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lamaamla\Downloads\"/>
    </mc:Choice>
  </mc:AlternateContent>
  <bookViews>
    <workbookView xWindow="0" yWindow="0" windowWidth="28800" windowHeight="12315" tabRatio="499" activeTab="4"/>
  </bookViews>
  <sheets>
    <sheet name="Tableau de Bord" sheetId="1" r:id="rId1"/>
    <sheet name="Filtre Interactif" sheetId="2" r:id="rId2"/>
    <sheet name="Tableau de Bord Suivi" sheetId="3" r:id="rId3"/>
    <sheet name="Parametres" sheetId="4" r:id="rId4"/>
    <sheet name="ENGAGEMENTS 2026" sheetId="5" r:id="rId5"/>
    <sheet name="lignes" sheetId="6" r:id="rId6"/>
    <sheet name="PPM 2026" sheetId="7" r:id="rId7"/>
    <sheet name="Données Suivi" sheetId="8" r:id="rId8"/>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2026'!$M:$M</definedName>
    <definedName name="cc">Parametres!$A$80:$A$94</definedName>
    <definedName name="DIRECTION">#REF!</definedName>
    <definedName name="ENGAGE">Parametres!$A$99</definedName>
    <definedName name="Estimation">'ENGAGEMENTS 2026'!$P:$P</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2026'!$N:$N</definedName>
    <definedName name="MntENG">'ENGAGEMENTS 2026'!$AE:$AE</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2026'!$AF:$AF</definedName>
    <definedName name="TypBudget">Parametres!$A$2:$A$5</definedName>
    <definedName name="TypeBudget">'ENGAGEMENTS 2026'!$L:$L</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52511"/>
</workbook>
</file>

<file path=xl/calcChain.xml><?xml version="1.0" encoding="utf-8"?>
<calcChain xmlns="http://schemas.openxmlformats.org/spreadsheetml/2006/main">
  <c r="O686" i="5" l="1"/>
  <c r="P3000" i="8" l="1"/>
  <c r="O3000" i="8"/>
  <c r="N3000" i="8"/>
  <c r="L3000" i="8"/>
  <c r="K3000" i="8"/>
  <c r="J3000" i="8"/>
  <c r="I3000" i="8"/>
  <c r="H3000" i="8"/>
  <c r="G3000" i="8"/>
  <c r="F3000" i="8"/>
  <c r="E3000" i="8"/>
  <c r="D3000" i="8"/>
  <c r="C3000" i="8"/>
  <c r="B3000" i="8"/>
  <c r="A3000" i="8"/>
  <c r="Q3000" i="8" s="1"/>
  <c r="P2999" i="8"/>
  <c r="O2999" i="8"/>
  <c r="N2999" i="8"/>
  <c r="K2999" i="8"/>
  <c r="L2999" i="8" s="1"/>
  <c r="J2999" i="8"/>
  <c r="I2999" i="8"/>
  <c r="H2999" i="8"/>
  <c r="G2999" i="8"/>
  <c r="F2999" i="8"/>
  <c r="E2999" i="8"/>
  <c r="D2999" i="8"/>
  <c r="C2999" i="8"/>
  <c r="B2999" i="8"/>
  <c r="A2999" i="8"/>
  <c r="Q2999" i="8" s="1"/>
  <c r="P2998" i="8"/>
  <c r="O2998" i="8"/>
  <c r="N2998" i="8"/>
  <c r="L2998" i="8"/>
  <c r="K2998" i="8"/>
  <c r="J2998" i="8"/>
  <c r="I2998" i="8"/>
  <c r="H2998" i="8"/>
  <c r="G2998" i="8"/>
  <c r="F2998" i="8"/>
  <c r="E2998" i="8"/>
  <c r="D2998" i="8"/>
  <c r="C2998" i="8"/>
  <c r="B2998" i="8"/>
  <c r="A2998" i="8"/>
  <c r="Q2998" i="8" s="1"/>
  <c r="P2997" i="8"/>
  <c r="O2997" i="8"/>
  <c r="N2997" i="8"/>
  <c r="L2997" i="8"/>
  <c r="K2997" i="8"/>
  <c r="J2997" i="8"/>
  <c r="I2997" i="8"/>
  <c r="H2997" i="8"/>
  <c r="G2997" i="8"/>
  <c r="F2997" i="8"/>
  <c r="E2997" i="8"/>
  <c r="D2997" i="8"/>
  <c r="C2997" i="8"/>
  <c r="B2997" i="8"/>
  <c r="A2997" i="8"/>
  <c r="Q2997" i="8" s="1"/>
  <c r="P2996" i="8"/>
  <c r="O2996" i="8"/>
  <c r="N2996" i="8"/>
  <c r="K2996" i="8"/>
  <c r="L2996" i="8" s="1"/>
  <c r="J2996" i="8"/>
  <c r="I2996" i="8"/>
  <c r="H2996" i="8"/>
  <c r="G2996" i="8"/>
  <c r="F2996" i="8"/>
  <c r="E2996" i="8"/>
  <c r="D2996" i="8"/>
  <c r="C2996" i="8"/>
  <c r="B2996" i="8"/>
  <c r="A2996" i="8"/>
  <c r="Q2996" i="8" s="1"/>
  <c r="P2995" i="8"/>
  <c r="O2995" i="8"/>
  <c r="N2995" i="8"/>
  <c r="K2995" i="8"/>
  <c r="L2995" i="8" s="1"/>
  <c r="J2995" i="8"/>
  <c r="I2995" i="8"/>
  <c r="H2995" i="8"/>
  <c r="G2995" i="8"/>
  <c r="F2995" i="8"/>
  <c r="E2995" i="8"/>
  <c r="D2995" i="8"/>
  <c r="C2995" i="8"/>
  <c r="B2995" i="8"/>
  <c r="A2995" i="8"/>
  <c r="Q2995" i="8" s="1"/>
  <c r="P2994" i="8"/>
  <c r="O2994" i="8"/>
  <c r="N2994" i="8"/>
  <c r="L2994" i="8"/>
  <c r="K2994" i="8"/>
  <c r="J2994" i="8"/>
  <c r="I2994" i="8"/>
  <c r="H2994" i="8"/>
  <c r="G2994" i="8"/>
  <c r="F2994" i="8"/>
  <c r="E2994" i="8"/>
  <c r="D2994" i="8"/>
  <c r="C2994" i="8"/>
  <c r="B2994" i="8"/>
  <c r="A2994" i="8"/>
  <c r="Q2994" i="8" s="1"/>
  <c r="P2993" i="8"/>
  <c r="O2993" i="8"/>
  <c r="N2993" i="8"/>
  <c r="K2993" i="8"/>
  <c r="L2993" i="8" s="1"/>
  <c r="J2993" i="8"/>
  <c r="I2993" i="8"/>
  <c r="H2993" i="8"/>
  <c r="G2993" i="8"/>
  <c r="F2993" i="8"/>
  <c r="E2993" i="8"/>
  <c r="D2993" i="8"/>
  <c r="C2993" i="8"/>
  <c r="B2993" i="8"/>
  <c r="A2993" i="8"/>
  <c r="Q2993" i="8" s="1"/>
  <c r="P2992" i="8"/>
  <c r="O2992" i="8"/>
  <c r="N2992" i="8"/>
  <c r="K2992" i="8"/>
  <c r="L2992" i="8" s="1"/>
  <c r="J2992" i="8"/>
  <c r="I2992" i="8"/>
  <c r="H2992" i="8"/>
  <c r="G2992" i="8"/>
  <c r="F2992" i="8"/>
  <c r="E2992" i="8"/>
  <c r="D2992" i="8"/>
  <c r="C2992" i="8"/>
  <c r="B2992" i="8"/>
  <c r="A2992" i="8"/>
  <c r="Q2992" i="8" s="1"/>
  <c r="P2991" i="8"/>
  <c r="O2991" i="8"/>
  <c r="N2991" i="8"/>
  <c r="K2991" i="8"/>
  <c r="L2991" i="8" s="1"/>
  <c r="J2991" i="8"/>
  <c r="I2991" i="8"/>
  <c r="H2991" i="8"/>
  <c r="G2991" i="8"/>
  <c r="F2991" i="8"/>
  <c r="E2991" i="8"/>
  <c r="D2991" i="8"/>
  <c r="C2991" i="8"/>
  <c r="B2991" i="8"/>
  <c r="A2991" i="8"/>
  <c r="Q2991" i="8" s="1"/>
  <c r="P2990" i="8"/>
  <c r="O2990" i="8"/>
  <c r="N2990" i="8"/>
  <c r="K2990" i="8"/>
  <c r="L2990" i="8" s="1"/>
  <c r="J2990" i="8"/>
  <c r="I2990" i="8"/>
  <c r="H2990" i="8"/>
  <c r="G2990" i="8"/>
  <c r="F2990" i="8"/>
  <c r="E2990" i="8"/>
  <c r="D2990" i="8"/>
  <c r="C2990" i="8"/>
  <c r="B2990" i="8"/>
  <c r="A2990" i="8"/>
  <c r="Q2990" i="8" s="1"/>
  <c r="P2989" i="8"/>
  <c r="O2989" i="8"/>
  <c r="N2989" i="8"/>
  <c r="K2989" i="8"/>
  <c r="L2989" i="8" s="1"/>
  <c r="J2989" i="8"/>
  <c r="I2989" i="8"/>
  <c r="H2989" i="8"/>
  <c r="G2989" i="8"/>
  <c r="F2989" i="8"/>
  <c r="E2989" i="8"/>
  <c r="D2989" i="8"/>
  <c r="C2989" i="8"/>
  <c r="B2989" i="8"/>
  <c r="A2989" i="8"/>
  <c r="Q2989" i="8" s="1"/>
  <c r="P2988" i="8"/>
  <c r="O2988" i="8"/>
  <c r="N2988" i="8"/>
  <c r="K2988" i="8"/>
  <c r="L2988" i="8" s="1"/>
  <c r="J2988" i="8"/>
  <c r="I2988" i="8"/>
  <c r="H2988" i="8"/>
  <c r="G2988" i="8"/>
  <c r="F2988" i="8"/>
  <c r="E2988" i="8"/>
  <c r="D2988" i="8"/>
  <c r="C2988" i="8"/>
  <c r="B2988" i="8"/>
  <c r="A2988" i="8"/>
  <c r="Q2988" i="8" s="1"/>
  <c r="P2987" i="8"/>
  <c r="O2987" i="8"/>
  <c r="N2987" i="8"/>
  <c r="K2987" i="8"/>
  <c r="L2987" i="8" s="1"/>
  <c r="J2987" i="8"/>
  <c r="I2987" i="8"/>
  <c r="H2987" i="8"/>
  <c r="G2987" i="8"/>
  <c r="F2987" i="8"/>
  <c r="E2987" i="8"/>
  <c r="D2987" i="8"/>
  <c r="C2987" i="8"/>
  <c r="B2987" i="8"/>
  <c r="A2987" i="8"/>
  <c r="Q2987" i="8" s="1"/>
  <c r="P2986" i="8"/>
  <c r="O2986" i="8"/>
  <c r="N2986" i="8"/>
  <c r="L2986" i="8"/>
  <c r="K2986" i="8"/>
  <c r="J2986" i="8"/>
  <c r="I2986" i="8"/>
  <c r="H2986" i="8"/>
  <c r="G2986" i="8"/>
  <c r="F2986" i="8"/>
  <c r="E2986" i="8"/>
  <c r="D2986" i="8"/>
  <c r="C2986" i="8"/>
  <c r="B2986" i="8"/>
  <c r="A2986" i="8"/>
  <c r="Q2986" i="8" s="1"/>
  <c r="P2985" i="8"/>
  <c r="O2985" i="8"/>
  <c r="N2985" i="8"/>
  <c r="K2985" i="8"/>
  <c r="L2985" i="8" s="1"/>
  <c r="J2985" i="8"/>
  <c r="I2985" i="8"/>
  <c r="H2985" i="8"/>
  <c r="G2985" i="8"/>
  <c r="F2985" i="8"/>
  <c r="E2985" i="8"/>
  <c r="D2985" i="8"/>
  <c r="C2985" i="8"/>
  <c r="B2985" i="8"/>
  <c r="A2985" i="8"/>
  <c r="P2984" i="8"/>
  <c r="O2984" i="8"/>
  <c r="N2984" i="8"/>
  <c r="K2984" i="8"/>
  <c r="L2984" i="8" s="1"/>
  <c r="J2984" i="8"/>
  <c r="I2984" i="8"/>
  <c r="H2984" i="8"/>
  <c r="G2984" i="8"/>
  <c r="F2984" i="8"/>
  <c r="E2984" i="8"/>
  <c r="D2984" i="8"/>
  <c r="C2984" i="8"/>
  <c r="B2984" i="8"/>
  <c r="A2984" i="8"/>
  <c r="Q2984" i="8" s="1"/>
  <c r="P2983" i="8"/>
  <c r="O2983" i="8"/>
  <c r="N2983" i="8"/>
  <c r="K2983" i="8"/>
  <c r="L2983" i="8" s="1"/>
  <c r="J2983" i="8"/>
  <c r="I2983" i="8"/>
  <c r="H2983" i="8"/>
  <c r="G2983" i="8"/>
  <c r="F2983" i="8"/>
  <c r="E2983" i="8"/>
  <c r="D2983" i="8"/>
  <c r="C2983" i="8"/>
  <c r="B2983" i="8"/>
  <c r="A2983" i="8"/>
  <c r="Q2983" i="8" s="1"/>
  <c r="P2982" i="8"/>
  <c r="O2982" i="8"/>
  <c r="N2982" i="8"/>
  <c r="L2982" i="8"/>
  <c r="K2982" i="8"/>
  <c r="J2982" i="8"/>
  <c r="I2982" i="8"/>
  <c r="H2982" i="8"/>
  <c r="G2982" i="8"/>
  <c r="F2982" i="8"/>
  <c r="E2982" i="8"/>
  <c r="D2982" i="8"/>
  <c r="C2982" i="8"/>
  <c r="B2982" i="8"/>
  <c r="A2982" i="8"/>
  <c r="Q2982" i="8" s="1"/>
  <c r="P2981" i="8"/>
  <c r="O2981" i="8"/>
  <c r="N2981" i="8"/>
  <c r="K2981" i="8"/>
  <c r="L2981" i="8" s="1"/>
  <c r="J2981" i="8"/>
  <c r="I2981" i="8"/>
  <c r="H2981" i="8"/>
  <c r="G2981" i="8"/>
  <c r="F2981" i="8"/>
  <c r="E2981" i="8"/>
  <c r="D2981" i="8"/>
  <c r="C2981" i="8"/>
  <c r="B2981" i="8"/>
  <c r="A2981" i="8"/>
  <c r="P2980" i="8"/>
  <c r="O2980" i="8"/>
  <c r="N2980" i="8"/>
  <c r="L2980" i="8"/>
  <c r="K2980" i="8"/>
  <c r="J2980" i="8"/>
  <c r="I2980" i="8"/>
  <c r="H2980" i="8"/>
  <c r="G2980" i="8"/>
  <c r="F2980" i="8"/>
  <c r="E2980" i="8"/>
  <c r="D2980" i="8"/>
  <c r="C2980" i="8"/>
  <c r="B2980" i="8"/>
  <c r="A2980" i="8"/>
  <c r="Q2980" i="8" s="1"/>
  <c r="Q2979" i="8"/>
  <c r="P2979" i="8"/>
  <c r="O2979" i="8"/>
  <c r="N2979" i="8"/>
  <c r="M2979" i="8"/>
  <c r="K2979" i="8"/>
  <c r="L2979" i="8" s="1"/>
  <c r="J2979" i="8"/>
  <c r="I2979" i="8"/>
  <c r="H2979" i="8"/>
  <c r="G2979" i="8"/>
  <c r="F2979" i="8"/>
  <c r="E2979" i="8"/>
  <c r="D2979" i="8"/>
  <c r="C2979" i="8"/>
  <c r="B2979" i="8"/>
  <c r="A2979" i="8"/>
  <c r="P2978" i="8"/>
  <c r="O2978" i="8"/>
  <c r="N2978" i="8"/>
  <c r="K2978" i="8"/>
  <c r="L2978" i="8" s="1"/>
  <c r="J2978" i="8"/>
  <c r="I2978" i="8"/>
  <c r="H2978" i="8"/>
  <c r="G2978" i="8"/>
  <c r="F2978" i="8"/>
  <c r="E2978" i="8"/>
  <c r="D2978" i="8"/>
  <c r="C2978" i="8"/>
  <c r="B2978" i="8"/>
  <c r="A2978" i="8"/>
  <c r="Q2978" i="8" s="1"/>
  <c r="P2977" i="8"/>
  <c r="O2977" i="8"/>
  <c r="N2977" i="8"/>
  <c r="K2977" i="8"/>
  <c r="L2977" i="8" s="1"/>
  <c r="J2977" i="8"/>
  <c r="I2977" i="8"/>
  <c r="H2977" i="8"/>
  <c r="G2977" i="8"/>
  <c r="F2977" i="8"/>
  <c r="E2977" i="8"/>
  <c r="D2977" i="8"/>
  <c r="C2977" i="8"/>
  <c r="B2977" i="8"/>
  <c r="A2977" i="8"/>
  <c r="P2976" i="8"/>
  <c r="O2976" i="8"/>
  <c r="N2976" i="8"/>
  <c r="L2976" i="8"/>
  <c r="K2976" i="8"/>
  <c r="J2976" i="8"/>
  <c r="I2976" i="8"/>
  <c r="H2976" i="8"/>
  <c r="G2976" i="8"/>
  <c r="F2976" i="8"/>
  <c r="E2976" i="8"/>
  <c r="D2976" i="8"/>
  <c r="C2976" i="8"/>
  <c r="B2976" i="8"/>
  <c r="A2976" i="8"/>
  <c r="Q2976" i="8" s="1"/>
  <c r="Q2975" i="8"/>
  <c r="P2975" i="8"/>
  <c r="O2975" i="8"/>
  <c r="N2975" i="8"/>
  <c r="M2975" i="8"/>
  <c r="K2975" i="8"/>
  <c r="L2975" i="8" s="1"/>
  <c r="J2975" i="8"/>
  <c r="I2975" i="8"/>
  <c r="H2975" i="8"/>
  <c r="G2975" i="8"/>
  <c r="F2975" i="8"/>
  <c r="E2975" i="8"/>
  <c r="D2975" i="8"/>
  <c r="C2975" i="8"/>
  <c r="B2975" i="8"/>
  <c r="A2975" i="8"/>
  <c r="P2974" i="8"/>
  <c r="O2974" i="8"/>
  <c r="N2974" i="8"/>
  <c r="K2974" i="8"/>
  <c r="L2974" i="8" s="1"/>
  <c r="J2974" i="8"/>
  <c r="I2974" i="8"/>
  <c r="H2974" i="8"/>
  <c r="G2974" i="8"/>
  <c r="F2974" i="8"/>
  <c r="E2974" i="8"/>
  <c r="D2974" i="8"/>
  <c r="C2974" i="8"/>
  <c r="B2974" i="8"/>
  <c r="A2974" i="8"/>
  <c r="Q2974" i="8" s="1"/>
  <c r="P2973" i="8"/>
  <c r="O2973" i="8"/>
  <c r="N2973" i="8"/>
  <c r="K2973" i="8"/>
  <c r="L2973" i="8" s="1"/>
  <c r="J2973" i="8"/>
  <c r="I2973" i="8"/>
  <c r="H2973" i="8"/>
  <c r="G2973" i="8"/>
  <c r="F2973" i="8"/>
  <c r="E2973" i="8"/>
  <c r="D2973" i="8"/>
  <c r="C2973" i="8"/>
  <c r="B2973" i="8"/>
  <c r="A2973" i="8"/>
  <c r="Q2973" i="8" s="1"/>
  <c r="P2972" i="8"/>
  <c r="O2972" i="8"/>
  <c r="N2972" i="8"/>
  <c r="L2972" i="8"/>
  <c r="K2972" i="8"/>
  <c r="J2972" i="8"/>
  <c r="I2972" i="8"/>
  <c r="H2972" i="8"/>
  <c r="G2972" i="8"/>
  <c r="F2972" i="8"/>
  <c r="E2972" i="8"/>
  <c r="D2972" i="8"/>
  <c r="C2972" i="8"/>
  <c r="B2972" i="8"/>
  <c r="A2972" i="8"/>
  <c r="Q2972" i="8" s="1"/>
  <c r="P2971" i="8"/>
  <c r="O2971" i="8"/>
  <c r="N2971" i="8"/>
  <c r="K2971" i="8"/>
  <c r="L2971" i="8" s="1"/>
  <c r="J2971" i="8"/>
  <c r="I2971" i="8"/>
  <c r="H2971" i="8"/>
  <c r="G2971" i="8"/>
  <c r="F2971" i="8"/>
  <c r="E2971" i="8"/>
  <c r="D2971" i="8"/>
  <c r="C2971" i="8"/>
  <c r="B2971" i="8"/>
  <c r="A2971" i="8"/>
  <c r="Q2971" i="8" s="1"/>
  <c r="P2970" i="8"/>
  <c r="O2970" i="8"/>
  <c r="N2970" i="8"/>
  <c r="L2970" i="8"/>
  <c r="K2970" i="8"/>
  <c r="J2970" i="8"/>
  <c r="I2970" i="8"/>
  <c r="H2970" i="8"/>
  <c r="G2970" i="8"/>
  <c r="F2970" i="8"/>
  <c r="E2970" i="8"/>
  <c r="D2970" i="8"/>
  <c r="C2970" i="8"/>
  <c r="B2970" i="8"/>
  <c r="A2970" i="8"/>
  <c r="Q2970" i="8" s="1"/>
  <c r="P2969" i="8"/>
  <c r="O2969" i="8"/>
  <c r="N2969" i="8"/>
  <c r="K2969" i="8"/>
  <c r="L2969" i="8" s="1"/>
  <c r="J2969" i="8"/>
  <c r="I2969" i="8"/>
  <c r="H2969" i="8"/>
  <c r="G2969" i="8"/>
  <c r="F2969" i="8"/>
  <c r="E2969" i="8"/>
  <c r="D2969" i="8"/>
  <c r="C2969" i="8"/>
  <c r="B2969" i="8"/>
  <c r="A2969" i="8"/>
  <c r="P2968" i="8"/>
  <c r="O2968" i="8"/>
  <c r="N2968" i="8"/>
  <c r="L2968" i="8"/>
  <c r="K2968" i="8"/>
  <c r="J2968" i="8"/>
  <c r="I2968" i="8"/>
  <c r="H2968" i="8"/>
  <c r="G2968" i="8"/>
  <c r="F2968" i="8"/>
  <c r="E2968" i="8"/>
  <c r="D2968" i="8"/>
  <c r="C2968" i="8"/>
  <c r="B2968" i="8"/>
  <c r="A2968" i="8"/>
  <c r="Q2968" i="8" s="1"/>
  <c r="P2967" i="8"/>
  <c r="O2967" i="8"/>
  <c r="N2967" i="8"/>
  <c r="K2967" i="8"/>
  <c r="L2967" i="8" s="1"/>
  <c r="J2967" i="8"/>
  <c r="I2967" i="8"/>
  <c r="H2967" i="8"/>
  <c r="G2967" i="8"/>
  <c r="F2967" i="8"/>
  <c r="E2967" i="8"/>
  <c r="D2967" i="8"/>
  <c r="C2967" i="8"/>
  <c r="B2967" i="8"/>
  <c r="A2967" i="8"/>
  <c r="Q2967" i="8" s="1"/>
  <c r="P2966" i="8"/>
  <c r="O2966" i="8"/>
  <c r="N2966" i="8"/>
  <c r="L2966" i="8"/>
  <c r="K2966" i="8"/>
  <c r="J2966" i="8"/>
  <c r="I2966" i="8"/>
  <c r="H2966" i="8"/>
  <c r="G2966" i="8"/>
  <c r="F2966" i="8"/>
  <c r="E2966" i="8"/>
  <c r="D2966" i="8"/>
  <c r="C2966" i="8"/>
  <c r="B2966" i="8"/>
  <c r="A2966" i="8"/>
  <c r="Q2966" i="8" s="1"/>
  <c r="P2965" i="8"/>
  <c r="O2965" i="8"/>
  <c r="N2965" i="8"/>
  <c r="K2965" i="8"/>
  <c r="L2965" i="8" s="1"/>
  <c r="J2965" i="8"/>
  <c r="I2965" i="8"/>
  <c r="H2965" i="8"/>
  <c r="G2965" i="8"/>
  <c r="F2965" i="8"/>
  <c r="E2965" i="8"/>
  <c r="D2965" i="8"/>
  <c r="C2965" i="8"/>
  <c r="B2965" i="8"/>
  <c r="A2965" i="8"/>
  <c r="P2964" i="8"/>
  <c r="O2964" i="8"/>
  <c r="N2964" i="8"/>
  <c r="L2964" i="8"/>
  <c r="K2964" i="8"/>
  <c r="J2964" i="8"/>
  <c r="I2964" i="8"/>
  <c r="H2964" i="8"/>
  <c r="G2964" i="8"/>
  <c r="F2964" i="8"/>
  <c r="E2964" i="8"/>
  <c r="D2964" i="8"/>
  <c r="C2964" i="8"/>
  <c r="B2964" i="8"/>
  <c r="A2964" i="8"/>
  <c r="Q2964" i="8" s="1"/>
  <c r="Q2963" i="8"/>
  <c r="P2963" i="8"/>
  <c r="O2963" i="8"/>
  <c r="N2963" i="8"/>
  <c r="M2963" i="8"/>
  <c r="K2963" i="8"/>
  <c r="L2963" i="8" s="1"/>
  <c r="J2963" i="8"/>
  <c r="I2963" i="8"/>
  <c r="H2963" i="8"/>
  <c r="G2963" i="8"/>
  <c r="F2963" i="8"/>
  <c r="E2963" i="8"/>
  <c r="D2963" i="8"/>
  <c r="C2963" i="8"/>
  <c r="B2963" i="8"/>
  <c r="A2963" i="8"/>
  <c r="P2962" i="8"/>
  <c r="O2962" i="8"/>
  <c r="N2962" i="8"/>
  <c r="K2962" i="8"/>
  <c r="L2962" i="8" s="1"/>
  <c r="J2962" i="8"/>
  <c r="I2962" i="8"/>
  <c r="H2962" i="8"/>
  <c r="G2962" i="8"/>
  <c r="F2962" i="8"/>
  <c r="E2962" i="8"/>
  <c r="D2962" i="8"/>
  <c r="C2962" i="8"/>
  <c r="B2962" i="8"/>
  <c r="A2962" i="8"/>
  <c r="Q2962" i="8" s="1"/>
  <c r="P2961" i="8"/>
  <c r="O2961" i="8"/>
  <c r="N2961" i="8"/>
  <c r="K2961" i="8"/>
  <c r="L2961" i="8" s="1"/>
  <c r="J2961" i="8"/>
  <c r="I2961" i="8"/>
  <c r="H2961" i="8"/>
  <c r="G2961" i="8"/>
  <c r="F2961" i="8"/>
  <c r="E2961" i="8"/>
  <c r="D2961" i="8"/>
  <c r="C2961" i="8"/>
  <c r="B2961" i="8"/>
  <c r="A2961" i="8"/>
  <c r="P2960" i="8"/>
  <c r="O2960" i="8"/>
  <c r="N2960" i="8"/>
  <c r="L2960" i="8"/>
  <c r="K2960" i="8"/>
  <c r="J2960" i="8"/>
  <c r="I2960" i="8"/>
  <c r="H2960" i="8"/>
  <c r="G2960" i="8"/>
  <c r="F2960" i="8"/>
  <c r="E2960" i="8"/>
  <c r="D2960" i="8"/>
  <c r="C2960" i="8"/>
  <c r="B2960" i="8"/>
  <c r="A2960" i="8"/>
  <c r="Q2960" i="8" s="1"/>
  <c r="Q2959" i="8"/>
  <c r="P2959" i="8"/>
  <c r="O2959" i="8"/>
  <c r="N2959" i="8"/>
  <c r="M2959" i="8"/>
  <c r="K2959" i="8"/>
  <c r="L2959" i="8" s="1"/>
  <c r="J2959" i="8"/>
  <c r="I2959" i="8"/>
  <c r="H2959" i="8"/>
  <c r="G2959" i="8"/>
  <c r="F2959" i="8"/>
  <c r="E2959" i="8"/>
  <c r="D2959" i="8"/>
  <c r="C2959" i="8"/>
  <c r="B2959" i="8"/>
  <c r="A2959" i="8"/>
  <c r="P2958" i="8"/>
  <c r="O2958" i="8"/>
  <c r="N2958" i="8"/>
  <c r="K2958" i="8"/>
  <c r="L2958" i="8" s="1"/>
  <c r="J2958" i="8"/>
  <c r="I2958" i="8"/>
  <c r="H2958" i="8"/>
  <c r="G2958" i="8"/>
  <c r="F2958" i="8"/>
  <c r="E2958" i="8"/>
  <c r="D2958" i="8"/>
  <c r="C2958" i="8"/>
  <c r="B2958" i="8"/>
  <c r="A2958" i="8"/>
  <c r="Q2958" i="8" s="1"/>
  <c r="P2957" i="8"/>
  <c r="O2957" i="8"/>
  <c r="N2957" i="8"/>
  <c r="K2957" i="8"/>
  <c r="L2957" i="8" s="1"/>
  <c r="J2957" i="8"/>
  <c r="I2957" i="8"/>
  <c r="H2957" i="8"/>
  <c r="G2957" i="8"/>
  <c r="F2957" i="8"/>
  <c r="E2957" i="8"/>
  <c r="D2957" i="8"/>
  <c r="C2957" i="8"/>
  <c r="B2957" i="8"/>
  <c r="A2957" i="8"/>
  <c r="Q2957" i="8" s="1"/>
  <c r="P2956" i="8"/>
  <c r="O2956" i="8"/>
  <c r="N2956" i="8"/>
  <c r="L2956" i="8"/>
  <c r="K2956" i="8"/>
  <c r="J2956" i="8"/>
  <c r="I2956" i="8"/>
  <c r="H2956" i="8"/>
  <c r="G2956" i="8"/>
  <c r="F2956" i="8"/>
  <c r="E2956" i="8"/>
  <c r="D2956" i="8"/>
  <c r="C2956" i="8"/>
  <c r="B2956" i="8"/>
  <c r="A2956" i="8"/>
  <c r="Q2956" i="8" s="1"/>
  <c r="P2955" i="8"/>
  <c r="O2955" i="8"/>
  <c r="N2955" i="8"/>
  <c r="K2955" i="8"/>
  <c r="L2955" i="8" s="1"/>
  <c r="J2955" i="8"/>
  <c r="I2955" i="8"/>
  <c r="H2955" i="8"/>
  <c r="G2955" i="8"/>
  <c r="F2955" i="8"/>
  <c r="E2955" i="8"/>
  <c r="D2955" i="8"/>
  <c r="C2955" i="8"/>
  <c r="B2955" i="8"/>
  <c r="A2955" i="8"/>
  <c r="Q2955" i="8" s="1"/>
  <c r="P2954" i="8"/>
  <c r="O2954" i="8"/>
  <c r="N2954" i="8"/>
  <c r="K2954" i="8"/>
  <c r="L2954" i="8" s="1"/>
  <c r="J2954" i="8"/>
  <c r="I2954" i="8"/>
  <c r="H2954" i="8"/>
  <c r="G2954" i="8"/>
  <c r="F2954" i="8"/>
  <c r="E2954" i="8"/>
  <c r="D2954" i="8"/>
  <c r="C2954" i="8"/>
  <c r="B2954" i="8"/>
  <c r="A2954" i="8"/>
  <c r="Q2954" i="8" s="1"/>
  <c r="P2953" i="8"/>
  <c r="O2953" i="8"/>
  <c r="N2953" i="8"/>
  <c r="K2953" i="8"/>
  <c r="L2953" i="8" s="1"/>
  <c r="J2953" i="8"/>
  <c r="I2953" i="8"/>
  <c r="H2953" i="8"/>
  <c r="G2953" i="8"/>
  <c r="F2953" i="8"/>
  <c r="E2953" i="8"/>
  <c r="D2953" i="8"/>
  <c r="C2953" i="8"/>
  <c r="B2953" i="8"/>
  <c r="A2953" i="8"/>
  <c r="P2952" i="8"/>
  <c r="O2952" i="8"/>
  <c r="N2952" i="8"/>
  <c r="L2952" i="8"/>
  <c r="K2952" i="8"/>
  <c r="J2952" i="8"/>
  <c r="I2952" i="8"/>
  <c r="H2952" i="8"/>
  <c r="G2952" i="8"/>
  <c r="F2952" i="8"/>
  <c r="E2952" i="8"/>
  <c r="D2952" i="8"/>
  <c r="C2952" i="8"/>
  <c r="B2952" i="8"/>
  <c r="A2952" i="8"/>
  <c r="Q2952" i="8" s="1"/>
  <c r="P2951" i="8"/>
  <c r="O2951" i="8"/>
  <c r="N2951" i="8"/>
  <c r="K2951" i="8"/>
  <c r="L2951" i="8" s="1"/>
  <c r="J2951" i="8"/>
  <c r="I2951" i="8"/>
  <c r="H2951" i="8"/>
  <c r="G2951" i="8"/>
  <c r="F2951" i="8"/>
  <c r="E2951" i="8"/>
  <c r="D2951" i="8"/>
  <c r="C2951" i="8"/>
  <c r="B2951" i="8"/>
  <c r="A2951" i="8"/>
  <c r="Q2951" i="8" s="1"/>
  <c r="P2950" i="8"/>
  <c r="O2950" i="8"/>
  <c r="N2950" i="8"/>
  <c r="L2950" i="8"/>
  <c r="K2950" i="8"/>
  <c r="J2950" i="8"/>
  <c r="I2950" i="8"/>
  <c r="H2950" i="8"/>
  <c r="G2950" i="8"/>
  <c r="F2950" i="8"/>
  <c r="E2950" i="8"/>
  <c r="D2950" i="8"/>
  <c r="C2950" i="8"/>
  <c r="B2950" i="8"/>
  <c r="A2950" i="8"/>
  <c r="Q2950" i="8" s="1"/>
  <c r="P2949" i="8"/>
  <c r="O2949" i="8"/>
  <c r="N2949" i="8"/>
  <c r="K2949" i="8"/>
  <c r="L2949" i="8" s="1"/>
  <c r="J2949" i="8"/>
  <c r="I2949" i="8"/>
  <c r="H2949" i="8"/>
  <c r="G2949" i="8"/>
  <c r="F2949" i="8"/>
  <c r="E2949" i="8"/>
  <c r="D2949" i="8"/>
  <c r="C2949" i="8"/>
  <c r="B2949" i="8"/>
  <c r="A2949" i="8"/>
  <c r="P2948" i="8"/>
  <c r="O2948" i="8"/>
  <c r="N2948" i="8"/>
  <c r="L2948" i="8"/>
  <c r="K2948" i="8"/>
  <c r="J2948" i="8"/>
  <c r="I2948" i="8"/>
  <c r="H2948" i="8"/>
  <c r="G2948" i="8"/>
  <c r="F2948" i="8"/>
  <c r="E2948" i="8"/>
  <c r="D2948" i="8"/>
  <c r="C2948" i="8"/>
  <c r="B2948" i="8"/>
  <c r="A2948" i="8"/>
  <c r="Q2948" i="8" s="1"/>
  <c r="Q2947" i="8"/>
  <c r="P2947" i="8"/>
  <c r="O2947" i="8"/>
  <c r="N2947" i="8"/>
  <c r="M2947" i="8"/>
  <c r="K2947" i="8"/>
  <c r="L2947" i="8" s="1"/>
  <c r="J2947" i="8"/>
  <c r="I2947" i="8"/>
  <c r="H2947" i="8"/>
  <c r="G2947" i="8"/>
  <c r="F2947" i="8"/>
  <c r="E2947" i="8"/>
  <c r="D2947" i="8"/>
  <c r="C2947" i="8"/>
  <c r="B2947" i="8"/>
  <c r="A2947" i="8"/>
  <c r="P2946" i="8"/>
  <c r="O2946" i="8"/>
  <c r="N2946" i="8"/>
  <c r="K2946" i="8"/>
  <c r="L2946" i="8" s="1"/>
  <c r="J2946" i="8"/>
  <c r="I2946" i="8"/>
  <c r="H2946" i="8"/>
  <c r="G2946" i="8"/>
  <c r="F2946" i="8"/>
  <c r="E2946" i="8"/>
  <c r="D2946" i="8"/>
  <c r="C2946" i="8"/>
  <c r="B2946" i="8"/>
  <c r="A2946" i="8"/>
  <c r="Q2946" i="8" s="1"/>
  <c r="P2945" i="8"/>
  <c r="O2945" i="8"/>
  <c r="N2945" i="8"/>
  <c r="K2945" i="8"/>
  <c r="L2945" i="8" s="1"/>
  <c r="J2945" i="8"/>
  <c r="I2945" i="8"/>
  <c r="H2945" i="8"/>
  <c r="G2945" i="8"/>
  <c r="F2945" i="8"/>
  <c r="E2945" i="8"/>
  <c r="D2945" i="8"/>
  <c r="C2945" i="8"/>
  <c r="B2945" i="8"/>
  <c r="A2945" i="8"/>
  <c r="P2944" i="8"/>
  <c r="O2944" i="8"/>
  <c r="N2944" i="8"/>
  <c r="L2944" i="8"/>
  <c r="K2944" i="8"/>
  <c r="J2944" i="8"/>
  <c r="I2944" i="8"/>
  <c r="H2944" i="8"/>
  <c r="G2944" i="8"/>
  <c r="F2944" i="8"/>
  <c r="E2944" i="8"/>
  <c r="D2944" i="8"/>
  <c r="C2944" i="8"/>
  <c r="B2944" i="8"/>
  <c r="A2944" i="8"/>
  <c r="Q2944" i="8" s="1"/>
  <c r="Q2943" i="8"/>
  <c r="P2943" i="8"/>
  <c r="O2943" i="8"/>
  <c r="N2943" i="8"/>
  <c r="M2943" i="8"/>
  <c r="K2943" i="8"/>
  <c r="L2943" i="8" s="1"/>
  <c r="J2943" i="8"/>
  <c r="I2943" i="8"/>
  <c r="H2943" i="8"/>
  <c r="G2943" i="8"/>
  <c r="F2943" i="8"/>
  <c r="E2943" i="8"/>
  <c r="D2943" i="8"/>
  <c r="C2943" i="8"/>
  <c r="B2943" i="8"/>
  <c r="A2943" i="8"/>
  <c r="P2942" i="8"/>
  <c r="O2942" i="8"/>
  <c r="N2942" i="8"/>
  <c r="K2942" i="8"/>
  <c r="L2942" i="8" s="1"/>
  <c r="J2942" i="8"/>
  <c r="I2942" i="8"/>
  <c r="H2942" i="8"/>
  <c r="G2942" i="8"/>
  <c r="F2942" i="8"/>
  <c r="E2942" i="8"/>
  <c r="D2942" i="8"/>
  <c r="C2942" i="8"/>
  <c r="B2942" i="8"/>
  <c r="A2942" i="8"/>
  <c r="Q2942" i="8" s="1"/>
  <c r="P2941" i="8"/>
  <c r="O2941" i="8"/>
  <c r="N2941" i="8"/>
  <c r="K2941" i="8"/>
  <c r="L2941" i="8" s="1"/>
  <c r="J2941" i="8"/>
  <c r="I2941" i="8"/>
  <c r="H2941" i="8"/>
  <c r="G2941" i="8"/>
  <c r="F2941" i="8"/>
  <c r="E2941" i="8"/>
  <c r="D2941" i="8"/>
  <c r="C2941" i="8"/>
  <c r="B2941" i="8"/>
  <c r="A2941" i="8"/>
  <c r="Q2941" i="8" s="1"/>
  <c r="P2940" i="8"/>
  <c r="O2940" i="8"/>
  <c r="N2940" i="8"/>
  <c r="L2940" i="8"/>
  <c r="K2940" i="8"/>
  <c r="J2940" i="8"/>
  <c r="I2940" i="8"/>
  <c r="H2940" i="8"/>
  <c r="G2940" i="8"/>
  <c r="F2940" i="8"/>
  <c r="E2940" i="8"/>
  <c r="D2940" i="8"/>
  <c r="C2940" i="8"/>
  <c r="B2940" i="8"/>
  <c r="A2940" i="8"/>
  <c r="Q2940" i="8" s="1"/>
  <c r="Q2939" i="8"/>
  <c r="P2939" i="8"/>
  <c r="O2939" i="8"/>
  <c r="N2939" i="8"/>
  <c r="M2939" i="8"/>
  <c r="K2939" i="8"/>
  <c r="L2939" i="8" s="1"/>
  <c r="J2939" i="8"/>
  <c r="I2939" i="8"/>
  <c r="H2939" i="8"/>
  <c r="G2939" i="8"/>
  <c r="F2939" i="8"/>
  <c r="E2939" i="8"/>
  <c r="D2939" i="8"/>
  <c r="C2939" i="8"/>
  <c r="B2939" i="8"/>
  <c r="A2939" i="8"/>
  <c r="P2938" i="8"/>
  <c r="O2938" i="8"/>
  <c r="N2938" i="8"/>
  <c r="K2938" i="8"/>
  <c r="L2938" i="8" s="1"/>
  <c r="J2938" i="8"/>
  <c r="I2938" i="8"/>
  <c r="H2938" i="8"/>
  <c r="G2938" i="8"/>
  <c r="F2938" i="8"/>
  <c r="E2938" i="8"/>
  <c r="D2938" i="8"/>
  <c r="C2938" i="8"/>
  <c r="B2938" i="8"/>
  <c r="A2938" i="8"/>
  <c r="Q2938" i="8" s="1"/>
  <c r="P2937" i="8"/>
  <c r="O2937" i="8"/>
  <c r="N2937" i="8"/>
  <c r="K2937" i="8"/>
  <c r="L2937" i="8" s="1"/>
  <c r="J2937" i="8"/>
  <c r="I2937" i="8"/>
  <c r="H2937" i="8"/>
  <c r="G2937" i="8"/>
  <c r="F2937" i="8"/>
  <c r="E2937" i="8"/>
  <c r="D2937" i="8"/>
  <c r="C2937" i="8"/>
  <c r="B2937" i="8"/>
  <c r="A2937" i="8"/>
  <c r="P2936" i="8"/>
  <c r="O2936" i="8"/>
  <c r="N2936" i="8"/>
  <c r="L2936" i="8"/>
  <c r="K2936" i="8"/>
  <c r="J2936" i="8"/>
  <c r="I2936" i="8"/>
  <c r="H2936" i="8"/>
  <c r="G2936" i="8"/>
  <c r="F2936" i="8"/>
  <c r="E2936" i="8"/>
  <c r="D2936" i="8"/>
  <c r="C2936" i="8"/>
  <c r="B2936" i="8"/>
  <c r="A2936" i="8"/>
  <c r="Q2936" i="8" s="1"/>
  <c r="Q2935" i="8"/>
  <c r="P2935" i="8"/>
  <c r="O2935" i="8"/>
  <c r="N2935" i="8"/>
  <c r="M2935" i="8"/>
  <c r="K2935" i="8"/>
  <c r="L2935" i="8" s="1"/>
  <c r="J2935" i="8"/>
  <c r="I2935" i="8"/>
  <c r="H2935" i="8"/>
  <c r="G2935" i="8"/>
  <c r="F2935" i="8"/>
  <c r="E2935" i="8"/>
  <c r="D2935" i="8"/>
  <c r="C2935" i="8"/>
  <c r="B2935" i="8"/>
  <c r="A2935" i="8"/>
  <c r="P2934" i="8"/>
  <c r="O2934" i="8"/>
  <c r="N2934" i="8"/>
  <c r="K2934" i="8"/>
  <c r="L2934" i="8" s="1"/>
  <c r="J2934" i="8"/>
  <c r="I2934" i="8"/>
  <c r="H2934" i="8"/>
  <c r="G2934" i="8"/>
  <c r="F2934" i="8"/>
  <c r="E2934" i="8"/>
  <c r="D2934" i="8"/>
  <c r="C2934" i="8"/>
  <c r="B2934" i="8"/>
  <c r="A2934" i="8"/>
  <c r="Q2934" i="8" s="1"/>
  <c r="P2933" i="8"/>
  <c r="O2933" i="8"/>
  <c r="N2933" i="8"/>
  <c r="K2933" i="8"/>
  <c r="L2933" i="8" s="1"/>
  <c r="J2933" i="8"/>
  <c r="I2933" i="8"/>
  <c r="H2933" i="8"/>
  <c r="G2933" i="8"/>
  <c r="F2933" i="8"/>
  <c r="E2933" i="8"/>
  <c r="D2933" i="8"/>
  <c r="C2933" i="8"/>
  <c r="B2933" i="8"/>
  <c r="A2933" i="8"/>
  <c r="P2932" i="8"/>
  <c r="O2932" i="8"/>
  <c r="N2932" i="8"/>
  <c r="L2932" i="8"/>
  <c r="K2932" i="8"/>
  <c r="J2932" i="8"/>
  <c r="I2932" i="8"/>
  <c r="H2932" i="8"/>
  <c r="G2932" i="8"/>
  <c r="F2932" i="8"/>
  <c r="E2932" i="8"/>
  <c r="D2932" i="8"/>
  <c r="C2932" i="8"/>
  <c r="B2932" i="8"/>
  <c r="A2932" i="8"/>
  <c r="Q2932" i="8" s="1"/>
  <c r="Q2931" i="8"/>
  <c r="P2931" i="8"/>
  <c r="O2931" i="8"/>
  <c r="N2931" i="8"/>
  <c r="M2931" i="8"/>
  <c r="K2931" i="8"/>
  <c r="L2931" i="8" s="1"/>
  <c r="J2931" i="8"/>
  <c r="I2931" i="8"/>
  <c r="H2931" i="8"/>
  <c r="G2931" i="8"/>
  <c r="F2931" i="8"/>
  <c r="E2931" i="8"/>
  <c r="D2931" i="8"/>
  <c r="C2931" i="8"/>
  <c r="B2931" i="8"/>
  <c r="A2931" i="8"/>
  <c r="P2930" i="8"/>
  <c r="O2930" i="8"/>
  <c r="N2930" i="8"/>
  <c r="K2930" i="8"/>
  <c r="L2930" i="8" s="1"/>
  <c r="J2930" i="8"/>
  <c r="I2930" i="8"/>
  <c r="H2930" i="8"/>
  <c r="G2930" i="8"/>
  <c r="F2930" i="8"/>
  <c r="E2930" i="8"/>
  <c r="D2930" i="8"/>
  <c r="C2930" i="8"/>
  <c r="B2930" i="8"/>
  <c r="A2930" i="8"/>
  <c r="Q2930" i="8" s="1"/>
  <c r="P2929" i="8"/>
  <c r="O2929" i="8"/>
  <c r="N2929" i="8"/>
  <c r="K2929" i="8"/>
  <c r="L2929" i="8" s="1"/>
  <c r="J2929" i="8"/>
  <c r="I2929" i="8"/>
  <c r="H2929" i="8"/>
  <c r="G2929" i="8"/>
  <c r="F2929" i="8"/>
  <c r="E2929" i="8"/>
  <c r="D2929" i="8"/>
  <c r="C2929" i="8"/>
  <c r="B2929" i="8"/>
  <c r="A2929" i="8"/>
  <c r="P2928" i="8"/>
  <c r="O2928" i="8"/>
  <c r="N2928" i="8"/>
  <c r="L2928" i="8"/>
  <c r="K2928" i="8"/>
  <c r="J2928" i="8"/>
  <c r="I2928" i="8"/>
  <c r="H2928" i="8"/>
  <c r="G2928" i="8"/>
  <c r="F2928" i="8"/>
  <c r="E2928" i="8"/>
  <c r="D2928" i="8"/>
  <c r="C2928" i="8"/>
  <c r="B2928" i="8"/>
  <c r="A2928" i="8"/>
  <c r="Q2928" i="8" s="1"/>
  <c r="Q2927" i="8"/>
  <c r="P2927" i="8"/>
  <c r="O2927" i="8"/>
  <c r="N2927" i="8"/>
  <c r="M2927" i="8"/>
  <c r="K2927" i="8"/>
  <c r="L2927" i="8" s="1"/>
  <c r="J2927" i="8"/>
  <c r="I2927" i="8"/>
  <c r="H2927" i="8"/>
  <c r="G2927" i="8"/>
  <c r="F2927" i="8"/>
  <c r="E2927" i="8"/>
  <c r="D2927" i="8"/>
  <c r="C2927" i="8"/>
  <c r="B2927" i="8"/>
  <c r="A2927" i="8"/>
  <c r="P2926" i="8"/>
  <c r="O2926" i="8"/>
  <c r="N2926" i="8"/>
  <c r="K2926" i="8"/>
  <c r="L2926" i="8" s="1"/>
  <c r="J2926" i="8"/>
  <c r="I2926" i="8"/>
  <c r="H2926" i="8"/>
  <c r="G2926" i="8"/>
  <c r="F2926" i="8"/>
  <c r="E2926" i="8"/>
  <c r="D2926" i="8"/>
  <c r="C2926" i="8"/>
  <c r="B2926" i="8"/>
  <c r="A2926" i="8"/>
  <c r="Q2926" i="8" s="1"/>
  <c r="P2925" i="8"/>
  <c r="O2925" i="8"/>
  <c r="N2925" i="8"/>
  <c r="K2925" i="8"/>
  <c r="L2925" i="8" s="1"/>
  <c r="J2925" i="8"/>
  <c r="I2925" i="8"/>
  <c r="H2925" i="8"/>
  <c r="G2925" i="8"/>
  <c r="F2925" i="8"/>
  <c r="E2925" i="8"/>
  <c r="D2925" i="8"/>
  <c r="C2925" i="8"/>
  <c r="B2925" i="8"/>
  <c r="A2925" i="8"/>
  <c r="Q2925" i="8" s="1"/>
  <c r="P2924" i="8"/>
  <c r="O2924" i="8"/>
  <c r="N2924" i="8"/>
  <c r="L2924" i="8"/>
  <c r="K2924" i="8"/>
  <c r="J2924" i="8"/>
  <c r="I2924" i="8"/>
  <c r="H2924" i="8"/>
  <c r="G2924" i="8"/>
  <c r="F2924" i="8"/>
  <c r="E2924" i="8"/>
  <c r="D2924" i="8"/>
  <c r="C2924" i="8"/>
  <c r="B2924" i="8"/>
  <c r="A2924" i="8"/>
  <c r="Q2924" i="8" s="1"/>
  <c r="Q2923" i="8"/>
  <c r="P2923" i="8"/>
  <c r="O2923" i="8"/>
  <c r="N2923" i="8"/>
  <c r="M2923" i="8"/>
  <c r="K2923" i="8"/>
  <c r="L2923" i="8" s="1"/>
  <c r="J2923" i="8"/>
  <c r="I2923" i="8"/>
  <c r="H2923" i="8"/>
  <c r="G2923" i="8"/>
  <c r="F2923" i="8"/>
  <c r="E2923" i="8"/>
  <c r="D2923" i="8"/>
  <c r="C2923" i="8"/>
  <c r="B2923" i="8"/>
  <c r="A2923" i="8"/>
  <c r="P2922" i="8"/>
  <c r="O2922" i="8"/>
  <c r="N2922" i="8"/>
  <c r="K2922" i="8"/>
  <c r="L2922" i="8" s="1"/>
  <c r="J2922" i="8"/>
  <c r="I2922" i="8"/>
  <c r="H2922" i="8"/>
  <c r="G2922" i="8"/>
  <c r="F2922" i="8"/>
  <c r="E2922" i="8"/>
  <c r="D2922" i="8"/>
  <c r="C2922" i="8"/>
  <c r="B2922" i="8"/>
  <c r="A2922" i="8"/>
  <c r="Q2922" i="8" s="1"/>
  <c r="P2921" i="8"/>
  <c r="O2921" i="8"/>
  <c r="N2921" i="8"/>
  <c r="K2921" i="8"/>
  <c r="L2921" i="8" s="1"/>
  <c r="J2921" i="8"/>
  <c r="I2921" i="8"/>
  <c r="H2921" i="8"/>
  <c r="G2921" i="8"/>
  <c r="F2921" i="8"/>
  <c r="E2921" i="8"/>
  <c r="D2921" i="8"/>
  <c r="C2921" i="8"/>
  <c r="B2921" i="8"/>
  <c r="A2921" i="8"/>
  <c r="P2920" i="8"/>
  <c r="O2920" i="8"/>
  <c r="N2920" i="8"/>
  <c r="L2920" i="8"/>
  <c r="K2920" i="8"/>
  <c r="J2920" i="8"/>
  <c r="I2920" i="8"/>
  <c r="H2920" i="8"/>
  <c r="G2920" i="8"/>
  <c r="F2920" i="8"/>
  <c r="E2920" i="8"/>
  <c r="D2920" i="8"/>
  <c r="C2920" i="8"/>
  <c r="B2920" i="8"/>
  <c r="A2920" i="8"/>
  <c r="Q2920" i="8" s="1"/>
  <c r="Q2919" i="8"/>
  <c r="P2919" i="8"/>
  <c r="O2919" i="8"/>
  <c r="N2919" i="8"/>
  <c r="M2919" i="8"/>
  <c r="K2919" i="8"/>
  <c r="L2919" i="8" s="1"/>
  <c r="J2919" i="8"/>
  <c r="I2919" i="8"/>
  <c r="H2919" i="8"/>
  <c r="G2919" i="8"/>
  <c r="F2919" i="8"/>
  <c r="E2919" i="8"/>
  <c r="D2919" i="8"/>
  <c r="C2919" i="8"/>
  <c r="B2919" i="8"/>
  <c r="A2919" i="8"/>
  <c r="P2918" i="8"/>
  <c r="O2918" i="8"/>
  <c r="N2918" i="8"/>
  <c r="K2918" i="8"/>
  <c r="L2918" i="8" s="1"/>
  <c r="J2918" i="8"/>
  <c r="I2918" i="8"/>
  <c r="H2918" i="8"/>
  <c r="G2918" i="8"/>
  <c r="F2918" i="8"/>
  <c r="E2918" i="8"/>
  <c r="D2918" i="8"/>
  <c r="C2918" i="8"/>
  <c r="B2918" i="8"/>
  <c r="A2918" i="8"/>
  <c r="Q2918" i="8" s="1"/>
  <c r="P2917" i="8"/>
  <c r="O2917" i="8"/>
  <c r="N2917" i="8"/>
  <c r="K2917" i="8"/>
  <c r="L2917" i="8" s="1"/>
  <c r="J2917" i="8"/>
  <c r="I2917" i="8"/>
  <c r="H2917" i="8"/>
  <c r="G2917" i="8"/>
  <c r="F2917" i="8"/>
  <c r="E2917" i="8"/>
  <c r="D2917" i="8"/>
  <c r="C2917" i="8"/>
  <c r="B2917" i="8"/>
  <c r="A2917" i="8"/>
  <c r="P2916" i="8"/>
  <c r="O2916" i="8"/>
  <c r="N2916" i="8"/>
  <c r="L2916" i="8"/>
  <c r="K2916" i="8"/>
  <c r="J2916" i="8"/>
  <c r="I2916" i="8"/>
  <c r="H2916" i="8"/>
  <c r="G2916" i="8"/>
  <c r="F2916" i="8"/>
  <c r="E2916" i="8"/>
  <c r="D2916" i="8"/>
  <c r="C2916" i="8"/>
  <c r="B2916" i="8"/>
  <c r="A2916" i="8"/>
  <c r="Q2916" i="8" s="1"/>
  <c r="Q2915" i="8"/>
  <c r="P2915" i="8"/>
  <c r="O2915" i="8"/>
  <c r="N2915" i="8"/>
  <c r="M2915" i="8"/>
  <c r="K2915" i="8"/>
  <c r="L2915" i="8" s="1"/>
  <c r="J2915" i="8"/>
  <c r="I2915" i="8"/>
  <c r="H2915" i="8"/>
  <c r="G2915" i="8"/>
  <c r="F2915" i="8"/>
  <c r="E2915" i="8"/>
  <c r="D2915" i="8"/>
  <c r="C2915" i="8"/>
  <c r="B2915" i="8"/>
  <c r="A2915" i="8"/>
  <c r="P2914" i="8"/>
  <c r="O2914" i="8"/>
  <c r="N2914" i="8"/>
  <c r="K2914" i="8"/>
  <c r="L2914" i="8" s="1"/>
  <c r="J2914" i="8"/>
  <c r="I2914" i="8"/>
  <c r="H2914" i="8"/>
  <c r="G2914" i="8"/>
  <c r="F2914" i="8"/>
  <c r="E2914" i="8"/>
  <c r="D2914" i="8"/>
  <c r="C2914" i="8"/>
  <c r="B2914" i="8"/>
  <c r="A2914" i="8"/>
  <c r="Q2914" i="8" s="1"/>
  <c r="P2913" i="8"/>
  <c r="O2913" i="8"/>
  <c r="N2913" i="8"/>
  <c r="K2913" i="8"/>
  <c r="L2913" i="8" s="1"/>
  <c r="J2913" i="8"/>
  <c r="I2913" i="8"/>
  <c r="H2913" i="8"/>
  <c r="G2913" i="8"/>
  <c r="F2913" i="8"/>
  <c r="E2913" i="8"/>
  <c r="D2913" i="8"/>
  <c r="C2913" i="8"/>
  <c r="B2913" i="8"/>
  <c r="A2913" i="8"/>
  <c r="P2912" i="8"/>
  <c r="O2912" i="8"/>
  <c r="N2912" i="8"/>
  <c r="L2912" i="8"/>
  <c r="K2912" i="8"/>
  <c r="J2912" i="8"/>
  <c r="I2912" i="8"/>
  <c r="H2912" i="8"/>
  <c r="G2912" i="8"/>
  <c r="F2912" i="8"/>
  <c r="E2912" i="8"/>
  <c r="D2912" i="8"/>
  <c r="C2912" i="8"/>
  <c r="B2912" i="8"/>
  <c r="A2912" i="8"/>
  <c r="Q2912" i="8" s="1"/>
  <c r="Q2911" i="8"/>
  <c r="P2911" i="8"/>
  <c r="O2911" i="8"/>
  <c r="N2911" i="8"/>
  <c r="M2911" i="8"/>
  <c r="K2911" i="8"/>
  <c r="L2911" i="8" s="1"/>
  <c r="J2911" i="8"/>
  <c r="I2911" i="8"/>
  <c r="H2911" i="8"/>
  <c r="G2911" i="8"/>
  <c r="F2911" i="8"/>
  <c r="E2911" i="8"/>
  <c r="D2911" i="8"/>
  <c r="C2911" i="8"/>
  <c r="B2911" i="8"/>
  <c r="A2911" i="8"/>
  <c r="P2910" i="8"/>
  <c r="O2910" i="8"/>
  <c r="N2910" i="8"/>
  <c r="K2910" i="8"/>
  <c r="L2910" i="8" s="1"/>
  <c r="J2910" i="8"/>
  <c r="I2910" i="8"/>
  <c r="H2910" i="8"/>
  <c r="G2910" i="8"/>
  <c r="F2910" i="8"/>
  <c r="E2910" i="8"/>
  <c r="D2910" i="8"/>
  <c r="C2910" i="8"/>
  <c r="B2910" i="8"/>
  <c r="A2910" i="8"/>
  <c r="Q2910" i="8" s="1"/>
  <c r="P2909" i="8"/>
  <c r="O2909" i="8"/>
  <c r="N2909" i="8"/>
  <c r="K2909" i="8"/>
  <c r="L2909" i="8" s="1"/>
  <c r="J2909" i="8"/>
  <c r="I2909" i="8"/>
  <c r="H2909" i="8"/>
  <c r="G2909" i="8"/>
  <c r="F2909" i="8"/>
  <c r="E2909" i="8"/>
  <c r="D2909" i="8"/>
  <c r="C2909" i="8"/>
  <c r="B2909" i="8"/>
  <c r="A2909" i="8"/>
  <c r="Q2909" i="8" s="1"/>
  <c r="P2908" i="8"/>
  <c r="O2908" i="8"/>
  <c r="N2908" i="8"/>
  <c r="L2908" i="8"/>
  <c r="K2908" i="8"/>
  <c r="J2908" i="8"/>
  <c r="I2908" i="8"/>
  <c r="H2908" i="8"/>
  <c r="G2908" i="8"/>
  <c r="F2908" i="8"/>
  <c r="E2908" i="8"/>
  <c r="D2908" i="8"/>
  <c r="C2908" i="8"/>
  <c r="B2908" i="8"/>
  <c r="A2908" i="8"/>
  <c r="Q2908" i="8" s="1"/>
  <c r="Q2907" i="8"/>
  <c r="P2907" i="8"/>
  <c r="O2907" i="8"/>
  <c r="N2907" i="8"/>
  <c r="M2907" i="8"/>
  <c r="K2907" i="8"/>
  <c r="L2907" i="8" s="1"/>
  <c r="J2907" i="8"/>
  <c r="I2907" i="8"/>
  <c r="H2907" i="8"/>
  <c r="G2907" i="8"/>
  <c r="F2907" i="8"/>
  <c r="E2907" i="8"/>
  <c r="D2907" i="8"/>
  <c r="C2907" i="8"/>
  <c r="B2907" i="8"/>
  <c r="A2907" i="8"/>
  <c r="P2906" i="8"/>
  <c r="O2906" i="8"/>
  <c r="N2906" i="8"/>
  <c r="K2906" i="8"/>
  <c r="L2906" i="8" s="1"/>
  <c r="J2906" i="8"/>
  <c r="I2906" i="8"/>
  <c r="H2906" i="8"/>
  <c r="G2906" i="8"/>
  <c r="F2906" i="8"/>
  <c r="E2906" i="8"/>
  <c r="D2906" i="8"/>
  <c r="C2906" i="8"/>
  <c r="B2906" i="8"/>
  <c r="A2906" i="8"/>
  <c r="Q2906" i="8" s="1"/>
  <c r="P2905" i="8"/>
  <c r="O2905" i="8"/>
  <c r="N2905" i="8"/>
  <c r="K2905" i="8"/>
  <c r="L2905" i="8" s="1"/>
  <c r="J2905" i="8"/>
  <c r="I2905" i="8"/>
  <c r="H2905" i="8"/>
  <c r="G2905" i="8"/>
  <c r="F2905" i="8"/>
  <c r="E2905" i="8"/>
  <c r="D2905" i="8"/>
  <c r="C2905" i="8"/>
  <c r="B2905" i="8"/>
  <c r="A2905" i="8"/>
  <c r="P2904" i="8"/>
  <c r="O2904" i="8"/>
  <c r="N2904" i="8"/>
  <c r="L2904" i="8"/>
  <c r="K2904" i="8"/>
  <c r="J2904" i="8"/>
  <c r="I2904" i="8"/>
  <c r="H2904" i="8"/>
  <c r="G2904" i="8"/>
  <c r="F2904" i="8"/>
  <c r="E2904" i="8"/>
  <c r="D2904" i="8"/>
  <c r="C2904" i="8"/>
  <c r="B2904" i="8"/>
  <c r="A2904" i="8"/>
  <c r="Q2904" i="8" s="1"/>
  <c r="Q2903" i="8"/>
  <c r="P2903" i="8"/>
  <c r="O2903" i="8"/>
  <c r="N2903" i="8"/>
  <c r="M2903" i="8"/>
  <c r="K2903" i="8"/>
  <c r="L2903" i="8" s="1"/>
  <c r="J2903" i="8"/>
  <c r="I2903" i="8"/>
  <c r="H2903" i="8"/>
  <c r="G2903" i="8"/>
  <c r="F2903" i="8"/>
  <c r="E2903" i="8"/>
  <c r="D2903" i="8"/>
  <c r="C2903" i="8"/>
  <c r="B2903" i="8"/>
  <c r="A2903" i="8"/>
  <c r="P2902" i="8"/>
  <c r="O2902" i="8"/>
  <c r="N2902" i="8"/>
  <c r="K2902" i="8"/>
  <c r="L2902" i="8" s="1"/>
  <c r="J2902" i="8"/>
  <c r="I2902" i="8"/>
  <c r="H2902" i="8"/>
  <c r="G2902" i="8"/>
  <c r="F2902" i="8"/>
  <c r="E2902" i="8"/>
  <c r="D2902" i="8"/>
  <c r="C2902" i="8"/>
  <c r="B2902" i="8"/>
  <c r="A2902" i="8"/>
  <c r="Q2902" i="8" s="1"/>
  <c r="P2901" i="8"/>
  <c r="O2901" i="8"/>
  <c r="N2901" i="8"/>
  <c r="K2901" i="8"/>
  <c r="L2901" i="8" s="1"/>
  <c r="J2901" i="8"/>
  <c r="I2901" i="8"/>
  <c r="H2901" i="8"/>
  <c r="G2901" i="8"/>
  <c r="F2901" i="8"/>
  <c r="E2901" i="8"/>
  <c r="D2901" i="8"/>
  <c r="C2901" i="8"/>
  <c r="B2901" i="8"/>
  <c r="A2901" i="8"/>
  <c r="P2900" i="8"/>
  <c r="O2900" i="8"/>
  <c r="N2900" i="8"/>
  <c r="L2900" i="8"/>
  <c r="K2900" i="8"/>
  <c r="J2900" i="8"/>
  <c r="I2900" i="8"/>
  <c r="H2900" i="8"/>
  <c r="G2900" i="8"/>
  <c r="F2900" i="8"/>
  <c r="E2900" i="8"/>
  <c r="D2900" i="8"/>
  <c r="C2900" i="8"/>
  <c r="B2900" i="8"/>
  <c r="A2900" i="8"/>
  <c r="Q2900" i="8" s="1"/>
  <c r="Q2899" i="8"/>
  <c r="P2899" i="8"/>
  <c r="O2899" i="8"/>
  <c r="N2899" i="8"/>
  <c r="M2899" i="8"/>
  <c r="K2899" i="8"/>
  <c r="L2899" i="8" s="1"/>
  <c r="J2899" i="8"/>
  <c r="I2899" i="8"/>
  <c r="H2899" i="8"/>
  <c r="G2899" i="8"/>
  <c r="F2899" i="8"/>
  <c r="E2899" i="8"/>
  <c r="D2899" i="8"/>
  <c r="C2899" i="8"/>
  <c r="B2899" i="8"/>
  <c r="A2899" i="8"/>
  <c r="P2898" i="8"/>
  <c r="O2898" i="8"/>
  <c r="N2898" i="8"/>
  <c r="K2898" i="8"/>
  <c r="L2898" i="8" s="1"/>
  <c r="J2898" i="8"/>
  <c r="I2898" i="8"/>
  <c r="H2898" i="8"/>
  <c r="G2898" i="8"/>
  <c r="F2898" i="8"/>
  <c r="E2898" i="8"/>
  <c r="D2898" i="8"/>
  <c r="C2898" i="8"/>
  <c r="B2898" i="8"/>
  <c r="A2898" i="8"/>
  <c r="Q2898" i="8" s="1"/>
  <c r="P2897" i="8"/>
  <c r="O2897" i="8"/>
  <c r="N2897" i="8"/>
  <c r="K2897" i="8"/>
  <c r="L2897" i="8" s="1"/>
  <c r="J2897" i="8"/>
  <c r="I2897" i="8"/>
  <c r="H2897" i="8"/>
  <c r="G2897" i="8"/>
  <c r="F2897" i="8"/>
  <c r="E2897" i="8"/>
  <c r="D2897" i="8"/>
  <c r="C2897" i="8"/>
  <c r="B2897" i="8"/>
  <c r="A2897" i="8"/>
  <c r="Q2897" i="8" s="1"/>
  <c r="P2896" i="8"/>
  <c r="O2896" i="8"/>
  <c r="N2896" i="8"/>
  <c r="L2896" i="8"/>
  <c r="K2896" i="8"/>
  <c r="J2896" i="8"/>
  <c r="I2896" i="8"/>
  <c r="H2896" i="8"/>
  <c r="G2896" i="8"/>
  <c r="F2896" i="8"/>
  <c r="E2896" i="8"/>
  <c r="D2896" i="8"/>
  <c r="C2896" i="8"/>
  <c r="B2896" i="8"/>
  <c r="A2896" i="8"/>
  <c r="Q2896" i="8" s="1"/>
  <c r="Q2895" i="8"/>
  <c r="P2895" i="8"/>
  <c r="O2895" i="8"/>
  <c r="N2895" i="8"/>
  <c r="M2895" i="8"/>
  <c r="K2895" i="8"/>
  <c r="L2895" i="8" s="1"/>
  <c r="J2895" i="8"/>
  <c r="I2895" i="8"/>
  <c r="H2895" i="8"/>
  <c r="G2895" i="8"/>
  <c r="F2895" i="8"/>
  <c r="E2895" i="8"/>
  <c r="D2895" i="8"/>
  <c r="C2895" i="8"/>
  <c r="B2895" i="8"/>
  <c r="A2895" i="8"/>
  <c r="P2894" i="8"/>
  <c r="O2894" i="8"/>
  <c r="N2894" i="8"/>
  <c r="K2894" i="8"/>
  <c r="L2894" i="8" s="1"/>
  <c r="J2894" i="8"/>
  <c r="I2894" i="8"/>
  <c r="H2894" i="8"/>
  <c r="G2894" i="8"/>
  <c r="F2894" i="8"/>
  <c r="E2894" i="8"/>
  <c r="D2894" i="8"/>
  <c r="C2894" i="8"/>
  <c r="B2894" i="8"/>
  <c r="A2894" i="8"/>
  <c r="Q2894" i="8" s="1"/>
  <c r="P2893" i="8"/>
  <c r="O2893" i="8"/>
  <c r="N2893" i="8"/>
  <c r="K2893" i="8"/>
  <c r="L2893" i="8" s="1"/>
  <c r="J2893" i="8"/>
  <c r="I2893" i="8"/>
  <c r="H2893" i="8"/>
  <c r="G2893" i="8"/>
  <c r="F2893" i="8"/>
  <c r="E2893" i="8"/>
  <c r="D2893" i="8"/>
  <c r="C2893" i="8"/>
  <c r="B2893" i="8"/>
  <c r="A2893" i="8"/>
  <c r="Q2893" i="8" s="1"/>
  <c r="P2892" i="8"/>
  <c r="O2892" i="8"/>
  <c r="N2892" i="8"/>
  <c r="K2892" i="8"/>
  <c r="L2892" i="8" s="1"/>
  <c r="J2892" i="8"/>
  <c r="I2892" i="8"/>
  <c r="H2892" i="8"/>
  <c r="G2892" i="8"/>
  <c r="F2892" i="8"/>
  <c r="E2892" i="8"/>
  <c r="D2892" i="8"/>
  <c r="C2892" i="8"/>
  <c r="B2892" i="8"/>
  <c r="A2892" i="8"/>
  <c r="Q2892" i="8" s="1"/>
  <c r="P2891" i="8"/>
  <c r="O2891" i="8"/>
  <c r="N2891" i="8"/>
  <c r="K2891" i="8"/>
  <c r="L2891" i="8" s="1"/>
  <c r="J2891" i="8"/>
  <c r="I2891" i="8"/>
  <c r="H2891" i="8"/>
  <c r="G2891" i="8"/>
  <c r="F2891" i="8"/>
  <c r="E2891" i="8"/>
  <c r="D2891" i="8"/>
  <c r="C2891" i="8"/>
  <c r="B2891" i="8"/>
  <c r="A2891" i="8"/>
  <c r="Q2891" i="8" s="1"/>
  <c r="P2890" i="8"/>
  <c r="O2890" i="8"/>
  <c r="N2890" i="8"/>
  <c r="K2890" i="8"/>
  <c r="L2890" i="8" s="1"/>
  <c r="J2890" i="8"/>
  <c r="I2890" i="8"/>
  <c r="H2890" i="8"/>
  <c r="G2890" i="8"/>
  <c r="F2890" i="8"/>
  <c r="E2890" i="8"/>
  <c r="D2890" i="8"/>
  <c r="C2890" i="8"/>
  <c r="B2890" i="8"/>
  <c r="A2890" i="8"/>
  <c r="Q2890" i="8" s="1"/>
  <c r="P2889" i="8"/>
  <c r="O2889" i="8"/>
  <c r="N2889" i="8"/>
  <c r="L2889" i="8"/>
  <c r="K2889" i="8"/>
  <c r="J2889" i="8"/>
  <c r="I2889" i="8"/>
  <c r="H2889" i="8"/>
  <c r="G2889" i="8"/>
  <c r="F2889" i="8"/>
  <c r="E2889" i="8"/>
  <c r="D2889" i="8"/>
  <c r="C2889" i="8"/>
  <c r="B2889" i="8"/>
  <c r="A2889" i="8"/>
  <c r="Q2889" i="8" s="1"/>
  <c r="P2888" i="8"/>
  <c r="O2888" i="8"/>
  <c r="N2888" i="8"/>
  <c r="K2888" i="8"/>
  <c r="L2888" i="8" s="1"/>
  <c r="J2888" i="8"/>
  <c r="I2888" i="8"/>
  <c r="H2888" i="8"/>
  <c r="G2888" i="8"/>
  <c r="F2888" i="8"/>
  <c r="E2888" i="8"/>
  <c r="D2888" i="8"/>
  <c r="C2888" i="8"/>
  <c r="B2888" i="8"/>
  <c r="A2888" i="8"/>
  <c r="Q2888" i="8" s="1"/>
  <c r="P2887" i="8"/>
  <c r="O2887" i="8"/>
  <c r="N2887" i="8"/>
  <c r="K2887" i="8"/>
  <c r="L2887" i="8" s="1"/>
  <c r="J2887" i="8"/>
  <c r="I2887" i="8"/>
  <c r="H2887" i="8"/>
  <c r="G2887" i="8"/>
  <c r="F2887" i="8"/>
  <c r="E2887" i="8"/>
  <c r="D2887" i="8"/>
  <c r="C2887" i="8"/>
  <c r="B2887" i="8"/>
  <c r="A2887" i="8"/>
  <c r="P2886" i="8"/>
  <c r="O2886" i="8"/>
  <c r="N2886" i="8"/>
  <c r="K2886" i="8"/>
  <c r="L2886" i="8" s="1"/>
  <c r="J2886" i="8"/>
  <c r="I2886" i="8"/>
  <c r="H2886" i="8"/>
  <c r="G2886" i="8"/>
  <c r="F2886" i="8"/>
  <c r="E2886" i="8"/>
  <c r="D2886" i="8"/>
  <c r="C2886" i="8"/>
  <c r="B2886" i="8"/>
  <c r="A2886" i="8"/>
  <c r="Q2886" i="8" s="1"/>
  <c r="P2885" i="8"/>
  <c r="O2885" i="8"/>
  <c r="N2885" i="8"/>
  <c r="K2885" i="8"/>
  <c r="L2885" i="8" s="1"/>
  <c r="J2885" i="8"/>
  <c r="I2885" i="8"/>
  <c r="H2885" i="8"/>
  <c r="G2885" i="8"/>
  <c r="F2885" i="8"/>
  <c r="E2885" i="8"/>
  <c r="D2885" i="8"/>
  <c r="C2885" i="8"/>
  <c r="B2885" i="8"/>
  <c r="A2885" i="8"/>
  <c r="Q2885" i="8" s="1"/>
  <c r="P2884" i="8"/>
  <c r="O2884" i="8"/>
  <c r="N2884" i="8"/>
  <c r="L2884" i="8"/>
  <c r="K2884" i="8"/>
  <c r="J2884" i="8"/>
  <c r="I2884" i="8"/>
  <c r="H2884" i="8"/>
  <c r="G2884" i="8"/>
  <c r="F2884" i="8"/>
  <c r="E2884" i="8"/>
  <c r="D2884" i="8"/>
  <c r="C2884" i="8"/>
  <c r="B2884" i="8"/>
  <c r="A2884" i="8"/>
  <c r="Q2884" i="8" s="1"/>
  <c r="Q2883" i="8"/>
  <c r="P2883" i="8"/>
  <c r="O2883" i="8"/>
  <c r="N2883" i="8"/>
  <c r="M2883" i="8"/>
  <c r="K2883" i="8"/>
  <c r="L2883" i="8" s="1"/>
  <c r="J2883" i="8"/>
  <c r="I2883" i="8"/>
  <c r="H2883" i="8"/>
  <c r="G2883" i="8"/>
  <c r="F2883" i="8"/>
  <c r="E2883" i="8"/>
  <c r="D2883" i="8"/>
  <c r="C2883" i="8"/>
  <c r="B2883" i="8"/>
  <c r="A2883" i="8"/>
  <c r="P2882" i="8"/>
  <c r="O2882" i="8"/>
  <c r="N2882" i="8"/>
  <c r="K2882" i="8"/>
  <c r="L2882" i="8" s="1"/>
  <c r="J2882" i="8"/>
  <c r="I2882" i="8"/>
  <c r="H2882" i="8"/>
  <c r="G2882" i="8"/>
  <c r="F2882" i="8"/>
  <c r="E2882" i="8"/>
  <c r="D2882" i="8"/>
  <c r="C2882" i="8"/>
  <c r="B2882" i="8"/>
  <c r="A2882" i="8"/>
  <c r="Q2882" i="8" s="1"/>
  <c r="P2881" i="8"/>
  <c r="O2881" i="8"/>
  <c r="N2881" i="8"/>
  <c r="K2881" i="8"/>
  <c r="L2881" i="8" s="1"/>
  <c r="J2881" i="8"/>
  <c r="I2881" i="8"/>
  <c r="H2881" i="8"/>
  <c r="G2881" i="8"/>
  <c r="F2881" i="8"/>
  <c r="E2881" i="8"/>
  <c r="D2881" i="8"/>
  <c r="C2881" i="8"/>
  <c r="B2881" i="8"/>
  <c r="A2881" i="8"/>
  <c r="Q2881" i="8" s="1"/>
  <c r="P2880" i="8"/>
  <c r="O2880" i="8"/>
  <c r="N2880" i="8"/>
  <c r="K2880" i="8"/>
  <c r="L2880" i="8" s="1"/>
  <c r="J2880" i="8"/>
  <c r="I2880" i="8"/>
  <c r="H2880" i="8"/>
  <c r="G2880" i="8"/>
  <c r="F2880" i="8"/>
  <c r="E2880" i="8"/>
  <c r="D2880" i="8"/>
  <c r="C2880" i="8"/>
  <c r="B2880" i="8"/>
  <c r="A2880" i="8"/>
  <c r="Q2880" i="8" s="1"/>
  <c r="P2879" i="8"/>
  <c r="O2879" i="8"/>
  <c r="N2879" i="8"/>
  <c r="K2879" i="8"/>
  <c r="L2879" i="8" s="1"/>
  <c r="J2879" i="8"/>
  <c r="I2879" i="8"/>
  <c r="H2879" i="8"/>
  <c r="G2879" i="8"/>
  <c r="F2879" i="8"/>
  <c r="E2879" i="8"/>
  <c r="D2879" i="8"/>
  <c r="C2879" i="8"/>
  <c r="B2879" i="8"/>
  <c r="A2879" i="8"/>
  <c r="P2878" i="8"/>
  <c r="O2878" i="8"/>
  <c r="N2878" i="8"/>
  <c r="K2878" i="8"/>
  <c r="L2878" i="8" s="1"/>
  <c r="J2878" i="8"/>
  <c r="I2878" i="8"/>
  <c r="H2878" i="8"/>
  <c r="G2878" i="8"/>
  <c r="F2878" i="8"/>
  <c r="E2878" i="8"/>
  <c r="D2878" i="8"/>
  <c r="C2878" i="8"/>
  <c r="B2878" i="8"/>
  <c r="A2878" i="8"/>
  <c r="Q2878" i="8" s="1"/>
  <c r="P2877" i="8"/>
  <c r="O2877" i="8"/>
  <c r="N2877" i="8"/>
  <c r="K2877" i="8"/>
  <c r="L2877" i="8" s="1"/>
  <c r="J2877" i="8"/>
  <c r="I2877" i="8"/>
  <c r="H2877" i="8"/>
  <c r="G2877" i="8"/>
  <c r="F2877" i="8"/>
  <c r="E2877" i="8"/>
  <c r="D2877" i="8"/>
  <c r="C2877" i="8"/>
  <c r="B2877" i="8"/>
  <c r="A2877" i="8"/>
  <c r="Q2877" i="8" s="1"/>
  <c r="P2876" i="8"/>
  <c r="O2876" i="8"/>
  <c r="N2876" i="8"/>
  <c r="L2876" i="8"/>
  <c r="K2876" i="8"/>
  <c r="J2876" i="8"/>
  <c r="I2876" i="8"/>
  <c r="H2876" i="8"/>
  <c r="G2876" i="8"/>
  <c r="F2876" i="8"/>
  <c r="E2876" i="8"/>
  <c r="D2876" i="8"/>
  <c r="C2876" i="8"/>
  <c r="B2876" i="8"/>
  <c r="A2876" i="8"/>
  <c r="Q2876" i="8" s="1"/>
  <c r="Q2875" i="8"/>
  <c r="P2875" i="8"/>
  <c r="O2875" i="8"/>
  <c r="N2875" i="8"/>
  <c r="M2875" i="8"/>
  <c r="K2875" i="8"/>
  <c r="L2875" i="8" s="1"/>
  <c r="J2875" i="8"/>
  <c r="I2875" i="8"/>
  <c r="H2875" i="8"/>
  <c r="G2875" i="8"/>
  <c r="F2875" i="8"/>
  <c r="E2875" i="8"/>
  <c r="D2875" i="8"/>
  <c r="C2875" i="8"/>
  <c r="B2875" i="8"/>
  <c r="A2875" i="8"/>
  <c r="P2874" i="8"/>
  <c r="O2874" i="8"/>
  <c r="N2874" i="8"/>
  <c r="K2874" i="8"/>
  <c r="L2874" i="8" s="1"/>
  <c r="J2874" i="8"/>
  <c r="I2874" i="8"/>
  <c r="H2874" i="8"/>
  <c r="G2874" i="8"/>
  <c r="F2874" i="8"/>
  <c r="E2874" i="8"/>
  <c r="D2874" i="8"/>
  <c r="C2874" i="8"/>
  <c r="B2874" i="8"/>
  <c r="A2874" i="8"/>
  <c r="Q2874" i="8" s="1"/>
  <c r="P2873" i="8"/>
  <c r="O2873" i="8"/>
  <c r="N2873" i="8"/>
  <c r="K2873" i="8"/>
  <c r="L2873" i="8" s="1"/>
  <c r="J2873" i="8"/>
  <c r="I2873" i="8"/>
  <c r="H2873" i="8"/>
  <c r="G2873" i="8"/>
  <c r="F2873" i="8"/>
  <c r="E2873" i="8"/>
  <c r="D2873" i="8"/>
  <c r="C2873" i="8"/>
  <c r="B2873" i="8"/>
  <c r="A2873" i="8"/>
  <c r="Q2873" i="8" s="1"/>
  <c r="P2872" i="8"/>
  <c r="O2872" i="8"/>
  <c r="N2872" i="8"/>
  <c r="K2872" i="8"/>
  <c r="L2872" i="8" s="1"/>
  <c r="J2872" i="8"/>
  <c r="I2872" i="8"/>
  <c r="H2872" i="8"/>
  <c r="G2872" i="8"/>
  <c r="F2872" i="8"/>
  <c r="E2872" i="8"/>
  <c r="D2872" i="8"/>
  <c r="C2872" i="8"/>
  <c r="B2872" i="8"/>
  <c r="A2872" i="8"/>
  <c r="Q2872" i="8" s="1"/>
  <c r="P2871" i="8"/>
  <c r="O2871" i="8"/>
  <c r="N2871" i="8"/>
  <c r="K2871" i="8"/>
  <c r="L2871" i="8" s="1"/>
  <c r="J2871" i="8"/>
  <c r="I2871" i="8"/>
  <c r="H2871" i="8"/>
  <c r="G2871" i="8"/>
  <c r="F2871" i="8"/>
  <c r="E2871" i="8"/>
  <c r="D2871" i="8"/>
  <c r="C2871" i="8"/>
  <c r="B2871" i="8"/>
  <c r="A2871" i="8"/>
  <c r="Q2871" i="8" s="1"/>
  <c r="P2870" i="8"/>
  <c r="O2870" i="8"/>
  <c r="N2870" i="8"/>
  <c r="K2870" i="8"/>
  <c r="L2870" i="8" s="1"/>
  <c r="J2870" i="8"/>
  <c r="I2870" i="8"/>
  <c r="H2870" i="8"/>
  <c r="G2870" i="8"/>
  <c r="F2870" i="8"/>
  <c r="E2870" i="8"/>
  <c r="D2870" i="8"/>
  <c r="C2870" i="8"/>
  <c r="B2870" i="8"/>
  <c r="A2870" i="8"/>
  <c r="Q2870" i="8" s="1"/>
  <c r="P2869" i="8"/>
  <c r="O2869" i="8"/>
  <c r="N2869" i="8"/>
  <c r="K2869" i="8"/>
  <c r="L2869" i="8" s="1"/>
  <c r="J2869" i="8"/>
  <c r="I2869" i="8"/>
  <c r="H2869" i="8"/>
  <c r="G2869" i="8"/>
  <c r="F2869" i="8"/>
  <c r="E2869" i="8"/>
  <c r="D2869" i="8"/>
  <c r="C2869" i="8"/>
  <c r="B2869" i="8"/>
  <c r="A2869" i="8"/>
  <c r="Q2869" i="8" s="1"/>
  <c r="P2868" i="8"/>
  <c r="O2868" i="8"/>
  <c r="N2868" i="8"/>
  <c r="L2868" i="8"/>
  <c r="K2868" i="8"/>
  <c r="J2868" i="8"/>
  <c r="I2868" i="8"/>
  <c r="H2868" i="8"/>
  <c r="G2868" i="8"/>
  <c r="F2868" i="8"/>
  <c r="E2868" i="8"/>
  <c r="D2868" i="8"/>
  <c r="C2868" i="8"/>
  <c r="B2868" i="8"/>
  <c r="A2868" i="8"/>
  <c r="Q2868" i="8" s="1"/>
  <c r="Q2867" i="8"/>
  <c r="P2867" i="8"/>
  <c r="O2867" i="8"/>
  <c r="N2867" i="8"/>
  <c r="M2867" i="8"/>
  <c r="K2867" i="8"/>
  <c r="L2867" i="8" s="1"/>
  <c r="J2867" i="8"/>
  <c r="I2867" i="8"/>
  <c r="H2867" i="8"/>
  <c r="G2867" i="8"/>
  <c r="F2867" i="8"/>
  <c r="E2867" i="8"/>
  <c r="D2867" i="8"/>
  <c r="C2867" i="8"/>
  <c r="B2867" i="8"/>
  <c r="A2867" i="8"/>
  <c r="P2866" i="8"/>
  <c r="O2866" i="8"/>
  <c r="N2866" i="8"/>
  <c r="K2866" i="8"/>
  <c r="L2866" i="8" s="1"/>
  <c r="J2866" i="8"/>
  <c r="I2866" i="8"/>
  <c r="H2866" i="8"/>
  <c r="G2866" i="8"/>
  <c r="F2866" i="8"/>
  <c r="E2866" i="8"/>
  <c r="D2866" i="8"/>
  <c r="C2866" i="8"/>
  <c r="B2866" i="8"/>
  <c r="A2866" i="8"/>
  <c r="Q2866" i="8" s="1"/>
  <c r="P2865" i="8"/>
  <c r="O2865" i="8"/>
  <c r="N2865" i="8"/>
  <c r="K2865" i="8"/>
  <c r="L2865" i="8" s="1"/>
  <c r="J2865" i="8"/>
  <c r="I2865" i="8"/>
  <c r="H2865" i="8"/>
  <c r="G2865" i="8"/>
  <c r="F2865" i="8"/>
  <c r="E2865" i="8"/>
  <c r="D2865" i="8"/>
  <c r="C2865" i="8"/>
  <c r="B2865" i="8"/>
  <c r="A2865" i="8"/>
  <c r="Q2865" i="8" s="1"/>
  <c r="P2864" i="8"/>
  <c r="O2864" i="8"/>
  <c r="N2864" i="8"/>
  <c r="K2864" i="8"/>
  <c r="L2864" i="8" s="1"/>
  <c r="J2864" i="8"/>
  <c r="I2864" i="8"/>
  <c r="H2864" i="8"/>
  <c r="G2864" i="8"/>
  <c r="F2864" i="8"/>
  <c r="E2864" i="8"/>
  <c r="D2864" i="8"/>
  <c r="C2864" i="8"/>
  <c r="B2864" i="8"/>
  <c r="A2864" i="8"/>
  <c r="Q2864" i="8" s="1"/>
  <c r="P2863" i="8"/>
  <c r="O2863" i="8"/>
  <c r="N2863" i="8"/>
  <c r="K2863" i="8"/>
  <c r="L2863" i="8" s="1"/>
  <c r="J2863" i="8"/>
  <c r="I2863" i="8"/>
  <c r="H2863" i="8"/>
  <c r="G2863" i="8"/>
  <c r="F2863" i="8"/>
  <c r="E2863" i="8"/>
  <c r="D2863" i="8"/>
  <c r="C2863" i="8"/>
  <c r="B2863" i="8"/>
  <c r="A2863" i="8"/>
  <c r="P2862" i="8"/>
  <c r="O2862" i="8"/>
  <c r="N2862" i="8"/>
  <c r="K2862" i="8"/>
  <c r="L2862" i="8" s="1"/>
  <c r="J2862" i="8"/>
  <c r="I2862" i="8"/>
  <c r="H2862" i="8"/>
  <c r="G2862" i="8"/>
  <c r="F2862" i="8"/>
  <c r="E2862" i="8"/>
  <c r="D2862" i="8"/>
  <c r="C2862" i="8"/>
  <c r="B2862" i="8"/>
  <c r="A2862" i="8"/>
  <c r="Q2862" i="8" s="1"/>
  <c r="P2861" i="8"/>
  <c r="O2861" i="8"/>
  <c r="N2861" i="8"/>
  <c r="K2861" i="8"/>
  <c r="L2861" i="8" s="1"/>
  <c r="J2861" i="8"/>
  <c r="I2861" i="8"/>
  <c r="H2861" i="8"/>
  <c r="G2861" i="8"/>
  <c r="F2861" i="8"/>
  <c r="E2861" i="8"/>
  <c r="D2861" i="8"/>
  <c r="C2861" i="8"/>
  <c r="B2861" i="8"/>
  <c r="A2861" i="8"/>
  <c r="Q2861" i="8" s="1"/>
  <c r="P2860" i="8"/>
  <c r="O2860" i="8"/>
  <c r="N2860" i="8"/>
  <c r="L2860" i="8"/>
  <c r="K2860" i="8"/>
  <c r="J2860" i="8"/>
  <c r="I2860" i="8"/>
  <c r="H2860" i="8"/>
  <c r="G2860" i="8"/>
  <c r="F2860" i="8"/>
  <c r="E2860" i="8"/>
  <c r="D2860" i="8"/>
  <c r="C2860" i="8"/>
  <c r="B2860" i="8"/>
  <c r="A2860" i="8"/>
  <c r="Q2860" i="8" s="1"/>
  <c r="Q2859" i="8"/>
  <c r="P2859" i="8"/>
  <c r="O2859" i="8"/>
  <c r="N2859" i="8"/>
  <c r="M2859" i="8"/>
  <c r="K2859" i="8"/>
  <c r="L2859" i="8" s="1"/>
  <c r="J2859" i="8"/>
  <c r="I2859" i="8"/>
  <c r="H2859" i="8"/>
  <c r="G2859" i="8"/>
  <c r="F2859" i="8"/>
  <c r="E2859" i="8"/>
  <c r="D2859" i="8"/>
  <c r="C2859" i="8"/>
  <c r="B2859" i="8"/>
  <c r="A2859" i="8"/>
  <c r="P2858" i="8"/>
  <c r="O2858" i="8"/>
  <c r="N2858" i="8"/>
  <c r="K2858" i="8"/>
  <c r="L2858" i="8" s="1"/>
  <c r="J2858" i="8"/>
  <c r="I2858" i="8"/>
  <c r="H2858" i="8"/>
  <c r="G2858" i="8"/>
  <c r="F2858" i="8"/>
  <c r="E2858" i="8"/>
  <c r="D2858" i="8"/>
  <c r="C2858" i="8"/>
  <c r="B2858" i="8"/>
  <c r="A2858" i="8"/>
  <c r="Q2858" i="8" s="1"/>
  <c r="P2857" i="8"/>
  <c r="O2857" i="8"/>
  <c r="N2857" i="8"/>
  <c r="K2857" i="8"/>
  <c r="L2857" i="8" s="1"/>
  <c r="J2857" i="8"/>
  <c r="I2857" i="8"/>
  <c r="H2857" i="8"/>
  <c r="G2857" i="8"/>
  <c r="F2857" i="8"/>
  <c r="E2857" i="8"/>
  <c r="D2857" i="8"/>
  <c r="C2857" i="8"/>
  <c r="B2857" i="8"/>
  <c r="A2857" i="8"/>
  <c r="Q2857" i="8" s="1"/>
  <c r="P2856" i="8"/>
  <c r="O2856" i="8"/>
  <c r="N2856" i="8"/>
  <c r="K2856" i="8"/>
  <c r="L2856" i="8" s="1"/>
  <c r="J2856" i="8"/>
  <c r="I2856" i="8"/>
  <c r="H2856" i="8"/>
  <c r="G2856" i="8"/>
  <c r="F2856" i="8"/>
  <c r="E2856" i="8"/>
  <c r="D2856" i="8"/>
  <c r="C2856" i="8"/>
  <c r="B2856" i="8"/>
  <c r="A2856" i="8"/>
  <c r="Q2856" i="8" s="1"/>
  <c r="P2855" i="8"/>
  <c r="O2855" i="8"/>
  <c r="N2855" i="8"/>
  <c r="K2855" i="8"/>
  <c r="L2855" i="8" s="1"/>
  <c r="J2855" i="8"/>
  <c r="I2855" i="8"/>
  <c r="H2855" i="8"/>
  <c r="G2855" i="8"/>
  <c r="F2855" i="8"/>
  <c r="E2855" i="8"/>
  <c r="D2855" i="8"/>
  <c r="C2855" i="8"/>
  <c r="B2855" i="8"/>
  <c r="A2855" i="8"/>
  <c r="Q2855" i="8" s="1"/>
  <c r="P2854" i="8"/>
  <c r="O2854" i="8"/>
  <c r="N2854" i="8"/>
  <c r="K2854" i="8"/>
  <c r="L2854" i="8" s="1"/>
  <c r="J2854" i="8"/>
  <c r="I2854" i="8"/>
  <c r="H2854" i="8"/>
  <c r="G2854" i="8"/>
  <c r="F2854" i="8"/>
  <c r="E2854" i="8"/>
  <c r="D2854" i="8"/>
  <c r="C2854" i="8"/>
  <c r="B2854" i="8"/>
  <c r="A2854" i="8"/>
  <c r="Q2854" i="8" s="1"/>
  <c r="P2853" i="8"/>
  <c r="O2853" i="8"/>
  <c r="N2853" i="8"/>
  <c r="K2853" i="8"/>
  <c r="L2853" i="8" s="1"/>
  <c r="J2853" i="8"/>
  <c r="I2853" i="8"/>
  <c r="H2853" i="8"/>
  <c r="G2853" i="8"/>
  <c r="F2853" i="8"/>
  <c r="E2853" i="8"/>
  <c r="D2853" i="8"/>
  <c r="C2853" i="8"/>
  <c r="B2853" i="8"/>
  <c r="A2853" i="8"/>
  <c r="Q2853" i="8" s="1"/>
  <c r="P2852" i="8"/>
  <c r="O2852" i="8"/>
  <c r="N2852" i="8"/>
  <c r="L2852" i="8"/>
  <c r="K2852" i="8"/>
  <c r="J2852" i="8"/>
  <c r="I2852" i="8"/>
  <c r="H2852" i="8"/>
  <c r="G2852" i="8"/>
  <c r="F2852" i="8"/>
  <c r="E2852" i="8"/>
  <c r="D2852" i="8"/>
  <c r="C2852" i="8"/>
  <c r="B2852" i="8"/>
  <c r="A2852" i="8"/>
  <c r="Q2852" i="8" s="1"/>
  <c r="Q2851" i="8"/>
  <c r="P2851" i="8"/>
  <c r="O2851" i="8"/>
  <c r="N2851" i="8"/>
  <c r="M2851" i="8"/>
  <c r="K2851" i="8"/>
  <c r="L2851" i="8" s="1"/>
  <c r="J2851" i="8"/>
  <c r="I2851" i="8"/>
  <c r="H2851" i="8"/>
  <c r="G2851" i="8"/>
  <c r="F2851" i="8"/>
  <c r="E2851" i="8"/>
  <c r="D2851" i="8"/>
  <c r="C2851" i="8"/>
  <c r="B2851" i="8"/>
  <c r="A2851" i="8"/>
  <c r="P2850" i="8"/>
  <c r="O2850" i="8"/>
  <c r="N2850" i="8"/>
  <c r="K2850" i="8"/>
  <c r="L2850" i="8" s="1"/>
  <c r="J2850" i="8"/>
  <c r="I2850" i="8"/>
  <c r="H2850" i="8"/>
  <c r="G2850" i="8"/>
  <c r="F2850" i="8"/>
  <c r="E2850" i="8"/>
  <c r="D2850" i="8"/>
  <c r="C2850" i="8"/>
  <c r="B2850" i="8"/>
  <c r="A2850" i="8"/>
  <c r="Q2850" i="8" s="1"/>
  <c r="P2849" i="8"/>
  <c r="O2849" i="8"/>
  <c r="N2849" i="8"/>
  <c r="K2849" i="8"/>
  <c r="L2849" i="8" s="1"/>
  <c r="J2849" i="8"/>
  <c r="I2849" i="8"/>
  <c r="H2849" i="8"/>
  <c r="G2849" i="8"/>
  <c r="F2849" i="8"/>
  <c r="E2849" i="8"/>
  <c r="D2849" i="8"/>
  <c r="C2849" i="8"/>
  <c r="B2849" i="8"/>
  <c r="A2849" i="8"/>
  <c r="Q2849" i="8" s="1"/>
  <c r="P2848" i="8"/>
  <c r="O2848" i="8"/>
  <c r="N2848" i="8"/>
  <c r="K2848" i="8"/>
  <c r="L2848" i="8" s="1"/>
  <c r="J2848" i="8"/>
  <c r="I2848" i="8"/>
  <c r="H2848" i="8"/>
  <c r="G2848" i="8"/>
  <c r="F2848" i="8"/>
  <c r="E2848" i="8"/>
  <c r="D2848" i="8"/>
  <c r="C2848" i="8"/>
  <c r="B2848" i="8"/>
  <c r="A2848" i="8"/>
  <c r="Q2848" i="8" s="1"/>
  <c r="P2847" i="8"/>
  <c r="O2847" i="8"/>
  <c r="N2847" i="8"/>
  <c r="K2847" i="8"/>
  <c r="L2847" i="8" s="1"/>
  <c r="J2847" i="8"/>
  <c r="I2847" i="8"/>
  <c r="H2847" i="8"/>
  <c r="G2847" i="8"/>
  <c r="F2847" i="8"/>
  <c r="E2847" i="8"/>
  <c r="D2847" i="8"/>
  <c r="C2847" i="8"/>
  <c r="B2847" i="8"/>
  <c r="A2847" i="8"/>
  <c r="P2846" i="8"/>
  <c r="O2846" i="8"/>
  <c r="N2846" i="8"/>
  <c r="K2846" i="8"/>
  <c r="L2846" i="8" s="1"/>
  <c r="J2846" i="8"/>
  <c r="I2846" i="8"/>
  <c r="H2846" i="8"/>
  <c r="G2846" i="8"/>
  <c r="F2846" i="8"/>
  <c r="E2846" i="8"/>
  <c r="D2846" i="8"/>
  <c r="C2846" i="8"/>
  <c r="B2846" i="8"/>
  <c r="A2846" i="8"/>
  <c r="Q2846" i="8" s="1"/>
  <c r="P2845" i="8"/>
  <c r="O2845" i="8"/>
  <c r="N2845" i="8"/>
  <c r="K2845" i="8"/>
  <c r="L2845" i="8" s="1"/>
  <c r="J2845" i="8"/>
  <c r="I2845" i="8"/>
  <c r="H2845" i="8"/>
  <c r="G2845" i="8"/>
  <c r="F2845" i="8"/>
  <c r="E2845" i="8"/>
  <c r="D2845" i="8"/>
  <c r="C2845" i="8"/>
  <c r="B2845" i="8"/>
  <c r="A2845" i="8"/>
  <c r="Q2845" i="8" s="1"/>
  <c r="P2844" i="8"/>
  <c r="O2844" i="8"/>
  <c r="N2844" i="8"/>
  <c r="L2844" i="8"/>
  <c r="K2844" i="8"/>
  <c r="J2844" i="8"/>
  <c r="I2844" i="8"/>
  <c r="H2844" i="8"/>
  <c r="G2844" i="8"/>
  <c r="F2844" i="8"/>
  <c r="E2844" i="8"/>
  <c r="D2844" i="8"/>
  <c r="C2844" i="8"/>
  <c r="B2844" i="8"/>
  <c r="A2844" i="8"/>
  <c r="Q2844" i="8" s="1"/>
  <c r="Q2843" i="8"/>
  <c r="P2843" i="8"/>
  <c r="O2843" i="8"/>
  <c r="N2843" i="8"/>
  <c r="M2843" i="8"/>
  <c r="K2843" i="8"/>
  <c r="L2843" i="8" s="1"/>
  <c r="J2843" i="8"/>
  <c r="I2843" i="8"/>
  <c r="H2843" i="8"/>
  <c r="G2843" i="8"/>
  <c r="F2843" i="8"/>
  <c r="E2843" i="8"/>
  <c r="D2843" i="8"/>
  <c r="C2843" i="8"/>
  <c r="B2843" i="8"/>
  <c r="A2843" i="8"/>
  <c r="P2842" i="8"/>
  <c r="O2842" i="8"/>
  <c r="N2842" i="8"/>
  <c r="K2842" i="8"/>
  <c r="L2842" i="8" s="1"/>
  <c r="J2842" i="8"/>
  <c r="I2842" i="8"/>
  <c r="H2842" i="8"/>
  <c r="G2842" i="8"/>
  <c r="F2842" i="8"/>
  <c r="E2842" i="8"/>
  <c r="D2842" i="8"/>
  <c r="C2842" i="8"/>
  <c r="B2842" i="8"/>
  <c r="A2842" i="8"/>
  <c r="Q2842" i="8" s="1"/>
  <c r="P2841" i="8"/>
  <c r="O2841" i="8"/>
  <c r="N2841" i="8"/>
  <c r="K2841" i="8"/>
  <c r="L2841" i="8" s="1"/>
  <c r="J2841" i="8"/>
  <c r="I2841" i="8"/>
  <c r="H2841" i="8"/>
  <c r="G2841" i="8"/>
  <c r="F2841" i="8"/>
  <c r="E2841" i="8"/>
  <c r="D2841" i="8"/>
  <c r="C2841" i="8"/>
  <c r="B2841" i="8"/>
  <c r="A2841" i="8"/>
  <c r="Q2841" i="8" s="1"/>
  <c r="P2840" i="8"/>
  <c r="O2840" i="8"/>
  <c r="N2840" i="8"/>
  <c r="K2840" i="8"/>
  <c r="L2840" i="8" s="1"/>
  <c r="J2840" i="8"/>
  <c r="I2840" i="8"/>
  <c r="H2840" i="8"/>
  <c r="G2840" i="8"/>
  <c r="F2840" i="8"/>
  <c r="E2840" i="8"/>
  <c r="D2840" i="8"/>
  <c r="C2840" i="8"/>
  <c r="B2840" i="8"/>
  <c r="A2840" i="8"/>
  <c r="Q2840" i="8" s="1"/>
  <c r="P2839" i="8"/>
  <c r="O2839" i="8"/>
  <c r="N2839" i="8"/>
  <c r="K2839" i="8"/>
  <c r="L2839" i="8" s="1"/>
  <c r="J2839" i="8"/>
  <c r="I2839" i="8"/>
  <c r="H2839" i="8"/>
  <c r="G2839" i="8"/>
  <c r="F2839" i="8"/>
  <c r="E2839" i="8"/>
  <c r="D2839" i="8"/>
  <c r="C2839" i="8"/>
  <c r="B2839" i="8"/>
  <c r="A2839" i="8"/>
  <c r="Q2839" i="8" s="1"/>
  <c r="P2838" i="8"/>
  <c r="O2838" i="8"/>
  <c r="N2838" i="8"/>
  <c r="K2838" i="8"/>
  <c r="L2838" i="8" s="1"/>
  <c r="J2838" i="8"/>
  <c r="I2838" i="8"/>
  <c r="H2838" i="8"/>
  <c r="G2838" i="8"/>
  <c r="F2838" i="8"/>
  <c r="E2838" i="8"/>
  <c r="D2838" i="8"/>
  <c r="C2838" i="8"/>
  <c r="B2838" i="8"/>
  <c r="A2838" i="8"/>
  <c r="Q2838" i="8" s="1"/>
  <c r="P2837" i="8"/>
  <c r="O2837" i="8"/>
  <c r="N2837" i="8"/>
  <c r="K2837" i="8"/>
  <c r="L2837" i="8" s="1"/>
  <c r="J2837" i="8"/>
  <c r="I2837" i="8"/>
  <c r="H2837" i="8"/>
  <c r="G2837" i="8"/>
  <c r="F2837" i="8"/>
  <c r="E2837" i="8"/>
  <c r="D2837" i="8"/>
  <c r="C2837" i="8"/>
  <c r="B2837" i="8"/>
  <c r="A2837" i="8"/>
  <c r="Q2837" i="8" s="1"/>
  <c r="P2836" i="8"/>
  <c r="O2836" i="8"/>
  <c r="N2836" i="8"/>
  <c r="L2836" i="8"/>
  <c r="K2836" i="8"/>
  <c r="J2836" i="8"/>
  <c r="I2836" i="8"/>
  <c r="H2836" i="8"/>
  <c r="G2836" i="8"/>
  <c r="F2836" i="8"/>
  <c r="E2836" i="8"/>
  <c r="D2836" i="8"/>
  <c r="C2836" i="8"/>
  <c r="B2836" i="8"/>
  <c r="A2836" i="8"/>
  <c r="Q2836" i="8" s="1"/>
  <c r="Q2835" i="8"/>
  <c r="P2835" i="8"/>
  <c r="O2835" i="8"/>
  <c r="N2835" i="8"/>
  <c r="M2835" i="8"/>
  <c r="K2835" i="8"/>
  <c r="L2835" i="8" s="1"/>
  <c r="J2835" i="8"/>
  <c r="I2835" i="8"/>
  <c r="H2835" i="8"/>
  <c r="G2835" i="8"/>
  <c r="F2835" i="8"/>
  <c r="E2835" i="8"/>
  <c r="D2835" i="8"/>
  <c r="C2835" i="8"/>
  <c r="B2835" i="8"/>
  <c r="A2835" i="8"/>
  <c r="P2834" i="8"/>
  <c r="O2834" i="8"/>
  <c r="N2834" i="8"/>
  <c r="K2834" i="8"/>
  <c r="L2834" i="8" s="1"/>
  <c r="J2834" i="8"/>
  <c r="I2834" i="8"/>
  <c r="H2834" i="8"/>
  <c r="G2834" i="8"/>
  <c r="F2834" i="8"/>
  <c r="E2834" i="8"/>
  <c r="D2834" i="8"/>
  <c r="C2834" i="8"/>
  <c r="B2834" i="8"/>
  <c r="A2834" i="8"/>
  <c r="Q2834" i="8" s="1"/>
  <c r="P2833" i="8"/>
  <c r="O2833" i="8"/>
  <c r="N2833" i="8"/>
  <c r="K2833" i="8"/>
  <c r="L2833" i="8" s="1"/>
  <c r="J2833" i="8"/>
  <c r="I2833" i="8"/>
  <c r="H2833" i="8"/>
  <c r="G2833" i="8"/>
  <c r="F2833" i="8"/>
  <c r="E2833" i="8"/>
  <c r="D2833" i="8"/>
  <c r="C2833" i="8"/>
  <c r="B2833" i="8"/>
  <c r="A2833" i="8"/>
  <c r="P2832" i="8"/>
  <c r="O2832" i="8"/>
  <c r="N2832" i="8"/>
  <c r="K2832" i="8"/>
  <c r="L2832" i="8" s="1"/>
  <c r="J2832" i="8"/>
  <c r="I2832" i="8"/>
  <c r="H2832" i="8"/>
  <c r="G2832" i="8"/>
  <c r="F2832" i="8"/>
  <c r="E2832" i="8"/>
  <c r="D2832" i="8"/>
  <c r="C2832" i="8"/>
  <c r="B2832" i="8"/>
  <c r="A2832" i="8"/>
  <c r="Q2832" i="8" s="1"/>
  <c r="P2831" i="8"/>
  <c r="O2831" i="8"/>
  <c r="N2831" i="8"/>
  <c r="K2831" i="8"/>
  <c r="L2831" i="8" s="1"/>
  <c r="J2831" i="8"/>
  <c r="I2831" i="8"/>
  <c r="H2831" i="8"/>
  <c r="G2831" i="8"/>
  <c r="F2831" i="8"/>
  <c r="E2831" i="8"/>
  <c r="D2831" i="8"/>
  <c r="C2831" i="8"/>
  <c r="B2831" i="8"/>
  <c r="A2831" i="8"/>
  <c r="Q2831" i="8" s="1"/>
  <c r="P2830" i="8"/>
  <c r="O2830" i="8"/>
  <c r="N2830" i="8"/>
  <c r="K2830" i="8"/>
  <c r="L2830" i="8" s="1"/>
  <c r="J2830" i="8"/>
  <c r="I2830" i="8"/>
  <c r="H2830" i="8"/>
  <c r="G2830" i="8"/>
  <c r="F2830" i="8"/>
  <c r="E2830" i="8"/>
  <c r="D2830" i="8"/>
  <c r="C2830" i="8"/>
  <c r="B2830" i="8"/>
  <c r="A2830" i="8"/>
  <c r="Q2830" i="8" s="1"/>
  <c r="P2829" i="8"/>
  <c r="O2829" i="8"/>
  <c r="N2829" i="8"/>
  <c r="L2829" i="8"/>
  <c r="K2829" i="8"/>
  <c r="J2829" i="8"/>
  <c r="I2829" i="8"/>
  <c r="H2829" i="8"/>
  <c r="G2829" i="8"/>
  <c r="F2829" i="8"/>
  <c r="E2829" i="8"/>
  <c r="D2829" i="8"/>
  <c r="C2829" i="8"/>
  <c r="B2829" i="8"/>
  <c r="A2829" i="8"/>
  <c r="Q2829" i="8" s="1"/>
  <c r="P2828" i="8"/>
  <c r="O2828" i="8"/>
  <c r="N2828" i="8"/>
  <c r="K2828" i="8"/>
  <c r="L2828" i="8" s="1"/>
  <c r="J2828" i="8"/>
  <c r="I2828" i="8"/>
  <c r="H2828" i="8"/>
  <c r="G2828" i="8"/>
  <c r="F2828" i="8"/>
  <c r="E2828" i="8"/>
  <c r="D2828" i="8"/>
  <c r="C2828" i="8"/>
  <c r="B2828" i="8"/>
  <c r="A2828" i="8"/>
  <c r="Q2828" i="8" s="1"/>
  <c r="P2827" i="8"/>
  <c r="O2827" i="8"/>
  <c r="N2827" i="8"/>
  <c r="K2827" i="8"/>
  <c r="L2827" i="8" s="1"/>
  <c r="J2827" i="8"/>
  <c r="I2827" i="8"/>
  <c r="H2827" i="8"/>
  <c r="G2827" i="8"/>
  <c r="F2827" i="8"/>
  <c r="E2827" i="8"/>
  <c r="D2827" i="8"/>
  <c r="C2827" i="8"/>
  <c r="B2827" i="8"/>
  <c r="A2827" i="8"/>
  <c r="P2826" i="8"/>
  <c r="O2826" i="8"/>
  <c r="N2826" i="8"/>
  <c r="L2826" i="8"/>
  <c r="K2826" i="8"/>
  <c r="J2826" i="8"/>
  <c r="I2826" i="8"/>
  <c r="H2826" i="8"/>
  <c r="G2826" i="8"/>
  <c r="F2826" i="8"/>
  <c r="E2826" i="8"/>
  <c r="D2826" i="8"/>
  <c r="C2826" i="8"/>
  <c r="B2826" i="8"/>
  <c r="A2826" i="8"/>
  <c r="Q2826" i="8" s="1"/>
  <c r="Q2825" i="8"/>
  <c r="P2825" i="8"/>
  <c r="O2825" i="8"/>
  <c r="N2825" i="8"/>
  <c r="M2825" i="8"/>
  <c r="K2825" i="8"/>
  <c r="L2825" i="8" s="1"/>
  <c r="J2825" i="8"/>
  <c r="I2825" i="8"/>
  <c r="H2825" i="8"/>
  <c r="G2825" i="8"/>
  <c r="F2825" i="8"/>
  <c r="E2825" i="8"/>
  <c r="D2825" i="8"/>
  <c r="C2825" i="8"/>
  <c r="B2825" i="8"/>
  <c r="A2825" i="8"/>
  <c r="P2824" i="8"/>
  <c r="O2824" i="8"/>
  <c r="N2824" i="8"/>
  <c r="K2824" i="8"/>
  <c r="L2824" i="8" s="1"/>
  <c r="J2824" i="8"/>
  <c r="I2824" i="8"/>
  <c r="H2824" i="8"/>
  <c r="G2824" i="8"/>
  <c r="F2824" i="8"/>
  <c r="E2824" i="8"/>
  <c r="D2824" i="8"/>
  <c r="C2824" i="8"/>
  <c r="B2824" i="8"/>
  <c r="A2824" i="8"/>
  <c r="Q2824" i="8" s="1"/>
  <c r="P2823" i="8"/>
  <c r="O2823" i="8"/>
  <c r="N2823" i="8"/>
  <c r="K2823" i="8"/>
  <c r="L2823" i="8" s="1"/>
  <c r="J2823" i="8"/>
  <c r="I2823" i="8"/>
  <c r="H2823" i="8"/>
  <c r="G2823" i="8"/>
  <c r="F2823" i="8"/>
  <c r="E2823" i="8"/>
  <c r="D2823" i="8"/>
  <c r="C2823" i="8"/>
  <c r="B2823" i="8"/>
  <c r="A2823" i="8"/>
  <c r="Q2823" i="8" s="1"/>
  <c r="P2822" i="8"/>
  <c r="O2822" i="8"/>
  <c r="N2822" i="8"/>
  <c r="K2822" i="8"/>
  <c r="L2822" i="8" s="1"/>
  <c r="J2822" i="8"/>
  <c r="I2822" i="8"/>
  <c r="H2822" i="8"/>
  <c r="G2822" i="8"/>
  <c r="F2822" i="8"/>
  <c r="E2822" i="8"/>
  <c r="D2822" i="8"/>
  <c r="C2822" i="8"/>
  <c r="B2822" i="8"/>
  <c r="A2822" i="8"/>
  <c r="Q2822" i="8" s="1"/>
  <c r="P2821" i="8"/>
  <c r="O2821" i="8"/>
  <c r="N2821" i="8"/>
  <c r="L2821" i="8"/>
  <c r="K2821" i="8"/>
  <c r="J2821" i="8"/>
  <c r="I2821" i="8"/>
  <c r="H2821" i="8"/>
  <c r="G2821" i="8"/>
  <c r="F2821" i="8"/>
  <c r="E2821" i="8"/>
  <c r="D2821" i="8"/>
  <c r="C2821" i="8"/>
  <c r="B2821" i="8"/>
  <c r="A2821" i="8"/>
  <c r="Q2821" i="8" s="1"/>
  <c r="P2820" i="8"/>
  <c r="O2820" i="8"/>
  <c r="N2820" i="8"/>
  <c r="K2820" i="8"/>
  <c r="L2820" i="8" s="1"/>
  <c r="J2820" i="8"/>
  <c r="I2820" i="8"/>
  <c r="H2820" i="8"/>
  <c r="G2820" i="8"/>
  <c r="F2820" i="8"/>
  <c r="E2820" i="8"/>
  <c r="D2820" i="8"/>
  <c r="C2820" i="8"/>
  <c r="B2820" i="8"/>
  <c r="A2820" i="8"/>
  <c r="Q2820" i="8" s="1"/>
  <c r="P2819" i="8"/>
  <c r="O2819" i="8"/>
  <c r="N2819" i="8"/>
  <c r="K2819" i="8"/>
  <c r="L2819" i="8" s="1"/>
  <c r="J2819" i="8"/>
  <c r="I2819" i="8"/>
  <c r="H2819" i="8"/>
  <c r="G2819" i="8"/>
  <c r="F2819" i="8"/>
  <c r="E2819" i="8"/>
  <c r="D2819" i="8"/>
  <c r="C2819" i="8"/>
  <c r="B2819" i="8"/>
  <c r="A2819" i="8"/>
  <c r="Q2819" i="8" s="1"/>
  <c r="P2818" i="8"/>
  <c r="O2818" i="8"/>
  <c r="N2818" i="8"/>
  <c r="L2818" i="8"/>
  <c r="K2818" i="8"/>
  <c r="J2818" i="8"/>
  <c r="I2818" i="8"/>
  <c r="H2818" i="8"/>
  <c r="G2818" i="8"/>
  <c r="F2818" i="8"/>
  <c r="E2818" i="8"/>
  <c r="D2818" i="8"/>
  <c r="C2818" i="8"/>
  <c r="B2818" i="8"/>
  <c r="A2818" i="8"/>
  <c r="Q2818" i="8" s="1"/>
  <c r="P2817" i="8"/>
  <c r="O2817" i="8"/>
  <c r="N2817" i="8"/>
  <c r="K2817" i="8"/>
  <c r="L2817" i="8" s="1"/>
  <c r="J2817" i="8"/>
  <c r="I2817" i="8"/>
  <c r="H2817" i="8"/>
  <c r="G2817" i="8"/>
  <c r="F2817" i="8"/>
  <c r="E2817" i="8"/>
  <c r="D2817" i="8"/>
  <c r="C2817" i="8"/>
  <c r="B2817" i="8"/>
  <c r="A2817" i="8"/>
  <c r="Q2817" i="8" s="1"/>
  <c r="P2816" i="8"/>
  <c r="O2816" i="8"/>
  <c r="N2816" i="8"/>
  <c r="K2816" i="8"/>
  <c r="L2816" i="8" s="1"/>
  <c r="J2816" i="8"/>
  <c r="I2816" i="8"/>
  <c r="H2816" i="8"/>
  <c r="G2816" i="8"/>
  <c r="F2816" i="8"/>
  <c r="E2816" i="8"/>
  <c r="D2816" i="8"/>
  <c r="C2816" i="8"/>
  <c r="B2816" i="8"/>
  <c r="A2816" i="8"/>
  <c r="Q2816" i="8" s="1"/>
  <c r="P2815" i="8"/>
  <c r="O2815" i="8"/>
  <c r="N2815" i="8"/>
  <c r="K2815" i="8"/>
  <c r="L2815" i="8" s="1"/>
  <c r="J2815" i="8"/>
  <c r="I2815" i="8"/>
  <c r="H2815" i="8"/>
  <c r="G2815" i="8"/>
  <c r="F2815" i="8"/>
  <c r="E2815" i="8"/>
  <c r="D2815" i="8"/>
  <c r="C2815" i="8"/>
  <c r="B2815" i="8"/>
  <c r="A2815" i="8"/>
  <c r="P2814" i="8"/>
  <c r="O2814" i="8"/>
  <c r="N2814" i="8"/>
  <c r="K2814" i="8"/>
  <c r="L2814" i="8" s="1"/>
  <c r="J2814" i="8"/>
  <c r="I2814" i="8"/>
  <c r="H2814" i="8"/>
  <c r="G2814" i="8"/>
  <c r="F2814" i="8"/>
  <c r="E2814" i="8"/>
  <c r="D2814" i="8"/>
  <c r="C2814" i="8"/>
  <c r="B2814" i="8"/>
  <c r="A2814" i="8"/>
  <c r="Q2814" i="8" s="1"/>
  <c r="P2813" i="8"/>
  <c r="O2813" i="8"/>
  <c r="N2813" i="8"/>
  <c r="L2813" i="8"/>
  <c r="K2813" i="8"/>
  <c r="J2813" i="8"/>
  <c r="I2813" i="8"/>
  <c r="H2813" i="8"/>
  <c r="G2813" i="8"/>
  <c r="F2813" i="8"/>
  <c r="E2813" i="8"/>
  <c r="D2813" i="8"/>
  <c r="C2813" i="8"/>
  <c r="B2813" i="8"/>
  <c r="A2813" i="8"/>
  <c r="Q2813" i="8" s="1"/>
  <c r="P2812" i="8"/>
  <c r="O2812" i="8"/>
  <c r="N2812" i="8"/>
  <c r="K2812" i="8"/>
  <c r="L2812" i="8" s="1"/>
  <c r="J2812" i="8"/>
  <c r="I2812" i="8"/>
  <c r="H2812" i="8"/>
  <c r="G2812" i="8"/>
  <c r="F2812" i="8"/>
  <c r="E2812" i="8"/>
  <c r="D2812" i="8"/>
  <c r="C2812" i="8"/>
  <c r="B2812" i="8"/>
  <c r="A2812" i="8"/>
  <c r="Q2812" i="8" s="1"/>
  <c r="P2811" i="8"/>
  <c r="O2811" i="8"/>
  <c r="N2811" i="8"/>
  <c r="K2811" i="8"/>
  <c r="L2811" i="8" s="1"/>
  <c r="J2811" i="8"/>
  <c r="I2811" i="8"/>
  <c r="H2811" i="8"/>
  <c r="G2811" i="8"/>
  <c r="F2811" i="8"/>
  <c r="E2811" i="8"/>
  <c r="D2811" i="8"/>
  <c r="C2811" i="8"/>
  <c r="B2811" i="8"/>
  <c r="A2811" i="8"/>
  <c r="P2810" i="8"/>
  <c r="O2810" i="8"/>
  <c r="N2810" i="8"/>
  <c r="L2810" i="8"/>
  <c r="K2810" i="8"/>
  <c r="J2810" i="8"/>
  <c r="I2810" i="8"/>
  <c r="H2810" i="8"/>
  <c r="G2810" i="8"/>
  <c r="F2810" i="8"/>
  <c r="E2810" i="8"/>
  <c r="D2810" i="8"/>
  <c r="C2810" i="8"/>
  <c r="B2810" i="8"/>
  <c r="A2810" i="8"/>
  <c r="Q2810" i="8" s="1"/>
  <c r="P2809" i="8"/>
  <c r="O2809" i="8"/>
  <c r="N2809" i="8"/>
  <c r="K2809" i="8"/>
  <c r="L2809" i="8" s="1"/>
  <c r="J2809" i="8"/>
  <c r="I2809" i="8"/>
  <c r="H2809" i="8"/>
  <c r="G2809" i="8"/>
  <c r="F2809" i="8"/>
  <c r="E2809" i="8"/>
  <c r="D2809" i="8"/>
  <c r="C2809" i="8"/>
  <c r="B2809" i="8"/>
  <c r="A2809" i="8"/>
  <c r="Q2809" i="8" s="1"/>
  <c r="P2808" i="8"/>
  <c r="O2808" i="8"/>
  <c r="N2808" i="8"/>
  <c r="K2808" i="8"/>
  <c r="L2808" i="8" s="1"/>
  <c r="J2808" i="8"/>
  <c r="I2808" i="8"/>
  <c r="H2808" i="8"/>
  <c r="G2808" i="8"/>
  <c r="F2808" i="8"/>
  <c r="E2808" i="8"/>
  <c r="D2808" i="8"/>
  <c r="C2808" i="8"/>
  <c r="B2808" i="8"/>
  <c r="A2808" i="8"/>
  <c r="Q2808" i="8" s="1"/>
  <c r="P2807" i="8"/>
  <c r="O2807" i="8"/>
  <c r="N2807" i="8"/>
  <c r="K2807" i="8"/>
  <c r="L2807" i="8" s="1"/>
  <c r="J2807" i="8"/>
  <c r="I2807" i="8"/>
  <c r="H2807" i="8"/>
  <c r="G2807" i="8"/>
  <c r="F2807" i="8"/>
  <c r="E2807" i="8"/>
  <c r="D2807" i="8"/>
  <c r="C2807" i="8"/>
  <c r="B2807" i="8"/>
  <c r="A2807" i="8"/>
  <c r="P2806" i="8"/>
  <c r="O2806" i="8"/>
  <c r="N2806" i="8"/>
  <c r="L2806" i="8"/>
  <c r="K2806" i="8"/>
  <c r="J2806" i="8"/>
  <c r="I2806" i="8"/>
  <c r="H2806" i="8"/>
  <c r="G2806" i="8"/>
  <c r="F2806" i="8"/>
  <c r="E2806" i="8"/>
  <c r="D2806" i="8"/>
  <c r="C2806" i="8"/>
  <c r="B2806" i="8"/>
  <c r="A2806" i="8"/>
  <c r="Q2806" i="8" s="1"/>
  <c r="P2805" i="8"/>
  <c r="O2805" i="8"/>
  <c r="N2805" i="8"/>
  <c r="K2805" i="8"/>
  <c r="L2805" i="8" s="1"/>
  <c r="J2805" i="8"/>
  <c r="I2805" i="8"/>
  <c r="H2805" i="8"/>
  <c r="G2805" i="8"/>
  <c r="F2805" i="8"/>
  <c r="E2805" i="8"/>
  <c r="D2805" i="8"/>
  <c r="C2805" i="8"/>
  <c r="B2805" i="8"/>
  <c r="A2805" i="8"/>
  <c r="Q2805" i="8" s="1"/>
  <c r="P2804" i="8"/>
  <c r="O2804" i="8"/>
  <c r="N2804" i="8"/>
  <c r="K2804" i="8"/>
  <c r="L2804" i="8" s="1"/>
  <c r="J2804" i="8"/>
  <c r="I2804" i="8"/>
  <c r="H2804" i="8"/>
  <c r="G2804" i="8"/>
  <c r="F2804" i="8"/>
  <c r="E2804" i="8"/>
  <c r="D2804" i="8"/>
  <c r="C2804" i="8"/>
  <c r="B2804" i="8"/>
  <c r="A2804" i="8"/>
  <c r="Q2804" i="8" s="1"/>
  <c r="P2803" i="8"/>
  <c r="O2803" i="8"/>
  <c r="N2803" i="8"/>
  <c r="K2803" i="8"/>
  <c r="L2803" i="8" s="1"/>
  <c r="J2803" i="8"/>
  <c r="I2803" i="8"/>
  <c r="H2803" i="8"/>
  <c r="G2803" i="8"/>
  <c r="F2803" i="8"/>
  <c r="E2803" i="8"/>
  <c r="D2803" i="8"/>
  <c r="C2803" i="8"/>
  <c r="B2803" i="8"/>
  <c r="A2803" i="8"/>
  <c r="P2802" i="8"/>
  <c r="O2802" i="8"/>
  <c r="N2802" i="8"/>
  <c r="L2802" i="8"/>
  <c r="K2802" i="8"/>
  <c r="J2802" i="8"/>
  <c r="I2802" i="8"/>
  <c r="H2802" i="8"/>
  <c r="G2802" i="8"/>
  <c r="F2802" i="8"/>
  <c r="E2802" i="8"/>
  <c r="D2802" i="8"/>
  <c r="C2802" i="8"/>
  <c r="B2802" i="8"/>
  <c r="A2802" i="8"/>
  <c r="Q2802" i="8" s="1"/>
  <c r="P2801" i="8"/>
  <c r="O2801" i="8"/>
  <c r="N2801" i="8"/>
  <c r="K2801" i="8"/>
  <c r="L2801" i="8" s="1"/>
  <c r="J2801" i="8"/>
  <c r="I2801" i="8"/>
  <c r="H2801" i="8"/>
  <c r="G2801" i="8"/>
  <c r="F2801" i="8"/>
  <c r="E2801" i="8"/>
  <c r="D2801" i="8"/>
  <c r="C2801" i="8"/>
  <c r="B2801" i="8"/>
  <c r="A2801" i="8"/>
  <c r="Q2801" i="8" s="1"/>
  <c r="P2800" i="8"/>
  <c r="O2800" i="8"/>
  <c r="N2800" i="8"/>
  <c r="K2800" i="8"/>
  <c r="L2800" i="8" s="1"/>
  <c r="J2800" i="8"/>
  <c r="I2800" i="8"/>
  <c r="H2800" i="8"/>
  <c r="G2800" i="8"/>
  <c r="F2800" i="8"/>
  <c r="E2800" i="8"/>
  <c r="D2800" i="8"/>
  <c r="C2800" i="8"/>
  <c r="B2800" i="8"/>
  <c r="A2800" i="8"/>
  <c r="Q2800" i="8" s="1"/>
  <c r="P2799" i="8"/>
  <c r="O2799" i="8"/>
  <c r="N2799" i="8"/>
  <c r="K2799" i="8"/>
  <c r="L2799" i="8" s="1"/>
  <c r="J2799" i="8"/>
  <c r="I2799" i="8"/>
  <c r="H2799" i="8"/>
  <c r="G2799" i="8"/>
  <c r="F2799" i="8"/>
  <c r="E2799" i="8"/>
  <c r="D2799" i="8"/>
  <c r="C2799" i="8"/>
  <c r="B2799" i="8"/>
  <c r="A2799" i="8"/>
  <c r="P2798" i="8"/>
  <c r="O2798" i="8"/>
  <c r="N2798" i="8"/>
  <c r="L2798" i="8"/>
  <c r="K2798" i="8"/>
  <c r="J2798" i="8"/>
  <c r="I2798" i="8"/>
  <c r="H2798" i="8"/>
  <c r="G2798" i="8"/>
  <c r="F2798" i="8"/>
  <c r="E2798" i="8"/>
  <c r="D2798" i="8"/>
  <c r="C2798" i="8"/>
  <c r="B2798" i="8"/>
  <c r="A2798" i="8"/>
  <c r="Q2798" i="8" s="1"/>
  <c r="P2797" i="8"/>
  <c r="O2797" i="8"/>
  <c r="N2797" i="8"/>
  <c r="K2797" i="8"/>
  <c r="L2797" i="8" s="1"/>
  <c r="J2797" i="8"/>
  <c r="I2797" i="8"/>
  <c r="H2797" i="8"/>
  <c r="G2797" i="8"/>
  <c r="F2797" i="8"/>
  <c r="E2797" i="8"/>
  <c r="D2797" i="8"/>
  <c r="C2797" i="8"/>
  <c r="B2797" i="8"/>
  <c r="A2797" i="8"/>
  <c r="Q2797" i="8" s="1"/>
  <c r="P2796" i="8"/>
  <c r="O2796" i="8"/>
  <c r="N2796" i="8"/>
  <c r="K2796" i="8"/>
  <c r="L2796" i="8" s="1"/>
  <c r="J2796" i="8"/>
  <c r="I2796" i="8"/>
  <c r="H2796" i="8"/>
  <c r="G2796" i="8"/>
  <c r="F2796" i="8"/>
  <c r="E2796" i="8"/>
  <c r="D2796" i="8"/>
  <c r="C2796" i="8"/>
  <c r="B2796" i="8"/>
  <c r="A2796" i="8"/>
  <c r="Q2796" i="8" s="1"/>
  <c r="P2795" i="8"/>
  <c r="O2795" i="8"/>
  <c r="N2795" i="8"/>
  <c r="K2795" i="8"/>
  <c r="L2795" i="8" s="1"/>
  <c r="J2795" i="8"/>
  <c r="I2795" i="8"/>
  <c r="H2795" i="8"/>
  <c r="G2795" i="8"/>
  <c r="F2795" i="8"/>
  <c r="E2795" i="8"/>
  <c r="D2795" i="8"/>
  <c r="C2795" i="8"/>
  <c r="B2795" i="8"/>
  <c r="A2795" i="8"/>
  <c r="P2794" i="8"/>
  <c r="O2794" i="8"/>
  <c r="N2794" i="8"/>
  <c r="L2794" i="8"/>
  <c r="K2794" i="8"/>
  <c r="J2794" i="8"/>
  <c r="I2794" i="8"/>
  <c r="H2794" i="8"/>
  <c r="G2794" i="8"/>
  <c r="F2794" i="8"/>
  <c r="E2794" i="8"/>
  <c r="D2794" i="8"/>
  <c r="C2794" i="8"/>
  <c r="B2794" i="8"/>
  <c r="A2794" i="8"/>
  <c r="Q2794" i="8" s="1"/>
  <c r="P2793" i="8"/>
  <c r="O2793" i="8"/>
  <c r="N2793" i="8"/>
  <c r="K2793" i="8"/>
  <c r="L2793" i="8" s="1"/>
  <c r="J2793" i="8"/>
  <c r="I2793" i="8"/>
  <c r="H2793" i="8"/>
  <c r="G2793" i="8"/>
  <c r="F2793" i="8"/>
  <c r="E2793" i="8"/>
  <c r="D2793" i="8"/>
  <c r="C2793" i="8"/>
  <c r="B2793" i="8"/>
  <c r="A2793" i="8"/>
  <c r="Q2793" i="8" s="1"/>
  <c r="P2792" i="8"/>
  <c r="O2792" i="8"/>
  <c r="N2792" i="8"/>
  <c r="K2792" i="8"/>
  <c r="L2792" i="8" s="1"/>
  <c r="J2792" i="8"/>
  <c r="I2792" i="8"/>
  <c r="H2792" i="8"/>
  <c r="G2792" i="8"/>
  <c r="F2792" i="8"/>
  <c r="E2792" i="8"/>
  <c r="D2792" i="8"/>
  <c r="C2792" i="8"/>
  <c r="B2792" i="8"/>
  <c r="A2792" i="8"/>
  <c r="Q2792" i="8" s="1"/>
  <c r="P2791" i="8"/>
  <c r="O2791" i="8"/>
  <c r="N2791" i="8"/>
  <c r="K2791" i="8"/>
  <c r="L2791" i="8" s="1"/>
  <c r="J2791" i="8"/>
  <c r="I2791" i="8"/>
  <c r="H2791" i="8"/>
  <c r="G2791" i="8"/>
  <c r="F2791" i="8"/>
  <c r="E2791" i="8"/>
  <c r="D2791" i="8"/>
  <c r="C2791" i="8"/>
  <c r="B2791" i="8"/>
  <c r="A2791" i="8"/>
  <c r="P2790" i="8"/>
  <c r="O2790" i="8"/>
  <c r="N2790" i="8"/>
  <c r="L2790" i="8"/>
  <c r="K2790" i="8"/>
  <c r="J2790" i="8"/>
  <c r="I2790" i="8"/>
  <c r="H2790" i="8"/>
  <c r="G2790" i="8"/>
  <c r="F2790" i="8"/>
  <c r="E2790" i="8"/>
  <c r="D2790" i="8"/>
  <c r="C2790" i="8"/>
  <c r="B2790" i="8"/>
  <c r="A2790" i="8"/>
  <c r="Q2790" i="8" s="1"/>
  <c r="P2789" i="8"/>
  <c r="O2789" i="8"/>
  <c r="N2789" i="8"/>
  <c r="K2789" i="8"/>
  <c r="L2789" i="8" s="1"/>
  <c r="J2789" i="8"/>
  <c r="I2789" i="8"/>
  <c r="H2789" i="8"/>
  <c r="G2789" i="8"/>
  <c r="F2789" i="8"/>
  <c r="E2789" i="8"/>
  <c r="D2789" i="8"/>
  <c r="C2789" i="8"/>
  <c r="B2789" i="8"/>
  <c r="A2789" i="8"/>
  <c r="Q2789" i="8" s="1"/>
  <c r="P2788" i="8"/>
  <c r="O2788" i="8"/>
  <c r="N2788" i="8"/>
  <c r="K2788" i="8"/>
  <c r="L2788" i="8" s="1"/>
  <c r="J2788" i="8"/>
  <c r="I2788" i="8"/>
  <c r="H2788" i="8"/>
  <c r="G2788" i="8"/>
  <c r="F2788" i="8"/>
  <c r="E2788" i="8"/>
  <c r="D2788" i="8"/>
  <c r="C2788" i="8"/>
  <c r="B2788" i="8"/>
  <c r="A2788" i="8"/>
  <c r="Q2788" i="8" s="1"/>
  <c r="P2787" i="8"/>
  <c r="O2787" i="8"/>
  <c r="N2787" i="8"/>
  <c r="K2787" i="8"/>
  <c r="L2787" i="8" s="1"/>
  <c r="J2787" i="8"/>
  <c r="I2787" i="8"/>
  <c r="H2787" i="8"/>
  <c r="G2787" i="8"/>
  <c r="F2787" i="8"/>
  <c r="E2787" i="8"/>
  <c r="D2787" i="8"/>
  <c r="C2787" i="8"/>
  <c r="B2787" i="8"/>
  <c r="A2787" i="8"/>
  <c r="P2786" i="8"/>
  <c r="O2786" i="8"/>
  <c r="N2786" i="8"/>
  <c r="L2786" i="8"/>
  <c r="K2786" i="8"/>
  <c r="J2786" i="8"/>
  <c r="I2786" i="8"/>
  <c r="H2786" i="8"/>
  <c r="G2786" i="8"/>
  <c r="F2786" i="8"/>
  <c r="E2786" i="8"/>
  <c r="D2786" i="8"/>
  <c r="C2786" i="8"/>
  <c r="B2786" i="8"/>
  <c r="A2786" i="8"/>
  <c r="Q2786" i="8" s="1"/>
  <c r="P2785" i="8"/>
  <c r="O2785" i="8"/>
  <c r="N2785" i="8"/>
  <c r="K2785" i="8"/>
  <c r="L2785" i="8" s="1"/>
  <c r="J2785" i="8"/>
  <c r="I2785" i="8"/>
  <c r="H2785" i="8"/>
  <c r="G2785" i="8"/>
  <c r="F2785" i="8"/>
  <c r="E2785" i="8"/>
  <c r="D2785" i="8"/>
  <c r="C2785" i="8"/>
  <c r="B2785" i="8"/>
  <c r="A2785" i="8"/>
  <c r="Q2785" i="8" s="1"/>
  <c r="P2784" i="8"/>
  <c r="O2784" i="8"/>
  <c r="N2784" i="8"/>
  <c r="K2784" i="8"/>
  <c r="L2784" i="8" s="1"/>
  <c r="J2784" i="8"/>
  <c r="I2784" i="8"/>
  <c r="H2784" i="8"/>
  <c r="G2784" i="8"/>
  <c r="F2784" i="8"/>
  <c r="E2784" i="8"/>
  <c r="D2784" i="8"/>
  <c r="C2784" i="8"/>
  <c r="B2784" i="8"/>
  <c r="A2784" i="8"/>
  <c r="Q2784" i="8" s="1"/>
  <c r="P2783" i="8"/>
  <c r="O2783" i="8"/>
  <c r="N2783" i="8"/>
  <c r="K2783" i="8"/>
  <c r="L2783" i="8" s="1"/>
  <c r="J2783" i="8"/>
  <c r="I2783" i="8"/>
  <c r="H2783" i="8"/>
  <c r="G2783" i="8"/>
  <c r="F2783" i="8"/>
  <c r="E2783" i="8"/>
  <c r="D2783" i="8"/>
  <c r="C2783" i="8"/>
  <c r="B2783" i="8"/>
  <c r="A2783" i="8"/>
  <c r="P2782" i="8"/>
  <c r="O2782" i="8"/>
  <c r="N2782" i="8"/>
  <c r="L2782" i="8"/>
  <c r="K2782" i="8"/>
  <c r="J2782" i="8"/>
  <c r="I2782" i="8"/>
  <c r="H2782" i="8"/>
  <c r="G2782" i="8"/>
  <c r="F2782" i="8"/>
  <c r="E2782" i="8"/>
  <c r="D2782" i="8"/>
  <c r="C2782" i="8"/>
  <c r="B2782" i="8"/>
  <c r="A2782" i="8"/>
  <c r="Q2782" i="8" s="1"/>
  <c r="P2781" i="8"/>
  <c r="O2781" i="8"/>
  <c r="N2781" i="8"/>
  <c r="K2781" i="8"/>
  <c r="L2781" i="8" s="1"/>
  <c r="J2781" i="8"/>
  <c r="I2781" i="8"/>
  <c r="H2781" i="8"/>
  <c r="G2781" i="8"/>
  <c r="F2781" i="8"/>
  <c r="E2781" i="8"/>
  <c r="D2781" i="8"/>
  <c r="C2781" i="8"/>
  <c r="B2781" i="8"/>
  <c r="A2781" i="8"/>
  <c r="Q2781" i="8" s="1"/>
  <c r="P2780" i="8"/>
  <c r="O2780" i="8"/>
  <c r="N2780" i="8"/>
  <c r="K2780" i="8"/>
  <c r="L2780" i="8" s="1"/>
  <c r="J2780" i="8"/>
  <c r="I2780" i="8"/>
  <c r="H2780" i="8"/>
  <c r="G2780" i="8"/>
  <c r="F2780" i="8"/>
  <c r="E2780" i="8"/>
  <c r="D2780" i="8"/>
  <c r="C2780" i="8"/>
  <c r="B2780" i="8"/>
  <c r="A2780" i="8"/>
  <c r="Q2780" i="8" s="1"/>
  <c r="P2779" i="8"/>
  <c r="O2779" i="8"/>
  <c r="N2779" i="8"/>
  <c r="K2779" i="8"/>
  <c r="L2779" i="8" s="1"/>
  <c r="J2779" i="8"/>
  <c r="I2779" i="8"/>
  <c r="H2779" i="8"/>
  <c r="G2779" i="8"/>
  <c r="F2779" i="8"/>
  <c r="E2779" i="8"/>
  <c r="D2779" i="8"/>
  <c r="C2779" i="8"/>
  <c r="B2779" i="8"/>
  <c r="A2779" i="8"/>
  <c r="P2778" i="8"/>
  <c r="O2778" i="8"/>
  <c r="N2778" i="8"/>
  <c r="L2778" i="8"/>
  <c r="K2778" i="8"/>
  <c r="J2778" i="8"/>
  <c r="I2778" i="8"/>
  <c r="H2778" i="8"/>
  <c r="G2778" i="8"/>
  <c r="F2778" i="8"/>
  <c r="E2778" i="8"/>
  <c r="D2778" i="8"/>
  <c r="C2778" i="8"/>
  <c r="B2778" i="8"/>
  <c r="A2778" i="8"/>
  <c r="Q2778" i="8" s="1"/>
  <c r="P2777" i="8"/>
  <c r="O2777" i="8"/>
  <c r="N2777" i="8"/>
  <c r="K2777" i="8"/>
  <c r="L2777" i="8" s="1"/>
  <c r="J2777" i="8"/>
  <c r="I2777" i="8"/>
  <c r="H2777" i="8"/>
  <c r="G2777" i="8"/>
  <c r="F2777" i="8"/>
  <c r="E2777" i="8"/>
  <c r="D2777" i="8"/>
  <c r="C2777" i="8"/>
  <c r="B2777" i="8"/>
  <c r="A2777" i="8"/>
  <c r="Q2777" i="8" s="1"/>
  <c r="P2776" i="8"/>
  <c r="O2776" i="8"/>
  <c r="N2776" i="8"/>
  <c r="K2776" i="8"/>
  <c r="L2776" i="8" s="1"/>
  <c r="J2776" i="8"/>
  <c r="I2776" i="8"/>
  <c r="H2776" i="8"/>
  <c r="G2776" i="8"/>
  <c r="F2776" i="8"/>
  <c r="E2776" i="8"/>
  <c r="D2776" i="8"/>
  <c r="C2776" i="8"/>
  <c r="B2776" i="8"/>
  <c r="A2776" i="8"/>
  <c r="Q2776" i="8" s="1"/>
  <c r="P2775" i="8"/>
  <c r="O2775" i="8"/>
  <c r="N2775" i="8"/>
  <c r="K2775" i="8"/>
  <c r="L2775" i="8" s="1"/>
  <c r="J2775" i="8"/>
  <c r="I2775" i="8"/>
  <c r="H2775" i="8"/>
  <c r="G2775" i="8"/>
  <c r="F2775" i="8"/>
  <c r="E2775" i="8"/>
  <c r="D2775" i="8"/>
  <c r="C2775" i="8"/>
  <c r="B2775" i="8"/>
  <c r="A2775" i="8"/>
  <c r="P2774" i="8"/>
  <c r="O2774" i="8"/>
  <c r="N2774" i="8"/>
  <c r="L2774" i="8"/>
  <c r="K2774" i="8"/>
  <c r="J2774" i="8"/>
  <c r="I2774" i="8"/>
  <c r="H2774" i="8"/>
  <c r="G2774" i="8"/>
  <c r="F2774" i="8"/>
  <c r="E2774" i="8"/>
  <c r="D2774" i="8"/>
  <c r="C2774" i="8"/>
  <c r="B2774" i="8"/>
  <c r="A2774" i="8"/>
  <c r="Q2774" i="8" s="1"/>
  <c r="P2773" i="8"/>
  <c r="O2773" i="8"/>
  <c r="N2773" i="8"/>
  <c r="K2773" i="8"/>
  <c r="L2773" i="8" s="1"/>
  <c r="J2773" i="8"/>
  <c r="I2773" i="8"/>
  <c r="H2773" i="8"/>
  <c r="G2773" i="8"/>
  <c r="F2773" i="8"/>
  <c r="E2773" i="8"/>
  <c r="D2773" i="8"/>
  <c r="C2773" i="8"/>
  <c r="B2773" i="8"/>
  <c r="A2773" i="8"/>
  <c r="Q2773" i="8" s="1"/>
  <c r="P2772" i="8"/>
  <c r="O2772" i="8"/>
  <c r="N2772" i="8"/>
  <c r="K2772" i="8"/>
  <c r="L2772" i="8" s="1"/>
  <c r="J2772" i="8"/>
  <c r="I2772" i="8"/>
  <c r="H2772" i="8"/>
  <c r="G2772" i="8"/>
  <c r="F2772" i="8"/>
  <c r="E2772" i="8"/>
  <c r="D2772" i="8"/>
  <c r="C2772" i="8"/>
  <c r="B2772" i="8"/>
  <c r="A2772" i="8"/>
  <c r="Q2772" i="8" s="1"/>
  <c r="P2771" i="8"/>
  <c r="O2771" i="8"/>
  <c r="N2771" i="8"/>
  <c r="K2771" i="8"/>
  <c r="L2771" i="8" s="1"/>
  <c r="J2771" i="8"/>
  <c r="I2771" i="8"/>
  <c r="H2771" i="8"/>
  <c r="G2771" i="8"/>
  <c r="F2771" i="8"/>
  <c r="E2771" i="8"/>
  <c r="D2771" i="8"/>
  <c r="C2771" i="8"/>
  <c r="B2771" i="8"/>
  <c r="A2771" i="8"/>
  <c r="P2770" i="8"/>
  <c r="O2770" i="8"/>
  <c r="N2770" i="8"/>
  <c r="L2770" i="8"/>
  <c r="K2770" i="8"/>
  <c r="J2770" i="8"/>
  <c r="I2770" i="8"/>
  <c r="H2770" i="8"/>
  <c r="G2770" i="8"/>
  <c r="F2770" i="8"/>
  <c r="E2770" i="8"/>
  <c r="D2770" i="8"/>
  <c r="C2770" i="8"/>
  <c r="B2770" i="8"/>
  <c r="A2770" i="8"/>
  <c r="Q2770" i="8" s="1"/>
  <c r="P2769" i="8"/>
  <c r="O2769" i="8"/>
  <c r="N2769" i="8"/>
  <c r="K2769" i="8"/>
  <c r="L2769" i="8" s="1"/>
  <c r="J2769" i="8"/>
  <c r="I2769" i="8"/>
  <c r="H2769" i="8"/>
  <c r="G2769" i="8"/>
  <c r="F2769" i="8"/>
  <c r="E2769" i="8"/>
  <c r="D2769" i="8"/>
  <c r="C2769" i="8"/>
  <c r="B2769" i="8"/>
  <c r="A2769" i="8"/>
  <c r="Q2769" i="8" s="1"/>
  <c r="P2768" i="8"/>
  <c r="O2768" i="8"/>
  <c r="N2768" i="8"/>
  <c r="K2768" i="8"/>
  <c r="L2768" i="8" s="1"/>
  <c r="J2768" i="8"/>
  <c r="I2768" i="8"/>
  <c r="H2768" i="8"/>
  <c r="G2768" i="8"/>
  <c r="F2768" i="8"/>
  <c r="E2768" i="8"/>
  <c r="D2768" i="8"/>
  <c r="C2768" i="8"/>
  <c r="B2768" i="8"/>
  <c r="A2768" i="8"/>
  <c r="Q2768" i="8" s="1"/>
  <c r="P2767" i="8"/>
  <c r="O2767" i="8"/>
  <c r="N2767" i="8"/>
  <c r="K2767" i="8"/>
  <c r="L2767" i="8" s="1"/>
  <c r="J2767" i="8"/>
  <c r="I2767" i="8"/>
  <c r="H2767" i="8"/>
  <c r="G2767" i="8"/>
  <c r="F2767" i="8"/>
  <c r="E2767" i="8"/>
  <c r="D2767" i="8"/>
  <c r="C2767" i="8"/>
  <c r="B2767" i="8"/>
  <c r="A2767" i="8"/>
  <c r="P2766" i="8"/>
  <c r="O2766" i="8"/>
  <c r="N2766" i="8"/>
  <c r="L2766" i="8"/>
  <c r="K2766" i="8"/>
  <c r="J2766" i="8"/>
  <c r="I2766" i="8"/>
  <c r="H2766" i="8"/>
  <c r="G2766" i="8"/>
  <c r="F2766" i="8"/>
  <c r="E2766" i="8"/>
  <c r="D2766" i="8"/>
  <c r="C2766" i="8"/>
  <c r="B2766" i="8"/>
  <c r="A2766" i="8"/>
  <c r="Q2766" i="8" s="1"/>
  <c r="P2765" i="8"/>
  <c r="O2765" i="8"/>
  <c r="N2765" i="8"/>
  <c r="K2765" i="8"/>
  <c r="L2765" i="8" s="1"/>
  <c r="J2765" i="8"/>
  <c r="I2765" i="8"/>
  <c r="H2765" i="8"/>
  <c r="G2765" i="8"/>
  <c r="F2765" i="8"/>
  <c r="E2765" i="8"/>
  <c r="D2765" i="8"/>
  <c r="C2765" i="8"/>
  <c r="B2765" i="8"/>
  <c r="A2765" i="8"/>
  <c r="Q2765" i="8" s="1"/>
  <c r="P2764" i="8"/>
  <c r="O2764" i="8"/>
  <c r="N2764" i="8"/>
  <c r="K2764" i="8"/>
  <c r="L2764" i="8" s="1"/>
  <c r="J2764" i="8"/>
  <c r="I2764" i="8"/>
  <c r="H2764" i="8"/>
  <c r="G2764" i="8"/>
  <c r="F2764" i="8"/>
  <c r="E2764" i="8"/>
  <c r="D2764" i="8"/>
  <c r="C2764" i="8"/>
  <c r="B2764" i="8"/>
  <c r="A2764" i="8"/>
  <c r="Q2764" i="8" s="1"/>
  <c r="P2763" i="8"/>
  <c r="O2763" i="8"/>
  <c r="N2763" i="8"/>
  <c r="K2763" i="8"/>
  <c r="L2763" i="8" s="1"/>
  <c r="J2763" i="8"/>
  <c r="I2763" i="8"/>
  <c r="H2763" i="8"/>
  <c r="G2763" i="8"/>
  <c r="F2763" i="8"/>
  <c r="E2763" i="8"/>
  <c r="D2763" i="8"/>
  <c r="C2763" i="8"/>
  <c r="B2763" i="8"/>
  <c r="A2763" i="8"/>
  <c r="P2762" i="8"/>
  <c r="O2762" i="8"/>
  <c r="N2762" i="8"/>
  <c r="L2762" i="8"/>
  <c r="K2762" i="8"/>
  <c r="J2762" i="8"/>
  <c r="I2762" i="8"/>
  <c r="H2762" i="8"/>
  <c r="G2762" i="8"/>
  <c r="F2762" i="8"/>
  <c r="E2762" i="8"/>
  <c r="D2762" i="8"/>
  <c r="C2762" i="8"/>
  <c r="B2762" i="8"/>
  <c r="A2762" i="8"/>
  <c r="Q2762" i="8" s="1"/>
  <c r="P2761" i="8"/>
  <c r="O2761" i="8"/>
  <c r="N2761" i="8"/>
  <c r="K2761" i="8"/>
  <c r="L2761" i="8" s="1"/>
  <c r="J2761" i="8"/>
  <c r="I2761" i="8"/>
  <c r="H2761" i="8"/>
  <c r="G2761" i="8"/>
  <c r="F2761" i="8"/>
  <c r="E2761" i="8"/>
  <c r="D2761" i="8"/>
  <c r="C2761" i="8"/>
  <c r="B2761" i="8"/>
  <c r="A2761" i="8"/>
  <c r="Q2761" i="8" s="1"/>
  <c r="P2760" i="8"/>
  <c r="O2760" i="8"/>
  <c r="N2760" i="8"/>
  <c r="K2760" i="8"/>
  <c r="L2760" i="8" s="1"/>
  <c r="J2760" i="8"/>
  <c r="I2760" i="8"/>
  <c r="H2760" i="8"/>
  <c r="G2760" i="8"/>
  <c r="F2760" i="8"/>
  <c r="E2760" i="8"/>
  <c r="D2760" i="8"/>
  <c r="C2760" i="8"/>
  <c r="B2760" i="8"/>
  <c r="A2760" i="8"/>
  <c r="Q2760" i="8" s="1"/>
  <c r="P2759" i="8"/>
  <c r="O2759" i="8"/>
  <c r="N2759" i="8"/>
  <c r="K2759" i="8"/>
  <c r="L2759" i="8" s="1"/>
  <c r="J2759" i="8"/>
  <c r="I2759" i="8"/>
  <c r="H2759" i="8"/>
  <c r="G2759" i="8"/>
  <c r="F2759" i="8"/>
  <c r="E2759" i="8"/>
  <c r="D2759" i="8"/>
  <c r="C2759" i="8"/>
  <c r="B2759" i="8"/>
  <c r="A2759" i="8"/>
  <c r="P2758" i="8"/>
  <c r="O2758" i="8"/>
  <c r="N2758" i="8"/>
  <c r="L2758" i="8"/>
  <c r="K2758" i="8"/>
  <c r="J2758" i="8"/>
  <c r="I2758" i="8"/>
  <c r="H2758" i="8"/>
  <c r="G2758" i="8"/>
  <c r="F2758" i="8"/>
  <c r="E2758" i="8"/>
  <c r="D2758" i="8"/>
  <c r="C2758" i="8"/>
  <c r="B2758" i="8"/>
  <c r="A2758" i="8"/>
  <c r="Q2758" i="8" s="1"/>
  <c r="P2757" i="8"/>
  <c r="O2757" i="8"/>
  <c r="N2757" i="8"/>
  <c r="K2757" i="8"/>
  <c r="L2757" i="8" s="1"/>
  <c r="J2757" i="8"/>
  <c r="I2757" i="8"/>
  <c r="H2757" i="8"/>
  <c r="G2757" i="8"/>
  <c r="F2757" i="8"/>
  <c r="E2757" i="8"/>
  <c r="D2757" i="8"/>
  <c r="C2757" i="8"/>
  <c r="B2757" i="8"/>
  <c r="A2757" i="8"/>
  <c r="Q2757" i="8" s="1"/>
  <c r="P2756" i="8"/>
  <c r="O2756" i="8"/>
  <c r="N2756" i="8"/>
  <c r="K2756" i="8"/>
  <c r="L2756" i="8" s="1"/>
  <c r="J2756" i="8"/>
  <c r="I2756" i="8"/>
  <c r="H2756" i="8"/>
  <c r="G2756" i="8"/>
  <c r="F2756" i="8"/>
  <c r="E2756" i="8"/>
  <c r="D2756" i="8"/>
  <c r="C2756" i="8"/>
  <c r="B2756" i="8"/>
  <c r="A2756" i="8"/>
  <c r="Q2756" i="8" s="1"/>
  <c r="P2755" i="8"/>
  <c r="O2755" i="8"/>
  <c r="N2755" i="8"/>
  <c r="K2755" i="8"/>
  <c r="L2755" i="8" s="1"/>
  <c r="J2755" i="8"/>
  <c r="I2755" i="8"/>
  <c r="H2755" i="8"/>
  <c r="G2755" i="8"/>
  <c r="F2755" i="8"/>
  <c r="E2755" i="8"/>
  <c r="D2755" i="8"/>
  <c r="C2755" i="8"/>
  <c r="B2755" i="8"/>
  <c r="A2755" i="8"/>
  <c r="P2754" i="8"/>
  <c r="O2754" i="8"/>
  <c r="N2754" i="8"/>
  <c r="L2754" i="8"/>
  <c r="K2754" i="8"/>
  <c r="J2754" i="8"/>
  <c r="I2754" i="8"/>
  <c r="H2754" i="8"/>
  <c r="G2754" i="8"/>
  <c r="F2754" i="8"/>
  <c r="E2754" i="8"/>
  <c r="D2754" i="8"/>
  <c r="C2754" i="8"/>
  <c r="B2754" i="8"/>
  <c r="A2754" i="8"/>
  <c r="Q2754" i="8" s="1"/>
  <c r="P2753" i="8"/>
  <c r="O2753" i="8"/>
  <c r="N2753" i="8"/>
  <c r="K2753" i="8"/>
  <c r="L2753" i="8" s="1"/>
  <c r="J2753" i="8"/>
  <c r="I2753" i="8"/>
  <c r="H2753" i="8"/>
  <c r="G2753" i="8"/>
  <c r="F2753" i="8"/>
  <c r="E2753" i="8"/>
  <c r="D2753" i="8"/>
  <c r="C2753" i="8"/>
  <c r="B2753" i="8"/>
  <c r="A2753" i="8"/>
  <c r="Q2753" i="8" s="1"/>
  <c r="P2752" i="8"/>
  <c r="O2752" i="8"/>
  <c r="N2752" i="8"/>
  <c r="K2752" i="8"/>
  <c r="L2752" i="8" s="1"/>
  <c r="J2752" i="8"/>
  <c r="I2752" i="8"/>
  <c r="H2752" i="8"/>
  <c r="G2752" i="8"/>
  <c r="F2752" i="8"/>
  <c r="E2752" i="8"/>
  <c r="D2752" i="8"/>
  <c r="C2752" i="8"/>
  <c r="B2752" i="8"/>
  <c r="A2752" i="8"/>
  <c r="Q2752" i="8" s="1"/>
  <c r="P2751" i="8"/>
  <c r="O2751" i="8"/>
  <c r="N2751" i="8"/>
  <c r="K2751" i="8"/>
  <c r="L2751" i="8" s="1"/>
  <c r="J2751" i="8"/>
  <c r="I2751" i="8"/>
  <c r="H2751" i="8"/>
  <c r="G2751" i="8"/>
  <c r="F2751" i="8"/>
  <c r="E2751" i="8"/>
  <c r="D2751" i="8"/>
  <c r="C2751" i="8"/>
  <c r="B2751" i="8"/>
  <c r="A2751" i="8"/>
  <c r="P2750" i="8"/>
  <c r="O2750" i="8"/>
  <c r="N2750" i="8"/>
  <c r="L2750" i="8"/>
  <c r="K2750" i="8"/>
  <c r="J2750" i="8"/>
  <c r="I2750" i="8"/>
  <c r="H2750" i="8"/>
  <c r="G2750" i="8"/>
  <c r="F2750" i="8"/>
  <c r="E2750" i="8"/>
  <c r="D2750" i="8"/>
  <c r="C2750" i="8"/>
  <c r="B2750" i="8"/>
  <c r="A2750" i="8"/>
  <c r="Q2750" i="8" s="1"/>
  <c r="P2749" i="8"/>
  <c r="O2749" i="8"/>
  <c r="N2749" i="8"/>
  <c r="K2749" i="8"/>
  <c r="L2749" i="8" s="1"/>
  <c r="J2749" i="8"/>
  <c r="I2749" i="8"/>
  <c r="H2749" i="8"/>
  <c r="G2749" i="8"/>
  <c r="F2749" i="8"/>
  <c r="E2749" i="8"/>
  <c r="D2749" i="8"/>
  <c r="C2749" i="8"/>
  <c r="B2749" i="8"/>
  <c r="A2749" i="8"/>
  <c r="Q2749" i="8" s="1"/>
  <c r="P2748" i="8"/>
  <c r="O2748" i="8"/>
  <c r="N2748" i="8"/>
  <c r="K2748" i="8"/>
  <c r="L2748" i="8" s="1"/>
  <c r="J2748" i="8"/>
  <c r="I2748" i="8"/>
  <c r="H2748" i="8"/>
  <c r="G2748" i="8"/>
  <c r="F2748" i="8"/>
  <c r="E2748" i="8"/>
  <c r="D2748" i="8"/>
  <c r="C2748" i="8"/>
  <c r="B2748" i="8"/>
  <c r="A2748" i="8"/>
  <c r="Q2748" i="8" s="1"/>
  <c r="P2747" i="8"/>
  <c r="O2747" i="8"/>
  <c r="N2747" i="8"/>
  <c r="L2747" i="8"/>
  <c r="K2747" i="8"/>
  <c r="J2747" i="8"/>
  <c r="I2747" i="8"/>
  <c r="H2747" i="8"/>
  <c r="G2747" i="8"/>
  <c r="F2747" i="8"/>
  <c r="E2747" i="8"/>
  <c r="D2747" i="8"/>
  <c r="C2747" i="8"/>
  <c r="B2747" i="8"/>
  <c r="A2747" i="8"/>
  <c r="Q2747" i="8" s="1"/>
  <c r="P2746" i="8"/>
  <c r="O2746" i="8"/>
  <c r="N2746" i="8"/>
  <c r="K2746" i="8"/>
  <c r="L2746" i="8" s="1"/>
  <c r="J2746" i="8"/>
  <c r="I2746" i="8"/>
  <c r="H2746" i="8"/>
  <c r="G2746" i="8"/>
  <c r="F2746" i="8"/>
  <c r="E2746" i="8"/>
  <c r="D2746" i="8"/>
  <c r="C2746" i="8"/>
  <c r="B2746" i="8"/>
  <c r="A2746" i="8"/>
  <c r="Q2746" i="8" s="1"/>
  <c r="P2745" i="8"/>
  <c r="O2745" i="8"/>
  <c r="N2745" i="8"/>
  <c r="K2745" i="8"/>
  <c r="L2745" i="8" s="1"/>
  <c r="J2745" i="8"/>
  <c r="I2745" i="8"/>
  <c r="H2745" i="8"/>
  <c r="G2745" i="8"/>
  <c r="F2745" i="8"/>
  <c r="E2745" i="8"/>
  <c r="D2745" i="8"/>
  <c r="C2745" i="8"/>
  <c r="B2745" i="8"/>
  <c r="A2745" i="8"/>
  <c r="Q2745" i="8" s="1"/>
  <c r="P2744" i="8"/>
  <c r="O2744" i="8"/>
  <c r="N2744" i="8"/>
  <c r="L2744" i="8"/>
  <c r="K2744" i="8"/>
  <c r="J2744" i="8"/>
  <c r="I2744" i="8"/>
  <c r="H2744" i="8"/>
  <c r="G2744" i="8"/>
  <c r="F2744" i="8"/>
  <c r="E2744" i="8"/>
  <c r="D2744" i="8"/>
  <c r="C2744" i="8"/>
  <c r="B2744" i="8"/>
  <c r="A2744" i="8"/>
  <c r="Q2744" i="8" s="1"/>
  <c r="P2743" i="8"/>
  <c r="O2743" i="8"/>
  <c r="N2743" i="8"/>
  <c r="K2743" i="8"/>
  <c r="L2743" i="8" s="1"/>
  <c r="J2743" i="8"/>
  <c r="I2743" i="8"/>
  <c r="H2743" i="8"/>
  <c r="G2743" i="8"/>
  <c r="F2743" i="8"/>
  <c r="E2743" i="8"/>
  <c r="D2743" i="8"/>
  <c r="C2743" i="8"/>
  <c r="B2743" i="8"/>
  <c r="A2743" i="8"/>
  <c r="Q2743" i="8" s="1"/>
  <c r="P2742" i="8"/>
  <c r="O2742" i="8"/>
  <c r="N2742" i="8"/>
  <c r="L2742" i="8"/>
  <c r="K2742" i="8"/>
  <c r="J2742" i="8"/>
  <c r="I2742" i="8"/>
  <c r="H2742" i="8"/>
  <c r="G2742" i="8"/>
  <c r="F2742" i="8"/>
  <c r="E2742" i="8"/>
  <c r="D2742" i="8"/>
  <c r="C2742" i="8"/>
  <c r="B2742" i="8"/>
  <c r="A2742" i="8"/>
  <c r="Q2742" i="8" s="1"/>
  <c r="P2741" i="8"/>
  <c r="O2741" i="8"/>
  <c r="N2741" i="8"/>
  <c r="K2741" i="8"/>
  <c r="L2741" i="8" s="1"/>
  <c r="J2741" i="8"/>
  <c r="I2741" i="8"/>
  <c r="H2741" i="8"/>
  <c r="G2741" i="8"/>
  <c r="F2741" i="8"/>
  <c r="E2741" i="8"/>
  <c r="D2741" i="8"/>
  <c r="C2741" i="8"/>
  <c r="B2741" i="8"/>
  <c r="A2741" i="8"/>
  <c r="Q2741" i="8" s="1"/>
  <c r="P2740" i="8"/>
  <c r="O2740" i="8"/>
  <c r="N2740" i="8"/>
  <c r="K2740" i="8"/>
  <c r="L2740" i="8" s="1"/>
  <c r="J2740" i="8"/>
  <c r="I2740" i="8"/>
  <c r="H2740" i="8"/>
  <c r="G2740" i="8"/>
  <c r="F2740" i="8"/>
  <c r="E2740" i="8"/>
  <c r="D2740" i="8"/>
  <c r="C2740" i="8"/>
  <c r="B2740" i="8"/>
  <c r="A2740" i="8"/>
  <c r="Q2740" i="8" s="1"/>
  <c r="P2739" i="8"/>
  <c r="O2739" i="8"/>
  <c r="N2739" i="8"/>
  <c r="L2739" i="8"/>
  <c r="K2739" i="8"/>
  <c r="J2739" i="8"/>
  <c r="I2739" i="8"/>
  <c r="H2739" i="8"/>
  <c r="G2739" i="8"/>
  <c r="F2739" i="8"/>
  <c r="E2739" i="8"/>
  <c r="D2739" i="8"/>
  <c r="C2739" i="8"/>
  <c r="B2739" i="8"/>
  <c r="A2739" i="8"/>
  <c r="Q2739" i="8" s="1"/>
  <c r="P2738" i="8"/>
  <c r="O2738" i="8"/>
  <c r="N2738" i="8"/>
  <c r="K2738" i="8"/>
  <c r="L2738" i="8" s="1"/>
  <c r="J2738" i="8"/>
  <c r="I2738" i="8"/>
  <c r="H2738" i="8"/>
  <c r="G2738" i="8"/>
  <c r="F2738" i="8"/>
  <c r="E2738" i="8"/>
  <c r="D2738" i="8"/>
  <c r="C2738" i="8"/>
  <c r="B2738" i="8"/>
  <c r="A2738" i="8"/>
  <c r="Q2738" i="8" s="1"/>
  <c r="P2737" i="8"/>
  <c r="O2737" i="8"/>
  <c r="N2737" i="8"/>
  <c r="K2737" i="8"/>
  <c r="L2737" i="8" s="1"/>
  <c r="J2737" i="8"/>
  <c r="I2737" i="8"/>
  <c r="H2737" i="8"/>
  <c r="G2737" i="8"/>
  <c r="F2737" i="8"/>
  <c r="E2737" i="8"/>
  <c r="D2737" i="8"/>
  <c r="C2737" i="8"/>
  <c r="B2737" i="8"/>
  <c r="A2737" i="8"/>
  <c r="Q2737" i="8" s="1"/>
  <c r="P2736" i="8"/>
  <c r="O2736" i="8"/>
  <c r="N2736" i="8"/>
  <c r="L2736" i="8"/>
  <c r="K2736" i="8"/>
  <c r="J2736" i="8"/>
  <c r="I2736" i="8"/>
  <c r="H2736" i="8"/>
  <c r="G2736" i="8"/>
  <c r="F2736" i="8"/>
  <c r="E2736" i="8"/>
  <c r="D2736" i="8"/>
  <c r="C2736" i="8"/>
  <c r="B2736" i="8"/>
  <c r="A2736" i="8"/>
  <c r="Q2736" i="8" s="1"/>
  <c r="P2735" i="8"/>
  <c r="O2735" i="8"/>
  <c r="N2735" i="8"/>
  <c r="K2735" i="8"/>
  <c r="L2735" i="8" s="1"/>
  <c r="J2735" i="8"/>
  <c r="I2735" i="8"/>
  <c r="H2735" i="8"/>
  <c r="G2735" i="8"/>
  <c r="F2735" i="8"/>
  <c r="E2735" i="8"/>
  <c r="D2735" i="8"/>
  <c r="C2735" i="8"/>
  <c r="B2735" i="8"/>
  <c r="A2735" i="8"/>
  <c r="Q2735" i="8" s="1"/>
  <c r="P2734" i="8"/>
  <c r="O2734" i="8"/>
  <c r="N2734" i="8"/>
  <c r="L2734" i="8"/>
  <c r="K2734" i="8"/>
  <c r="J2734" i="8"/>
  <c r="I2734" i="8"/>
  <c r="H2734" i="8"/>
  <c r="G2734" i="8"/>
  <c r="F2734" i="8"/>
  <c r="E2734" i="8"/>
  <c r="D2734" i="8"/>
  <c r="C2734" i="8"/>
  <c r="B2734" i="8"/>
  <c r="A2734" i="8"/>
  <c r="Q2734" i="8" s="1"/>
  <c r="P2733" i="8"/>
  <c r="O2733" i="8"/>
  <c r="N2733" i="8"/>
  <c r="K2733" i="8"/>
  <c r="L2733" i="8" s="1"/>
  <c r="J2733" i="8"/>
  <c r="I2733" i="8"/>
  <c r="H2733" i="8"/>
  <c r="G2733" i="8"/>
  <c r="F2733" i="8"/>
  <c r="E2733" i="8"/>
  <c r="D2733" i="8"/>
  <c r="C2733" i="8"/>
  <c r="B2733" i="8"/>
  <c r="A2733" i="8"/>
  <c r="Q2733" i="8" s="1"/>
  <c r="P2732" i="8"/>
  <c r="O2732" i="8"/>
  <c r="N2732" i="8"/>
  <c r="K2732" i="8"/>
  <c r="L2732" i="8" s="1"/>
  <c r="J2732" i="8"/>
  <c r="I2732" i="8"/>
  <c r="H2732" i="8"/>
  <c r="G2732" i="8"/>
  <c r="F2732" i="8"/>
  <c r="E2732" i="8"/>
  <c r="D2732" i="8"/>
  <c r="C2732" i="8"/>
  <c r="B2732" i="8"/>
  <c r="A2732" i="8"/>
  <c r="Q2732" i="8" s="1"/>
  <c r="P2731" i="8"/>
  <c r="O2731" i="8"/>
  <c r="N2731" i="8"/>
  <c r="L2731" i="8"/>
  <c r="K2731" i="8"/>
  <c r="J2731" i="8"/>
  <c r="I2731" i="8"/>
  <c r="H2731" i="8"/>
  <c r="G2731" i="8"/>
  <c r="F2731" i="8"/>
  <c r="E2731" i="8"/>
  <c r="D2731" i="8"/>
  <c r="C2731" i="8"/>
  <c r="B2731" i="8"/>
  <c r="A2731" i="8"/>
  <c r="Q2731" i="8" s="1"/>
  <c r="P2730" i="8"/>
  <c r="O2730" i="8"/>
  <c r="N2730" i="8"/>
  <c r="K2730" i="8"/>
  <c r="L2730" i="8" s="1"/>
  <c r="J2730" i="8"/>
  <c r="I2730" i="8"/>
  <c r="H2730" i="8"/>
  <c r="G2730" i="8"/>
  <c r="F2730" i="8"/>
  <c r="E2730" i="8"/>
  <c r="D2730" i="8"/>
  <c r="C2730" i="8"/>
  <c r="B2730" i="8"/>
  <c r="A2730" i="8"/>
  <c r="Q2730" i="8" s="1"/>
  <c r="P2729" i="8"/>
  <c r="O2729" i="8"/>
  <c r="N2729" i="8"/>
  <c r="K2729" i="8"/>
  <c r="L2729" i="8" s="1"/>
  <c r="J2729" i="8"/>
  <c r="I2729" i="8"/>
  <c r="H2729" i="8"/>
  <c r="G2729" i="8"/>
  <c r="F2729" i="8"/>
  <c r="E2729" i="8"/>
  <c r="D2729" i="8"/>
  <c r="C2729" i="8"/>
  <c r="B2729" i="8"/>
  <c r="A2729" i="8"/>
  <c r="Q2729" i="8" s="1"/>
  <c r="P2728" i="8"/>
  <c r="O2728" i="8"/>
  <c r="N2728" i="8"/>
  <c r="L2728" i="8"/>
  <c r="K2728" i="8"/>
  <c r="J2728" i="8"/>
  <c r="I2728" i="8"/>
  <c r="H2728" i="8"/>
  <c r="G2728" i="8"/>
  <c r="F2728" i="8"/>
  <c r="E2728" i="8"/>
  <c r="D2728" i="8"/>
  <c r="C2728" i="8"/>
  <c r="B2728" i="8"/>
  <c r="A2728" i="8"/>
  <c r="Q2728" i="8" s="1"/>
  <c r="P2727" i="8"/>
  <c r="O2727" i="8"/>
  <c r="N2727" i="8"/>
  <c r="K2727" i="8"/>
  <c r="L2727" i="8" s="1"/>
  <c r="J2727" i="8"/>
  <c r="I2727" i="8"/>
  <c r="H2727" i="8"/>
  <c r="G2727" i="8"/>
  <c r="F2727" i="8"/>
  <c r="E2727" i="8"/>
  <c r="D2727" i="8"/>
  <c r="C2727" i="8"/>
  <c r="B2727" i="8"/>
  <c r="A2727" i="8"/>
  <c r="Q2727" i="8" s="1"/>
  <c r="P2726" i="8"/>
  <c r="O2726" i="8"/>
  <c r="N2726" i="8"/>
  <c r="L2726" i="8"/>
  <c r="K2726" i="8"/>
  <c r="J2726" i="8"/>
  <c r="I2726" i="8"/>
  <c r="H2726" i="8"/>
  <c r="G2726" i="8"/>
  <c r="F2726" i="8"/>
  <c r="E2726" i="8"/>
  <c r="D2726" i="8"/>
  <c r="C2726" i="8"/>
  <c r="B2726" i="8"/>
  <c r="A2726" i="8"/>
  <c r="Q2726" i="8" s="1"/>
  <c r="P2725" i="8"/>
  <c r="O2725" i="8"/>
  <c r="N2725" i="8"/>
  <c r="K2725" i="8"/>
  <c r="L2725" i="8" s="1"/>
  <c r="J2725" i="8"/>
  <c r="I2725" i="8"/>
  <c r="H2725" i="8"/>
  <c r="G2725" i="8"/>
  <c r="F2725" i="8"/>
  <c r="E2725" i="8"/>
  <c r="D2725" i="8"/>
  <c r="C2725" i="8"/>
  <c r="B2725" i="8"/>
  <c r="A2725" i="8"/>
  <c r="Q2725" i="8" s="1"/>
  <c r="P2724" i="8"/>
  <c r="O2724" i="8"/>
  <c r="N2724" i="8"/>
  <c r="K2724" i="8"/>
  <c r="L2724" i="8" s="1"/>
  <c r="J2724" i="8"/>
  <c r="I2724" i="8"/>
  <c r="H2724" i="8"/>
  <c r="G2724" i="8"/>
  <c r="F2724" i="8"/>
  <c r="E2724" i="8"/>
  <c r="D2724" i="8"/>
  <c r="C2724" i="8"/>
  <c r="B2724" i="8"/>
  <c r="A2724" i="8"/>
  <c r="Q2724" i="8" s="1"/>
  <c r="P2723" i="8"/>
  <c r="O2723" i="8"/>
  <c r="N2723" i="8"/>
  <c r="L2723" i="8"/>
  <c r="K2723" i="8"/>
  <c r="J2723" i="8"/>
  <c r="I2723" i="8"/>
  <c r="H2723" i="8"/>
  <c r="G2723" i="8"/>
  <c r="F2723" i="8"/>
  <c r="E2723" i="8"/>
  <c r="D2723" i="8"/>
  <c r="C2723" i="8"/>
  <c r="B2723" i="8"/>
  <c r="A2723" i="8"/>
  <c r="Q2723" i="8" s="1"/>
  <c r="P2722" i="8"/>
  <c r="O2722" i="8"/>
  <c r="N2722" i="8"/>
  <c r="K2722" i="8"/>
  <c r="L2722" i="8" s="1"/>
  <c r="J2722" i="8"/>
  <c r="I2722" i="8"/>
  <c r="H2722" i="8"/>
  <c r="G2722" i="8"/>
  <c r="F2722" i="8"/>
  <c r="E2722" i="8"/>
  <c r="D2722" i="8"/>
  <c r="C2722" i="8"/>
  <c r="B2722" i="8"/>
  <c r="A2722" i="8"/>
  <c r="Q2722" i="8" s="1"/>
  <c r="P2721" i="8"/>
  <c r="O2721" i="8"/>
  <c r="N2721" i="8"/>
  <c r="K2721" i="8"/>
  <c r="L2721" i="8" s="1"/>
  <c r="J2721" i="8"/>
  <c r="I2721" i="8"/>
  <c r="H2721" i="8"/>
  <c r="G2721" i="8"/>
  <c r="F2721" i="8"/>
  <c r="E2721" i="8"/>
  <c r="D2721" i="8"/>
  <c r="C2721" i="8"/>
  <c r="B2721" i="8"/>
  <c r="A2721" i="8"/>
  <c r="Q2721" i="8" s="1"/>
  <c r="P2720" i="8"/>
  <c r="O2720" i="8"/>
  <c r="N2720" i="8"/>
  <c r="L2720" i="8"/>
  <c r="K2720" i="8"/>
  <c r="J2720" i="8"/>
  <c r="I2720" i="8"/>
  <c r="H2720" i="8"/>
  <c r="G2720" i="8"/>
  <c r="F2720" i="8"/>
  <c r="E2720" i="8"/>
  <c r="D2720" i="8"/>
  <c r="C2720" i="8"/>
  <c r="B2720" i="8"/>
  <c r="A2720" i="8"/>
  <c r="Q2720" i="8" s="1"/>
  <c r="P2719" i="8"/>
  <c r="O2719" i="8"/>
  <c r="N2719" i="8"/>
  <c r="K2719" i="8"/>
  <c r="L2719" i="8" s="1"/>
  <c r="J2719" i="8"/>
  <c r="I2719" i="8"/>
  <c r="H2719" i="8"/>
  <c r="G2719" i="8"/>
  <c r="F2719" i="8"/>
  <c r="E2719" i="8"/>
  <c r="D2719" i="8"/>
  <c r="C2719" i="8"/>
  <c r="B2719" i="8"/>
  <c r="A2719" i="8"/>
  <c r="Q2719" i="8" s="1"/>
  <c r="P2718" i="8"/>
  <c r="O2718" i="8"/>
  <c r="N2718" i="8"/>
  <c r="L2718" i="8"/>
  <c r="K2718" i="8"/>
  <c r="J2718" i="8"/>
  <c r="I2718" i="8"/>
  <c r="H2718" i="8"/>
  <c r="G2718" i="8"/>
  <c r="F2718" i="8"/>
  <c r="E2718" i="8"/>
  <c r="D2718" i="8"/>
  <c r="C2718" i="8"/>
  <c r="B2718" i="8"/>
  <c r="A2718" i="8"/>
  <c r="Q2718" i="8" s="1"/>
  <c r="P2717" i="8"/>
  <c r="O2717" i="8"/>
  <c r="N2717" i="8"/>
  <c r="K2717" i="8"/>
  <c r="L2717" i="8" s="1"/>
  <c r="J2717" i="8"/>
  <c r="I2717" i="8"/>
  <c r="H2717" i="8"/>
  <c r="G2717" i="8"/>
  <c r="F2717" i="8"/>
  <c r="E2717" i="8"/>
  <c r="D2717" i="8"/>
  <c r="C2717" i="8"/>
  <c r="B2717" i="8"/>
  <c r="A2717" i="8"/>
  <c r="Q2717" i="8" s="1"/>
  <c r="P2716" i="8"/>
  <c r="O2716" i="8"/>
  <c r="N2716" i="8"/>
  <c r="K2716" i="8"/>
  <c r="L2716" i="8" s="1"/>
  <c r="J2716" i="8"/>
  <c r="I2716" i="8"/>
  <c r="H2716" i="8"/>
  <c r="G2716" i="8"/>
  <c r="F2716" i="8"/>
  <c r="E2716" i="8"/>
  <c r="D2716" i="8"/>
  <c r="C2716" i="8"/>
  <c r="B2716" i="8"/>
  <c r="A2716" i="8"/>
  <c r="Q2716" i="8" s="1"/>
  <c r="P2715" i="8"/>
  <c r="O2715" i="8"/>
  <c r="N2715" i="8"/>
  <c r="L2715" i="8"/>
  <c r="K2715" i="8"/>
  <c r="J2715" i="8"/>
  <c r="I2715" i="8"/>
  <c r="H2715" i="8"/>
  <c r="G2715" i="8"/>
  <c r="F2715" i="8"/>
  <c r="E2715" i="8"/>
  <c r="D2715" i="8"/>
  <c r="C2715" i="8"/>
  <c r="B2715" i="8"/>
  <c r="A2715" i="8"/>
  <c r="Q2715" i="8" s="1"/>
  <c r="P2714" i="8"/>
  <c r="O2714" i="8"/>
  <c r="N2714" i="8"/>
  <c r="K2714" i="8"/>
  <c r="L2714" i="8" s="1"/>
  <c r="J2714" i="8"/>
  <c r="I2714" i="8"/>
  <c r="H2714" i="8"/>
  <c r="G2714" i="8"/>
  <c r="F2714" i="8"/>
  <c r="E2714" i="8"/>
  <c r="D2714" i="8"/>
  <c r="C2714" i="8"/>
  <c r="B2714" i="8"/>
  <c r="A2714" i="8"/>
  <c r="Q2714" i="8" s="1"/>
  <c r="P2713" i="8"/>
  <c r="O2713" i="8"/>
  <c r="N2713" i="8"/>
  <c r="K2713" i="8"/>
  <c r="L2713" i="8" s="1"/>
  <c r="J2713" i="8"/>
  <c r="I2713" i="8"/>
  <c r="H2713" i="8"/>
  <c r="G2713" i="8"/>
  <c r="F2713" i="8"/>
  <c r="E2713" i="8"/>
  <c r="D2713" i="8"/>
  <c r="C2713" i="8"/>
  <c r="B2713" i="8"/>
  <c r="A2713" i="8"/>
  <c r="Q2713" i="8" s="1"/>
  <c r="P2712" i="8"/>
  <c r="O2712" i="8"/>
  <c r="N2712" i="8"/>
  <c r="L2712" i="8"/>
  <c r="K2712" i="8"/>
  <c r="J2712" i="8"/>
  <c r="I2712" i="8"/>
  <c r="H2712" i="8"/>
  <c r="G2712" i="8"/>
  <c r="F2712" i="8"/>
  <c r="E2712" i="8"/>
  <c r="D2712" i="8"/>
  <c r="C2712" i="8"/>
  <c r="B2712" i="8"/>
  <c r="A2712" i="8"/>
  <c r="Q2712" i="8" s="1"/>
  <c r="P2711" i="8"/>
  <c r="O2711" i="8"/>
  <c r="N2711" i="8"/>
  <c r="K2711" i="8"/>
  <c r="L2711" i="8" s="1"/>
  <c r="J2711" i="8"/>
  <c r="I2711" i="8"/>
  <c r="H2711" i="8"/>
  <c r="G2711" i="8"/>
  <c r="F2711" i="8"/>
  <c r="E2711" i="8"/>
  <c r="D2711" i="8"/>
  <c r="C2711" i="8"/>
  <c r="B2711" i="8"/>
  <c r="A2711" i="8"/>
  <c r="Q2711" i="8" s="1"/>
  <c r="P2710" i="8"/>
  <c r="O2710" i="8"/>
  <c r="N2710" i="8"/>
  <c r="L2710" i="8"/>
  <c r="K2710" i="8"/>
  <c r="J2710" i="8"/>
  <c r="I2710" i="8"/>
  <c r="H2710" i="8"/>
  <c r="G2710" i="8"/>
  <c r="F2710" i="8"/>
  <c r="E2710" i="8"/>
  <c r="D2710" i="8"/>
  <c r="C2710" i="8"/>
  <c r="B2710" i="8"/>
  <c r="A2710" i="8"/>
  <c r="Q2710" i="8" s="1"/>
  <c r="P2709" i="8"/>
  <c r="O2709" i="8"/>
  <c r="N2709" i="8"/>
  <c r="K2709" i="8"/>
  <c r="L2709" i="8" s="1"/>
  <c r="J2709" i="8"/>
  <c r="I2709" i="8"/>
  <c r="H2709" i="8"/>
  <c r="G2709" i="8"/>
  <c r="F2709" i="8"/>
  <c r="E2709" i="8"/>
  <c r="D2709" i="8"/>
  <c r="C2709" i="8"/>
  <c r="B2709" i="8"/>
  <c r="A2709" i="8"/>
  <c r="Q2709" i="8" s="1"/>
  <c r="P2708" i="8"/>
  <c r="O2708" i="8"/>
  <c r="N2708" i="8"/>
  <c r="K2708" i="8"/>
  <c r="L2708" i="8" s="1"/>
  <c r="J2708" i="8"/>
  <c r="I2708" i="8"/>
  <c r="H2708" i="8"/>
  <c r="G2708" i="8"/>
  <c r="F2708" i="8"/>
  <c r="E2708" i="8"/>
  <c r="D2708" i="8"/>
  <c r="C2708" i="8"/>
  <c r="B2708" i="8"/>
  <c r="A2708" i="8"/>
  <c r="Q2708" i="8" s="1"/>
  <c r="P2707" i="8"/>
  <c r="O2707" i="8"/>
  <c r="N2707" i="8"/>
  <c r="L2707" i="8"/>
  <c r="K2707" i="8"/>
  <c r="J2707" i="8"/>
  <c r="I2707" i="8"/>
  <c r="H2707" i="8"/>
  <c r="G2707" i="8"/>
  <c r="F2707" i="8"/>
  <c r="E2707" i="8"/>
  <c r="D2707" i="8"/>
  <c r="C2707" i="8"/>
  <c r="B2707" i="8"/>
  <c r="A2707" i="8"/>
  <c r="Q2707" i="8" s="1"/>
  <c r="P2706" i="8"/>
  <c r="O2706" i="8"/>
  <c r="N2706" i="8"/>
  <c r="K2706" i="8"/>
  <c r="L2706" i="8" s="1"/>
  <c r="J2706" i="8"/>
  <c r="I2706" i="8"/>
  <c r="H2706" i="8"/>
  <c r="G2706" i="8"/>
  <c r="F2706" i="8"/>
  <c r="E2706" i="8"/>
  <c r="D2706" i="8"/>
  <c r="C2706" i="8"/>
  <c r="B2706" i="8"/>
  <c r="A2706" i="8"/>
  <c r="Q2706" i="8" s="1"/>
  <c r="P2705" i="8"/>
  <c r="O2705" i="8"/>
  <c r="N2705" i="8"/>
  <c r="K2705" i="8"/>
  <c r="L2705" i="8" s="1"/>
  <c r="J2705" i="8"/>
  <c r="I2705" i="8"/>
  <c r="H2705" i="8"/>
  <c r="G2705" i="8"/>
  <c r="F2705" i="8"/>
  <c r="E2705" i="8"/>
  <c r="D2705" i="8"/>
  <c r="C2705" i="8"/>
  <c r="B2705" i="8"/>
  <c r="A2705" i="8"/>
  <c r="Q2705" i="8" s="1"/>
  <c r="P2704" i="8"/>
  <c r="O2704" i="8"/>
  <c r="N2704" i="8"/>
  <c r="L2704" i="8"/>
  <c r="K2704" i="8"/>
  <c r="J2704" i="8"/>
  <c r="I2704" i="8"/>
  <c r="H2704" i="8"/>
  <c r="G2704" i="8"/>
  <c r="F2704" i="8"/>
  <c r="E2704" i="8"/>
  <c r="D2704" i="8"/>
  <c r="C2704" i="8"/>
  <c r="B2704" i="8"/>
  <c r="A2704" i="8"/>
  <c r="Q2704" i="8" s="1"/>
  <c r="P2703" i="8"/>
  <c r="O2703" i="8"/>
  <c r="N2703" i="8"/>
  <c r="K2703" i="8"/>
  <c r="L2703" i="8" s="1"/>
  <c r="J2703" i="8"/>
  <c r="I2703" i="8"/>
  <c r="H2703" i="8"/>
  <c r="G2703" i="8"/>
  <c r="F2703" i="8"/>
  <c r="E2703" i="8"/>
  <c r="D2703" i="8"/>
  <c r="C2703" i="8"/>
  <c r="B2703" i="8"/>
  <c r="A2703" i="8"/>
  <c r="Q2703" i="8" s="1"/>
  <c r="P2702" i="8"/>
  <c r="O2702" i="8"/>
  <c r="N2702" i="8"/>
  <c r="L2702" i="8"/>
  <c r="K2702" i="8"/>
  <c r="J2702" i="8"/>
  <c r="I2702" i="8"/>
  <c r="H2702" i="8"/>
  <c r="G2702" i="8"/>
  <c r="F2702" i="8"/>
  <c r="E2702" i="8"/>
  <c r="D2702" i="8"/>
  <c r="C2702" i="8"/>
  <c r="B2702" i="8"/>
  <c r="A2702" i="8"/>
  <c r="Q2702" i="8" s="1"/>
  <c r="P2701" i="8"/>
  <c r="O2701" i="8"/>
  <c r="N2701" i="8"/>
  <c r="K2701" i="8"/>
  <c r="L2701" i="8" s="1"/>
  <c r="J2701" i="8"/>
  <c r="I2701" i="8"/>
  <c r="H2701" i="8"/>
  <c r="G2701" i="8"/>
  <c r="F2701" i="8"/>
  <c r="E2701" i="8"/>
  <c r="D2701" i="8"/>
  <c r="C2701" i="8"/>
  <c r="B2701" i="8"/>
  <c r="A2701" i="8"/>
  <c r="Q2701" i="8" s="1"/>
  <c r="P2700" i="8"/>
  <c r="O2700" i="8"/>
  <c r="N2700" i="8"/>
  <c r="K2700" i="8"/>
  <c r="L2700" i="8" s="1"/>
  <c r="J2700" i="8"/>
  <c r="I2700" i="8"/>
  <c r="H2700" i="8"/>
  <c r="G2700" i="8"/>
  <c r="F2700" i="8"/>
  <c r="E2700" i="8"/>
  <c r="D2700" i="8"/>
  <c r="C2700" i="8"/>
  <c r="B2700" i="8"/>
  <c r="A2700" i="8"/>
  <c r="Q2700" i="8" s="1"/>
  <c r="P2699" i="8"/>
  <c r="O2699" i="8"/>
  <c r="N2699" i="8"/>
  <c r="L2699" i="8"/>
  <c r="K2699" i="8"/>
  <c r="J2699" i="8"/>
  <c r="I2699" i="8"/>
  <c r="H2699" i="8"/>
  <c r="G2699" i="8"/>
  <c r="F2699" i="8"/>
  <c r="E2699" i="8"/>
  <c r="D2699" i="8"/>
  <c r="C2699" i="8"/>
  <c r="B2699" i="8"/>
  <c r="A2699" i="8"/>
  <c r="Q2699" i="8" s="1"/>
  <c r="P2698" i="8"/>
  <c r="O2698" i="8"/>
  <c r="N2698" i="8"/>
  <c r="K2698" i="8"/>
  <c r="L2698" i="8" s="1"/>
  <c r="J2698" i="8"/>
  <c r="I2698" i="8"/>
  <c r="H2698" i="8"/>
  <c r="G2698" i="8"/>
  <c r="F2698" i="8"/>
  <c r="E2698" i="8"/>
  <c r="D2698" i="8"/>
  <c r="C2698" i="8"/>
  <c r="B2698" i="8"/>
  <c r="A2698" i="8"/>
  <c r="Q2698" i="8" s="1"/>
  <c r="P2697" i="8"/>
  <c r="O2697" i="8"/>
  <c r="N2697" i="8"/>
  <c r="K2697" i="8"/>
  <c r="L2697" i="8" s="1"/>
  <c r="J2697" i="8"/>
  <c r="I2697" i="8"/>
  <c r="H2697" i="8"/>
  <c r="G2697" i="8"/>
  <c r="F2697" i="8"/>
  <c r="E2697" i="8"/>
  <c r="D2697" i="8"/>
  <c r="C2697" i="8"/>
  <c r="B2697" i="8"/>
  <c r="A2697" i="8"/>
  <c r="Q2697" i="8" s="1"/>
  <c r="P2696" i="8"/>
  <c r="O2696" i="8"/>
  <c r="N2696" i="8"/>
  <c r="L2696" i="8"/>
  <c r="K2696" i="8"/>
  <c r="J2696" i="8"/>
  <c r="I2696" i="8"/>
  <c r="H2696" i="8"/>
  <c r="G2696" i="8"/>
  <c r="F2696" i="8"/>
  <c r="E2696" i="8"/>
  <c r="D2696" i="8"/>
  <c r="C2696" i="8"/>
  <c r="B2696" i="8"/>
  <c r="A2696" i="8"/>
  <c r="Q2696" i="8" s="1"/>
  <c r="P2695" i="8"/>
  <c r="O2695" i="8"/>
  <c r="N2695" i="8"/>
  <c r="K2695" i="8"/>
  <c r="L2695" i="8" s="1"/>
  <c r="J2695" i="8"/>
  <c r="I2695" i="8"/>
  <c r="H2695" i="8"/>
  <c r="G2695" i="8"/>
  <c r="F2695" i="8"/>
  <c r="E2695" i="8"/>
  <c r="D2695" i="8"/>
  <c r="C2695" i="8"/>
  <c r="B2695" i="8"/>
  <c r="A2695" i="8"/>
  <c r="Q2695" i="8" s="1"/>
  <c r="P2694" i="8"/>
  <c r="O2694" i="8"/>
  <c r="N2694" i="8"/>
  <c r="L2694" i="8"/>
  <c r="K2694" i="8"/>
  <c r="J2694" i="8"/>
  <c r="I2694" i="8"/>
  <c r="H2694" i="8"/>
  <c r="G2694" i="8"/>
  <c r="F2694" i="8"/>
  <c r="E2694" i="8"/>
  <c r="D2694" i="8"/>
  <c r="C2694" i="8"/>
  <c r="B2694" i="8"/>
  <c r="A2694" i="8"/>
  <c r="Q2694" i="8" s="1"/>
  <c r="P2693" i="8"/>
  <c r="O2693" i="8"/>
  <c r="N2693" i="8"/>
  <c r="K2693" i="8"/>
  <c r="L2693" i="8" s="1"/>
  <c r="J2693" i="8"/>
  <c r="I2693" i="8"/>
  <c r="H2693" i="8"/>
  <c r="G2693" i="8"/>
  <c r="F2693" i="8"/>
  <c r="E2693" i="8"/>
  <c r="D2693" i="8"/>
  <c r="C2693" i="8"/>
  <c r="B2693" i="8"/>
  <c r="A2693" i="8"/>
  <c r="Q2693" i="8" s="1"/>
  <c r="P2692" i="8"/>
  <c r="O2692" i="8"/>
  <c r="N2692" i="8"/>
  <c r="K2692" i="8"/>
  <c r="L2692" i="8" s="1"/>
  <c r="J2692" i="8"/>
  <c r="I2692" i="8"/>
  <c r="H2692" i="8"/>
  <c r="G2692" i="8"/>
  <c r="F2692" i="8"/>
  <c r="E2692" i="8"/>
  <c r="D2692" i="8"/>
  <c r="C2692" i="8"/>
  <c r="B2692" i="8"/>
  <c r="A2692" i="8"/>
  <c r="Q2692" i="8" s="1"/>
  <c r="P2691" i="8"/>
  <c r="O2691" i="8"/>
  <c r="N2691" i="8"/>
  <c r="L2691" i="8"/>
  <c r="K2691" i="8"/>
  <c r="J2691" i="8"/>
  <c r="I2691" i="8"/>
  <c r="H2691" i="8"/>
  <c r="G2691" i="8"/>
  <c r="F2691" i="8"/>
  <c r="E2691" i="8"/>
  <c r="D2691" i="8"/>
  <c r="C2691" i="8"/>
  <c r="B2691" i="8"/>
  <c r="A2691" i="8"/>
  <c r="Q2691" i="8" s="1"/>
  <c r="P2690" i="8"/>
  <c r="O2690" i="8"/>
  <c r="N2690" i="8"/>
  <c r="L2690" i="8"/>
  <c r="K2690" i="8"/>
  <c r="J2690" i="8"/>
  <c r="I2690" i="8"/>
  <c r="H2690" i="8"/>
  <c r="G2690" i="8"/>
  <c r="F2690" i="8"/>
  <c r="E2690" i="8"/>
  <c r="D2690" i="8"/>
  <c r="C2690" i="8"/>
  <c r="B2690" i="8"/>
  <c r="A2690" i="8"/>
  <c r="Q2690" i="8" s="1"/>
  <c r="P2689" i="8"/>
  <c r="O2689" i="8"/>
  <c r="N2689" i="8"/>
  <c r="K2689" i="8"/>
  <c r="L2689" i="8" s="1"/>
  <c r="J2689" i="8"/>
  <c r="I2689" i="8"/>
  <c r="H2689" i="8"/>
  <c r="G2689" i="8"/>
  <c r="F2689" i="8"/>
  <c r="E2689" i="8"/>
  <c r="D2689" i="8"/>
  <c r="C2689" i="8"/>
  <c r="B2689" i="8"/>
  <c r="A2689" i="8"/>
  <c r="Q2689" i="8" s="1"/>
  <c r="P2688" i="8"/>
  <c r="O2688" i="8"/>
  <c r="N2688" i="8"/>
  <c r="L2688" i="8"/>
  <c r="K2688" i="8"/>
  <c r="J2688" i="8"/>
  <c r="I2688" i="8"/>
  <c r="H2688" i="8"/>
  <c r="G2688" i="8"/>
  <c r="F2688" i="8"/>
  <c r="E2688" i="8"/>
  <c r="D2688" i="8"/>
  <c r="C2688" i="8"/>
  <c r="B2688" i="8"/>
  <c r="A2688" i="8"/>
  <c r="Q2688" i="8" s="1"/>
  <c r="P2687" i="8"/>
  <c r="O2687" i="8"/>
  <c r="N2687" i="8"/>
  <c r="L2687" i="8"/>
  <c r="K2687" i="8"/>
  <c r="J2687" i="8"/>
  <c r="I2687" i="8"/>
  <c r="H2687" i="8"/>
  <c r="G2687" i="8"/>
  <c r="F2687" i="8"/>
  <c r="E2687" i="8"/>
  <c r="D2687" i="8"/>
  <c r="C2687" i="8"/>
  <c r="B2687" i="8"/>
  <c r="A2687" i="8"/>
  <c r="Q2687" i="8" s="1"/>
  <c r="P2686" i="8"/>
  <c r="O2686" i="8"/>
  <c r="N2686" i="8"/>
  <c r="L2686" i="8"/>
  <c r="K2686" i="8"/>
  <c r="J2686" i="8"/>
  <c r="I2686" i="8"/>
  <c r="H2686" i="8"/>
  <c r="G2686" i="8"/>
  <c r="F2686" i="8"/>
  <c r="E2686" i="8"/>
  <c r="D2686" i="8"/>
  <c r="C2686" i="8"/>
  <c r="B2686" i="8"/>
  <c r="A2686" i="8"/>
  <c r="Q2686" i="8" s="1"/>
  <c r="P2685" i="8"/>
  <c r="O2685" i="8"/>
  <c r="N2685" i="8"/>
  <c r="K2685" i="8"/>
  <c r="L2685" i="8" s="1"/>
  <c r="J2685" i="8"/>
  <c r="I2685" i="8"/>
  <c r="H2685" i="8"/>
  <c r="G2685" i="8"/>
  <c r="F2685" i="8"/>
  <c r="E2685" i="8"/>
  <c r="D2685" i="8"/>
  <c r="C2685" i="8"/>
  <c r="B2685" i="8"/>
  <c r="A2685" i="8"/>
  <c r="Q2685" i="8" s="1"/>
  <c r="P2684" i="8"/>
  <c r="O2684" i="8"/>
  <c r="N2684" i="8"/>
  <c r="L2684" i="8"/>
  <c r="K2684" i="8"/>
  <c r="J2684" i="8"/>
  <c r="I2684" i="8"/>
  <c r="H2684" i="8"/>
  <c r="G2684" i="8"/>
  <c r="F2684" i="8"/>
  <c r="E2684" i="8"/>
  <c r="D2684" i="8"/>
  <c r="C2684" i="8"/>
  <c r="B2684" i="8"/>
  <c r="A2684" i="8"/>
  <c r="Q2684" i="8" s="1"/>
  <c r="P2683" i="8"/>
  <c r="O2683" i="8"/>
  <c r="N2683" i="8"/>
  <c r="L2683" i="8"/>
  <c r="K2683" i="8"/>
  <c r="J2683" i="8"/>
  <c r="I2683" i="8"/>
  <c r="H2683" i="8"/>
  <c r="G2683" i="8"/>
  <c r="F2683" i="8"/>
  <c r="E2683" i="8"/>
  <c r="D2683" i="8"/>
  <c r="C2683" i="8"/>
  <c r="B2683" i="8"/>
  <c r="A2683" i="8"/>
  <c r="Q2683" i="8" s="1"/>
  <c r="P2682" i="8"/>
  <c r="O2682" i="8"/>
  <c r="N2682" i="8"/>
  <c r="K2682" i="8"/>
  <c r="L2682" i="8" s="1"/>
  <c r="J2682" i="8"/>
  <c r="I2682" i="8"/>
  <c r="H2682" i="8"/>
  <c r="G2682" i="8"/>
  <c r="F2682" i="8"/>
  <c r="E2682" i="8"/>
  <c r="D2682" i="8"/>
  <c r="C2682" i="8"/>
  <c r="B2682" i="8"/>
  <c r="A2682" i="8"/>
  <c r="Q2682" i="8" s="1"/>
  <c r="P2681" i="8"/>
  <c r="O2681" i="8"/>
  <c r="N2681" i="8"/>
  <c r="K2681" i="8"/>
  <c r="L2681" i="8" s="1"/>
  <c r="J2681" i="8"/>
  <c r="I2681" i="8"/>
  <c r="H2681" i="8"/>
  <c r="G2681" i="8"/>
  <c r="F2681" i="8"/>
  <c r="E2681" i="8"/>
  <c r="D2681" i="8"/>
  <c r="C2681" i="8"/>
  <c r="B2681" i="8"/>
  <c r="A2681" i="8"/>
  <c r="Q2681" i="8" s="1"/>
  <c r="P2680" i="8"/>
  <c r="O2680" i="8"/>
  <c r="N2680" i="8"/>
  <c r="L2680" i="8"/>
  <c r="K2680" i="8"/>
  <c r="J2680" i="8"/>
  <c r="I2680" i="8"/>
  <c r="H2680" i="8"/>
  <c r="G2680" i="8"/>
  <c r="F2680" i="8"/>
  <c r="E2680" i="8"/>
  <c r="D2680" i="8"/>
  <c r="C2680" i="8"/>
  <c r="B2680" i="8"/>
  <c r="A2680" i="8"/>
  <c r="Q2680" i="8" s="1"/>
  <c r="P2679" i="8"/>
  <c r="O2679" i="8"/>
  <c r="N2679" i="8"/>
  <c r="K2679" i="8"/>
  <c r="L2679" i="8" s="1"/>
  <c r="J2679" i="8"/>
  <c r="I2679" i="8"/>
  <c r="H2679" i="8"/>
  <c r="G2679" i="8"/>
  <c r="F2679" i="8"/>
  <c r="E2679" i="8"/>
  <c r="D2679" i="8"/>
  <c r="C2679" i="8"/>
  <c r="B2679" i="8"/>
  <c r="A2679" i="8"/>
  <c r="Q2679" i="8" s="1"/>
  <c r="P2678" i="8"/>
  <c r="O2678" i="8"/>
  <c r="N2678" i="8"/>
  <c r="L2678" i="8"/>
  <c r="K2678" i="8"/>
  <c r="J2678" i="8"/>
  <c r="I2678" i="8"/>
  <c r="H2678" i="8"/>
  <c r="G2678" i="8"/>
  <c r="F2678" i="8"/>
  <c r="E2678" i="8"/>
  <c r="D2678" i="8"/>
  <c r="C2678" i="8"/>
  <c r="B2678" i="8"/>
  <c r="A2678" i="8"/>
  <c r="Q2678" i="8" s="1"/>
  <c r="P2677" i="8"/>
  <c r="O2677" i="8"/>
  <c r="N2677" i="8"/>
  <c r="K2677" i="8"/>
  <c r="L2677" i="8" s="1"/>
  <c r="J2677" i="8"/>
  <c r="I2677" i="8"/>
  <c r="H2677" i="8"/>
  <c r="G2677" i="8"/>
  <c r="F2677" i="8"/>
  <c r="E2677" i="8"/>
  <c r="D2677" i="8"/>
  <c r="C2677" i="8"/>
  <c r="B2677" i="8"/>
  <c r="A2677" i="8"/>
  <c r="Q2677" i="8" s="1"/>
  <c r="P2676" i="8"/>
  <c r="O2676" i="8"/>
  <c r="N2676" i="8"/>
  <c r="K2676" i="8"/>
  <c r="L2676" i="8" s="1"/>
  <c r="J2676" i="8"/>
  <c r="I2676" i="8"/>
  <c r="H2676" i="8"/>
  <c r="G2676" i="8"/>
  <c r="F2676" i="8"/>
  <c r="E2676" i="8"/>
  <c r="D2676" i="8"/>
  <c r="C2676" i="8"/>
  <c r="B2676" i="8"/>
  <c r="A2676" i="8"/>
  <c r="Q2676" i="8" s="1"/>
  <c r="P2675" i="8"/>
  <c r="O2675" i="8"/>
  <c r="N2675" i="8"/>
  <c r="L2675" i="8"/>
  <c r="K2675" i="8"/>
  <c r="J2675" i="8"/>
  <c r="I2675" i="8"/>
  <c r="H2675" i="8"/>
  <c r="G2675" i="8"/>
  <c r="F2675" i="8"/>
  <c r="E2675" i="8"/>
  <c r="D2675" i="8"/>
  <c r="C2675" i="8"/>
  <c r="B2675" i="8"/>
  <c r="A2675" i="8"/>
  <c r="Q2675" i="8" s="1"/>
  <c r="P2674" i="8"/>
  <c r="O2674" i="8"/>
  <c r="N2674" i="8"/>
  <c r="K2674" i="8"/>
  <c r="L2674" i="8" s="1"/>
  <c r="J2674" i="8"/>
  <c r="I2674" i="8"/>
  <c r="H2674" i="8"/>
  <c r="G2674" i="8"/>
  <c r="F2674" i="8"/>
  <c r="E2674" i="8"/>
  <c r="D2674" i="8"/>
  <c r="C2674" i="8"/>
  <c r="B2674" i="8"/>
  <c r="A2674" i="8"/>
  <c r="Q2674" i="8" s="1"/>
  <c r="P2673" i="8"/>
  <c r="O2673" i="8"/>
  <c r="N2673" i="8"/>
  <c r="K2673" i="8"/>
  <c r="L2673" i="8" s="1"/>
  <c r="J2673" i="8"/>
  <c r="I2673" i="8"/>
  <c r="H2673" i="8"/>
  <c r="G2673" i="8"/>
  <c r="F2673" i="8"/>
  <c r="E2673" i="8"/>
  <c r="D2673" i="8"/>
  <c r="C2673" i="8"/>
  <c r="B2673" i="8"/>
  <c r="A2673" i="8"/>
  <c r="Q2673" i="8" s="1"/>
  <c r="P2672" i="8"/>
  <c r="O2672" i="8"/>
  <c r="N2672" i="8"/>
  <c r="L2672" i="8"/>
  <c r="K2672" i="8"/>
  <c r="J2672" i="8"/>
  <c r="I2672" i="8"/>
  <c r="H2672" i="8"/>
  <c r="G2672" i="8"/>
  <c r="F2672" i="8"/>
  <c r="E2672" i="8"/>
  <c r="D2672" i="8"/>
  <c r="C2672" i="8"/>
  <c r="B2672" i="8"/>
  <c r="A2672" i="8"/>
  <c r="Q2672" i="8" s="1"/>
  <c r="P2671" i="8"/>
  <c r="O2671" i="8"/>
  <c r="N2671" i="8"/>
  <c r="K2671" i="8"/>
  <c r="L2671" i="8" s="1"/>
  <c r="J2671" i="8"/>
  <c r="I2671" i="8"/>
  <c r="H2671" i="8"/>
  <c r="G2671" i="8"/>
  <c r="F2671" i="8"/>
  <c r="E2671" i="8"/>
  <c r="D2671" i="8"/>
  <c r="C2671" i="8"/>
  <c r="B2671" i="8"/>
  <c r="A2671" i="8"/>
  <c r="Q2671" i="8" s="1"/>
  <c r="P2670" i="8"/>
  <c r="O2670" i="8"/>
  <c r="N2670" i="8"/>
  <c r="L2670" i="8"/>
  <c r="K2670" i="8"/>
  <c r="J2670" i="8"/>
  <c r="I2670" i="8"/>
  <c r="H2670" i="8"/>
  <c r="G2670" i="8"/>
  <c r="F2670" i="8"/>
  <c r="E2670" i="8"/>
  <c r="D2670" i="8"/>
  <c r="C2670" i="8"/>
  <c r="B2670" i="8"/>
  <c r="A2670" i="8"/>
  <c r="Q2670" i="8" s="1"/>
  <c r="P2669" i="8"/>
  <c r="O2669" i="8"/>
  <c r="N2669" i="8"/>
  <c r="K2669" i="8"/>
  <c r="L2669" i="8" s="1"/>
  <c r="J2669" i="8"/>
  <c r="I2669" i="8"/>
  <c r="H2669" i="8"/>
  <c r="G2669" i="8"/>
  <c r="F2669" i="8"/>
  <c r="E2669" i="8"/>
  <c r="D2669" i="8"/>
  <c r="C2669" i="8"/>
  <c r="B2669" i="8"/>
  <c r="A2669" i="8"/>
  <c r="Q2669" i="8" s="1"/>
  <c r="P2668" i="8"/>
  <c r="O2668" i="8"/>
  <c r="N2668" i="8"/>
  <c r="L2668" i="8"/>
  <c r="K2668" i="8"/>
  <c r="J2668" i="8"/>
  <c r="I2668" i="8"/>
  <c r="H2668" i="8"/>
  <c r="G2668" i="8"/>
  <c r="F2668" i="8"/>
  <c r="E2668" i="8"/>
  <c r="D2668" i="8"/>
  <c r="C2668" i="8"/>
  <c r="B2668" i="8"/>
  <c r="A2668" i="8"/>
  <c r="Q2668" i="8" s="1"/>
  <c r="P2667" i="8"/>
  <c r="O2667" i="8"/>
  <c r="N2667" i="8"/>
  <c r="L2667" i="8"/>
  <c r="K2667" i="8"/>
  <c r="J2667" i="8"/>
  <c r="I2667" i="8"/>
  <c r="H2667" i="8"/>
  <c r="G2667" i="8"/>
  <c r="F2667" i="8"/>
  <c r="E2667" i="8"/>
  <c r="D2667" i="8"/>
  <c r="C2667" i="8"/>
  <c r="B2667" i="8"/>
  <c r="A2667" i="8"/>
  <c r="Q2667" i="8" s="1"/>
  <c r="P2666" i="8"/>
  <c r="O2666" i="8"/>
  <c r="N2666" i="8"/>
  <c r="K2666" i="8"/>
  <c r="L2666" i="8" s="1"/>
  <c r="J2666" i="8"/>
  <c r="I2666" i="8"/>
  <c r="H2666" i="8"/>
  <c r="G2666" i="8"/>
  <c r="F2666" i="8"/>
  <c r="E2666" i="8"/>
  <c r="D2666" i="8"/>
  <c r="C2666" i="8"/>
  <c r="B2666" i="8"/>
  <c r="A2666" i="8"/>
  <c r="Q2666" i="8" s="1"/>
  <c r="P2665" i="8"/>
  <c r="O2665" i="8"/>
  <c r="N2665" i="8"/>
  <c r="K2665" i="8"/>
  <c r="L2665" i="8" s="1"/>
  <c r="J2665" i="8"/>
  <c r="I2665" i="8"/>
  <c r="H2665" i="8"/>
  <c r="G2665" i="8"/>
  <c r="F2665" i="8"/>
  <c r="E2665" i="8"/>
  <c r="D2665" i="8"/>
  <c r="C2665" i="8"/>
  <c r="B2665" i="8"/>
  <c r="A2665" i="8"/>
  <c r="Q2665" i="8" s="1"/>
  <c r="P2664" i="8"/>
  <c r="O2664" i="8"/>
  <c r="N2664" i="8"/>
  <c r="K2664" i="8"/>
  <c r="L2664" i="8" s="1"/>
  <c r="J2664" i="8"/>
  <c r="I2664" i="8"/>
  <c r="H2664" i="8"/>
  <c r="G2664" i="8"/>
  <c r="F2664" i="8"/>
  <c r="E2664" i="8"/>
  <c r="D2664" i="8"/>
  <c r="C2664" i="8"/>
  <c r="B2664" i="8"/>
  <c r="A2664" i="8"/>
  <c r="Q2664" i="8" s="1"/>
  <c r="P2663" i="8"/>
  <c r="O2663" i="8"/>
  <c r="N2663" i="8"/>
  <c r="L2663" i="8"/>
  <c r="K2663" i="8"/>
  <c r="J2663" i="8"/>
  <c r="I2663" i="8"/>
  <c r="H2663" i="8"/>
  <c r="G2663" i="8"/>
  <c r="F2663" i="8"/>
  <c r="E2663" i="8"/>
  <c r="D2663" i="8"/>
  <c r="C2663" i="8"/>
  <c r="B2663" i="8"/>
  <c r="A2663" i="8"/>
  <c r="Q2663" i="8" s="1"/>
  <c r="P2662" i="8"/>
  <c r="O2662" i="8"/>
  <c r="N2662" i="8"/>
  <c r="L2662" i="8"/>
  <c r="K2662" i="8"/>
  <c r="J2662" i="8"/>
  <c r="I2662" i="8"/>
  <c r="H2662" i="8"/>
  <c r="G2662" i="8"/>
  <c r="F2662" i="8"/>
  <c r="E2662" i="8"/>
  <c r="D2662" i="8"/>
  <c r="C2662" i="8"/>
  <c r="B2662" i="8"/>
  <c r="A2662" i="8"/>
  <c r="Q2662" i="8" s="1"/>
  <c r="P2661" i="8"/>
  <c r="O2661" i="8"/>
  <c r="N2661" i="8"/>
  <c r="K2661" i="8"/>
  <c r="L2661" i="8" s="1"/>
  <c r="J2661" i="8"/>
  <c r="I2661" i="8"/>
  <c r="H2661" i="8"/>
  <c r="G2661" i="8"/>
  <c r="F2661" i="8"/>
  <c r="E2661" i="8"/>
  <c r="D2661" i="8"/>
  <c r="C2661" i="8"/>
  <c r="B2661" i="8"/>
  <c r="A2661" i="8"/>
  <c r="Q2661" i="8" s="1"/>
  <c r="P2660" i="8"/>
  <c r="O2660" i="8"/>
  <c r="N2660" i="8"/>
  <c r="K2660" i="8"/>
  <c r="L2660" i="8" s="1"/>
  <c r="J2660" i="8"/>
  <c r="I2660" i="8"/>
  <c r="H2660" i="8"/>
  <c r="G2660" i="8"/>
  <c r="F2660" i="8"/>
  <c r="E2660" i="8"/>
  <c r="D2660" i="8"/>
  <c r="C2660" i="8"/>
  <c r="B2660" i="8"/>
  <c r="A2660" i="8"/>
  <c r="Q2660" i="8" s="1"/>
  <c r="P2659" i="8"/>
  <c r="O2659" i="8"/>
  <c r="N2659" i="8"/>
  <c r="L2659" i="8"/>
  <c r="K2659" i="8"/>
  <c r="J2659" i="8"/>
  <c r="I2659" i="8"/>
  <c r="H2659" i="8"/>
  <c r="G2659" i="8"/>
  <c r="F2659" i="8"/>
  <c r="E2659" i="8"/>
  <c r="D2659" i="8"/>
  <c r="C2659" i="8"/>
  <c r="B2659" i="8"/>
  <c r="A2659" i="8"/>
  <c r="Q2659" i="8" s="1"/>
  <c r="P2658" i="8"/>
  <c r="O2658" i="8"/>
  <c r="N2658" i="8"/>
  <c r="K2658" i="8"/>
  <c r="L2658" i="8" s="1"/>
  <c r="J2658" i="8"/>
  <c r="I2658" i="8"/>
  <c r="H2658" i="8"/>
  <c r="G2658" i="8"/>
  <c r="F2658" i="8"/>
  <c r="E2658" i="8"/>
  <c r="D2658" i="8"/>
  <c r="C2658" i="8"/>
  <c r="B2658" i="8"/>
  <c r="A2658" i="8"/>
  <c r="Q2658" i="8" s="1"/>
  <c r="P2657" i="8"/>
  <c r="O2657" i="8"/>
  <c r="N2657" i="8"/>
  <c r="K2657" i="8"/>
  <c r="L2657" i="8" s="1"/>
  <c r="J2657" i="8"/>
  <c r="I2657" i="8"/>
  <c r="H2657" i="8"/>
  <c r="G2657" i="8"/>
  <c r="F2657" i="8"/>
  <c r="E2657" i="8"/>
  <c r="D2657" i="8"/>
  <c r="C2657" i="8"/>
  <c r="B2657" i="8"/>
  <c r="A2657" i="8"/>
  <c r="P2656" i="8"/>
  <c r="O2656" i="8"/>
  <c r="N2656" i="8"/>
  <c r="L2656" i="8"/>
  <c r="K2656" i="8"/>
  <c r="J2656" i="8"/>
  <c r="I2656" i="8"/>
  <c r="H2656" i="8"/>
  <c r="G2656" i="8"/>
  <c r="F2656" i="8"/>
  <c r="E2656" i="8"/>
  <c r="D2656" i="8"/>
  <c r="C2656" i="8"/>
  <c r="B2656" i="8"/>
  <c r="A2656" i="8"/>
  <c r="Q2656" i="8" s="1"/>
  <c r="Q2655" i="8"/>
  <c r="P2655" i="8"/>
  <c r="O2655" i="8"/>
  <c r="N2655" i="8"/>
  <c r="M2655" i="8"/>
  <c r="K2655" i="8"/>
  <c r="L2655" i="8" s="1"/>
  <c r="J2655" i="8"/>
  <c r="I2655" i="8"/>
  <c r="H2655" i="8"/>
  <c r="G2655" i="8"/>
  <c r="F2655" i="8"/>
  <c r="E2655" i="8"/>
  <c r="D2655" i="8"/>
  <c r="C2655" i="8"/>
  <c r="B2655" i="8"/>
  <c r="A2655" i="8"/>
  <c r="P2654" i="8"/>
  <c r="O2654" i="8"/>
  <c r="N2654" i="8"/>
  <c r="K2654" i="8"/>
  <c r="L2654" i="8" s="1"/>
  <c r="J2654" i="8"/>
  <c r="I2654" i="8"/>
  <c r="H2654" i="8"/>
  <c r="G2654" i="8"/>
  <c r="F2654" i="8"/>
  <c r="E2654" i="8"/>
  <c r="D2654" i="8"/>
  <c r="C2654" i="8"/>
  <c r="B2654" i="8"/>
  <c r="A2654" i="8"/>
  <c r="Q2654" i="8" s="1"/>
  <c r="P2653" i="8"/>
  <c r="O2653" i="8"/>
  <c r="N2653" i="8"/>
  <c r="K2653" i="8"/>
  <c r="L2653" i="8" s="1"/>
  <c r="J2653" i="8"/>
  <c r="I2653" i="8"/>
  <c r="H2653" i="8"/>
  <c r="G2653" i="8"/>
  <c r="F2653" i="8"/>
  <c r="E2653" i="8"/>
  <c r="D2653" i="8"/>
  <c r="C2653" i="8"/>
  <c r="B2653" i="8"/>
  <c r="A2653" i="8"/>
  <c r="Q2653" i="8" s="1"/>
  <c r="P2652" i="8"/>
  <c r="O2652" i="8"/>
  <c r="N2652" i="8"/>
  <c r="K2652" i="8"/>
  <c r="L2652" i="8" s="1"/>
  <c r="J2652" i="8"/>
  <c r="I2652" i="8"/>
  <c r="H2652" i="8"/>
  <c r="G2652" i="8"/>
  <c r="F2652" i="8"/>
  <c r="E2652" i="8"/>
  <c r="D2652" i="8"/>
  <c r="C2652" i="8"/>
  <c r="B2652" i="8"/>
  <c r="A2652" i="8"/>
  <c r="Q2652" i="8" s="1"/>
  <c r="P2651" i="8"/>
  <c r="O2651" i="8"/>
  <c r="N2651" i="8"/>
  <c r="K2651" i="8"/>
  <c r="L2651" i="8" s="1"/>
  <c r="J2651" i="8"/>
  <c r="I2651" i="8"/>
  <c r="H2651" i="8"/>
  <c r="G2651" i="8"/>
  <c r="F2651" i="8"/>
  <c r="E2651" i="8"/>
  <c r="D2651" i="8"/>
  <c r="C2651" i="8"/>
  <c r="B2651" i="8"/>
  <c r="A2651" i="8"/>
  <c r="Q2651" i="8" s="1"/>
  <c r="P2650" i="8"/>
  <c r="O2650" i="8"/>
  <c r="N2650" i="8"/>
  <c r="K2650" i="8"/>
  <c r="L2650" i="8" s="1"/>
  <c r="J2650" i="8"/>
  <c r="I2650" i="8"/>
  <c r="H2650" i="8"/>
  <c r="G2650" i="8"/>
  <c r="F2650" i="8"/>
  <c r="E2650" i="8"/>
  <c r="D2650" i="8"/>
  <c r="C2650" i="8"/>
  <c r="B2650" i="8"/>
  <c r="A2650" i="8"/>
  <c r="Q2650" i="8" s="1"/>
  <c r="P2649" i="8"/>
  <c r="O2649" i="8"/>
  <c r="N2649" i="8"/>
  <c r="K2649" i="8"/>
  <c r="L2649" i="8" s="1"/>
  <c r="J2649" i="8"/>
  <c r="I2649" i="8"/>
  <c r="H2649" i="8"/>
  <c r="G2649" i="8"/>
  <c r="F2649" i="8"/>
  <c r="E2649" i="8"/>
  <c r="D2649" i="8"/>
  <c r="C2649" i="8"/>
  <c r="B2649" i="8"/>
  <c r="A2649" i="8"/>
  <c r="Q2649" i="8" s="1"/>
  <c r="P2648" i="8"/>
  <c r="O2648" i="8"/>
  <c r="N2648" i="8"/>
  <c r="L2648" i="8"/>
  <c r="K2648" i="8"/>
  <c r="J2648" i="8"/>
  <c r="I2648" i="8"/>
  <c r="H2648" i="8"/>
  <c r="G2648" i="8"/>
  <c r="F2648" i="8"/>
  <c r="E2648" i="8"/>
  <c r="D2648" i="8"/>
  <c r="C2648" i="8"/>
  <c r="B2648" i="8"/>
  <c r="A2648" i="8"/>
  <c r="Q2648" i="8" s="1"/>
  <c r="P2647" i="8"/>
  <c r="O2647" i="8"/>
  <c r="N2647" i="8"/>
  <c r="K2647" i="8"/>
  <c r="L2647" i="8" s="1"/>
  <c r="J2647" i="8"/>
  <c r="I2647" i="8"/>
  <c r="H2647" i="8"/>
  <c r="G2647" i="8"/>
  <c r="F2647" i="8"/>
  <c r="E2647" i="8"/>
  <c r="D2647" i="8"/>
  <c r="C2647" i="8"/>
  <c r="B2647" i="8"/>
  <c r="A2647" i="8"/>
  <c r="Q2647" i="8" s="1"/>
  <c r="P2646" i="8"/>
  <c r="O2646" i="8"/>
  <c r="N2646" i="8"/>
  <c r="K2646" i="8"/>
  <c r="L2646" i="8" s="1"/>
  <c r="J2646" i="8"/>
  <c r="I2646" i="8"/>
  <c r="H2646" i="8"/>
  <c r="G2646" i="8"/>
  <c r="F2646" i="8"/>
  <c r="E2646" i="8"/>
  <c r="D2646" i="8"/>
  <c r="C2646" i="8"/>
  <c r="B2646" i="8"/>
  <c r="A2646" i="8"/>
  <c r="Q2646" i="8" s="1"/>
  <c r="P2645" i="8"/>
  <c r="O2645" i="8"/>
  <c r="N2645" i="8"/>
  <c r="K2645" i="8"/>
  <c r="L2645" i="8" s="1"/>
  <c r="J2645" i="8"/>
  <c r="I2645" i="8"/>
  <c r="H2645" i="8"/>
  <c r="G2645" i="8"/>
  <c r="F2645" i="8"/>
  <c r="E2645" i="8"/>
  <c r="D2645" i="8"/>
  <c r="C2645" i="8"/>
  <c r="B2645" i="8"/>
  <c r="A2645" i="8"/>
  <c r="Q2645" i="8" s="1"/>
  <c r="P2644" i="8"/>
  <c r="O2644" i="8"/>
  <c r="N2644" i="8"/>
  <c r="L2644" i="8"/>
  <c r="K2644" i="8"/>
  <c r="J2644" i="8"/>
  <c r="I2644" i="8"/>
  <c r="H2644" i="8"/>
  <c r="G2644" i="8"/>
  <c r="F2644" i="8"/>
  <c r="E2644" i="8"/>
  <c r="D2644" i="8"/>
  <c r="C2644" i="8"/>
  <c r="B2644" i="8"/>
  <c r="A2644" i="8"/>
  <c r="Q2644" i="8" s="1"/>
  <c r="P2643" i="8"/>
  <c r="O2643" i="8"/>
  <c r="N2643" i="8"/>
  <c r="K2643" i="8"/>
  <c r="L2643" i="8" s="1"/>
  <c r="J2643" i="8"/>
  <c r="I2643" i="8"/>
  <c r="H2643" i="8"/>
  <c r="G2643" i="8"/>
  <c r="F2643" i="8"/>
  <c r="E2643" i="8"/>
  <c r="D2643" i="8"/>
  <c r="C2643" i="8"/>
  <c r="B2643" i="8"/>
  <c r="A2643" i="8"/>
  <c r="P2642" i="8"/>
  <c r="O2642" i="8"/>
  <c r="N2642" i="8"/>
  <c r="K2642" i="8"/>
  <c r="L2642" i="8" s="1"/>
  <c r="J2642" i="8"/>
  <c r="I2642" i="8"/>
  <c r="H2642" i="8"/>
  <c r="G2642" i="8"/>
  <c r="F2642" i="8"/>
  <c r="E2642" i="8"/>
  <c r="D2642" i="8"/>
  <c r="C2642" i="8"/>
  <c r="B2642" i="8"/>
  <c r="A2642" i="8"/>
  <c r="Q2642" i="8" s="1"/>
  <c r="P2641" i="8"/>
  <c r="O2641" i="8"/>
  <c r="N2641" i="8"/>
  <c r="K2641" i="8"/>
  <c r="L2641" i="8" s="1"/>
  <c r="J2641" i="8"/>
  <c r="I2641" i="8"/>
  <c r="H2641" i="8"/>
  <c r="G2641" i="8"/>
  <c r="F2641" i="8"/>
  <c r="E2641" i="8"/>
  <c r="D2641" i="8"/>
  <c r="C2641" i="8"/>
  <c r="B2641" i="8"/>
  <c r="A2641" i="8"/>
  <c r="Q2641" i="8" s="1"/>
  <c r="P2640" i="8"/>
  <c r="O2640" i="8"/>
  <c r="N2640" i="8"/>
  <c r="L2640" i="8"/>
  <c r="K2640" i="8"/>
  <c r="J2640" i="8"/>
  <c r="I2640" i="8"/>
  <c r="H2640" i="8"/>
  <c r="G2640" i="8"/>
  <c r="F2640" i="8"/>
  <c r="E2640" i="8"/>
  <c r="D2640" i="8"/>
  <c r="C2640" i="8"/>
  <c r="B2640" i="8"/>
  <c r="A2640" i="8"/>
  <c r="Q2640" i="8" s="1"/>
  <c r="P2639" i="8"/>
  <c r="O2639" i="8"/>
  <c r="N2639" i="8"/>
  <c r="K2639" i="8"/>
  <c r="L2639" i="8" s="1"/>
  <c r="J2639" i="8"/>
  <c r="I2639" i="8"/>
  <c r="H2639" i="8"/>
  <c r="G2639" i="8"/>
  <c r="F2639" i="8"/>
  <c r="E2639" i="8"/>
  <c r="D2639" i="8"/>
  <c r="C2639" i="8"/>
  <c r="B2639" i="8"/>
  <c r="A2639" i="8"/>
  <c r="Q2639" i="8" s="1"/>
  <c r="P2638" i="8"/>
  <c r="O2638" i="8"/>
  <c r="N2638" i="8"/>
  <c r="K2638" i="8"/>
  <c r="L2638" i="8" s="1"/>
  <c r="J2638" i="8"/>
  <c r="I2638" i="8"/>
  <c r="H2638" i="8"/>
  <c r="G2638" i="8"/>
  <c r="F2638" i="8"/>
  <c r="E2638" i="8"/>
  <c r="D2638" i="8"/>
  <c r="C2638" i="8"/>
  <c r="B2638" i="8"/>
  <c r="A2638" i="8"/>
  <c r="Q2638" i="8" s="1"/>
  <c r="P2637" i="8"/>
  <c r="O2637" i="8"/>
  <c r="N2637" i="8"/>
  <c r="K2637" i="8"/>
  <c r="L2637" i="8" s="1"/>
  <c r="J2637" i="8"/>
  <c r="I2637" i="8"/>
  <c r="H2637" i="8"/>
  <c r="G2637" i="8"/>
  <c r="F2637" i="8"/>
  <c r="E2637" i="8"/>
  <c r="D2637" i="8"/>
  <c r="C2637" i="8"/>
  <c r="B2637" i="8"/>
  <c r="A2637" i="8"/>
  <c r="Q2637" i="8" s="1"/>
  <c r="P2636" i="8"/>
  <c r="O2636" i="8"/>
  <c r="N2636" i="8"/>
  <c r="L2636" i="8"/>
  <c r="K2636" i="8"/>
  <c r="J2636" i="8"/>
  <c r="I2636" i="8"/>
  <c r="H2636" i="8"/>
  <c r="G2636" i="8"/>
  <c r="F2636" i="8"/>
  <c r="E2636" i="8"/>
  <c r="D2636" i="8"/>
  <c r="C2636" i="8"/>
  <c r="B2636" i="8"/>
  <c r="A2636" i="8"/>
  <c r="Q2636" i="8" s="1"/>
  <c r="P2635" i="8"/>
  <c r="O2635" i="8"/>
  <c r="N2635" i="8"/>
  <c r="K2635" i="8"/>
  <c r="L2635" i="8" s="1"/>
  <c r="J2635" i="8"/>
  <c r="I2635" i="8"/>
  <c r="H2635" i="8"/>
  <c r="G2635" i="8"/>
  <c r="F2635" i="8"/>
  <c r="E2635" i="8"/>
  <c r="D2635" i="8"/>
  <c r="C2635" i="8"/>
  <c r="B2635" i="8"/>
  <c r="A2635" i="8"/>
  <c r="P2634" i="8"/>
  <c r="O2634" i="8"/>
  <c r="N2634" i="8"/>
  <c r="K2634" i="8"/>
  <c r="L2634" i="8" s="1"/>
  <c r="J2634" i="8"/>
  <c r="I2634" i="8"/>
  <c r="H2634" i="8"/>
  <c r="G2634" i="8"/>
  <c r="F2634" i="8"/>
  <c r="E2634" i="8"/>
  <c r="D2634" i="8"/>
  <c r="C2634" i="8"/>
  <c r="B2634" i="8"/>
  <c r="A2634" i="8"/>
  <c r="Q2634" i="8" s="1"/>
  <c r="P2633" i="8"/>
  <c r="O2633" i="8"/>
  <c r="N2633" i="8"/>
  <c r="K2633" i="8"/>
  <c r="L2633" i="8" s="1"/>
  <c r="J2633" i="8"/>
  <c r="I2633" i="8"/>
  <c r="H2633" i="8"/>
  <c r="G2633" i="8"/>
  <c r="F2633" i="8"/>
  <c r="E2633" i="8"/>
  <c r="D2633" i="8"/>
  <c r="C2633" i="8"/>
  <c r="B2633" i="8"/>
  <c r="A2633" i="8"/>
  <c r="Q2633" i="8" s="1"/>
  <c r="P2632" i="8"/>
  <c r="O2632" i="8"/>
  <c r="N2632" i="8"/>
  <c r="L2632" i="8"/>
  <c r="K2632" i="8"/>
  <c r="J2632" i="8"/>
  <c r="I2632" i="8"/>
  <c r="H2632" i="8"/>
  <c r="G2632" i="8"/>
  <c r="F2632" i="8"/>
  <c r="E2632" i="8"/>
  <c r="D2632" i="8"/>
  <c r="C2632" i="8"/>
  <c r="B2632" i="8"/>
  <c r="A2632" i="8"/>
  <c r="Q2632" i="8" s="1"/>
  <c r="Q2631" i="8"/>
  <c r="P2631" i="8"/>
  <c r="O2631" i="8"/>
  <c r="N2631" i="8"/>
  <c r="M2631" i="8"/>
  <c r="K2631" i="8"/>
  <c r="L2631" i="8" s="1"/>
  <c r="J2631" i="8"/>
  <c r="I2631" i="8"/>
  <c r="H2631" i="8"/>
  <c r="G2631" i="8"/>
  <c r="F2631" i="8"/>
  <c r="E2631" i="8"/>
  <c r="D2631" i="8"/>
  <c r="C2631" i="8"/>
  <c r="B2631" i="8"/>
  <c r="A2631" i="8"/>
  <c r="P2630" i="8"/>
  <c r="O2630" i="8"/>
  <c r="N2630" i="8"/>
  <c r="K2630" i="8"/>
  <c r="L2630" i="8" s="1"/>
  <c r="J2630" i="8"/>
  <c r="I2630" i="8"/>
  <c r="H2630" i="8"/>
  <c r="G2630" i="8"/>
  <c r="F2630" i="8"/>
  <c r="E2630" i="8"/>
  <c r="D2630" i="8"/>
  <c r="C2630" i="8"/>
  <c r="B2630" i="8"/>
  <c r="A2630" i="8"/>
  <c r="Q2630" i="8" s="1"/>
  <c r="P2629" i="8"/>
  <c r="O2629" i="8"/>
  <c r="N2629" i="8"/>
  <c r="K2629" i="8"/>
  <c r="L2629" i="8" s="1"/>
  <c r="J2629" i="8"/>
  <c r="I2629" i="8"/>
  <c r="H2629" i="8"/>
  <c r="G2629" i="8"/>
  <c r="F2629" i="8"/>
  <c r="E2629" i="8"/>
  <c r="D2629" i="8"/>
  <c r="C2629" i="8"/>
  <c r="B2629" i="8"/>
  <c r="A2629" i="8"/>
  <c r="Q2629" i="8" s="1"/>
  <c r="P2628" i="8"/>
  <c r="O2628" i="8"/>
  <c r="N2628" i="8"/>
  <c r="K2628" i="8"/>
  <c r="L2628" i="8" s="1"/>
  <c r="J2628" i="8"/>
  <c r="I2628" i="8"/>
  <c r="H2628" i="8"/>
  <c r="G2628" i="8"/>
  <c r="F2628" i="8"/>
  <c r="E2628" i="8"/>
  <c r="D2628" i="8"/>
  <c r="C2628" i="8"/>
  <c r="B2628" i="8"/>
  <c r="A2628" i="8"/>
  <c r="Q2628" i="8" s="1"/>
  <c r="P2627" i="8"/>
  <c r="O2627" i="8"/>
  <c r="N2627" i="8"/>
  <c r="K2627" i="8"/>
  <c r="L2627" i="8" s="1"/>
  <c r="J2627" i="8"/>
  <c r="I2627" i="8"/>
  <c r="H2627" i="8"/>
  <c r="G2627" i="8"/>
  <c r="F2627" i="8"/>
  <c r="E2627" i="8"/>
  <c r="D2627" i="8"/>
  <c r="C2627" i="8"/>
  <c r="B2627" i="8"/>
  <c r="A2627" i="8"/>
  <c r="Q2627" i="8" s="1"/>
  <c r="P2626" i="8"/>
  <c r="O2626" i="8"/>
  <c r="N2626" i="8"/>
  <c r="K2626" i="8"/>
  <c r="L2626" i="8" s="1"/>
  <c r="J2626" i="8"/>
  <c r="I2626" i="8"/>
  <c r="H2626" i="8"/>
  <c r="G2626" i="8"/>
  <c r="F2626" i="8"/>
  <c r="E2626" i="8"/>
  <c r="D2626" i="8"/>
  <c r="C2626" i="8"/>
  <c r="B2626" i="8"/>
  <c r="A2626" i="8"/>
  <c r="Q2626" i="8" s="1"/>
  <c r="P2625" i="8"/>
  <c r="O2625" i="8"/>
  <c r="N2625" i="8"/>
  <c r="L2625" i="8"/>
  <c r="K2625" i="8"/>
  <c r="J2625" i="8"/>
  <c r="I2625" i="8"/>
  <c r="H2625" i="8"/>
  <c r="G2625" i="8"/>
  <c r="F2625" i="8"/>
  <c r="E2625" i="8"/>
  <c r="D2625" i="8"/>
  <c r="C2625" i="8"/>
  <c r="B2625" i="8"/>
  <c r="A2625" i="8"/>
  <c r="Q2625" i="8" s="1"/>
  <c r="P2624" i="8"/>
  <c r="O2624" i="8"/>
  <c r="N2624" i="8"/>
  <c r="K2624" i="8"/>
  <c r="L2624" i="8" s="1"/>
  <c r="J2624" i="8"/>
  <c r="I2624" i="8"/>
  <c r="H2624" i="8"/>
  <c r="G2624" i="8"/>
  <c r="F2624" i="8"/>
  <c r="E2624" i="8"/>
  <c r="D2624" i="8"/>
  <c r="C2624" i="8"/>
  <c r="B2624" i="8"/>
  <c r="A2624" i="8"/>
  <c r="Q2624" i="8" s="1"/>
  <c r="P2623" i="8"/>
  <c r="O2623" i="8"/>
  <c r="N2623" i="8"/>
  <c r="K2623" i="8"/>
  <c r="L2623" i="8" s="1"/>
  <c r="J2623" i="8"/>
  <c r="I2623" i="8"/>
  <c r="H2623" i="8"/>
  <c r="G2623" i="8"/>
  <c r="F2623" i="8"/>
  <c r="E2623" i="8"/>
  <c r="D2623" i="8"/>
  <c r="C2623" i="8"/>
  <c r="B2623" i="8"/>
  <c r="A2623" i="8"/>
  <c r="P2622" i="8"/>
  <c r="O2622" i="8"/>
  <c r="N2622" i="8"/>
  <c r="K2622" i="8"/>
  <c r="L2622" i="8" s="1"/>
  <c r="J2622" i="8"/>
  <c r="I2622" i="8"/>
  <c r="H2622" i="8"/>
  <c r="G2622" i="8"/>
  <c r="F2622" i="8"/>
  <c r="E2622" i="8"/>
  <c r="D2622" i="8"/>
  <c r="C2622" i="8"/>
  <c r="B2622" i="8"/>
  <c r="A2622" i="8"/>
  <c r="Q2622" i="8" s="1"/>
  <c r="P2621" i="8"/>
  <c r="O2621" i="8"/>
  <c r="N2621" i="8"/>
  <c r="K2621" i="8"/>
  <c r="L2621" i="8" s="1"/>
  <c r="J2621" i="8"/>
  <c r="I2621" i="8"/>
  <c r="H2621" i="8"/>
  <c r="G2621" i="8"/>
  <c r="F2621" i="8"/>
  <c r="E2621" i="8"/>
  <c r="D2621" i="8"/>
  <c r="C2621" i="8"/>
  <c r="B2621" i="8"/>
  <c r="A2621" i="8"/>
  <c r="Q2621" i="8" s="1"/>
  <c r="P2620" i="8"/>
  <c r="O2620" i="8"/>
  <c r="N2620" i="8"/>
  <c r="L2620" i="8"/>
  <c r="K2620" i="8"/>
  <c r="J2620" i="8"/>
  <c r="I2620" i="8"/>
  <c r="H2620" i="8"/>
  <c r="G2620" i="8"/>
  <c r="F2620" i="8"/>
  <c r="E2620" i="8"/>
  <c r="D2620" i="8"/>
  <c r="C2620" i="8"/>
  <c r="B2620" i="8"/>
  <c r="A2620" i="8"/>
  <c r="Q2620" i="8" s="1"/>
  <c r="Q2619" i="8"/>
  <c r="P2619" i="8"/>
  <c r="O2619" i="8"/>
  <c r="N2619" i="8"/>
  <c r="M2619" i="8"/>
  <c r="K2619" i="8"/>
  <c r="L2619" i="8" s="1"/>
  <c r="J2619" i="8"/>
  <c r="I2619" i="8"/>
  <c r="H2619" i="8"/>
  <c r="G2619" i="8"/>
  <c r="F2619" i="8"/>
  <c r="E2619" i="8"/>
  <c r="D2619" i="8"/>
  <c r="C2619" i="8"/>
  <c r="B2619" i="8"/>
  <c r="A2619" i="8"/>
  <c r="P2618" i="8"/>
  <c r="O2618" i="8"/>
  <c r="N2618" i="8"/>
  <c r="K2618" i="8"/>
  <c r="L2618" i="8" s="1"/>
  <c r="J2618" i="8"/>
  <c r="I2618" i="8"/>
  <c r="H2618" i="8"/>
  <c r="G2618" i="8"/>
  <c r="F2618" i="8"/>
  <c r="E2618" i="8"/>
  <c r="D2618" i="8"/>
  <c r="C2618" i="8"/>
  <c r="B2618" i="8"/>
  <c r="A2618" i="8"/>
  <c r="Q2618" i="8" s="1"/>
  <c r="P2617" i="8"/>
  <c r="O2617" i="8"/>
  <c r="N2617" i="8"/>
  <c r="K2617" i="8"/>
  <c r="L2617" i="8" s="1"/>
  <c r="J2617" i="8"/>
  <c r="I2617" i="8"/>
  <c r="H2617" i="8"/>
  <c r="G2617" i="8"/>
  <c r="F2617" i="8"/>
  <c r="E2617" i="8"/>
  <c r="D2617" i="8"/>
  <c r="C2617" i="8"/>
  <c r="B2617" i="8"/>
  <c r="A2617" i="8"/>
  <c r="Q2617" i="8" s="1"/>
  <c r="P2616" i="8"/>
  <c r="O2616" i="8"/>
  <c r="N2616" i="8"/>
  <c r="L2616" i="8"/>
  <c r="K2616" i="8"/>
  <c r="J2616" i="8"/>
  <c r="I2616" i="8"/>
  <c r="H2616" i="8"/>
  <c r="G2616" i="8"/>
  <c r="F2616" i="8"/>
  <c r="E2616" i="8"/>
  <c r="D2616" i="8"/>
  <c r="C2616" i="8"/>
  <c r="B2616" i="8"/>
  <c r="A2616" i="8"/>
  <c r="Q2616" i="8" s="1"/>
  <c r="P2615" i="8"/>
  <c r="O2615" i="8"/>
  <c r="N2615" i="8"/>
  <c r="K2615" i="8"/>
  <c r="L2615" i="8" s="1"/>
  <c r="J2615" i="8"/>
  <c r="I2615" i="8"/>
  <c r="H2615" i="8"/>
  <c r="G2615" i="8"/>
  <c r="F2615" i="8"/>
  <c r="E2615" i="8"/>
  <c r="D2615" i="8"/>
  <c r="C2615" i="8"/>
  <c r="B2615" i="8"/>
  <c r="A2615" i="8"/>
  <c r="P2614" i="8"/>
  <c r="O2614" i="8"/>
  <c r="N2614" i="8"/>
  <c r="K2614" i="8"/>
  <c r="L2614" i="8" s="1"/>
  <c r="J2614" i="8"/>
  <c r="I2614" i="8"/>
  <c r="H2614" i="8"/>
  <c r="G2614" i="8"/>
  <c r="F2614" i="8"/>
  <c r="E2614" i="8"/>
  <c r="D2614" i="8"/>
  <c r="C2614" i="8"/>
  <c r="B2614" i="8"/>
  <c r="A2614" i="8"/>
  <c r="Q2614" i="8" s="1"/>
  <c r="P2613" i="8"/>
  <c r="O2613" i="8"/>
  <c r="N2613" i="8"/>
  <c r="K2613" i="8"/>
  <c r="L2613" i="8" s="1"/>
  <c r="J2613" i="8"/>
  <c r="I2613" i="8"/>
  <c r="H2613" i="8"/>
  <c r="G2613" i="8"/>
  <c r="F2613" i="8"/>
  <c r="E2613" i="8"/>
  <c r="D2613" i="8"/>
  <c r="C2613" i="8"/>
  <c r="B2613" i="8"/>
  <c r="A2613" i="8"/>
  <c r="Q2613" i="8" s="1"/>
  <c r="P2612" i="8"/>
  <c r="O2612" i="8"/>
  <c r="N2612" i="8"/>
  <c r="K2612" i="8"/>
  <c r="L2612" i="8" s="1"/>
  <c r="J2612" i="8"/>
  <c r="I2612" i="8"/>
  <c r="H2612" i="8"/>
  <c r="G2612" i="8"/>
  <c r="F2612" i="8"/>
  <c r="E2612" i="8"/>
  <c r="D2612" i="8"/>
  <c r="C2612" i="8"/>
  <c r="B2612" i="8"/>
  <c r="A2612" i="8"/>
  <c r="Q2612" i="8" s="1"/>
  <c r="P2611" i="8"/>
  <c r="O2611" i="8"/>
  <c r="N2611" i="8"/>
  <c r="K2611" i="8"/>
  <c r="L2611" i="8" s="1"/>
  <c r="J2611" i="8"/>
  <c r="I2611" i="8"/>
  <c r="H2611" i="8"/>
  <c r="G2611" i="8"/>
  <c r="F2611" i="8"/>
  <c r="E2611" i="8"/>
  <c r="D2611" i="8"/>
  <c r="C2611" i="8"/>
  <c r="B2611" i="8"/>
  <c r="A2611" i="8"/>
  <c r="P2610" i="8"/>
  <c r="O2610" i="8"/>
  <c r="N2610" i="8"/>
  <c r="K2610" i="8"/>
  <c r="L2610" i="8" s="1"/>
  <c r="J2610" i="8"/>
  <c r="I2610" i="8"/>
  <c r="H2610" i="8"/>
  <c r="G2610" i="8"/>
  <c r="F2610" i="8"/>
  <c r="E2610" i="8"/>
  <c r="D2610" i="8"/>
  <c r="C2610" i="8"/>
  <c r="B2610" i="8"/>
  <c r="A2610" i="8"/>
  <c r="Q2610" i="8" s="1"/>
  <c r="P2609" i="8"/>
  <c r="O2609" i="8"/>
  <c r="N2609" i="8"/>
  <c r="L2609" i="8"/>
  <c r="K2609" i="8"/>
  <c r="J2609" i="8"/>
  <c r="I2609" i="8"/>
  <c r="H2609" i="8"/>
  <c r="G2609" i="8"/>
  <c r="F2609" i="8"/>
  <c r="E2609" i="8"/>
  <c r="D2609" i="8"/>
  <c r="C2609" i="8"/>
  <c r="B2609" i="8"/>
  <c r="A2609" i="8"/>
  <c r="Q2609" i="8" s="1"/>
  <c r="P2608" i="8"/>
  <c r="O2608" i="8"/>
  <c r="N2608" i="8"/>
  <c r="K2608" i="8"/>
  <c r="L2608" i="8" s="1"/>
  <c r="J2608" i="8"/>
  <c r="I2608" i="8"/>
  <c r="H2608" i="8"/>
  <c r="G2608" i="8"/>
  <c r="F2608" i="8"/>
  <c r="E2608" i="8"/>
  <c r="D2608" i="8"/>
  <c r="C2608" i="8"/>
  <c r="B2608" i="8"/>
  <c r="A2608" i="8"/>
  <c r="Q2608" i="8" s="1"/>
  <c r="P2607" i="8"/>
  <c r="O2607" i="8"/>
  <c r="N2607" i="8"/>
  <c r="K2607" i="8"/>
  <c r="L2607" i="8" s="1"/>
  <c r="J2607" i="8"/>
  <c r="I2607" i="8"/>
  <c r="H2607" i="8"/>
  <c r="G2607" i="8"/>
  <c r="F2607" i="8"/>
  <c r="E2607" i="8"/>
  <c r="D2607" i="8"/>
  <c r="C2607" i="8"/>
  <c r="B2607" i="8"/>
  <c r="A2607" i="8"/>
  <c r="P2606" i="8"/>
  <c r="O2606" i="8"/>
  <c r="N2606" i="8"/>
  <c r="K2606" i="8"/>
  <c r="L2606" i="8" s="1"/>
  <c r="J2606" i="8"/>
  <c r="I2606" i="8"/>
  <c r="H2606" i="8"/>
  <c r="G2606" i="8"/>
  <c r="F2606" i="8"/>
  <c r="E2606" i="8"/>
  <c r="D2606" i="8"/>
  <c r="C2606" i="8"/>
  <c r="B2606" i="8"/>
  <c r="A2606" i="8"/>
  <c r="Q2606" i="8" s="1"/>
  <c r="P2605" i="8"/>
  <c r="O2605" i="8"/>
  <c r="N2605" i="8"/>
  <c r="K2605" i="8"/>
  <c r="L2605" i="8" s="1"/>
  <c r="J2605" i="8"/>
  <c r="I2605" i="8"/>
  <c r="H2605" i="8"/>
  <c r="G2605" i="8"/>
  <c r="F2605" i="8"/>
  <c r="E2605" i="8"/>
  <c r="D2605" i="8"/>
  <c r="C2605" i="8"/>
  <c r="B2605" i="8"/>
  <c r="A2605" i="8"/>
  <c r="Q2605" i="8" s="1"/>
  <c r="P2604" i="8"/>
  <c r="O2604" i="8"/>
  <c r="N2604" i="8"/>
  <c r="L2604" i="8"/>
  <c r="K2604" i="8"/>
  <c r="J2604" i="8"/>
  <c r="I2604" i="8"/>
  <c r="H2604" i="8"/>
  <c r="G2604" i="8"/>
  <c r="F2604" i="8"/>
  <c r="E2604" i="8"/>
  <c r="D2604" i="8"/>
  <c r="C2604" i="8"/>
  <c r="B2604" i="8"/>
  <c r="A2604" i="8"/>
  <c r="Q2604" i="8" s="1"/>
  <c r="P2603" i="8"/>
  <c r="O2603" i="8"/>
  <c r="N2603" i="8"/>
  <c r="K2603" i="8"/>
  <c r="L2603" i="8" s="1"/>
  <c r="J2603" i="8"/>
  <c r="I2603" i="8"/>
  <c r="H2603" i="8"/>
  <c r="G2603" i="8"/>
  <c r="F2603" i="8"/>
  <c r="E2603" i="8"/>
  <c r="D2603" i="8"/>
  <c r="C2603" i="8"/>
  <c r="B2603" i="8"/>
  <c r="A2603" i="8"/>
  <c r="Q2603" i="8" s="1"/>
  <c r="P2602" i="8"/>
  <c r="O2602" i="8"/>
  <c r="N2602" i="8"/>
  <c r="K2602" i="8"/>
  <c r="L2602" i="8" s="1"/>
  <c r="J2602" i="8"/>
  <c r="I2602" i="8"/>
  <c r="H2602" i="8"/>
  <c r="G2602" i="8"/>
  <c r="F2602" i="8"/>
  <c r="E2602" i="8"/>
  <c r="D2602" i="8"/>
  <c r="C2602" i="8"/>
  <c r="B2602" i="8"/>
  <c r="A2602" i="8"/>
  <c r="Q2602" i="8" s="1"/>
  <c r="P2601" i="8"/>
  <c r="O2601" i="8"/>
  <c r="N2601" i="8"/>
  <c r="K2601" i="8"/>
  <c r="L2601" i="8" s="1"/>
  <c r="J2601" i="8"/>
  <c r="I2601" i="8"/>
  <c r="H2601" i="8"/>
  <c r="G2601" i="8"/>
  <c r="F2601" i="8"/>
  <c r="E2601" i="8"/>
  <c r="D2601" i="8"/>
  <c r="C2601" i="8"/>
  <c r="B2601" i="8"/>
  <c r="A2601" i="8"/>
  <c r="Q2601" i="8" s="1"/>
  <c r="P2600" i="8"/>
  <c r="O2600" i="8"/>
  <c r="N2600" i="8"/>
  <c r="L2600" i="8"/>
  <c r="K2600" i="8"/>
  <c r="J2600" i="8"/>
  <c r="I2600" i="8"/>
  <c r="H2600" i="8"/>
  <c r="G2600" i="8"/>
  <c r="F2600" i="8"/>
  <c r="E2600" i="8"/>
  <c r="D2600" i="8"/>
  <c r="C2600" i="8"/>
  <c r="B2600" i="8"/>
  <c r="A2600" i="8"/>
  <c r="Q2600" i="8" s="1"/>
  <c r="P2599" i="8"/>
  <c r="O2599" i="8"/>
  <c r="N2599" i="8"/>
  <c r="K2599" i="8"/>
  <c r="L2599" i="8" s="1"/>
  <c r="J2599" i="8"/>
  <c r="I2599" i="8"/>
  <c r="H2599" i="8"/>
  <c r="G2599" i="8"/>
  <c r="F2599" i="8"/>
  <c r="E2599" i="8"/>
  <c r="D2599" i="8"/>
  <c r="C2599" i="8"/>
  <c r="B2599" i="8"/>
  <c r="A2599" i="8"/>
  <c r="P2598" i="8"/>
  <c r="O2598" i="8"/>
  <c r="N2598" i="8"/>
  <c r="K2598" i="8"/>
  <c r="L2598" i="8" s="1"/>
  <c r="J2598" i="8"/>
  <c r="I2598" i="8"/>
  <c r="H2598" i="8"/>
  <c r="G2598" i="8"/>
  <c r="F2598" i="8"/>
  <c r="E2598" i="8"/>
  <c r="D2598" i="8"/>
  <c r="C2598" i="8"/>
  <c r="B2598" i="8"/>
  <c r="A2598" i="8"/>
  <c r="Q2598" i="8" s="1"/>
  <c r="P2597" i="8"/>
  <c r="O2597" i="8"/>
  <c r="N2597" i="8"/>
  <c r="K2597" i="8"/>
  <c r="L2597" i="8" s="1"/>
  <c r="J2597" i="8"/>
  <c r="I2597" i="8"/>
  <c r="H2597" i="8"/>
  <c r="G2597" i="8"/>
  <c r="F2597" i="8"/>
  <c r="E2597" i="8"/>
  <c r="D2597" i="8"/>
  <c r="C2597" i="8"/>
  <c r="B2597" i="8"/>
  <c r="A2597" i="8"/>
  <c r="Q2597" i="8" s="1"/>
  <c r="P2596" i="8"/>
  <c r="O2596" i="8"/>
  <c r="N2596" i="8"/>
  <c r="K2596" i="8"/>
  <c r="L2596" i="8" s="1"/>
  <c r="J2596" i="8"/>
  <c r="I2596" i="8"/>
  <c r="H2596" i="8"/>
  <c r="G2596" i="8"/>
  <c r="F2596" i="8"/>
  <c r="E2596" i="8"/>
  <c r="D2596" i="8"/>
  <c r="C2596" i="8"/>
  <c r="B2596" i="8"/>
  <c r="A2596" i="8"/>
  <c r="Q2596" i="8" s="1"/>
  <c r="P2595" i="8"/>
  <c r="O2595" i="8"/>
  <c r="N2595" i="8"/>
  <c r="K2595" i="8"/>
  <c r="L2595" i="8" s="1"/>
  <c r="J2595" i="8"/>
  <c r="I2595" i="8"/>
  <c r="H2595" i="8"/>
  <c r="G2595" i="8"/>
  <c r="F2595" i="8"/>
  <c r="E2595" i="8"/>
  <c r="D2595" i="8"/>
  <c r="C2595" i="8"/>
  <c r="B2595" i="8"/>
  <c r="A2595" i="8"/>
  <c r="Q2595" i="8" s="1"/>
  <c r="P2594" i="8"/>
  <c r="O2594" i="8"/>
  <c r="N2594" i="8"/>
  <c r="K2594" i="8"/>
  <c r="L2594" i="8" s="1"/>
  <c r="J2594" i="8"/>
  <c r="I2594" i="8"/>
  <c r="H2594" i="8"/>
  <c r="G2594" i="8"/>
  <c r="F2594" i="8"/>
  <c r="E2594" i="8"/>
  <c r="D2594" i="8"/>
  <c r="C2594" i="8"/>
  <c r="B2594" i="8"/>
  <c r="A2594" i="8"/>
  <c r="Q2594" i="8" s="1"/>
  <c r="P2593" i="8"/>
  <c r="O2593" i="8"/>
  <c r="N2593" i="8"/>
  <c r="L2593" i="8"/>
  <c r="K2593" i="8"/>
  <c r="J2593" i="8"/>
  <c r="I2593" i="8"/>
  <c r="H2593" i="8"/>
  <c r="G2593" i="8"/>
  <c r="F2593" i="8"/>
  <c r="E2593" i="8"/>
  <c r="D2593" i="8"/>
  <c r="C2593" i="8"/>
  <c r="B2593" i="8"/>
  <c r="A2593" i="8"/>
  <c r="Q2593" i="8" s="1"/>
  <c r="P2592" i="8"/>
  <c r="O2592" i="8"/>
  <c r="N2592" i="8"/>
  <c r="K2592" i="8"/>
  <c r="L2592" i="8" s="1"/>
  <c r="J2592" i="8"/>
  <c r="I2592" i="8"/>
  <c r="H2592" i="8"/>
  <c r="G2592" i="8"/>
  <c r="F2592" i="8"/>
  <c r="E2592" i="8"/>
  <c r="D2592" i="8"/>
  <c r="C2592" i="8"/>
  <c r="B2592" i="8"/>
  <c r="A2592" i="8"/>
  <c r="Q2592" i="8" s="1"/>
  <c r="P2591" i="8"/>
  <c r="O2591" i="8"/>
  <c r="N2591" i="8"/>
  <c r="K2591" i="8"/>
  <c r="L2591" i="8" s="1"/>
  <c r="J2591" i="8"/>
  <c r="I2591" i="8"/>
  <c r="H2591" i="8"/>
  <c r="G2591" i="8"/>
  <c r="F2591" i="8"/>
  <c r="E2591" i="8"/>
  <c r="D2591" i="8"/>
  <c r="C2591" i="8"/>
  <c r="B2591" i="8"/>
  <c r="A2591" i="8"/>
  <c r="P2590" i="8"/>
  <c r="O2590" i="8"/>
  <c r="N2590" i="8"/>
  <c r="K2590" i="8"/>
  <c r="L2590" i="8" s="1"/>
  <c r="J2590" i="8"/>
  <c r="I2590" i="8"/>
  <c r="H2590" i="8"/>
  <c r="G2590" i="8"/>
  <c r="F2590" i="8"/>
  <c r="E2590" i="8"/>
  <c r="D2590" i="8"/>
  <c r="C2590" i="8"/>
  <c r="B2590" i="8"/>
  <c r="A2590" i="8"/>
  <c r="Q2590" i="8" s="1"/>
  <c r="P2589" i="8"/>
  <c r="O2589" i="8"/>
  <c r="N2589" i="8"/>
  <c r="K2589" i="8"/>
  <c r="L2589" i="8" s="1"/>
  <c r="J2589" i="8"/>
  <c r="I2589" i="8"/>
  <c r="H2589" i="8"/>
  <c r="G2589" i="8"/>
  <c r="F2589" i="8"/>
  <c r="E2589" i="8"/>
  <c r="D2589" i="8"/>
  <c r="C2589" i="8"/>
  <c r="B2589" i="8"/>
  <c r="A2589" i="8"/>
  <c r="Q2589" i="8" s="1"/>
  <c r="P2588" i="8"/>
  <c r="O2588" i="8"/>
  <c r="N2588" i="8"/>
  <c r="L2588" i="8"/>
  <c r="K2588" i="8"/>
  <c r="J2588" i="8"/>
  <c r="I2588" i="8"/>
  <c r="H2588" i="8"/>
  <c r="G2588" i="8"/>
  <c r="F2588" i="8"/>
  <c r="E2588" i="8"/>
  <c r="D2588" i="8"/>
  <c r="C2588" i="8"/>
  <c r="B2588" i="8"/>
  <c r="A2588" i="8"/>
  <c r="Q2588" i="8" s="1"/>
  <c r="Q2587" i="8"/>
  <c r="P2587" i="8"/>
  <c r="O2587" i="8"/>
  <c r="N2587" i="8"/>
  <c r="M2587" i="8"/>
  <c r="K2587" i="8"/>
  <c r="L2587" i="8" s="1"/>
  <c r="J2587" i="8"/>
  <c r="I2587" i="8"/>
  <c r="H2587" i="8"/>
  <c r="G2587" i="8"/>
  <c r="F2587" i="8"/>
  <c r="E2587" i="8"/>
  <c r="D2587" i="8"/>
  <c r="C2587" i="8"/>
  <c r="B2587" i="8"/>
  <c r="A2587" i="8"/>
  <c r="P2586" i="8"/>
  <c r="O2586" i="8"/>
  <c r="N2586" i="8"/>
  <c r="K2586" i="8"/>
  <c r="L2586" i="8" s="1"/>
  <c r="J2586" i="8"/>
  <c r="I2586" i="8"/>
  <c r="H2586" i="8"/>
  <c r="G2586" i="8"/>
  <c r="F2586" i="8"/>
  <c r="E2586" i="8"/>
  <c r="D2586" i="8"/>
  <c r="C2586" i="8"/>
  <c r="B2586" i="8"/>
  <c r="A2586" i="8"/>
  <c r="Q2586" i="8" s="1"/>
  <c r="P2585" i="8"/>
  <c r="O2585" i="8"/>
  <c r="N2585" i="8"/>
  <c r="L2585" i="8"/>
  <c r="K2585" i="8"/>
  <c r="J2585" i="8"/>
  <c r="I2585" i="8"/>
  <c r="H2585" i="8"/>
  <c r="G2585" i="8"/>
  <c r="F2585" i="8"/>
  <c r="E2585" i="8"/>
  <c r="D2585" i="8"/>
  <c r="C2585" i="8"/>
  <c r="B2585" i="8"/>
  <c r="A2585" i="8"/>
  <c r="Q2585" i="8" s="1"/>
  <c r="P2584" i="8"/>
  <c r="O2584" i="8"/>
  <c r="N2584" i="8"/>
  <c r="L2584" i="8"/>
  <c r="K2584" i="8"/>
  <c r="J2584" i="8"/>
  <c r="I2584" i="8"/>
  <c r="H2584" i="8"/>
  <c r="G2584" i="8"/>
  <c r="F2584" i="8"/>
  <c r="E2584" i="8"/>
  <c r="D2584" i="8"/>
  <c r="C2584" i="8"/>
  <c r="B2584" i="8"/>
  <c r="A2584" i="8"/>
  <c r="Q2584" i="8" s="1"/>
  <c r="P2583" i="8"/>
  <c r="O2583" i="8"/>
  <c r="N2583" i="8"/>
  <c r="K2583" i="8"/>
  <c r="L2583" i="8" s="1"/>
  <c r="J2583" i="8"/>
  <c r="I2583" i="8"/>
  <c r="H2583" i="8"/>
  <c r="G2583" i="8"/>
  <c r="F2583" i="8"/>
  <c r="E2583" i="8"/>
  <c r="D2583" i="8"/>
  <c r="C2583" i="8"/>
  <c r="B2583" i="8"/>
  <c r="A2583" i="8"/>
  <c r="P2582" i="8"/>
  <c r="O2582" i="8"/>
  <c r="N2582" i="8"/>
  <c r="K2582" i="8"/>
  <c r="L2582" i="8" s="1"/>
  <c r="J2582" i="8"/>
  <c r="I2582" i="8"/>
  <c r="H2582" i="8"/>
  <c r="G2582" i="8"/>
  <c r="F2582" i="8"/>
  <c r="E2582" i="8"/>
  <c r="D2582" i="8"/>
  <c r="C2582" i="8"/>
  <c r="B2582" i="8"/>
  <c r="A2582" i="8"/>
  <c r="Q2582" i="8" s="1"/>
  <c r="P2581" i="8"/>
  <c r="O2581" i="8"/>
  <c r="N2581" i="8"/>
  <c r="K2581" i="8"/>
  <c r="L2581" i="8" s="1"/>
  <c r="J2581" i="8"/>
  <c r="I2581" i="8"/>
  <c r="H2581" i="8"/>
  <c r="G2581" i="8"/>
  <c r="F2581" i="8"/>
  <c r="E2581" i="8"/>
  <c r="D2581" i="8"/>
  <c r="C2581" i="8"/>
  <c r="B2581" i="8"/>
  <c r="A2581" i="8"/>
  <c r="Q2581" i="8" s="1"/>
  <c r="P2580" i="8"/>
  <c r="O2580" i="8"/>
  <c r="N2580" i="8"/>
  <c r="K2580" i="8"/>
  <c r="L2580" i="8" s="1"/>
  <c r="J2580" i="8"/>
  <c r="I2580" i="8"/>
  <c r="H2580" i="8"/>
  <c r="G2580" i="8"/>
  <c r="F2580" i="8"/>
  <c r="E2580" i="8"/>
  <c r="D2580" i="8"/>
  <c r="C2580" i="8"/>
  <c r="B2580" i="8"/>
  <c r="A2580" i="8"/>
  <c r="Q2580" i="8" s="1"/>
  <c r="P2579" i="8"/>
  <c r="O2579" i="8"/>
  <c r="N2579" i="8"/>
  <c r="K2579" i="8"/>
  <c r="L2579" i="8" s="1"/>
  <c r="J2579" i="8"/>
  <c r="I2579" i="8"/>
  <c r="H2579" i="8"/>
  <c r="G2579" i="8"/>
  <c r="F2579" i="8"/>
  <c r="E2579" i="8"/>
  <c r="D2579" i="8"/>
  <c r="C2579" i="8"/>
  <c r="B2579" i="8"/>
  <c r="A2579" i="8"/>
  <c r="P2578" i="8"/>
  <c r="O2578" i="8"/>
  <c r="N2578" i="8"/>
  <c r="K2578" i="8"/>
  <c r="L2578" i="8" s="1"/>
  <c r="J2578" i="8"/>
  <c r="I2578" i="8"/>
  <c r="H2578" i="8"/>
  <c r="G2578" i="8"/>
  <c r="F2578" i="8"/>
  <c r="E2578" i="8"/>
  <c r="D2578" i="8"/>
  <c r="C2578" i="8"/>
  <c r="B2578" i="8"/>
  <c r="A2578" i="8"/>
  <c r="Q2578" i="8" s="1"/>
  <c r="P2577" i="8"/>
  <c r="O2577" i="8"/>
  <c r="N2577" i="8"/>
  <c r="L2577" i="8"/>
  <c r="K2577" i="8"/>
  <c r="J2577" i="8"/>
  <c r="I2577" i="8"/>
  <c r="H2577" i="8"/>
  <c r="G2577" i="8"/>
  <c r="F2577" i="8"/>
  <c r="E2577" i="8"/>
  <c r="D2577" i="8"/>
  <c r="C2577" i="8"/>
  <c r="B2577" i="8"/>
  <c r="A2577" i="8"/>
  <c r="Q2577" i="8" s="1"/>
  <c r="P2576" i="8"/>
  <c r="O2576" i="8"/>
  <c r="N2576" i="8"/>
  <c r="K2576" i="8"/>
  <c r="L2576" i="8" s="1"/>
  <c r="J2576" i="8"/>
  <c r="I2576" i="8"/>
  <c r="H2576" i="8"/>
  <c r="G2576" i="8"/>
  <c r="F2576" i="8"/>
  <c r="E2576" i="8"/>
  <c r="D2576" i="8"/>
  <c r="C2576" i="8"/>
  <c r="B2576" i="8"/>
  <c r="A2576" i="8"/>
  <c r="Q2576" i="8" s="1"/>
  <c r="P2575" i="8"/>
  <c r="O2575" i="8"/>
  <c r="N2575" i="8"/>
  <c r="K2575" i="8"/>
  <c r="L2575" i="8" s="1"/>
  <c r="J2575" i="8"/>
  <c r="I2575" i="8"/>
  <c r="H2575" i="8"/>
  <c r="G2575" i="8"/>
  <c r="F2575" i="8"/>
  <c r="E2575" i="8"/>
  <c r="D2575" i="8"/>
  <c r="C2575" i="8"/>
  <c r="B2575" i="8"/>
  <c r="A2575" i="8"/>
  <c r="P2574" i="8"/>
  <c r="O2574" i="8"/>
  <c r="N2574" i="8"/>
  <c r="K2574" i="8"/>
  <c r="L2574" i="8" s="1"/>
  <c r="J2574" i="8"/>
  <c r="I2574" i="8"/>
  <c r="H2574" i="8"/>
  <c r="G2574" i="8"/>
  <c r="F2574" i="8"/>
  <c r="E2574" i="8"/>
  <c r="D2574" i="8"/>
  <c r="C2574" i="8"/>
  <c r="B2574" i="8"/>
  <c r="A2574" i="8"/>
  <c r="Q2574" i="8" s="1"/>
  <c r="P2573" i="8"/>
  <c r="O2573" i="8"/>
  <c r="N2573" i="8"/>
  <c r="K2573" i="8"/>
  <c r="L2573" i="8" s="1"/>
  <c r="J2573" i="8"/>
  <c r="I2573" i="8"/>
  <c r="H2573" i="8"/>
  <c r="G2573" i="8"/>
  <c r="F2573" i="8"/>
  <c r="E2573" i="8"/>
  <c r="D2573" i="8"/>
  <c r="C2573" i="8"/>
  <c r="B2573" i="8"/>
  <c r="A2573" i="8"/>
  <c r="Q2573" i="8" s="1"/>
  <c r="P2572" i="8"/>
  <c r="O2572" i="8"/>
  <c r="N2572" i="8"/>
  <c r="L2572" i="8"/>
  <c r="K2572" i="8"/>
  <c r="J2572" i="8"/>
  <c r="I2572" i="8"/>
  <c r="H2572" i="8"/>
  <c r="G2572" i="8"/>
  <c r="F2572" i="8"/>
  <c r="E2572" i="8"/>
  <c r="D2572" i="8"/>
  <c r="C2572" i="8"/>
  <c r="B2572" i="8"/>
  <c r="A2572" i="8"/>
  <c r="Q2572" i="8" s="1"/>
  <c r="P2571" i="8"/>
  <c r="O2571" i="8"/>
  <c r="N2571" i="8"/>
  <c r="K2571" i="8"/>
  <c r="L2571" i="8" s="1"/>
  <c r="J2571" i="8"/>
  <c r="I2571" i="8"/>
  <c r="H2571" i="8"/>
  <c r="G2571" i="8"/>
  <c r="F2571" i="8"/>
  <c r="E2571" i="8"/>
  <c r="D2571" i="8"/>
  <c r="C2571" i="8"/>
  <c r="B2571" i="8"/>
  <c r="A2571" i="8"/>
  <c r="Q2571" i="8" s="1"/>
  <c r="P2570" i="8"/>
  <c r="O2570" i="8"/>
  <c r="N2570" i="8"/>
  <c r="K2570" i="8"/>
  <c r="L2570" i="8" s="1"/>
  <c r="J2570" i="8"/>
  <c r="I2570" i="8"/>
  <c r="H2570" i="8"/>
  <c r="G2570" i="8"/>
  <c r="F2570" i="8"/>
  <c r="E2570" i="8"/>
  <c r="D2570" i="8"/>
  <c r="C2570" i="8"/>
  <c r="B2570" i="8"/>
  <c r="A2570" i="8"/>
  <c r="Q2570" i="8" s="1"/>
  <c r="P2569" i="8"/>
  <c r="O2569" i="8"/>
  <c r="N2569" i="8"/>
  <c r="K2569" i="8"/>
  <c r="L2569" i="8" s="1"/>
  <c r="J2569" i="8"/>
  <c r="I2569" i="8"/>
  <c r="H2569" i="8"/>
  <c r="G2569" i="8"/>
  <c r="F2569" i="8"/>
  <c r="E2569" i="8"/>
  <c r="D2569" i="8"/>
  <c r="C2569" i="8"/>
  <c r="B2569" i="8"/>
  <c r="A2569" i="8"/>
  <c r="Q2569" i="8" s="1"/>
  <c r="P2568" i="8"/>
  <c r="O2568" i="8"/>
  <c r="N2568" i="8"/>
  <c r="L2568" i="8"/>
  <c r="K2568" i="8"/>
  <c r="J2568" i="8"/>
  <c r="I2568" i="8"/>
  <c r="H2568" i="8"/>
  <c r="G2568" i="8"/>
  <c r="F2568" i="8"/>
  <c r="E2568" i="8"/>
  <c r="D2568" i="8"/>
  <c r="C2568" i="8"/>
  <c r="B2568" i="8"/>
  <c r="A2568" i="8"/>
  <c r="Q2568" i="8" s="1"/>
  <c r="P2567" i="8"/>
  <c r="O2567" i="8"/>
  <c r="N2567" i="8"/>
  <c r="K2567" i="8"/>
  <c r="L2567" i="8" s="1"/>
  <c r="J2567" i="8"/>
  <c r="I2567" i="8"/>
  <c r="H2567" i="8"/>
  <c r="G2567" i="8"/>
  <c r="F2567" i="8"/>
  <c r="E2567" i="8"/>
  <c r="D2567" i="8"/>
  <c r="C2567" i="8"/>
  <c r="B2567" i="8"/>
  <c r="A2567" i="8"/>
  <c r="P2566" i="8"/>
  <c r="O2566" i="8"/>
  <c r="N2566" i="8"/>
  <c r="K2566" i="8"/>
  <c r="L2566" i="8" s="1"/>
  <c r="J2566" i="8"/>
  <c r="I2566" i="8"/>
  <c r="H2566" i="8"/>
  <c r="G2566" i="8"/>
  <c r="F2566" i="8"/>
  <c r="E2566" i="8"/>
  <c r="D2566" i="8"/>
  <c r="C2566" i="8"/>
  <c r="B2566" i="8"/>
  <c r="A2566" i="8"/>
  <c r="Q2566" i="8" s="1"/>
  <c r="P2565" i="8"/>
  <c r="O2565" i="8"/>
  <c r="N2565" i="8"/>
  <c r="K2565" i="8"/>
  <c r="L2565" i="8" s="1"/>
  <c r="J2565" i="8"/>
  <c r="I2565" i="8"/>
  <c r="H2565" i="8"/>
  <c r="G2565" i="8"/>
  <c r="F2565" i="8"/>
  <c r="E2565" i="8"/>
  <c r="D2565" i="8"/>
  <c r="C2565" i="8"/>
  <c r="B2565" i="8"/>
  <c r="A2565" i="8"/>
  <c r="Q2565" i="8" s="1"/>
  <c r="P2564" i="8"/>
  <c r="O2564" i="8"/>
  <c r="N2564" i="8"/>
  <c r="K2564" i="8"/>
  <c r="L2564" i="8" s="1"/>
  <c r="J2564" i="8"/>
  <c r="I2564" i="8"/>
  <c r="H2564" i="8"/>
  <c r="G2564" i="8"/>
  <c r="F2564" i="8"/>
  <c r="E2564" i="8"/>
  <c r="D2564" i="8"/>
  <c r="C2564" i="8"/>
  <c r="B2564" i="8"/>
  <c r="A2564" i="8"/>
  <c r="Q2564" i="8" s="1"/>
  <c r="P2563" i="8"/>
  <c r="O2563" i="8"/>
  <c r="N2563" i="8"/>
  <c r="K2563" i="8"/>
  <c r="L2563" i="8" s="1"/>
  <c r="J2563" i="8"/>
  <c r="I2563" i="8"/>
  <c r="H2563" i="8"/>
  <c r="G2563" i="8"/>
  <c r="F2563" i="8"/>
  <c r="E2563" i="8"/>
  <c r="D2563" i="8"/>
  <c r="C2563" i="8"/>
  <c r="B2563" i="8"/>
  <c r="A2563" i="8"/>
  <c r="P2562" i="8"/>
  <c r="O2562" i="8"/>
  <c r="N2562" i="8"/>
  <c r="K2562" i="8"/>
  <c r="L2562" i="8" s="1"/>
  <c r="J2562" i="8"/>
  <c r="I2562" i="8"/>
  <c r="H2562" i="8"/>
  <c r="G2562" i="8"/>
  <c r="F2562" i="8"/>
  <c r="E2562" i="8"/>
  <c r="D2562" i="8"/>
  <c r="C2562" i="8"/>
  <c r="B2562" i="8"/>
  <c r="A2562" i="8"/>
  <c r="Q2562" i="8" s="1"/>
  <c r="P2561" i="8"/>
  <c r="O2561" i="8"/>
  <c r="N2561" i="8"/>
  <c r="K2561" i="8"/>
  <c r="L2561" i="8" s="1"/>
  <c r="J2561" i="8"/>
  <c r="I2561" i="8"/>
  <c r="H2561" i="8"/>
  <c r="G2561" i="8"/>
  <c r="F2561" i="8"/>
  <c r="E2561" i="8"/>
  <c r="D2561" i="8"/>
  <c r="C2561" i="8"/>
  <c r="B2561" i="8"/>
  <c r="A2561" i="8"/>
  <c r="Q2561" i="8" s="1"/>
  <c r="P2560" i="8"/>
  <c r="O2560" i="8"/>
  <c r="N2560" i="8"/>
  <c r="K2560" i="8"/>
  <c r="L2560" i="8" s="1"/>
  <c r="J2560" i="8"/>
  <c r="I2560" i="8"/>
  <c r="H2560" i="8"/>
  <c r="G2560" i="8"/>
  <c r="F2560" i="8"/>
  <c r="E2560" i="8"/>
  <c r="D2560" i="8"/>
  <c r="C2560" i="8"/>
  <c r="B2560" i="8"/>
  <c r="A2560" i="8"/>
  <c r="Q2560" i="8" s="1"/>
  <c r="P2559" i="8"/>
  <c r="O2559" i="8"/>
  <c r="N2559" i="8"/>
  <c r="K2559" i="8"/>
  <c r="L2559" i="8" s="1"/>
  <c r="J2559" i="8"/>
  <c r="I2559" i="8"/>
  <c r="H2559" i="8"/>
  <c r="G2559" i="8"/>
  <c r="F2559" i="8"/>
  <c r="E2559" i="8"/>
  <c r="D2559" i="8"/>
  <c r="C2559" i="8"/>
  <c r="B2559" i="8"/>
  <c r="A2559" i="8"/>
  <c r="P2558" i="8"/>
  <c r="O2558" i="8"/>
  <c r="N2558" i="8"/>
  <c r="K2558" i="8"/>
  <c r="L2558" i="8" s="1"/>
  <c r="J2558" i="8"/>
  <c r="I2558" i="8"/>
  <c r="H2558" i="8"/>
  <c r="G2558" i="8"/>
  <c r="F2558" i="8"/>
  <c r="E2558" i="8"/>
  <c r="D2558" i="8"/>
  <c r="C2558" i="8"/>
  <c r="B2558" i="8"/>
  <c r="A2558" i="8"/>
  <c r="Q2558" i="8" s="1"/>
  <c r="P2557" i="8"/>
  <c r="O2557" i="8"/>
  <c r="N2557" i="8"/>
  <c r="K2557" i="8"/>
  <c r="L2557" i="8" s="1"/>
  <c r="J2557" i="8"/>
  <c r="I2557" i="8"/>
  <c r="H2557" i="8"/>
  <c r="G2557" i="8"/>
  <c r="F2557" i="8"/>
  <c r="E2557" i="8"/>
  <c r="D2557" i="8"/>
  <c r="C2557" i="8"/>
  <c r="B2557" i="8"/>
  <c r="A2557" i="8"/>
  <c r="Q2557" i="8" s="1"/>
  <c r="P2556" i="8"/>
  <c r="O2556" i="8"/>
  <c r="N2556" i="8"/>
  <c r="K2556" i="8"/>
  <c r="L2556" i="8" s="1"/>
  <c r="J2556" i="8"/>
  <c r="I2556" i="8"/>
  <c r="H2556" i="8"/>
  <c r="G2556" i="8"/>
  <c r="F2556" i="8"/>
  <c r="E2556" i="8"/>
  <c r="D2556" i="8"/>
  <c r="C2556" i="8"/>
  <c r="B2556" i="8"/>
  <c r="A2556" i="8"/>
  <c r="Q2556" i="8" s="1"/>
  <c r="Q2555" i="8"/>
  <c r="P2555" i="8"/>
  <c r="O2555" i="8"/>
  <c r="N2555" i="8"/>
  <c r="M2555" i="8"/>
  <c r="K2555" i="8"/>
  <c r="L2555" i="8" s="1"/>
  <c r="J2555" i="8"/>
  <c r="I2555" i="8"/>
  <c r="H2555" i="8"/>
  <c r="G2555" i="8"/>
  <c r="F2555" i="8"/>
  <c r="E2555" i="8"/>
  <c r="D2555" i="8"/>
  <c r="C2555" i="8"/>
  <c r="B2555" i="8"/>
  <c r="A2555" i="8"/>
  <c r="P2554" i="8"/>
  <c r="O2554" i="8"/>
  <c r="N2554" i="8"/>
  <c r="K2554" i="8"/>
  <c r="L2554" i="8" s="1"/>
  <c r="J2554" i="8"/>
  <c r="I2554" i="8"/>
  <c r="H2554" i="8"/>
  <c r="G2554" i="8"/>
  <c r="F2554" i="8"/>
  <c r="E2554" i="8"/>
  <c r="D2554" i="8"/>
  <c r="C2554" i="8"/>
  <c r="B2554" i="8"/>
  <c r="A2554" i="8"/>
  <c r="Q2554" i="8" s="1"/>
  <c r="P2553" i="8"/>
  <c r="O2553" i="8"/>
  <c r="N2553" i="8"/>
  <c r="K2553" i="8"/>
  <c r="L2553" i="8" s="1"/>
  <c r="J2553" i="8"/>
  <c r="I2553" i="8"/>
  <c r="H2553" i="8"/>
  <c r="G2553" i="8"/>
  <c r="F2553" i="8"/>
  <c r="E2553" i="8"/>
  <c r="D2553" i="8"/>
  <c r="C2553" i="8"/>
  <c r="B2553" i="8"/>
  <c r="A2553" i="8"/>
  <c r="Q2553" i="8" s="1"/>
  <c r="P2552" i="8"/>
  <c r="O2552" i="8"/>
  <c r="N2552" i="8"/>
  <c r="K2552" i="8"/>
  <c r="L2552" i="8" s="1"/>
  <c r="J2552" i="8"/>
  <c r="I2552" i="8"/>
  <c r="H2552" i="8"/>
  <c r="G2552" i="8"/>
  <c r="F2552" i="8"/>
  <c r="E2552" i="8"/>
  <c r="D2552" i="8"/>
  <c r="C2552" i="8"/>
  <c r="B2552" i="8"/>
  <c r="A2552" i="8"/>
  <c r="Q2552" i="8" s="1"/>
  <c r="P2551" i="8"/>
  <c r="O2551" i="8"/>
  <c r="N2551" i="8"/>
  <c r="K2551" i="8"/>
  <c r="L2551" i="8" s="1"/>
  <c r="J2551" i="8"/>
  <c r="I2551" i="8"/>
  <c r="H2551" i="8"/>
  <c r="G2551" i="8"/>
  <c r="F2551" i="8"/>
  <c r="E2551" i="8"/>
  <c r="D2551" i="8"/>
  <c r="C2551" i="8"/>
  <c r="B2551" i="8"/>
  <c r="A2551" i="8"/>
  <c r="Q2551" i="8" s="1"/>
  <c r="P2550" i="8"/>
  <c r="O2550" i="8"/>
  <c r="N2550" i="8"/>
  <c r="K2550" i="8"/>
  <c r="L2550" i="8" s="1"/>
  <c r="J2550" i="8"/>
  <c r="I2550" i="8"/>
  <c r="H2550" i="8"/>
  <c r="G2550" i="8"/>
  <c r="F2550" i="8"/>
  <c r="E2550" i="8"/>
  <c r="D2550" i="8"/>
  <c r="C2550" i="8"/>
  <c r="B2550" i="8"/>
  <c r="A2550" i="8"/>
  <c r="Q2550" i="8" s="1"/>
  <c r="P2549" i="8"/>
  <c r="O2549" i="8"/>
  <c r="N2549" i="8"/>
  <c r="K2549" i="8"/>
  <c r="L2549" i="8" s="1"/>
  <c r="J2549" i="8"/>
  <c r="I2549" i="8"/>
  <c r="H2549" i="8"/>
  <c r="G2549" i="8"/>
  <c r="F2549" i="8"/>
  <c r="E2549" i="8"/>
  <c r="D2549" i="8"/>
  <c r="C2549" i="8"/>
  <c r="B2549" i="8"/>
  <c r="A2549" i="8"/>
  <c r="Q2549" i="8" s="1"/>
  <c r="P2548" i="8"/>
  <c r="O2548" i="8"/>
  <c r="N2548" i="8"/>
  <c r="K2548" i="8"/>
  <c r="L2548" i="8" s="1"/>
  <c r="J2548" i="8"/>
  <c r="I2548" i="8"/>
  <c r="H2548" i="8"/>
  <c r="G2548" i="8"/>
  <c r="F2548" i="8"/>
  <c r="E2548" i="8"/>
  <c r="D2548" i="8"/>
  <c r="C2548" i="8"/>
  <c r="B2548" i="8"/>
  <c r="A2548" i="8"/>
  <c r="Q2548" i="8" s="1"/>
  <c r="P2547" i="8"/>
  <c r="O2547" i="8"/>
  <c r="N2547" i="8"/>
  <c r="K2547" i="8"/>
  <c r="L2547" i="8" s="1"/>
  <c r="J2547" i="8"/>
  <c r="I2547" i="8"/>
  <c r="H2547" i="8"/>
  <c r="G2547" i="8"/>
  <c r="F2547" i="8"/>
  <c r="E2547" i="8"/>
  <c r="D2547" i="8"/>
  <c r="C2547" i="8"/>
  <c r="B2547" i="8"/>
  <c r="A2547" i="8"/>
  <c r="P2546" i="8"/>
  <c r="O2546" i="8"/>
  <c r="N2546" i="8"/>
  <c r="K2546" i="8"/>
  <c r="L2546" i="8" s="1"/>
  <c r="J2546" i="8"/>
  <c r="I2546" i="8"/>
  <c r="H2546" i="8"/>
  <c r="G2546" i="8"/>
  <c r="F2546" i="8"/>
  <c r="E2546" i="8"/>
  <c r="D2546" i="8"/>
  <c r="C2546" i="8"/>
  <c r="B2546" i="8"/>
  <c r="A2546" i="8"/>
  <c r="Q2546" i="8" s="1"/>
  <c r="Q2545" i="8"/>
  <c r="P2545" i="8"/>
  <c r="O2545" i="8"/>
  <c r="N2545" i="8"/>
  <c r="M2545" i="8"/>
  <c r="K2545" i="8"/>
  <c r="L2545" i="8" s="1"/>
  <c r="J2545" i="8"/>
  <c r="I2545" i="8"/>
  <c r="H2545" i="8"/>
  <c r="G2545" i="8"/>
  <c r="F2545" i="8"/>
  <c r="E2545" i="8"/>
  <c r="D2545" i="8"/>
  <c r="C2545" i="8"/>
  <c r="B2545" i="8"/>
  <c r="A2545" i="8"/>
  <c r="P2544" i="8"/>
  <c r="O2544" i="8"/>
  <c r="N2544" i="8"/>
  <c r="K2544" i="8"/>
  <c r="L2544" i="8" s="1"/>
  <c r="J2544" i="8"/>
  <c r="I2544" i="8"/>
  <c r="H2544" i="8"/>
  <c r="G2544" i="8"/>
  <c r="F2544" i="8"/>
  <c r="E2544" i="8"/>
  <c r="D2544" i="8"/>
  <c r="C2544" i="8"/>
  <c r="B2544" i="8"/>
  <c r="A2544" i="8"/>
  <c r="Q2544" i="8" s="1"/>
  <c r="P2543" i="8"/>
  <c r="O2543" i="8"/>
  <c r="N2543" i="8"/>
  <c r="K2543" i="8"/>
  <c r="L2543" i="8" s="1"/>
  <c r="J2543" i="8"/>
  <c r="I2543" i="8"/>
  <c r="H2543" i="8"/>
  <c r="G2543" i="8"/>
  <c r="F2543" i="8"/>
  <c r="E2543" i="8"/>
  <c r="D2543" i="8"/>
  <c r="C2543" i="8"/>
  <c r="B2543" i="8"/>
  <c r="A2543" i="8"/>
  <c r="Q2543" i="8" s="1"/>
  <c r="P2542" i="8"/>
  <c r="O2542" i="8"/>
  <c r="N2542" i="8"/>
  <c r="K2542" i="8"/>
  <c r="L2542" i="8" s="1"/>
  <c r="J2542" i="8"/>
  <c r="I2542" i="8"/>
  <c r="H2542" i="8"/>
  <c r="G2542" i="8"/>
  <c r="F2542" i="8"/>
  <c r="E2542" i="8"/>
  <c r="D2542" i="8"/>
  <c r="C2542" i="8"/>
  <c r="B2542" i="8"/>
  <c r="A2542" i="8"/>
  <c r="Q2542" i="8" s="1"/>
  <c r="P2541" i="8"/>
  <c r="O2541" i="8"/>
  <c r="N2541" i="8"/>
  <c r="K2541" i="8"/>
  <c r="L2541" i="8" s="1"/>
  <c r="J2541" i="8"/>
  <c r="I2541" i="8"/>
  <c r="H2541" i="8"/>
  <c r="G2541" i="8"/>
  <c r="F2541" i="8"/>
  <c r="E2541" i="8"/>
  <c r="D2541" i="8"/>
  <c r="C2541" i="8"/>
  <c r="B2541" i="8"/>
  <c r="A2541" i="8"/>
  <c r="Q2541" i="8" s="1"/>
  <c r="P2540" i="8"/>
  <c r="O2540" i="8"/>
  <c r="N2540" i="8"/>
  <c r="L2540" i="8"/>
  <c r="K2540" i="8"/>
  <c r="J2540" i="8"/>
  <c r="I2540" i="8"/>
  <c r="H2540" i="8"/>
  <c r="G2540" i="8"/>
  <c r="F2540" i="8"/>
  <c r="E2540" i="8"/>
  <c r="D2540" i="8"/>
  <c r="C2540" i="8"/>
  <c r="B2540" i="8"/>
  <c r="A2540" i="8"/>
  <c r="Q2540" i="8" s="1"/>
  <c r="P2539" i="8"/>
  <c r="O2539" i="8"/>
  <c r="N2539" i="8"/>
  <c r="K2539" i="8"/>
  <c r="L2539" i="8" s="1"/>
  <c r="J2539" i="8"/>
  <c r="I2539" i="8"/>
  <c r="H2539" i="8"/>
  <c r="G2539" i="8"/>
  <c r="F2539" i="8"/>
  <c r="E2539" i="8"/>
  <c r="D2539" i="8"/>
  <c r="C2539" i="8"/>
  <c r="B2539" i="8"/>
  <c r="A2539" i="8"/>
  <c r="P2538" i="8"/>
  <c r="O2538" i="8"/>
  <c r="N2538" i="8"/>
  <c r="K2538" i="8"/>
  <c r="L2538" i="8" s="1"/>
  <c r="J2538" i="8"/>
  <c r="I2538" i="8"/>
  <c r="H2538" i="8"/>
  <c r="G2538" i="8"/>
  <c r="F2538" i="8"/>
  <c r="E2538" i="8"/>
  <c r="D2538" i="8"/>
  <c r="C2538" i="8"/>
  <c r="B2538" i="8"/>
  <c r="A2538" i="8"/>
  <c r="Q2538" i="8" s="1"/>
  <c r="P2537" i="8"/>
  <c r="O2537" i="8"/>
  <c r="N2537" i="8"/>
  <c r="K2537" i="8"/>
  <c r="L2537" i="8" s="1"/>
  <c r="J2537" i="8"/>
  <c r="I2537" i="8"/>
  <c r="H2537" i="8"/>
  <c r="G2537" i="8"/>
  <c r="F2537" i="8"/>
  <c r="E2537" i="8"/>
  <c r="D2537" i="8"/>
  <c r="C2537" i="8"/>
  <c r="B2537" i="8"/>
  <c r="A2537" i="8"/>
  <c r="Q2537" i="8" s="1"/>
  <c r="P2536" i="8"/>
  <c r="O2536" i="8"/>
  <c r="N2536" i="8"/>
  <c r="L2536" i="8"/>
  <c r="K2536" i="8"/>
  <c r="J2536" i="8"/>
  <c r="I2536" i="8"/>
  <c r="H2536" i="8"/>
  <c r="G2536" i="8"/>
  <c r="F2536" i="8"/>
  <c r="E2536" i="8"/>
  <c r="D2536" i="8"/>
  <c r="C2536" i="8"/>
  <c r="B2536" i="8"/>
  <c r="A2536" i="8"/>
  <c r="Q2536" i="8" s="1"/>
  <c r="Q2535" i="8"/>
  <c r="P2535" i="8"/>
  <c r="O2535" i="8"/>
  <c r="N2535" i="8"/>
  <c r="M2535" i="8"/>
  <c r="K2535" i="8"/>
  <c r="L2535" i="8" s="1"/>
  <c r="J2535" i="8"/>
  <c r="I2535" i="8"/>
  <c r="H2535" i="8"/>
  <c r="G2535" i="8"/>
  <c r="F2535" i="8"/>
  <c r="E2535" i="8"/>
  <c r="D2535" i="8"/>
  <c r="C2535" i="8"/>
  <c r="B2535" i="8"/>
  <c r="A2535" i="8"/>
  <c r="P2534" i="8"/>
  <c r="O2534" i="8"/>
  <c r="N2534" i="8"/>
  <c r="K2534" i="8"/>
  <c r="L2534" i="8" s="1"/>
  <c r="J2534" i="8"/>
  <c r="I2534" i="8"/>
  <c r="H2534" i="8"/>
  <c r="G2534" i="8"/>
  <c r="F2534" i="8"/>
  <c r="E2534" i="8"/>
  <c r="D2534" i="8"/>
  <c r="C2534" i="8"/>
  <c r="B2534" i="8"/>
  <c r="A2534" i="8"/>
  <c r="Q2534" i="8" s="1"/>
  <c r="P2533" i="8"/>
  <c r="O2533" i="8"/>
  <c r="N2533" i="8"/>
  <c r="L2533" i="8"/>
  <c r="K2533" i="8"/>
  <c r="J2533" i="8"/>
  <c r="I2533" i="8"/>
  <c r="H2533" i="8"/>
  <c r="G2533" i="8"/>
  <c r="F2533" i="8"/>
  <c r="E2533" i="8"/>
  <c r="D2533" i="8"/>
  <c r="C2533" i="8"/>
  <c r="B2533" i="8"/>
  <c r="A2533" i="8"/>
  <c r="Q2533" i="8" s="1"/>
  <c r="P2532" i="8"/>
  <c r="O2532" i="8"/>
  <c r="N2532" i="8"/>
  <c r="L2532" i="8"/>
  <c r="K2532" i="8"/>
  <c r="J2532" i="8"/>
  <c r="I2532" i="8"/>
  <c r="H2532" i="8"/>
  <c r="G2532" i="8"/>
  <c r="F2532" i="8"/>
  <c r="E2532" i="8"/>
  <c r="D2532" i="8"/>
  <c r="C2532" i="8"/>
  <c r="B2532" i="8"/>
  <c r="A2532" i="8"/>
  <c r="Q2532" i="8" s="1"/>
  <c r="P2531" i="8"/>
  <c r="O2531" i="8"/>
  <c r="N2531" i="8"/>
  <c r="K2531" i="8"/>
  <c r="L2531" i="8" s="1"/>
  <c r="J2531" i="8"/>
  <c r="I2531" i="8"/>
  <c r="H2531" i="8"/>
  <c r="G2531" i="8"/>
  <c r="F2531" i="8"/>
  <c r="E2531" i="8"/>
  <c r="D2531" i="8"/>
  <c r="C2531" i="8"/>
  <c r="B2531" i="8"/>
  <c r="A2531" i="8"/>
  <c r="P2530" i="8"/>
  <c r="O2530" i="8"/>
  <c r="N2530" i="8"/>
  <c r="L2530" i="8"/>
  <c r="K2530" i="8"/>
  <c r="J2530" i="8"/>
  <c r="I2530" i="8"/>
  <c r="H2530" i="8"/>
  <c r="G2530" i="8"/>
  <c r="F2530" i="8"/>
  <c r="E2530" i="8"/>
  <c r="D2530" i="8"/>
  <c r="C2530" i="8"/>
  <c r="B2530" i="8"/>
  <c r="A2530" i="8"/>
  <c r="Q2530" i="8" s="1"/>
  <c r="P2529" i="8"/>
  <c r="O2529" i="8"/>
  <c r="N2529" i="8"/>
  <c r="K2529" i="8"/>
  <c r="L2529" i="8" s="1"/>
  <c r="J2529" i="8"/>
  <c r="I2529" i="8"/>
  <c r="H2529" i="8"/>
  <c r="G2529" i="8"/>
  <c r="F2529" i="8"/>
  <c r="E2529" i="8"/>
  <c r="D2529" i="8"/>
  <c r="C2529" i="8"/>
  <c r="B2529" i="8"/>
  <c r="A2529" i="8"/>
  <c r="P2528" i="8"/>
  <c r="O2528" i="8"/>
  <c r="N2528" i="8"/>
  <c r="L2528" i="8"/>
  <c r="K2528" i="8"/>
  <c r="J2528" i="8"/>
  <c r="I2528" i="8"/>
  <c r="H2528" i="8"/>
  <c r="G2528" i="8"/>
  <c r="F2528" i="8"/>
  <c r="E2528" i="8"/>
  <c r="D2528" i="8"/>
  <c r="C2528" i="8"/>
  <c r="B2528" i="8"/>
  <c r="A2528" i="8"/>
  <c r="Q2528" i="8" s="1"/>
  <c r="Q2527" i="8"/>
  <c r="P2527" i="8"/>
  <c r="O2527" i="8"/>
  <c r="N2527" i="8"/>
  <c r="M2527" i="8"/>
  <c r="K2527" i="8"/>
  <c r="L2527" i="8" s="1"/>
  <c r="J2527" i="8"/>
  <c r="I2527" i="8"/>
  <c r="H2527" i="8"/>
  <c r="G2527" i="8"/>
  <c r="F2527" i="8"/>
  <c r="E2527" i="8"/>
  <c r="D2527" i="8"/>
  <c r="C2527" i="8"/>
  <c r="B2527" i="8"/>
  <c r="A2527" i="8"/>
  <c r="P2526" i="8"/>
  <c r="O2526" i="8"/>
  <c r="N2526" i="8"/>
  <c r="K2526" i="8"/>
  <c r="L2526" i="8" s="1"/>
  <c r="J2526" i="8"/>
  <c r="I2526" i="8"/>
  <c r="H2526" i="8"/>
  <c r="G2526" i="8"/>
  <c r="F2526" i="8"/>
  <c r="E2526" i="8"/>
  <c r="D2526" i="8"/>
  <c r="C2526" i="8"/>
  <c r="B2526" i="8"/>
  <c r="A2526" i="8"/>
  <c r="Q2526" i="8" s="1"/>
  <c r="P2525" i="8"/>
  <c r="O2525" i="8"/>
  <c r="N2525" i="8"/>
  <c r="K2525" i="8"/>
  <c r="L2525" i="8" s="1"/>
  <c r="J2525" i="8"/>
  <c r="I2525" i="8"/>
  <c r="H2525" i="8"/>
  <c r="G2525" i="8"/>
  <c r="F2525" i="8"/>
  <c r="E2525" i="8"/>
  <c r="D2525" i="8"/>
  <c r="C2525" i="8"/>
  <c r="B2525" i="8"/>
  <c r="A2525" i="8"/>
  <c r="Q2525" i="8" s="1"/>
  <c r="P2524" i="8"/>
  <c r="O2524" i="8"/>
  <c r="N2524" i="8"/>
  <c r="K2524" i="8"/>
  <c r="L2524" i="8" s="1"/>
  <c r="J2524" i="8"/>
  <c r="I2524" i="8"/>
  <c r="H2524" i="8"/>
  <c r="G2524" i="8"/>
  <c r="F2524" i="8"/>
  <c r="E2524" i="8"/>
  <c r="D2524" i="8"/>
  <c r="C2524" i="8"/>
  <c r="B2524" i="8"/>
  <c r="A2524" i="8"/>
  <c r="Q2524" i="8" s="1"/>
  <c r="Q2523" i="8"/>
  <c r="P2523" i="8"/>
  <c r="O2523" i="8"/>
  <c r="N2523" i="8"/>
  <c r="M2523" i="8"/>
  <c r="K2523" i="8"/>
  <c r="L2523" i="8" s="1"/>
  <c r="J2523" i="8"/>
  <c r="I2523" i="8"/>
  <c r="H2523" i="8"/>
  <c r="G2523" i="8"/>
  <c r="F2523" i="8"/>
  <c r="E2523" i="8"/>
  <c r="D2523" i="8"/>
  <c r="C2523" i="8"/>
  <c r="B2523" i="8"/>
  <c r="A2523" i="8"/>
  <c r="P2522" i="8"/>
  <c r="O2522" i="8"/>
  <c r="N2522" i="8"/>
  <c r="K2522" i="8"/>
  <c r="L2522" i="8" s="1"/>
  <c r="J2522" i="8"/>
  <c r="I2522" i="8"/>
  <c r="H2522" i="8"/>
  <c r="G2522" i="8"/>
  <c r="F2522" i="8"/>
  <c r="E2522" i="8"/>
  <c r="D2522" i="8"/>
  <c r="C2522" i="8"/>
  <c r="B2522" i="8"/>
  <c r="A2522" i="8"/>
  <c r="Q2522" i="8" s="1"/>
  <c r="P2521" i="8"/>
  <c r="O2521" i="8"/>
  <c r="N2521" i="8"/>
  <c r="K2521" i="8"/>
  <c r="L2521" i="8" s="1"/>
  <c r="J2521" i="8"/>
  <c r="I2521" i="8"/>
  <c r="H2521" i="8"/>
  <c r="G2521" i="8"/>
  <c r="F2521" i="8"/>
  <c r="E2521" i="8"/>
  <c r="D2521" i="8"/>
  <c r="C2521" i="8"/>
  <c r="B2521" i="8"/>
  <c r="A2521" i="8"/>
  <c r="Q2521" i="8" s="1"/>
  <c r="P2520" i="8"/>
  <c r="O2520" i="8"/>
  <c r="N2520" i="8"/>
  <c r="K2520" i="8"/>
  <c r="L2520" i="8" s="1"/>
  <c r="J2520" i="8"/>
  <c r="I2520" i="8"/>
  <c r="H2520" i="8"/>
  <c r="G2520" i="8"/>
  <c r="F2520" i="8"/>
  <c r="E2520" i="8"/>
  <c r="D2520" i="8"/>
  <c r="C2520" i="8"/>
  <c r="B2520" i="8"/>
  <c r="A2520" i="8"/>
  <c r="Q2520" i="8" s="1"/>
  <c r="P2519" i="8"/>
  <c r="O2519" i="8"/>
  <c r="N2519" i="8"/>
  <c r="K2519" i="8"/>
  <c r="L2519" i="8" s="1"/>
  <c r="J2519" i="8"/>
  <c r="I2519" i="8"/>
  <c r="H2519" i="8"/>
  <c r="G2519" i="8"/>
  <c r="F2519" i="8"/>
  <c r="E2519" i="8"/>
  <c r="D2519" i="8"/>
  <c r="C2519" i="8"/>
  <c r="B2519" i="8"/>
  <c r="A2519" i="8"/>
  <c r="Q2519" i="8" s="1"/>
  <c r="P2518" i="8"/>
  <c r="O2518" i="8"/>
  <c r="N2518" i="8"/>
  <c r="K2518" i="8"/>
  <c r="L2518" i="8" s="1"/>
  <c r="J2518" i="8"/>
  <c r="I2518" i="8"/>
  <c r="H2518" i="8"/>
  <c r="G2518" i="8"/>
  <c r="F2518" i="8"/>
  <c r="E2518" i="8"/>
  <c r="D2518" i="8"/>
  <c r="C2518" i="8"/>
  <c r="B2518" i="8"/>
  <c r="A2518" i="8"/>
  <c r="Q2518" i="8" s="1"/>
  <c r="P2517" i="8"/>
  <c r="O2517" i="8"/>
  <c r="N2517" i="8"/>
  <c r="K2517" i="8"/>
  <c r="L2517" i="8" s="1"/>
  <c r="J2517" i="8"/>
  <c r="I2517" i="8"/>
  <c r="H2517" i="8"/>
  <c r="G2517" i="8"/>
  <c r="F2517" i="8"/>
  <c r="E2517" i="8"/>
  <c r="D2517" i="8"/>
  <c r="C2517" i="8"/>
  <c r="B2517" i="8"/>
  <c r="A2517" i="8"/>
  <c r="Q2517" i="8" s="1"/>
  <c r="P2516" i="8"/>
  <c r="O2516" i="8"/>
  <c r="N2516" i="8"/>
  <c r="K2516" i="8"/>
  <c r="L2516" i="8" s="1"/>
  <c r="J2516" i="8"/>
  <c r="I2516" i="8"/>
  <c r="H2516" i="8"/>
  <c r="G2516" i="8"/>
  <c r="F2516" i="8"/>
  <c r="E2516" i="8"/>
  <c r="D2516" i="8"/>
  <c r="C2516" i="8"/>
  <c r="B2516" i="8"/>
  <c r="A2516" i="8"/>
  <c r="Q2516" i="8" s="1"/>
  <c r="P2515" i="8"/>
  <c r="O2515" i="8"/>
  <c r="N2515" i="8"/>
  <c r="K2515" i="8"/>
  <c r="L2515" i="8" s="1"/>
  <c r="J2515" i="8"/>
  <c r="I2515" i="8"/>
  <c r="H2515" i="8"/>
  <c r="G2515" i="8"/>
  <c r="F2515" i="8"/>
  <c r="E2515" i="8"/>
  <c r="D2515" i="8"/>
  <c r="C2515" i="8"/>
  <c r="B2515" i="8"/>
  <c r="A2515" i="8"/>
  <c r="P2514" i="8"/>
  <c r="O2514" i="8"/>
  <c r="N2514" i="8"/>
  <c r="K2514" i="8"/>
  <c r="L2514" i="8" s="1"/>
  <c r="J2514" i="8"/>
  <c r="I2514" i="8"/>
  <c r="H2514" i="8"/>
  <c r="G2514" i="8"/>
  <c r="F2514" i="8"/>
  <c r="E2514" i="8"/>
  <c r="D2514" i="8"/>
  <c r="C2514" i="8"/>
  <c r="B2514" i="8"/>
  <c r="A2514" i="8"/>
  <c r="Q2514" i="8" s="1"/>
  <c r="P2513" i="8"/>
  <c r="O2513" i="8"/>
  <c r="N2513" i="8"/>
  <c r="K2513" i="8"/>
  <c r="L2513" i="8" s="1"/>
  <c r="J2513" i="8"/>
  <c r="I2513" i="8"/>
  <c r="H2513" i="8"/>
  <c r="G2513" i="8"/>
  <c r="F2513" i="8"/>
  <c r="E2513" i="8"/>
  <c r="D2513" i="8"/>
  <c r="C2513" i="8"/>
  <c r="B2513" i="8"/>
  <c r="A2513" i="8"/>
  <c r="Q2513" i="8" s="1"/>
  <c r="P2512" i="8"/>
  <c r="O2512" i="8"/>
  <c r="N2512" i="8"/>
  <c r="L2512" i="8"/>
  <c r="K2512" i="8"/>
  <c r="J2512" i="8"/>
  <c r="I2512" i="8"/>
  <c r="H2512" i="8"/>
  <c r="G2512" i="8"/>
  <c r="F2512" i="8"/>
  <c r="E2512" i="8"/>
  <c r="D2512" i="8"/>
  <c r="C2512" i="8"/>
  <c r="B2512" i="8"/>
  <c r="A2512" i="8"/>
  <c r="Q2512" i="8" s="1"/>
  <c r="P2511" i="8"/>
  <c r="O2511" i="8"/>
  <c r="N2511" i="8"/>
  <c r="K2511" i="8"/>
  <c r="L2511" i="8" s="1"/>
  <c r="J2511" i="8"/>
  <c r="I2511" i="8"/>
  <c r="H2511" i="8"/>
  <c r="G2511" i="8"/>
  <c r="F2511" i="8"/>
  <c r="E2511" i="8"/>
  <c r="D2511" i="8"/>
  <c r="C2511" i="8"/>
  <c r="B2511" i="8"/>
  <c r="A2511" i="8"/>
  <c r="Q2511" i="8" s="1"/>
  <c r="P2510" i="8"/>
  <c r="O2510" i="8"/>
  <c r="N2510" i="8"/>
  <c r="K2510" i="8"/>
  <c r="L2510" i="8" s="1"/>
  <c r="J2510" i="8"/>
  <c r="I2510" i="8"/>
  <c r="H2510" i="8"/>
  <c r="G2510" i="8"/>
  <c r="F2510" i="8"/>
  <c r="E2510" i="8"/>
  <c r="D2510" i="8"/>
  <c r="C2510" i="8"/>
  <c r="B2510" i="8"/>
  <c r="A2510" i="8"/>
  <c r="Q2510" i="8" s="1"/>
  <c r="P2509" i="8"/>
  <c r="O2509" i="8"/>
  <c r="N2509" i="8"/>
  <c r="K2509" i="8"/>
  <c r="L2509" i="8" s="1"/>
  <c r="J2509" i="8"/>
  <c r="I2509" i="8"/>
  <c r="H2509" i="8"/>
  <c r="G2509" i="8"/>
  <c r="F2509" i="8"/>
  <c r="E2509" i="8"/>
  <c r="D2509" i="8"/>
  <c r="C2509" i="8"/>
  <c r="B2509" i="8"/>
  <c r="A2509" i="8"/>
  <c r="Q2509" i="8" s="1"/>
  <c r="P2508" i="8"/>
  <c r="O2508" i="8"/>
  <c r="N2508" i="8"/>
  <c r="L2508" i="8"/>
  <c r="K2508" i="8"/>
  <c r="J2508" i="8"/>
  <c r="I2508" i="8"/>
  <c r="H2508" i="8"/>
  <c r="G2508" i="8"/>
  <c r="F2508" i="8"/>
  <c r="E2508" i="8"/>
  <c r="D2508" i="8"/>
  <c r="C2508" i="8"/>
  <c r="B2508" i="8"/>
  <c r="A2508" i="8"/>
  <c r="Q2508" i="8" s="1"/>
  <c r="P2507" i="8"/>
  <c r="O2507" i="8"/>
  <c r="N2507" i="8"/>
  <c r="K2507" i="8"/>
  <c r="L2507" i="8" s="1"/>
  <c r="J2507" i="8"/>
  <c r="I2507" i="8"/>
  <c r="H2507" i="8"/>
  <c r="G2507" i="8"/>
  <c r="F2507" i="8"/>
  <c r="E2507" i="8"/>
  <c r="D2507" i="8"/>
  <c r="C2507" i="8"/>
  <c r="B2507" i="8"/>
  <c r="A2507" i="8"/>
  <c r="P2506" i="8"/>
  <c r="O2506" i="8"/>
  <c r="N2506" i="8"/>
  <c r="K2506" i="8"/>
  <c r="L2506" i="8" s="1"/>
  <c r="J2506" i="8"/>
  <c r="I2506" i="8"/>
  <c r="H2506" i="8"/>
  <c r="G2506" i="8"/>
  <c r="F2506" i="8"/>
  <c r="E2506" i="8"/>
  <c r="D2506" i="8"/>
  <c r="C2506" i="8"/>
  <c r="B2506" i="8"/>
  <c r="A2506" i="8"/>
  <c r="Q2506" i="8" s="1"/>
  <c r="P2505" i="8"/>
  <c r="O2505" i="8"/>
  <c r="N2505" i="8"/>
  <c r="K2505" i="8"/>
  <c r="L2505" i="8" s="1"/>
  <c r="J2505" i="8"/>
  <c r="I2505" i="8"/>
  <c r="H2505" i="8"/>
  <c r="G2505" i="8"/>
  <c r="F2505" i="8"/>
  <c r="E2505" i="8"/>
  <c r="D2505" i="8"/>
  <c r="C2505" i="8"/>
  <c r="B2505" i="8"/>
  <c r="A2505" i="8"/>
  <c r="Q2505" i="8" s="1"/>
  <c r="P2504" i="8"/>
  <c r="O2504" i="8"/>
  <c r="N2504" i="8"/>
  <c r="L2504" i="8"/>
  <c r="K2504" i="8"/>
  <c r="J2504" i="8"/>
  <c r="I2504" i="8"/>
  <c r="H2504" i="8"/>
  <c r="G2504" i="8"/>
  <c r="F2504" i="8"/>
  <c r="E2504" i="8"/>
  <c r="D2504" i="8"/>
  <c r="C2504" i="8"/>
  <c r="B2504" i="8"/>
  <c r="A2504" i="8"/>
  <c r="Q2504" i="8" s="1"/>
  <c r="Q2503" i="8"/>
  <c r="P2503" i="8"/>
  <c r="O2503" i="8"/>
  <c r="N2503" i="8"/>
  <c r="M2503" i="8"/>
  <c r="K2503" i="8"/>
  <c r="L2503" i="8" s="1"/>
  <c r="J2503" i="8"/>
  <c r="I2503" i="8"/>
  <c r="H2503" i="8"/>
  <c r="G2503" i="8"/>
  <c r="F2503" i="8"/>
  <c r="E2503" i="8"/>
  <c r="D2503" i="8"/>
  <c r="C2503" i="8"/>
  <c r="B2503" i="8"/>
  <c r="A2503" i="8"/>
  <c r="P2502" i="8"/>
  <c r="O2502" i="8"/>
  <c r="N2502" i="8"/>
  <c r="K2502" i="8"/>
  <c r="L2502" i="8" s="1"/>
  <c r="J2502" i="8"/>
  <c r="I2502" i="8"/>
  <c r="H2502" i="8"/>
  <c r="G2502" i="8"/>
  <c r="F2502" i="8"/>
  <c r="E2502" i="8"/>
  <c r="D2502" i="8"/>
  <c r="C2502" i="8"/>
  <c r="B2502" i="8"/>
  <c r="A2502" i="8"/>
  <c r="Q2502" i="8" s="1"/>
  <c r="P2501" i="8"/>
  <c r="O2501" i="8"/>
  <c r="N2501" i="8"/>
  <c r="L2501" i="8"/>
  <c r="K2501" i="8"/>
  <c r="J2501" i="8"/>
  <c r="I2501" i="8"/>
  <c r="H2501" i="8"/>
  <c r="G2501" i="8"/>
  <c r="F2501" i="8"/>
  <c r="E2501" i="8"/>
  <c r="D2501" i="8"/>
  <c r="C2501" i="8"/>
  <c r="B2501" i="8"/>
  <c r="A2501" i="8"/>
  <c r="Q2501" i="8" s="1"/>
  <c r="P2500" i="8"/>
  <c r="O2500" i="8"/>
  <c r="N2500" i="8"/>
  <c r="L2500" i="8"/>
  <c r="K2500" i="8"/>
  <c r="J2500" i="8"/>
  <c r="I2500" i="8"/>
  <c r="H2500" i="8"/>
  <c r="G2500" i="8"/>
  <c r="F2500" i="8"/>
  <c r="E2500" i="8"/>
  <c r="D2500" i="8"/>
  <c r="C2500" i="8"/>
  <c r="B2500" i="8"/>
  <c r="A2500" i="8"/>
  <c r="Q2500" i="8" s="1"/>
  <c r="P2499" i="8"/>
  <c r="O2499" i="8"/>
  <c r="N2499" i="8"/>
  <c r="K2499" i="8"/>
  <c r="L2499" i="8" s="1"/>
  <c r="J2499" i="8"/>
  <c r="I2499" i="8"/>
  <c r="H2499" i="8"/>
  <c r="G2499" i="8"/>
  <c r="F2499" i="8"/>
  <c r="E2499" i="8"/>
  <c r="D2499" i="8"/>
  <c r="C2499" i="8"/>
  <c r="B2499" i="8"/>
  <c r="A2499" i="8"/>
  <c r="P2498" i="8"/>
  <c r="O2498" i="8"/>
  <c r="N2498" i="8"/>
  <c r="L2498" i="8"/>
  <c r="K2498" i="8"/>
  <c r="J2498" i="8"/>
  <c r="I2498" i="8"/>
  <c r="H2498" i="8"/>
  <c r="G2498" i="8"/>
  <c r="F2498" i="8"/>
  <c r="E2498" i="8"/>
  <c r="D2498" i="8"/>
  <c r="C2498" i="8"/>
  <c r="B2498" i="8"/>
  <c r="A2498" i="8"/>
  <c r="Q2498" i="8" s="1"/>
  <c r="P2497" i="8"/>
  <c r="O2497" i="8"/>
  <c r="N2497" i="8"/>
  <c r="L2497" i="8"/>
  <c r="K2497" i="8"/>
  <c r="J2497" i="8"/>
  <c r="I2497" i="8"/>
  <c r="H2497" i="8"/>
  <c r="G2497" i="8"/>
  <c r="F2497" i="8"/>
  <c r="E2497" i="8"/>
  <c r="D2497" i="8"/>
  <c r="C2497" i="8"/>
  <c r="B2497" i="8"/>
  <c r="A2497" i="8"/>
  <c r="Q2497" i="8" s="1"/>
  <c r="P2496" i="8"/>
  <c r="O2496" i="8"/>
  <c r="N2496" i="8"/>
  <c r="K2496" i="8"/>
  <c r="L2496" i="8" s="1"/>
  <c r="J2496" i="8"/>
  <c r="I2496" i="8"/>
  <c r="H2496" i="8"/>
  <c r="G2496" i="8"/>
  <c r="F2496" i="8"/>
  <c r="E2496" i="8"/>
  <c r="D2496" i="8"/>
  <c r="C2496" i="8"/>
  <c r="B2496" i="8"/>
  <c r="A2496" i="8"/>
  <c r="Q2496" i="8" s="1"/>
  <c r="P2495" i="8"/>
  <c r="O2495" i="8"/>
  <c r="N2495" i="8"/>
  <c r="K2495" i="8"/>
  <c r="L2495" i="8" s="1"/>
  <c r="J2495" i="8"/>
  <c r="I2495" i="8"/>
  <c r="H2495" i="8"/>
  <c r="G2495" i="8"/>
  <c r="F2495" i="8"/>
  <c r="E2495" i="8"/>
  <c r="D2495" i="8"/>
  <c r="C2495" i="8"/>
  <c r="B2495" i="8"/>
  <c r="A2495" i="8"/>
  <c r="Q2495" i="8" s="1"/>
  <c r="P2494" i="8"/>
  <c r="O2494" i="8"/>
  <c r="N2494" i="8"/>
  <c r="L2494" i="8"/>
  <c r="K2494" i="8"/>
  <c r="J2494" i="8"/>
  <c r="I2494" i="8"/>
  <c r="H2494" i="8"/>
  <c r="G2494" i="8"/>
  <c r="F2494" i="8"/>
  <c r="E2494" i="8"/>
  <c r="D2494" i="8"/>
  <c r="C2494" i="8"/>
  <c r="B2494" i="8"/>
  <c r="A2494" i="8"/>
  <c r="Q2494" i="8" s="1"/>
  <c r="P2493" i="8"/>
  <c r="O2493" i="8"/>
  <c r="N2493" i="8"/>
  <c r="K2493" i="8"/>
  <c r="L2493" i="8" s="1"/>
  <c r="J2493" i="8"/>
  <c r="I2493" i="8"/>
  <c r="H2493" i="8"/>
  <c r="G2493" i="8"/>
  <c r="F2493" i="8"/>
  <c r="E2493" i="8"/>
  <c r="D2493" i="8"/>
  <c r="C2493" i="8"/>
  <c r="B2493" i="8"/>
  <c r="A2493" i="8"/>
  <c r="Q2493" i="8" s="1"/>
  <c r="P2492" i="8"/>
  <c r="O2492" i="8"/>
  <c r="N2492" i="8"/>
  <c r="L2492" i="8"/>
  <c r="K2492" i="8"/>
  <c r="J2492" i="8"/>
  <c r="I2492" i="8"/>
  <c r="H2492" i="8"/>
  <c r="G2492" i="8"/>
  <c r="F2492" i="8"/>
  <c r="E2492" i="8"/>
  <c r="D2492" i="8"/>
  <c r="C2492" i="8"/>
  <c r="B2492" i="8"/>
  <c r="A2492" i="8"/>
  <c r="Q2492" i="8" s="1"/>
  <c r="P2491" i="8"/>
  <c r="O2491" i="8"/>
  <c r="N2491" i="8"/>
  <c r="K2491" i="8"/>
  <c r="L2491" i="8" s="1"/>
  <c r="J2491" i="8"/>
  <c r="I2491" i="8"/>
  <c r="H2491" i="8"/>
  <c r="G2491" i="8"/>
  <c r="F2491" i="8"/>
  <c r="E2491" i="8"/>
  <c r="D2491" i="8"/>
  <c r="C2491" i="8"/>
  <c r="B2491" i="8"/>
  <c r="A2491" i="8"/>
  <c r="P2490" i="8"/>
  <c r="O2490" i="8"/>
  <c r="N2490" i="8"/>
  <c r="K2490" i="8"/>
  <c r="L2490" i="8" s="1"/>
  <c r="J2490" i="8"/>
  <c r="I2490" i="8"/>
  <c r="H2490" i="8"/>
  <c r="G2490" i="8"/>
  <c r="F2490" i="8"/>
  <c r="E2490" i="8"/>
  <c r="D2490" i="8"/>
  <c r="C2490" i="8"/>
  <c r="B2490" i="8"/>
  <c r="A2490" i="8"/>
  <c r="Q2490" i="8" s="1"/>
  <c r="P2489" i="8"/>
  <c r="O2489" i="8"/>
  <c r="N2489" i="8"/>
  <c r="K2489" i="8"/>
  <c r="L2489" i="8" s="1"/>
  <c r="J2489" i="8"/>
  <c r="I2489" i="8"/>
  <c r="H2489" i="8"/>
  <c r="G2489" i="8"/>
  <c r="F2489" i="8"/>
  <c r="E2489" i="8"/>
  <c r="D2489" i="8"/>
  <c r="C2489" i="8"/>
  <c r="B2489" i="8"/>
  <c r="A2489" i="8"/>
  <c r="Q2489" i="8" s="1"/>
  <c r="P2488" i="8"/>
  <c r="O2488" i="8"/>
  <c r="N2488" i="8"/>
  <c r="L2488" i="8"/>
  <c r="K2488" i="8"/>
  <c r="J2488" i="8"/>
  <c r="I2488" i="8"/>
  <c r="H2488" i="8"/>
  <c r="G2488" i="8"/>
  <c r="F2488" i="8"/>
  <c r="E2488" i="8"/>
  <c r="D2488" i="8"/>
  <c r="C2488" i="8"/>
  <c r="B2488" i="8"/>
  <c r="A2488" i="8"/>
  <c r="Q2488" i="8" s="1"/>
  <c r="P2487" i="8"/>
  <c r="O2487" i="8"/>
  <c r="N2487" i="8"/>
  <c r="K2487" i="8"/>
  <c r="L2487" i="8" s="1"/>
  <c r="J2487" i="8"/>
  <c r="I2487" i="8"/>
  <c r="H2487" i="8"/>
  <c r="G2487" i="8"/>
  <c r="F2487" i="8"/>
  <c r="E2487" i="8"/>
  <c r="D2487" i="8"/>
  <c r="C2487" i="8"/>
  <c r="B2487" i="8"/>
  <c r="A2487" i="8"/>
  <c r="Q2487" i="8" s="1"/>
  <c r="P2486" i="8"/>
  <c r="O2486" i="8"/>
  <c r="N2486" i="8"/>
  <c r="K2486" i="8"/>
  <c r="L2486" i="8" s="1"/>
  <c r="J2486" i="8"/>
  <c r="I2486" i="8"/>
  <c r="H2486" i="8"/>
  <c r="G2486" i="8"/>
  <c r="F2486" i="8"/>
  <c r="E2486" i="8"/>
  <c r="D2486" i="8"/>
  <c r="C2486" i="8"/>
  <c r="B2486" i="8"/>
  <c r="A2486" i="8"/>
  <c r="Q2486" i="8" s="1"/>
  <c r="P2485" i="8"/>
  <c r="O2485" i="8"/>
  <c r="N2485" i="8"/>
  <c r="L2485" i="8"/>
  <c r="K2485" i="8"/>
  <c r="J2485" i="8"/>
  <c r="I2485" i="8"/>
  <c r="H2485" i="8"/>
  <c r="G2485" i="8"/>
  <c r="F2485" i="8"/>
  <c r="E2485" i="8"/>
  <c r="D2485" i="8"/>
  <c r="C2485" i="8"/>
  <c r="B2485" i="8"/>
  <c r="A2485" i="8"/>
  <c r="Q2485" i="8" s="1"/>
  <c r="P2484" i="8"/>
  <c r="O2484" i="8"/>
  <c r="N2484" i="8"/>
  <c r="K2484" i="8"/>
  <c r="L2484" i="8" s="1"/>
  <c r="J2484" i="8"/>
  <c r="I2484" i="8"/>
  <c r="H2484" i="8"/>
  <c r="G2484" i="8"/>
  <c r="F2484" i="8"/>
  <c r="E2484" i="8"/>
  <c r="D2484" i="8"/>
  <c r="C2484" i="8"/>
  <c r="B2484" i="8"/>
  <c r="A2484" i="8"/>
  <c r="Q2484" i="8" s="1"/>
  <c r="P2483" i="8"/>
  <c r="O2483" i="8"/>
  <c r="N2483" i="8"/>
  <c r="K2483" i="8"/>
  <c r="L2483" i="8" s="1"/>
  <c r="J2483" i="8"/>
  <c r="I2483" i="8"/>
  <c r="H2483" i="8"/>
  <c r="G2483" i="8"/>
  <c r="F2483" i="8"/>
  <c r="E2483" i="8"/>
  <c r="D2483" i="8"/>
  <c r="C2483" i="8"/>
  <c r="B2483" i="8"/>
  <c r="A2483" i="8"/>
  <c r="Q2483" i="8" s="1"/>
  <c r="P2482" i="8"/>
  <c r="O2482" i="8"/>
  <c r="N2482" i="8"/>
  <c r="K2482" i="8"/>
  <c r="L2482" i="8" s="1"/>
  <c r="J2482" i="8"/>
  <c r="I2482" i="8"/>
  <c r="H2482" i="8"/>
  <c r="G2482" i="8"/>
  <c r="F2482" i="8"/>
  <c r="E2482" i="8"/>
  <c r="D2482" i="8"/>
  <c r="C2482" i="8"/>
  <c r="B2482" i="8"/>
  <c r="A2482" i="8"/>
  <c r="Q2482" i="8" s="1"/>
  <c r="P2481" i="8"/>
  <c r="O2481" i="8"/>
  <c r="N2481" i="8"/>
  <c r="K2481" i="8"/>
  <c r="L2481" i="8" s="1"/>
  <c r="J2481" i="8"/>
  <c r="I2481" i="8"/>
  <c r="H2481" i="8"/>
  <c r="G2481" i="8"/>
  <c r="F2481" i="8"/>
  <c r="E2481" i="8"/>
  <c r="D2481" i="8"/>
  <c r="C2481" i="8"/>
  <c r="B2481" i="8"/>
  <c r="A2481" i="8"/>
  <c r="Q2481" i="8" s="1"/>
  <c r="P2480" i="8"/>
  <c r="O2480" i="8"/>
  <c r="N2480" i="8"/>
  <c r="L2480" i="8"/>
  <c r="K2480" i="8"/>
  <c r="J2480" i="8"/>
  <c r="I2480" i="8"/>
  <c r="H2480" i="8"/>
  <c r="G2480" i="8"/>
  <c r="F2480" i="8"/>
  <c r="E2480" i="8"/>
  <c r="D2480" i="8"/>
  <c r="C2480" i="8"/>
  <c r="B2480" i="8"/>
  <c r="A2480" i="8"/>
  <c r="Q2480" i="8" s="1"/>
  <c r="P2479" i="8"/>
  <c r="O2479" i="8"/>
  <c r="N2479" i="8"/>
  <c r="K2479" i="8"/>
  <c r="L2479" i="8" s="1"/>
  <c r="J2479" i="8"/>
  <c r="I2479" i="8"/>
  <c r="H2479" i="8"/>
  <c r="G2479" i="8"/>
  <c r="F2479" i="8"/>
  <c r="E2479" i="8"/>
  <c r="D2479" i="8"/>
  <c r="C2479" i="8"/>
  <c r="B2479" i="8"/>
  <c r="A2479" i="8"/>
  <c r="Q2479" i="8" s="1"/>
  <c r="P2478" i="8"/>
  <c r="O2478" i="8"/>
  <c r="N2478" i="8"/>
  <c r="K2478" i="8"/>
  <c r="L2478" i="8" s="1"/>
  <c r="J2478" i="8"/>
  <c r="I2478" i="8"/>
  <c r="H2478" i="8"/>
  <c r="G2478" i="8"/>
  <c r="F2478" i="8"/>
  <c r="E2478" i="8"/>
  <c r="D2478" i="8"/>
  <c r="C2478" i="8"/>
  <c r="B2478" i="8"/>
  <c r="A2478" i="8"/>
  <c r="Q2478" i="8" s="1"/>
  <c r="P2477" i="8"/>
  <c r="O2477" i="8"/>
  <c r="N2477" i="8"/>
  <c r="L2477" i="8"/>
  <c r="K2477" i="8"/>
  <c r="J2477" i="8"/>
  <c r="I2477" i="8"/>
  <c r="H2477" i="8"/>
  <c r="G2477" i="8"/>
  <c r="F2477" i="8"/>
  <c r="E2477" i="8"/>
  <c r="D2477" i="8"/>
  <c r="C2477" i="8"/>
  <c r="B2477" i="8"/>
  <c r="A2477" i="8"/>
  <c r="Q2477" i="8" s="1"/>
  <c r="P2476" i="8"/>
  <c r="O2476" i="8"/>
  <c r="N2476" i="8"/>
  <c r="K2476" i="8"/>
  <c r="L2476" i="8" s="1"/>
  <c r="J2476" i="8"/>
  <c r="I2476" i="8"/>
  <c r="H2476" i="8"/>
  <c r="G2476" i="8"/>
  <c r="F2476" i="8"/>
  <c r="E2476" i="8"/>
  <c r="D2476" i="8"/>
  <c r="C2476" i="8"/>
  <c r="B2476" i="8"/>
  <c r="A2476" i="8"/>
  <c r="Q2476" i="8" s="1"/>
  <c r="P2475" i="8"/>
  <c r="O2475" i="8"/>
  <c r="N2475" i="8"/>
  <c r="K2475" i="8"/>
  <c r="L2475" i="8" s="1"/>
  <c r="J2475" i="8"/>
  <c r="I2475" i="8"/>
  <c r="H2475" i="8"/>
  <c r="G2475" i="8"/>
  <c r="F2475" i="8"/>
  <c r="E2475" i="8"/>
  <c r="D2475" i="8"/>
  <c r="C2475" i="8"/>
  <c r="B2475" i="8"/>
  <c r="A2475" i="8"/>
  <c r="Q2475" i="8" s="1"/>
  <c r="P2474" i="8"/>
  <c r="O2474" i="8"/>
  <c r="N2474" i="8"/>
  <c r="K2474" i="8"/>
  <c r="L2474" i="8" s="1"/>
  <c r="J2474" i="8"/>
  <c r="I2474" i="8"/>
  <c r="H2474" i="8"/>
  <c r="G2474" i="8"/>
  <c r="F2474" i="8"/>
  <c r="E2474" i="8"/>
  <c r="D2474" i="8"/>
  <c r="C2474" i="8"/>
  <c r="B2474" i="8"/>
  <c r="A2474" i="8"/>
  <c r="Q2474" i="8" s="1"/>
  <c r="P2473" i="8"/>
  <c r="O2473" i="8"/>
  <c r="N2473" i="8"/>
  <c r="K2473" i="8"/>
  <c r="L2473" i="8" s="1"/>
  <c r="J2473" i="8"/>
  <c r="I2473" i="8"/>
  <c r="H2473" i="8"/>
  <c r="G2473" i="8"/>
  <c r="F2473" i="8"/>
  <c r="E2473" i="8"/>
  <c r="D2473" i="8"/>
  <c r="C2473" i="8"/>
  <c r="B2473" i="8"/>
  <c r="A2473" i="8"/>
  <c r="Q2473" i="8" s="1"/>
  <c r="P2472" i="8"/>
  <c r="O2472" i="8"/>
  <c r="N2472" i="8"/>
  <c r="L2472" i="8"/>
  <c r="K2472" i="8"/>
  <c r="J2472" i="8"/>
  <c r="I2472" i="8"/>
  <c r="H2472" i="8"/>
  <c r="G2472" i="8"/>
  <c r="F2472" i="8"/>
  <c r="E2472" i="8"/>
  <c r="D2472" i="8"/>
  <c r="C2472" i="8"/>
  <c r="B2472" i="8"/>
  <c r="A2472" i="8"/>
  <c r="Q2472" i="8" s="1"/>
  <c r="P2471" i="8"/>
  <c r="O2471" i="8"/>
  <c r="N2471" i="8"/>
  <c r="K2471" i="8"/>
  <c r="L2471" i="8" s="1"/>
  <c r="J2471" i="8"/>
  <c r="I2471" i="8"/>
  <c r="H2471" i="8"/>
  <c r="G2471" i="8"/>
  <c r="F2471" i="8"/>
  <c r="E2471" i="8"/>
  <c r="D2471" i="8"/>
  <c r="C2471" i="8"/>
  <c r="B2471" i="8"/>
  <c r="A2471" i="8"/>
  <c r="Q2471" i="8" s="1"/>
  <c r="P2470" i="8"/>
  <c r="O2470" i="8"/>
  <c r="N2470" i="8"/>
  <c r="K2470" i="8"/>
  <c r="L2470" i="8" s="1"/>
  <c r="J2470" i="8"/>
  <c r="I2470" i="8"/>
  <c r="H2470" i="8"/>
  <c r="G2470" i="8"/>
  <c r="F2470" i="8"/>
  <c r="E2470" i="8"/>
  <c r="D2470" i="8"/>
  <c r="C2470" i="8"/>
  <c r="B2470" i="8"/>
  <c r="A2470" i="8"/>
  <c r="Q2470" i="8" s="1"/>
  <c r="P2469" i="8"/>
  <c r="O2469" i="8"/>
  <c r="N2469" i="8"/>
  <c r="L2469" i="8"/>
  <c r="K2469" i="8"/>
  <c r="J2469" i="8"/>
  <c r="I2469" i="8"/>
  <c r="H2469" i="8"/>
  <c r="G2469" i="8"/>
  <c r="F2469" i="8"/>
  <c r="E2469" i="8"/>
  <c r="D2469" i="8"/>
  <c r="C2469" i="8"/>
  <c r="B2469" i="8"/>
  <c r="A2469" i="8"/>
  <c r="Q2469" i="8" s="1"/>
  <c r="P2468" i="8"/>
  <c r="O2468" i="8"/>
  <c r="N2468" i="8"/>
  <c r="K2468" i="8"/>
  <c r="L2468" i="8" s="1"/>
  <c r="J2468" i="8"/>
  <c r="I2468" i="8"/>
  <c r="H2468" i="8"/>
  <c r="G2468" i="8"/>
  <c r="F2468" i="8"/>
  <c r="E2468" i="8"/>
  <c r="D2468" i="8"/>
  <c r="C2468" i="8"/>
  <c r="B2468" i="8"/>
  <c r="A2468" i="8"/>
  <c r="Q2468" i="8" s="1"/>
  <c r="P2467" i="8"/>
  <c r="O2467" i="8"/>
  <c r="N2467" i="8"/>
  <c r="K2467" i="8"/>
  <c r="L2467" i="8" s="1"/>
  <c r="J2467" i="8"/>
  <c r="I2467" i="8"/>
  <c r="H2467" i="8"/>
  <c r="G2467" i="8"/>
  <c r="F2467" i="8"/>
  <c r="E2467" i="8"/>
  <c r="D2467" i="8"/>
  <c r="C2467" i="8"/>
  <c r="B2467" i="8"/>
  <c r="A2467" i="8"/>
  <c r="Q2467" i="8" s="1"/>
  <c r="P2466" i="8"/>
  <c r="O2466" i="8"/>
  <c r="N2466" i="8"/>
  <c r="K2466" i="8"/>
  <c r="L2466" i="8" s="1"/>
  <c r="J2466" i="8"/>
  <c r="I2466" i="8"/>
  <c r="H2466" i="8"/>
  <c r="G2466" i="8"/>
  <c r="F2466" i="8"/>
  <c r="E2466" i="8"/>
  <c r="D2466" i="8"/>
  <c r="C2466" i="8"/>
  <c r="B2466" i="8"/>
  <c r="A2466" i="8"/>
  <c r="Q2466" i="8" s="1"/>
  <c r="P2465" i="8"/>
  <c r="O2465" i="8"/>
  <c r="N2465" i="8"/>
  <c r="K2465" i="8"/>
  <c r="L2465" i="8" s="1"/>
  <c r="J2465" i="8"/>
  <c r="I2465" i="8"/>
  <c r="H2465" i="8"/>
  <c r="G2465" i="8"/>
  <c r="F2465" i="8"/>
  <c r="E2465" i="8"/>
  <c r="D2465" i="8"/>
  <c r="C2465" i="8"/>
  <c r="B2465" i="8"/>
  <c r="A2465" i="8"/>
  <c r="Q2465" i="8" s="1"/>
  <c r="P2464" i="8"/>
  <c r="O2464" i="8"/>
  <c r="N2464" i="8"/>
  <c r="L2464" i="8"/>
  <c r="K2464" i="8"/>
  <c r="J2464" i="8"/>
  <c r="I2464" i="8"/>
  <c r="H2464" i="8"/>
  <c r="G2464" i="8"/>
  <c r="F2464" i="8"/>
  <c r="E2464" i="8"/>
  <c r="D2464" i="8"/>
  <c r="C2464" i="8"/>
  <c r="B2464" i="8"/>
  <c r="A2464" i="8"/>
  <c r="Q2464" i="8" s="1"/>
  <c r="P2463" i="8"/>
  <c r="O2463" i="8"/>
  <c r="N2463" i="8"/>
  <c r="K2463" i="8"/>
  <c r="L2463" i="8" s="1"/>
  <c r="J2463" i="8"/>
  <c r="I2463" i="8"/>
  <c r="H2463" i="8"/>
  <c r="G2463" i="8"/>
  <c r="F2463" i="8"/>
  <c r="E2463" i="8"/>
  <c r="D2463" i="8"/>
  <c r="C2463" i="8"/>
  <c r="B2463" i="8"/>
  <c r="A2463" i="8"/>
  <c r="Q2463" i="8" s="1"/>
  <c r="P2462" i="8"/>
  <c r="O2462" i="8"/>
  <c r="N2462" i="8"/>
  <c r="K2462" i="8"/>
  <c r="L2462" i="8" s="1"/>
  <c r="J2462" i="8"/>
  <c r="I2462" i="8"/>
  <c r="H2462" i="8"/>
  <c r="G2462" i="8"/>
  <c r="F2462" i="8"/>
  <c r="E2462" i="8"/>
  <c r="D2462" i="8"/>
  <c r="C2462" i="8"/>
  <c r="B2462" i="8"/>
  <c r="A2462" i="8"/>
  <c r="Q2462" i="8" s="1"/>
  <c r="P2461" i="8"/>
  <c r="O2461" i="8"/>
  <c r="N2461" i="8"/>
  <c r="L2461" i="8"/>
  <c r="K2461" i="8"/>
  <c r="J2461" i="8"/>
  <c r="I2461" i="8"/>
  <c r="H2461" i="8"/>
  <c r="G2461" i="8"/>
  <c r="F2461" i="8"/>
  <c r="E2461" i="8"/>
  <c r="D2461" i="8"/>
  <c r="C2461" i="8"/>
  <c r="B2461" i="8"/>
  <c r="A2461" i="8"/>
  <c r="Q2461" i="8" s="1"/>
  <c r="P2460" i="8"/>
  <c r="O2460" i="8"/>
  <c r="N2460" i="8"/>
  <c r="K2460" i="8"/>
  <c r="L2460" i="8" s="1"/>
  <c r="J2460" i="8"/>
  <c r="I2460" i="8"/>
  <c r="H2460" i="8"/>
  <c r="G2460" i="8"/>
  <c r="F2460" i="8"/>
  <c r="E2460" i="8"/>
  <c r="D2460" i="8"/>
  <c r="C2460" i="8"/>
  <c r="B2460" i="8"/>
  <c r="A2460" i="8"/>
  <c r="Q2460" i="8" s="1"/>
  <c r="P2459" i="8"/>
  <c r="O2459" i="8"/>
  <c r="N2459" i="8"/>
  <c r="K2459" i="8"/>
  <c r="L2459" i="8" s="1"/>
  <c r="J2459" i="8"/>
  <c r="I2459" i="8"/>
  <c r="H2459" i="8"/>
  <c r="G2459" i="8"/>
  <c r="F2459" i="8"/>
  <c r="E2459" i="8"/>
  <c r="D2459" i="8"/>
  <c r="C2459" i="8"/>
  <c r="B2459" i="8"/>
  <c r="A2459" i="8"/>
  <c r="Q2459" i="8" s="1"/>
  <c r="P2458" i="8"/>
  <c r="O2458" i="8"/>
  <c r="N2458" i="8"/>
  <c r="K2458" i="8"/>
  <c r="L2458" i="8" s="1"/>
  <c r="J2458" i="8"/>
  <c r="I2458" i="8"/>
  <c r="H2458" i="8"/>
  <c r="G2458" i="8"/>
  <c r="F2458" i="8"/>
  <c r="E2458" i="8"/>
  <c r="D2458" i="8"/>
  <c r="C2458" i="8"/>
  <c r="B2458" i="8"/>
  <c r="A2458" i="8"/>
  <c r="Q2458" i="8" s="1"/>
  <c r="P2457" i="8"/>
  <c r="O2457" i="8"/>
  <c r="N2457" i="8"/>
  <c r="K2457" i="8"/>
  <c r="L2457" i="8" s="1"/>
  <c r="J2457" i="8"/>
  <c r="I2457" i="8"/>
  <c r="H2457" i="8"/>
  <c r="G2457" i="8"/>
  <c r="F2457" i="8"/>
  <c r="E2457" i="8"/>
  <c r="D2457" i="8"/>
  <c r="C2457" i="8"/>
  <c r="B2457" i="8"/>
  <c r="A2457" i="8"/>
  <c r="Q2457" i="8" s="1"/>
  <c r="P2456" i="8"/>
  <c r="O2456" i="8"/>
  <c r="N2456" i="8"/>
  <c r="K2456" i="8"/>
  <c r="L2456" i="8" s="1"/>
  <c r="J2456" i="8"/>
  <c r="I2456" i="8"/>
  <c r="H2456" i="8"/>
  <c r="G2456" i="8"/>
  <c r="F2456" i="8"/>
  <c r="E2456" i="8"/>
  <c r="D2456" i="8"/>
  <c r="C2456" i="8"/>
  <c r="B2456" i="8"/>
  <c r="A2456" i="8"/>
  <c r="Q2456" i="8" s="1"/>
  <c r="P2455" i="8"/>
  <c r="O2455" i="8"/>
  <c r="N2455" i="8"/>
  <c r="K2455" i="8"/>
  <c r="L2455" i="8" s="1"/>
  <c r="J2455" i="8"/>
  <c r="I2455" i="8"/>
  <c r="H2455" i="8"/>
  <c r="G2455" i="8"/>
  <c r="F2455" i="8"/>
  <c r="E2455" i="8"/>
  <c r="D2455" i="8"/>
  <c r="C2455" i="8"/>
  <c r="B2455" i="8"/>
  <c r="A2455" i="8"/>
  <c r="Q2455" i="8" s="1"/>
  <c r="P2454" i="8"/>
  <c r="O2454" i="8"/>
  <c r="N2454" i="8"/>
  <c r="K2454" i="8"/>
  <c r="L2454" i="8" s="1"/>
  <c r="J2454" i="8"/>
  <c r="I2454" i="8"/>
  <c r="H2454" i="8"/>
  <c r="G2454" i="8"/>
  <c r="F2454" i="8"/>
  <c r="E2454" i="8"/>
  <c r="D2454" i="8"/>
  <c r="C2454" i="8"/>
  <c r="B2454" i="8"/>
  <c r="A2454" i="8"/>
  <c r="Q2454" i="8" s="1"/>
  <c r="P2453" i="8"/>
  <c r="O2453" i="8"/>
  <c r="N2453" i="8"/>
  <c r="L2453" i="8"/>
  <c r="K2453" i="8"/>
  <c r="J2453" i="8"/>
  <c r="I2453" i="8"/>
  <c r="H2453" i="8"/>
  <c r="G2453" i="8"/>
  <c r="F2453" i="8"/>
  <c r="E2453" i="8"/>
  <c r="D2453" i="8"/>
  <c r="C2453" i="8"/>
  <c r="B2453" i="8"/>
  <c r="A2453" i="8"/>
  <c r="Q2453" i="8" s="1"/>
  <c r="P2452" i="8"/>
  <c r="O2452" i="8"/>
  <c r="N2452" i="8"/>
  <c r="K2452" i="8"/>
  <c r="L2452" i="8" s="1"/>
  <c r="J2452" i="8"/>
  <c r="I2452" i="8"/>
  <c r="H2452" i="8"/>
  <c r="G2452" i="8"/>
  <c r="F2452" i="8"/>
  <c r="E2452" i="8"/>
  <c r="D2452" i="8"/>
  <c r="C2452" i="8"/>
  <c r="B2452" i="8"/>
  <c r="A2452" i="8"/>
  <c r="Q2452" i="8" s="1"/>
  <c r="P2451" i="8"/>
  <c r="O2451" i="8"/>
  <c r="N2451" i="8"/>
  <c r="K2451" i="8"/>
  <c r="L2451" i="8" s="1"/>
  <c r="J2451" i="8"/>
  <c r="I2451" i="8"/>
  <c r="H2451" i="8"/>
  <c r="G2451" i="8"/>
  <c r="F2451" i="8"/>
  <c r="E2451" i="8"/>
  <c r="D2451" i="8"/>
  <c r="C2451" i="8"/>
  <c r="B2451" i="8"/>
  <c r="A2451" i="8"/>
  <c r="Q2451" i="8" s="1"/>
  <c r="P2450" i="8"/>
  <c r="O2450" i="8"/>
  <c r="N2450" i="8"/>
  <c r="K2450" i="8"/>
  <c r="L2450" i="8" s="1"/>
  <c r="J2450" i="8"/>
  <c r="I2450" i="8"/>
  <c r="H2450" i="8"/>
  <c r="G2450" i="8"/>
  <c r="F2450" i="8"/>
  <c r="E2450" i="8"/>
  <c r="D2450" i="8"/>
  <c r="C2450" i="8"/>
  <c r="B2450" i="8"/>
  <c r="A2450" i="8"/>
  <c r="Q2450" i="8" s="1"/>
  <c r="P2449" i="8"/>
  <c r="O2449" i="8"/>
  <c r="N2449" i="8"/>
  <c r="L2449" i="8"/>
  <c r="K2449" i="8"/>
  <c r="J2449" i="8"/>
  <c r="I2449" i="8"/>
  <c r="H2449" i="8"/>
  <c r="G2449" i="8"/>
  <c r="F2449" i="8"/>
  <c r="E2449" i="8"/>
  <c r="D2449" i="8"/>
  <c r="C2449" i="8"/>
  <c r="B2449" i="8"/>
  <c r="A2449" i="8"/>
  <c r="Q2449" i="8" s="1"/>
  <c r="P2448" i="8"/>
  <c r="O2448" i="8"/>
  <c r="N2448" i="8"/>
  <c r="K2448" i="8"/>
  <c r="L2448" i="8" s="1"/>
  <c r="J2448" i="8"/>
  <c r="I2448" i="8"/>
  <c r="H2448" i="8"/>
  <c r="G2448" i="8"/>
  <c r="F2448" i="8"/>
  <c r="E2448" i="8"/>
  <c r="D2448" i="8"/>
  <c r="C2448" i="8"/>
  <c r="B2448" i="8"/>
  <c r="A2448" i="8"/>
  <c r="Q2448" i="8" s="1"/>
  <c r="P2447" i="8"/>
  <c r="O2447" i="8"/>
  <c r="N2447" i="8"/>
  <c r="K2447" i="8"/>
  <c r="L2447" i="8" s="1"/>
  <c r="J2447" i="8"/>
  <c r="I2447" i="8"/>
  <c r="H2447" i="8"/>
  <c r="G2447" i="8"/>
  <c r="F2447" i="8"/>
  <c r="E2447" i="8"/>
  <c r="D2447" i="8"/>
  <c r="C2447" i="8"/>
  <c r="B2447" i="8"/>
  <c r="A2447" i="8"/>
  <c r="Q2447" i="8" s="1"/>
  <c r="P2446" i="8"/>
  <c r="O2446" i="8"/>
  <c r="N2446" i="8"/>
  <c r="K2446" i="8"/>
  <c r="L2446" i="8" s="1"/>
  <c r="J2446" i="8"/>
  <c r="I2446" i="8"/>
  <c r="H2446" i="8"/>
  <c r="G2446" i="8"/>
  <c r="F2446" i="8"/>
  <c r="E2446" i="8"/>
  <c r="D2446" i="8"/>
  <c r="C2446" i="8"/>
  <c r="B2446" i="8"/>
  <c r="A2446" i="8"/>
  <c r="Q2446" i="8" s="1"/>
  <c r="P2445" i="8"/>
  <c r="O2445" i="8"/>
  <c r="N2445" i="8"/>
  <c r="L2445" i="8"/>
  <c r="K2445" i="8"/>
  <c r="J2445" i="8"/>
  <c r="I2445" i="8"/>
  <c r="H2445" i="8"/>
  <c r="G2445" i="8"/>
  <c r="F2445" i="8"/>
  <c r="E2445" i="8"/>
  <c r="D2445" i="8"/>
  <c r="C2445" i="8"/>
  <c r="B2445" i="8"/>
  <c r="A2445" i="8"/>
  <c r="Q2445" i="8" s="1"/>
  <c r="P2444" i="8"/>
  <c r="O2444" i="8"/>
  <c r="N2444" i="8"/>
  <c r="K2444" i="8"/>
  <c r="L2444" i="8" s="1"/>
  <c r="J2444" i="8"/>
  <c r="I2444" i="8"/>
  <c r="H2444" i="8"/>
  <c r="G2444" i="8"/>
  <c r="F2444" i="8"/>
  <c r="E2444" i="8"/>
  <c r="D2444" i="8"/>
  <c r="C2444" i="8"/>
  <c r="B2444" i="8"/>
  <c r="A2444" i="8"/>
  <c r="Q2444" i="8" s="1"/>
  <c r="P2443" i="8"/>
  <c r="O2443" i="8"/>
  <c r="N2443" i="8"/>
  <c r="K2443" i="8"/>
  <c r="L2443" i="8" s="1"/>
  <c r="J2443" i="8"/>
  <c r="I2443" i="8"/>
  <c r="H2443" i="8"/>
  <c r="G2443" i="8"/>
  <c r="F2443" i="8"/>
  <c r="E2443" i="8"/>
  <c r="D2443" i="8"/>
  <c r="C2443" i="8"/>
  <c r="B2443" i="8"/>
  <c r="A2443" i="8"/>
  <c r="Q2443" i="8" s="1"/>
  <c r="P2442" i="8"/>
  <c r="O2442" i="8"/>
  <c r="N2442" i="8"/>
  <c r="K2442" i="8"/>
  <c r="L2442" i="8" s="1"/>
  <c r="J2442" i="8"/>
  <c r="I2442" i="8"/>
  <c r="H2442" i="8"/>
  <c r="G2442" i="8"/>
  <c r="F2442" i="8"/>
  <c r="E2442" i="8"/>
  <c r="D2442" i="8"/>
  <c r="C2442" i="8"/>
  <c r="B2442" i="8"/>
  <c r="A2442" i="8"/>
  <c r="Q2442" i="8" s="1"/>
  <c r="P2441" i="8"/>
  <c r="O2441" i="8"/>
  <c r="N2441" i="8"/>
  <c r="L2441" i="8"/>
  <c r="K2441" i="8"/>
  <c r="J2441" i="8"/>
  <c r="I2441" i="8"/>
  <c r="H2441" i="8"/>
  <c r="G2441" i="8"/>
  <c r="F2441" i="8"/>
  <c r="E2441" i="8"/>
  <c r="D2441" i="8"/>
  <c r="C2441" i="8"/>
  <c r="B2441" i="8"/>
  <c r="A2441" i="8"/>
  <c r="Q2441" i="8" s="1"/>
  <c r="P2440" i="8"/>
  <c r="O2440" i="8"/>
  <c r="N2440" i="8"/>
  <c r="K2440" i="8"/>
  <c r="L2440" i="8" s="1"/>
  <c r="J2440" i="8"/>
  <c r="I2440" i="8"/>
  <c r="H2440" i="8"/>
  <c r="G2440" i="8"/>
  <c r="F2440" i="8"/>
  <c r="E2440" i="8"/>
  <c r="D2440" i="8"/>
  <c r="C2440" i="8"/>
  <c r="B2440" i="8"/>
  <c r="A2440" i="8"/>
  <c r="Q2440" i="8" s="1"/>
  <c r="P2439" i="8"/>
  <c r="O2439" i="8"/>
  <c r="N2439" i="8"/>
  <c r="K2439" i="8"/>
  <c r="L2439" i="8" s="1"/>
  <c r="J2439" i="8"/>
  <c r="I2439" i="8"/>
  <c r="H2439" i="8"/>
  <c r="G2439" i="8"/>
  <c r="F2439" i="8"/>
  <c r="E2439" i="8"/>
  <c r="D2439" i="8"/>
  <c r="C2439" i="8"/>
  <c r="B2439" i="8"/>
  <c r="A2439" i="8"/>
  <c r="Q2439" i="8" s="1"/>
  <c r="P2438" i="8"/>
  <c r="O2438" i="8"/>
  <c r="N2438" i="8"/>
  <c r="K2438" i="8"/>
  <c r="L2438" i="8" s="1"/>
  <c r="J2438" i="8"/>
  <c r="I2438" i="8"/>
  <c r="H2438" i="8"/>
  <c r="G2438" i="8"/>
  <c r="F2438" i="8"/>
  <c r="E2438" i="8"/>
  <c r="D2438" i="8"/>
  <c r="C2438" i="8"/>
  <c r="B2438" i="8"/>
  <c r="A2438" i="8"/>
  <c r="Q2438" i="8" s="1"/>
  <c r="P2437" i="8"/>
  <c r="O2437" i="8"/>
  <c r="N2437" i="8"/>
  <c r="L2437" i="8"/>
  <c r="K2437" i="8"/>
  <c r="J2437" i="8"/>
  <c r="I2437" i="8"/>
  <c r="H2437" i="8"/>
  <c r="G2437" i="8"/>
  <c r="F2437" i="8"/>
  <c r="E2437" i="8"/>
  <c r="D2437" i="8"/>
  <c r="C2437" i="8"/>
  <c r="B2437" i="8"/>
  <c r="A2437" i="8"/>
  <c r="Q2437" i="8" s="1"/>
  <c r="P2436" i="8"/>
  <c r="O2436" i="8"/>
  <c r="N2436" i="8"/>
  <c r="K2436" i="8"/>
  <c r="L2436" i="8" s="1"/>
  <c r="J2436" i="8"/>
  <c r="I2436" i="8"/>
  <c r="H2436" i="8"/>
  <c r="G2436" i="8"/>
  <c r="F2436" i="8"/>
  <c r="E2436" i="8"/>
  <c r="D2436" i="8"/>
  <c r="C2436" i="8"/>
  <c r="B2436" i="8"/>
  <c r="A2436" i="8"/>
  <c r="Q2436" i="8" s="1"/>
  <c r="P2435" i="8"/>
  <c r="O2435" i="8"/>
  <c r="N2435" i="8"/>
  <c r="K2435" i="8"/>
  <c r="L2435" i="8" s="1"/>
  <c r="J2435" i="8"/>
  <c r="I2435" i="8"/>
  <c r="H2435" i="8"/>
  <c r="G2435" i="8"/>
  <c r="F2435" i="8"/>
  <c r="E2435" i="8"/>
  <c r="D2435" i="8"/>
  <c r="C2435" i="8"/>
  <c r="B2435" i="8"/>
  <c r="A2435" i="8"/>
  <c r="Q2435" i="8" s="1"/>
  <c r="P2434" i="8"/>
  <c r="O2434" i="8"/>
  <c r="N2434" i="8"/>
  <c r="K2434" i="8"/>
  <c r="L2434" i="8" s="1"/>
  <c r="J2434" i="8"/>
  <c r="I2434" i="8"/>
  <c r="H2434" i="8"/>
  <c r="G2434" i="8"/>
  <c r="F2434" i="8"/>
  <c r="E2434" i="8"/>
  <c r="D2434" i="8"/>
  <c r="C2434" i="8"/>
  <c r="B2434" i="8"/>
  <c r="A2434" i="8"/>
  <c r="Q2434" i="8" s="1"/>
  <c r="P2433" i="8"/>
  <c r="O2433" i="8"/>
  <c r="N2433" i="8"/>
  <c r="L2433" i="8"/>
  <c r="K2433" i="8"/>
  <c r="J2433" i="8"/>
  <c r="I2433" i="8"/>
  <c r="H2433" i="8"/>
  <c r="G2433" i="8"/>
  <c r="F2433" i="8"/>
  <c r="E2433" i="8"/>
  <c r="D2433" i="8"/>
  <c r="C2433" i="8"/>
  <c r="B2433" i="8"/>
  <c r="A2433" i="8"/>
  <c r="Q2433" i="8" s="1"/>
  <c r="P2432" i="8"/>
  <c r="O2432" i="8"/>
  <c r="N2432" i="8"/>
  <c r="K2432" i="8"/>
  <c r="L2432" i="8" s="1"/>
  <c r="J2432" i="8"/>
  <c r="I2432" i="8"/>
  <c r="H2432" i="8"/>
  <c r="G2432" i="8"/>
  <c r="F2432" i="8"/>
  <c r="E2432" i="8"/>
  <c r="D2432" i="8"/>
  <c r="C2432" i="8"/>
  <c r="B2432" i="8"/>
  <c r="A2432" i="8"/>
  <c r="Q2432" i="8" s="1"/>
  <c r="P2431" i="8"/>
  <c r="O2431" i="8"/>
  <c r="N2431" i="8"/>
  <c r="K2431" i="8"/>
  <c r="L2431" i="8" s="1"/>
  <c r="J2431" i="8"/>
  <c r="I2431" i="8"/>
  <c r="H2431" i="8"/>
  <c r="G2431" i="8"/>
  <c r="F2431" i="8"/>
  <c r="E2431" i="8"/>
  <c r="D2431" i="8"/>
  <c r="C2431" i="8"/>
  <c r="B2431" i="8"/>
  <c r="A2431" i="8"/>
  <c r="Q2431" i="8" s="1"/>
  <c r="P2430" i="8"/>
  <c r="O2430" i="8"/>
  <c r="N2430" i="8"/>
  <c r="K2430" i="8"/>
  <c r="L2430" i="8" s="1"/>
  <c r="J2430" i="8"/>
  <c r="I2430" i="8"/>
  <c r="H2430" i="8"/>
  <c r="G2430" i="8"/>
  <c r="F2430" i="8"/>
  <c r="E2430" i="8"/>
  <c r="D2430" i="8"/>
  <c r="C2430" i="8"/>
  <c r="B2430" i="8"/>
  <c r="A2430" i="8"/>
  <c r="Q2430" i="8" s="1"/>
  <c r="P2429" i="8"/>
  <c r="O2429" i="8"/>
  <c r="N2429" i="8"/>
  <c r="L2429" i="8"/>
  <c r="K2429" i="8"/>
  <c r="J2429" i="8"/>
  <c r="I2429" i="8"/>
  <c r="H2429" i="8"/>
  <c r="G2429" i="8"/>
  <c r="F2429" i="8"/>
  <c r="E2429" i="8"/>
  <c r="D2429" i="8"/>
  <c r="C2429" i="8"/>
  <c r="B2429" i="8"/>
  <c r="A2429" i="8"/>
  <c r="Q2429" i="8" s="1"/>
  <c r="P2428" i="8"/>
  <c r="O2428" i="8"/>
  <c r="N2428" i="8"/>
  <c r="K2428" i="8"/>
  <c r="L2428" i="8" s="1"/>
  <c r="J2428" i="8"/>
  <c r="I2428" i="8"/>
  <c r="H2428" i="8"/>
  <c r="G2428" i="8"/>
  <c r="F2428" i="8"/>
  <c r="E2428" i="8"/>
  <c r="D2428" i="8"/>
  <c r="C2428" i="8"/>
  <c r="B2428" i="8"/>
  <c r="A2428" i="8"/>
  <c r="Q2428" i="8" s="1"/>
  <c r="P2427" i="8"/>
  <c r="O2427" i="8"/>
  <c r="N2427" i="8"/>
  <c r="K2427" i="8"/>
  <c r="L2427" i="8" s="1"/>
  <c r="J2427" i="8"/>
  <c r="I2427" i="8"/>
  <c r="H2427" i="8"/>
  <c r="G2427" i="8"/>
  <c r="F2427" i="8"/>
  <c r="E2427" i="8"/>
  <c r="D2427" i="8"/>
  <c r="C2427" i="8"/>
  <c r="B2427" i="8"/>
  <c r="A2427" i="8"/>
  <c r="Q2427" i="8" s="1"/>
  <c r="P2426" i="8"/>
  <c r="O2426" i="8"/>
  <c r="N2426" i="8"/>
  <c r="K2426" i="8"/>
  <c r="L2426" i="8" s="1"/>
  <c r="J2426" i="8"/>
  <c r="I2426" i="8"/>
  <c r="H2426" i="8"/>
  <c r="G2426" i="8"/>
  <c r="F2426" i="8"/>
  <c r="E2426" i="8"/>
  <c r="D2426" i="8"/>
  <c r="C2426" i="8"/>
  <c r="B2426" i="8"/>
  <c r="A2426" i="8"/>
  <c r="Q2426" i="8" s="1"/>
  <c r="P2425" i="8"/>
  <c r="O2425" i="8"/>
  <c r="N2425" i="8"/>
  <c r="L2425" i="8"/>
  <c r="K2425" i="8"/>
  <c r="J2425" i="8"/>
  <c r="I2425" i="8"/>
  <c r="H2425" i="8"/>
  <c r="G2425" i="8"/>
  <c r="F2425" i="8"/>
  <c r="E2425" i="8"/>
  <c r="D2425" i="8"/>
  <c r="C2425" i="8"/>
  <c r="B2425" i="8"/>
  <c r="A2425" i="8"/>
  <c r="Q2425" i="8" s="1"/>
  <c r="P2424" i="8"/>
  <c r="O2424" i="8"/>
  <c r="N2424" i="8"/>
  <c r="K2424" i="8"/>
  <c r="L2424" i="8" s="1"/>
  <c r="J2424" i="8"/>
  <c r="I2424" i="8"/>
  <c r="H2424" i="8"/>
  <c r="G2424" i="8"/>
  <c r="F2424" i="8"/>
  <c r="E2424" i="8"/>
  <c r="D2424" i="8"/>
  <c r="C2424" i="8"/>
  <c r="B2424" i="8"/>
  <c r="A2424" i="8"/>
  <c r="Q2424" i="8" s="1"/>
  <c r="P2423" i="8"/>
  <c r="O2423" i="8"/>
  <c r="N2423" i="8"/>
  <c r="K2423" i="8"/>
  <c r="L2423" i="8" s="1"/>
  <c r="J2423" i="8"/>
  <c r="I2423" i="8"/>
  <c r="H2423" i="8"/>
  <c r="G2423" i="8"/>
  <c r="F2423" i="8"/>
  <c r="E2423" i="8"/>
  <c r="D2423" i="8"/>
  <c r="C2423" i="8"/>
  <c r="B2423" i="8"/>
  <c r="A2423" i="8"/>
  <c r="Q2423" i="8" s="1"/>
  <c r="P2422" i="8"/>
  <c r="O2422" i="8"/>
  <c r="N2422" i="8"/>
  <c r="K2422" i="8"/>
  <c r="L2422" i="8" s="1"/>
  <c r="J2422" i="8"/>
  <c r="I2422" i="8"/>
  <c r="H2422" i="8"/>
  <c r="G2422" i="8"/>
  <c r="F2422" i="8"/>
  <c r="E2422" i="8"/>
  <c r="D2422" i="8"/>
  <c r="C2422" i="8"/>
  <c r="B2422" i="8"/>
  <c r="A2422" i="8"/>
  <c r="Q2422" i="8" s="1"/>
  <c r="P2421" i="8"/>
  <c r="O2421" i="8"/>
  <c r="N2421" i="8"/>
  <c r="L2421" i="8"/>
  <c r="K2421" i="8"/>
  <c r="J2421" i="8"/>
  <c r="I2421" i="8"/>
  <c r="H2421" i="8"/>
  <c r="G2421" i="8"/>
  <c r="F2421" i="8"/>
  <c r="E2421" i="8"/>
  <c r="D2421" i="8"/>
  <c r="C2421" i="8"/>
  <c r="B2421" i="8"/>
  <c r="A2421" i="8"/>
  <c r="Q2421" i="8" s="1"/>
  <c r="P2420" i="8"/>
  <c r="O2420" i="8"/>
  <c r="N2420" i="8"/>
  <c r="K2420" i="8"/>
  <c r="L2420" i="8" s="1"/>
  <c r="J2420" i="8"/>
  <c r="I2420" i="8"/>
  <c r="H2420" i="8"/>
  <c r="G2420" i="8"/>
  <c r="F2420" i="8"/>
  <c r="E2420" i="8"/>
  <c r="D2420" i="8"/>
  <c r="C2420" i="8"/>
  <c r="B2420" i="8"/>
  <c r="A2420" i="8"/>
  <c r="Q2420" i="8" s="1"/>
  <c r="P2419" i="8"/>
  <c r="O2419" i="8"/>
  <c r="N2419" i="8"/>
  <c r="K2419" i="8"/>
  <c r="L2419" i="8" s="1"/>
  <c r="J2419" i="8"/>
  <c r="I2419" i="8"/>
  <c r="H2419" i="8"/>
  <c r="G2419" i="8"/>
  <c r="F2419" i="8"/>
  <c r="E2419" i="8"/>
  <c r="D2419" i="8"/>
  <c r="C2419" i="8"/>
  <c r="B2419" i="8"/>
  <c r="A2419" i="8"/>
  <c r="Q2419" i="8" s="1"/>
  <c r="P2418" i="8"/>
  <c r="O2418" i="8"/>
  <c r="N2418" i="8"/>
  <c r="K2418" i="8"/>
  <c r="L2418" i="8" s="1"/>
  <c r="J2418" i="8"/>
  <c r="I2418" i="8"/>
  <c r="H2418" i="8"/>
  <c r="G2418" i="8"/>
  <c r="F2418" i="8"/>
  <c r="E2418" i="8"/>
  <c r="D2418" i="8"/>
  <c r="C2418" i="8"/>
  <c r="B2418" i="8"/>
  <c r="A2418" i="8"/>
  <c r="Q2418" i="8" s="1"/>
  <c r="P2417" i="8"/>
  <c r="O2417" i="8"/>
  <c r="N2417" i="8"/>
  <c r="L2417" i="8"/>
  <c r="K2417" i="8"/>
  <c r="J2417" i="8"/>
  <c r="I2417" i="8"/>
  <c r="H2417" i="8"/>
  <c r="G2417" i="8"/>
  <c r="F2417" i="8"/>
  <c r="E2417" i="8"/>
  <c r="D2417" i="8"/>
  <c r="C2417" i="8"/>
  <c r="B2417" i="8"/>
  <c r="A2417" i="8"/>
  <c r="Q2417" i="8" s="1"/>
  <c r="P2416" i="8"/>
  <c r="O2416" i="8"/>
  <c r="N2416" i="8"/>
  <c r="K2416" i="8"/>
  <c r="L2416" i="8" s="1"/>
  <c r="J2416" i="8"/>
  <c r="I2416" i="8"/>
  <c r="H2416" i="8"/>
  <c r="G2416" i="8"/>
  <c r="F2416" i="8"/>
  <c r="E2416" i="8"/>
  <c r="D2416" i="8"/>
  <c r="C2416" i="8"/>
  <c r="B2416" i="8"/>
  <c r="A2416" i="8"/>
  <c r="Q2416" i="8" s="1"/>
  <c r="P2415" i="8"/>
  <c r="O2415" i="8"/>
  <c r="N2415" i="8"/>
  <c r="K2415" i="8"/>
  <c r="L2415" i="8" s="1"/>
  <c r="J2415" i="8"/>
  <c r="I2415" i="8"/>
  <c r="H2415" i="8"/>
  <c r="G2415" i="8"/>
  <c r="F2415" i="8"/>
  <c r="E2415" i="8"/>
  <c r="D2415" i="8"/>
  <c r="C2415" i="8"/>
  <c r="B2415" i="8"/>
  <c r="A2415" i="8"/>
  <c r="Q2415" i="8" s="1"/>
  <c r="P2414" i="8"/>
  <c r="O2414" i="8"/>
  <c r="N2414" i="8"/>
  <c r="L2414" i="8"/>
  <c r="K2414" i="8"/>
  <c r="J2414" i="8"/>
  <c r="I2414" i="8"/>
  <c r="H2414" i="8"/>
  <c r="G2414" i="8"/>
  <c r="F2414" i="8"/>
  <c r="E2414" i="8"/>
  <c r="D2414" i="8"/>
  <c r="C2414" i="8"/>
  <c r="B2414" i="8"/>
  <c r="A2414" i="8"/>
  <c r="Q2414" i="8" s="1"/>
  <c r="P2413" i="8"/>
  <c r="O2413" i="8"/>
  <c r="N2413" i="8"/>
  <c r="K2413" i="8"/>
  <c r="L2413" i="8" s="1"/>
  <c r="J2413" i="8"/>
  <c r="I2413" i="8"/>
  <c r="H2413" i="8"/>
  <c r="G2413" i="8"/>
  <c r="F2413" i="8"/>
  <c r="E2413" i="8"/>
  <c r="D2413" i="8"/>
  <c r="C2413" i="8"/>
  <c r="B2413" i="8"/>
  <c r="A2413" i="8"/>
  <c r="Q2413" i="8" s="1"/>
  <c r="P2412" i="8"/>
  <c r="O2412" i="8"/>
  <c r="N2412" i="8"/>
  <c r="L2412" i="8"/>
  <c r="K2412" i="8"/>
  <c r="J2412" i="8"/>
  <c r="I2412" i="8"/>
  <c r="H2412" i="8"/>
  <c r="G2412" i="8"/>
  <c r="F2412" i="8"/>
  <c r="E2412" i="8"/>
  <c r="D2412" i="8"/>
  <c r="C2412" i="8"/>
  <c r="B2412" i="8"/>
  <c r="A2412" i="8"/>
  <c r="Q2412" i="8" s="1"/>
  <c r="P2411" i="8"/>
  <c r="O2411" i="8"/>
  <c r="N2411" i="8"/>
  <c r="K2411" i="8"/>
  <c r="L2411" i="8" s="1"/>
  <c r="J2411" i="8"/>
  <c r="I2411" i="8"/>
  <c r="H2411" i="8"/>
  <c r="G2411" i="8"/>
  <c r="F2411" i="8"/>
  <c r="E2411" i="8"/>
  <c r="D2411" i="8"/>
  <c r="C2411" i="8"/>
  <c r="B2411" i="8"/>
  <c r="A2411" i="8"/>
  <c r="Q2411" i="8" s="1"/>
  <c r="P2410" i="8"/>
  <c r="O2410" i="8"/>
  <c r="N2410" i="8"/>
  <c r="K2410" i="8"/>
  <c r="L2410" i="8" s="1"/>
  <c r="J2410" i="8"/>
  <c r="I2410" i="8"/>
  <c r="H2410" i="8"/>
  <c r="G2410" i="8"/>
  <c r="F2410" i="8"/>
  <c r="E2410" i="8"/>
  <c r="D2410" i="8"/>
  <c r="C2410" i="8"/>
  <c r="B2410" i="8"/>
  <c r="A2410" i="8"/>
  <c r="Q2410" i="8" s="1"/>
  <c r="P2409" i="8"/>
  <c r="O2409" i="8"/>
  <c r="N2409" i="8"/>
  <c r="K2409" i="8"/>
  <c r="L2409" i="8" s="1"/>
  <c r="J2409" i="8"/>
  <c r="I2409" i="8"/>
  <c r="H2409" i="8"/>
  <c r="G2409" i="8"/>
  <c r="F2409" i="8"/>
  <c r="E2409" i="8"/>
  <c r="D2409" i="8"/>
  <c r="C2409" i="8"/>
  <c r="B2409" i="8"/>
  <c r="A2409" i="8"/>
  <c r="Q2409" i="8" s="1"/>
  <c r="P2408" i="8"/>
  <c r="O2408" i="8"/>
  <c r="N2408" i="8"/>
  <c r="L2408" i="8"/>
  <c r="K2408" i="8"/>
  <c r="J2408" i="8"/>
  <c r="I2408" i="8"/>
  <c r="H2408" i="8"/>
  <c r="G2408" i="8"/>
  <c r="F2408" i="8"/>
  <c r="E2408" i="8"/>
  <c r="D2408" i="8"/>
  <c r="C2408" i="8"/>
  <c r="B2408" i="8"/>
  <c r="A2408" i="8"/>
  <c r="Q2408" i="8" s="1"/>
  <c r="P2407" i="8"/>
  <c r="O2407" i="8"/>
  <c r="N2407" i="8"/>
  <c r="K2407" i="8"/>
  <c r="L2407" i="8" s="1"/>
  <c r="J2407" i="8"/>
  <c r="I2407" i="8"/>
  <c r="H2407" i="8"/>
  <c r="G2407" i="8"/>
  <c r="F2407" i="8"/>
  <c r="E2407" i="8"/>
  <c r="D2407" i="8"/>
  <c r="C2407" i="8"/>
  <c r="B2407" i="8"/>
  <c r="A2407" i="8"/>
  <c r="Q2407" i="8" s="1"/>
  <c r="P2406" i="8"/>
  <c r="O2406" i="8"/>
  <c r="N2406" i="8"/>
  <c r="K2406" i="8"/>
  <c r="L2406" i="8" s="1"/>
  <c r="J2406" i="8"/>
  <c r="I2406" i="8"/>
  <c r="H2406" i="8"/>
  <c r="G2406" i="8"/>
  <c r="F2406" i="8"/>
  <c r="E2406" i="8"/>
  <c r="D2406" i="8"/>
  <c r="C2406" i="8"/>
  <c r="B2406" i="8"/>
  <c r="A2406" i="8"/>
  <c r="Q2406" i="8" s="1"/>
  <c r="P2405" i="8"/>
  <c r="O2405" i="8"/>
  <c r="N2405" i="8"/>
  <c r="L2405" i="8"/>
  <c r="K2405" i="8"/>
  <c r="J2405" i="8"/>
  <c r="I2405" i="8"/>
  <c r="H2405" i="8"/>
  <c r="G2405" i="8"/>
  <c r="F2405" i="8"/>
  <c r="E2405" i="8"/>
  <c r="D2405" i="8"/>
  <c r="C2405" i="8"/>
  <c r="B2405" i="8"/>
  <c r="A2405" i="8"/>
  <c r="Q2405" i="8" s="1"/>
  <c r="P2404" i="8"/>
  <c r="O2404" i="8"/>
  <c r="N2404" i="8"/>
  <c r="K2404" i="8"/>
  <c r="L2404" i="8" s="1"/>
  <c r="J2404" i="8"/>
  <c r="I2404" i="8"/>
  <c r="H2404" i="8"/>
  <c r="G2404" i="8"/>
  <c r="F2404" i="8"/>
  <c r="E2404" i="8"/>
  <c r="D2404" i="8"/>
  <c r="C2404" i="8"/>
  <c r="B2404" i="8"/>
  <c r="A2404" i="8"/>
  <c r="Q2404" i="8" s="1"/>
  <c r="P2403" i="8"/>
  <c r="O2403" i="8"/>
  <c r="N2403" i="8"/>
  <c r="K2403" i="8"/>
  <c r="L2403" i="8" s="1"/>
  <c r="J2403" i="8"/>
  <c r="I2403" i="8"/>
  <c r="H2403" i="8"/>
  <c r="G2403" i="8"/>
  <c r="F2403" i="8"/>
  <c r="E2403" i="8"/>
  <c r="D2403" i="8"/>
  <c r="C2403" i="8"/>
  <c r="B2403" i="8"/>
  <c r="A2403" i="8"/>
  <c r="Q2403" i="8" s="1"/>
  <c r="P2402" i="8"/>
  <c r="O2402" i="8"/>
  <c r="N2402" i="8"/>
  <c r="K2402" i="8"/>
  <c r="L2402" i="8" s="1"/>
  <c r="J2402" i="8"/>
  <c r="I2402" i="8"/>
  <c r="H2402" i="8"/>
  <c r="G2402" i="8"/>
  <c r="F2402" i="8"/>
  <c r="E2402" i="8"/>
  <c r="D2402" i="8"/>
  <c r="C2402" i="8"/>
  <c r="B2402" i="8"/>
  <c r="A2402" i="8"/>
  <c r="Q2402" i="8" s="1"/>
  <c r="P2401" i="8"/>
  <c r="O2401" i="8"/>
  <c r="N2401" i="8"/>
  <c r="L2401" i="8"/>
  <c r="K2401" i="8"/>
  <c r="J2401" i="8"/>
  <c r="I2401" i="8"/>
  <c r="H2401" i="8"/>
  <c r="G2401" i="8"/>
  <c r="F2401" i="8"/>
  <c r="E2401" i="8"/>
  <c r="D2401" i="8"/>
  <c r="C2401" i="8"/>
  <c r="B2401" i="8"/>
  <c r="A2401" i="8"/>
  <c r="Q2401" i="8" s="1"/>
  <c r="P2400" i="8"/>
  <c r="O2400" i="8"/>
  <c r="N2400" i="8"/>
  <c r="K2400" i="8"/>
  <c r="L2400" i="8" s="1"/>
  <c r="J2400" i="8"/>
  <c r="I2400" i="8"/>
  <c r="H2400" i="8"/>
  <c r="G2400" i="8"/>
  <c r="F2400" i="8"/>
  <c r="E2400" i="8"/>
  <c r="D2400" i="8"/>
  <c r="C2400" i="8"/>
  <c r="B2400" i="8"/>
  <c r="A2400" i="8"/>
  <c r="Q2400" i="8" s="1"/>
  <c r="P2399" i="8"/>
  <c r="O2399" i="8"/>
  <c r="N2399" i="8"/>
  <c r="K2399" i="8"/>
  <c r="L2399" i="8" s="1"/>
  <c r="J2399" i="8"/>
  <c r="I2399" i="8"/>
  <c r="H2399" i="8"/>
  <c r="G2399" i="8"/>
  <c r="F2399" i="8"/>
  <c r="E2399" i="8"/>
  <c r="D2399" i="8"/>
  <c r="C2399" i="8"/>
  <c r="B2399" i="8"/>
  <c r="A2399" i="8"/>
  <c r="Q2399" i="8" s="1"/>
  <c r="P2398" i="8"/>
  <c r="O2398" i="8"/>
  <c r="N2398" i="8"/>
  <c r="L2398" i="8"/>
  <c r="K2398" i="8"/>
  <c r="J2398" i="8"/>
  <c r="I2398" i="8"/>
  <c r="H2398" i="8"/>
  <c r="G2398" i="8"/>
  <c r="F2398" i="8"/>
  <c r="E2398" i="8"/>
  <c r="D2398" i="8"/>
  <c r="C2398" i="8"/>
  <c r="B2398" i="8"/>
  <c r="A2398" i="8"/>
  <c r="Q2398" i="8" s="1"/>
  <c r="P2397" i="8"/>
  <c r="O2397" i="8"/>
  <c r="N2397" i="8"/>
  <c r="K2397" i="8"/>
  <c r="L2397" i="8" s="1"/>
  <c r="J2397" i="8"/>
  <c r="I2397" i="8"/>
  <c r="H2397" i="8"/>
  <c r="G2397" i="8"/>
  <c r="F2397" i="8"/>
  <c r="E2397" i="8"/>
  <c r="D2397" i="8"/>
  <c r="C2397" i="8"/>
  <c r="B2397" i="8"/>
  <c r="A2397" i="8"/>
  <c r="Q2397" i="8" s="1"/>
  <c r="P2396" i="8"/>
  <c r="O2396" i="8"/>
  <c r="N2396" i="8"/>
  <c r="L2396" i="8"/>
  <c r="K2396" i="8"/>
  <c r="J2396" i="8"/>
  <c r="I2396" i="8"/>
  <c r="H2396" i="8"/>
  <c r="G2396" i="8"/>
  <c r="F2396" i="8"/>
  <c r="E2396" i="8"/>
  <c r="D2396" i="8"/>
  <c r="C2396" i="8"/>
  <c r="B2396" i="8"/>
  <c r="A2396" i="8"/>
  <c r="Q2396" i="8" s="1"/>
  <c r="P2395" i="8"/>
  <c r="O2395" i="8"/>
  <c r="N2395" i="8"/>
  <c r="K2395" i="8"/>
  <c r="L2395" i="8" s="1"/>
  <c r="J2395" i="8"/>
  <c r="I2395" i="8"/>
  <c r="H2395" i="8"/>
  <c r="G2395" i="8"/>
  <c r="F2395" i="8"/>
  <c r="E2395" i="8"/>
  <c r="D2395" i="8"/>
  <c r="C2395" i="8"/>
  <c r="B2395" i="8"/>
  <c r="A2395" i="8"/>
  <c r="Q2395" i="8" s="1"/>
  <c r="P2394" i="8"/>
  <c r="O2394" i="8"/>
  <c r="N2394" i="8"/>
  <c r="K2394" i="8"/>
  <c r="L2394" i="8" s="1"/>
  <c r="J2394" i="8"/>
  <c r="I2394" i="8"/>
  <c r="H2394" i="8"/>
  <c r="G2394" i="8"/>
  <c r="F2394" i="8"/>
  <c r="E2394" i="8"/>
  <c r="D2394" i="8"/>
  <c r="C2394" i="8"/>
  <c r="B2394" i="8"/>
  <c r="A2394" i="8"/>
  <c r="Q2394" i="8" s="1"/>
  <c r="P2393" i="8"/>
  <c r="O2393" i="8"/>
  <c r="N2393" i="8"/>
  <c r="K2393" i="8"/>
  <c r="L2393" i="8" s="1"/>
  <c r="J2393" i="8"/>
  <c r="I2393" i="8"/>
  <c r="H2393" i="8"/>
  <c r="G2393" i="8"/>
  <c r="F2393" i="8"/>
  <c r="E2393" i="8"/>
  <c r="D2393" i="8"/>
  <c r="C2393" i="8"/>
  <c r="B2393" i="8"/>
  <c r="A2393" i="8"/>
  <c r="Q2393" i="8" s="1"/>
  <c r="P2392" i="8"/>
  <c r="O2392" i="8"/>
  <c r="N2392" i="8"/>
  <c r="L2392" i="8"/>
  <c r="K2392" i="8"/>
  <c r="J2392" i="8"/>
  <c r="I2392" i="8"/>
  <c r="H2392" i="8"/>
  <c r="G2392" i="8"/>
  <c r="F2392" i="8"/>
  <c r="E2392" i="8"/>
  <c r="D2392" i="8"/>
  <c r="C2392" i="8"/>
  <c r="B2392" i="8"/>
  <c r="A2392" i="8"/>
  <c r="Q2392" i="8" s="1"/>
  <c r="P2391" i="8"/>
  <c r="O2391" i="8"/>
  <c r="N2391" i="8"/>
  <c r="K2391" i="8"/>
  <c r="L2391" i="8" s="1"/>
  <c r="J2391" i="8"/>
  <c r="I2391" i="8"/>
  <c r="H2391" i="8"/>
  <c r="G2391" i="8"/>
  <c r="F2391" i="8"/>
  <c r="E2391" i="8"/>
  <c r="D2391" i="8"/>
  <c r="C2391" i="8"/>
  <c r="B2391" i="8"/>
  <c r="A2391" i="8"/>
  <c r="Q2391" i="8" s="1"/>
  <c r="P2390" i="8"/>
  <c r="O2390" i="8"/>
  <c r="N2390" i="8"/>
  <c r="K2390" i="8"/>
  <c r="L2390" i="8" s="1"/>
  <c r="J2390" i="8"/>
  <c r="I2390" i="8"/>
  <c r="H2390" i="8"/>
  <c r="G2390" i="8"/>
  <c r="F2390" i="8"/>
  <c r="E2390" i="8"/>
  <c r="D2390" i="8"/>
  <c r="C2390" i="8"/>
  <c r="B2390" i="8"/>
  <c r="A2390" i="8"/>
  <c r="Q2390" i="8" s="1"/>
  <c r="P2389" i="8"/>
  <c r="O2389" i="8"/>
  <c r="N2389" i="8"/>
  <c r="L2389" i="8"/>
  <c r="K2389" i="8"/>
  <c r="J2389" i="8"/>
  <c r="I2389" i="8"/>
  <c r="H2389" i="8"/>
  <c r="G2389" i="8"/>
  <c r="F2389" i="8"/>
  <c r="E2389" i="8"/>
  <c r="D2389" i="8"/>
  <c r="C2389" i="8"/>
  <c r="B2389" i="8"/>
  <c r="A2389" i="8"/>
  <c r="Q2389" i="8" s="1"/>
  <c r="P2388" i="8"/>
  <c r="O2388" i="8"/>
  <c r="N2388" i="8"/>
  <c r="K2388" i="8"/>
  <c r="L2388" i="8" s="1"/>
  <c r="J2388" i="8"/>
  <c r="I2388" i="8"/>
  <c r="H2388" i="8"/>
  <c r="G2388" i="8"/>
  <c r="F2388" i="8"/>
  <c r="E2388" i="8"/>
  <c r="D2388" i="8"/>
  <c r="C2388" i="8"/>
  <c r="B2388" i="8"/>
  <c r="A2388" i="8"/>
  <c r="Q2388" i="8" s="1"/>
  <c r="P2387" i="8"/>
  <c r="O2387" i="8"/>
  <c r="N2387" i="8"/>
  <c r="K2387" i="8"/>
  <c r="L2387" i="8" s="1"/>
  <c r="J2387" i="8"/>
  <c r="I2387" i="8"/>
  <c r="H2387" i="8"/>
  <c r="G2387" i="8"/>
  <c r="F2387" i="8"/>
  <c r="E2387" i="8"/>
  <c r="D2387" i="8"/>
  <c r="C2387" i="8"/>
  <c r="B2387" i="8"/>
  <c r="A2387" i="8"/>
  <c r="Q2387" i="8" s="1"/>
  <c r="P2386" i="8"/>
  <c r="O2386" i="8"/>
  <c r="N2386" i="8"/>
  <c r="K2386" i="8"/>
  <c r="L2386" i="8" s="1"/>
  <c r="J2386" i="8"/>
  <c r="I2386" i="8"/>
  <c r="H2386" i="8"/>
  <c r="G2386" i="8"/>
  <c r="F2386" i="8"/>
  <c r="E2386" i="8"/>
  <c r="D2386" i="8"/>
  <c r="C2386" i="8"/>
  <c r="B2386" i="8"/>
  <c r="A2386" i="8"/>
  <c r="Q2386" i="8" s="1"/>
  <c r="P2385" i="8"/>
  <c r="O2385" i="8"/>
  <c r="N2385" i="8"/>
  <c r="L2385" i="8"/>
  <c r="K2385" i="8"/>
  <c r="J2385" i="8"/>
  <c r="I2385" i="8"/>
  <c r="H2385" i="8"/>
  <c r="G2385" i="8"/>
  <c r="F2385" i="8"/>
  <c r="E2385" i="8"/>
  <c r="D2385" i="8"/>
  <c r="C2385" i="8"/>
  <c r="B2385" i="8"/>
  <c r="A2385" i="8"/>
  <c r="Q2385" i="8" s="1"/>
  <c r="P2384" i="8"/>
  <c r="O2384" i="8"/>
  <c r="N2384" i="8"/>
  <c r="K2384" i="8"/>
  <c r="L2384" i="8" s="1"/>
  <c r="J2384" i="8"/>
  <c r="I2384" i="8"/>
  <c r="H2384" i="8"/>
  <c r="G2384" i="8"/>
  <c r="F2384" i="8"/>
  <c r="E2384" i="8"/>
  <c r="D2384" i="8"/>
  <c r="C2384" i="8"/>
  <c r="B2384" i="8"/>
  <c r="A2384" i="8"/>
  <c r="Q2384" i="8" s="1"/>
  <c r="P2383" i="8"/>
  <c r="O2383" i="8"/>
  <c r="N2383" i="8"/>
  <c r="K2383" i="8"/>
  <c r="L2383" i="8" s="1"/>
  <c r="J2383" i="8"/>
  <c r="I2383" i="8"/>
  <c r="H2383" i="8"/>
  <c r="G2383" i="8"/>
  <c r="F2383" i="8"/>
  <c r="E2383" i="8"/>
  <c r="D2383" i="8"/>
  <c r="C2383" i="8"/>
  <c r="B2383" i="8"/>
  <c r="A2383" i="8"/>
  <c r="Q2383" i="8" s="1"/>
  <c r="P2382" i="8"/>
  <c r="O2382" i="8"/>
  <c r="N2382" i="8"/>
  <c r="L2382" i="8"/>
  <c r="K2382" i="8"/>
  <c r="J2382" i="8"/>
  <c r="I2382" i="8"/>
  <c r="H2382" i="8"/>
  <c r="G2382" i="8"/>
  <c r="F2382" i="8"/>
  <c r="E2382" i="8"/>
  <c r="D2382" i="8"/>
  <c r="C2382" i="8"/>
  <c r="B2382" i="8"/>
  <c r="A2382" i="8"/>
  <c r="Q2382" i="8" s="1"/>
  <c r="P2381" i="8"/>
  <c r="O2381" i="8"/>
  <c r="N2381" i="8"/>
  <c r="K2381" i="8"/>
  <c r="L2381" i="8" s="1"/>
  <c r="J2381" i="8"/>
  <c r="I2381" i="8"/>
  <c r="H2381" i="8"/>
  <c r="G2381" i="8"/>
  <c r="F2381" i="8"/>
  <c r="E2381" i="8"/>
  <c r="D2381" i="8"/>
  <c r="C2381" i="8"/>
  <c r="B2381" i="8"/>
  <c r="A2381" i="8"/>
  <c r="Q2381" i="8" s="1"/>
  <c r="P2380" i="8"/>
  <c r="O2380" i="8"/>
  <c r="N2380" i="8"/>
  <c r="L2380" i="8"/>
  <c r="K2380" i="8"/>
  <c r="J2380" i="8"/>
  <c r="I2380" i="8"/>
  <c r="H2380" i="8"/>
  <c r="G2380" i="8"/>
  <c r="F2380" i="8"/>
  <c r="E2380" i="8"/>
  <c r="D2380" i="8"/>
  <c r="C2380" i="8"/>
  <c r="B2380" i="8"/>
  <c r="A2380" i="8"/>
  <c r="Q2380" i="8" s="1"/>
  <c r="Q2379" i="8"/>
  <c r="P2379" i="8"/>
  <c r="O2379" i="8"/>
  <c r="N2379" i="8"/>
  <c r="M2379" i="8"/>
  <c r="K2379" i="8"/>
  <c r="L2379" i="8" s="1"/>
  <c r="J2379" i="8"/>
  <c r="I2379" i="8"/>
  <c r="H2379" i="8"/>
  <c r="G2379" i="8"/>
  <c r="F2379" i="8"/>
  <c r="E2379" i="8"/>
  <c r="D2379" i="8"/>
  <c r="C2379" i="8"/>
  <c r="B2379" i="8"/>
  <c r="A2379" i="8"/>
  <c r="P2378" i="8"/>
  <c r="O2378" i="8"/>
  <c r="N2378" i="8"/>
  <c r="K2378" i="8"/>
  <c r="L2378" i="8" s="1"/>
  <c r="J2378" i="8"/>
  <c r="I2378" i="8"/>
  <c r="H2378" i="8"/>
  <c r="G2378" i="8"/>
  <c r="F2378" i="8"/>
  <c r="E2378" i="8"/>
  <c r="D2378" i="8"/>
  <c r="C2378" i="8"/>
  <c r="B2378" i="8"/>
  <c r="A2378" i="8"/>
  <c r="Q2378" i="8" s="1"/>
  <c r="P2377" i="8"/>
  <c r="O2377" i="8"/>
  <c r="N2377" i="8"/>
  <c r="K2377" i="8"/>
  <c r="L2377" i="8" s="1"/>
  <c r="J2377" i="8"/>
  <c r="I2377" i="8"/>
  <c r="H2377" i="8"/>
  <c r="G2377" i="8"/>
  <c r="F2377" i="8"/>
  <c r="E2377" i="8"/>
  <c r="D2377" i="8"/>
  <c r="C2377" i="8"/>
  <c r="B2377" i="8"/>
  <c r="A2377" i="8"/>
  <c r="Q2377" i="8" s="1"/>
  <c r="P2376" i="8"/>
  <c r="O2376" i="8"/>
  <c r="N2376" i="8"/>
  <c r="L2376" i="8"/>
  <c r="K2376" i="8"/>
  <c r="J2376" i="8"/>
  <c r="I2376" i="8"/>
  <c r="H2376" i="8"/>
  <c r="G2376" i="8"/>
  <c r="F2376" i="8"/>
  <c r="E2376" i="8"/>
  <c r="D2376" i="8"/>
  <c r="C2376" i="8"/>
  <c r="B2376" i="8"/>
  <c r="A2376" i="8"/>
  <c r="Q2376" i="8" s="1"/>
  <c r="P2375" i="8"/>
  <c r="O2375" i="8"/>
  <c r="N2375" i="8"/>
  <c r="K2375" i="8"/>
  <c r="L2375" i="8" s="1"/>
  <c r="J2375" i="8"/>
  <c r="I2375" i="8"/>
  <c r="H2375" i="8"/>
  <c r="G2375" i="8"/>
  <c r="F2375" i="8"/>
  <c r="E2375" i="8"/>
  <c r="D2375" i="8"/>
  <c r="C2375" i="8"/>
  <c r="B2375" i="8"/>
  <c r="A2375" i="8"/>
  <c r="P2374" i="8"/>
  <c r="O2374" i="8"/>
  <c r="N2374" i="8"/>
  <c r="K2374" i="8"/>
  <c r="L2374" i="8" s="1"/>
  <c r="J2374" i="8"/>
  <c r="I2374" i="8"/>
  <c r="H2374" i="8"/>
  <c r="G2374" i="8"/>
  <c r="F2374" i="8"/>
  <c r="E2374" i="8"/>
  <c r="D2374" i="8"/>
  <c r="C2374" i="8"/>
  <c r="B2374" i="8"/>
  <c r="A2374" i="8"/>
  <c r="Q2374" i="8" s="1"/>
  <c r="P2373" i="8"/>
  <c r="O2373" i="8"/>
  <c r="N2373" i="8"/>
  <c r="K2373" i="8"/>
  <c r="L2373" i="8" s="1"/>
  <c r="J2373" i="8"/>
  <c r="I2373" i="8"/>
  <c r="H2373" i="8"/>
  <c r="G2373" i="8"/>
  <c r="F2373" i="8"/>
  <c r="E2373" i="8"/>
  <c r="D2373" i="8"/>
  <c r="C2373" i="8"/>
  <c r="B2373" i="8"/>
  <c r="A2373" i="8"/>
  <c r="P2372" i="8"/>
  <c r="O2372" i="8"/>
  <c r="N2372" i="8"/>
  <c r="L2372" i="8"/>
  <c r="K2372" i="8"/>
  <c r="J2372" i="8"/>
  <c r="I2372" i="8"/>
  <c r="H2372" i="8"/>
  <c r="G2372" i="8"/>
  <c r="F2372" i="8"/>
  <c r="E2372" i="8"/>
  <c r="D2372" i="8"/>
  <c r="C2372" i="8"/>
  <c r="B2372" i="8"/>
  <c r="A2372" i="8"/>
  <c r="Q2372" i="8" s="1"/>
  <c r="Q2371" i="8"/>
  <c r="P2371" i="8"/>
  <c r="O2371" i="8"/>
  <c r="N2371" i="8"/>
  <c r="M2371" i="8"/>
  <c r="K2371" i="8"/>
  <c r="L2371" i="8" s="1"/>
  <c r="J2371" i="8"/>
  <c r="I2371" i="8"/>
  <c r="H2371" i="8"/>
  <c r="G2371" i="8"/>
  <c r="F2371" i="8"/>
  <c r="E2371" i="8"/>
  <c r="D2371" i="8"/>
  <c r="C2371" i="8"/>
  <c r="B2371" i="8"/>
  <c r="A2371" i="8"/>
  <c r="P2370" i="8"/>
  <c r="O2370" i="8"/>
  <c r="N2370" i="8"/>
  <c r="K2370" i="8"/>
  <c r="L2370" i="8" s="1"/>
  <c r="J2370" i="8"/>
  <c r="I2370" i="8"/>
  <c r="H2370" i="8"/>
  <c r="G2370" i="8"/>
  <c r="F2370" i="8"/>
  <c r="E2370" i="8"/>
  <c r="D2370" i="8"/>
  <c r="C2370" i="8"/>
  <c r="B2370" i="8"/>
  <c r="A2370" i="8"/>
  <c r="Q2370" i="8" s="1"/>
  <c r="P2369" i="8"/>
  <c r="O2369" i="8"/>
  <c r="N2369" i="8"/>
  <c r="K2369" i="8"/>
  <c r="L2369" i="8" s="1"/>
  <c r="J2369" i="8"/>
  <c r="I2369" i="8"/>
  <c r="H2369" i="8"/>
  <c r="G2369" i="8"/>
  <c r="F2369" i="8"/>
  <c r="E2369" i="8"/>
  <c r="D2369" i="8"/>
  <c r="C2369" i="8"/>
  <c r="B2369" i="8"/>
  <c r="A2369" i="8"/>
  <c r="Q2369" i="8" s="1"/>
  <c r="P2368" i="8"/>
  <c r="O2368" i="8"/>
  <c r="N2368" i="8"/>
  <c r="L2368" i="8"/>
  <c r="K2368" i="8"/>
  <c r="J2368" i="8"/>
  <c r="I2368" i="8"/>
  <c r="H2368" i="8"/>
  <c r="G2368" i="8"/>
  <c r="F2368" i="8"/>
  <c r="E2368" i="8"/>
  <c r="D2368" i="8"/>
  <c r="C2368" i="8"/>
  <c r="B2368" i="8"/>
  <c r="A2368" i="8"/>
  <c r="Q2368" i="8" s="1"/>
  <c r="P2367" i="8"/>
  <c r="O2367" i="8"/>
  <c r="N2367" i="8"/>
  <c r="K2367" i="8"/>
  <c r="L2367" i="8" s="1"/>
  <c r="J2367" i="8"/>
  <c r="I2367" i="8"/>
  <c r="H2367" i="8"/>
  <c r="G2367" i="8"/>
  <c r="F2367" i="8"/>
  <c r="E2367" i="8"/>
  <c r="D2367" i="8"/>
  <c r="C2367" i="8"/>
  <c r="B2367" i="8"/>
  <c r="A2367" i="8"/>
  <c r="Q2367" i="8" s="1"/>
  <c r="P2366" i="8"/>
  <c r="O2366" i="8"/>
  <c r="N2366" i="8"/>
  <c r="K2366" i="8"/>
  <c r="L2366" i="8" s="1"/>
  <c r="J2366" i="8"/>
  <c r="I2366" i="8"/>
  <c r="H2366" i="8"/>
  <c r="G2366" i="8"/>
  <c r="F2366" i="8"/>
  <c r="E2366" i="8"/>
  <c r="D2366" i="8"/>
  <c r="C2366" i="8"/>
  <c r="B2366" i="8"/>
  <c r="A2366" i="8"/>
  <c r="Q2366" i="8" s="1"/>
  <c r="P2365" i="8"/>
  <c r="O2365" i="8"/>
  <c r="N2365" i="8"/>
  <c r="K2365" i="8"/>
  <c r="L2365" i="8" s="1"/>
  <c r="J2365" i="8"/>
  <c r="I2365" i="8"/>
  <c r="H2365" i="8"/>
  <c r="G2365" i="8"/>
  <c r="F2365" i="8"/>
  <c r="E2365" i="8"/>
  <c r="D2365" i="8"/>
  <c r="C2365" i="8"/>
  <c r="B2365" i="8"/>
  <c r="A2365" i="8"/>
  <c r="Q2365" i="8" s="1"/>
  <c r="P2364" i="8"/>
  <c r="O2364" i="8"/>
  <c r="N2364" i="8"/>
  <c r="L2364" i="8"/>
  <c r="K2364" i="8"/>
  <c r="J2364" i="8"/>
  <c r="I2364" i="8"/>
  <c r="H2364" i="8"/>
  <c r="G2364" i="8"/>
  <c r="F2364" i="8"/>
  <c r="E2364" i="8"/>
  <c r="D2364" i="8"/>
  <c r="C2364" i="8"/>
  <c r="B2364" i="8"/>
  <c r="A2364" i="8"/>
  <c r="Q2364" i="8" s="1"/>
  <c r="Q2363" i="8"/>
  <c r="P2363" i="8"/>
  <c r="O2363" i="8"/>
  <c r="N2363" i="8"/>
  <c r="M2363" i="8"/>
  <c r="K2363" i="8"/>
  <c r="L2363" i="8" s="1"/>
  <c r="J2363" i="8"/>
  <c r="I2363" i="8"/>
  <c r="H2363" i="8"/>
  <c r="G2363" i="8"/>
  <c r="F2363" i="8"/>
  <c r="E2363" i="8"/>
  <c r="D2363" i="8"/>
  <c r="C2363" i="8"/>
  <c r="B2363" i="8"/>
  <c r="A2363" i="8"/>
  <c r="P2362" i="8"/>
  <c r="O2362" i="8"/>
  <c r="N2362" i="8"/>
  <c r="K2362" i="8"/>
  <c r="L2362" i="8" s="1"/>
  <c r="J2362" i="8"/>
  <c r="I2362" i="8"/>
  <c r="H2362" i="8"/>
  <c r="G2362" i="8"/>
  <c r="F2362" i="8"/>
  <c r="E2362" i="8"/>
  <c r="D2362" i="8"/>
  <c r="C2362" i="8"/>
  <c r="B2362" i="8"/>
  <c r="A2362" i="8"/>
  <c r="Q2362" i="8" s="1"/>
  <c r="P2361" i="8"/>
  <c r="O2361" i="8"/>
  <c r="N2361" i="8"/>
  <c r="K2361" i="8"/>
  <c r="L2361" i="8" s="1"/>
  <c r="J2361" i="8"/>
  <c r="I2361" i="8"/>
  <c r="H2361" i="8"/>
  <c r="G2361" i="8"/>
  <c r="F2361" i="8"/>
  <c r="E2361" i="8"/>
  <c r="D2361" i="8"/>
  <c r="C2361" i="8"/>
  <c r="B2361" i="8"/>
  <c r="A2361" i="8"/>
  <c r="Q2361" i="8" s="1"/>
  <c r="P2360" i="8"/>
  <c r="O2360" i="8"/>
  <c r="N2360" i="8"/>
  <c r="L2360" i="8"/>
  <c r="K2360" i="8"/>
  <c r="J2360" i="8"/>
  <c r="I2360" i="8"/>
  <c r="H2360" i="8"/>
  <c r="G2360" i="8"/>
  <c r="F2360" i="8"/>
  <c r="E2360" i="8"/>
  <c r="D2360" i="8"/>
  <c r="C2360" i="8"/>
  <c r="B2360" i="8"/>
  <c r="A2360" i="8"/>
  <c r="Q2360" i="8" s="1"/>
  <c r="P2359" i="8"/>
  <c r="O2359" i="8"/>
  <c r="N2359" i="8"/>
  <c r="K2359" i="8"/>
  <c r="L2359" i="8" s="1"/>
  <c r="J2359" i="8"/>
  <c r="I2359" i="8"/>
  <c r="H2359" i="8"/>
  <c r="G2359" i="8"/>
  <c r="F2359" i="8"/>
  <c r="E2359" i="8"/>
  <c r="D2359" i="8"/>
  <c r="C2359" i="8"/>
  <c r="B2359" i="8"/>
  <c r="A2359" i="8"/>
  <c r="P2358" i="8"/>
  <c r="O2358" i="8"/>
  <c r="N2358" i="8"/>
  <c r="K2358" i="8"/>
  <c r="L2358" i="8" s="1"/>
  <c r="J2358" i="8"/>
  <c r="I2358" i="8"/>
  <c r="H2358" i="8"/>
  <c r="G2358" i="8"/>
  <c r="F2358" i="8"/>
  <c r="E2358" i="8"/>
  <c r="D2358" i="8"/>
  <c r="C2358" i="8"/>
  <c r="B2358" i="8"/>
  <c r="A2358" i="8"/>
  <c r="Q2358" i="8" s="1"/>
  <c r="P2357" i="8"/>
  <c r="O2357" i="8"/>
  <c r="N2357" i="8"/>
  <c r="K2357" i="8"/>
  <c r="L2357" i="8" s="1"/>
  <c r="J2357" i="8"/>
  <c r="I2357" i="8"/>
  <c r="H2357" i="8"/>
  <c r="G2357" i="8"/>
  <c r="F2357" i="8"/>
  <c r="E2357" i="8"/>
  <c r="D2357" i="8"/>
  <c r="C2357" i="8"/>
  <c r="B2357" i="8"/>
  <c r="A2357" i="8"/>
  <c r="Q2357" i="8" s="1"/>
  <c r="P2356" i="8"/>
  <c r="O2356" i="8"/>
  <c r="N2356" i="8"/>
  <c r="L2356" i="8"/>
  <c r="K2356" i="8"/>
  <c r="J2356" i="8"/>
  <c r="I2356" i="8"/>
  <c r="H2356" i="8"/>
  <c r="G2356" i="8"/>
  <c r="F2356" i="8"/>
  <c r="E2356" i="8"/>
  <c r="D2356" i="8"/>
  <c r="C2356" i="8"/>
  <c r="B2356" i="8"/>
  <c r="A2356" i="8"/>
  <c r="Q2356" i="8" s="1"/>
  <c r="Q2355" i="8"/>
  <c r="P2355" i="8"/>
  <c r="O2355" i="8"/>
  <c r="N2355" i="8"/>
  <c r="M2355" i="8"/>
  <c r="K2355" i="8"/>
  <c r="L2355" i="8" s="1"/>
  <c r="J2355" i="8"/>
  <c r="I2355" i="8"/>
  <c r="H2355" i="8"/>
  <c r="G2355" i="8"/>
  <c r="F2355" i="8"/>
  <c r="E2355" i="8"/>
  <c r="D2355" i="8"/>
  <c r="C2355" i="8"/>
  <c r="B2355" i="8"/>
  <c r="A2355" i="8"/>
  <c r="P2354" i="8"/>
  <c r="O2354" i="8"/>
  <c r="N2354" i="8"/>
  <c r="K2354" i="8"/>
  <c r="L2354" i="8" s="1"/>
  <c r="J2354" i="8"/>
  <c r="I2354" i="8"/>
  <c r="H2354" i="8"/>
  <c r="G2354" i="8"/>
  <c r="F2354" i="8"/>
  <c r="E2354" i="8"/>
  <c r="D2354" i="8"/>
  <c r="C2354" i="8"/>
  <c r="B2354" i="8"/>
  <c r="A2354" i="8"/>
  <c r="Q2354" i="8" s="1"/>
  <c r="P2353" i="8"/>
  <c r="O2353" i="8"/>
  <c r="N2353" i="8"/>
  <c r="K2353" i="8"/>
  <c r="L2353" i="8" s="1"/>
  <c r="J2353" i="8"/>
  <c r="I2353" i="8"/>
  <c r="H2353" i="8"/>
  <c r="G2353" i="8"/>
  <c r="F2353" i="8"/>
  <c r="E2353" i="8"/>
  <c r="D2353" i="8"/>
  <c r="C2353" i="8"/>
  <c r="B2353" i="8"/>
  <c r="A2353" i="8"/>
  <c r="Q2353" i="8" s="1"/>
  <c r="P2352" i="8"/>
  <c r="O2352" i="8"/>
  <c r="N2352" i="8"/>
  <c r="L2352" i="8"/>
  <c r="K2352" i="8"/>
  <c r="J2352" i="8"/>
  <c r="I2352" i="8"/>
  <c r="H2352" i="8"/>
  <c r="G2352" i="8"/>
  <c r="F2352" i="8"/>
  <c r="E2352" i="8"/>
  <c r="D2352" i="8"/>
  <c r="C2352" i="8"/>
  <c r="B2352" i="8"/>
  <c r="A2352" i="8"/>
  <c r="Q2352" i="8" s="1"/>
  <c r="P2351" i="8"/>
  <c r="O2351" i="8"/>
  <c r="N2351" i="8"/>
  <c r="K2351" i="8"/>
  <c r="L2351" i="8" s="1"/>
  <c r="J2351" i="8"/>
  <c r="I2351" i="8"/>
  <c r="H2351" i="8"/>
  <c r="G2351" i="8"/>
  <c r="F2351" i="8"/>
  <c r="E2351" i="8"/>
  <c r="D2351" i="8"/>
  <c r="C2351" i="8"/>
  <c r="B2351" i="8"/>
  <c r="A2351" i="8"/>
  <c r="Q2351" i="8" s="1"/>
  <c r="P2350" i="8"/>
  <c r="O2350" i="8"/>
  <c r="N2350" i="8"/>
  <c r="K2350" i="8"/>
  <c r="L2350" i="8" s="1"/>
  <c r="J2350" i="8"/>
  <c r="I2350" i="8"/>
  <c r="H2350" i="8"/>
  <c r="G2350" i="8"/>
  <c r="F2350" i="8"/>
  <c r="E2350" i="8"/>
  <c r="D2350" i="8"/>
  <c r="C2350" i="8"/>
  <c r="B2350" i="8"/>
  <c r="A2350" i="8"/>
  <c r="Q2350" i="8" s="1"/>
  <c r="P2349" i="8"/>
  <c r="O2349" i="8"/>
  <c r="N2349" i="8"/>
  <c r="K2349" i="8"/>
  <c r="L2349" i="8" s="1"/>
  <c r="J2349" i="8"/>
  <c r="I2349" i="8"/>
  <c r="H2349" i="8"/>
  <c r="G2349" i="8"/>
  <c r="F2349" i="8"/>
  <c r="E2349" i="8"/>
  <c r="D2349" i="8"/>
  <c r="C2349" i="8"/>
  <c r="B2349" i="8"/>
  <c r="A2349" i="8"/>
  <c r="Q2349" i="8" s="1"/>
  <c r="P2348" i="8"/>
  <c r="O2348" i="8"/>
  <c r="N2348" i="8"/>
  <c r="L2348" i="8"/>
  <c r="K2348" i="8"/>
  <c r="J2348" i="8"/>
  <c r="I2348" i="8"/>
  <c r="H2348" i="8"/>
  <c r="G2348" i="8"/>
  <c r="F2348" i="8"/>
  <c r="E2348" i="8"/>
  <c r="D2348" i="8"/>
  <c r="C2348" i="8"/>
  <c r="B2348" i="8"/>
  <c r="A2348" i="8"/>
  <c r="Q2348" i="8" s="1"/>
  <c r="Q2347" i="8"/>
  <c r="P2347" i="8"/>
  <c r="O2347" i="8"/>
  <c r="N2347" i="8"/>
  <c r="M2347" i="8"/>
  <c r="K2347" i="8"/>
  <c r="L2347" i="8" s="1"/>
  <c r="J2347" i="8"/>
  <c r="I2347" i="8"/>
  <c r="H2347" i="8"/>
  <c r="G2347" i="8"/>
  <c r="F2347" i="8"/>
  <c r="E2347" i="8"/>
  <c r="D2347" i="8"/>
  <c r="C2347" i="8"/>
  <c r="B2347" i="8"/>
  <c r="A2347" i="8"/>
  <c r="P2346" i="8"/>
  <c r="O2346" i="8"/>
  <c r="N2346" i="8"/>
  <c r="K2346" i="8"/>
  <c r="L2346" i="8" s="1"/>
  <c r="J2346" i="8"/>
  <c r="I2346" i="8"/>
  <c r="H2346" i="8"/>
  <c r="G2346" i="8"/>
  <c r="F2346" i="8"/>
  <c r="E2346" i="8"/>
  <c r="D2346" i="8"/>
  <c r="C2346" i="8"/>
  <c r="B2346" i="8"/>
  <c r="A2346" i="8"/>
  <c r="Q2346" i="8" s="1"/>
  <c r="P2345" i="8"/>
  <c r="O2345" i="8"/>
  <c r="N2345" i="8"/>
  <c r="K2345" i="8"/>
  <c r="L2345" i="8" s="1"/>
  <c r="J2345" i="8"/>
  <c r="I2345" i="8"/>
  <c r="H2345" i="8"/>
  <c r="G2345" i="8"/>
  <c r="F2345" i="8"/>
  <c r="E2345" i="8"/>
  <c r="D2345" i="8"/>
  <c r="C2345" i="8"/>
  <c r="B2345" i="8"/>
  <c r="A2345" i="8"/>
  <c r="Q2345" i="8" s="1"/>
  <c r="P2344" i="8"/>
  <c r="O2344" i="8"/>
  <c r="N2344" i="8"/>
  <c r="L2344" i="8"/>
  <c r="K2344" i="8"/>
  <c r="J2344" i="8"/>
  <c r="I2344" i="8"/>
  <c r="H2344" i="8"/>
  <c r="G2344" i="8"/>
  <c r="F2344" i="8"/>
  <c r="E2344" i="8"/>
  <c r="D2344" i="8"/>
  <c r="C2344" i="8"/>
  <c r="B2344" i="8"/>
  <c r="A2344" i="8"/>
  <c r="Q2344" i="8" s="1"/>
  <c r="P2343" i="8"/>
  <c r="O2343" i="8"/>
  <c r="N2343" i="8"/>
  <c r="K2343" i="8"/>
  <c r="L2343" i="8" s="1"/>
  <c r="J2343" i="8"/>
  <c r="I2343" i="8"/>
  <c r="H2343" i="8"/>
  <c r="G2343" i="8"/>
  <c r="F2343" i="8"/>
  <c r="E2343" i="8"/>
  <c r="D2343" i="8"/>
  <c r="C2343" i="8"/>
  <c r="B2343" i="8"/>
  <c r="A2343" i="8"/>
  <c r="Q2343" i="8" s="1"/>
  <c r="P2342" i="8"/>
  <c r="O2342" i="8"/>
  <c r="N2342" i="8"/>
  <c r="K2342" i="8"/>
  <c r="L2342" i="8" s="1"/>
  <c r="J2342" i="8"/>
  <c r="I2342" i="8"/>
  <c r="H2342" i="8"/>
  <c r="G2342" i="8"/>
  <c r="F2342" i="8"/>
  <c r="E2342" i="8"/>
  <c r="D2342" i="8"/>
  <c r="C2342" i="8"/>
  <c r="B2342" i="8"/>
  <c r="A2342" i="8"/>
  <c r="Q2342" i="8" s="1"/>
  <c r="P2341" i="8"/>
  <c r="O2341" i="8"/>
  <c r="N2341" i="8"/>
  <c r="K2341" i="8"/>
  <c r="L2341" i="8" s="1"/>
  <c r="J2341" i="8"/>
  <c r="I2341" i="8"/>
  <c r="H2341" i="8"/>
  <c r="G2341" i="8"/>
  <c r="F2341" i="8"/>
  <c r="E2341" i="8"/>
  <c r="D2341" i="8"/>
  <c r="C2341" i="8"/>
  <c r="B2341" i="8"/>
  <c r="A2341" i="8"/>
  <c r="Q2341" i="8" s="1"/>
  <c r="P2340" i="8"/>
  <c r="O2340" i="8"/>
  <c r="N2340" i="8"/>
  <c r="L2340" i="8"/>
  <c r="K2340" i="8"/>
  <c r="J2340" i="8"/>
  <c r="I2340" i="8"/>
  <c r="H2340" i="8"/>
  <c r="G2340" i="8"/>
  <c r="F2340" i="8"/>
  <c r="E2340" i="8"/>
  <c r="D2340" i="8"/>
  <c r="C2340" i="8"/>
  <c r="B2340" i="8"/>
  <c r="A2340" i="8"/>
  <c r="Q2340" i="8" s="1"/>
  <c r="P2339" i="8"/>
  <c r="O2339" i="8"/>
  <c r="N2339" i="8"/>
  <c r="K2339" i="8"/>
  <c r="L2339" i="8" s="1"/>
  <c r="J2339" i="8"/>
  <c r="I2339" i="8"/>
  <c r="H2339" i="8"/>
  <c r="G2339" i="8"/>
  <c r="F2339" i="8"/>
  <c r="E2339" i="8"/>
  <c r="D2339" i="8"/>
  <c r="C2339" i="8"/>
  <c r="B2339" i="8"/>
  <c r="A2339" i="8"/>
  <c r="Q2339" i="8" s="1"/>
  <c r="P2338" i="8"/>
  <c r="O2338" i="8"/>
  <c r="N2338" i="8"/>
  <c r="K2338" i="8"/>
  <c r="L2338" i="8" s="1"/>
  <c r="J2338" i="8"/>
  <c r="I2338" i="8"/>
  <c r="H2338" i="8"/>
  <c r="G2338" i="8"/>
  <c r="F2338" i="8"/>
  <c r="E2338" i="8"/>
  <c r="D2338" i="8"/>
  <c r="C2338" i="8"/>
  <c r="B2338" i="8"/>
  <c r="A2338" i="8"/>
  <c r="Q2338" i="8" s="1"/>
  <c r="P2337" i="8"/>
  <c r="O2337" i="8"/>
  <c r="N2337" i="8"/>
  <c r="K2337" i="8"/>
  <c r="L2337" i="8" s="1"/>
  <c r="J2337" i="8"/>
  <c r="I2337" i="8"/>
  <c r="H2337" i="8"/>
  <c r="G2337" i="8"/>
  <c r="F2337" i="8"/>
  <c r="E2337" i="8"/>
  <c r="D2337" i="8"/>
  <c r="C2337" i="8"/>
  <c r="B2337" i="8"/>
  <c r="A2337" i="8"/>
  <c r="Q2337" i="8" s="1"/>
  <c r="P2336" i="8"/>
  <c r="O2336" i="8"/>
  <c r="N2336" i="8"/>
  <c r="L2336" i="8"/>
  <c r="K2336" i="8"/>
  <c r="J2336" i="8"/>
  <c r="I2336" i="8"/>
  <c r="H2336" i="8"/>
  <c r="G2336" i="8"/>
  <c r="F2336" i="8"/>
  <c r="E2336" i="8"/>
  <c r="D2336" i="8"/>
  <c r="C2336" i="8"/>
  <c r="B2336" i="8"/>
  <c r="A2336" i="8"/>
  <c r="Q2336" i="8" s="1"/>
  <c r="P2335" i="8"/>
  <c r="O2335" i="8"/>
  <c r="N2335" i="8"/>
  <c r="K2335" i="8"/>
  <c r="L2335" i="8" s="1"/>
  <c r="J2335" i="8"/>
  <c r="I2335" i="8"/>
  <c r="H2335" i="8"/>
  <c r="G2335" i="8"/>
  <c r="F2335" i="8"/>
  <c r="E2335" i="8"/>
  <c r="D2335" i="8"/>
  <c r="C2335" i="8"/>
  <c r="B2335" i="8"/>
  <c r="A2335" i="8"/>
  <c r="Q2335" i="8" s="1"/>
  <c r="P2334" i="8"/>
  <c r="O2334" i="8"/>
  <c r="N2334" i="8"/>
  <c r="K2334" i="8"/>
  <c r="L2334" i="8" s="1"/>
  <c r="J2334" i="8"/>
  <c r="I2334" i="8"/>
  <c r="H2334" i="8"/>
  <c r="G2334" i="8"/>
  <c r="F2334" i="8"/>
  <c r="E2334" i="8"/>
  <c r="D2334" i="8"/>
  <c r="C2334" i="8"/>
  <c r="B2334" i="8"/>
  <c r="A2334" i="8"/>
  <c r="Q2334" i="8" s="1"/>
  <c r="P2333" i="8"/>
  <c r="O2333" i="8"/>
  <c r="N2333" i="8"/>
  <c r="K2333" i="8"/>
  <c r="L2333" i="8" s="1"/>
  <c r="J2333" i="8"/>
  <c r="I2333" i="8"/>
  <c r="H2333" i="8"/>
  <c r="G2333" i="8"/>
  <c r="F2333" i="8"/>
  <c r="E2333" i="8"/>
  <c r="D2333" i="8"/>
  <c r="C2333" i="8"/>
  <c r="B2333" i="8"/>
  <c r="A2333" i="8"/>
  <c r="Q2333" i="8" s="1"/>
  <c r="P2332" i="8"/>
  <c r="O2332" i="8"/>
  <c r="N2332" i="8"/>
  <c r="L2332" i="8"/>
  <c r="K2332" i="8"/>
  <c r="J2332" i="8"/>
  <c r="I2332" i="8"/>
  <c r="H2332" i="8"/>
  <c r="G2332" i="8"/>
  <c r="F2332" i="8"/>
  <c r="E2332" i="8"/>
  <c r="D2332" i="8"/>
  <c r="C2332" i="8"/>
  <c r="B2332" i="8"/>
  <c r="A2332" i="8"/>
  <c r="Q2332" i="8" s="1"/>
  <c r="P2331" i="8"/>
  <c r="O2331" i="8"/>
  <c r="N2331" i="8"/>
  <c r="K2331" i="8"/>
  <c r="L2331" i="8" s="1"/>
  <c r="J2331" i="8"/>
  <c r="I2331" i="8"/>
  <c r="H2331" i="8"/>
  <c r="G2331" i="8"/>
  <c r="F2331" i="8"/>
  <c r="E2331" i="8"/>
  <c r="D2331" i="8"/>
  <c r="C2331" i="8"/>
  <c r="B2331" i="8"/>
  <c r="A2331" i="8"/>
  <c r="Q2331" i="8" s="1"/>
  <c r="P2330" i="8"/>
  <c r="O2330" i="8"/>
  <c r="N2330" i="8"/>
  <c r="K2330" i="8"/>
  <c r="L2330" i="8" s="1"/>
  <c r="J2330" i="8"/>
  <c r="I2330" i="8"/>
  <c r="H2330" i="8"/>
  <c r="G2330" i="8"/>
  <c r="F2330" i="8"/>
  <c r="E2330" i="8"/>
  <c r="D2330" i="8"/>
  <c r="C2330" i="8"/>
  <c r="B2330" i="8"/>
  <c r="A2330" i="8"/>
  <c r="Q2330" i="8" s="1"/>
  <c r="P2329" i="8"/>
  <c r="O2329" i="8"/>
  <c r="N2329" i="8"/>
  <c r="K2329" i="8"/>
  <c r="L2329" i="8" s="1"/>
  <c r="J2329" i="8"/>
  <c r="I2329" i="8"/>
  <c r="H2329" i="8"/>
  <c r="G2329" i="8"/>
  <c r="F2329" i="8"/>
  <c r="E2329" i="8"/>
  <c r="D2329" i="8"/>
  <c r="C2329" i="8"/>
  <c r="B2329" i="8"/>
  <c r="A2329" i="8"/>
  <c r="Q2329" i="8" s="1"/>
  <c r="P2328" i="8"/>
  <c r="O2328" i="8"/>
  <c r="N2328" i="8"/>
  <c r="L2328" i="8"/>
  <c r="K2328" i="8"/>
  <c r="J2328" i="8"/>
  <c r="I2328" i="8"/>
  <c r="H2328" i="8"/>
  <c r="G2328" i="8"/>
  <c r="F2328" i="8"/>
  <c r="E2328" i="8"/>
  <c r="D2328" i="8"/>
  <c r="C2328" i="8"/>
  <c r="B2328" i="8"/>
  <c r="A2328" i="8"/>
  <c r="Q2328" i="8" s="1"/>
  <c r="P2327" i="8"/>
  <c r="O2327" i="8"/>
  <c r="N2327" i="8"/>
  <c r="K2327" i="8"/>
  <c r="L2327" i="8" s="1"/>
  <c r="J2327" i="8"/>
  <c r="I2327" i="8"/>
  <c r="H2327" i="8"/>
  <c r="G2327" i="8"/>
  <c r="F2327" i="8"/>
  <c r="E2327" i="8"/>
  <c r="D2327" i="8"/>
  <c r="C2327" i="8"/>
  <c r="B2327" i="8"/>
  <c r="A2327" i="8"/>
  <c r="Q2327" i="8" s="1"/>
  <c r="P2326" i="8"/>
  <c r="O2326" i="8"/>
  <c r="N2326" i="8"/>
  <c r="K2326" i="8"/>
  <c r="L2326" i="8" s="1"/>
  <c r="J2326" i="8"/>
  <c r="I2326" i="8"/>
  <c r="H2326" i="8"/>
  <c r="G2326" i="8"/>
  <c r="F2326" i="8"/>
  <c r="E2326" i="8"/>
  <c r="D2326" i="8"/>
  <c r="C2326" i="8"/>
  <c r="B2326" i="8"/>
  <c r="A2326" i="8"/>
  <c r="Q2326" i="8" s="1"/>
  <c r="P2325" i="8"/>
  <c r="O2325" i="8"/>
  <c r="N2325" i="8"/>
  <c r="K2325" i="8"/>
  <c r="L2325" i="8" s="1"/>
  <c r="J2325" i="8"/>
  <c r="I2325" i="8"/>
  <c r="H2325" i="8"/>
  <c r="G2325" i="8"/>
  <c r="F2325" i="8"/>
  <c r="E2325" i="8"/>
  <c r="D2325" i="8"/>
  <c r="C2325" i="8"/>
  <c r="B2325" i="8"/>
  <c r="A2325" i="8"/>
  <c r="Q2325" i="8" s="1"/>
  <c r="P2324" i="8"/>
  <c r="O2324" i="8"/>
  <c r="N2324" i="8"/>
  <c r="L2324" i="8"/>
  <c r="K2324" i="8"/>
  <c r="J2324" i="8"/>
  <c r="I2324" i="8"/>
  <c r="H2324" i="8"/>
  <c r="G2324" i="8"/>
  <c r="F2324" i="8"/>
  <c r="E2324" i="8"/>
  <c r="D2324" i="8"/>
  <c r="C2324" i="8"/>
  <c r="B2324" i="8"/>
  <c r="A2324" i="8"/>
  <c r="Q2324" i="8" s="1"/>
  <c r="P2323" i="8"/>
  <c r="O2323" i="8"/>
  <c r="N2323" i="8"/>
  <c r="K2323" i="8"/>
  <c r="L2323" i="8" s="1"/>
  <c r="J2323" i="8"/>
  <c r="I2323" i="8"/>
  <c r="H2323" i="8"/>
  <c r="G2323" i="8"/>
  <c r="F2323" i="8"/>
  <c r="E2323" i="8"/>
  <c r="D2323" i="8"/>
  <c r="C2323" i="8"/>
  <c r="B2323" i="8"/>
  <c r="A2323" i="8"/>
  <c r="Q2323" i="8" s="1"/>
  <c r="P2322" i="8"/>
  <c r="O2322" i="8"/>
  <c r="N2322" i="8"/>
  <c r="K2322" i="8"/>
  <c r="L2322" i="8" s="1"/>
  <c r="J2322" i="8"/>
  <c r="I2322" i="8"/>
  <c r="H2322" i="8"/>
  <c r="G2322" i="8"/>
  <c r="F2322" i="8"/>
  <c r="E2322" i="8"/>
  <c r="D2322" i="8"/>
  <c r="C2322" i="8"/>
  <c r="B2322" i="8"/>
  <c r="A2322" i="8"/>
  <c r="Q2322" i="8" s="1"/>
  <c r="P2321" i="8"/>
  <c r="O2321" i="8"/>
  <c r="N2321" i="8"/>
  <c r="K2321" i="8"/>
  <c r="L2321" i="8" s="1"/>
  <c r="J2321" i="8"/>
  <c r="I2321" i="8"/>
  <c r="H2321" i="8"/>
  <c r="G2321" i="8"/>
  <c r="F2321" i="8"/>
  <c r="E2321" i="8"/>
  <c r="D2321" i="8"/>
  <c r="C2321" i="8"/>
  <c r="B2321" i="8"/>
  <c r="A2321" i="8"/>
  <c r="Q2321" i="8" s="1"/>
  <c r="P2320" i="8"/>
  <c r="O2320" i="8"/>
  <c r="N2320" i="8"/>
  <c r="L2320" i="8"/>
  <c r="K2320" i="8"/>
  <c r="J2320" i="8"/>
  <c r="I2320" i="8"/>
  <c r="H2320" i="8"/>
  <c r="G2320" i="8"/>
  <c r="F2320" i="8"/>
  <c r="E2320" i="8"/>
  <c r="D2320" i="8"/>
  <c r="C2320" i="8"/>
  <c r="B2320" i="8"/>
  <c r="A2320" i="8"/>
  <c r="Q2320" i="8" s="1"/>
  <c r="P2319" i="8"/>
  <c r="O2319" i="8"/>
  <c r="N2319" i="8"/>
  <c r="K2319" i="8"/>
  <c r="L2319" i="8" s="1"/>
  <c r="J2319" i="8"/>
  <c r="I2319" i="8"/>
  <c r="H2319" i="8"/>
  <c r="G2319" i="8"/>
  <c r="F2319" i="8"/>
  <c r="E2319" i="8"/>
  <c r="D2319" i="8"/>
  <c r="C2319" i="8"/>
  <c r="B2319" i="8"/>
  <c r="A2319" i="8"/>
  <c r="Q2319" i="8" s="1"/>
  <c r="P2318" i="8"/>
  <c r="O2318" i="8"/>
  <c r="N2318" i="8"/>
  <c r="K2318" i="8"/>
  <c r="L2318" i="8" s="1"/>
  <c r="J2318" i="8"/>
  <c r="I2318" i="8"/>
  <c r="H2318" i="8"/>
  <c r="G2318" i="8"/>
  <c r="F2318" i="8"/>
  <c r="E2318" i="8"/>
  <c r="D2318" i="8"/>
  <c r="C2318" i="8"/>
  <c r="B2318" i="8"/>
  <c r="A2318" i="8"/>
  <c r="Q2318" i="8" s="1"/>
  <c r="P2317" i="8"/>
  <c r="O2317" i="8"/>
  <c r="N2317" i="8"/>
  <c r="K2317" i="8"/>
  <c r="L2317" i="8" s="1"/>
  <c r="J2317" i="8"/>
  <c r="I2317" i="8"/>
  <c r="H2317" i="8"/>
  <c r="G2317" i="8"/>
  <c r="F2317" i="8"/>
  <c r="E2317" i="8"/>
  <c r="D2317" i="8"/>
  <c r="C2317" i="8"/>
  <c r="B2317" i="8"/>
  <c r="A2317" i="8"/>
  <c r="Q2317" i="8" s="1"/>
  <c r="P2316" i="8"/>
  <c r="O2316" i="8"/>
  <c r="N2316" i="8"/>
  <c r="L2316" i="8"/>
  <c r="K2316" i="8"/>
  <c r="J2316" i="8"/>
  <c r="I2316" i="8"/>
  <c r="H2316" i="8"/>
  <c r="G2316" i="8"/>
  <c r="F2316" i="8"/>
  <c r="E2316" i="8"/>
  <c r="D2316" i="8"/>
  <c r="C2316" i="8"/>
  <c r="B2316" i="8"/>
  <c r="A2316" i="8"/>
  <c r="Q2316" i="8" s="1"/>
  <c r="P2315" i="8"/>
  <c r="O2315" i="8"/>
  <c r="N2315" i="8"/>
  <c r="K2315" i="8"/>
  <c r="L2315" i="8" s="1"/>
  <c r="J2315" i="8"/>
  <c r="I2315" i="8"/>
  <c r="H2315" i="8"/>
  <c r="G2315" i="8"/>
  <c r="F2315" i="8"/>
  <c r="E2315" i="8"/>
  <c r="D2315" i="8"/>
  <c r="C2315" i="8"/>
  <c r="B2315" i="8"/>
  <c r="A2315" i="8"/>
  <c r="Q2315" i="8" s="1"/>
  <c r="P2314" i="8"/>
  <c r="O2314" i="8"/>
  <c r="N2314" i="8"/>
  <c r="K2314" i="8"/>
  <c r="L2314" i="8" s="1"/>
  <c r="J2314" i="8"/>
  <c r="I2314" i="8"/>
  <c r="H2314" i="8"/>
  <c r="G2314" i="8"/>
  <c r="F2314" i="8"/>
  <c r="E2314" i="8"/>
  <c r="D2314" i="8"/>
  <c r="C2314" i="8"/>
  <c r="B2314" i="8"/>
  <c r="A2314" i="8"/>
  <c r="Q2314" i="8" s="1"/>
  <c r="P2313" i="8"/>
  <c r="O2313" i="8"/>
  <c r="N2313" i="8"/>
  <c r="K2313" i="8"/>
  <c r="L2313" i="8" s="1"/>
  <c r="J2313" i="8"/>
  <c r="I2313" i="8"/>
  <c r="H2313" i="8"/>
  <c r="G2313" i="8"/>
  <c r="F2313" i="8"/>
  <c r="E2313" i="8"/>
  <c r="D2313" i="8"/>
  <c r="C2313" i="8"/>
  <c r="B2313" i="8"/>
  <c r="A2313" i="8"/>
  <c r="Q2313" i="8" s="1"/>
  <c r="P2312" i="8"/>
  <c r="O2312" i="8"/>
  <c r="N2312" i="8"/>
  <c r="L2312" i="8"/>
  <c r="K2312" i="8"/>
  <c r="J2312" i="8"/>
  <c r="I2312" i="8"/>
  <c r="H2312" i="8"/>
  <c r="G2312" i="8"/>
  <c r="F2312" i="8"/>
  <c r="E2312" i="8"/>
  <c r="D2312" i="8"/>
  <c r="C2312" i="8"/>
  <c r="B2312" i="8"/>
  <c r="A2312" i="8"/>
  <c r="Q2312" i="8" s="1"/>
  <c r="P2311" i="8"/>
  <c r="O2311" i="8"/>
  <c r="N2311" i="8"/>
  <c r="K2311" i="8"/>
  <c r="L2311" i="8" s="1"/>
  <c r="J2311" i="8"/>
  <c r="I2311" i="8"/>
  <c r="H2311" i="8"/>
  <c r="G2311" i="8"/>
  <c r="F2311" i="8"/>
  <c r="E2311" i="8"/>
  <c r="D2311" i="8"/>
  <c r="C2311" i="8"/>
  <c r="B2311" i="8"/>
  <c r="A2311" i="8"/>
  <c r="Q2311" i="8" s="1"/>
  <c r="P2310" i="8"/>
  <c r="O2310" i="8"/>
  <c r="N2310" i="8"/>
  <c r="K2310" i="8"/>
  <c r="L2310" i="8" s="1"/>
  <c r="J2310" i="8"/>
  <c r="I2310" i="8"/>
  <c r="H2310" i="8"/>
  <c r="G2310" i="8"/>
  <c r="F2310" i="8"/>
  <c r="E2310" i="8"/>
  <c r="D2310" i="8"/>
  <c r="C2310" i="8"/>
  <c r="B2310" i="8"/>
  <c r="A2310" i="8"/>
  <c r="Q2310" i="8" s="1"/>
  <c r="P2309" i="8"/>
  <c r="O2309" i="8"/>
  <c r="N2309" i="8"/>
  <c r="K2309" i="8"/>
  <c r="L2309" i="8" s="1"/>
  <c r="J2309" i="8"/>
  <c r="I2309" i="8"/>
  <c r="H2309" i="8"/>
  <c r="G2309" i="8"/>
  <c r="F2309" i="8"/>
  <c r="E2309" i="8"/>
  <c r="D2309" i="8"/>
  <c r="C2309" i="8"/>
  <c r="B2309" i="8"/>
  <c r="A2309" i="8"/>
  <c r="Q2309" i="8" s="1"/>
  <c r="P2308" i="8"/>
  <c r="O2308" i="8"/>
  <c r="N2308" i="8"/>
  <c r="L2308" i="8"/>
  <c r="K2308" i="8"/>
  <c r="J2308" i="8"/>
  <c r="I2308" i="8"/>
  <c r="H2308" i="8"/>
  <c r="G2308" i="8"/>
  <c r="F2308" i="8"/>
  <c r="E2308" i="8"/>
  <c r="D2308" i="8"/>
  <c r="C2308" i="8"/>
  <c r="B2308" i="8"/>
  <c r="A2308" i="8"/>
  <c r="Q2308" i="8" s="1"/>
  <c r="P2307" i="8"/>
  <c r="O2307" i="8"/>
  <c r="N2307" i="8"/>
  <c r="K2307" i="8"/>
  <c r="L2307" i="8" s="1"/>
  <c r="J2307" i="8"/>
  <c r="I2307" i="8"/>
  <c r="H2307" i="8"/>
  <c r="G2307" i="8"/>
  <c r="F2307" i="8"/>
  <c r="E2307" i="8"/>
  <c r="D2307" i="8"/>
  <c r="C2307" i="8"/>
  <c r="B2307" i="8"/>
  <c r="A2307" i="8"/>
  <c r="Q2307" i="8" s="1"/>
  <c r="P2306" i="8"/>
  <c r="O2306" i="8"/>
  <c r="N2306" i="8"/>
  <c r="K2306" i="8"/>
  <c r="L2306" i="8" s="1"/>
  <c r="J2306" i="8"/>
  <c r="I2306" i="8"/>
  <c r="H2306" i="8"/>
  <c r="G2306" i="8"/>
  <c r="F2306" i="8"/>
  <c r="E2306" i="8"/>
  <c r="D2306" i="8"/>
  <c r="C2306" i="8"/>
  <c r="B2306" i="8"/>
  <c r="A2306" i="8"/>
  <c r="Q2306" i="8" s="1"/>
  <c r="P2305" i="8"/>
  <c r="O2305" i="8"/>
  <c r="N2305" i="8"/>
  <c r="K2305" i="8"/>
  <c r="L2305" i="8" s="1"/>
  <c r="J2305" i="8"/>
  <c r="I2305" i="8"/>
  <c r="H2305" i="8"/>
  <c r="G2305" i="8"/>
  <c r="F2305" i="8"/>
  <c r="E2305" i="8"/>
  <c r="D2305" i="8"/>
  <c r="C2305" i="8"/>
  <c r="B2305" i="8"/>
  <c r="A2305" i="8"/>
  <c r="Q2305" i="8" s="1"/>
  <c r="P2304" i="8"/>
  <c r="O2304" i="8"/>
  <c r="N2304" i="8"/>
  <c r="L2304" i="8"/>
  <c r="K2304" i="8"/>
  <c r="J2304" i="8"/>
  <c r="I2304" i="8"/>
  <c r="H2304" i="8"/>
  <c r="G2304" i="8"/>
  <c r="F2304" i="8"/>
  <c r="E2304" i="8"/>
  <c r="D2304" i="8"/>
  <c r="C2304" i="8"/>
  <c r="B2304" i="8"/>
  <c r="A2304" i="8"/>
  <c r="Q2304" i="8" s="1"/>
  <c r="P2303" i="8"/>
  <c r="O2303" i="8"/>
  <c r="N2303" i="8"/>
  <c r="K2303" i="8"/>
  <c r="L2303" i="8" s="1"/>
  <c r="J2303" i="8"/>
  <c r="I2303" i="8"/>
  <c r="H2303" i="8"/>
  <c r="G2303" i="8"/>
  <c r="F2303" i="8"/>
  <c r="E2303" i="8"/>
  <c r="D2303" i="8"/>
  <c r="C2303" i="8"/>
  <c r="B2303" i="8"/>
  <c r="A2303" i="8"/>
  <c r="Q2303" i="8" s="1"/>
  <c r="P2302" i="8"/>
  <c r="O2302" i="8"/>
  <c r="N2302" i="8"/>
  <c r="K2302" i="8"/>
  <c r="L2302" i="8" s="1"/>
  <c r="J2302" i="8"/>
  <c r="I2302" i="8"/>
  <c r="H2302" i="8"/>
  <c r="G2302" i="8"/>
  <c r="F2302" i="8"/>
  <c r="E2302" i="8"/>
  <c r="D2302" i="8"/>
  <c r="C2302" i="8"/>
  <c r="B2302" i="8"/>
  <c r="A2302" i="8"/>
  <c r="Q2302" i="8" s="1"/>
  <c r="P2301" i="8"/>
  <c r="O2301" i="8"/>
  <c r="N2301" i="8"/>
  <c r="K2301" i="8"/>
  <c r="L2301" i="8" s="1"/>
  <c r="J2301" i="8"/>
  <c r="I2301" i="8"/>
  <c r="H2301" i="8"/>
  <c r="G2301" i="8"/>
  <c r="F2301" i="8"/>
  <c r="E2301" i="8"/>
  <c r="D2301" i="8"/>
  <c r="C2301" i="8"/>
  <c r="B2301" i="8"/>
  <c r="A2301" i="8"/>
  <c r="Q2301" i="8" s="1"/>
  <c r="P2300" i="8"/>
  <c r="O2300" i="8"/>
  <c r="N2300" i="8"/>
  <c r="L2300" i="8"/>
  <c r="K2300" i="8"/>
  <c r="J2300" i="8"/>
  <c r="I2300" i="8"/>
  <c r="H2300" i="8"/>
  <c r="G2300" i="8"/>
  <c r="F2300" i="8"/>
  <c r="E2300" i="8"/>
  <c r="D2300" i="8"/>
  <c r="C2300" i="8"/>
  <c r="B2300" i="8"/>
  <c r="A2300" i="8"/>
  <c r="Q2300" i="8" s="1"/>
  <c r="Q2299" i="8"/>
  <c r="P2299" i="8"/>
  <c r="O2299" i="8"/>
  <c r="N2299" i="8"/>
  <c r="M2299" i="8"/>
  <c r="K2299" i="8"/>
  <c r="L2299" i="8" s="1"/>
  <c r="J2299" i="8"/>
  <c r="I2299" i="8"/>
  <c r="H2299" i="8"/>
  <c r="G2299" i="8"/>
  <c r="F2299" i="8"/>
  <c r="E2299" i="8"/>
  <c r="D2299" i="8"/>
  <c r="C2299" i="8"/>
  <c r="B2299" i="8"/>
  <c r="A2299" i="8"/>
  <c r="P2298" i="8"/>
  <c r="O2298" i="8"/>
  <c r="N2298" i="8"/>
  <c r="K2298" i="8"/>
  <c r="L2298" i="8" s="1"/>
  <c r="J2298" i="8"/>
  <c r="I2298" i="8"/>
  <c r="H2298" i="8"/>
  <c r="G2298" i="8"/>
  <c r="F2298" i="8"/>
  <c r="E2298" i="8"/>
  <c r="D2298" i="8"/>
  <c r="C2298" i="8"/>
  <c r="B2298" i="8"/>
  <c r="A2298" i="8"/>
  <c r="Q2298" i="8" s="1"/>
  <c r="P2297" i="8"/>
  <c r="O2297" i="8"/>
  <c r="N2297" i="8"/>
  <c r="K2297" i="8"/>
  <c r="L2297" i="8" s="1"/>
  <c r="J2297" i="8"/>
  <c r="I2297" i="8"/>
  <c r="H2297" i="8"/>
  <c r="G2297" i="8"/>
  <c r="F2297" i="8"/>
  <c r="E2297" i="8"/>
  <c r="D2297" i="8"/>
  <c r="C2297" i="8"/>
  <c r="B2297" i="8"/>
  <c r="A2297" i="8"/>
  <c r="P2296" i="8"/>
  <c r="O2296" i="8"/>
  <c r="N2296" i="8"/>
  <c r="L2296" i="8"/>
  <c r="K2296" i="8"/>
  <c r="J2296" i="8"/>
  <c r="I2296" i="8"/>
  <c r="H2296" i="8"/>
  <c r="G2296" i="8"/>
  <c r="F2296" i="8"/>
  <c r="E2296" i="8"/>
  <c r="D2296" i="8"/>
  <c r="C2296" i="8"/>
  <c r="B2296" i="8"/>
  <c r="A2296" i="8"/>
  <c r="Q2296" i="8" s="1"/>
  <c r="P2295" i="8"/>
  <c r="O2295" i="8"/>
  <c r="N2295" i="8"/>
  <c r="K2295" i="8"/>
  <c r="L2295" i="8" s="1"/>
  <c r="J2295" i="8"/>
  <c r="I2295" i="8"/>
  <c r="H2295" i="8"/>
  <c r="G2295" i="8"/>
  <c r="F2295" i="8"/>
  <c r="E2295" i="8"/>
  <c r="D2295" i="8"/>
  <c r="C2295" i="8"/>
  <c r="B2295" i="8"/>
  <c r="A2295" i="8"/>
  <c r="P2294" i="8"/>
  <c r="O2294" i="8"/>
  <c r="N2294" i="8"/>
  <c r="K2294" i="8"/>
  <c r="L2294" i="8" s="1"/>
  <c r="J2294" i="8"/>
  <c r="I2294" i="8"/>
  <c r="H2294" i="8"/>
  <c r="G2294" i="8"/>
  <c r="F2294" i="8"/>
  <c r="E2294" i="8"/>
  <c r="D2294" i="8"/>
  <c r="C2294" i="8"/>
  <c r="B2294" i="8"/>
  <c r="A2294" i="8"/>
  <c r="Q2294" i="8" s="1"/>
  <c r="P2293" i="8"/>
  <c r="O2293" i="8"/>
  <c r="N2293" i="8"/>
  <c r="K2293" i="8"/>
  <c r="L2293" i="8" s="1"/>
  <c r="J2293" i="8"/>
  <c r="I2293" i="8"/>
  <c r="H2293" i="8"/>
  <c r="G2293" i="8"/>
  <c r="F2293" i="8"/>
  <c r="E2293" i="8"/>
  <c r="D2293" i="8"/>
  <c r="C2293" i="8"/>
  <c r="B2293" i="8"/>
  <c r="A2293" i="8"/>
  <c r="P2292" i="8"/>
  <c r="O2292" i="8"/>
  <c r="N2292" i="8"/>
  <c r="L2292" i="8"/>
  <c r="K2292" i="8"/>
  <c r="J2292" i="8"/>
  <c r="I2292" i="8"/>
  <c r="H2292" i="8"/>
  <c r="G2292" i="8"/>
  <c r="F2292" i="8"/>
  <c r="E2292" i="8"/>
  <c r="D2292" i="8"/>
  <c r="C2292" i="8"/>
  <c r="B2292" i="8"/>
  <c r="A2292" i="8"/>
  <c r="Q2292" i="8" s="1"/>
  <c r="Q2291" i="8"/>
  <c r="P2291" i="8"/>
  <c r="O2291" i="8"/>
  <c r="N2291" i="8"/>
  <c r="M2291" i="8"/>
  <c r="K2291" i="8"/>
  <c r="L2291" i="8" s="1"/>
  <c r="J2291" i="8"/>
  <c r="I2291" i="8"/>
  <c r="H2291" i="8"/>
  <c r="G2291" i="8"/>
  <c r="F2291" i="8"/>
  <c r="E2291" i="8"/>
  <c r="D2291" i="8"/>
  <c r="C2291" i="8"/>
  <c r="B2291" i="8"/>
  <c r="A2291" i="8"/>
  <c r="P2290" i="8"/>
  <c r="O2290" i="8"/>
  <c r="N2290" i="8"/>
  <c r="K2290" i="8"/>
  <c r="L2290" i="8" s="1"/>
  <c r="J2290" i="8"/>
  <c r="I2290" i="8"/>
  <c r="H2290" i="8"/>
  <c r="G2290" i="8"/>
  <c r="F2290" i="8"/>
  <c r="E2290" i="8"/>
  <c r="D2290" i="8"/>
  <c r="C2290" i="8"/>
  <c r="B2290" i="8"/>
  <c r="A2290" i="8"/>
  <c r="Q2290" i="8" s="1"/>
  <c r="P2289" i="8"/>
  <c r="O2289" i="8"/>
  <c r="N2289" i="8"/>
  <c r="K2289" i="8"/>
  <c r="L2289" i="8" s="1"/>
  <c r="J2289" i="8"/>
  <c r="I2289" i="8"/>
  <c r="H2289" i="8"/>
  <c r="G2289" i="8"/>
  <c r="F2289" i="8"/>
  <c r="E2289" i="8"/>
  <c r="D2289" i="8"/>
  <c r="C2289" i="8"/>
  <c r="B2289" i="8"/>
  <c r="A2289" i="8"/>
  <c r="Q2289" i="8" s="1"/>
  <c r="P2288" i="8"/>
  <c r="O2288" i="8"/>
  <c r="N2288" i="8"/>
  <c r="L2288" i="8"/>
  <c r="K2288" i="8"/>
  <c r="J2288" i="8"/>
  <c r="I2288" i="8"/>
  <c r="H2288" i="8"/>
  <c r="G2288" i="8"/>
  <c r="F2288" i="8"/>
  <c r="E2288" i="8"/>
  <c r="D2288" i="8"/>
  <c r="C2288" i="8"/>
  <c r="B2288" i="8"/>
  <c r="A2288" i="8"/>
  <c r="Q2288" i="8" s="1"/>
  <c r="P2287" i="8"/>
  <c r="O2287" i="8"/>
  <c r="N2287" i="8"/>
  <c r="K2287" i="8"/>
  <c r="L2287" i="8" s="1"/>
  <c r="J2287" i="8"/>
  <c r="I2287" i="8"/>
  <c r="H2287" i="8"/>
  <c r="G2287" i="8"/>
  <c r="F2287" i="8"/>
  <c r="E2287" i="8"/>
  <c r="D2287" i="8"/>
  <c r="C2287" i="8"/>
  <c r="B2287" i="8"/>
  <c r="A2287" i="8"/>
  <c r="P2286" i="8"/>
  <c r="O2286" i="8"/>
  <c r="N2286" i="8"/>
  <c r="K2286" i="8"/>
  <c r="L2286" i="8" s="1"/>
  <c r="J2286" i="8"/>
  <c r="I2286" i="8"/>
  <c r="H2286" i="8"/>
  <c r="G2286" i="8"/>
  <c r="F2286" i="8"/>
  <c r="E2286" i="8"/>
  <c r="D2286" i="8"/>
  <c r="C2286" i="8"/>
  <c r="B2286" i="8"/>
  <c r="A2286" i="8"/>
  <c r="Q2286" i="8" s="1"/>
  <c r="P2285" i="8"/>
  <c r="O2285" i="8"/>
  <c r="N2285" i="8"/>
  <c r="K2285" i="8"/>
  <c r="L2285" i="8" s="1"/>
  <c r="J2285" i="8"/>
  <c r="I2285" i="8"/>
  <c r="H2285" i="8"/>
  <c r="G2285" i="8"/>
  <c r="F2285" i="8"/>
  <c r="E2285" i="8"/>
  <c r="D2285" i="8"/>
  <c r="C2285" i="8"/>
  <c r="B2285" i="8"/>
  <c r="A2285" i="8"/>
  <c r="Q2285" i="8" s="1"/>
  <c r="P2284" i="8"/>
  <c r="O2284" i="8"/>
  <c r="N2284" i="8"/>
  <c r="L2284" i="8"/>
  <c r="K2284" i="8"/>
  <c r="J2284" i="8"/>
  <c r="I2284" i="8"/>
  <c r="H2284" i="8"/>
  <c r="G2284" i="8"/>
  <c r="F2284" i="8"/>
  <c r="E2284" i="8"/>
  <c r="D2284" i="8"/>
  <c r="C2284" i="8"/>
  <c r="B2284" i="8"/>
  <c r="A2284" i="8"/>
  <c r="Q2284" i="8" s="1"/>
  <c r="Q2283" i="8"/>
  <c r="P2283" i="8"/>
  <c r="O2283" i="8"/>
  <c r="N2283" i="8"/>
  <c r="M2283" i="8"/>
  <c r="K2283" i="8"/>
  <c r="L2283" i="8" s="1"/>
  <c r="J2283" i="8"/>
  <c r="I2283" i="8"/>
  <c r="H2283" i="8"/>
  <c r="G2283" i="8"/>
  <c r="F2283" i="8"/>
  <c r="E2283" i="8"/>
  <c r="D2283" i="8"/>
  <c r="C2283" i="8"/>
  <c r="B2283" i="8"/>
  <c r="A2283" i="8"/>
  <c r="P2282" i="8"/>
  <c r="O2282" i="8"/>
  <c r="N2282" i="8"/>
  <c r="K2282" i="8"/>
  <c r="L2282" i="8" s="1"/>
  <c r="J2282" i="8"/>
  <c r="I2282" i="8"/>
  <c r="H2282" i="8"/>
  <c r="G2282" i="8"/>
  <c r="F2282" i="8"/>
  <c r="E2282" i="8"/>
  <c r="D2282" i="8"/>
  <c r="C2282" i="8"/>
  <c r="B2282" i="8"/>
  <c r="A2282" i="8"/>
  <c r="Q2282" i="8" s="1"/>
  <c r="P2281" i="8"/>
  <c r="O2281" i="8"/>
  <c r="N2281" i="8"/>
  <c r="K2281" i="8"/>
  <c r="L2281" i="8" s="1"/>
  <c r="J2281" i="8"/>
  <c r="I2281" i="8"/>
  <c r="H2281" i="8"/>
  <c r="G2281" i="8"/>
  <c r="F2281" i="8"/>
  <c r="E2281" i="8"/>
  <c r="D2281" i="8"/>
  <c r="C2281" i="8"/>
  <c r="B2281" i="8"/>
  <c r="A2281" i="8"/>
  <c r="P2280" i="8"/>
  <c r="O2280" i="8"/>
  <c r="N2280" i="8"/>
  <c r="L2280" i="8"/>
  <c r="K2280" i="8"/>
  <c r="J2280" i="8"/>
  <c r="I2280" i="8"/>
  <c r="H2280" i="8"/>
  <c r="G2280" i="8"/>
  <c r="F2280" i="8"/>
  <c r="E2280" i="8"/>
  <c r="D2280" i="8"/>
  <c r="C2280" i="8"/>
  <c r="B2280" i="8"/>
  <c r="A2280" i="8"/>
  <c r="Q2280" i="8" s="1"/>
  <c r="P2279" i="8"/>
  <c r="O2279" i="8"/>
  <c r="N2279" i="8"/>
  <c r="K2279" i="8"/>
  <c r="L2279" i="8" s="1"/>
  <c r="J2279" i="8"/>
  <c r="I2279" i="8"/>
  <c r="H2279" i="8"/>
  <c r="G2279" i="8"/>
  <c r="F2279" i="8"/>
  <c r="E2279" i="8"/>
  <c r="D2279" i="8"/>
  <c r="C2279" i="8"/>
  <c r="B2279" i="8"/>
  <c r="A2279" i="8"/>
  <c r="P2278" i="8"/>
  <c r="O2278" i="8"/>
  <c r="N2278" i="8"/>
  <c r="K2278" i="8"/>
  <c r="L2278" i="8" s="1"/>
  <c r="J2278" i="8"/>
  <c r="I2278" i="8"/>
  <c r="H2278" i="8"/>
  <c r="G2278" i="8"/>
  <c r="F2278" i="8"/>
  <c r="E2278" i="8"/>
  <c r="D2278" i="8"/>
  <c r="C2278" i="8"/>
  <c r="B2278" i="8"/>
  <c r="A2278" i="8"/>
  <c r="Q2278" i="8" s="1"/>
  <c r="P2277" i="8"/>
  <c r="O2277" i="8"/>
  <c r="N2277" i="8"/>
  <c r="K2277" i="8"/>
  <c r="L2277" i="8" s="1"/>
  <c r="J2277" i="8"/>
  <c r="I2277" i="8"/>
  <c r="H2277" i="8"/>
  <c r="G2277" i="8"/>
  <c r="F2277" i="8"/>
  <c r="E2277" i="8"/>
  <c r="D2277" i="8"/>
  <c r="C2277" i="8"/>
  <c r="B2277" i="8"/>
  <c r="A2277" i="8"/>
  <c r="P2276" i="8"/>
  <c r="O2276" i="8"/>
  <c r="N2276" i="8"/>
  <c r="L2276" i="8"/>
  <c r="K2276" i="8"/>
  <c r="J2276" i="8"/>
  <c r="I2276" i="8"/>
  <c r="H2276" i="8"/>
  <c r="G2276" i="8"/>
  <c r="F2276" i="8"/>
  <c r="E2276" i="8"/>
  <c r="D2276" i="8"/>
  <c r="C2276" i="8"/>
  <c r="B2276" i="8"/>
  <c r="A2276" i="8"/>
  <c r="Q2276" i="8" s="1"/>
  <c r="Q2275" i="8"/>
  <c r="P2275" i="8"/>
  <c r="O2275" i="8"/>
  <c r="N2275" i="8"/>
  <c r="M2275" i="8"/>
  <c r="K2275" i="8"/>
  <c r="L2275" i="8" s="1"/>
  <c r="J2275" i="8"/>
  <c r="I2275" i="8"/>
  <c r="H2275" i="8"/>
  <c r="G2275" i="8"/>
  <c r="F2275" i="8"/>
  <c r="E2275" i="8"/>
  <c r="D2275" i="8"/>
  <c r="C2275" i="8"/>
  <c r="B2275" i="8"/>
  <c r="A2275" i="8"/>
  <c r="P2274" i="8"/>
  <c r="O2274" i="8"/>
  <c r="N2274" i="8"/>
  <c r="K2274" i="8"/>
  <c r="L2274" i="8" s="1"/>
  <c r="J2274" i="8"/>
  <c r="I2274" i="8"/>
  <c r="H2274" i="8"/>
  <c r="G2274" i="8"/>
  <c r="F2274" i="8"/>
  <c r="E2274" i="8"/>
  <c r="D2274" i="8"/>
  <c r="C2274" i="8"/>
  <c r="B2274" i="8"/>
  <c r="A2274" i="8"/>
  <c r="Q2274" i="8" s="1"/>
  <c r="P2273" i="8"/>
  <c r="O2273" i="8"/>
  <c r="N2273" i="8"/>
  <c r="K2273" i="8"/>
  <c r="L2273" i="8" s="1"/>
  <c r="J2273" i="8"/>
  <c r="I2273" i="8"/>
  <c r="H2273" i="8"/>
  <c r="G2273" i="8"/>
  <c r="F2273" i="8"/>
  <c r="E2273" i="8"/>
  <c r="D2273" i="8"/>
  <c r="C2273" i="8"/>
  <c r="B2273" i="8"/>
  <c r="A2273" i="8"/>
  <c r="Q2273" i="8" s="1"/>
  <c r="P2272" i="8"/>
  <c r="O2272" i="8"/>
  <c r="N2272" i="8"/>
  <c r="L2272" i="8"/>
  <c r="K2272" i="8"/>
  <c r="J2272" i="8"/>
  <c r="I2272" i="8"/>
  <c r="H2272" i="8"/>
  <c r="G2272" i="8"/>
  <c r="F2272" i="8"/>
  <c r="E2272" i="8"/>
  <c r="D2272" i="8"/>
  <c r="C2272" i="8"/>
  <c r="B2272" i="8"/>
  <c r="A2272" i="8"/>
  <c r="Q2272" i="8" s="1"/>
  <c r="P2271" i="8"/>
  <c r="O2271" i="8"/>
  <c r="N2271" i="8"/>
  <c r="K2271" i="8"/>
  <c r="L2271" i="8" s="1"/>
  <c r="J2271" i="8"/>
  <c r="I2271" i="8"/>
  <c r="H2271" i="8"/>
  <c r="G2271" i="8"/>
  <c r="F2271" i="8"/>
  <c r="E2271" i="8"/>
  <c r="D2271" i="8"/>
  <c r="C2271" i="8"/>
  <c r="B2271" i="8"/>
  <c r="A2271" i="8"/>
  <c r="P2270" i="8"/>
  <c r="O2270" i="8"/>
  <c r="N2270" i="8"/>
  <c r="K2270" i="8"/>
  <c r="L2270" i="8" s="1"/>
  <c r="J2270" i="8"/>
  <c r="I2270" i="8"/>
  <c r="H2270" i="8"/>
  <c r="G2270" i="8"/>
  <c r="F2270" i="8"/>
  <c r="E2270" i="8"/>
  <c r="D2270" i="8"/>
  <c r="C2270" i="8"/>
  <c r="B2270" i="8"/>
  <c r="A2270" i="8"/>
  <c r="Q2270" i="8" s="1"/>
  <c r="P2269" i="8"/>
  <c r="O2269" i="8"/>
  <c r="N2269" i="8"/>
  <c r="K2269" i="8"/>
  <c r="L2269" i="8" s="1"/>
  <c r="J2269" i="8"/>
  <c r="I2269" i="8"/>
  <c r="H2269" i="8"/>
  <c r="G2269" i="8"/>
  <c r="F2269" i="8"/>
  <c r="E2269" i="8"/>
  <c r="D2269" i="8"/>
  <c r="C2269" i="8"/>
  <c r="B2269" i="8"/>
  <c r="A2269" i="8"/>
  <c r="Q2269" i="8" s="1"/>
  <c r="P2268" i="8"/>
  <c r="O2268" i="8"/>
  <c r="N2268" i="8"/>
  <c r="L2268" i="8"/>
  <c r="K2268" i="8"/>
  <c r="J2268" i="8"/>
  <c r="I2268" i="8"/>
  <c r="H2268" i="8"/>
  <c r="G2268" i="8"/>
  <c r="F2268" i="8"/>
  <c r="E2268" i="8"/>
  <c r="D2268" i="8"/>
  <c r="C2268" i="8"/>
  <c r="B2268" i="8"/>
  <c r="A2268" i="8"/>
  <c r="Q2268" i="8" s="1"/>
  <c r="Q2267" i="8"/>
  <c r="P2267" i="8"/>
  <c r="O2267" i="8"/>
  <c r="N2267" i="8"/>
  <c r="M2267" i="8"/>
  <c r="K2267" i="8"/>
  <c r="L2267" i="8" s="1"/>
  <c r="J2267" i="8"/>
  <c r="I2267" i="8"/>
  <c r="H2267" i="8"/>
  <c r="G2267" i="8"/>
  <c r="F2267" i="8"/>
  <c r="E2267" i="8"/>
  <c r="D2267" i="8"/>
  <c r="C2267" i="8"/>
  <c r="B2267" i="8"/>
  <c r="A2267" i="8"/>
  <c r="P2266" i="8"/>
  <c r="O2266" i="8"/>
  <c r="N2266" i="8"/>
  <c r="K2266" i="8"/>
  <c r="L2266" i="8" s="1"/>
  <c r="J2266" i="8"/>
  <c r="I2266" i="8"/>
  <c r="H2266" i="8"/>
  <c r="G2266" i="8"/>
  <c r="F2266" i="8"/>
  <c r="E2266" i="8"/>
  <c r="D2266" i="8"/>
  <c r="C2266" i="8"/>
  <c r="B2266" i="8"/>
  <c r="A2266" i="8"/>
  <c r="Q2266" i="8" s="1"/>
  <c r="P2265" i="8"/>
  <c r="O2265" i="8"/>
  <c r="N2265" i="8"/>
  <c r="K2265" i="8"/>
  <c r="L2265" i="8" s="1"/>
  <c r="J2265" i="8"/>
  <c r="I2265" i="8"/>
  <c r="H2265" i="8"/>
  <c r="G2265" i="8"/>
  <c r="F2265" i="8"/>
  <c r="E2265" i="8"/>
  <c r="D2265" i="8"/>
  <c r="C2265" i="8"/>
  <c r="B2265" i="8"/>
  <c r="A2265" i="8"/>
  <c r="P2264" i="8"/>
  <c r="O2264" i="8"/>
  <c r="N2264" i="8"/>
  <c r="L2264" i="8"/>
  <c r="K2264" i="8"/>
  <c r="J2264" i="8"/>
  <c r="I2264" i="8"/>
  <c r="H2264" i="8"/>
  <c r="G2264" i="8"/>
  <c r="F2264" i="8"/>
  <c r="E2264" i="8"/>
  <c r="D2264" i="8"/>
  <c r="C2264" i="8"/>
  <c r="B2264" i="8"/>
  <c r="A2264" i="8"/>
  <c r="Q2264" i="8" s="1"/>
  <c r="P2263" i="8"/>
  <c r="O2263" i="8"/>
  <c r="N2263" i="8"/>
  <c r="K2263" i="8"/>
  <c r="L2263" i="8" s="1"/>
  <c r="J2263" i="8"/>
  <c r="I2263" i="8"/>
  <c r="H2263" i="8"/>
  <c r="G2263" i="8"/>
  <c r="F2263" i="8"/>
  <c r="E2263" i="8"/>
  <c r="D2263" i="8"/>
  <c r="C2263" i="8"/>
  <c r="B2263" i="8"/>
  <c r="A2263" i="8"/>
  <c r="P2262" i="8"/>
  <c r="O2262" i="8"/>
  <c r="N2262" i="8"/>
  <c r="K2262" i="8"/>
  <c r="L2262" i="8" s="1"/>
  <c r="J2262" i="8"/>
  <c r="I2262" i="8"/>
  <c r="H2262" i="8"/>
  <c r="G2262" i="8"/>
  <c r="F2262" i="8"/>
  <c r="E2262" i="8"/>
  <c r="D2262" i="8"/>
  <c r="C2262" i="8"/>
  <c r="B2262" i="8"/>
  <c r="A2262" i="8"/>
  <c r="Q2262" i="8" s="1"/>
  <c r="P2261" i="8"/>
  <c r="O2261" i="8"/>
  <c r="N2261" i="8"/>
  <c r="K2261" i="8"/>
  <c r="L2261" i="8" s="1"/>
  <c r="J2261" i="8"/>
  <c r="I2261" i="8"/>
  <c r="H2261" i="8"/>
  <c r="G2261" i="8"/>
  <c r="F2261" i="8"/>
  <c r="E2261" i="8"/>
  <c r="D2261" i="8"/>
  <c r="C2261" i="8"/>
  <c r="B2261" i="8"/>
  <c r="A2261" i="8"/>
  <c r="P2260" i="8"/>
  <c r="O2260" i="8"/>
  <c r="N2260" i="8"/>
  <c r="L2260" i="8"/>
  <c r="K2260" i="8"/>
  <c r="J2260" i="8"/>
  <c r="I2260" i="8"/>
  <c r="H2260" i="8"/>
  <c r="G2260" i="8"/>
  <c r="F2260" i="8"/>
  <c r="E2260" i="8"/>
  <c r="D2260" i="8"/>
  <c r="C2260" i="8"/>
  <c r="B2260" i="8"/>
  <c r="A2260" i="8"/>
  <c r="Q2260" i="8" s="1"/>
  <c r="Q2259" i="8"/>
  <c r="P2259" i="8"/>
  <c r="O2259" i="8"/>
  <c r="N2259" i="8"/>
  <c r="M2259" i="8"/>
  <c r="K2259" i="8"/>
  <c r="L2259" i="8" s="1"/>
  <c r="J2259" i="8"/>
  <c r="I2259" i="8"/>
  <c r="H2259" i="8"/>
  <c r="G2259" i="8"/>
  <c r="F2259" i="8"/>
  <c r="E2259" i="8"/>
  <c r="D2259" i="8"/>
  <c r="C2259" i="8"/>
  <c r="B2259" i="8"/>
  <c r="A2259" i="8"/>
  <c r="P2258" i="8"/>
  <c r="O2258" i="8"/>
  <c r="N2258" i="8"/>
  <c r="K2258" i="8"/>
  <c r="L2258" i="8" s="1"/>
  <c r="J2258" i="8"/>
  <c r="I2258" i="8"/>
  <c r="H2258" i="8"/>
  <c r="G2258" i="8"/>
  <c r="F2258" i="8"/>
  <c r="E2258" i="8"/>
  <c r="D2258" i="8"/>
  <c r="C2258" i="8"/>
  <c r="B2258" i="8"/>
  <c r="A2258" i="8"/>
  <c r="Q2258" i="8" s="1"/>
  <c r="P2257" i="8"/>
  <c r="O2257" i="8"/>
  <c r="N2257" i="8"/>
  <c r="K2257" i="8"/>
  <c r="L2257" i="8" s="1"/>
  <c r="J2257" i="8"/>
  <c r="I2257" i="8"/>
  <c r="H2257" i="8"/>
  <c r="G2257" i="8"/>
  <c r="F2257" i="8"/>
  <c r="E2257" i="8"/>
  <c r="D2257" i="8"/>
  <c r="C2257" i="8"/>
  <c r="B2257" i="8"/>
  <c r="A2257" i="8"/>
  <c r="Q2257" i="8" s="1"/>
  <c r="P2256" i="8"/>
  <c r="O2256" i="8"/>
  <c r="N2256" i="8"/>
  <c r="L2256" i="8"/>
  <c r="K2256" i="8"/>
  <c r="J2256" i="8"/>
  <c r="I2256" i="8"/>
  <c r="H2256" i="8"/>
  <c r="G2256" i="8"/>
  <c r="F2256" i="8"/>
  <c r="E2256" i="8"/>
  <c r="D2256" i="8"/>
  <c r="C2256" i="8"/>
  <c r="B2256" i="8"/>
  <c r="A2256" i="8"/>
  <c r="Q2256" i="8" s="1"/>
  <c r="P2255" i="8"/>
  <c r="O2255" i="8"/>
  <c r="N2255" i="8"/>
  <c r="K2255" i="8"/>
  <c r="L2255" i="8" s="1"/>
  <c r="J2255" i="8"/>
  <c r="I2255" i="8"/>
  <c r="H2255" i="8"/>
  <c r="G2255" i="8"/>
  <c r="F2255" i="8"/>
  <c r="E2255" i="8"/>
  <c r="D2255" i="8"/>
  <c r="C2255" i="8"/>
  <c r="B2255" i="8"/>
  <c r="A2255" i="8"/>
  <c r="P2254" i="8"/>
  <c r="O2254" i="8"/>
  <c r="N2254" i="8"/>
  <c r="K2254" i="8"/>
  <c r="L2254" i="8" s="1"/>
  <c r="J2254" i="8"/>
  <c r="I2254" i="8"/>
  <c r="H2254" i="8"/>
  <c r="G2254" i="8"/>
  <c r="F2254" i="8"/>
  <c r="E2254" i="8"/>
  <c r="D2254" i="8"/>
  <c r="C2254" i="8"/>
  <c r="B2254" i="8"/>
  <c r="A2254" i="8"/>
  <c r="Q2254" i="8" s="1"/>
  <c r="P2253" i="8"/>
  <c r="O2253" i="8"/>
  <c r="N2253" i="8"/>
  <c r="K2253" i="8"/>
  <c r="L2253" i="8" s="1"/>
  <c r="J2253" i="8"/>
  <c r="I2253" i="8"/>
  <c r="H2253" i="8"/>
  <c r="G2253" i="8"/>
  <c r="F2253" i="8"/>
  <c r="E2253" i="8"/>
  <c r="D2253" i="8"/>
  <c r="C2253" i="8"/>
  <c r="B2253" i="8"/>
  <c r="A2253" i="8"/>
  <c r="Q2253" i="8" s="1"/>
  <c r="P2252" i="8"/>
  <c r="O2252" i="8"/>
  <c r="N2252" i="8"/>
  <c r="L2252" i="8"/>
  <c r="K2252" i="8"/>
  <c r="J2252" i="8"/>
  <c r="I2252" i="8"/>
  <c r="H2252" i="8"/>
  <c r="G2252" i="8"/>
  <c r="F2252" i="8"/>
  <c r="E2252" i="8"/>
  <c r="D2252" i="8"/>
  <c r="C2252" i="8"/>
  <c r="B2252" i="8"/>
  <c r="A2252" i="8"/>
  <c r="Q2252" i="8" s="1"/>
  <c r="Q2251" i="8"/>
  <c r="P2251" i="8"/>
  <c r="O2251" i="8"/>
  <c r="N2251" i="8"/>
  <c r="M2251" i="8"/>
  <c r="K2251" i="8"/>
  <c r="L2251" i="8" s="1"/>
  <c r="J2251" i="8"/>
  <c r="I2251" i="8"/>
  <c r="H2251" i="8"/>
  <c r="G2251" i="8"/>
  <c r="F2251" i="8"/>
  <c r="E2251" i="8"/>
  <c r="D2251" i="8"/>
  <c r="C2251" i="8"/>
  <c r="B2251" i="8"/>
  <c r="A2251" i="8"/>
  <c r="P2250" i="8"/>
  <c r="O2250" i="8"/>
  <c r="N2250" i="8"/>
  <c r="K2250" i="8"/>
  <c r="L2250" i="8" s="1"/>
  <c r="J2250" i="8"/>
  <c r="I2250" i="8"/>
  <c r="H2250" i="8"/>
  <c r="G2250" i="8"/>
  <c r="F2250" i="8"/>
  <c r="E2250" i="8"/>
  <c r="D2250" i="8"/>
  <c r="C2250" i="8"/>
  <c r="B2250" i="8"/>
  <c r="A2250" i="8"/>
  <c r="Q2250" i="8" s="1"/>
  <c r="P2249" i="8"/>
  <c r="O2249" i="8"/>
  <c r="N2249" i="8"/>
  <c r="K2249" i="8"/>
  <c r="L2249" i="8" s="1"/>
  <c r="J2249" i="8"/>
  <c r="I2249" i="8"/>
  <c r="H2249" i="8"/>
  <c r="G2249" i="8"/>
  <c r="F2249" i="8"/>
  <c r="E2249" i="8"/>
  <c r="D2249" i="8"/>
  <c r="C2249" i="8"/>
  <c r="B2249" i="8"/>
  <c r="A2249" i="8"/>
  <c r="P2248" i="8"/>
  <c r="O2248" i="8"/>
  <c r="N2248" i="8"/>
  <c r="L2248" i="8"/>
  <c r="K2248" i="8"/>
  <c r="J2248" i="8"/>
  <c r="I2248" i="8"/>
  <c r="H2248" i="8"/>
  <c r="G2248" i="8"/>
  <c r="F2248" i="8"/>
  <c r="E2248" i="8"/>
  <c r="D2248" i="8"/>
  <c r="C2248" i="8"/>
  <c r="B2248" i="8"/>
  <c r="A2248" i="8"/>
  <c r="Q2248" i="8" s="1"/>
  <c r="P2247" i="8"/>
  <c r="O2247" i="8"/>
  <c r="N2247" i="8"/>
  <c r="K2247" i="8"/>
  <c r="L2247" i="8" s="1"/>
  <c r="J2247" i="8"/>
  <c r="I2247" i="8"/>
  <c r="H2247" i="8"/>
  <c r="G2247" i="8"/>
  <c r="F2247" i="8"/>
  <c r="E2247" i="8"/>
  <c r="D2247" i="8"/>
  <c r="C2247" i="8"/>
  <c r="B2247" i="8"/>
  <c r="A2247" i="8"/>
  <c r="P2246" i="8"/>
  <c r="O2246" i="8"/>
  <c r="N2246" i="8"/>
  <c r="K2246" i="8"/>
  <c r="L2246" i="8" s="1"/>
  <c r="J2246" i="8"/>
  <c r="I2246" i="8"/>
  <c r="H2246" i="8"/>
  <c r="G2246" i="8"/>
  <c r="F2246" i="8"/>
  <c r="E2246" i="8"/>
  <c r="D2246" i="8"/>
  <c r="C2246" i="8"/>
  <c r="B2246" i="8"/>
  <c r="A2246" i="8"/>
  <c r="Q2246" i="8" s="1"/>
  <c r="P2245" i="8"/>
  <c r="O2245" i="8"/>
  <c r="N2245" i="8"/>
  <c r="K2245" i="8"/>
  <c r="L2245" i="8" s="1"/>
  <c r="J2245" i="8"/>
  <c r="I2245" i="8"/>
  <c r="H2245" i="8"/>
  <c r="G2245" i="8"/>
  <c r="F2245" i="8"/>
  <c r="E2245" i="8"/>
  <c r="D2245" i="8"/>
  <c r="C2245" i="8"/>
  <c r="B2245" i="8"/>
  <c r="A2245" i="8"/>
  <c r="P2244" i="8"/>
  <c r="O2244" i="8"/>
  <c r="N2244" i="8"/>
  <c r="L2244" i="8"/>
  <c r="K2244" i="8"/>
  <c r="J2244" i="8"/>
  <c r="I2244" i="8"/>
  <c r="H2244" i="8"/>
  <c r="G2244" i="8"/>
  <c r="F2244" i="8"/>
  <c r="E2244" i="8"/>
  <c r="D2244" i="8"/>
  <c r="C2244" i="8"/>
  <c r="B2244" i="8"/>
  <c r="A2244" i="8"/>
  <c r="Q2244" i="8" s="1"/>
  <c r="Q2243" i="8"/>
  <c r="P2243" i="8"/>
  <c r="O2243" i="8"/>
  <c r="N2243" i="8"/>
  <c r="M2243" i="8"/>
  <c r="K2243" i="8"/>
  <c r="L2243" i="8" s="1"/>
  <c r="J2243" i="8"/>
  <c r="I2243" i="8"/>
  <c r="H2243" i="8"/>
  <c r="G2243" i="8"/>
  <c r="F2243" i="8"/>
  <c r="E2243" i="8"/>
  <c r="D2243" i="8"/>
  <c r="C2243" i="8"/>
  <c r="B2243" i="8"/>
  <c r="A2243" i="8"/>
  <c r="P2242" i="8"/>
  <c r="O2242" i="8"/>
  <c r="N2242" i="8"/>
  <c r="K2242" i="8"/>
  <c r="L2242" i="8" s="1"/>
  <c r="J2242" i="8"/>
  <c r="I2242" i="8"/>
  <c r="H2242" i="8"/>
  <c r="G2242" i="8"/>
  <c r="F2242" i="8"/>
  <c r="E2242" i="8"/>
  <c r="D2242" i="8"/>
  <c r="C2242" i="8"/>
  <c r="B2242" i="8"/>
  <c r="A2242" i="8"/>
  <c r="Q2242" i="8" s="1"/>
  <c r="P2241" i="8"/>
  <c r="O2241" i="8"/>
  <c r="N2241" i="8"/>
  <c r="K2241" i="8"/>
  <c r="L2241" i="8" s="1"/>
  <c r="J2241" i="8"/>
  <c r="I2241" i="8"/>
  <c r="H2241" i="8"/>
  <c r="G2241" i="8"/>
  <c r="F2241" i="8"/>
  <c r="E2241" i="8"/>
  <c r="D2241" i="8"/>
  <c r="C2241" i="8"/>
  <c r="B2241" i="8"/>
  <c r="A2241" i="8"/>
  <c r="Q2241" i="8" s="1"/>
  <c r="P2240" i="8"/>
  <c r="O2240" i="8"/>
  <c r="N2240" i="8"/>
  <c r="L2240" i="8"/>
  <c r="K2240" i="8"/>
  <c r="J2240" i="8"/>
  <c r="I2240" i="8"/>
  <c r="H2240" i="8"/>
  <c r="G2240" i="8"/>
  <c r="F2240" i="8"/>
  <c r="E2240" i="8"/>
  <c r="D2240" i="8"/>
  <c r="C2240" i="8"/>
  <c r="B2240" i="8"/>
  <c r="A2240" i="8"/>
  <c r="Q2240" i="8" s="1"/>
  <c r="P2239" i="8"/>
  <c r="O2239" i="8"/>
  <c r="N2239" i="8"/>
  <c r="K2239" i="8"/>
  <c r="L2239" i="8" s="1"/>
  <c r="J2239" i="8"/>
  <c r="I2239" i="8"/>
  <c r="H2239" i="8"/>
  <c r="G2239" i="8"/>
  <c r="F2239" i="8"/>
  <c r="E2239" i="8"/>
  <c r="D2239" i="8"/>
  <c r="C2239" i="8"/>
  <c r="B2239" i="8"/>
  <c r="A2239" i="8"/>
  <c r="P2238" i="8"/>
  <c r="O2238" i="8"/>
  <c r="N2238" i="8"/>
  <c r="K2238" i="8"/>
  <c r="L2238" i="8" s="1"/>
  <c r="J2238" i="8"/>
  <c r="I2238" i="8"/>
  <c r="H2238" i="8"/>
  <c r="G2238" i="8"/>
  <c r="F2238" i="8"/>
  <c r="E2238" i="8"/>
  <c r="D2238" i="8"/>
  <c r="C2238" i="8"/>
  <c r="B2238" i="8"/>
  <c r="A2238" i="8"/>
  <c r="Q2238" i="8" s="1"/>
  <c r="P2237" i="8"/>
  <c r="O2237" i="8"/>
  <c r="N2237" i="8"/>
  <c r="K2237" i="8"/>
  <c r="L2237" i="8" s="1"/>
  <c r="J2237" i="8"/>
  <c r="I2237" i="8"/>
  <c r="H2237" i="8"/>
  <c r="G2237" i="8"/>
  <c r="F2237" i="8"/>
  <c r="E2237" i="8"/>
  <c r="D2237" i="8"/>
  <c r="C2237" i="8"/>
  <c r="B2237" i="8"/>
  <c r="A2237" i="8"/>
  <c r="Q2237" i="8" s="1"/>
  <c r="P2236" i="8"/>
  <c r="O2236" i="8"/>
  <c r="N2236" i="8"/>
  <c r="L2236" i="8"/>
  <c r="K2236" i="8"/>
  <c r="J2236" i="8"/>
  <c r="I2236" i="8"/>
  <c r="H2236" i="8"/>
  <c r="G2236" i="8"/>
  <c r="F2236" i="8"/>
  <c r="E2236" i="8"/>
  <c r="D2236" i="8"/>
  <c r="C2236" i="8"/>
  <c r="B2236" i="8"/>
  <c r="A2236" i="8"/>
  <c r="Q2236" i="8" s="1"/>
  <c r="Q2235" i="8"/>
  <c r="P2235" i="8"/>
  <c r="O2235" i="8"/>
  <c r="N2235" i="8"/>
  <c r="M2235" i="8"/>
  <c r="K2235" i="8"/>
  <c r="L2235" i="8" s="1"/>
  <c r="J2235" i="8"/>
  <c r="I2235" i="8"/>
  <c r="H2235" i="8"/>
  <c r="G2235" i="8"/>
  <c r="F2235" i="8"/>
  <c r="E2235" i="8"/>
  <c r="D2235" i="8"/>
  <c r="C2235" i="8"/>
  <c r="B2235" i="8"/>
  <c r="A2235" i="8"/>
  <c r="P2234" i="8"/>
  <c r="O2234" i="8"/>
  <c r="N2234" i="8"/>
  <c r="K2234" i="8"/>
  <c r="L2234" i="8" s="1"/>
  <c r="J2234" i="8"/>
  <c r="I2234" i="8"/>
  <c r="H2234" i="8"/>
  <c r="G2234" i="8"/>
  <c r="F2234" i="8"/>
  <c r="E2234" i="8"/>
  <c r="D2234" i="8"/>
  <c r="C2234" i="8"/>
  <c r="B2234" i="8"/>
  <c r="A2234" i="8"/>
  <c r="Q2234" i="8" s="1"/>
  <c r="P2233" i="8"/>
  <c r="O2233" i="8"/>
  <c r="N2233" i="8"/>
  <c r="K2233" i="8"/>
  <c r="L2233" i="8" s="1"/>
  <c r="J2233" i="8"/>
  <c r="I2233" i="8"/>
  <c r="H2233" i="8"/>
  <c r="G2233" i="8"/>
  <c r="F2233" i="8"/>
  <c r="E2233" i="8"/>
  <c r="D2233" i="8"/>
  <c r="C2233" i="8"/>
  <c r="B2233" i="8"/>
  <c r="A2233" i="8"/>
  <c r="P2232" i="8"/>
  <c r="O2232" i="8"/>
  <c r="N2232" i="8"/>
  <c r="L2232" i="8"/>
  <c r="K2232" i="8"/>
  <c r="J2232" i="8"/>
  <c r="I2232" i="8"/>
  <c r="H2232" i="8"/>
  <c r="G2232" i="8"/>
  <c r="F2232" i="8"/>
  <c r="E2232" i="8"/>
  <c r="D2232" i="8"/>
  <c r="C2232" i="8"/>
  <c r="B2232" i="8"/>
  <c r="A2232" i="8"/>
  <c r="Q2232" i="8" s="1"/>
  <c r="P2231" i="8"/>
  <c r="O2231" i="8"/>
  <c r="N2231" i="8"/>
  <c r="K2231" i="8"/>
  <c r="L2231" i="8" s="1"/>
  <c r="J2231" i="8"/>
  <c r="I2231" i="8"/>
  <c r="H2231" i="8"/>
  <c r="G2231" i="8"/>
  <c r="F2231" i="8"/>
  <c r="E2231" i="8"/>
  <c r="D2231" i="8"/>
  <c r="C2231" i="8"/>
  <c r="B2231" i="8"/>
  <c r="A2231" i="8"/>
  <c r="P2230" i="8"/>
  <c r="O2230" i="8"/>
  <c r="N2230" i="8"/>
  <c r="K2230" i="8"/>
  <c r="L2230" i="8" s="1"/>
  <c r="J2230" i="8"/>
  <c r="I2230" i="8"/>
  <c r="H2230" i="8"/>
  <c r="G2230" i="8"/>
  <c r="F2230" i="8"/>
  <c r="E2230" i="8"/>
  <c r="D2230" i="8"/>
  <c r="C2230" i="8"/>
  <c r="B2230" i="8"/>
  <c r="A2230" i="8"/>
  <c r="Q2230" i="8" s="1"/>
  <c r="P2229" i="8"/>
  <c r="O2229" i="8"/>
  <c r="N2229" i="8"/>
  <c r="K2229" i="8"/>
  <c r="L2229" i="8" s="1"/>
  <c r="J2229" i="8"/>
  <c r="I2229" i="8"/>
  <c r="H2229" i="8"/>
  <c r="G2229" i="8"/>
  <c r="F2229" i="8"/>
  <c r="E2229" i="8"/>
  <c r="D2229" i="8"/>
  <c r="C2229" i="8"/>
  <c r="B2229" i="8"/>
  <c r="A2229" i="8"/>
  <c r="P2228" i="8"/>
  <c r="O2228" i="8"/>
  <c r="N2228" i="8"/>
  <c r="L2228" i="8"/>
  <c r="K2228" i="8"/>
  <c r="J2228" i="8"/>
  <c r="I2228" i="8"/>
  <c r="H2228" i="8"/>
  <c r="G2228" i="8"/>
  <c r="F2228" i="8"/>
  <c r="E2228" i="8"/>
  <c r="D2228" i="8"/>
  <c r="C2228" i="8"/>
  <c r="B2228" i="8"/>
  <c r="A2228" i="8"/>
  <c r="Q2228" i="8" s="1"/>
  <c r="Q2227" i="8"/>
  <c r="P2227" i="8"/>
  <c r="O2227" i="8"/>
  <c r="N2227" i="8"/>
  <c r="M2227" i="8"/>
  <c r="K2227" i="8"/>
  <c r="L2227" i="8" s="1"/>
  <c r="J2227" i="8"/>
  <c r="I2227" i="8"/>
  <c r="H2227" i="8"/>
  <c r="G2227" i="8"/>
  <c r="F2227" i="8"/>
  <c r="E2227" i="8"/>
  <c r="D2227" i="8"/>
  <c r="C2227" i="8"/>
  <c r="B2227" i="8"/>
  <c r="A2227" i="8"/>
  <c r="P2226" i="8"/>
  <c r="O2226" i="8"/>
  <c r="N2226" i="8"/>
  <c r="K2226" i="8"/>
  <c r="L2226" i="8" s="1"/>
  <c r="J2226" i="8"/>
  <c r="I2226" i="8"/>
  <c r="H2226" i="8"/>
  <c r="G2226" i="8"/>
  <c r="F2226" i="8"/>
  <c r="E2226" i="8"/>
  <c r="D2226" i="8"/>
  <c r="C2226" i="8"/>
  <c r="B2226" i="8"/>
  <c r="A2226" i="8"/>
  <c r="Q2226" i="8" s="1"/>
  <c r="P2225" i="8"/>
  <c r="O2225" i="8"/>
  <c r="N2225" i="8"/>
  <c r="K2225" i="8"/>
  <c r="L2225" i="8" s="1"/>
  <c r="J2225" i="8"/>
  <c r="I2225" i="8"/>
  <c r="H2225" i="8"/>
  <c r="G2225" i="8"/>
  <c r="F2225" i="8"/>
  <c r="E2225" i="8"/>
  <c r="D2225" i="8"/>
  <c r="C2225" i="8"/>
  <c r="B2225" i="8"/>
  <c r="A2225" i="8"/>
  <c r="P2224" i="8"/>
  <c r="O2224" i="8"/>
  <c r="N2224" i="8"/>
  <c r="L2224" i="8"/>
  <c r="K2224" i="8"/>
  <c r="J2224" i="8"/>
  <c r="I2224" i="8"/>
  <c r="H2224" i="8"/>
  <c r="G2224" i="8"/>
  <c r="F2224" i="8"/>
  <c r="E2224" i="8"/>
  <c r="D2224" i="8"/>
  <c r="C2224" i="8"/>
  <c r="B2224" i="8"/>
  <c r="A2224" i="8"/>
  <c r="Q2224" i="8" s="1"/>
  <c r="P2223" i="8"/>
  <c r="O2223" i="8"/>
  <c r="N2223" i="8"/>
  <c r="K2223" i="8"/>
  <c r="L2223" i="8" s="1"/>
  <c r="J2223" i="8"/>
  <c r="I2223" i="8"/>
  <c r="H2223" i="8"/>
  <c r="G2223" i="8"/>
  <c r="F2223" i="8"/>
  <c r="E2223" i="8"/>
  <c r="D2223" i="8"/>
  <c r="C2223" i="8"/>
  <c r="B2223" i="8"/>
  <c r="A2223" i="8"/>
  <c r="P2222" i="8"/>
  <c r="O2222" i="8"/>
  <c r="N2222" i="8"/>
  <c r="K2222" i="8"/>
  <c r="L2222" i="8" s="1"/>
  <c r="J2222" i="8"/>
  <c r="I2222" i="8"/>
  <c r="H2222" i="8"/>
  <c r="G2222" i="8"/>
  <c r="F2222" i="8"/>
  <c r="E2222" i="8"/>
  <c r="D2222" i="8"/>
  <c r="C2222" i="8"/>
  <c r="B2222" i="8"/>
  <c r="A2222" i="8"/>
  <c r="Q2222" i="8" s="1"/>
  <c r="P2221" i="8"/>
  <c r="O2221" i="8"/>
  <c r="N2221" i="8"/>
  <c r="K2221" i="8"/>
  <c r="L2221" i="8" s="1"/>
  <c r="J2221" i="8"/>
  <c r="I2221" i="8"/>
  <c r="H2221" i="8"/>
  <c r="G2221" i="8"/>
  <c r="F2221" i="8"/>
  <c r="E2221" i="8"/>
  <c r="D2221" i="8"/>
  <c r="C2221" i="8"/>
  <c r="B2221" i="8"/>
  <c r="A2221" i="8"/>
  <c r="P2220" i="8"/>
  <c r="O2220" i="8"/>
  <c r="N2220" i="8"/>
  <c r="L2220" i="8"/>
  <c r="K2220" i="8"/>
  <c r="J2220" i="8"/>
  <c r="I2220" i="8"/>
  <c r="H2220" i="8"/>
  <c r="G2220" i="8"/>
  <c r="F2220" i="8"/>
  <c r="E2220" i="8"/>
  <c r="D2220" i="8"/>
  <c r="C2220" i="8"/>
  <c r="B2220" i="8"/>
  <c r="A2220" i="8"/>
  <c r="Q2220" i="8" s="1"/>
  <c r="Q2219" i="8"/>
  <c r="P2219" i="8"/>
  <c r="O2219" i="8"/>
  <c r="N2219" i="8"/>
  <c r="M2219" i="8"/>
  <c r="K2219" i="8"/>
  <c r="L2219" i="8" s="1"/>
  <c r="J2219" i="8"/>
  <c r="I2219" i="8"/>
  <c r="H2219" i="8"/>
  <c r="G2219" i="8"/>
  <c r="F2219" i="8"/>
  <c r="E2219" i="8"/>
  <c r="D2219" i="8"/>
  <c r="C2219" i="8"/>
  <c r="B2219" i="8"/>
  <c r="A2219" i="8"/>
  <c r="P2218" i="8"/>
  <c r="O2218" i="8"/>
  <c r="N2218" i="8"/>
  <c r="K2218" i="8"/>
  <c r="L2218" i="8" s="1"/>
  <c r="J2218" i="8"/>
  <c r="I2218" i="8"/>
  <c r="H2218" i="8"/>
  <c r="G2218" i="8"/>
  <c r="F2218" i="8"/>
  <c r="E2218" i="8"/>
  <c r="D2218" i="8"/>
  <c r="C2218" i="8"/>
  <c r="B2218" i="8"/>
  <c r="A2218" i="8"/>
  <c r="Q2218" i="8" s="1"/>
  <c r="P2217" i="8"/>
  <c r="O2217" i="8"/>
  <c r="N2217" i="8"/>
  <c r="K2217" i="8"/>
  <c r="L2217" i="8" s="1"/>
  <c r="J2217" i="8"/>
  <c r="I2217" i="8"/>
  <c r="H2217" i="8"/>
  <c r="G2217" i="8"/>
  <c r="F2217" i="8"/>
  <c r="E2217" i="8"/>
  <c r="D2217" i="8"/>
  <c r="C2217" i="8"/>
  <c r="B2217" i="8"/>
  <c r="A2217" i="8"/>
  <c r="P2216" i="8"/>
  <c r="O2216" i="8"/>
  <c r="N2216" i="8"/>
  <c r="L2216" i="8"/>
  <c r="K2216" i="8"/>
  <c r="J2216" i="8"/>
  <c r="I2216" i="8"/>
  <c r="H2216" i="8"/>
  <c r="G2216" i="8"/>
  <c r="F2216" i="8"/>
  <c r="E2216" i="8"/>
  <c r="D2216" i="8"/>
  <c r="C2216" i="8"/>
  <c r="B2216" i="8"/>
  <c r="A2216" i="8"/>
  <c r="Q2216" i="8" s="1"/>
  <c r="P2215" i="8"/>
  <c r="O2215" i="8"/>
  <c r="N2215" i="8"/>
  <c r="K2215" i="8"/>
  <c r="L2215" i="8" s="1"/>
  <c r="J2215" i="8"/>
  <c r="I2215" i="8"/>
  <c r="H2215" i="8"/>
  <c r="G2215" i="8"/>
  <c r="F2215" i="8"/>
  <c r="E2215" i="8"/>
  <c r="D2215" i="8"/>
  <c r="C2215" i="8"/>
  <c r="B2215" i="8"/>
  <c r="A2215" i="8"/>
  <c r="P2214" i="8"/>
  <c r="O2214" i="8"/>
  <c r="N2214" i="8"/>
  <c r="K2214" i="8"/>
  <c r="L2214" i="8" s="1"/>
  <c r="J2214" i="8"/>
  <c r="I2214" i="8"/>
  <c r="H2214" i="8"/>
  <c r="G2214" i="8"/>
  <c r="F2214" i="8"/>
  <c r="E2214" i="8"/>
  <c r="D2214" i="8"/>
  <c r="C2214" i="8"/>
  <c r="B2214" i="8"/>
  <c r="A2214" i="8"/>
  <c r="Q2214" i="8" s="1"/>
  <c r="P2213" i="8"/>
  <c r="O2213" i="8"/>
  <c r="N2213" i="8"/>
  <c r="K2213" i="8"/>
  <c r="L2213" i="8" s="1"/>
  <c r="J2213" i="8"/>
  <c r="I2213" i="8"/>
  <c r="H2213" i="8"/>
  <c r="G2213" i="8"/>
  <c r="F2213" i="8"/>
  <c r="E2213" i="8"/>
  <c r="D2213" i="8"/>
  <c r="C2213" i="8"/>
  <c r="B2213" i="8"/>
  <c r="A2213" i="8"/>
  <c r="P2212" i="8"/>
  <c r="O2212" i="8"/>
  <c r="N2212" i="8"/>
  <c r="L2212" i="8"/>
  <c r="K2212" i="8"/>
  <c r="J2212" i="8"/>
  <c r="I2212" i="8"/>
  <c r="H2212" i="8"/>
  <c r="G2212" i="8"/>
  <c r="F2212" i="8"/>
  <c r="E2212" i="8"/>
  <c r="D2212" i="8"/>
  <c r="C2212" i="8"/>
  <c r="B2212" i="8"/>
  <c r="A2212" i="8"/>
  <c r="Q2212" i="8" s="1"/>
  <c r="Q2211" i="8"/>
  <c r="P2211" i="8"/>
  <c r="O2211" i="8"/>
  <c r="N2211" i="8"/>
  <c r="M2211" i="8"/>
  <c r="K2211" i="8"/>
  <c r="L2211" i="8" s="1"/>
  <c r="J2211" i="8"/>
  <c r="I2211" i="8"/>
  <c r="H2211" i="8"/>
  <c r="G2211" i="8"/>
  <c r="F2211" i="8"/>
  <c r="E2211" i="8"/>
  <c r="D2211" i="8"/>
  <c r="C2211" i="8"/>
  <c r="B2211" i="8"/>
  <c r="A2211" i="8"/>
  <c r="P2210" i="8"/>
  <c r="O2210" i="8"/>
  <c r="N2210" i="8"/>
  <c r="K2210" i="8"/>
  <c r="L2210" i="8" s="1"/>
  <c r="J2210" i="8"/>
  <c r="I2210" i="8"/>
  <c r="H2210" i="8"/>
  <c r="G2210" i="8"/>
  <c r="F2210" i="8"/>
  <c r="E2210" i="8"/>
  <c r="D2210" i="8"/>
  <c r="C2210" i="8"/>
  <c r="B2210" i="8"/>
  <c r="A2210" i="8"/>
  <c r="Q2210" i="8" s="1"/>
  <c r="P2209" i="8"/>
  <c r="O2209" i="8"/>
  <c r="N2209" i="8"/>
  <c r="K2209" i="8"/>
  <c r="L2209" i="8" s="1"/>
  <c r="J2209" i="8"/>
  <c r="I2209" i="8"/>
  <c r="H2209" i="8"/>
  <c r="G2209" i="8"/>
  <c r="F2209" i="8"/>
  <c r="E2209" i="8"/>
  <c r="D2209" i="8"/>
  <c r="C2209" i="8"/>
  <c r="B2209" i="8"/>
  <c r="A2209" i="8"/>
  <c r="P2208" i="8"/>
  <c r="O2208" i="8"/>
  <c r="N2208" i="8"/>
  <c r="L2208" i="8"/>
  <c r="K2208" i="8"/>
  <c r="J2208" i="8"/>
  <c r="I2208" i="8"/>
  <c r="H2208" i="8"/>
  <c r="G2208" i="8"/>
  <c r="F2208" i="8"/>
  <c r="E2208" i="8"/>
  <c r="D2208" i="8"/>
  <c r="C2208" i="8"/>
  <c r="B2208" i="8"/>
  <c r="A2208" i="8"/>
  <c r="Q2208" i="8" s="1"/>
  <c r="Q2207" i="8"/>
  <c r="P2207" i="8"/>
  <c r="O2207" i="8"/>
  <c r="N2207" i="8"/>
  <c r="M2207" i="8"/>
  <c r="K2207" i="8"/>
  <c r="L2207" i="8" s="1"/>
  <c r="J2207" i="8"/>
  <c r="I2207" i="8"/>
  <c r="H2207" i="8"/>
  <c r="G2207" i="8"/>
  <c r="F2207" i="8"/>
  <c r="E2207" i="8"/>
  <c r="D2207" i="8"/>
  <c r="C2207" i="8"/>
  <c r="B2207" i="8"/>
  <c r="A2207" i="8"/>
  <c r="P2206" i="8"/>
  <c r="O2206" i="8"/>
  <c r="N2206" i="8"/>
  <c r="K2206" i="8"/>
  <c r="L2206" i="8" s="1"/>
  <c r="J2206" i="8"/>
  <c r="I2206" i="8"/>
  <c r="H2206" i="8"/>
  <c r="G2206" i="8"/>
  <c r="F2206" i="8"/>
  <c r="E2206" i="8"/>
  <c r="D2206" i="8"/>
  <c r="C2206" i="8"/>
  <c r="B2206" i="8"/>
  <c r="A2206" i="8"/>
  <c r="Q2206" i="8" s="1"/>
  <c r="P2205" i="8"/>
  <c r="O2205" i="8"/>
  <c r="N2205" i="8"/>
  <c r="K2205" i="8"/>
  <c r="L2205" i="8" s="1"/>
  <c r="J2205" i="8"/>
  <c r="I2205" i="8"/>
  <c r="H2205" i="8"/>
  <c r="G2205" i="8"/>
  <c r="F2205" i="8"/>
  <c r="E2205" i="8"/>
  <c r="D2205" i="8"/>
  <c r="C2205" i="8"/>
  <c r="B2205" i="8"/>
  <c r="A2205" i="8"/>
  <c r="Q2205" i="8" s="1"/>
  <c r="P2204" i="8"/>
  <c r="O2204" i="8"/>
  <c r="N2204" i="8"/>
  <c r="K2204" i="8"/>
  <c r="L2204" i="8" s="1"/>
  <c r="J2204" i="8"/>
  <c r="I2204" i="8"/>
  <c r="H2204" i="8"/>
  <c r="G2204" i="8"/>
  <c r="F2204" i="8"/>
  <c r="E2204" i="8"/>
  <c r="D2204" i="8"/>
  <c r="C2204" i="8"/>
  <c r="B2204" i="8"/>
  <c r="A2204" i="8"/>
  <c r="Q2204" i="8" s="1"/>
  <c r="P2203" i="8"/>
  <c r="O2203" i="8"/>
  <c r="N2203" i="8"/>
  <c r="K2203" i="8"/>
  <c r="L2203" i="8" s="1"/>
  <c r="J2203" i="8"/>
  <c r="I2203" i="8"/>
  <c r="H2203" i="8"/>
  <c r="G2203" i="8"/>
  <c r="F2203" i="8"/>
  <c r="E2203" i="8"/>
  <c r="D2203" i="8"/>
  <c r="C2203" i="8"/>
  <c r="B2203" i="8"/>
  <c r="A2203" i="8"/>
  <c r="P2202" i="8"/>
  <c r="O2202" i="8"/>
  <c r="N2202" i="8"/>
  <c r="K2202" i="8"/>
  <c r="L2202" i="8" s="1"/>
  <c r="J2202" i="8"/>
  <c r="I2202" i="8"/>
  <c r="H2202" i="8"/>
  <c r="G2202" i="8"/>
  <c r="F2202" i="8"/>
  <c r="E2202" i="8"/>
  <c r="D2202" i="8"/>
  <c r="C2202" i="8"/>
  <c r="B2202" i="8"/>
  <c r="A2202" i="8"/>
  <c r="Q2202" i="8" s="1"/>
  <c r="P2201" i="8"/>
  <c r="O2201" i="8"/>
  <c r="N2201" i="8"/>
  <c r="K2201" i="8"/>
  <c r="L2201" i="8" s="1"/>
  <c r="J2201" i="8"/>
  <c r="I2201" i="8"/>
  <c r="H2201" i="8"/>
  <c r="G2201" i="8"/>
  <c r="F2201" i="8"/>
  <c r="E2201" i="8"/>
  <c r="D2201" i="8"/>
  <c r="C2201" i="8"/>
  <c r="B2201" i="8"/>
  <c r="A2201" i="8"/>
  <c r="Q2201" i="8" s="1"/>
  <c r="P2200" i="8"/>
  <c r="O2200" i="8"/>
  <c r="N2200" i="8"/>
  <c r="L2200" i="8"/>
  <c r="K2200" i="8"/>
  <c r="J2200" i="8"/>
  <c r="I2200" i="8"/>
  <c r="H2200" i="8"/>
  <c r="G2200" i="8"/>
  <c r="F2200" i="8"/>
  <c r="E2200" i="8"/>
  <c r="D2200" i="8"/>
  <c r="C2200" i="8"/>
  <c r="B2200" i="8"/>
  <c r="A2200" i="8"/>
  <c r="Q2200" i="8" s="1"/>
  <c r="Q2199" i="8"/>
  <c r="P2199" i="8"/>
  <c r="O2199" i="8"/>
  <c r="N2199" i="8"/>
  <c r="M2199" i="8"/>
  <c r="K2199" i="8"/>
  <c r="L2199" i="8" s="1"/>
  <c r="J2199" i="8"/>
  <c r="I2199" i="8"/>
  <c r="H2199" i="8"/>
  <c r="G2199" i="8"/>
  <c r="F2199" i="8"/>
  <c r="E2199" i="8"/>
  <c r="D2199" i="8"/>
  <c r="C2199" i="8"/>
  <c r="B2199" i="8"/>
  <c r="A2199" i="8"/>
  <c r="P2198" i="8"/>
  <c r="O2198" i="8"/>
  <c r="N2198" i="8"/>
  <c r="K2198" i="8"/>
  <c r="L2198" i="8" s="1"/>
  <c r="J2198" i="8"/>
  <c r="I2198" i="8"/>
  <c r="H2198" i="8"/>
  <c r="G2198" i="8"/>
  <c r="F2198" i="8"/>
  <c r="E2198" i="8"/>
  <c r="D2198" i="8"/>
  <c r="C2198" i="8"/>
  <c r="B2198" i="8"/>
  <c r="A2198" i="8"/>
  <c r="Q2198" i="8" s="1"/>
  <c r="P2197" i="8"/>
  <c r="O2197" i="8"/>
  <c r="N2197" i="8"/>
  <c r="K2197" i="8"/>
  <c r="L2197" i="8" s="1"/>
  <c r="J2197" i="8"/>
  <c r="I2197" i="8"/>
  <c r="H2197" i="8"/>
  <c r="G2197" i="8"/>
  <c r="F2197" i="8"/>
  <c r="E2197" i="8"/>
  <c r="D2197" i="8"/>
  <c r="C2197" i="8"/>
  <c r="B2197" i="8"/>
  <c r="A2197" i="8"/>
  <c r="Q2197" i="8" s="1"/>
  <c r="P2196" i="8"/>
  <c r="O2196" i="8"/>
  <c r="N2196" i="8"/>
  <c r="L2196" i="8"/>
  <c r="K2196" i="8"/>
  <c r="J2196" i="8"/>
  <c r="I2196" i="8"/>
  <c r="H2196" i="8"/>
  <c r="G2196" i="8"/>
  <c r="F2196" i="8"/>
  <c r="E2196" i="8"/>
  <c r="D2196" i="8"/>
  <c r="C2196" i="8"/>
  <c r="B2196" i="8"/>
  <c r="A2196" i="8"/>
  <c r="Q2196" i="8" s="1"/>
  <c r="P2195" i="8"/>
  <c r="O2195" i="8"/>
  <c r="N2195" i="8"/>
  <c r="K2195" i="8"/>
  <c r="L2195" i="8" s="1"/>
  <c r="J2195" i="8"/>
  <c r="I2195" i="8"/>
  <c r="H2195" i="8"/>
  <c r="G2195" i="8"/>
  <c r="F2195" i="8"/>
  <c r="E2195" i="8"/>
  <c r="D2195" i="8"/>
  <c r="C2195" i="8"/>
  <c r="B2195" i="8"/>
  <c r="A2195" i="8"/>
  <c r="P2194" i="8"/>
  <c r="O2194" i="8"/>
  <c r="N2194" i="8"/>
  <c r="K2194" i="8"/>
  <c r="L2194" i="8" s="1"/>
  <c r="J2194" i="8"/>
  <c r="I2194" i="8"/>
  <c r="H2194" i="8"/>
  <c r="G2194" i="8"/>
  <c r="F2194" i="8"/>
  <c r="E2194" i="8"/>
  <c r="D2194" i="8"/>
  <c r="C2194" i="8"/>
  <c r="B2194" i="8"/>
  <c r="A2194" i="8"/>
  <c r="Q2194" i="8" s="1"/>
  <c r="P2193" i="8"/>
  <c r="O2193" i="8"/>
  <c r="N2193" i="8"/>
  <c r="K2193" i="8"/>
  <c r="L2193" i="8" s="1"/>
  <c r="J2193" i="8"/>
  <c r="I2193" i="8"/>
  <c r="H2193" i="8"/>
  <c r="G2193" i="8"/>
  <c r="F2193" i="8"/>
  <c r="E2193" i="8"/>
  <c r="D2193" i="8"/>
  <c r="C2193" i="8"/>
  <c r="B2193" i="8"/>
  <c r="A2193" i="8"/>
  <c r="P2192" i="8"/>
  <c r="O2192" i="8"/>
  <c r="N2192" i="8"/>
  <c r="L2192" i="8"/>
  <c r="K2192" i="8"/>
  <c r="J2192" i="8"/>
  <c r="I2192" i="8"/>
  <c r="H2192" i="8"/>
  <c r="G2192" i="8"/>
  <c r="F2192" i="8"/>
  <c r="E2192" i="8"/>
  <c r="D2192" i="8"/>
  <c r="C2192" i="8"/>
  <c r="B2192" i="8"/>
  <c r="A2192" i="8"/>
  <c r="Q2192" i="8" s="1"/>
  <c r="Q2191" i="8"/>
  <c r="P2191" i="8"/>
  <c r="O2191" i="8"/>
  <c r="N2191" i="8"/>
  <c r="M2191" i="8"/>
  <c r="K2191" i="8"/>
  <c r="L2191" i="8" s="1"/>
  <c r="J2191" i="8"/>
  <c r="I2191" i="8"/>
  <c r="H2191" i="8"/>
  <c r="G2191" i="8"/>
  <c r="F2191" i="8"/>
  <c r="E2191" i="8"/>
  <c r="D2191" i="8"/>
  <c r="C2191" i="8"/>
  <c r="B2191" i="8"/>
  <c r="A2191" i="8"/>
  <c r="P2190" i="8"/>
  <c r="O2190" i="8"/>
  <c r="N2190" i="8"/>
  <c r="K2190" i="8"/>
  <c r="L2190" i="8" s="1"/>
  <c r="J2190" i="8"/>
  <c r="I2190" i="8"/>
  <c r="H2190" i="8"/>
  <c r="G2190" i="8"/>
  <c r="F2190" i="8"/>
  <c r="E2190" i="8"/>
  <c r="D2190" i="8"/>
  <c r="C2190" i="8"/>
  <c r="B2190" i="8"/>
  <c r="A2190" i="8"/>
  <c r="Q2190" i="8" s="1"/>
  <c r="P2189" i="8"/>
  <c r="O2189" i="8"/>
  <c r="N2189" i="8"/>
  <c r="K2189" i="8"/>
  <c r="L2189" i="8" s="1"/>
  <c r="J2189" i="8"/>
  <c r="I2189" i="8"/>
  <c r="H2189" i="8"/>
  <c r="G2189" i="8"/>
  <c r="F2189" i="8"/>
  <c r="E2189" i="8"/>
  <c r="D2189" i="8"/>
  <c r="C2189" i="8"/>
  <c r="B2189" i="8"/>
  <c r="A2189" i="8"/>
  <c r="Q2189" i="8" s="1"/>
  <c r="P2188" i="8"/>
  <c r="O2188" i="8"/>
  <c r="N2188" i="8"/>
  <c r="K2188" i="8"/>
  <c r="L2188" i="8" s="1"/>
  <c r="J2188" i="8"/>
  <c r="I2188" i="8"/>
  <c r="H2188" i="8"/>
  <c r="G2188" i="8"/>
  <c r="F2188" i="8"/>
  <c r="E2188" i="8"/>
  <c r="D2188" i="8"/>
  <c r="C2188" i="8"/>
  <c r="B2188" i="8"/>
  <c r="A2188" i="8"/>
  <c r="Q2188" i="8" s="1"/>
  <c r="P2187" i="8"/>
  <c r="O2187" i="8"/>
  <c r="N2187" i="8"/>
  <c r="K2187" i="8"/>
  <c r="L2187" i="8" s="1"/>
  <c r="J2187" i="8"/>
  <c r="I2187" i="8"/>
  <c r="H2187" i="8"/>
  <c r="G2187" i="8"/>
  <c r="F2187" i="8"/>
  <c r="E2187" i="8"/>
  <c r="D2187" i="8"/>
  <c r="C2187" i="8"/>
  <c r="B2187" i="8"/>
  <c r="A2187" i="8"/>
  <c r="P2186" i="8"/>
  <c r="O2186" i="8"/>
  <c r="N2186" i="8"/>
  <c r="K2186" i="8"/>
  <c r="L2186" i="8" s="1"/>
  <c r="J2186" i="8"/>
  <c r="I2186" i="8"/>
  <c r="H2186" i="8"/>
  <c r="G2186" i="8"/>
  <c r="F2186" i="8"/>
  <c r="E2186" i="8"/>
  <c r="D2186" i="8"/>
  <c r="C2186" i="8"/>
  <c r="B2186" i="8"/>
  <c r="A2186" i="8"/>
  <c r="Q2186" i="8" s="1"/>
  <c r="P2185" i="8"/>
  <c r="O2185" i="8"/>
  <c r="N2185" i="8"/>
  <c r="K2185" i="8"/>
  <c r="L2185" i="8" s="1"/>
  <c r="J2185" i="8"/>
  <c r="I2185" i="8"/>
  <c r="H2185" i="8"/>
  <c r="G2185" i="8"/>
  <c r="F2185" i="8"/>
  <c r="E2185" i="8"/>
  <c r="D2185" i="8"/>
  <c r="C2185" i="8"/>
  <c r="B2185" i="8"/>
  <c r="A2185" i="8"/>
  <c r="Q2185" i="8" s="1"/>
  <c r="P2184" i="8"/>
  <c r="O2184" i="8"/>
  <c r="N2184" i="8"/>
  <c r="L2184" i="8"/>
  <c r="K2184" i="8"/>
  <c r="J2184" i="8"/>
  <c r="I2184" i="8"/>
  <c r="H2184" i="8"/>
  <c r="G2184" i="8"/>
  <c r="F2184" i="8"/>
  <c r="E2184" i="8"/>
  <c r="D2184" i="8"/>
  <c r="C2184" i="8"/>
  <c r="B2184" i="8"/>
  <c r="A2184" i="8"/>
  <c r="Q2184" i="8" s="1"/>
  <c r="Q2183" i="8"/>
  <c r="P2183" i="8"/>
  <c r="O2183" i="8"/>
  <c r="N2183" i="8"/>
  <c r="M2183" i="8"/>
  <c r="K2183" i="8"/>
  <c r="L2183" i="8" s="1"/>
  <c r="J2183" i="8"/>
  <c r="I2183" i="8"/>
  <c r="H2183" i="8"/>
  <c r="G2183" i="8"/>
  <c r="F2183" i="8"/>
  <c r="E2183" i="8"/>
  <c r="D2183" i="8"/>
  <c r="C2183" i="8"/>
  <c r="B2183" i="8"/>
  <c r="A2183" i="8"/>
  <c r="P2182" i="8"/>
  <c r="O2182" i="8"/>
  <c r="N2182" i="8"/>
  <c r="K2182" i="8"/>
  <c r="L2182" i="8" s="1"/>
  <c r="J2182" i="8"/>
  <c r="I2182" i="8"/>
  <c r="H2182" i="8"/>
  <c r="G2182" i="8"/>
  <c r="F2182" i="8"/>
  <c r="E2182" i="8"/>
  <c r="D2182" i="8"/>
  <c r="C2182" i="8"/>
  <c r="B2182" i="8"/>
  <c r="A2182" i="8"/>
  <c r="Q2182" i="8" s="1"/>
  <c r="P2181" i="8"/>
  <c r="O2181" i="8"/>
  <c r="N2181" i="8"/>
  <c r="K2181" i="8"/>
  <c r="L2181" i="8" s="1"/>
  <c r="J2181" i="8"/>
  <c r="I2181" i="8"/>
  <c r="H2181" i="8"/>
  <c r="G2181" i="8"/>
  <c r="F2181" i="8"/>
  <c r="E2181" i="8"/>
  <c r="D2181" i="8"/>
  <c r="C2181" i="8"/>
  <c r="B2181" i="8"/>
  <c r="A2181" i="8"/>
  <c r="P2180" i="8"/>
  <c r="O2180" i="8"/>
  <c r="N2180" i="8"/>
  <c r="K2180" i="8"/>
  <c r="L2180" i="8" s="1"/>
  <c r="J2180" i="8"/>
  <c r="I2180" i="8"/>
  <c r="H2180" i="8"/>
  <c r="G2180" i="8"/>
  <c r="F2180" i="8"/>
  <c r="E2180" i="8"/>
  <c r="D2180" i="8"/>
  <c r="C2180" i="8"/>
  <c r="B2180" i="8"/>
  <c r="A2180" i="8"/>
  <c r="Q2180" i="8" s="1"/>
  <c r="P2179" i="8"/>
  <c r="O2179" i="8"/>
  <c r="N2179" i="8"/>
  <c r="K2179" i="8"/>
  <c r="L2179" i="8" s="1"/>
  <c r="J2179" i="8"/>
  <c r="I2179" i="8"/>
  <c r="H2179" i="8"/>
  <c r="G2179" i="8"/>
  <c r="F2179" i="8"/>
  <c r="E2179" i="8"/>
  <c r="D2179" i="8"/>
  <c r="C2179" i="8"/>
  <c r="B2179" i="8"/>
  <c r="A2179" i="8"/>
  <c r="Q2179" i="8" s="1"/>
  <c r="P2178" i="8"/>
  <c r="O2178" i="8"/>
  <c r="N2178" i="8"/>
  <c r="L2178" i="8"/>
  <c r="K2178" i="8"/>
  <c r="J2178" i="8"/>
  <c r="I2178" i="8"/>
  <c r="H2178" i="8"/>
  <c r="G2178" i="8"/>
  <c r="F2178" i="8"/>
  <c r="E2178" i="8"/>
  <c r="D2178" i="8"/>
  <c r="C2178" i="8"/>
  <c r="B2178" i="8"/>
  <c r="A2178" i="8"/>
  <c r="Q2178" i="8" s="1"/>
  <c r="P2177" i="8"/>
  <c r="O2177" i="8"/>
  <c r="N2177" i="8"/>
  <c r="K2177" i="8"/>
  <c r="L2177" i="8" s="1"/>
  <c r="J2177" i="8"/>
  <c r="I2177" i="8"/>
  <c r="H2177" i="8"/>
  <c r="G2177" i="8"/>
  <c r="F2177" i="8"/>
  <c r="E2177" i="8"/>
  <c r="D2177" i="8"/>
  <c r="C2177" i="8"/>
  <c r="B2177" i="8"/>
  <c r="A2177" i="8"/>
  <c r="Q2177" i="8" s="1"/>
  <c r="P2176" i="8"/>
  <c r="O2176" i="8"/>
  <c r="N2176" i="8"/>
  <c r="K2176" i="8"/>
  <c r="L2176" i="8" s="1"/>
  <c r="J2176" i="8"/>
  <c r="I2176" i="8"/>
  <c r="H2176" i="8"/>
  <c r="G2176" i="8"/>
  <c r="F2176" i="8"/>
  <c r="E2176" i="8"/>
  <c r="D2176" i="8"/>
  <c r="C2176" i="8"/>
  <c r="B2176" i="8"/>
  <c r="A2176" i="8"/>
  <c r="Q2176" i="8" s="1"/>
  <c r="P2175" i="8"/>
  <c r="O2175" i="8"/>
  <c r="N2175" i="8"/>
  <c r="K2175" i="8"/>
  <c r="L2175" i="8" s="1"/>
  <c r="J2175" i="8"/>
  <c r="I2175" i="8"/>
  <c r="H2175" i="8"/>
  <c r="G2175" i="8"/>
  <c r="F2175" i="8"/>
  <c r="E2175" i="8"/>
  <c r="D2175" i="8"/>
  <c r="C2175" i="8"/>
  <c r="B2175" i="8"/>
  <c r="A2175" i="8"/>
  <c r="Q2175" i="8" s="1"/>
  <c r="P2174" i="8"/>
  <c r="O2174" i="8"/>
  <c r="N2174" i="8"/>
  <c r="K2174" i="8"/>
  <c r="L2174" i="8" s="1"/>
  <c r="J2174" i="8"/>
  <c r="I2174" i="8"/>
  <c r="H2174" i="8"/>
  <c r="G2174" i="8"/>
  <c r="F2174" i="8"/>
  <c r="E2174" i="8"/>
  <c r="D2174" i="8"/>
  <c r="C2174" i="8"/>
  <c r="B2174" i="8"/>
  <c r="A2174" i="8"/>
  <c r="Q2174" i="8" s="1"/>
  <c r="P2173" i="8"/>
  <c r="O2173" i="8"/>
  <c r="N2173" i="8"/>
  <c r="K2173" i="8"/>
  <c r="L2173" i="8" s="1"/>
  <c r="J2173" i="8"/>
  <c r="I2173" i="8"/>
  <c r="H2173" i="8"/>
  <c r="G2173" i="8"/>
  <c r="F2173" i="8"/>
  <c r="E2173" i="8"/>
  <c r="D2173" i="8"/>
  <c r="C2173" i="8"/>
  <c r="B2173" i="8"/>
  <c r="A2173" i="8"/>
  <c r="P2172" i="8"/>
  <c r="O2172" i="8"/>
  <c r="N2172" i="8"/>
  <c r="K2172" i="8"/>
  <c r="L2172" i="8" s="1"/>
  <c r="J2172" i="8"/>
  <c r="I2172" i="8"/>
  <c r="H2172" i="8"/>
  <c r="G2172" i="8"/>
  <c r="F2172" i="8"/>
  <c r="E2172" i="8"/>
  <c r="D2172" i="8"/>
  <c r="C2172" i="8"/>
  <c r="B2172" i="8"/>
  <c r="A2172" i="8"/>
  <c r="Q2172" i="8" s="1"/>
  <c r="P2171" i="8"/>
  <c r="O2171" i="8"/>
  <c r="N2171" i="8"/>
  <c r="K2171" i="8"/>
  <c r="L2171" i="8" s="1"/>
  <c r="J2171" i="8"/>
  <c r="I2171" i="8"/>
  <c r="H2171" i="8"/>
  <c r="G2171" i="8"/>
  <c r="F2171" i="8"/>
  <c r="E2171" i="8"/>
  <c r="D2171" i="8"/>
  <c r="C2171" i="8"/>
  <c r="B2171" i="8"/>
  <c r="A2171" i="8"/>
  <c r="Q2171" i="8" s="1"/>
  <c r="P2170" i="8"/>
  <c r="O2170" i="8"/>
  <c r="N2170" i="8"/>
  <c r="L2170" i="8"/>
  <c r="K2170" i="8"/>
  <c r="J2170" i="8"/>
  <c r="I2170" i="8"/>
  <c r="H2170" i="8"/>
  <c r="G2170" i="8"/>
  <c r="F2170" i="8"/>
  <c r="E2170" i="8"/>
  <c r="D2170" i="8"/>
  <c r="C2170" i="8"/>
  <c r="B2170" i="8"/>
  <c r="A2170" i="8"/>
  <c r="Q2170" i="8" s="1"/>
  <c r="P2169" i="8"/>
  <c r="O2169" i="8"/>
  <c r="N2169" i="8"/>
  <c r="K2169" i="8"/>
  <c r="L2169" i="8" s="1"/>
  <c r="J2169" i="8"/>
  <c r="I2169" i="8"/>
  <c r="H2169" i="8"/>
  <c r="G2169" i="8"/>
  <c r="F2169" i="8"/>
  <c r="E2169" i="8"/>
  <c r="D2169" i="8"/>
  <c r="C2169" i="8"/>
  <c r="B2169" i="8"/>
  <c r="A2169" i="8"/>
  <c r="Q2169" i="8" s="1"/>
  <c r="P2168" i="8"/>
  <c r="O2168" i="8"/>
  <c r="N2168" i="8"/>
  <c r="K2168" i="8"/>
  <c r="L2168" i="8" s="1"/>
  <c r="J2168" i="8"/>
  <c r="I2168" i="8"/>
  <c r="H2168" i="8"/>
  <c r="G2168" i="8"/>
  <c r="F2168" i="8"/>
  <c r="E2168" i="8"/>
  <c r="D2168" i="8"/>
  <c r="C2168" i="8"/>
  <c r="B2168" i="8"/>
  <c r="A2168" i="8"/>
  <c r="Q2168" i="8" s="1"/>
  <c r="P2167" i="8"/>
  <c r="O2167" i="8"/>
  <c r="N2167" i="8"/>
  <c r="K2167" i="8"/>
  <c r="L2167" i="8" s="1"/>
  <c r="J2167" i="8"/>
  <c r="I2167" i="8"/>
  <c r="H2167" i="8"/>
  <c r="G2167" i="8"/>
  <c r="F2167" i="8"/>
  <c r="E2167" i="8"/>
  <c r="D2167" i="8"/>
  <c r="C2167" i="8"/>
  <c r="B2167" i="8"/>
  <c r="A2167" i="8"/>
  <c r="Q2167" i="8" s="1"/>
  <c r="P2166" i="8"/>
  <c r="O2166" i="8"/>
  <c r="N2166" i="8"/>
  <c r="K2166" i="8"/>
  <c r="L2166" i="8" s="1"/>
  <c r="J2166" i="8"/>
  <c r="I2166" i="8"/>
  <c r="H2166" i="8"/>
  <c r="G2166" i="8"/>
  <c r="F2166" i="8"/>
  <c r="E2166" i="8"/>
  <c r="D2166" i="8"/>
  <c r="C2166" i="8"/>
  <c r="B2166" i="8"/>
  <c r="A2166" i="8"/>
  <c r="Q2166" i="8" s="1"/>
  <c r="P2165" i="8"/>
  <c r="O2165" i="8"/>
  <c r="N2165" i="8"/>
  <c r="K2165" i="8"/>
  <c r="L2165" i="8" s="1"/>
  <c r="J2165" i="8"/>
  <c r="I2165" i="8"/>
  <c r="H2165" i="8"/>
  <c r="G2165" i="8"/>
  <c r="F2165" i="8"/>
  <c r="E2165" i="8"/>
  <c r="D2165" i="8"/>
  <c r="C2165" i="8"/>
  <c r="B2165" i="8"/>
  <c r="A2165" i="8"/>
  <c r="P2164" i="8"/>
  <c r="O2164" i="8"/>
  <c r="N2164" i="8"/>
  <c r="K2164" i="8"/>
  <c r="L2164" i="8" s="1"/>
  <c r="J2164" i="8"/>
  <c r="I2164" i="8"/>
  <c r="H2164" i="8"/>
  <c r="G2164" i="8"/>
  <c r="F2164" i="8"/>
  <c r="E2164" i="8"/>
  <c r="D2164" i="8"/>
  <c r="C2164" i="8"/>
  <c r="B2164" i="8"/>
  <c r="A2164" i="8"/>
  <c r="Q2164" i="8" s="1"/>
  <c r="P2163" i="8"/>
  <c r="O2163" i="8"/>
  <c r="N2163" i="8"/>
  <c r="K2163" i="8"/>
  <c r="L2163" i="8" s="1"/>
  <c r="J2163" i="8"/>
  <c r="I2163" i="8"/>
  <c r="H2163" i="8"/>
  <c r="G2163" i="8"/>
  <c r="F2163" i="8"/>
  <c r="E2163" i="8"/>
  <c r="D2163" i="8"/>
  <c r="C2163" i="8"/>
  <c r="B2163" i="8"/>
  <c r="A2163" i="8"/>
  <c r="Q2163" i="8" s="1"/>
  <c r="P2162" i="8"/>
  <c r="O2162" i="8"/>
  <c r="N2162" i="8"/>
  <c r="L2162" i="8"/>
  <c r="K2162" i="8"/>
  <c r="J2162" i="8"/>
  <c r="I2162" i="8"/>
  <c r="H2162" i="8"/>
  <c r="G2162" i="8"/>
  <c r="F2162" i="8"/>
  <c r="E2162" i="8"/>
  <c r="D2162" i="8"/>
  <c r="C2162" i="8"/>
  <c r="B2162" i="8"/>
  <c r="A2162" i="8"/>
  <c r="Q2162" i="8" s="1"/>
  <c r="P2161" i="8"/>
  <c r="O2161" i="8"/>
  <c r="N2161" i="8"/>
  <c r="K2161" i="8"/>
  <c r="L2161" i="8" s="1"/>
  <c r="J2161" i="8"/>
  <c r="I2161" i="8"/>
  <c r="H2161" i="8"/>
  <c r="G2161" i="8"/>
  <c r="F2161" i="8"/>
  <c r="E2161" i="8"/>
  <c r="D2161" i="8"/>
  <c r="C2161" i="8"/>
  <c r="B2161" i="8"/>
  <c r="A2161" i="8"/>
  <c r="Q2161" i="8" s="1"/>
  <c r="P2160" i="8"/>
  <c r="O2160" i="8"/>
  <c r="N2160" i="8"/>
  <c r="K2160" i="8"/>
  <c r="L2160" i="8" s="1"/>
  <c r="J2160" i="8"/>
  <c r="I2160" i="8"/>
  <c r="H2160" i="8"/>
  <c r="G2160" i="8"/>
  <c r="F2160" i="8"/>
  <c r="E2160" i="8"/>
  <c r="D2160" i="8"/>
  <c r="C2160" i="8"/>
  <c r="B2160" i="8"/>
  <c r="A2160" i="8"/>
  <c r="Q2160" i="8" s="1"/>
  <c r="P2159" i="8"/>
  <c r="O2159" i="8"/>
  <c r="N2159" i="8"/>
  <c r="K2159" i="8"/>
  <c r="L2159" i="8" s="1"/>
  <c r="J2159" i="8"/>
  <c r="I2159" i="8"/>
  <c r="H2159" i="8"/>
  <c r="G2159" i="8"/>
  <c r="F2159" i="8"/>
  <c r="E2159" i="8"/>
  <c r="D2159" i="8"/>
  <c r="C2159" i="8"/>
  <c r="B2159" i="8"/>
  <c r="A2159" i="8"/>
  <c r="Q2159" i="8" s="1"/>
  <c r="P2158" i="8"/>
  <c r="O2158" i="8"/>
  <c r="N2158" i="8"/>
  <c r="K2158" i="8"/>
  <c r="L2158" i="8" s="1"/>
  <c r="J2158" i="8"/>
  <c r="I2158" i="8"/>
  <c r="H2158" i="8"/>
  <c r="G2158" i="8"/>
  <c r="F2158" i="8"/>
  <c r="E2158" i="8"/>
  <c r="D2158" i="8"/>
  <c r="C2158" i="8"/>
  <c r="B2158" i="8"/>
  <c r="A2158" i="8"/>
  <c r="Q2158" i="8" s="1"/>
  <c r="P2157" i="8"/>
  <c r="O2157" i="8"/>
  <c r="N2157" i="8"/>
  <c r="K2157" i="8"/>
  <c r="L2157" i="8" s="1"/>
  <c r="J2157" i="8"/>
  <c r="I2157" i="8"/>
  <c r="H2157" i="8"/>
  <c r="G2157" i="8"/>
  <c r="F2157" i="8"/>
  <c r="E2157" i="8"/>
  <c r="D2157" i="8"/>
  <c r="C2157" i="8"/>
  <c r="B2157" i="8"/>
  <c r="A2157" i="8"/>
  <c r="P2156" i="8"/>
  <c r="O2156" i="8"/>
  <c r="N2156" i="8"/>
  <c r="K2156" i="8"/>
  <c r="L2156" i="8" s="1"/>
  <c r="J2156" i="8"/>
  <c r="I2156" i="8"/>
  <c r="H2156" i="8"/>
  <c r="G2156" i="8"/>
  <c r="F2156" i="8"/>
  <c r="E2156" i="8"/>
  <c r="D2156" i="8"/>
  <c r="C2156" i="8"/>
  <c r="B2156" i="8"/>
  <c r="A2156" i="8"/>
  <c r="Q2156" i="8" s="1"/>
  <c r="P2155" i="8"/>
  <c r="O2155" i="8"/>
  <c r="N2155" i="8"/>
  <c r="K2155" i="8"/>
  <c r="L2155" i="8" s="1"/>
  <c r="J2155" i="8"/>
  <c r="I2155" i="8"/>
  <c r="H2155" i="8"/>
  <c r="G2155" i="8"/>
  <c r="F2155" i="8"/>
  <c r="E2155" i="8"/>
  <c r="D2155" i="8"/>
  <c r="C2155" i="8"/>
  <c r="B2155" i="8"/>
  <c r="A2155" i="8"/>
  <c r="Q2155" i="8" s="1"/>
  <c r="P2154" i="8"/>
  <c r="O2154" i="8"/>
  <c r="N2154" i="8"/>
  <c r="L2154" i="8"/>
  <c r="K2154" i="8"/>
  <c r="J2154" i="8"/>
  <c r="I2154" i="8"/>
  <c r="H2154" i="8"/>
  <c r="G2154" i="8"/>
  <c r="F2154" i="8"/>
  <c r="E2154" i="8"/>
  <c r="D2154" i="8"/>
  <c r="C2154" i="8"/>
  <c r="B2154" i="8"/>
  <c r="A2154" i="8"/>
  <c r="Q2154" i="8" s="1"/>
  <c r="P2153" i="8"/>
  <c r="O2153" i="8"/>
  <c r="N2153" i="8"/>
  <c r="K2153" i="8"/>
  <c r="L2153" i="8" s="1"/>
  <c r="J2153" i="8"/>
  <c r="I2153" i="8"/>
  <c r="H2153" i="8"/>
  <c r="G2153" i="8"/>
  <c r="F2153" i="8"/>
  <c r="E2153" i="8"/>
  <c r="D2153" i="8"/>
  <c r="C2153" i="8"/>
  <c r="B2153" i="8"/>
  <c r="A2153" i="8"/>
  <c r="Q2153" i="8" s="1"/>
  <c r="P2152" i="8"/>
  <c r="O2152" i="8"/>
  <c r="N2152" i="8"/>
  <c r="K2152" i="8"/>
  <c r="L2152" i="8" s="1"/>
  <c r="J2152" i="8"/>
  <c r="I2152" i="8"/>
  <c r="H2152" i="8"/>
  <c r="G2152" i="8"/>
  <c r="F2152" i="8"/>
  <c r="E2152" i="8"/>
  <c r="D2152" i="8"/>
  <c r="C2152" i="8"/>
  <c r="B2152" i="8"/>
  <c r="A2152" i="8"/>
  <c r="Q2152" i="8" s="1"/>
  <c r="P2151" i="8"/>
  <c r="O2151" i="8"/>
  <c r="N2151" i="8"/>
  <c r="K2151" i="8"/>
  <c r="L2151" i="8" s="1"/>
  <c r="J2151" i="8"/>
  <c r="I2151" i="8"/>
  <c r="H2151" i="8"/>
  <c r="G2151" i="8"/>
  <c r="F2151" i="8"/>
  <c r="E2151" i="8"/>
  <c r="D2151" i="8"/>
  <c r="C2151" i="8"/>
  <c r="B2151" i="8"/>
  <c r="A2151" i="8"/>
  <c r="Q2151" i="8" s="1"/>
  <c r="P2150" i="8"/>
  <c r="O2150" i="8"/>
  <c r="N2150" i="8"/>
  <c r="K2150" i="8"/>
  <c r="L2150" i="8" s="1"/>
  <c r="J2150" i="8"/>
  <c r="I2150" i="8"/>
  <c r="H2150" i="8"/>
  <c r="G2150" i="8"/>
  <c r="F2150" i="8"/>
  <c r="E2150" i="8"/>
  <c r="D2150" i="8"/>
  <c r="C2150" i="8"/>
  <c r="B2150" i="8"/>
  <c r="A2150" i="8"/>
  <c r="Q2150" i="8" s="1"/>
  <c r="P2149" i="8"/>
  <c r="O2149" i="8"/>
  <c r="N2149" i="8"/>
  <c r="K2149" i="8"/>
  <c r="L2149" i="8" s="1"/>
  <c r="J2149" i="8"/>
  <c r="I2149" i="8"/>
  <c r="H2149" i="8"/>
  <c r="G2149" i="8"/>
  <c r="F2149" i="8"/>
  <c r="E2149" i="8"/>
  <c r="D2149" i="8"/>
  <c r="C2149" i="8"/>
  <c r="B2149" i="8"/>
  <c r="A2149" i="8"/>
  <c r="Q2149" i="8" s="1"/>
  <c r="P2148" i="8"/>
  <c r="O2148" i="8"/>
  <c r="N2148" i="8"/>
  <c r="K2148" i="8"/>
  <c r="L2148" i="8" s="1"/>
  <c r="J2148" i="8"/>
  <c r="I2148" i="8"/>
  <c r="H2148" i="8"/>
  <c r="G2148" i="8"/>
  <c r="F2148" i="8"/>
  <c r="E2148" i="8"/>
  <c r="D2148" i="8"/>
  <c r="C2148" i="8"/>
  <c r="B2148" i="8"/>
  <c r="A2148" i="8"/>
  <c r="Q2148" i="8" s="1"/>
  <c r="P2147" i="8"/>
  <c r="O2147" i="8"/>
  <c r="N2147" i="8"/>
  <c r="K2147" i="8"/>
  <c r="L2147" i="8" s="1"/>
  <c r="J2147" i="8"/>
  <c r="I2147" i="8"/>
  <c r="H2147" i="8"/>
  <c r="G2147" i="8"/>
  <c r="F2147" i="8"/>
  <c r="E2147" i="8"/>
  <c r="D2147" i="8"/>
  <c r="C2147" i="8"/>
  <c r="B2147" i="8"/>
  <c r="A2147" i="8"/>
  <c r="Q2147" i="8" s="1"/>
  <c r="P2146" i="8"/>
  <c r="O2146" i="8"/>
  <c r="N2146" i="8"/>
  <c r="L2146" i="8"/>
  <c r="K2146" i="8"/>
  <c r="J2146" i="8"/>
  <c r="I2146" i="8"/>
  <c r="H2146" i="8"/>
  <c r="G2146" i="8"/>
  <c r="F2146" i="8"/>
  <c r="E2146" i="8"/>
  <c r="D2146" i="8"/>
  <c r="C2146" i="8"/>
  <c r="B2146" i="8"/>
  <c r="A2146" i="8"/>
  <c r="Q2146" i="8" s="1"/>
  <c r="P2145" i="8"/>
  <c r="O2145" i="8"/>
  <c r="N2145" i="8"/>
  <c r="K2145" i="8"/>
  <c r="L2145" i="8" s="1"/>
  <c r="J2145" i="8"/>
  <c r="I2145" i="8"/>
  <c r="H2145" i="8"/>
  <c r="G2145" i="8"/>
  <c r="F2145" i="8"/>
  <c r="E2145" i="8"/>
  <c r="D2145" i="8"/>
  <c r="C2145" i="8"/>
  <c r="B2145" i="8"/>
  <c r="A2145" i="8"/>
  <c r="Q2145" i="8" s="1"/>
  <c r="P2144" i="8"/>
  <c r="O2144" i="8"/>
  <c r="N2144" i="8"/>
  <c r="K2144" i="8"/>
  <c r="L2144" i="8" s="1"/>
  <c r="J2144" i="8"/>
  <c r="I2144" i="8"/>
  <c r="H2144" i="8"/>
  <c r="G2144" i="8"/>
  <c r="F2144" i="8"/>
  <c r="E2144" i="8"/>
  <c r="D2144" i="8"/>
  <c r="C2144" i="8"/>
  <c r="B2144" i="8"/>
  <c r="A2144" i="8"/>
  <c r="Q2144" i="8" s="1"/>
  <c r="P2143" i="8"/>
  <c r="O2143" i="8"/>
  <c r="N2143" i="8"/>
  <c r="K2143" i="8"/>
  <c r="L2143" i="8" s="1"/>
  <c r="J2143" i="8"/>
  <c r="I2143" i="8"/>
  <c r="H2143" i="8"/>
  <c r="G2143" i="8"/>
  <c r="F2143" i="8"/>
  <c r="E2143" i="8"/>
  <c r="D2143" i="8"/>
  <c r="C2143" i="8"/>
  <c r="B2143" i="8"/>
  <c r="A2143" i="8"/>
  <c r="Q2143" i="8" s="1"/>
  <c r="P2142" i="8"/>
  <c r="O2142" i="8"/>
  <c r="N2142" i="8"/>
  <c r="L2142" i="8"/>
  <c r="K2142" i="8"/>
  <c r="J2142" i="8"/>
  <c r="I2142" i="8"/>
  <c r="H2142" i="8"/>
  <c r="G2142" i="8"/>
  <c r="F2142" i="8"/>
  <c r="E2142" i="8"/>
  <c r="D2142" i="8"/>
  <c r="C2142" i="8"/>
  <c r="B2142" i="8"/>
  <c r="A2142" i="8"/>
  <c r="Q2142" i="8" s="1"/>
  <c r="P2141" i="8"/>
  <c r="O2141" i="8"/>
  <c r="N2141" i="8"/>
  <c r="K2141" i="8"/>
  <c r="L2141" i="8" s="1"/>
  <c r="J2141" i="8"/>
  <c r="I2141" i="8"/>
  <c r="H2141" i="8"/>
  <c r="G2141" i="8"/>
  <c r="F2141" i="8"/>
  <c r="E2141" i="8"/>
  <c r="D2141" i="8"/>
  <c r="C2141" i="8"/>
  <c r="B2141" i="8"/>
  <c r="A2141" i="8"/>
  <c r="Q2141" i="8" s="1"/>
  <c r="P2140" i="8"/>
  <c r="O2140" i="8"/>
  <c r="N2140" i="8"/>
  <c r="K2140" i="8"/>
  <c r="L2140" i="8" s="1"/>
  <c r="J2140" i="8"/>
  <c r="I2140" i="8"/>
  <c r="H2140" i="8"/>
  <c r="G2140" i="8"/>
  <c r="F2140" i="8"/>
  <c r="E2140" i="8"/>
  <c r="D2140" i="8"/>
  <c r="C2140" i="8"/>
  <c r="B2140" i="8"/>
  <c r="A2140" i="8"/>
  <c r="Q2140" i="8" s="1"/>
  <c r="P2139" i="8"/>
  <c r="O2139" i="8"/>
  <c r="N2139" i="8"/>
  <c r="K2139" i="8"/>
  <c r="L2139" i="8" s="1"/>
  <c r="J2139" i="8"/>
  <c r="I2139" i="8"/>
  <c r="H2139" i="8"/>
  <c r="G2139" i="8"/>
  <c r="F2139" i="8"/>
  <c r="E2139" i="8"/>
  <c r="D2139" i="8"/>
  <c r="C2139" i="8"/>
  <c r="B2139" i="8"/>
  <c r="A2139" i="8"/>
  <c r="Q2139" i="8" s="1"/>
  <c r="P2138" i="8"/>
  <c r="O2138" i="8"/>
  <c r="N2138" i="8"/>
  <c r="L2138" i="8"/>
  <c r="K2138" i="8"/>
  <c r="J2138" i="8"/>
  <c r="I2138" i="8"/>
  <c r="H2138" i="8"/>
  <c r="G2138" i="8"/>
  <c r="F2138" i="8"/>
  <c r="E2138" i="8"/>
  <c r="D2138" i="8"/>
  <c r="C2138" i="8"/>
  <c r="B2138" i="8"/>
  <c r="A2138" i="8"/>
  <c r="Q2138" i="8" s="1"/>
  <c r="P2137" i="8"/>
  <c r="O2137" i="8"/>
  <c r="N2137" i="8"/>
  <c r="K2137" i="8"/>
  <c r="L2137" i="8" s="1"/>
  <c r="J2137" i="8"/>
  <c r="I2137" i="8"/>
  <c r="H2137" i="8"/>
  <c r="G2137" i="8"/>
  <c r="F2137" i="8"/>
  <c r="E2137" i="8"/>
  <c r="D2137" i="8"/>
  <c r="C2137" i="8"/>
  <c r="B2137" i="8"/>
  <c r="A2137" i="8"/>
  <c r="Q2137" i="8" s="1"/>
  <c r="P2136" i="8"/>
  <c r="O2136" i="8"/>
  <c r="N2136" i="8"/>
  <c r="K2136" i="8"/>
  <c r="L2136" i="8" s="1"/>
  <c r="J2136" i="8"/>
  <c r="I2136" i="8"/>
  <c r="H2136" i="8"/>
  <c r="G2136" i="8"/>
  <c r="F2136" i="8"/>
  <c r="E2136" i="8"/>
  <c r="D2136" i="8"/>
  <c r="C2136" i="8"/>
  <c r="B2136" i="8"/>
  <c r="A2136" i="8"/>
  <c r="Q2136" i="8" s="1"/>
  <c r="P2135" i="8"/>
  <c r="O2135" i="8"/>
  <c r="N2135" i="8"/>
  <c r="K2135" i="8"/>
  <c r="L2135" i="8" s="1"/>
  <c r="J2135" i="8"/>
  <c r="I2135" i="8"/>
  <c r="H2135" i="8"/>
  <c r="G2135" i="8"/>
  <c r="F2135" i="8"/>
  <c r="E2135" i="8"/>
  <c r="D2135" i="8"/>
  <c r="C2135" i="8"/>
  <c r="B2135" i="8"/>
  <c r="A2135" i="8"/>
  <c r="Q2135" i="8" s="1"/>
  <c r="P2134" i="8"/>
  <c r="O2134" i="8"/>
  <c r="N2134" i="8"/>
  <c r="L2134" i="8"/>
  <c r="K2134" i="8"/>
  <c r="J2134" i="8"/>
  <c r="I2134" i="8"/>
  <c r="H2134" i="8"/>
  <c r="G2134" i="8"/>
  <c r="F2134" i="8"/>
  <c r="E2134" i="8"/>
  <c r="D2134" i="8"/>
  <c r="C2134" i="8"/>
  <c r="B2134" i="8"/>
  <c r="A2134" i="8"/>
  <c r="Q2134" i="8" s="1"/>
  <c r="P2133" i="8"/>
  <c r="O2133" i="8"/>
  <c r="N2133" i="8"/>
  <c r="K2133" i="8"/>
  <c r="L2133" i="8" s="1"/>
  <c r="J2133" i="8"/>
  <c r="I2133" i="8"/>
  <c r="H2133" i="8"/>
  <c r="G2133" i="8"/>
  <c r="F2133" i="8"/>
  <c r="E2133" i="8"/>
  <c r="D2133" i="8"/>
  <c r="C2133" i="8"/>
  <c r="B2133" i="8"/>
  <c r="A2133" i="8"/>
  <c r="Q2133" i="8" s="1"/>
  <c r="P2132" i="8"/>
  <c r="O2132" i="8"/>
  <c r="N2132" i="8"/>
  <c r="K2132" i="8"/>
  <c r="L2132" i="8" s="1"/>
  <c r="J2132" i="8"/>
  <c r="I2132" i="8"/>
  <c r="H2132" i="8"/>
  <c r="G2132" i="8"/>
  <c r="F2132" i="8"/>
  <c r="E2132" i="8"/>
  <c r="D2132" i="8"/>
  <c r="C2132" i="8"/>
  <c r="B2132" i="8"/>
  <c r="A2132" i="8"/>
  <c r="Q2132" i="8" s="1"/>
  <c r="P2131" i="8"/>
  <c r="O2131" i="8"/>
  <c r="N2131" i="8"/>
  <c r="K2131" i="8"/>
  <c r="L2131" i="8" s="1"/>
  <c r="J2131" i="8"/>
  <c r="I2131" i="8"/>
  <c r="H2131" i="8"/>
  <c r="G2131" i="8"/>
  <c r="F2131" i="8"/>
  <c r="E2131" i="8"/>
  <c r="D2131" i="8"/>
  <c r="C2131" i="8"/>
  <c r="B2131" i="8"/>
  <c r="A2131" i="8"/>
  <c r="Q2131" i="8" s="1"/>
  <c r="P2130" i="8"/>
  <c r="O2130" i="8"/>
  <c r="N2130" i="8"/>
  <c r="L2130" i="8"/>
  <c r="K2130" i="8"/>
  <c r="J2130" i="8"/>
  <c r="I2130" i="8"/>
  <c r="H2130" i="8"/>
  <c r="G2130" i="8"/>
  <c r="F2130" i="8"/>
  <c r="E2130" i="8"/>
  <c r="D2130" i="8"/>
  <c r="C2130" i="8"/>
  <c r="B2130" i="8"/>
  <c r="A2130" i="8"/>
  <c r="Q2130" i="8" s="1"/>
  <c r="P2129" i="8"/>
  <c r="O2129" i="8"/>
  <c r="N2129" i="8"/>
  <c r="K2129" i="8"/>
  <c r="L2129" i="8" s="1"/>
  <c r="J2129" i="8"/>
  <c r="I2129" i="8"/>
  <c r="H2129" i="8"/>
  <c r="G2129" i="8"/>
  <c r="F2129" i="8"/>
  <c r="E2129" i="8"/>
  <c r="D2129" i="8"/>
  <c r="C2129" i="8"/>
  <c r="B2129" i="8"/>
  <c r="A2129" i="8"/>
  <c r="Q2129" i="8" s="1"/>
  <c r="P2128" i="8"/>
  <c r="O2128" i="8"/>
  <c r="N2128" i="8"/>
  <c r="K2128" i="8"/>
  <c r="L2128" i="8" s="1"/>
  <c r="J2128" i="8"/>
  <c r="I2128" i="8"/>
  <c r="H2128" i="8"/>
  <c r="G2128" i="8"/>
  <c r="F2128" i="8"/>
  <c r="E2128" i="8"/>
  <c r="D2128" i="8"/>
  <c r="C2128" i="8"/>
  <c r="B2128" i="8"/>
  <c r="A2128" i="8"/>
  <c r="Q2128" i="8" s="1"/>
  <c r="P2127" i="8"/>
  <c r="O2127" i="8"/>
  <c r="N2127" i="8"/>
  <c r="K2127" i="8"/>
  <c r="L2127" i="8" s="1"/>
  <c r="J2127" i="8"/>
  <c r="I2127" i="8"/>
  <c r="H2127" i="8"/>
  <c r="G2127" i="8"/>
  <c r="F2127" i="8"/>
  <c r="E2127" i="8"/>
  <c r="D2127" i="8"/>
  <c r="C2127" i="8"/>
  <c r="B2127" i="8"/>
  <c r="A2127" i="8"/>
  <c r="Q2127" i="8" s="1"/>
  <c r="P2126" i="8"/>
  <c r="O2126" i="8"/>
  <c r="N2126" i="8"/>
  <c r="K2126" i="8"/>
  <c r="L2126" i="8" s="1"/>
  <c r="J2126" i="8"/>
  <c r="I2126" i="8"/>
  <c r="H2126" i="8"/>
  <c r="G2126" i="8"/>
  <c r="F2126" i="8"/>
  <c r="E2126" i="8"/>
  <c r="D2126" i="8"/>
  <c r="C2126" i="8"/>
  <c r="B2126" i="8"/>
  <c r="A2126" i="8"/>
  <c r="Q2126" i="8" s="1"/>
  <c r="P2125" i="8"/>
  <c r="O2125" i="8"/>
  <c r="N2125" i="8"/>
  <c r="K2125" i="8"/>
  <c r="L2125" i="8" s="1"/>
  <c r="J2125" i="8"/>
  <c r="I2125" i="8"/>
  <c r="H2125" i="8"/>
  <c r="G2125" i="8"/>
  <c r="F2125" i="8"/>
  <c r="E2125" i="8"/>
  <c r="D2125" i="8"/>
  <c r="C2125" i="8"/>
  <c r="B2125" i="8"/>
  <c r="A2125" i="8"/>
  <c r="Q2125" i="8" s="1"/>
  <c r="P2124" i="8"/>
  <c r="O2124" i="8"/>
  <c r="N2124" i="8"/>
  <c r="K2124" i="8"/>
  <c r="L2124" i="8" s="1"/>
  <c r="J2124" i="8"/>
  <c r="I2124" i="8"/>
  <c r="H2124" i="8"/>
  <c r="G2124" i="8"/>
  <c r="F2124" i="8"/>
  <c r="E2124" i="8"/>
  <c r="D2124" i="8"/>
  <c r="C2124" i="8"/>
  <c r="B2124" i="8"/>
  <c r="A2124" i="8"/>
  <c r="Q2124" i="8" s="1"/>
  <c r="P2123" i="8"/>
  <c r="O2123" i="8"/>
  <c r="N2123" i="8"/>
  <c r="K2123" i="8"/>
  <c r="L2123" i="8" s="1"/>
  <c r="J2123" i="8"/>
  <c r="I2123" i="8"/>
  <c r="H2123" i="8"/>
  <c r="G2123" i="8"/>
  <c r="F2123" i="8"/>
  <c r="E2123" i="8"/>
  <c r="D2123" i="8"/>
  <c r="C2123" i="8"/>
  <c r="B2123" i="8"/>
  <c r="A2123" i="8"/>
  <c r="Q2123" i="8" s="1"/>
  <c r="P2122" i="8"/>
  <c r="O2122" i="8"/>
  <c r="N2122" i="8"/>
  <c r="L2122" i="8"/>
  <c r="K2122" i="8"/>
  <c r="J2122" i="8"/>
  <c r="I2122" i="8"/>
  <c r="H2122" i="8"/>
  <c r="G2122" i="8"/>
  <c r="F2122" i="8"/>
  <c r="E2122" i="8"/>
  <c r="D2122" i="8"/>
  <c r="C2122" i="8"/>
  <c r="B2122" i="8"/>
  <c r="A2122" i="8"/>
  <c r="Q2122" i="8" s="1"/>
  <c r="P2121" i="8"/>
  <c r="O2121" i="8"/>
  <c r="N2121" i="8"/>
  <c r="K2121" i="8"/>
  <c r="L2121" i="8" s="1"/>
  <c r="J2121" i="8"/>
  <c r="I2121" i="8"/>
  <c r="H2121" i="8"/>
  <c r="G2121" i="8"/>
  <c r="F2121" i="8"/>
  <c r="E2121" i="8"/>
  <c r="D2121" i="8"/>
  <c r="C2121" i="8"/>
  <c r="B2121" i="8"/>
  <c r="A2121" i="8"/>
  <c r="Q2121" i="8" s="1"/>
  <c r="P2120" i="8"/>
  <c r="O2120" i="8"/>
  <c r="N2120" i="8"/>
  <c r="K2120" i="8"/>
  <c r="L2120" i="8" s="1"/>
  <c r="J2120" i="8"/>
  <c r="I2120" i="8"/>
  <c r="H2120" i="8"/>
  <c r="G2120" i="8"/>
  <c r="F2120" i="8"/>
  <c r="E2120" i="8"/>
  <c r="D2120" i="8"/>
  <c r="C2120" i="8"/>
  <c r="B2120" i="8"/>
  <c r="A2120" i="8"/>
  <c r="Q2120" i="8" s="1"/>
  <c r="P2119" i="8"/>
  <c r="O2119" i="8"/>
  <c r="N2119" i="8"/>
  <c r="K2119" i="8"/>
  <c r="L2119" i="8" s="1"/>
  <c r="J2119" i="8"/>
  <c r="I2119" i="8"/>
  <c r="H2119" i="8"/>
  <c r="G2119" i="8"/>
  <c r="F2119" i="8"/>
  <c r="E2119" i="8"/>
  <c r="D2119" i="8"/>
  <c r="C2119" i="8"/>
  <c r="B2119" i="8"/>
  <c r="A2119" i="8"/>
  <c r="Q2119" i="8" s="1"/>
  <c r="P2118" i="8"/>
  <c r="O2118" i="8"/>
  <c r="N2118" i="8"/>
  <c r="K2118" i="8"/>
  <c r="L2118" i="8" s="1"/>
  <c r="J2118" i="8"/>
  <c r="I2118" i="8"/>
  <c r="H2118" i="8"/>
  <c r="G2118" i="8"/>
  <c r="F2118" i="8"/>
  <c r="E2118" i="8"/>
  <c r="D2118" i="8"/>
  <c r="C2118" i="8"/>
  <c r="B2118" i="8"/>
  <c r="A2118" i="8"/>
  <c r="Q2118" i="8" s="1"/>
  <c r="P2117" i="8"/>
  <c r="O2117" i="8"/>
  <c r="N2117" i="8"/>
  <c r="K2117" i="8"/>
  <c r="L2117" i="8" s="1"/>
  <c r="J2117" i="8"/>
  <c r="I2117" i="8"/>
  <c r="H2117" i="8"/>
  <c r="G2117" i="8"/>
  <c r="F2117" i="8"/>
  <c r="E2117" i="8"/>
  <c r="D2117" i="8"/>
  <c r="C2117" i="8"/>
  <c r="B2117" i="8"/>
  <c r="A2117" i="8"/>
  <c r="Q2117" i="8" s="1"/>
  <c r="P2116" i="8"/>
  <c r="O2116" i="8"/>
  <c r="N2116" i="8"/>
  <c r="K2116" i="8"/>
  <c r="L2116" i="8" s="1"/>
  <c r="J2116" i="8"/>
  <c r="I2116" i="8"/>
  <c r="H2116" i="8"/>
  <c r="G2116" i="8"/>
  <c r="F2116" i="8"/>
  <c r="E2116" i="8"/>
  <c r="D2116" i="8"/>
  <c r="C2116" i="8"/>
  <c r="B2116" i="8"/>
  <c r="A2116" i="8"/>
  <c r="Q2116" i="8" s="1"/>
  <c r="P2115" i="8"/>
  <c r="O2115" i="8"/>
  <c r="N2115" i="8"/>
  <c r="K2115" i="8"/>
  <c r="L2115" i="8" s="1"/>
  <c r="J2115" i="8"/>
  <c r="I2115" i="8"/>
  <c r="H2115" i="8"/>
  <c r="G2115" i="8"/>
  <c r="F2115" i="8"/>
  <c r="E2115" i="8"/>
  <c r="D2115" i="8"/>
  <c r="C2115" i="8"/>
  <c r="B2115" i="8"/>
  <c r="A2115" i="8"/>
  <c r="Q2115" i="8" s="1"/>
  <c r="P2114" i="8"/>
  <c r="O2114" i="8"/>
  <c r="N2114" i="8"/>
  <c r="L2114" i="8"/>
  <c r="K2114" i="8"/>
  <c r="J2114" i="8"/>
  <c r="I2114" i="8"/>
  <c r="H2114" i="8"/>
  <c r="G2114" i="8"/>
  <c r="F2114" i="8"/>
  <c r="E2114" i="8"/>
  <c r="D2114" i="8"/>
  <c r="C2114" i="8"/>
  <c r="B2114" i="8"/>
  <c r="A2114" i="8"/>
  <c r="Q2114" i="8" s="1"/>
  <c r="P2113" i="8"/>
  <c r="O2113" i="8"/>
  <c r="N2113" i="8"/>
  <c r="K2113" i="8"/>
  <c r="L2113" i="8" s="1"/>
  <c r="J2113" i="8"/>
  <c r="I2113" i="8"/>
  <c r="H2113" i="8"/>
  <c r="G2113" i="8"/>
  <c r="F2113" i="8"/>
  <c r="E2113" i="8"/>
  <c r="D2113" i="8"/>
  <c r="C2113" i="8"/>
  <c r="B2113" i="8"/>
  <c r="A2113" i="8"/>
  <c r="Q2113" i="8" s="1"/>
  <c r="P2112" i="8"/>
  <c r="O2112" i="8"/>
  <c r="N2112" i="8"/>
  <c r="K2112" i="8"/>
  <c r="L2112" i="8" s="1"/>
  <c r="J2112" i="8"/>
  <c r="I2112" i="8"/>
  <c r="H2112" i="8"/>
  <c r="G2112" i="8"/>
  <c r="F2112" i="8"/>
  <c r="E2112" i="8"/>
  <c r="D2112" i="8"/>
  <c r="C2112" i="8"/>
  <c r="B2112" i="8"/>
  <c r="A2112" i="8"/>
  <c r="Q2112" i="8" s="1"/>
  <c r="P2111" i="8"/>
  <c r="O2111" i="8"/>
  <c r="N2111" i="8"/>
  <c r="K2111" i="8"/>
  <c r="L2111" i="8" s="1"/>
  <c r="J2111" i="8"/>
  <c r="I2111" i="8"/>
  <c r="H2111" i="8"/>
  <c r="G2111" i="8"/>
  <c r="F2111" i="8"/>
  <c r="E2111" i="8"/>
  <c r="D2111" i="8"/>
  <c r="C2111" i="8"/>
  <c r="B2111" i="8"/>
  <c r="A2111" i="8"/>
  <c r="Q2111" i="8" s="1"/>
  <c r="P2110" i="8"/>
  <c r="O2110" i="8"/>
  <c r="N2110" i="8"/>
  <c r="K2110" i="8"/>
  <c r="L2110" i="8" s="1"/>
  <c r="J2110" i="8"/>
  <c r="I2110" i="8"/>
  <c r="H2110" i="8"/>
  <c r="G2110" i="8"/>
  <c r="F2110" i="8"/>
  <c r="E2110" i="8"/>
  <c r="D2110" i="8"/>
  <c r="C2110" i="8"/>
  <c r="B2110" i="8"/>
  <c r="A2110" i="8"/>
  <c r="Q2110" i="8" s="1"/>
  <c r="P2109" i="8"/>
  <c r="O2109" i="8"/>
  <c r="N2109" i="8"/>
  <c r="K2109" i="8"/>
  <c r="L2109" i="8" s="1"/>
  <c r="J2109" i="8"/>
  <c r="I2109" i="8"/>
  <c r="H2109" i="8"/>
  <c r="G2109" i="8"/>
  <c r="F2109" i="8"/>
  <c r="E2109" i="8"/>
  <c r="D2109" i="8"/>
  <c r="C2109" i="8"/>
  <c r="B2109" i="8"/>
  <c r="A2109" i="8"/>
  <c r="Q2109" i="8" s="1"/>
  <c r="P2108" i="8"/>
  <c r="O2108" i="8"/>
  <c r="N2108" i="8"/>
  <c r="K2108" i="8"/>
  <c r="L2108" i="8" s="1"/>
  <c r="J2108" i="8"/>
  <c r="I2108" i="8"/>
  <c r="H2108" i="8"/>
  <c r="G2108" i="8"/>
  <c r="F2108" i="8"/>
  <c r="E2108" i="8"/>
  <c r="D2108" i="8"/>
  <c r="C2108" i="8"/>
  <c r="B2108" i="8"/>
  <c r="A2108" i="8"/>
  <c r="Q2108" i="8" s="1"/>
  <c r="P2107" i="8"/>
  <c r="O2107" i="8"/>
  <c r="N2107" i="8"/>
  <c r="K2107" i="8"/>
  <c r="L2107" i="8" s="1"/>
  <c r="J2107" i="8"/>
  <c r="I2107" i="8"/>
  <c r="H2107" i="8"/>
  <c r="G2107" i="8"/>
  <c r="F2107" i="8"/>
  <c r="E2107" i="8"/>
  <c r="D2107" i="8"/>
  <c r="C2107" i="8"/>
  <c r="B2107" i="8"/>
  <c r="A2107" i="8"/>
  <c r="Q2107" i="8" s="1"/>
  <c r="P2106" i="8"/>
  <c r="O2106" i="8"/>
  <c r="N2106" i="8"/>
  <c r="L2106" i="8"/>
  <c r="K2106" i="8"/>
  <c r="J2106" i="8"/>
  <c r="I2106" i="8"/>
  <c r="H2106" i="8"/>
  <c r="G2106" i="8"/>
  <c r="F2106" i="8"/>
  <c r="E2106" i="8"/>
  <c r="D2106" i="8"/>
  <c r="C2106" i="8"/>
  <c r="B2106" i="8"/>
  <c r="A2106" i="8"/>
  <c r="Q2106" i="8" s="1"/>
  <c r="P2105" i="8"/>
  <c r="O2105" i="8"/>
  <c r="N2105" i="8"/>
  <c r="K2105" i="8"/>
  <c r="L2105" i="8" s="1"/>
  <c r="J2105" i="8"/>
  <c r="I2105" i="8"/>
  <c r="H2105" i="8"/>
  <c r="G2105" i="8"/>
  <c r="F2105" i="8"/>
  <c r="E2105" i="8"/>
  <c r="D2105" i="8"/>
  <c r="C2105" i="8"/>
  <c r="B2105" i="8"/>
  <c r="A2105" i="8"/>
  <c r="Q2105" i="8" s="1"/>
  <c r="P2104" i="8"/>
  <c r="O2104" i="8"/>
  <c r="N2104" i="8"/>
  <c r="K2104" i="8"/>
  <c r="L2104" i="8" s="1"/>
  <c r="J2104" i="8"/>
  <c r="I2104" i="8"/>
  <c r="H2104" i="8"/>
  <c r="G2104" i="8"/>
  <c r="F2104" i="8"/>
  <c r="E2104" i="8"/>
  <c r="D2104" i="8"/>
  <c r="C2104" i="8"/>
  <c r="B2104" i="8"/>
  <c r="A2104" i="8"/>
  <c r="Q2104" i="8" s="1"/>
  <c r="P2103" i="8"/>
  <c r="O2103" i="8"/>
  <c r="N2103" i="8"/>
  <c r="K2103" i="8"/>
  <c r="L2103" i="8" s="1"/>
  <c r="J2103" i="8"/>
  <c r="I2103" i="8"/>
  <c r="H2103" i="8"/>
  <c r="G2103" i="8"/>
  <c r="F2103" i="8"/>
  <c r="E2103" i="8"/>
  <c r="D2103" i="8"/>
  <c r="C2103" i="8"/>
  <c r="B2103" i="8"/>
  <c r="A2103" i="8"/>
  <c r="Q2103" i="8" s="1"/>
  <c r="P2102" i="8"/>
  <c r="O2102" i="8"/>
  <c r="N2102" i="8"/>
  <c r="K2102" i="8"/>
  <c r="L2102" i="8" s="1"/>
  <c r="J2102" i="8"/>
  <c r="I2102" i="8"/>
  <c r="H2102" i="8"/>
  <c r="G2102" i="8"/>
  <c r="F2102" i="8"/>
  <c r="E2102" i="8"/>
  <c r="D2102" i="8"/>
  <c r="C2102" i="8"/>
  <c r="B2102" i="8"/>
  <c r="A2102" i="8"/>
  <c r="Q2102" i="8" s="1"/>
  <c r="P2101" i="8"/>
  <c r="O2101" i="8"/>
  <c r="N2101" i="8"/>
  <c r="K2101" i="8"/>
  <c r="L2101" i="8" s="1"/>
  <c r="J2101" i="8"/>
  <c r="I2101" i="8"/>
  <c r="H2101" i="8"/>
  <c r="G2101" i="8"/>
  <c r="F2101" i="8"/>
  <c r="E2101" i="8"/>
  <c r="D2101" i="8"/>
  <c r="C2101" i="8"/>
  <c r="B2101" i="8"/>
  <c r="A2101" i="8"/>
  <c r="Q2101" i="8" s="1"/>
  <c r="P2100" i="8"/>
  <c r="O2100" i="8"/>
  <c r="N2100" i="8"/>
  <c r="K2100" i="8"/>
  <c r="L2100" i="8" s="1"/>
  <c r="J2100" i="8"/>
  <c r="I2100" i="8"/>
  <c r="H2100" i="8"/>
  <c r="G2100" i="8"/>
  <c r="F2100" i="8"/>
  <c r="E2100" i="8"/>
  <c r="D2100" i="8"/>
  <c r="C2100" i="8"/>
  <c r="B2100" i="8"/>
  <c r="A2100" i="8"/>
  <c r="Q2100" i="8" s="1"/>
  <c r="P2099" i="8"/>
  <c r="O2099" i="8"/>
  <c r="N2099" i="8"/>
  <c r="K2099" i="8"/>
  <c r="L2099" i="8" s="1"/>
  <c r="J2099" i="8"/>
  <c r="I2099" i="8"/>
  <c r="H2099" i="8"/>
  <c r="G2099" i="8"/>
  <c r="F2099" i="8"/>
  <c r="E2099" i="8"/>
  <c r="D2099" i="8"/>
  <c r="C2099" i="8"/>
  <c r="B2099" i="8"/>
  <c r="A2099" i="8"/>
  <c r="Q2099" i="8" s="1"/>
  <c r="P2098" i="8"/>
  <c r="O2098" i="8"/>
  <c r="N2098" i="8"/>
  <c r="L2098" i="8"/>
  <c r="K2098" i="8"/>
  <c r="J2098" i="8"/>
  <c r="I2098" i="8"/>
  <c r="H2098" i="8"/>
  <c r="G2098" i="8"/>
  <c r="F2098" i="8"/>
  <c r="E2098" i="8"/>
  <c r="D2098" i="8"/>
  <c r="C2098" i="8"/>
  <c r="B2098" i="8"/>
  <c r="A2098" i="8"/>
  <c r="Q2098" i="8" s="1"/>
  <c r="P2097" i="8"/>
  <c r="O2097" i="8"/>
  <c r="N2097" i="8"/>
  <c r="K2097" i="8"/>
  <c r="L2097" i="8" s="1"/>
  <c r="J2097" i="8"/>
  <c r="I2097" i="8"/>
  <c r="H2097" i="8"/>
  <c r="G2097" i="8"/>
  <c r="F2097" i="8"/>
  <c r="E2097" i="8"/>
  <c r="D2097" i="8"/>
  <c r="C2097" i="8"/>
  <c r="B2097" i="8"/>
  <c r="A2097" i="8"/>
  <c r="Q2097" i="8" s="1"/>
  <c r="P2096" i="8"/>
  <c r="O2096" i="8"/>
  <c r="N2096" i="8"/>
  <c r="K2096" i="8"/>
  <c r="L2096" i="8" s="1"/>
  <c r="J2096" i="8"/>
  <c r="I2096" i="8"/>
  <c r="H2096" i="8"/>
  <c r="G2096" i="8"/>
  <c r="F2096" i="8"/>
  <c r="E2096" i="8"/>
  <c r="D2096" i="8"/>
  <c r="C2096" i="8"/>
  <c r="B2096" i="8"/>
  <c r="A2096" i="8"/>
  <c r="Q2096" i="8" s="1"/>
  <c r="P2095" i="8"/>
  <c r="O2095" i="8"/>
  <c r="N2095" i="8"/>
  <c r="K2095" i="8"/>
  <c r="L2095" i="8" s="1"/>
  <c r="J2095" i="8"/>
  <c r="I2095" i="8"/>
  <c r="H2095" i="8"/>
  <c r="G2095" i="8"/>
  <c r="F2095" i="8"/>
  <c r="E2095" i="8"/>
  <c r="D2095" i="8"/>
  <c r="C2095" i="8"/>
  <c r="B2095" i="8"/>
  <c r="A2095" i="8"/>
  <c r="Q2095" i="8" s="1"/>
  <c r="P2094" i="8"/>
  <c r="O2094" i="8"/>
  <c r="N2094" i="8"/>
  <c r="K2094" i="8"/>
  <c r="L2094" i="8" s="1"/>
  <c r="J2094" i="8"/>
  <c r="I2094" i="8"/>
  <c r="H2094" i="8"/>
  <c r="G2094" i="8"/>
  <c r="F2094" i="8"/>
  <c r="E2094" i="8"/>
  <c r="D2094" i="8"/>
  <c r="C2094" i="8"/>
  <c r="B2094" i="8"/>
  <c r="A2094" i="8"/>
  <c r="Q2094" i="8" s="1"/>
  <c r="P2093" i="8"/>
  <c r="O2093" i="8"/>
  <c r="N2093" i="8"/>
  <c r="K2093" i="8"/>
  <c r="L2093" i="8" s="1"/>
  <c r="J2093" i="8"/>
  <c r="I2093" i="8"/>
  <c r="H2093" i="8"/>
  <c r="G2093" i="8"/>
  <c r="F2093" i="8"/>
  <c r="E2093" i="8"/>
  <c r="D2093" i="8"/>
  <c r="C2093" i="8"/>
  <c r="B2093" i="8"/>
  <c r="A2093" i="8"/>
  <c r="Q2093" i="8" s="1"/>
  <c r="P2092" i="8"/>
  <c r="O2092" i="8"/>
  <c r="N2092" i="8"/>
  <c r="K2092" i="8"/>
  <c r="L2092" i="8" s="1"/>
  <c r="J2092" i="8"/>
  <c r="I2092" i="8"/>
  <c r="H2092" i="8"/>
  <c r="G2092" i="8"/>
  <c r="F2092" i="8"/>
  <c r="E2092" i="8"/>
  <c r="D2092" i="8"/>
  <c r="C2092" i="8"/>
  <c r="B2092" i="8"/>
  <c r="A2092" i="8"/>
  <c r="Q2092" i="8" s="1"/>
  <c r="P2091" i="8"/>
  <c r="O2091" i="8"/>
  <c r="N2091" i="8"/>
  <c r="K2091" i="8"/>
  <c r="L2091" i="8" s="1"/>
  <c r="J2091" i="8"/>
  <c r="I2091" i="8"/>
  <c r="H2091" i="8"/>
  <c r="G2091" i="8"/>
  <c r="F2091" i="8"/>
  <c r="E2091" i="8"/>
  <c r="D2091" i="8"/>
  <c r="C2091" i="8"/>
  <c r="B2091" i="8"/>
  <c r="A2091" i="8"/>
  <c r="Q2091" i="8" s="1"/>
  <c r="P2090" i="8"/>
  <c r="O2090" i="8"/>
  <c r="N2090" i="8"/>
  <c r="L2090" i="8"/>
  <c r="K2090" i="8"/>
  <c r="J2090" i="8"/>
  <c r="I2090" i="8"/>
  <c r="H2090" i="8"/>
  <c r="G2090" i="8"/>
  <c r="F2090" i="8"/>
  <c r="E2090" i="8"/>
  <c r="D2090" i="8"/>
  <c r="C2090" i="8"/>
  <c r="B2090" i="8"/>
  <c r="A2090" i="8"/>
  <c r="Q2090" i="8" s="1"/>
  <c r="P2089" i="8"/>
  <c r="O2089" i="8"/>
  <c r="N2089" i="8"/>
  <c r="K2089" i="8"/>
  <c r="L2089" i="8" s="1"/>
  <c r="J2089" i="8"/>
  <c r="I2089" i="8"/>
  <c r="H2089" i="8"/>
  <c r="G2089" i="8"/>
  <c r="F2089" i="8"/>
  <c r="E2089" i="8"/>
  <c r="D2089" i="8"/>
  <c r="C2089" i="8"/>
  <c r="B2089" i="8"/>
  <c r="A2089" i="8"/>
  <c r="Q2089" i="8" s="1"/>
  <c r="P2088" i="8"/>
  <c r="O2088" i="8"/>
  <c r="N2088" i="8"/>
  <c r="K2088" i="8"/>
  <c r="L2088" i="8" s="1"/>
  <c r="J2088" i="8"/>
  <c r="I2088" i="8"/>
  <c r="H2088" i="8"/>
  <c r="G2088" i="8"/>
  <c r="F2088" i="8"/>
  <c r="E2088" i="8"/>
  <c r="D2088" i="8"/>
  <c r="C2088" i="8"/>
  <c r="B2088" i="8"/>
  <c r="A2088" i="8"/>
  <c r="Q2088" i="8" s="1"/>
  <c r="P2087" i="8"/>
  <c r="O2087" i="8"/>
  <c r="N2087" i="8"/>
  <c r="K2087" i="8"/>
  <c r="L2087" i="8" s="1"/>
  <c r="J2087" i="8"/>
  <c r="I2087" i="8"/>
  <c r="H2087" i="8"/>
  <c r="G2087" i="8"/>
  <c r="F2087" i="8"/>
  <c r="E2087" i="8"/>
  <c r="D2087" i="8"/>
  <c r="C2087" i="8"/>
  <c r="B2087" i="8"/>
  <c r="A2087" i="8"/>
  <c r="Q2087" i="8" s="1"/>
  <c r="P2086" i="8"/>
  <c r="O2086" i="8"/>
  <c r="N2086" i="8"/>
  <c r="K2086" i="8"/>
  <c r="L2086" i="8" s="1"/>
  <c r="J2086" i="8"/>
  <c r="I2086" i="8"/>
  <c r="H2086" i="8"/>
  <c r="G2086" i="8"/>
  <c r="F2086" i="8"/>
  <c r="E2086" i="8"/>
  <c r="D2086" i="8"/>
  <c r="C2086" i="8"/>
  <c r="B2086" i="8"/>
  <c r="A2086" i="8"/>
  <c r="Q2086" i="8" s="1"/>
  <c r="P2085" i="8"/>
  <c r="O2085" i="8"/>
  <c r="N2085" i="8"/>
  <c r="K2085" i="8"/>
  <c r="L2085" i="8" s="1"/>
  <c r="J2085" i="8"/>
  <c r="I2085" i="8"/>
  <c r="H2085" i="8"/>
  <c r="G2085" i="8"/>
  <c r="F2085" i="8"/>
  <c r="E2085" i="8"/>
  <c r="D2085" i="8"/>
  <c r="C2085" i="8"/>
  <c r="B2085" i="8"/>
  <c r="A2085" i="8"/>
  <c r="Q2085" i="8" s="1"/>
  <c r="P2084" i="8"/>
  <c r="O2084" i="8"/>
  <c r="N2084" i="8"/>
  <c r="K2084" i="8"/>
  <c r="L2084" i="8" s="1"/>
  <c r="J2084" i="8"/>
  <c r="I2084" i="8"/>
  <c r="H2084" i="8"/>
  <c r="G2084" i="8"/>
  <c r="F2084" i="8"/>
  <c r="E2084" i="8"/>
  <c r="D2084" i="8"/>
  <c r="C2084" i="8"/>
  <c r="B2084" i="8"/>
  <c r="A2084" i="8"/>
  <c r="Q2084" i="8" s="1"/>
  <c r="P2083" i="8"/>
  <c r="O2083" i="8"/>
  <c r="N2083" i="8"/>
  <c r="K2083" i="8"/>
  <c r="L2083" i="8" s="1"/>
  <c r="J2083" i="8"/>
  <c r="I2083" i="8"/>
  <c r="H2083" i="8"/>
  <c r="G2083" i="8"/>
  <c r="F2083" i="8"/>
  <c r="E2083" i="8"/>
  <c r="D2083" i="8"/>
  <c r="C2083" i="8"/>
  <c r="B2083" i="8"/>
  <c r="A2083" i="8"/>
  <c r="Q2083" i="8" s="1"/>
  <c r="P2082" i="8"/>
  <c r="O2082" i="8"/>
  <c r="N2082" i="8"/>
  <c r="L2082" i="8"/>
  <c r="K2082" i="8"/>
  <c r="J2082" i="8"/>
  <c r="I2082" i="8"/>
  <c r="H2082" i="8"/>
  <c r="G2082" i="8"/>
  <c r="F2082" i="8"/>
  <c r="E2082" i="8"/>
  <c r="D2082" i="8"/>
  <c r="C2082" i="8"/>
  <c r="B2082" i="8"/>
  <c r="A2082" i="8"/>
  <c r="Q2082" i="8" s="1"/>
  <c r="P2081" i="8"/>
  <c r="O2081" i="8"/>
  <c r="N2081" i="8"/>
  <c r="K2081" i="8"/>
  <c r="L2081" i="8" s="1"/>
  <c r="J2081" i="8"/>
  <c r="I2081" i="8"/>
  <c r="H2081" i="8"/>
  <c r="G2081" i="8"/>
  <c r="F2081" i="8"/>
  <c r="E2081" i="8"/>
  <c r="D2081" i="8"/>
  <c r="C2081" i="8"/>
  <c r="B2081" i="8"/>
  <c r="A2081" i="8"/>
  <c r="Q2081" i="8" s="1"/>
  <c r="P2080" i="8"/>
  <c r="O2080" i="8"/>
  <c r="N2080" i="8"/>
  <c r="K2080" i="8"/>
  <c r="L2080" i="8" s="1"/>
  <c r="J2080" i="8"/>
  <c r="I2080" i="8"/>
  <c r="H2080" i="8"/>
  <c r="G2080" i="8"/>
  <c r="F2080" i="8"/>
  <c r="E2080" i="8"/>
  <c r="D2080" i="8"/>
  <c r="C2080" i="8"/>
  <c r="B2080" i="8"/>
  <c r="A2080" i="8"/>
  <c r="Q2080" i="8" s="1"/>
  <c r="P2079" i="8"/>
  <c r="O2079" i="8"/>
  <c r="N2079" i="8"/>
  <c r="K2079" i="8"/>
  <c r="L2079" i="8" s="1"/>
  <c r="J2079" i="8"/>
  <c r="I2079" i="8"/>
  <c r="H2079" i="8"/>
  <c r="G2079" i="8"/>
  <c r="F2079" i="8"/>
  <c r="E2079" i="8"/>
  <c r="D2079" i="8"/>
  <c r="C2079" i="8"/>
  <c r="B2079" i="8"/>
  <c r="A2079" i="8"/>
  <c r="Q2079" i="8" s="1"/>
  <c r="P2078" i="8"/>
  <c r="O2078" i="8"/>
  <c r="N2078" i="8"/>
  <c r="K2078" i="8"/>
  <c r="L2078" i="8" s="1"/>
  <c r="J2078" i="8"/>
  <c r="I2078" i="8"/>
  <c r="H2078" i="8"/>
  <c r="G2078" i="8"/>
  <c r="F2078" i="8"/>
  <c r="E2078" i="8"/>
  <c r="D2078" i="8"/>
  <c r="C2078" i="8"/>
  <c r="B2078" i="8"/>
  <c r="A2078" i="8"/>
  <c r="Q2078" i="8" s="1"/>
  <c r="P2077" i="8"/>
  <c r="O2077" i="8"/>
  <c r="N2077" i="8"/>
  <c r="K2077" i="8"/>
  <c r="L2077" i="8" s="1"/>
  <c r="J2077" i="8"/>
  <c r="I2077" i="8"/>
  <c r="H2077" i="8"/>
  <c r="G2077" i="8"/>
  <c r="F2077" i="8"/>
  <c r="E2077" i="8"/>
  <c r="D2077" i="8"/>
  <c r="C2077" i="8"/>
  <c r="B2077" i="8"/>
  <c r="A2077" i="8"/>
  <c r="Q2077" i="8" s="1"/>
  <c r="P2076" i="8"/>
  <c r="O2076" i="8"/>
  <c r="N2076" i="8"/>
  <c r="K2076" i="8"/>
  <c r="L2076" i="8" s="1"/>
  <c r="J2076" i="8"/>
  <c r="I2076" i="8"/>
  <c r="H2076" i="8"/>
  <c r="G2076" i="8"/>
  <c r="F2076" i="8"/>
  <c r="E2076" i="8"/>
  <c r="D2076" i="8"/>
  <c r="C2076" i="8"/>
  <c r="B2076" i="8"/>
  <c r="A2076" i="8"/>
  <c r="Q2076" i="8" s="1"/>
  <c r="P2075" i="8"/>
  <c r="O2075" i="8"/>
  <c r="N2075" i="8"/>
  <c r="K2075" i="8"/>
  <c r="L2075" i="8" s="1"/>
  <c r="J2075" i="8"/>
  <c r="I2075" i="8"/>
  <c r="H2075" i="8"/>
  <c r="G2075" i="8"/>
  <c r="F2075" i="8"/>
  <c r="E2075" i="8"/>
  <c r="D2075" i="8"/>
  <c r="C2075" i="8"/>
  <c r="B2075" i="8"/>
  <c r="A2075" i="8"/>
  <c r="Q2075" i="8" s="1"/>
  <c r="P2074" i="8"/>
  <c r="O2074" i="8"/>
  <c r="N2074" i="8"/>
  <c r="L2074" i="8"/>
  <c r="K2074" i="8"/>
  <c r="J2074" i="8"/>
  <c r="I2074" i="8"/>
  <c r="H2074" i="8"/>
  <c r="G2074" i="8"/>
  <c r="F2074" i="8"/>
  <c r="E2074" i="8"/>
  <c r="D2074" i="8"/>
  <c r="C2074" i="8"/>
  <c r="B2074" i="8"/>
  <c r="A2074" i="8"/>
  <c r="Q2074" i="8" s="1"/>
  <c r="P2073" i="8"/>
  <c r="O2073" i="8"/>
  <c r="N2073" i="8"/>
  <c r="K2073" i="8"/>
  <c r="L2073" i="8" s="1"/>
  <c r="J2073" i="8"/>
  <c r="I2073" i="8"/>
  <c r="H2073" i="8"/>
  <c r="G2073" i="8"/>
  <c r="F2073" i="8"/>
  <c r="E2073" i="8"/>
  <c r="D2073" i="8"/>
  <c r="C2073" i="8"/>
  <c r="B2073" i="8"/>
  <c r="A2073" i="8"/>
  <c r="Q2073" i="8" s="1"/>
  <c r="P2072" i="8"/>
  <c r="O2072" i="8"/>
  <c r="N2072" i="8"/>
  <c r="K2072" i="8"/>
  <c r="L2072" i="8" s="1"/>
  <c r="J2072" i="8"/>
  <c r="I2072" i="8"/>
  <c r="H2072" i="8"/>
  <c r="G2072" i="8"/>
  <c r="F2072" i="8"/>
  <c r="E2072" i="8"/>
  <c r="D2072" i="8"/>
  <c r="C2072" i="8"/>
  <c r="B2072" i="8"/>
  <c r="A2072" i="8"/>
  <c r="Q2072" i="8" s="1"/>
  <c r="P2071" i="8"/>
  <c r="O2071" i="8"/>
  <c r="N2071" i="8"/>
  <c r="K2071" i="8"/>
  <c r="L2071" i="8" s="1"/>
  <c r="J2071" i="8"/>
  <c r="I2071" i="8"/>
  <c r="H2071" i="8"/>
  <c r="G2071" i="8"/>
  <c r="F2071" i="8"/>
  <c r="E2071" i="8"/>
  <c r="D2071" i="8"/>
  <c r="C2071" i="8"/>
  <c r="B2071" i="8"/>
  <c r="A2071" i="8"/>
  <c r="Q2071" i="8" s="1"/>
  <c r="P2070" i="8"/>
  <c r="O2070" i="8"/>
  <c r="N2070" i="8"/>
  <c r="K2070" i="8"/>
  <c r="L2070" i="8" s="1"/>
  <c r="J2070" i="8"/>
  <c r="I2070" i="8"/>
  <c r="H2070" i="8"/>
  <c r="G2070" i="8"/>
  <c r="F2070" i="8"/>
  <c r="E2070" i="8"/>
  <c r="D2070" i="8"/>
  <c r="C2070" i="8"/>
  <c r="B2070" i="8"/>
  <c r="A2070" i="8"/>
  <c r="Q2070" i="8" s="1"/>
  <c r="P2069" i="8"/>
  <c r="O2069" i="8"/>
  <c r="N2069" i="8"/>
  <c r="K2069" i="8"/>
  <c r="L2069" i="8" s="1"/>
  <c r="J2069" i="8"/>
  <c r="I2069" i="8"/>
  <c r="H2069" i="8"/>
  <c r="G2069" i="8"/>
  <c r="F2069" i="8"/>
  <c r="E2069" i="8"/>
  <c r="D2069" i="8"/>
  <c r="C2069" i="8"/>
  <c r="B2069" i="8"/>
  <c r="A2069" i="8"/>
  <c r="Q2069" i="8" s="1"/>
  <c r="P2068" i="8"/>
  <c r="O2068" i="8"/>
  <c r="N2068" i="8"/>
  <c r="K2068" i="8"/>
  <c r="L2068" i="8" s="1"/>
  <c r="J2068" i="8"/>
  <c r="I2068" i="8"/>
  <c r="H2068" i="8"/>
  <c r="G2068" i="8"/>
  <c r="F2068" i="8"/>
  <c r="E2068" i="8"/>
  <c r="D2068" i="8"/>
  <c r="C2068" i="8"/>
  <c r="B2068" i="8"/>
  <c r="A2068" i="8"/>
  <c r="Q2068" i="8" s="1"/>
  <c r="P2067" i="8"/>
  <c r="O2067" i="8"/>
  <c r="N2067" i="8"/>
  <c r="K2067" i="8"/>
  <c r="L2067" i="8" s="1"/>
  <c r="J2067" i="8"/>
  <c r="I2067" i="8"/>
  <c r="H2067" i="8"/>
  <c r="G2067" i="8"/>
  <c r="F2067" i="8"/>
  <c r="E2067" i="8"/>
  <c r="D2067" i="8"/>
  <c r="C2067" i="8"/>
  <c r="B2067" i="8"/>
  <c r="A2067" i="8"/>
  <c r="Q2067" i="8" s="1"/>
  <c r="P2066" i="8"/>
  <c r="O2066" i="8"/>
  <c r="N2066" i="8"/>
  <c r="L2066" i="8"/>
  <c r="K2066" i="8"/>
  <c r="J2066" i="8"/>
  <c r="I2066" i="8"/>
  <c r="H2066" i="8"/>
  <c r="G2066" i="8"/>
  <c r="F2066" i="8"/>
  <c r="E2066" i="8"/>
  <c r="D2066" i="8"/>
  <c r="C2066" i="8"/>
  <c r="B2066" i="8"/>
  <c r="A2066" i="8"/>
  <c r="Q2066" i="8" s="1"/>
  <c r="P2065" i="8"/>
  <c r="O2065" i="8"/>
  <c r="N2065" i="8"/>
  <c r="K2065" i="8"/>
  <c r="L2065" i="8" s="1"/>
  <c r="J2065" i="8"/>
  <c r="I2065" i="8"/>
  <c r="H2065" i="8"/>
  <c r="G2065" i="8"/>
  <c r="F2065" i="8"/>
  <c r="E2065" i="8"/>
  <c r="D2065" i="8"/>
  <c r="C2065" i="8"/>
  <c r="B2065" i="8"/>
  <c r="A2065" i="8"/>
  <c r="Q2065" i="8" s="1"/>
  <c r="P2064" i="8"/>
  <c r="O2064" i="8"/>
  <c r="N2064" i="8"/>
  <c r="K2064" i="8"/>
  <c r="L2064" i="8" s="1"/>
  <c r="J2064" i="8"/>
  <c r="I2064" i="8"/>
  <c r="H2064" i="8"/>
  <c r="G2064" i="8"/>
  <c r="F2064" i="8"/>
  <c r="E2064" i="8"/>
  <c r="D2064" i="8"/>
  <c r="C2064" i="8"/>
  <c r="B2064" i="8"/>
  <c r="A2064" i="8"/>
  <c r="Q2064" i="8" s="1"/>
  <c r="P2063" i="8"/>
  <c r="O2063" i="8"/>
  <c r="N2063" i="8"/>
  <c r="K2063" i="8"/>
  <c r="L2063" i="8" s="1"/>
  <c r="J2063" i="8"/>
  <c r="I2063" i="8"/>
  <c r="H2063" i="8"/>
  <c r="G2063" i="8"/>
  <c r="F2063" i="8"/>
  <c r="E2063" i="8"/>
  <c r="D2063" i="8"/>
  <c r="C2063" i="8"/>
  <c r="B2063" i="8"/>
  <c r="A2063" i="8"/>
  <c r="Q2063" i="8" s="1"/>
  <c r="P2062" i="8"/>
  <c r="O2062" i="8"/>
  <c r="N2062" i="8"/>
  <c r="K2062" i="8"/>
  <c r="L2062" i="8" s="1"/>
  <c r="J2062" i="8"/>
  <c r="I2062" i="8"/>
  <c r="H2062" i="8"/>
  <c r="G2062" i="8"/>
  <c r="F2062" i="8"/>
  <c r="E2062" i="8"/>
  <c r="D2062" i="8"/>
  <c r="C2062" i="8"/>
  <c r="B2062" i="8"/>
  <c r="A2062" i="8"/>
  <c r="Q2062" i="8" s="1"/>
  <c r="P2061" i="8"/>
  <c r="O2061" i="8"/>
  <c r="N2061" i="8"/>
  <c r="K2061" i="8"/>
  <c r="L2061" i="8" s="1"/>
  <c r="J2061" i="8"/>
  <c r="I2061" i="8"/>
  <c r="H2061" i="8"/>
  <c r="G2061" i="8"/>
  <c r="F2061" i="8"/>
  <c r="E2061" i="8"/>
  <c r="D2061" i="8"/>
  <c r="C2061" i="8"/>
  <c r="B2061" i="8"/>
  <c r="A2061" i="8"/>
  <c r="Q2061" i="8" s="1"/>
  <c r="P2060" i="8"/>
  <c r="O2060" i="8"/>
  <c r="N2060" i="8"/>
  <c r="K2060" i="8"/>
  <c r="L2060" i="8" s="1"/>
  <c r="J2060" i="8"/>
  <c r="I2060" i="8"/>
  <c r="H2060" i="8"/>
  <c r="G2060" i="8"/>
  <c r="F2060" i="8"/>
  <c r="E2060" i="8"/>
  <c r="D2060" i="8"/>
  <c r="C2060" i="8"/>
  <c r="B2060" i="8"/>
  <c r="A2060" i="8"/>
  <c r="Q2060" i="8" s="1"/>
  <c r="P2059" i="8"/>
  <c r="O2059" i="8"/>
  <c r="N2059" i="8"/>
  <c r="K2059" i="8"/>
  <c r="L2059" i="8" s="1"/>
  <c r="J2059" i="8"/>
  <c r="I2059" i="8"/>
  <c r="H2059" i="8"/>
  <c r="G2059" i="8"/>
  <c r="F2059" i="8"/>
  <c r="E2059" i="8"/>
  <c r="D2059" i="8"/>
  <c r="C2059" i="8"/>
  <c r="B2059" i="8"/>
  <c r="A2059" i="8"/>
  <c r="Q2059" i="8" s="1"/>
  <c r="P2058" i="8"/>
  <c r="O2058" i="8"/>
  <c r="N2058" i="8"/>
  <c r="L2058" i="8"/>
  <c r="K2058" i="8"/>
  <c r="J2058" i="8"/>
  <c r="I2058" i="8"/>
  <c r="H2058" i="8"/>
  <c r="G2058" i="8"/>
  <c r="F2058" i="8"/>
  <c r="E2058" i="8"/>
  <c r="D2058" i="8"/>
  <c r="C2058" i="8"/>
  <c r="B2058" i="8"/>
  <c r="A2058" i="8"/>
  <c r="Q2058" i="8" s="1"/>
  <c r="P2057" i="8"/>
  <c r="O2057" i="8"/>
  <c r="N2057" i="8"/>
  <c r="K2057" i="8"/>
  <c r="L2057" i="8" s="1"/>
  <c r="J2057" i="8"/>
  <c r="I2057" i="8"/>
  <c r="H2057" i="8"/>
  <c r="G2057" i="8"/>
  <c r="F2057" i="8"/>
  <c r="E2057" i="8"/>
  <c r="D2057" i="8"/>
  <c r="C2057" i="8"/>
  <c r="B2057" i="8"/>
  <c r="A2057" i="8"/>
  <c r="Q2057" i="8" s="1"/>
  <c r="P2056" i="8"/>
  <c r="O2056" i="8"/>
  <c r="N2056" i="8"/>
  <c r="K2056" i="8"/>
  <c r="L2056" i="8" s="1"/>
  <c r="J2056" i="8"/>
  <c r="I2056" i="8"/>
  <c r="H2056" i="8"/>
  <c r="G2056" i="8"/>
  <c r="F2056" i="8"/>
  <c r="E2056" i="8"/>
  <c r="D2056" i="8"/>
  <c r="C2056" i="8"/>
  <c r="B2056" i="8"/>
  <c r="A2056" i="8"/>
  <c r="Q2056" i="8" s="1"/>
  <c r="P2055" i="8"/>
  <c r="O2055" i="8"/>
  <c r="N2055" i="8"/>
  <c r="K2055" i="8"/>
  <c r="L2055" i="8" s="1"/>
  <c r="J2055" i="8"/>
  <c r="I2055" i="8"/>
  <c r="H2055" i="8"/>
  <c r="G2055" i="8"/>
  <c r="F2055" i="8"/>
  <c r="E2055" i="8"/>
  <c r="D2055" i="8"/>
  <c r="C2055" i="8"/>
  <c r="B2055" i="8"/>
  <c r="A2055" i="8"/>
  <c r="Q2055" i="8" s="1"/>
  <c r="P2054" i="8"/>
  <c r="O2054" i="8"/>
  <c r="N2054" i="8"/>
  <c r="K2054" i="8"/>
  <c r="L2054" i="8" s="1"/>
  <c r="J2054" i="8"/>
  <c r="I2054" i="8"/>
  <c r="H2054" i="8"/>
  <c r="G2054" i="8"/>
  <c r="F2054" i="8"/>
  <c r="E2054" i="8"/>
  <c r="D2054" i="8"/>
  <c r="C2054" i="8"/>
  <c r="B2054" i="8"/>
  <c r="A2054" i="8"/>
  <c r="Q2054" i="8" s="1"/>
  <c r="P2053" i="8"/>
  <c r="O2053" i="8"/>
  <c r="N2053" i="8"/>
  <c r="K2053" i="8"/>
  <c r="L2053" i="8" s="1"/>
  <c r="J2053" i="8"/>
  <c r="I2053" i="8"/>
  <c r="H2053" i="8"/>
  <c r="G2053" i="8"/>
  <c r="F2053" i="8"/>
  <c r="E2053" i="8"/>
  <c r="D2053" i="8"/>
  <c r="C2053" i="8"/>
  <c r="B2053" i="8"/>
  <c r="A2053" i="8"/>
  <c r="Q2053" i="8" s="1"/>
  <c r="P2052" i="8"/>
  <c r="O2052" i="8"/>
  <c r="N2052" i="8"/>
  <c r="K2052" i="8"/>
  <c r="L2052" i="8" s="1"/>
  <c r="J2052" i="8"/>
  <c r="I2052" i="8"/>
  <c r="H2052" i="8"/>
  <c r="G2052" i="8"/>
  <c r="F2052" i="8"/>
  <c r="E2052" i="8"/>
  <c r="D2052" i="8"/>
  <c r="C2052" i="8"/>
  <c r="B2052" i="8"/>
  <c r="A2052" i="8"/>
  <c r="Q2052" i="8" s="1"/>
  <c r="P2051" i="8"/>
  <c r="O2051" i="8"/>
  <c r="N2051" i="8"/>
  <c r="K2051" i="8"/>
  <c r="L2051" i="8" s="1"/>
  <c r="J2051" i="8"/>
  <c r="I2051" i="8"/>
  <c r="H2051" i="8"/>
  <c r="G2051" i="8"/>
  <c r="F2051" i="8"/>
  <c r="E2051" i="8"/>
  <c r="D2051" i="8"/>
  <c r="C2051" i="8"/>
  <c r="B2051" i="8"/>
  <c r="A2051" i="8"/>
  <c r="Q2051" i="8" s="1"/>
  <c r="P2050" i="8"/>
  <c r="O2050" i="8"/>
  <c r="N2050" i="8"/>
  <c r="L2050" i="8"/>
  <c r="K2050" i="8"/>
  <c r="J2050" i="8"/>
  <c r="I2050" i="8"/>
  <c r="H2050" i="8"/>
  <c r="G2050" i="8"/>
  <c r="F2050" i="8"/>
  <c r="E2050" i="8"/>
  <c r="D2050" i="8"/>
  <c r="C2050" i="8"/>
  <c r="B2050" i="8"/>
  <c r="A2050" i="8"/>
  <c r="Q2050" i="8" s="1"/>
  <c r="P2049" i="8"/>
  <c r="O2049" i="8"/>
  <c r="N2049" i="8"/>
  <c r="K2049" i="8"/>
  <c r="L2049" i="8" s="1"/>
  <c r="J2049" i="8"/>
  <c r="I2049" i="8"/>
  <c r="H2049" i="8"/>
  <c r="G2049" i="8"/>
  <c r="F2049" i="8"/>
  <c r="E2049" i="8"/>
  <c r="D2049" i="8"/>
  <c r="C2049" i="8"/>
  <c r="B2049" i="8"/>
  <c r="A2049" i="8"/>
  <c r="Q2049" i="8" s="1"/>
  <c r="P2048" i="8"/>
  <c r="O2048" i="8"/>
  <c r="N2048" i="8"/>
  <c r="K2048" i="8"/>
  <c r="L2048" i="8" s="1"/>
  <c r="J2048" i="8"/>
  <c r="I2048" i="8"/>
  <c r="H2048" i="8"/>
  <c r="G2048" i="8"/>
  <c r="F2048" i="8"/>
  <c r="E2048" i="8"/>
  <c r="D2048" i="8"/>
  <c r="C2048" i="8"/>
  <c r="B2048" i="8"/>
  <c r="A2048" i="8"/>
  <c r="Q2048" i="8" s="1"/>
  <c r="P2047" i="8"/>
  <c r="O2047" i="8"/>
  <c r="N2047" i="8"/>
  <c r="K2047" i="8"/>
  <c r="L2047" i="8" s="1"/>
  <c r="J2047" i="8"/>
  <c r="I2047" i="8"/>
  <c r="H2047" i="8"/>
  <c r="G2047" i="8"/>
  <c r="F2047" i="8"/>
  <c r="E2047" i="8"/>
  <c r="D2047" i="8"/>
  <c r="C2047" i="8"/>
  <c r="B2047" i="8"/>
  <c r="A2047" i="8"/>
  <c r="Q2047" i="8" s="1"/>
  <c r="P2046" i="8"/>
  <c r="O2046" i="8"/>
  <c r="N2046" i="8"/>
  <c r="K2046" i="8"/>
  <c r="L2046" i="8" s="1"/>
  <c r="J2046" i="8"/>
  <c r="I2046" i="8"/>
  <c r="H2046" i="8"/>
  <c r="G2046" i="8"/>
  <c r="F2046" i="8"/>
  <c r="E2046" i="8"/>
  <c r="D2046" i="8"/>
  <c r="C2046" i="8"/>
  <c r="B2046" i="8"/>
  <c r="A2046" i="8"/>
  <c r="Q2046" i="8" s="1"/>
  <c r="P2045" i="8"/>
  <c r="O2045" i="8"/>
  <c r="N2045" i="8"/>
  <c r="K2045" i="8"/>
  <c r="L2045" i="8" s="1"/>
  <c r="J2045" i="8"/>
  <c r="I2045" i="8"/>
  <c r="H2045" i="8"/>
  <c r="G2045" i="8"/>
  <c r="F2045" i="8"/>
  <c r="E2045" i="8"/>
  <c r="D2045" i="8"/>
  <c r="C2045" i="8"/>
  <c r="B2045" i="8"/>
  <c r="A2045" i="8"/>
  <c r="Q2045" i="8" s="1"/>
  <c r="P2044" i="8"/>
  <c r="O2044" i="8"/>
  <c r="N2044" i="8"/>
  <c r="K2044" i="8"/>
  <c r="L2044" i="8" s="1"/>
  <c r="J2044" i="8"/>
  <c r="I2044" i="8"/>
  <c r="H2044" i="8"/>
  <c r="G2044" i="8"/>
  <c r="F2044" i="8"/>
  <c r="E2044" i="8"/>
  <c r="D2044" i="8"/>
  <c r="C2044" i="8"/>
  <c r="B2044" i="8"/>
  <c r="A2044" i="8"/>
  <c r="Q2044" i="8" s="1"/>
  <c r="P2043" i="8"/>
  <c r="O2043" i="8"/>
  <c r="N2043" i="8"/>
  <c r="K2043" i="8"/>
  <c r="L2043" i="8" s="1"/>
  <c r="J2043" i="8"/>
  <c r="I2043" i="8"/>
  <c r="H2043" i="8"/>
  <c r="G2043" i="8"/>
  <c r="F2043" i="8"/>
  <c r="E2043" i="8"/>
  <c r="D2043" i="8"/>
  <c r="C2043" i="8"/>
  <c r="B2043" i="8"/>
  <c r="A2043" i="8"/>
  <c r="Q2043" i="8" s="1"/>
  <c r="P2042" i="8"/>
  <c r="O2042" i="8"/>
  <c r="N2042" i="8"/>
  <c r="L2042" i="8"/>
  <c r="K2042" i="8"/>
  <c r="J2042" i="8"/>
  <c r="I2042" i="8"/>
  <c r="H2042" i="8"/>
  <c r="G2042" i="8"/>
  <c r="F2042" i="8"/>
  <c r="E2042" i="8"/>
  <c r="D2042" i="8"/>
  <c r="C2042" i="8"/>
  <c r="B2042" i="8"/>
  <c r="A2042" i="8"/>
  <c r="Q2042" i="8" s="1"/>
  <c r="P2041" i="8"/>
  <c r="O2041" i="8"/>
  <c r="N2041" i="8"/>
  <c r="K2041" i="8"/>
  <c r="L2041" i="8" s="1"/>
  <c r="J2041" i="8"/>
  <c r="I2041" i="8"/>
  <c r="H2041" i="8"/>
  <c r="G2041" i="8"/>
  <c r="F2041" i="8"/>
  <c r="E2041" i="8"/>
  <c r="D2041" i="8"/>
  <c r="C2041" i="8"/>
  <c r="B2041" i="8"/>
  <c r="A2041" i="8"/>
  <c r="Q2041" i="8" s="1"/>
  <c r="P2040" i="8"/>
  <c r="O2040" i="8"/>
  <c r="N2040" i="8"/>
  <c r="K2040" i="8"/>
  <c r="L2040" i="8" s="1"/>
  <c r="J2040" i="8"/>
  <c r="I2040" i="8"/>
  <c r="H2040" i="8"/>
  <c r="G2040" i="8"/>
  <c r="F2040" i="8"/>
  <c r="E2040" i="8"/>
  <c r="D2040" i="8"/>
  <c r="C2040" i="8"/>
  <c r="B2040" i="8"/>
  <c r="A2040" i="8"/>
  <c r="Q2040" i="8" s="1"/>
  <c r="P2039" i="8"/>
  <c r="O2039" i="8"/>
  <c r="N2039" i="8"/>
  <c r="K2039" i="8"/>
  <c r="L2039" i="8" s="1"/>
  <c r="J2039" i="8"/>
  <c r="I2039" i="8"/>
  <c r="H2039" i="8"/>
  <c r="G2039" i="8"/>
  <c r="F2039" i="8"/>
  <c r="E2039" i="8"/>
  <c r="D2039" i="8"/>
  <c r="C2039" i="8"/>
  <c r="B2039" i="8"/>
  <c r="A2039" i="8"/>
  <c r="Q2039" i="8" s="1"/>
  <c r="P2038" i="8"/>
  <c r="O2038" i="8"/>
  <c r="N2038" i="8"/>
  <c r="K2038" i="8"/>
  <c r="L2038" i="8" s="1"/>
  <c r="J2038" i="8"/>
  <c r="I2038" i="8"/>
  <c r="H2038" i="8"/>
  <c r="G2038" i="8"/>
  <c r="F2038" i="8"/>
  <c r="E2038" i="8"/>
  <c r="D2038" i="8"/>
  <c r="C2038" i="8"/>
  <c r="B2038" i="8"/>
  <c r="A2038" i="8"/>
  <c r="Q2038" i="8" s="1"/>
  <c r="P2037" i="8"/>
  <c r="O2037" i="8"/>
  <c r="N2037" i="8"/>
  <c r="K2037" i="8"/>
  <c r="L2037" i="8" s="1"/>
  <c r="J2037" i="8"/>
  <c r="I2037" i="8"/>
  <c r="H2037" i="8"/>
  <c r="G2037" i="8"/>
  <c r="F2037" i="8"/>
  <c r="E2037" i="8"/>
  <c r="D2037" i="8"/>
  <c r="C2037" i="8"/>
  <c r="B2037" i="8"/>
  <c r="A2037" i="8"/>
  <c r="Q2037" i="8" s="1"/>
  <c r="P2036" i="8"/>
  <c r="O2036" i="8"/>
  <c r="N2036" i="8"/>
  <c r="K2036" i="8"/>
  <c r="L2036" i="8" s="1"/>
  <c r="J2036" i="8"/>
  <c r="I2036" i="8"/>
  <c r="H2036" i="8"/>
  <c r="G2036" i="8"/>
  <c r="F2036" i="8"/>
  <c r="E2036" i="8"/>
  <c r="D2036" i="8"/>
  <c r="C2036" i="8"/>
  <c r="B2036" i="8"/>
  <c r="A2036" i="8"/>
  <c r="Q2036" i="8" s="1"/>
  <c r="P2035" i="8"/>
  <c r="O2035" i="8"/>
  <c r="N2035" i="8"/>
  <c r="K2035" i="8"/>
  <c r="L2035" i="8" s="1"/>
  <c r="J2035" i="8"/>
  <c r="I2035" i="8"/>
  <c r="H2035" i="8"/>
  <c r="G2035" i="8"/>
  <c r="F2035" i="8"/>
  <c r="E2035" i="8"/>
  <c r="D2035" i="8"/>
  <c r="C2035" i="8"/>
  <c r="B2035" i="8"/>
  <c r="A2035" i="8"/>
  <c r="Q2035" i="8" s="1"/>
  <c r="P2034" i="8"/>
  <c r="O2034" i="8"/>
  <c r="N2034" i="8"/>
  <c r="L2034" i="8"/>
  <c r="K2034" i="8"/>
  <c r="J2034" i="8"/>
  <c r="I2034" i="8"/>
  <c r="H2034" i="8"/>
  <c r="G2034" i="8"/>
  <c r="F2034" i="8"/>
  <c r="E2034" i="8"/>
  <c r="D2034" i="8"/>
  <c r="C2034" i="8"/>
  <c r="B2034" i="8"/>
  <c r="A2034" i="8"/>
  <c r="Q2034" i="8" s="1"/>
  <c r="P2033" i="8"/>
  <c r="O2033" i="8"/>
  <c r="N2033" i="8"/>
  <c r="K2033" i="8"/>
  <c r="L2033" i="8" s="1"/>
  <c r="J2033" i="8"/>
  <c r="I2033" i="8"/>
  <c r="H2033" i="8"/>
  <c r="G2033" i="8"/>
  <c r="F2033" i="8"/>
  <c r="E2033" i="8"/>
  <c r="D2033" i="8"/>
  <c r="C2033" i="8"/>
  <c r="B2033" i="8"/>
  <c r="A2033" i="8"/>
  <c r="Q2033" i="8" s="1"/>
  <c r="P2032" i="8"/>
  <c r="O2032" i="8"/>
  <c r="N2032" i="8"/>
  <c r="K2032" i="8"/>
  <c r="L2032" i="8" s="1"/>
  <c r="J2032" i="8"/>
  <c r="I2032" i="8"/>
  <c r="H2032" i="8"/>
  <c r="G2032" i="8"/>
  <c r="F2032" i="8"/>
  <c r="E2032" i="8"/>
  <c r="D2032" i="8"/>
  <c r="C2032" i="8"/>
  <c r="B2032" i="8"/>
  <c r="A2032" i="8"/>
  <c r="Q2032" i="8" s="1"/>
  <c r="P2031" i="8"/>
  <c r="O2031" i="8"/>
  <c r="N2031" i="8"/>
  <c r="K2031" i="8"/>
  <c r="L2031" i="8" s="1"/>
  <c r="J2031" i="8"/>
  <c r="I2031" i="8"/>
  <c r="H2031" i="8"/>
  <c r="G2031" i="8"/>
  <c r="F2031" i="8"/>
  <c r="E2031" i="8"/>
  <c r="D2031" i="8"/>
  <c r="C2031" i="8"/>
  <c r="B2031" i="8"/>
  <c r="A2031" i="8"/>
  <c r="Q2031" i="8" s="1"/>
  <c r="P2030" i="8"/>
  <c r="O2030" i="8"/>
  <c r="N2030" i="8"/>
  <c r="L2030" i="8"/>
  <c r="K2030" i="8"/>
  <c r="J2030" i="8"/>
  <c r="I2030" i="8"/>
  <c r="H2030" i="8"/>
  <c r="G2030" i="8"/>
  <c r="F2030" i="8"/>
  <c r="E2030" i="8"/>
  <c r="D2030" i="8"/>
  <c r="C2030" i="8"/>
  <c r="B2030" i="8"/>
  <c r="A2030" i="8"/>
  <c r="Q2030" i="8" s="1"/>
  <c r="P2029" i="8"/>
  <c r="O2029" i="8"/>
  <c r="N2029" i="8"/>
  <c r="K2029" i="8"/>
  <c r="L2029" i="8" s="1"/>
  <c r="J2029" i="8"/>
  <c r="I2029" i="8"/>
  <c r="H2029" i="8"/>
  <c r="G2029" i="8"/>
  <c r="F2029" i="8"/>
  <c r="E2029" i="8"/>
  <c r="D2029" i="8"/>
  <c r="C2029" i="8"/>
  <c r="B2029" i="8"/>
  <c r="A2029" i="8"/>
  <c r="Q2029" i="8" s="1"/>
  <c r="P2028" i="8"/>
  <c r="O2028" i="8"/>
  <c r="N2028" i="8"/>
  <c r="K2028" i="8"/>
  <c r="L2028" i="8" s="1"/>
  <c r="J2028" i="8"/>
  <c r="I2028" i="8"/>
  <c r="H2028" i="8"/>
  <c r="G2028" i="8"/>
  <c r="F2028" i="8"/>
  <c r="E2028" i="8"/>
  <c r="D2028" i="8"/>
  <c r="C2028" i="8"/>
  <c r="B2028" i="8"/>
  <c r="A2028" i="8"/>
  <c r="Q2028" i="8" s="1"/>
  <c r="P2027" i="8"/>
  <c r="O2027" i="8"/>
  <c r="N2027" i="8"/>
  <c r="K2027" i="8"/>
  <c r="L2027" i="8" s="1"/>
  <c r="J2027" i="8"/>
  <c r="I2027" i="8"/>
  <c r="H2027" i="8"/>
  <c r="G2027" i="8"/>
  <c r="F2027" i="8"/>
  <c r="E2027" i="8"/>
  <c r="D2027" i="8"/>
  <c r="C2027" i="8"/>
  <c r="B2027" i="8"/>
  <c r="A2027" i="8"/>
  <c r="Q2027" i="8" s="1"/>
  <c r="P2026" i="8"/>
  <c r="O2026" i="8"/>
  <c r="N2026" i="8"/>
  <c r="L2026" i="8"/>
  <c r="K2026" i="8"/>
  <c r="J2026" i="8"/>
  <c r="I2026" i="8"/>
  <c r="H2026" i="8"/>
  <c r="G2026" i="8"/>
  <c r="F2026" i="8"/>
  <c r="E2026" i="8"/>
  <c r="D2026" i="8"/>
  <c r="C2026" i="8"/>
  <c r="B2026" i="8"/>
  <c r="A2026" i="8"/>
  <c r="Q2026" i="8" s="1"/>
  <c r="P2025" i="8"/>
  <c r="O2025" i="8"/>
  <c r="N2025" i="8"/>
  <c r="K2025" i="8"/>
  <c r="L2025" i="8" s="1"/>
  <c r="J2025" i="8"/>
  <c r="I2025" i="8"/>
  <c r="H2025" i="8"/>
  <c r="G2025" i="8"/>
  <c r="F2025" i="8"/>
  <c r="E2025" i="8"/>
  <c r="D2025" i="8"/>
  <c r="C2025" i="8"/>
  <c r="B2025" i="8"/>
  <c r="A2025" i="8"/>
  <c r="Q2025" i="8" s="1"/>
  <c r="P2024" i="8"/>
  <c r="O2024" i="8"/>
  <c r="N2024" i="8"/>
  <c r="K2024" i="8"/>
  <c r="L2024" i="8" s="1"/>
  <c r="J2024" i="8"/>
  <c r="I2024" i="8"/>
  <c r="H2024" i="8"/>
  <c r="G2024" i="8"/>
  <c r="F2024" i="8"/>
  <c r="E2024" i="8"/>
  <c r="D2024" i="8"/>
  <c r="C2024" i="8"/>
  <c r="B2024" i="8"/>
  <c r="A2024" i="8"/>
  <c r="Q2024" i="8" s="1"/>
  <c r="P2023" i="8"/>
  <c r="O2023" i="8"/>
  <c r="N2023" i="8"/>
  <c r="K2023" i="8"/>
  <c r="L2023" i="8" s="1"/>
  <c r="J2023" i="8"/>
  <c r="I2023" i="8"/>
  <c r="H2023" i="8"/>
  <c r="G2023" i="8"/>
  <c r="F2023" i="8"/>
  <c r="E2023" i="8"/>
  <c r="D2023" i="8"/>
  <c r="C2023" i="8"/>
  <c r="B2023" i="8"/>
  <c r="A2023" i="8"/>
  <c r="Q2023" i="8" s="1"/>
  <c r="P2022" i="8"/>
  <c r="O2022" i="8"/>
  <c r="N2022" i="8"/>
  <c r="L2022" i="8"/>
  <c r="K2022" i="8"/>
  <c r="J2022" i="8"/>
  <c r="I2022" i="8"/>
  <c r="H2022" i="8"/>
  <c r="G2022" i="8"/>
  <c r="F2022" i="8"/>
  <c r="E2022" i="8"/>
  <c r="D2022" i="8"/>
  <c r="C2022" i="8"/>
  <c r="B2022" i="8"/>
  <c r="A2022" i="8"/>
  <c r="Q2022" i="8" s="1"/>
  <c r="P2021" i="8"/>
  <c r="O2021" i="8"/>
  <c r="N2021" i="8"/>
  <c r="K2021" i="8"/>
  <c r="L2021" i="8" s="1"/>
  <c r="J2021" i="8"/>
  <c r="I2021" i="8"/>
  <c r="H2021" i="8"/>
  <c r="G2021" i="8"/>
  <c r="F2021" i="8"/>
  <c r="E2021" i="8"/>
  <c r="D2021" i="8"/>
  <c r="C2021" i="8"/>
  <c r="B2021" i="8"/>
  <c r="A2021" i="8"/>
  <c r="Q2021" i="8" s="1"/>
  <c r="P2020" i="8"/>
  <c r="O2020" i="8"/>
  <c r="N2020" i="8"/>
  <c r="K2020" i="8"/>
  <c r="L2020" i="8" s="1"/>
  <c r="J2020" i="8"/>
  <c r="I2020" i="8"/>
  <c r="H2020" i="8"/>
  <c r="G2020" i="8"/>
  <c r="F2020" i="8"/>
  <c r="E2020" i="8"/>
  <c r="D2020" i="8"/>
  <c r="C2020" i="8"/>
  <c r="B2020" i="8"/>
  <c r="A2020" i="8"/>
  <c r="Q2020" i="8" s="1"/>
  <c r="P2019" i="8"/>
  <c r="O2019" i="8"/>
  <c r="N2019" i="8"/>
  <c r="K2019" i="8"/>
  <c r="L2019" i="8" s="1"/>
  <c r="J2019" i="8"/>
  <c r="I2019" i="8"/>
  <c r="H2019" i="8"/>
  <c r="G2019" i="8"/>
  <c r="F2019" i="8"/>
  <c r="E2019" i="8"/>
  <c r="D2019" i="8"/>
  <c r="C2019" i="8"/>
  <c r="B2019" i="8"/>
  <c r="A2019" i="8"/>
  <c r="Q2019" i="8" s="1"/>
  <c r="P2018" i="8"/>
  <c r="O2018" i="8"/>
  <c r="N2018" i="8"/>
  <c r="L2018" i="8"/>
  <c r="K2018" i="8"/>
  <c r="J2018" i="8"/>
  <c r="I2018" i="8"/>
  <c r="H2018" i="8"/>
  <c r="G2018" i="8"/>
  <c r="F2018" i="8"/>
  <c r="E2018" i="8"/>
  <c r="D2018" i="8"/>
  <c r="C2018" i="8"/>
  <c r="B2018" i="8"/>
  <c r="A2018" i="8"/>
  <c r="Q2018" i="8" s="1"/>
  <c r="P2017" i="8"/>
  <c r="O2017" i="8"/>
  <c r="N2017" i="8"/>
  <c r="K2017" i="8"/>
  <c r="L2017" i="8" s="1"/>
  <c r="J2017" i="8"/>
  <c r="I2017" i="8"/>
  <c r="H2017" i="8"/>
  <c r="G2017" i="8"/>
  <c r="F2017" i="8"/>
  <c r="E2017" i="8"/>
  <c r="D2017" i="8"/>
  <c r="C2017" i="8"/>
  <c r="B2017" i="8"/>
  <c r="A2017" i="8"/>
  <c r="Q2017" i="8" s="1"/>
  <c r="P2016" i="8"/>
  <c r="O2016" i="8"/>
  <c r="N2016" i="8"/>
  <c r="K2016" i="8"/>
  <c r="L2016" i="8" s="1"/>
  <c r="J2016" i="8"/>
  <c r="I2016" i="8"/>
  <c r="H2016" i="8"/>
  <c r="G2016" i="8"/>
  <c r="F2016" i="8"/>
  <c r="E2016" i="8"/>
  <c r="D2016" i="8"/>
  <c r="C2016" i="8"/>
  <c r="B2016" i="8"/>
  <c r="A2016" i="8"/>
  <c r="Q2016" i="8" s="1"/>
  <c r="P2015" i="8"/>
  <c r="O2015" i="8"/>
  <c r="N2015" i="8"/>
  <c r="K2015" i="8"/>
  <c r="L2015" i="8" s="1"/>
  <c r="J2015" i="8"/>
  <c r="I2015" i="8"/>
  <c r="H2015" i="8"/>
  <c r="G2015" i="8"/>
  <c r="F2015" i="8"/>
  <c r="E2015" i="8"/>
  <c r="D2015" i="8"/>
  <c r="C2015" i="8"/>
  <c r="B2015" i="8"/>
  <c r="A2015" i="8"/>
  <c r="Q2015" i="8" s="1"/>
  <c r="P2014" i="8"/>
  <c r="O2014" i="8"/>
  <c r="N2014" i="8"/>
  <c r="L2014" i="8"/>
  <c r="K2014" i="8"/>
  <c r="J2014" i="8"/>
  <c r="I2014" i="8"/>
  <c r="H2014" i="8"/>
  <c r="G2014" i="8"/>
  <c r="F2014" i="8"/>
  <c r="E2014" i="8"/>
  <c r="D2014" i="8"/>
  <c r="C2014" i="8"/>
  <c r="B2014" i="8"/>
  <c r="A2014" i="8"/>
  <c r="Q2014" i="8" s="1"/>
  <c r="P2013" i="8"/>
  <c r="O2013" i="8"/>
  <c r="N2013" i="8"/>
  <c r="K2013" i="8"/>
  <c r="L2013" i="8" s="1"/>
  <c r="J2013" i="8"/>
  <c r="I2013" i="8"/>
  <c r="H2013" i="8"/>
  <c r="G2013" i="8"/>
  <c r="F2013" i="8"/>
  <c r="E2013" i="8"/>
  <c r="D2013" i="8"/>
  <c r="C2013" i="8"/>
  <c r="B2013" i="8"/>
  <c r="A2013" i="8"/>
  <c r="Q2013" i="8" s="1"/>
  <c r="P2012" i="8"/>
  <c r="O2012" i="8"/>
  <c r="N2012" i="8"/>
  <c r="K2012" i="8"/>
  <c r="L2012" i="8" s="1"/>
  <c r="J2012" i="8"/>
  <c r="I2012" i="8"/>
  <c r="H2012" i="8"/>
  <c r="G2012" i="8"/>
  <c r="F2012" i="8"/>
  <c r="E2012" i="8"/>
  <c r="D2012" i="8"/>
  <c r="C2012" i="8"/>
  <c r="B2012" i="8"/>
  <c r="A2012" i="8"/>
  <c r="Q2012" i="8" s="1"/>
  <c r="P2011" i="8"/>
  <c r="O2011" i="8"/>
  <c r="N2011" i="8"/>
  <c r="K2011" i="8"/>
  <c r="L2011" i="8" s="1"/>
  <c r="J2011" i="8"/>
  <c r="I2011" i="8"/>
  <c r="H2011" i="8"/>
  <c r="G2011" i="8"/>
  <c r="F2011" i="8"/>
  <c r="E2011" i="8"/>
  <c r="D2011" i="8"/>
  <c r="C2011" i="8"/>
  <c r="B2011" i="8"/>
  <c r="A2011" i="8"/>
  <c r="Q2011" i="8" s="1"/>
  <c r="P2010" i="8"/>
  <c r="O2010" i="8"/>
  <c r="N2010" i="8"/>
  <c r="L2010" i="8"/>
  <c r="K2010" i="8"/>
  <c r="J2010" i="8"/>
  <c r="I2010" i="8"/>
  <c r="H2010" i="8"/>
  <c r="G2010" i="8"/>
  <c r="F2010" i="8"/>
  <c r="E2010" i="8"/>
  <c r="D2010" i="8"/>
  <c r="C2010" i="8"/>
  <c r="B2010" i="8"/>
  <c r="A2010" i="8"/>
  <c r="Q2010" i="8" s="1"/>
  <c r="P2009" i="8"/>
  <c r="O2009" i="8"/>
  <c r="N2009" i="8"/>
  <c r="K2009" i="8"/>
  <c r="L2009" i="8" s="1"/>
  <c r="J2009" i="8"/>
  <c r="I2009" i="8"/>
  <c r="H2009" i="8"/>
  <c r="G2009" i="8"/>
  <c r="F2009" i="8"/>
  <c r="E2009" i="8"/>
  <c r="D2009" i="8"/>
  <c r="C2009" i="8"/>
  <c r="B2009" i="8"/>
  <c r="A2009" i="8"/>
  <c r="Q2009" i="8" s="1"/>
  <c r="P2008" i="8"/>
  <c r="O2008" i="8"/>
  <c r="N2008" i="8"/>
  <c r="K2008" i="8"/>
  <c r="L2008" i="8" s="1"/>
  <c r="J2008" i="8"/>
  <c r="I2008" i="8"/>
  <c r="H2008" i="8"/>
  <c r="G2008" i="8"/>
  <c r="F2008" i="8"/>
  <c r="E2008" i="8"/>
  <c r="D2008" i="8"/>
  <c r="C2008" i="8"/>
  <c r="B2008" i="8"/>
  <c r="A2008" i="8"/>
  <c r="Q2008" i="8" s="1"/>
  <c r="P2007" i="8"/>
  <c r="O2007" i="8"/>
  <c r="N2007" i="8"/>
  <c r="K2007" i="8"/>
  <c r="L2007" i="8" s="1"/>
  <c r="J2007" i="8"/>
  <c r="I2007" i="8"/>
  <c r="H2007" i="8"/>
  <c r="G2007" i="8"/>
  <c r="F2007" i="8"/>
  <c r="E2007" i="8"/>
  <c r="D2007" i="8"/>
  <c r="C2007" i="8"/>
  <c r="B2007" i="8"/>
  <c r="A2007" i="8"/>
  <c r="Q2007" i="8" s="1"/>
  <c r="P2006" i="8"/>
  <c r="O2006" i="8"/>
  <c r="N2006" i="8"/>
  <c r="L2006" i="8"/>
  <c r="K2006" i="8"/>
  <c r="J2006" i="8"/>
  <c r="I2006" i="8"/>
  <c r="H2006" i="8"/>
  <c r="G2006" i="8"/>
  <c r="F2006" i="8"/>
  <c r="E2006" i="8"/>
  <c r="D2006" i="8"/>
  <c r="C2006" i="8"/>
  <c r="B2006" i="8"/>
  <c r="A2006" i="8"/>
  <c r="Q2006" i="8" s="1"/>
  <c r="P2005" i="8"/>
  <c r="O2005" i="8"/>
  <c r="N2005" i="8"/>
  <c r="K2005" i="8"/>
  <c r="L2005" i="8" s="1"/>
  <c r="J2005" i="8"/>
  <c r="I2005" i="8"/>
  <c r="H2005" i="8"/>
  <c r="G2005" i="8"/>
  <c r="F2005" i="8"/>
  <c r="E2005" i="8"/>
  <c r="D2005" i="8"/>
  <c r="C2005" i="8"/>
  <c r="B2005" i="8"/>
  <c r="A2005" i="8"/>
  <c r="Q2005" i="8" s="1"/>
  <c r="P2004" i="8"/>
  <c r="O2004" i="8"/>
  <c r="N2004" i="8"/>
  <c r="K2004" i="8"/>
  <c r="L2004" i="8" s="1"/>
  <c r="J2004" i="8"/>
  <c r="I2004" i="8"/>
  <c r="H2004" i="8"/>
  <c r="G2004" i="8"/>
  <c r="F2004" i="8"/>
  <c r="E2004" i="8"/>
  <c r="D2004" i="8"/>
  <c r="C2004" i="8"/>
  <c r="B2004" i="8"/>
  <c r="A2004" i="8"/>
  <c r="Q2004" i="8" s="1"/>
  <c r="P2003" i="8"/>
  <c r="O2003" i="8"/>
  <c r="N2003" i="8"/>
  <c r="K2003" i="8"/>
  <c r="L2003" i="8" s="1"/>
  <c r="J2003" i="8"/>
  <c r="I2003" i="8"/>
  <c r="H2003" i="8"/>
  <c r="G2003" i="8"/>
  <c r="F2003" i="8"/>
  <c r="E2003" i="8"/>
  <c r="D2003" i="8"/>
  <c r="C2003" i="8"/>
  <c r="B2003" i="8"/>
  <c r="A2003" i="8"/>
  <c r="Q2003" i="8" s="1"/>
  <c r="P2002" i="8"/>
  <c r="O2002" i="8"/>
  <c r="N2002" i="8"/>
  <c r="L2002" i="8"/>
  <c r="K2002" i="8"/>
  <c r="J2002" i="8"/>
  <c r="I2002" i="8"/>
  <c r="H2002" i="8"/>
  <c r="G2002" i="8"/>
  <c r="F2002" i="8"/>
  <c r="E2002" i="8"/>
  <c r="D2002" i="8"/>
  <c r="C2002" i="8"/>
  <c r="B2002" i="8"/>
  <c r="A2002" i="8"/>
  <c r="Q2002" i="8" s="1"/>
  <c r="P2001" i="8"/>
  <c r="O2001" i="8"/>
  <c r="N2001" i="8"/>
  <c r="K2001" i="8"/>
  <c r="L2001" i="8" s="1"/>
  <c r="J2001" i="8"/>
  <c r="I2001" i="8"/>
  <c r="H2001" i="8"/>
  <c r="G2001" i="8"/>
  <c r="F2001" i="8"/>
  <c r="E2001" i="8"/>
  <c r="D2001" i="8"/>
  <c r="C2001" i="8"/>
  <c r="B2001" i="8"/>
  <c r="A2001" i="8"/>
  <c r="Q2001" i="8" s="1"/>
  <c r="P2000" i="8"/>
  <c r="O2000" i="8"/>
  <c r="N2000" i="8"/>
  <c r="K2000" i="8"/>
  <c r="L2000" i="8" s="1"/>
  <c r="J2000" i="8"/>
  <c r="I2000" i="8"/>
  <c r="H2000" i="8"/>
  <c r="G2000" i="8"/>
  <c r="F2000" i="8"/>
  <c r="E2000" i="8"/>
  <c r="D2000" i="8"/>
  <c r="C2000" i="8"/>
  <c r="B2000" i="8"/>
  <c r="A2000" i="8"/>
  <c r="Q2000" i="8" s="1"/>
  <c r="P1999" i="8"/>
  <c r="O1999" i="8"/>
  <c r="N1999" i="8"/>
  <c r="K1999" i="8"/>
  <c r="L1999" i="8" s="1"/>
  <c r="J1999" i="8"/>
  <c r="I1999" i="8"/>
  <c r="H1999" i="8"/>
  <c r="G1999" i="8"/>
  <c r="F1999" i="8"/>
  <c r="E1999" i="8"/>
  <c r="D1999" i="8"/>
  <c r="C1999" i="8"/>
  <c r="B1999" i="8"/>
  <c r="A1999" i="8"/>
  <c r="Q1999" i="8" s="1"/>
  <c r="P1998" i="8"/>
  <c r="O1998" i="8"/>
  <c r="N1998" i="8"/>
  <c r="L1998" i="8"/>
  <c r="K1998" i="8"/>
  <c r="J1998" i="8"/>
  <c r="I1998" i="8"/>
  <c r="H1998" i="8"/>
  <c r="G1998" i="8"/>
  <c r="F1998" i="8"/>
  <c r="E1998" i="8"/>
  <c r="D1998" i="8"/>
  <c r="C1998" i="8"/>
  <c r="B1998" i="8"/>
  <c r="A1998" i="8"/>
  <c r="Q1998" i="8" s="1"/>
  <c r="P1997" i="8"/>
  <c r="O1997" i="8"/>
  <c r="N1997" i="8"/>
  <c r="K1997" i="8"/>
  <c r="L1997" i="8" s="1"/>
  <c r="J1997" i="8"/>
  <c r="I1997" i="8"/>
  <c r="H1997" i="8"/>
  <c r="G1997" i="8"/>
  <c r="F1997" i="8"/>
  <c r="E1997" i="8"/>
  <c r="D1997" i="8"/>
  <c r="C1997" i="8"/>
  <c r="B1997" i="8"/>
  <c r="A1997" i="8"/>
  <c r="Q1997" i="8" s="1"/>
  <c r="P1996" i="8"/>
  <c r="O1996" i="8"/>
  <c r="N1996" i="8"/>
  <c r="K1996" i="8"/>
  <c r="L1996" i="8" s="1"/>
  <c r="J1996" i="8"/>
  <c r="I1996" i="8"/>
  <c r="H1996" i="8"/>
  <c r="G1996" i="8"/>
  <c r="F1996" i="8"/>
  <c r="E1996" i="8"/>
  <c r="D1996" i="8"/>
  <c r="C1996" i="8"/>
  <c r="B1996" i="8"/>
  <c r="A1996" i="8"/>
  <c r="Q1996" i="8" s="1"/>
  <c r="P1995" i="8"/>
  <c r="O1995" i="8"/>
  <c r="N1995" i="8"/>
  <c r="K1995" i="8"/>
  <c r="L1995" i="8" s="1"/>
  <c r="J1995" i="8"/>
  <c r="I1995" i="8"/>
  <c r="H1995" i="8"/>
  <c r="G1995" i="8"/>
  <c r="F1995" i="8"/>
  <c r="E1995" i="8"/>
  <c r="D1995" i="8"/>
  <c r="C1995" i="8"/>
  <c r="B1995" i="8"/>
  <c r="A1995" i="8"/>
  <c r="Q1995" i="8" s="1"/>
  <c r="P1994" i="8"/>
  <c r="O1994" i="8"/>
  <c r="N1994" i="8"/>
  <c r="L1994" i="8"/>
  <c r="K1994" i="8"/>
  <c r="J1994" i="8"/>
  <c r="I1994" i="8"/>
  <c r="H1994" i="8"/>
  <c r="G1994" i="8"/>
  <c r="F1994" i="8"/>
  <c r="E1994" i="8"/>
  <c r="D1994" i="8"/>
  <c r="C1994" i="8"/>
  <c r="B1994" i="8"/>
  <c r="A1994" i="8"/>
  <c r="Q1994" i="8" s="1"/>
  <c r="P1993" i="8"/>
  <c r="O1993" i="8"/>
  <c r="N1993" i="8"/>
  <c r="K1993" i="8"/>
  <c r="L1993" i="8" s="1"/>
  <c r="J1993" i="8"/>
  <c r="I1993" i="8"/>
  <c r="H1993" i="8"/>
  <c r="G1993" i="8"/>
  <c r="F1993" i="8"/>
  <c r="E1993" i="8"/>
  <c r="D1993" i="8"/>
  <c r="C1993" i="8"/>
  <c r="B1993" i="8"/>
  <c r="A1993" i="8"/>
  <c r="Q1993" i="8" s="1"/>
  <c r="P1992" i="8"/>
  <c r="O1992" i="8"/>
  <c r="N1992" i="8"/>
  <c r="K1992" i="8"/>
  <c r="L1992" i="8" s="1"/>
  <c r="J1992" i="8"/>
  <c r="I1992" i="8"/>
  <c r="H1992" i="8"/>
  <c r="G1992" i="8"/>
  <c r="F1992" i="8"/>
  <c r="E1992" i="8"/>
  <c r="D1992" i="8"/>
  <c r="C1992" i="8"/>
  <c r="B1992" i="8"/>
  <c r="A1992" i="8"/>
  <c r="Q1992" i="8" s="1"/>
  <c r="P1991" i="8"/>
  <c r="O1991" i="8"/>
  <c r="N1991" i="8"/>
  <c r="K1991" i="8"/>
  <c r="L1991" i="8" s="1"/>
  <c r="J1991" i="8"/>
  <c r="I1991" i="8"/>
  <c r="H1991" i="8"/>
  <c r="G1991" i="8"/>
  <c r="F1991" i="8"/>
  <c r="E1991" i="8"/>
  <c r="D1991" i="8"/>
  <c r="C1991" i="8"/>
  <c r="B1991" i="8"/>
  <c r="A1991" i="8"/>
  <c r="Q1991" i="8" s="1"/>
  <c r="P1990" i="8"/>
  <c r="O1990" i="8"/>
  <c r="N1990" i="8"/>
  <c r="L1990" i="8"/>
  <c r="K1990" i="8"/>
  <c r="J1990" i="8"/>
  <c r="I1990" i="8"/>
  <c r="H1990" i="8"/>
  <c r="G1990" i="8"/>
  <c r="F1990" i="8"/>
  <c r="E1990" i="8"/>
  <c r="D1990" i="8"/>
  <c r="C1990" i="8"/>
  <c r="B1990" i="8"/>
  <c r="A1990" i="8"/>
  <c r="Q1990" i="8" s="1"/>
  <c r="P1989" i="8"/>
  <c r="O1989" i="8"/>
  <c r="N1989" i="8"/>
  <c r="K1989" i="8"/>
  <c r="L1989" i="8" s="1"/>
  <c r="J1989" i="8"/>
  <c r="I1989" i="8"/>
  <c r="H1989" i="8"/>
  <c r="G1989" i="8"/>
  <c r="F1989" i="8"/>
  <c r="E1989" i="8"/>
  <c r="D1989" i="8"/>
  <c r="C1989" i="8"/>
  <c r="B1989" i="8"/>
  <c r="A1989" i="8"/>
  <c r="Q1989" i="8" s="1"/>
  <c r="P1988" i="8"/>
  <c r="O1988" i="8"/>
  <c r="N1988" i="8"/>
  <c r="K1988" i="8"/>
  <c r="L1988" i="8" s="1"/>
  <c r="J1988" i="8"/>
  <c r="I1988" i="8"/>
  <c r="H1988" i="8"/>
  <c r="G1988" i="8"/>
  <c r="F1988" i="8"/>
  <c r="E1988" i="8"/>
  <c r="D1988" i="8"/>
  <c r="C1988" i="8"/>
  <c r="B1988" i="8"/>
  <c r="A1988" i="8"/>
  <c r="Q1988" i="8" s="1"/>
  <c r="P1987" i="8"/>
  <c r="O1987" i="8"/>
  <c r="N1987" i="8"/>
  <c r="K1987" i="8"/>
  <c r="L1987" i="8" s="1"/>
  <c r="J1987" i="8"/>
  <c r="I1987" i="8"/>
  <c r="H1987" i="8"/>
  <c r="G1987" i="8"/>
  <c r="F1987" i="8"/>
  <c r="E1987" i="8"/>
  <c r="D1987" i="8"/>
  <c r="C1987" i="8"/>
  <c r="B1987" i="8"/>
  <c r="A1987" i="8"/>
  <c r="Q1987" i="8" s="1"/>
  <c r="P1986" i="8"/>
  <c r="O1986" i="8"/>
  <c r="N1986" i="8"/>
  <c r="L1986" i="8"/>
  <c r="K1986" i="8"/>
  <c r="J1986" i="8"/>
  <c r="I1986" i="8"/>
  <c r="H1986" i="8"/>
  <c r="G1986" i="8"/>
  <c r="F1986" i="8"/>
  <c r="E1986" i="8"/>
  <c r="D1986" i="8"/>
  <c r="C1986" i="8"/>
  <c r="B1986" i="8"/>
  <c r="A1986" i="8"/>
  <c r="Q1986" i="8" s="1"/>
  <c r="P1985" i="8"/>
  <c r="O1985" i="8"/>
  <c r="N1985" i="8"/>
  <c r="K1985" i="8"/>
  <c r="L1985" i="8" s="1"/>
  <c r="J1985" i="8"/>
  <c r="I1985" i="8"/>
  <c r="H1985" i="8"/>
  <c r="G1985" i="8"/>
  <c r="F1985" i="8"/>
  <c r="E1985" i="8"/>
  <c r="D1985" i="8"/>
  <c r="C1985" i="8"/>
  <c r="B1985" i="8"/>
  <c r="A1985" i="8"/>
  <c r="Q1985" i="8" s="1"/>
  <c r="P1984" i="8"/>
  <c r="O1984" i="8"/>
  <c r="N1984" i="8"/>
  <c r="K1984" i="8"/>
  <c r="L1984" i="8" s="1"/>
  <c r="J1984" i="8"/>
  <c r="I1984" i="8"/>
  <c r="H1984" i="8"/>
  <c r="G1984" i="8"/>
  <c r="F1984" i="8"/>
  <c r="E1984" i="8"/>
  <c r="D1984" i="8"/>
  <c r="C1984" i="8"/>
  <c r="B1984" i="8"/>
  <c r="A1984" i="8"/>
  <c r="Q1984" i="8" s="1"/>
  <c r="P1983" i="8"/>
  <c r="O1983" i="8"/>
  <c r="N1983" i="8"/>
  <c r="K1983" i="8"/>
  <c r="L1983" i="8" s="1"/>
  <c r="J1983" i="8"/>
  <c r="I1983" i="8"/>
  <c r="H1983" i="8"/>
  <c r="G1983" i="8"/>
  <c r="F1983" i="8"/>
  <c r="E1983" i="8"/>
  <c r="D1983" i="8"/>
  <c r="C1983" i="8"/>
  <c r="B1983" i="8"/>
  <c r="A1983" i="8"/>
  <c r="Q1983" i="8" s="1"/>
  <c r="P1982" i="8"/>
  <c r="O1982" i="8"/>
  <c r="N1982" i="8"/>
  <c r="L1982" i="8"/>
  <c r="K1982" i="8"/>
  <c r="J1982" i="8"/>
  <c r="I1982" i="8"/>
  <c r="H1982" i="8"/>
  <c r="G1982" i="8"/>
  <c r="F1982" i="8"/>
  <c r="E1982" i="8"/>
  <c r="D1982" i="8"/>
  <c r="C1982" i="8"/>
  <c r="B1982" i="8"/>
  <c r="A1982" i="8"/>
  <c r="Q1982" i="8" s="1"/>
  <c r="P1981" i="8"/>
  <c r="O1981" i="8"/>
  <c r="N1981" i="8"/>
  <c r="K1981" i="8"/>
  <c r="L1981" i="8" s="1"/>
  <c r="J1981" i="8"/>
  <c r="I1981" i="8"/>
  <c r="H1981" i="8"/>
  <c r="G1981" i="8"/>
  <c r="F1981" i="8"/>
  <c r="E1981" i="8"/>
  <c r="D1981" i="8"/>
  <c r="C1981" i="8"/>
  <c r="B1981" i="8"/>
  <c r="A1981" i="8"/>
  <c r="Q1981" i="8" s="1"/>
  <c r="P1980" i="8"/>
  <c r="O1980" i="8"/>
  <c r="N1980" i="8"/>
  <c r="K1980" i="8"/>
  <c r="L1980" i="8" s="1"/>
  <c r="J1980" i="8"/>
  <c r="I1980" i="8"/>
  <c r="H1980" i="8"/>
  <c r="G1980" i="8"/>
  <c r="F1980" i="8"/>
  <c r="E1980" i="8"/>
  <c r="D1980" i="8"/>
  <c r="C1980" i="8"/>
  <c r="B1980" i="8"/>
  <c r="A1980" i="8"/>
  <c r="Q1980" i="8" s="1"/>
  <c r="P1979" i="8"/>
  <c r="O1979" i="8"/>
  <c r="N1979" i="8"/>
  <c r="K1979" i="8"/>
  <c r="L1979" i="8" s="1"/>
  <c r="J1979" i="8"/>
  <c r="I1979" i="8"/>
  <c r="H1979" i="8"/>
  <c r="G1979" i="8"/>
  <c r="F1979" i="8"/>
  <c r="E1979" i="8"/>
  <c r="D1979" i="8"/>
  <c r="C1979" i="8"/>
  <c r="B1979" i="8"/>
  <c r="A1979" i="8"/>
  <c r="Q1979" i="8" s="1"/>
  <c r="P1978" i="8"/>
  <c r="O1978" i="8"/>
  <c r="N1978" i="8"/>
  <c r="L1978" i="8"/>
  <c r="K1978" i="8"/>
  <c r="J1978" i="8"/>
  <c r="I1978" i="8"/>
  <c r="H1978" i="8"/>
  <c r="G1978" i="8"/>
  <c r="F1978" i="8"/>
  <c r="E1978" i="8"/>
  <c r="D1978" i="8"/>
  <c r="C1978" i="8"/>
  <c r="B1978" i="8"/>
  <c r="A1978" i="8"/>
  <c r="Q1978" i="8" s="1"/>
  <c r="P1977" i="8"/>
  <c r="O1977" i="8"/>
  <c r="N1977" i="8"/>
  <c r="K1977" i="8"/>
  <c r="L1977" i="8" s="1"/>
  <c r="J1977" i="8"/>
  <c r="I1977" i="8"/>
  <c r="H1977" i="8"/>
  <c r="G1977" i="8"/>
  <c r="F1977" i="8"/>
  <c r="E1977" i="8"/>
  <c r="D1977" i="8"/>
  <c r="C1977" i="8"/>
  <c r="B1977" i="8"/>
  <c r="A1977" i="8"/>
  <c r="Q1977" i="8" s="1"/>
  <c r="P1976" i="8"/>
  <c r="O1976" i="8"/>
  <c r="N1976" i="8"/>
  <c r="K1976" i="8"/>
  <c r="L1976" i="8" s="1"/>
  <c r="J1976" i="8"/>
  <c r="I1976" i="8"/>
  <c r="H1976" i="8"/>
  <c r="G1976" i="8"/>
  <c r="F1976" i="8"/>
  <c r="E1976" i="8"/>
  <c r="D1976" i="8"/>
  <c r="C1976" i="8"/>
  <c r="B1976" i="8"/>
  <c r="A1976" i="8"/>
  <c r="Q1976" i="8" s="1"/>
  <c r="P1975" i="8"/>
  <c r="O1975" i="8"/>
  <c r="N1975" i="8"/>
  <c r="K1975" i="8"/>
  <c r="L1975" i="8" s="1"/>
  <c r="J1975" i="8"/>
  <c r="I1975" i="8"/>
  <c r="H1975" i="8"/>
  <c r="G1975" i="8"/>
  <c r="F1975" i="8"/>
  <c r="E1975" i="8"/>
  <c r="D1975" i="8"/>
  <c r="C1975" i="8"/>
  <c r="B1975" i="8"/>
  <c r="A1975" i="8"/>
  <c r="Q1975" i="8" s="1"/>
  <c r="P1974" i="8"/>
  <c r="O1974" i="8"/>
  <c r="N1974" i="8"/>
  <c r="L1974" i="8"/>
  <c r="K1974" i="8"/>
  <c r="J1974" i="8"/>
  <c r="I1974" i="8"/>
  <c r="H1974" i="8"/>
  <c r="G1974" i="8"/>
  <c r="F1974" i="8"/>
  <c r="E1974" i="8"/>
  <c r="D1974" i="8"/>
  <c r="C1974" i="8"/>
  <c r="B1974" i="8"/>
  <c r="A1974" i="8"/>
  <c r="Q1974" i="8" s="1"/>
  <c r="P1973" i="8"/>
  <c r="O1973" i="8"/>
  <c r="N1973" i="8"/>
  <c r="K1973" i="8"/>
  <c r="L1973" i="8" s="1"/>
  <c r="J1973" i="8"/>
  <c r="I1973" i="8"/>
  <c r="H1973" i="8"/>
  <c r="G1973" i="8"/>
  <c r="F1973" i="8"/>
  <c r="E1973" i="8"/>
  <c r="D1973" i="8"/>
  <c r="C1973" i="8"/>
  <c r="B1973" i="8"/>
  <c r="A1973" i="8"/>
  <c r="Q1973" i="8" s="1"/>
  <c r="P1972" i="8"/>
  <c r="O1972" i="8"/>
  <c r="N1972" i="8"/>
  <c r="K1972" i="8"/>
  <c r="L1972" i="8" s="1"/>
  <c r="J1972" i="8"/>
  <c r="I1972" i="8"/>
  <c r="H1972" i="8"/>
  <c r="G1972" i="8"/>
  <c r="F1972" i="8"/>
  <c r="E1972" i="8"/>
  <c r="D1972" i="8"/>
  <c r="C1972" i="8"/>
  <c r="B1972" i="8"/>
  <c r="A1972" i="8"/>
  <c r="Q1972" i="8" s="1"/>
  <c r="P1971" i="8"/>
  <c r="O1971" i="8"/>
  <c r="N1971" i="8"/>
  <c r="K1971" i="8"/>
  <c r="L1971" i="8" s="1"/>
  <c r="J1971" i="8"/>
  <c r="I1971" i="8"/>
  <c r="H1971" i="8"/>
  <c r="G1971" i="8"/>
  <c r="F1971" i="8"/>
  <c r="E1971" i="8"/>
  <c r="D1971" i="8"/>
  <c r="C1971" i="8"/>
  <c r="B1971" i="8"/>
  <c r="A1971" i="8"/>
  <c r="Q1971" i="8" s="1"/>
  <c r="P1970" i="8"/>
  <c r="O1970" i="8"/>
  <c r="N1970" i="8"/>
  <c r="L1970" i="8"/>
  <c r="K1970" i="8"/>
  <c r="J1970" i="8"/>
  <c r="I1970" i="8"/>
  <c r="H1970" i="8"/>
  <c r="G1970" i="8"/>
  <c r="F1970" i="8"/>
  <c r="E1970" i="8"/>
  <c r="D1970" i="8"/>
  <c r="C1970" i="8"/>
  <c r="B1970" i="8"/>
  <c r="A1970" i="8"/>
  <c r="Q1970" i="8" s="1"/>
  <c r="P1969" i="8"/>
  <c r="O1969" i="8"/>
  <c r="N1969" i="8"/>
  <c r="K1969" i="8"/>
  <c r="L1969" i="8" s="1"/>
  <c r="J1969" i="8"/>
  <c r="I1969" i="8"/>
  <c r="H1969" i="8"/>
  <c r="G1969" i="8"/>
  <c r="F1969" i="8"/>
  <c r="E1969" i="8"/>
  <c r="D1969" i="8"/>
  <c r="C1969" i="8"/>
  <c r="B1969" i="8"/>
  <c r="A1969" i="8"/>
  <c r="Q1969" i="8" s="1"/>
  <c r="P1968" i="8"/>
  <c r="O1968" i="8"/>
  <c r="N1968" i="8"/>
  <c r="K1968" i="8"/>
  <c r="L1968" i="8" s="1"/>
  <c r="J1968" i="8"/>
  <c r="I1968" i="8"/>
  <c r="H1968" i="8"/>
  <c r="G1968" i="8"/>
  <c r="F1968" i="8"/>
  <c r="E1968" i="8"/>
  <c r="D1968" i="8"/>
  <c r="C1968" i="8"/>
  <c r="B1968" i="8"/>
  <c r="A1968" i="8"/>
  <c r="Q1968" i="8" s="1"/>
  <c r="P1967" i="8"/>
  <c r="O1967" i="8"/>
  <c r="N1967" i="8"/>
  <c r="K1967" i="8"/>
  <c r="L1967" i="8" s="1"/>
  <c r="J1967" i="8"/>
  <c r="I1967" i="8"/>
  <c r="H1967" i="8"/>
  <c r="G1967" i="8"/>
  <c r="F1967" i="8"/>
  <c r="E1967" i="8"/>
  <c r="D1967" i="8"/>
  <c r="C1967" i="8"/>
  <c r="B1967" i="8"/>
  <c r="A1967" i="8"/>
  <c r="Q1967" i="8" s="1"/>
  <c r="P1966" i="8"/>
  <c r="O1966" i="8"/>
  <c r="N1966" i="8"/>
  <c r="L1966" i="8"/>
  <c r="K1966" i="8"/>
  <c r="J1966" i="8"/>
  <c r="I1966" i="8"/>
  <c r="H1966" i="8"/>
  <c r="G1966" i="8"/>
  <c r="F1966" i="8"/>
  <c r="E1966" i="8"/>
  <c r="D1966" i="8"/>
  <c r="C1966" i="8"/>
  <c r="B1966" i="8"/>
  <c r="A1966" i="8"/>
  <c r="Q1966" i="8" s="1"/>
  <c r="P1965" i="8"/>
  <c r="O1965" i="8"/>
  <c r="N1965" i="8"/>
  <c r="K1965" i="8"/>
  <c r="L1965" i="8" s="1"/>
  <c r="J1965" i="8"/>
  <c r="I1965" i="8"/>
  <c r="H1965" i="8"/>
  <c r="G1965" i="8"/>
  <c r="F1965" i="8"/>
  <c r="E1965" i="8"/>
  <c r="D1965" i="8"/>
  <c r="C1965" i="8"/>
  <c r="B1965" i="8"/>
  <c r="A1965" i="8"/>
  <c r="Q1965" i="8" s="1"/>
  <c r="P1964" i="8"/>
  <c r="O1964" i="8"/>
  <c r="N1964" i="8"/>
  <c r="K1964" i="8"/>
  <c r="L1964" i="8" s="1"/>
  <c r="J1964" i="8"/>
  <c r="I1964" i="8"/>
  <c r="H1964" i="8"/>
  <c r="G1964" i="8"/>
  <c r="F1964" i="8"/>
  <c r="E1964" i="8"/>
  <c r="D1964" i="8"/>
  <c r="C1964" i="8"/>
  <c r="B1964" i="8"/>
  <c r="A1964" i="8"/>
  <c r="Q1964" i="8" s="1"/>
  <c r="P1963" i="8"/>
  <c r="O1963" i="8"/>
  <c r="N1963" i="8"/>
  <c r="K1963" i="8"/>
  <c r="L1963" i="8" s="1"/>
  <c r="J1963" i="8"/>
  <c r="I1963" i="8"/>
  <c r="H1963" i="8"/>
  <c r="G1963" i="8"/>
  <c r="F1963" i="8"/>
  <c r="E1963" i="8"/>
  <c r="D1963" i="8"/>
  <c r="C1963" i="8"/>
  <c r="B1963" i="8"/>
  <c r="A1963" i="8"/>
  <c r="Q1963" i="8" s="1"/>
  <c r="P1962" i="8"/>
  <c r="O1962" i="8"/>
  <c r="N1962" i="8"/>
  <c r="L1962" i="8"/>
  <c r="K1962" i="8"/>
  <c r="J1962" i="8"/>
  <c r="I1962" i="8"/>
  <c r="H1962" i="8"/>
  <c r="G1962" i="8"/>
  <c r="F1962" i="8"/>
  <c r="E1962" i="8"/>
  <c r="D1962" i="8"/>
  <c r="C1962" i="8"/>
  <c r="B1962" i="8"/>
  <c r="A1962" i="8"/>
  <c r="Q1962" i="8" s="1"/>
  <c r="P1961" i="8"/>
  <c r="O1961" i="8"/>
  <c r="N1961" i="8"/>
  <c r="K1961" i="8"/>
  <c r="L1961" i="8" s="1"/>
  <c r="J1961" i="8"/>
  <c r="I1961" i="8"/>
  <c r="H1961" i="8"/>
  <c r="G1961" i="8"/>
  <c r="F1961" i="8"/>
  <c r="E1961" i="8"/>
  <c r="D1961" i="8"/>
  <c r="C1961" i="8"/>
  <c r="B1961" i="8"/>
  <c r="A1961" i="8"/>
  <c r="Q1961" i="8" s="1"/>
  <c r="P1960" i="8"/>
  <c r="O1960" i="8"/>
  <c r="N1960" i="8"/>
  <c r="K1960" i="8"/>
  <c r="L1960" i="8" s="1"/>
  <c r="J1960" i="8"/>
  <c r="I1960" i="8"/>
  <c r="H1960" i="8"/>
  <c r="G1960" i="8"/>
  <c r="F1960" i="8"/>
  <c r="E1960" i="8"/>
  <c r="D1960" i="8"/>
  <c r="C1960" i="8"/>
  <c r="B1960" i="8"/>
  <c r="A1960" i="8"/>
  <c r="Q1960" i="8" s="1"/>
  <c r="P1959" i="8"/>
  <c r="O1959" i="8"/>
  <c r="N1959" i="8"/>
  <c r="K1959" i="8"/>
  <c r="L1959" i="8" s="1"/>
  <c r="J1959" i="8"/>
  <c r="I1959" i="8"/>
  <c r="H1959" i="8"/>
  <c r="G1959" i="8"/>
  <c r="F1959" i="8"/>
  <c r="E1959" i="8"/>
  <c r="D1959" i="8"/>
  <c r="C1959" i="8"/>
  <c r="B1959" i="8"/>
  <c r="A1959" i="8"/>
  <c r="Q1959" i="8" s="1"/>
  <c r="P1958" i="8"/>
  <c r="O1958" i="8"/>
  <c r="N1958" i="8"/>
  <c r="K1958" i="8"/>
  <c r="L1958" i="8" s="1"/>
  <c r="J1958" i="8"/>
  <c r="I1958" i="8"/>
  <c r="H1958" i="8"/>
  <c r="G1958" i="8"/>
  <c r="F1958" i="8"/>
  <c r="E1958" i="8"/>
  <c r="D1958" i="8"/>
  <c r="C1958" i="8"/>
  <c r="B1958" i="8"/>
  <c r="A1958" i="8"/>
  <c r="Q1958" i="8" s="1"/>
  <c r="P1957" i="8"/>
  <c r="O1957" i="8"/>
  <c r="N1957" i="8"/>
  <c r="K1957" i="8"/>
  <c r="L1957" i="8" s="1"/>
  <c r="J1957" i="8"/>
  <c r="I1957" i="8"/>
  <c r="H1957" i="8"/>
  <c r="G1957" i="8"/>
  <c r="F1957" i="8"/>
  <c r="E1957" i="8"/>
  <c r="D1957" i="8"/>
  <c r="C1957" i="8"/>
  <c r="B1957" i="8"/>
  <c r="A1957" i="8"/>
  <c r="Q1957" i="8" s="1"/>
  <c r="P1956" i="8"/>
  <c r="O1956" i="8"/>
  <c r="N1956" i="8"/>
  <c r="K1956" i="8"/>
  <c r="L1956" i="8" s="1"/>
  <c r="J1956" i="8"/>
  <c r="I1956" i="8"/>
  <c r="H1956" i="8"/>
  <c r="G1956" i="8"/>
  <c r="F1956" i="8"/>
  <c r="E1956" i="8"/>
  <c r="D1956" i="8"/>
  <c r="C1956" i="8"/>
  <c r="B1956" i="8"/>
  <c r="A1956" i="8"/>
  <c r="Q1956" i="8" s="1"/>
  <c r="P1955" i="8"/>
  <c r="O1955" i="8"/>
  <c r="N1955" i="8"/>
  <c r="K1955" i="8"/>
  <c r="L1955" i="8" s="1"/>
  <c r="J1955" i="8"/>
  <c r="I1955" i="8"/>
  <c r="H1955" i="8"/>
  <c r="G1955" i="8"/>
  <c r="F1955" i="8"/>
  <c r="E1955" i="8"/>
  <c r="D1955" i="8"/>
  <c r="C1955" i="8"/>
  <c r="B1955" i="8"/>
  <c r="A1955" i="8"/>
  <c r="Q1955" i="8" s="1"/>
  <c r="P1954" i="8"/>
  <c r="O1954" i="8"/>
  <c r="N1954" i="8"/>
  <c r="L1954" i="8"/>
  <c r="K1954" i="8"/>
  <c r="J1954" i="8"/>
  <c r="I1954" i="8"/>
  <c r="H1954" i="8"/>
  <c r="G1954" i="8"/>
  <c r="F1954" i="8"/>
  <c r="E1954" i="8"/>
  <c r="D1954" i="8"/>
  <c r="C1954" i="8"/>
  <c r="B1954" i="8"/>
  <c r="A1954" i="8"/>
  <c r="Q1954" i="8" s="1"/>
  <c r="P1953" i="8"/>
  <c r="O1953" i="8"/>
  <c r="N1953" i="8"/>
  <c r="K1953" i="8"/>
  <c r="L1953" i="8" s="1"/>
  <c r="J1953" i="8"/>
  <c r="I1953" i="8"/>
  <c r="H1953" i="8"/>
  <c r="G1953" i="8"/>
  <c r="F1953" i="8"/>
  <c r="E1953" i="8"/>
  <c r="D1953" i="8"/>
  <c r="C1953" i="8"/>
  <c r="B1953" i="8"/>
  <c r="A1953" i="8"/>
  <c r="Q1953" i="8" s="1"/>
  <c r="P1952" i="8"/>
  <c r="O1952" i="8"/>
  <c r="N1952" i="8"/>
  <c r="K1952" i="8"/>
  <c r="L1952" i="8" s="1"/>
  <c r="J1952" i="8"/>
  <c r="I1952" i="8"/>
  <c r="H1952" i="8"/>
  <c r="G1952" i="8"/>
  <c r="F1952" i="8"/>
  <c r="E1952" i="8"/>
  <c r="D1952" i="8"/>
  <c r="C1952" i="8"/>
  <c r="B1952" i="8"/>
  <c r="A1952" i="8"/>
  <c r="Q1952" i="8" s="1"/>
  <c r="P1951" i="8"/>
  <c r="O1951" i="8"/>
  <c r="N1951" i="8"/>
  <c r="K1951" i="8"/>
  <c r="L1951" i="8" s="1"/>
  <c r="J1951" i="8"/>
  <c r="I1951" i="8"/>
  <c r="H1951" i="8"/>
  <c r="G1951" i="8"/>
  <c r="F1951" i="8"/>
  <c r="E1951" i="8"/>
  <c r="D1951" i="8"/>
  <c r="C1951" i="8"/>
  <c r="B1951" i="8"/>
  <c r="A1951" i="8"/>
  <c r="Q1951" i="8" s="1"/>
  <c r="P1950" i="8"/>
  <c r="O1950" i="8"/>
  <c r="N1950" i="8"/>
  <c r="L1950" i="8"/>
  <c r="K1950" i="8"/>
  <c r="J1950" i="8"/>
  <c r="I1950" i="8"/>
  <c r="H1950" i="8"/>
  <c r="G1950" i="8"/>
  <c r="F1950" i="8"/>
  <c r="E1950" i="8"/>
  <c r="D1950" i="8"/>
  <c r="C1950" i="8"/>
  <c r="B1950" i="8"/>
  <c r="A1950" i="8"/>
  <c r="Q1950" i="8" s="1"/>
  <c r="P1949" i="8"/>
  <c r="O1949" i="8"/>
  <c r="N1949" i="8"/>
  <c r="K1949" i="8"/>
  <c r="L1949" i="8" s="1"/>
  <c r="J1949" i="8"/>
  <c r="I1949" i="8"/>
  <c r="H1949" i="8"/>
  <c r="G1949" i="8"/>
  <c r="F1949" i="8"/>
  <c r="E1949" i="8"/>
  <c r="D1949" i="8"/>
  <c r="C1949" i="8"/>
  <c r="B1949" i="8"/>
  <c r="A1949" i="8"/>
  <c r="Q1949" i="8" s="1"/>
  <c r="P1948" i="8"/>
  <c r="O1948" i="8"/>
  <c r="N1948" i="8"/>
  <c r="K1948" i="8"/>
  <c r="L1948" i="8" s="1"/>
  <c r="J1948" i="8"/>
  <c r="I1948" i="8"/>
  <c r="H1948" i="8"/>
  <c r="G1948" i="8"/>
  <c r="F1948" i="8"/>
  <c r="E1948" i="8"/>
  <c r="D1948" i="8"/>
  <c r="C1948" i="8"/>
  <c r="B1948" i="8"/>
  <c r="A1948" i="8"/>
  <c r="Q1948" i="8" s="1"/>
  <c r="P1947" i="8"/>
  <c r="O1947" i="8"/>
  <c r="N1947" i="8"/>
  <c r="K1947" i="8"/>
  <c r="L1947" i="8" s="1"/>
  <c r="J1947" i="8"/>
  <c r="I1947" i="8"/>
  <c r="H1947" i="8"/>
  <c r="G1947" i="8"/>
  <c r="F1947" i="8"/>
  <c r="E1947" i="8"/>
  <c r="D1947" i="8"/>
  <c r="C1947" i="8"/>
  <c r="B1947" i="8"/>
  <c r="A1947" i="8"/>
  <c r="Q1947" i="8" s="1"/>
  <c r="P1946" i="8"/>
  <c r="O1946" i="8"/>
  <c r="N1946" i="8"/>
  <c r="L1946" i="8"/>
  <c r="K1946" i="8"/>
  <c r="J1946" i="8"/>
  <c r="I1946" i="8"/>
  <c r="H1946" i="8"/>
  <c r="G1946" i="8"/>
  <c r="F1946" i="8"/>
  <c r="E1946" i="8"/>
  <c r="D1946" i="8"/>
  <c r="C1946" i="8"/>
  <c r="B1946" i="8"/>
  <c r="A1946" i="8"/>
  <c r="Q1946" i="8" s="1"/>
  <c r="P1945" i="8"/>
  <c r="O1945" i="8"/>
  <c r="N1945" i="8"/>
  <c r="K1945" i="8"/>
  <c r="L1945" i="8" s="1"/>
  <c r="J1945" i="8"/>
  <c r="I1945" i="8"/>
  <c r="H1945" i="8"/>
  <c r="G1945" i="8"/>
  <c r="F1945" i="8"/>
  <c r="E1945" i="8"/>
  <c r="D1945" i="8"/>
  <c r="C1945" i="8"/>
  <c r="B1945" i="8"/>
  <c r="A1945" i="8"/>
  <c r="Q1945" i="8" s="1"/>
  <c r="P1944" i="8"/>
  <c r="O1944" i="8"/>
  <c r="N1944" i="8"/>
  <c r="K1944" i="8"/>
  <c r="L1944" i="8" s="1"/>
  <c r="J1944" i="8"/>
  <c r="I1944" i="8"/>
  <c r="H1944" i="8"/>
  <c r="G1944" i="8"/>
  <c r="F1944" i="8"/>
  <c r="E1944" i="8"/>
  <c r="D1944" i="8"/>
  <c r="C1944" i="8"/>
  <c r="B1944" i="8"/>
  <c r="A1944" i="8"/>
  <c r="Q1944" i="8" s="1"/>
  <c r="P1943" i="8"/>
  <c r="O1943" i="8"/>
  <c r="N1943" i="8"/>
  <c r="K1943" i="8"/>
  <c r="L1943" i="8" s="1"/>
  <c r="J1943" i="8"/>
  <c r="I1943" i="8"/>
  <c r="H1943" i="8"/>
  <c r="G1943" i="8"/>
  <c r="F1943" i="8"/>
  <c r="E1943" i="8"/>
  <c r="D1943" i="8"/>
  <c r="C1943" i="8"/>
  <c r="B1943" i="8"/>
  <c r="A1943" i="8"/>
  <c r="Q1943" i="8" s="1"/>
  <c r="P1942" i="8"/>
  <c r="O1942" i="8"/>
  <c r="N1942" i="8"/>
  <c r="L1942" i="8"/>
  <c r="K1942" i="8"/>
  <c r="J1942" i="8"/>
  <c r="I1942" i="8"/>
  <c r="H1942" i="8"/>
  <c r="G1942" i="8"/>
  <c r="F1942" i="8"/>
  <c r="E1942" i="8"/>
  <c r="D1942" i="8"/>
  <c r="C1942" i="8"/>
  <c r="B1942" i="8"/>
  <c r="A1942" i="8"/>
  <c r="Q1942" i="8" s="1"/>
  <c r="P1941" i="8"/>
  <c r="O1941" i="8"/>
  <c r="N1941" i="8"/>
  <c r="K1941" i="8"/>
  <c r="L1941" i="8" s="1"/>
  <c r="J1941" i="8"/>
  <c r="I1941" i="8"/>
  <c r="H1941" i="8"/>
  <c r="G1941" i="8"/>
  <c r="F1941" i="8"/>
  <c r="E1941" i="8"/>
  <c r="D1941" i="8"/>
  <c r="C1941" i="8"/>
  <c r="B1941" i="8"/>
  <c r="A1941" i="8"/>
  <c r="Q1941" i="8" s="1"/>
  <c r="P1940" i="8"/>
  <c r="O1940" i="8"/>
  <c r="N1940" i="8"/>
  <c r="K1940" i="8"/>
  <c r="L1940" i="8" s="1"/>
  <c r="J1940" i="8"/>
  <c r="I1940" i="8"/>
  <c r="H1940" i="8"/>
  <c r="G1940" i="8"/>
  <c r="F1940" i="8"/>
  <c r="E1940" i="8"/>
  <c r="D1940" i="8"/>
  <c r="C1940" i="8"/>
  <c r="B1940" i="8"/>
  <c r="A1940" i="8"/>
  <c r="Q1940" i="8" s="1"/>
  <c r="P1939" i="8"/>
  <c r="O1939" i="8"/>
  <c r="N1939" i="8"/>
  <c r="K1939" i="8"/>
  <c r="L1939" i="8" s="1"/>
  <c r="J1939" i="8"/>
  <c r="I1939" i="8"/>
  <c r="H1939" i="8"/>
  <c r="G1939" i="8"/>
  <c r="F1939" i="8"/>
  <c r="E1939" i="8"/>
  <c r="D1939" i="8"/>
  <c r="C1939" i="8"/>
  <c r="B1939" i="8"/>
  <c r="A1939" i="8"/>
  <c r="Q1939" i="8" s="1"/>
  <c r="P1938" i="8"/>
  <c r="O1938" i="8"/>
  <c r="N1938" i="8"/>
  <c r="L1938" i="8"/>
  <c r="K1938" i="8"/>
  <c r="J1938" i="8"/>
  <c r="I1938" i="8"/>
  <c r="H1938" i="8"/>
  <c r="G1938" i="8"/>
  <c r="F1938" i="8"/>
  <c r="E1938" i="8"/>
  <c r="D1938" i="8"/>
  <c r="C1938" i="8"/>
  <c r="B1938" i="8"/>
  <c r="A1938" i="8"/>
  <c r="Q1938" i="8" s="1"/>
  <c r="P1937" i="8"/>
  <c r="O1937" i="8"/>
  <c r="N1937" i="8"/>
  <c r="K1937" i="8"/>
  <c r="L1937" i="8" s="1"/>
  <c r="J1937" i="8"/>
  <c r="I1937" i="8"/>
  <c r="H1937" i="8"/>
  <c r="G1937" i="8"/>
  <c r="F1937" i="8"/>
  <c r="E1937" i="8"/>
  <c r="D1937" i="8"/>
  <c r="C1937" i="8"/>
  <c r="B1937" i="8"/>
  <c r="A1937" i="8"/>
  <c r="Q1937" i="8" s="1"/>
  <c r="P1936" i="8"/>
  <c r="O1936" i="8"/>
  <c r="N1936" i="8"/>
  <c r="K1936" i="8"/>
  <c r="L1936" i="8" s="1"/>
  <c r="J1936" i="8"/>
  <c r="I1936" i="8"/>
  <c r="H1936" i="8"/>
  <c r="G1936" i="8"/>
  <c r="F1936" i="8"/>
  <c r="E1936" i="8"/>
  <c r="D1936" i="8"/>
  <c r="C1936" i="8"/>
  <c r="B1936" i="8"/>
  <c r="A1936" i="8"/>
  <c r="Q1936" i="8" s="1"/>
  <c r="P1935" i="8"/>
  <c r="O1935" i="8"/>
  <c r="N1935" i="8"/>
  <c r="K1935" i="8"/>
  <c r="L1935" i="8" s="1"/>
  <c r="J1935" i="8"/>
  <c r="I1935" i="8"/>
  <c r="H1935" i="8"/>
  <c r="G1935" i="8"/>
  <c r="F1935" i="8"/>
  <c r="E1935" i="8"/>
  <c r="D1935" i="8"/>
  <c r="C1935" i="8"/>
  <c r="B1935" i="8"/>
  <c r="A1935" i="8"/>
  <c r="Q1935" i="8" s="1"/>
  <c r="P1934" i="8"/>
  <c r="O1934" i="8"/>
  <c r="N1934" i="8"/>
  <c r="L1934" i="8"/>
  <c r="K1934" i="8"/>
  <c r="J1934" i="8"/>
  <c r="I1934" i="8"/>
  <c r="H1934" i="8"/>
  <c r="G1934" i="8"/>
  <c r="F1934" i="8"/>
  <c r="E1934" i="8"/>
  <c r="D1934" i="8"/>
  <c r="C1934" i="8"/>
  <c r="B1934" i="8"/>
  <c r="A1934" i="8"/>
  <c r="Q1934" i="8" s="1"/>
  <c r="P1933" i="8"/>
  <c r="O1933" i="8"/>
  <c r="N1933" i="8"/>
  <c r="K1933" i="8"/>
  <c r="L1933" i="8" s="1"/>
  <c r="J1933" i="8"/>
  <c r="I1933" i="8"/>
  <c r="H1933" i="8"/>
  <c r="G1933" i="8"/>
  <c r="F1933" i="8"/>
  <c r="E1933" i="8"/>
  <c r="D1933" i="8"/>
  <c r="C1933" i="8"/>
  <c r="B1933" i="8"/>
  <c r="A1933" i="8"/>
  <c r="Q1933" i="8" s="1"/>
  <c r="P1932" i="8"/>
  <c r="O1932" i="8"/>
  <c r="N1932" i="8"/>
  <c r="K1932" i="8"/>
  <c r="L1932" i="8" s="1"/>
  <c r="J1932" i="8"/>
  <c r="I1932" i="8"/>
  <c r="H1932" i="8"/>
  <c r="G1932" i="8"/>
  <c r="F1932" i="8"/>
  <c r="E1932" i="8"/>
  <c r="D1932" i="8"/>
  <c r="C1932" i="8"/>
  <c r="B1932" i="8"/>
  <c r="A1932" i="8"/>
  <c r="Q1932" i="8" s="1"/>
  <c r="P1931" i="8"/>
  <c r="O1931" i="8"/>
  <c r="N1931" i="8"/>
  <c r="K1931" i="8"/>
  <c r="L1931" i="8" s="1"/>
  <c r="J1931" i="8"/>
  <c r="I1931" i="8"/>
  <c r="H1931" i="8"/>
  <c r="G1931" i="8"/>
  <c r="F1931" i="8"/>
  <c r="E1931" i="8"/>
  <c r="D1931" i="8"/>
  <c r="C1931" i="8"/>
  <c r="B1931" i="8"/>
  <c r="A1931" i="8"/>
  <c r="Q1931" i="8" s="1"/>
  <c r="P1930" i="8"/>
  <c r="O1930" i="8"/>
  <c r="N1930" i="8"/>
  <c r="L1930" i="8"/>
  <c r="K1930" i="8"/>
  <c r="J1930" i="8"/>
  <c r="I1930" i="8"/>
  <c r="H1930" i="8"/>
  <c r="G1930" i="8"/>
  <c r="F1930" i="8"/>
  <c r="E1930" i="8"/>
  <c r="D1930" i="8"/>
  <c r="C1930" i="8"/>
  <c r="B1930" i="8"/>
  <c r="A1930" i="8"/>
  <c r="Q1930" i="8" s="1"/>
  <c r="P1929" i="8"/>
  <c r="O1929" i="8"/>
  <c r="N1929" i="8"/>
  <c r="K1929" i="8"/>
  <c r="L1929" i="8" s="1"/>
  <c r="J1929" i="8"/>
  <c r="I1929" i="8"/>
  <c r="H1929" i="8"/>
  <c r="G1929" i="8"/>
  <c r="F1929" i="8"/>
  <c r="E1929" i="8"/>
  <c r="D1929" i="8"/>
  <c r="C1929" i="8"/>
  <c r="B1929" i="8"/>
  <c r="A1929" i="8"/>
  <c r="Q1929" i="8" s="1"/>
  <c r="P1928" i="8"/>
  <c r="O1928" i="8"/>
  <c r="N1928" i="8"/>
  <c r="K1928" i="8"/>
  <c r="L1928" i="8" s="1"/>
  <c r="J1928" i="8"/>
  <c r="I1928" i="8"/>
  <c r="H1928" i="8"/>
  <c r="G1928" i="8"/>
  <c r="F1928" i="8"/>
  <c r="E1928" i="8"/>
  <c r="D1928" i="8"/>
  <c r="C1928" i="8"/>
  <c r="B1928" i="8"/>
  <c r="A1928" i="8"/>
  <c r="Q1928" i="8" s="1"/>
  <c r="P1927" i="8"/>
  <c r="O1927" i="8"/>
  <c r="N1927" i="8"/>
  <c r="K1927" i="8"/>
  <c r="L1927" i="8" s="1"/>
  <c r="J1927" i="8"/>
  <c r="I1927" i="8"/>
  <c r="H1927" i="8"/>
  <c r="G1927" i="8"/>
  <c r="F1927" i="8"/>
  <c r="E1927" i="8"/>
  <c r="D1927" i="8"/>
  <c r="C1927" i="8"/>
  <c r="B1927" i="8"/>
  <c r="A1927" i="8"/>
  <c r="Q1927" i="8" s="1"/>
  <c r="P1926" i="8"/>
  <c r="O1926" i="8"/>
  <c r="N1926" i="8"/>
  <c r="L1926" i="8"/>
  <c r="K1926" i="8"/>
  <c r="J1926" i="8"/>
  <c r="I1926" i="8"/>
  <c r="H1926" i="8"/>
  <c r="G1926" i="8"/>
  <c r="F1926" i="8"/>
  <c r="E1926" i="8"/>
  <c r="D1926" i="8"/>
  <c r="C1926" i="8"/>
  <c r="B1926" i="8"/>
  <c r="A1926" i="8"/>
  <c r="Q1926" i="8" s="1"/>
  <c r="P1925" i="8"/>
  <c r="O1925" i="8"/>
  <c r="N1925" i="8"/>
  <c r="K1925" i="8"/>
  <c r="L1925" i="8" s="1"/>
  <c r="J1925" i="8"/>
  <c r="I1925" i="8"/>
  <c r="H1925" i="8"/>
  <c r="G1925" i="8"/>
  <c r="F1925" i="8"/>
  <c r="E1925" i="8"/>
  <c r="D1925" i="8"/>
  <c r="C1925" i="8"/>
  <c r="B1925" i="8"/>
  <c r="A1925" i="8"/>
  <c r="Q1925" i="8" s="1"/>
  <c r="P1924" i="8"/>
  <c r="O1924" i="8"/>
  <c r="N1924" i="8"/>
  <c r="K1924" i="8"/>
  <c r="L1924" i="8" s="1"/>
  <c r="J1924" i="8"/>
  <c r="I1924" i="8"/>
  <c r="H1924" i="8"/>
  <c r="G1924" i="8"/>
  <c r="F1924" i="8"/>
  <c r="E1924" i="8"/>
  <c r="D1924" i="8"/>
  <c r="C1924" i="8"/>
  <c r="B1924" i="8"/>
  <c r="A1924" i="8"/>
  <c r="Q1924" i="8" s="1"/>
  <c r="P1923" i="8"/>
  <c r="O1923" i="8"/>
  <c r="N1923" i="8"/>
  <c r="K1923" i="8"/>
  <c r="L1923" i="8" s="1"/>
  <c r="J1923" i="8"/>
  <c r="I1923" i="8"/>
  <c r="H1923" i="8"/>
  <c r="G1923" i="8"/>
  <c r="F1923" i="8"/>
  <c r="E1923" i="8"/>
  <c r="D1923" i="8"/>
  <c r="C1923" i="8"/>
  <c r="B1923" i="8"/>
  <c r="A1923" i="8"/>
  <c r="Q1923" i="8" s="1"/>
  <c r="P1922" i="8"/>
  <c r="O1922" i="8"/>
  <c r="N1922" i="8"/>
  <c r="L1922" i="8"/>
  <c r="K1922" i="8"/>
  <c r="J1922" i="8"/>
  <c r="I1922" i="8"/>
  <c r="H1922" i="8"/>
  <c r="G1922" i="8"/>
  <c r="F1922" i="8"/>
  <c r="E1922" i="8"/>
  <c r="D1922" i="8"/>
  <c r="C1922" i="8"/>
  <c r="B1922" i="8"/>
  <c r="A1922" i="8"/>
  <c r="Q1922" i="8" s="1"/>
  <c r="P1921" i="8"/>
  <c r="O1921" i="8"/>
  <c r="N1921" i="8"/>
  <c r="K1921" i="8"/>
  <c r="L1921" i="8" s="1"/>
  <c r="J1921" i="8"/>
  <c r="I1921" i="8"/>
  <c r="H1921" i="8"/>
  <c r="G1921" i="8"/>
  <c r="F1921" i="8"/>
  <c r="E1921" i="8"/>
  <c r="D1921" i="8"/>
  <c r="C1921" i="8"/>
  <c r="B1921" i="8"/>
  <c r="A1921" i="8"/>
  <c r="Q1921" i="8" s="1"/>
  <c r="P1920" i="8"/>
  <c r="O1920" i="8"/>
  <c r="N1920" i="8"/>
  <c r="K1920" i="8"/>
  <c r="L1920" i="8" s="1"/>
  <c r="J1920" i="8"/>
  <c r="I1920" i="8"/>
  <c r="H1920" i="8"/>
  <c r="G1920" i="8"/>
  <c r="F1920" i="8"/>
  <c r="E1920" i="8"/>
  <c r="D1920" i="8"/>
  <c r="C1920" i="8"/>
  <c r="B1920" i="8"/>
  <c r="A1920" i="8"/>
  <c r="Q1920" i="8" s="1"/>
  <c r="P1919" i="8"/>
  <c r="O1919" i="8"/>
  <c r="N1919" i="8"/>
  <c r="K1919" i="8"/>
  <c r="L1919" i="8" s="1"/>
  <c r="J1919" i="8"/>
  <c r="I1919" i="8"/>
  <c r="H1919" i="8"/>
  <c r="G1919" i="8"/>
  <c r="F1919" i="8"/>
  <c r="E1919" i="8"/>
  <c r="D1919" i="8"/>
  <c r="C1919" i="8"/>
  <c r="B1919" i="8"/>
  <c r="A1919" i="8"/>
  <c r="Q1919" i="8" s="1"/>
  <c r="P1918" i="8"/>
  <c r="O1918" i="8"/>
  <c r="N1918" i="8"/>
  <c r="L1918" i="8"/>
  <c r="K1918" i="8"/>
  <c r="J1918" i="8"/>
  <c r="I1918" i="8"/>
  <c r="H1918" i="8"/>
  <c r="G1918" i="8"/>
  <c r="F1918" i="8"/>
  <c r="E1918" i="8"/>
  <c r="D1918" i="8"/>
  <c r="C1918" i="8"/>
  <c r="B1918" i="8"/>
  <c r="A1918" i="8"/>
  <c r="Q1918" i="8" s="1"/>
  <c r="P1917" i="8"/>
  <c r="O1917" i="8"/>
  <c r="N1917" i="8"/>
  <c r="K1917" i="8"/>
  <c r="L1917" i="8" s="1"/>
  <c r="J1917" i="8"/>
  <c r="I1917" i="8"/>
  <c r="H1917" i="8"/>
  <c r="G1917" i="8"/>
  <c r="F1917" i="8"/>
  <c r="E1917" i="8"/>
  <c r="D1917" i="8"/>
  <c r="C1917" i="8"/>
  <c r="B1917" i="8"/>
  <c r="A1917" i="8"/>
  <c r="Q1917" i="8" s="1"/>
  <c r="P1916" i="8"/>
  <c r="O1916" i="8"/>
  <c r="N1916" i="8"/>
  <c r="K1916" i="8"/>
  <c r="L1916" i="8" s="1"/>
  <c r="J1916" i="8"/>
  <c r="I1916" i="8"/>
  <c r="H1916" i="8"/>
  <c r="G1916" i="8"/>
  <c r="F1916" i="8"/>
  <c r="E1916" i="8"/>
  <c r="D1916" i="8"/>
  <c r="C1916" i="8"/>
  <c r="B1916" i="8"/>
  <c r="A1916" i="8"/>
  <c r="Q1916" i="8" s="1"/>
  <c r="P1915" i="8"/>
  <c r="O1915" i="8"/>
  <c r="N1915" i="8"/>
  <c r="K1915" i="8"/>
  <c r="L1915" i="8" s="1"/>
  <c r="J1915" i="8"/>
  <c r="I1915" i="8"/>
  <c r="H1915" i="8"/>
  <c r="G1915" i="8"/>
  <c r="F1915" i="8"/>
  <c r="E1915" i="8"/>
  <c r="D1915" i="8"/>
  <c r="C1915" i="8"/>
  <c r="B1915" i="8"/>
  <c r="A1915" i="8"/>
  <c r="Q1915" i="8" s="1"/>
  <c r="P1914" i="8"/>
  <c r="O1914" i="8"/>
  <c r="N1914" i="8"/>
  <c r="L1914" i="8"/>
  <c r="K1914" i="8"/>
  <c r="J1914" i="8"/>
  <c r="I1914" i="8"/>
  <c r="H1914" i="8"/>
  <c r="G1914" i="8"/>
  <c r="F1914" i="8"/>
  <c r="E1914" i="8"/>
  <c r="D1914" i="8"/>
  <c r="C1914" i="8"/>
  <c r="B1914" i="8"/>
  <c r="A1914" i="8"/>
  <c r="Q1914" i="8" s="1"/>
  <c r="P1913" i="8"/>
  <c r="O1913" i="8"/>
  <c r="N1913" i="8"/>
  <c r="K1913" i="8"/>
  <c r="L1913" i="8" s="1"/>
  <c r="J1913" i="8"/>
  <c r="I1913" i="8"/>
  <c r="H1913" i="8"/>
  <c r="G1913" i="8"/>
  <c r="F1913" i="8"/>
  <c r="E1913" i="8"/>
  <c r="D1913" i="8"/>
  <c r="C1913" i="8"/>
  <c r="B1913" i="8"/>
  <c r="A1913" i="8"/>
  <c r="Q1913" i="8" s="1"/>
  <c r="P1912" i="8"/>
  <c r="O1912" i="8"/>
  <c r="N1912" i="8"/>
  <c r="K1912" i="8"/>
  <c r="L1912" i="8" s="1"/>
  <c r="J1912" i="8"/>
  <c r="I1912" i="8"/>
  <c r="H1912" i="8"/>
  <c r="G1912" i="8"/>
  <c r="F1912" i="8"/>
  <c r="E1912" i="8"/>
  <c r="D1912" i="8"/>
  <c r="C1912" i="8"/>
  <c r="B1912" i="8"/>
  <c r="A1912" i="8"/>
  <c r="Q1912" i="8" s="1"/>
  <c r="P1911" i="8"/>
  <c r="O1911" i="8"/>
  <c r="N1911" i="8"/>
  <c r="K1911" i="8"/>
  <c r="L1911" i="8" s="1"/>
  <c r="J1911" i="8"/>
  <c r="I1911" i="8"/>
  <c r="H1911" i="8"/>
  <c r="G1911" i="8"/>
  <c r="F1911" i="8"/>
  <c r="E1911" i="8"/>
  <c r="D1911" i="8"/>
  <c r="C1911" i="8"/>
  <c r="B1911" i="8"/>
  <c r="A1911" i="8"/>
  <c r="Q1911" i="8" s="1"/>
  <c r="P1910" i="8"/>
  <c r="O1910" i="8"/>
  <c r="N1910" i="8"/>
  <c r="L1910" i="8"/>
  <c r="K1910" i="8"/>
  <c r="J1910" i="8"/>
  <c r="I1910" i="8"/>
  <c r="H1910" i="8"/>
  <c r="G1910" i="8"/>
  <c r="F1910" i="8"/>
  <c r="E1910" i="8"/>
  <c r="D1910" i="8"/>
  <c r="C1910" i="8"/>
  <c r="B1910" i="8"/>
  <c r="A1910" i="8"/>
  <c r="Q1910" i="8" s="1"/>
  <c r="P1909" i="8"/>
  <c r="O1909" i="8"/>
  <c r="N1909" i="8"/>
  <c r="K1909" i="8"/>
  <c r="L1909" i="8" s="1"/>
  <c r="J1909" i="8"/>
  <c r="I1909" i="8"/>
  <c r="H1909" i="8"/>
  <c r="G1909" i="8"/>
  <c r="F1909" i="8"/>
  <c r="E1909" i="8"/>
  <c r="D1909" i="8"/>
  <c r="C1909" i="8"/>
  <c r="B1909" i="8"/>
  <c r="A1909" i="8"/>
  <c r="Q1909" i="8" s="1"/>
  <c r="P1908" i="8"/>
  <c r="O1908" i="8"/>
  <c r="N1908" i="8"/>
  <c r="K1908" i="8"/>
  <c r="L1908" i="8" s="1"/>
  <c r="J1908" i="8"/>
  <c r="I1908" i="8"/>
  <c r="H1908" i="8"/>
  <c r="G1908" i="8"/>
  <c r="F1908" i="8"/>
  <c r="E1908" i="8"/>
  <c r="D1908" i="8"/>
  <c r="C1908" i="8"/>
  <c r="B1908" i="8"/>
  <c r="A1908" i="8"/>
  <c r="Q1908" i="8" s="1"/>
  <c r="P1907" i="8"/>
  <c r="O1907" i="8"/>
  <c r="N1907" i="8"/>
  <c r="K1907" i="8"/>
  <c r="L1907" i="8" s="1"/>
  <c r="J1907" i="8"/>
  <c r="I1907" i="8"/>
  <c r="H1907" i="8"/>
  <c r="G1907" i="8"/>
  <c r="F1907" i="8"/>
  <c r="E1907" i="8"/>
  <c r="D1907" i="8"/>
  <c r="C1907" i="8"/>
  <c r="B1907" i="8"/>
  <c r="A1907" i="8"/>
  <c r="Q1907" i="8" s="1"/>
  <c r="P1906" i="8"/>
  <c r="O1906" i="8"/>
  <c r="N1906" i="8"/>
  <c r="L1906" i="8"/>
  <c r="K1906" i="8"/>
  <c r="J1906" i="8"/>
  <c r="I1906" i="8"/>
  <c r="H1906" i="8"/>
  <c r="G1906" i="8"/>
  <c r="F1906" i="8"/>
  <c r="E1906" i="8"/>
  <c r="D1906" i="8"/>
  <c r="C1906" i="8"/>
  <c r="B1906" i="8"/>
  <c r="A1906" i="8"/>
  <c r="Q1906" i="8" s="1"/>
  <c r="P1905" i="8"/>
  <c r="O1905" i="8"/>
  <c r="N1905" i="8"/>
  <c r="K1905" i="8"/>
  <c r="L1905" i="8" s="1"/>
  <c r="J1905" i="8"/>
  <c r="I1905" i="8"/>
  <c r="H1905" i="8"/>
  <c r="G1905" i="8"/>
  <c r="F1905" i="8"/>
  <c r="E1905" i="8"/>
  <c r="D1905" i="8"/>
  <c r="C1905" i="8"/>
  <c r="B1905" i="8"/>
  <c r="A1905" i="8"/>
  <c r="Q1905" i="8" s="1"/>
  <c r="P1904" i="8"/>
  <c r="O1904" i="8"/>
  <c r="N1904" i="8"/>
  <c r="K1904" i="8"/>
  <c r="L1904" i="8" s="1"/>
  <c r="J1904" i="8"/>
  <c r="I1904" i="8"/>
  <c r="H1904" i="8"/>
  <c r="G1904" i="8"/>
  <c r="F1904" i="8"/>
  <c r="E1904" i="8"/>
  <c r="D1904" i="8"/>
  <c r="C1904" i="8"/>
  <c r="B1904" i="8"/>
  <c r="A1904" i="8"/>
  <c r="Q1904" i="8" s="1"/>
  <c r="P1903" i="8"/>
  <c r="O1903" i="8"/>
  <c r="N1903" i="8"/>
  <c r="K1903" i="8"/>
  <c r="L1903" i="8" s="1"/>
  <c r="J1903" i="8"/>
  <c r="I1903" i="8"/>
  <c r="H1903" i="8"/>
  <c r="G1903" i="8"/>
  <c r="F1903" i="8"/>
  <c r="E1903" i="8"/>
  <c r="D1903" i="8"/>
  <c r="C1903" i="8"/>
  <c r="B1903" i="8"/>
  <c r="A1903" i="8"/>
  <c r="Q1903" i="8" s="1"/>
  <c r="P1902" i="8"/>
  <c r="O1902" i="8"/>
  <c r="N1902" i="8"/>
  <c r="L1902" i="8"/>
  <c r="K1902" i="8"/>
  <c r="J1902" i="8"/>
  <c r="I1902" i="8"/>
  <c r="H1902" i="8"/>
  <c r="G1902" i="8"/>
  <c r="F1902" i="8"/>
  <c r="E1902" i="8"/>
  <c r="D1902" i="8"/>
  <c r="C1902" i="8"/>
  <c r="B1902" i="8"/>
  <c r="A1902" i="8"/>
  <c r="Q1902" i="8" s="1"/>
  <c r="P1901" i="8"/>
  <c r="O1901" i="8"/>
  <c r="N1901" i="8"/>
  <c r="K1901" i="8"/>
  <c r="L1901" i="8" s="1"/>
  <c r="J1901" i="8"/>
  <c r="I1901" i="8"/>
  <c r="H1901" i="8"/>
  <c r="G1901" i="8"/>
  <c r="F1901" i="8"/>
  <c r="E1901" i="8"/>
  <c r="D1901" i="8"/>
  <c r="C1901" i="8"/>
  <c r="B1901" i="8"/>
  <c r="A1901" i="8"/>
  <c r="Q1901" i="8" s="1"/>
  <c r="P1900" i="8"/>
  <c r="O1900" i="8"/>
  <c r="N1900" i="8"/>
  <c r="K1900" i="8"/>
  <c r="L1900" i="8" s="1"/>
  <c r="J1900" i="8"/>
  <c r="I1900" i="8"/>
  <c r="H1900" i="8"/>
  <c r="G1900" i="8"/>
  <c r="F1900" i="8"/>
  <c r="E1900" i="8"/>
  <c r="D1900" i="8"/>
  <c r="C1900" i="8"/>
  <c r="B1900" i="8"/>
  <c r="A1900" i="8"/>
  <c r="Q1900" i="8" s="1"/>
  <c r="P1899" i="8"/>
  <c r="O1899" i="8"/>
  <c r="N1899" i="8"/>
  <c r="K1899" i="8"/>
  <c r="L1899" i="8" s="1"/>
  <c r="J1899" i="8"/>
  <c r="I1899" i="8"/>
  <c r="H1899" i="8"/>
  <c r="G1899" i="8"/>
  <c r="F1899" i="8"/>
  <c r="E1899" i="8"/>
  <c r="D1899" i="8"/>
  <c r="C1899" i="8"/>
  <c r="B1899" i="8"/>
  <c r="A1899" i="8"/>
  <c r="Q1899" i="8" s="1"/>
  <c r="P1898" i="8"/>
  <c r="O1898" i="8"/>
  <c r="N1898" i="8"/>
  <c r="L1898" i="8"/>
  <c r="K1898" i="8"/>
  <c r="J1898" i="8"/>
  <c r="I1898" i="8"/>
  <c r="H1898" i="8"/>
  <c r="G1898" i="8"/>
  <c r="F1898" i="8"/>
  <c r="E1898" i="8"/>
  <c r="D1898" i="8"/>
  <c r="C1898" i="8"/>
  <c r="B1898" i="8"/>
  <c r="A1898" i="8"/>
  <c r="Q1898" i="8" s="1"/>
  <c r="P1897" i="8"/>
  <c r="O1897" i="8"/>
  <c r="N1897" i="8"/>
  <c r="K1897" i="8"/>
  <c r="L1897" i="8" s="1"/>
  <c r="J1897" i="8"/>
  <c r="I1897" i="8"/>
  <c r="H1897" i="8"/>
  <c r="G1897" i="8"/>
  <c r="F1897" i="8"/>
  <c r="E1897" i="8"/>
  <c r="D1897" i="8"/>
  <c r="C1897" i="8"/>
  <c r="B1897" i="8"/>
  <c r="A1897" i="8"/>
  <c r="Q1897" i="8" s="1"/>
  <c r="P1896" i="8"/>
  <c r="O1896" i="8"/>
  <c r="N1896" i="8"/>
  <c r="K1896" i="8"/>
  <c r="L1896" i="8" s="1"/>
  <c r="J1896" i="8"/>
  <c r="I1896" i="8"/>
  <c r="H1896" i="8"/>
  <c r="G1896" i="8"/>
  <c r="F1896" i="8"/>
  <c r="E1896" i="8"/>
  <c r="D1896" i="8"/>
  <c r="C1896" i="8"/>
  <c r="B1896" i="8"/>
  <c r="A1896" i="8"/>
  <c r="Q1896" i="8" s="1"/>
  <c r="P1895" i="8"/>
  <c r="O1895" i="8"/>
  <c r="N1895" i="8"/>
  <c r="K1895" i="8"/>
  <c r="L1895" i="8" s="1"/>
  <c r="J1895" i="8"/>
  <c r="I1895" i="8"/>
  <c r="H1895" i="8"/>
  <c r="G1895" i="8"/>
  <c r="F1895" i="8"/>
  <c r="E1895" i="8"/>
  <c r="D1895" i="8"/>
  <c r="C1895" i="8"/>
  <c r="B1895" i="8"/>
  <c r="A1895" i="8"/>
  <c r="Q1895" i="8" s="1"/>
  <c r="P1894" i="8"/>
  <c r="O1894" i="8"/>
  <c r="N1894" i="8"/>
  <c r="K1894" i="8"/>
  <c r="L1894" i="8" s="1"/>
  <c r="J1894" i="8"/>
  <c r="I1894" i="8"/>
  <c r="H1894" i="8"/>
  <c r="G1894" i="8"/>
  <c r="F1894" i="8"/>
  <c r="E1894" i="8"/>
  <c r="D1894" i="8"/>
  <c r="C1894" i="8"/>
  <c r="B1894" i="8"/>
  <c r="A1894" i="8"/>
  <c r="Q1894" i="8" s="1"/>
  <c r="P1893" i="8"/>
  <c r="O1893" i="8"/>
  <c r="N1893" i="8"/>
  <c r="K1893" i="8"/>
  <c r="L1893" i="8" s="1"/>
  <c r="J1893" i="8"/>
  <c r="I1893" i="8"/>
  <c r="H1893" i="8"/>
  <c r="G1893" i="8"/>
  <c r="F1893" i="8"/>
  <c r="E1893" i="8"/>
  <c r="D1893" i="8"/>
  <c r="C1893" i="8"/>
  <c r="B1893" i="8"/>
  <c r="A1893" i="8"/>
  <c r="Q1893" i="8" s="1"/>
  <c r="P1892" i="8"/>
  <c r="O1892" i="8"/>
  <c r="N1892" i="8"/>
  <c r="K1892" i="8"/>
  <c r="L1892" i="8" s="1"/>
  <c r="J1892" i="8"/>
  <c r="I1892" i="8"/>
  <c r="H1892" i="8"/>
  <c r="G1892" i="8"/>
  <c r="F1892" i="8"/>
  <c r="E1892" i="8"/>
  <c r="D1892" i="8"/>
  <c r="C1892" i="8"/>
  <c r="B1892" i="8"/>
  <c r="A1892" i="8"/>
  <c r="Q1892" i="8" s="1"/>
  <c r="P1891" i="8"/>
  <c r="O1891" i="8"/>
  <c r="N1891" i="8"/>
  <c r="L1891" i="8"/>
  <c r="K1891" i="8"/>
  <c r="J1891" i="8"/>
  <c r="I1891" i="8"/>
  <c r="H1891" i="8"/>
  <c r="G1891" i="8"/>
  <c r="F1891" i="8"/>
  <c r="E1891" i="8"/>
  <c r="D1891" i="8"/>
  <c r="C1891" i="8"/>
  <c r="B1891" i="8"/>
  <c r="A1891" i="8"/>
  <c r="Q1891" i="8" s="1"/>
  <c r="P1890" i="8"/>
  <c r="O1890" i="8"/>
  <c r="N1890" i="8"/>
  <c r="L1890" i="8"/>
  <c r="K1890" i="8"/>
  <c r="J1890" i="8"/>
  <c r="I1890" i="8"/>
  <c r="H1890" i="8"/>
  <c r="G1890" i="8"/>
  <c r="F1890" i="8"/>
  <c r="E1890" i="8"/>
  <c r="D1890" i="8"/>
  <c r="C1890" i="8"/>
  <c r="B1890" i="8"/>
  <c r="A1890" i="8"/>
  <c r="Q1890" i="8" s="1"/>
  <c r="P1889" i="8"/>
  <c r="O1889" i="8"/>
  <c r="N1889" i="8"/>
  <c r="K1889" i="8"/>
  <c r="L1889" i="8" s="1"/>
  <c r="J1889" i="8"/>
  <c r="I1889" i="8"/>
  <c r="H1889" i="8"/>
  <c r="G1889" i="8"/>
  <c r="F1889" i="8"/>
  <c r="E1889" i="8"/>
  <c r="D1889" i="8"/>
  <c r="C1889" i="8"/>
  <c r="B1889" i="8"/>
  <c r="A1889" i="8"/>
  <c r="Q1889" i="8" s="1"/>
  <c r="P1888" i="8"/>
  <c r="O1888" i="8"/>
  <c r="N1888" i="8"/>
  <c r="K1888" i="8"/>
  <c r="L1888" i="8" s="1"/>
  <c r="J1888" i="8"/>
  <c r="I1888" i="8"/>
  <c r="H1888" i="8"/>
  <c r="G1888" i="8"/>
  <c r="F1888" i="8"/>
  <c r="E1888" i="8"/>
  <c r="D1888" i="8"/>
  <c r="C1888" i="8"/>
  <c r="B1888" i="8"/>
  <c r="A1888" i="8"/>
  <c r="Q1888" i="8" s="1"/>
  <c r="P1887" i="8"/>
  <c r="O1887" i="8"/>
  <c r="N1887" i="8"/>
  <c r="K1887" i="8"/>
  <c r="L1887" i="8" s="1"/>
  <c r="J1887" i="8"/>
  <c r="I1887" i="8"/>
  <c r="H1887" i="8"/>
  <c r="G1887" i="8"/>
  <c r="F1887" i="8"/>
  <c r="E1887" i="8"/>
  <c r="D1887" i="8"/>
  <c r="C1887" i="8"/>
  <c r="B1887" i="8"/>
  <c r="A1887" i="8"/>
  <c r="Q1887" i="8" s="1"/>
  <c r="P1886" i="8"/>
  <c r="O1886" i="8"/>
  <c r="N1886" i="8"/>
  <c r="K1886" i="8"/>
  <c r="L1886" i="8" s="1"/>
  <c r="J1886" i="8"/>
  <c r="I1886" i="8"/>
  <c r="H1886" i="8"/>
  <c r="G1886" i="8"/>
  <c r="F1886" i="8"/>
  <c r="E1886" i="8"/>
  <c r="D1886" i="8"/>
  <c r="C1886" i="8"/>
  <c r="B1886" i="8"/>
  <c r="A1886" i="8"/>
  <c r="Q1886" i="8" s="1"/>
  <c r="P1885" i="8"/>
  <c r="O1885" i="8"/>
  <c r="N1885" i="8"/>
  <c r="K1885" i="8"/>
  <c r="L1885" i="8" s="1"/>
  <c r="J1885" i="8"/>
  <c r="I1885" i="8"/>
  <c r="H1885" i="8"/>
  <c r="G1885" i="8"/>
  <c r="F1885" i="8"/>
  <c r="E1885" i="8"/>
  <c r="D1885" i="8"/>
  <c r="C1885" i="8"/>
  <c r="B1885" i="8"/>
  <c r="A1885" i="8"/>
  <c r="Q1885" i="8" s="1"/>
  <c r="P1884" i="8"/>
  <c r="O1884" i="8"/>
  <c r="N1884" i="8"/>
  <c r="K1884" i="8"/>
  <c r="L1884" i="8" s="1"/>
  <c r="J1884" i="8"/>
  <c r="I1884" i="8"/>
  <c r="H1884" i="8"/>
  <c r="G1884" i="8"/>
  <c r="F1884" i="8"/>
  <c r="E1884" i="8"/>
  <c r="D1884" i="8"/>
  <c r="C1884" i="8"/>
  <c r="B1884" i="8"/>
  <c r="A1884" i="8"/>
  <c r="Q1884" i="8" s="1"/>
  <c r="P1883" i="8"/>
  <c r="O1883" i="8"/>
  <c r="N1883" i="8"/>
  <c r="L1883" i="8"/>
  <c r="K1883" i="8"/>
  <c r="J1883" i="8"/>
  <c r="I1883" i="8"/>
  <c r="H1883" i="8"/>
  <c r="G1883" i="8"/>
  <c r="F1883" i="8"/>
  <c r="E1883" i="8"/>
  <c r="D1883" i="8"/>
  <c r="C1883" i="8"/>
  <c r="B1883" i="8"/>
  <c r="A1883" i="8"/>
  <c r="Q1883" i="8" s="1"/>
  <c r="P1882" i="8"/>
  <c r="O1882" i="8"/>
  <c r="N1882" i="8"/>
  <c r="L1882" i="8"/>
  <c r="K1882" i="8"/>
  <c r="J1882" i="8"/>
  <c r="I1882" i="8"/>
  <c r="H1882" i="8"/>
  <c r="G1882" i="8"/>
  <c r="F1882" i="8"/>
  <c r="E1882" i="8"/>
  <c r="D1882" i="8"/>
  <c r="C1882" i="8"/>
  <c r="B1882" i="8"/>
  <c r="A1882" i="8"/>
  <c r="Q1882" i="8" s="1"/>
  <c r="P1881" i="8"/>
  <c r="O1881" i="8"/>
  <c r="N1881" i="8"/>
  <c r="K1881" i="8"/>
  <c r="L1881" i="8" s="1"/>
  <c r="J1881" i="8"/>
  <c r="I1881" i="8"/>
  <c r="H1881" i="8"/>
  <c r="G1881" i="8"/>
  <c r="F1881" i="8"/>
  <c r="E1881" i="8"/>
  <c r="D1881" i="8"/>
  <c r="C1881" i="8"/>
  <c r="B1881" i="8"/>
  <c r="A1881" i="8"/>
  <c r="Q1881" i="8" s="1"/>
  <c r="P1880" i="8"/>
  <c r="O1880" i="8"/>
  <c r="N1880" i="8"/>
  <c r="K1880" i="8"/>
  <c r="L1880" i="8" s="1"/>
  <c r="J1880" i="8"/>
  <c r="I1880" i="8"/>
  <c r="H1880" i="8"/>
  <c r="G1880" i="8"/>
  <c r="F1880" i="8"/>
  <c r="E1880" i="8"/>
  <c r="D1880" i="8"/>
  <c r="C1880" i="8"/>
  <c r="B1880" i="8"/>
  <c r="A1880" i="8"/>
  <c r="Q1880" i="8" s="1"/>
  <c r="P1879" i="8"/>
  <c r="O1879" i="8"/>
  <c r="N1879" i="8"/>
  <c r="K1879" i="8"/>
  <c r="L1879" i="8" s="1"/>
  <c r="J1879" i="8"/>
  <c r="I1879" i="8"/>
  <c r="H1879" i="8"/>
  <c r="G1879" i="8"/>
  <c r="F1879" i="8"/>
  <c r="E1879" i="8"/>
  <c r="D1879" i="8"/>
  <c r="C1879" i="8"/>
  <c r="B1879" i="8"/>
  <c r="A1879" i="8"/>
  <c r="Q1879" i="8" s="1"/>
  <c r="P1878" i="8"/>
  <c r="O1878" i="8"/>
  <c r="N1878" i="8"/>
  <c r="K1878" i="8"/>
  <c r="L1878" i="8" s="1"/>
  <c r="J1878" i="8"/>
  <c r="I1878" i="8"/>
  <c r="H1878" i="8"/>
  <c r="G1878" i="8"/>
  <c r="F1878" i="8"/>
  <c r="E1878" i="8"/>
  <c r="D1878" i="8"/>
  <c r="C1878" i="8"/>
  <c r="B1878" i="8"/>
  <c r="A1878" i="8"/>
  <c r="Q1878" i="8" s="1"/>
  <c r="P1877" i="8"/>
  <c r="O1877" i="8"/>
  <c r="N1877" i="8"/>
  <c r="K1877" i="8"/>
  <c r="L1877" i="8" s="1"/>
  <c r="J1877" i="8"/>
  <c r="I1877" i="8"/>
  <c r="H1877" i="8"/>
  <c r="G1877" i="8"/>
  <c r="F1877" i="8"/>
  <c r="E1877" i="8"/>
  <c r="D1877" i="8"/>
  <c r="C1877" i="8"/>
  <c r="B1877" i="8"/>
  <c r="A1877" i="8"/>
  <c r="Q1877" i="8" s="1"/>
  <c r="P1876" i="8"/>
  <c r="O1876" i="8"/>
  <c r="N1876" i="8"/>
  <c r="K1876" i="8"/>
  <c r="L1876" i="8" s="1"/>
  <c r="J1876" i="8"/>
  <c r="I1876" i="8"/>
  <c r="H1876" i="8"/>
  <c r="G1876" i="8"/>
  <c r="F1876" i="8"/>
  <c r="E1876" i="8"/>
  <c r="D1876" i="8"/>
  <c r="C1876" i="8"/>
  <c r="B1876" i="8"/>
  <c r="A1876" i="8"/>
  <c r="Q1876" i="8" s="1"/>
  <c r="P1875" i="8"/>
  <c r="O1875" i="8"/>
  <c r="N1875" i="8"/>
  <c r="K1875" i="8"/>
  <c r="L1875" i="8" s="1"/>
  <c r="J1875" i="8"/>
  <c r="I1875" i="8"/>
  <c r="H1875" i="8"/>
  <c r="G1875" i="8"/>
  <c r="F1875" i="8"/>
  <c r="E1875" i="8"/>
  <c r="D1875" i="8"/>
  <c r="C1875" i="8"/>
  <c r="B1875" i="8"/>
  <c r="A1875" i="8"/>
  <c r="Q1875" i="8" s="1"/>
  <c r="P1874" i="8"/>
  <c r="O1874" i="8"/>
  <c r="N1874" i="8"/>
  <c r="L1874" i="8"/>
  <c r="K1874" i="8"/>
  <c r="J1874" i="8"/>
  <c r="I1874" i="8"/>
  <c r="H1874" i="8"/>
  <c r="G1874" i="8"/>
  <c r="F1874" i="8"/>
  <c r="E1874" i="8"/>
  <c r="D1874" i="8"/>
  <c r="C1874" i="8"/>
  <c r="B1874" i="8"/>
  <c r="A1874" i="8"/>
  <c r="Q1874" i="8" s="1"/>
  <c r="P1873" i="8"/>
  <c r="O1873" i="8"/>
  <c r="N1873" i="8"/>
  <c r="K1873" i="8"/>
  <c r="L1873" i="8" s="1"/>
  <c r="J1873" i="8"/>
  <c r="I1873" i="8"/>
  <c r="H1873" i="8"/>
  <c r="G1873" i="8"/>
  <c r="F1873" i="8"/>
  <c r="E1873" i="8"/>
  <c r="D1873" i="8"/>
  <c r="C1873" i="8"/>
  <c r="B1873" i="8"/>
  <c r="A1873" i="8"/>
  <c r="Q1873" i="8" s="1"/>
  <c r="P1872" i="8"/>
  <c r="O1872" i="8"/>
  <c r="N1872" i="8"/>
  <c r="K1872" i="8"/>
  <c r="L1872" i="8" s="1"/>
  <c r="J1872" i="8"/>
  <c r="I1872" i="8"/>
  <c r="H1872" i="8"/>
  <c r="G1872" i="8"/>
  <c r="F1872" i="8"/>
  <c r="E1872" i="8"/>
  <c r="D1872" i="8"/>
  <c r="C1872" i="8"/>
  <c r="B1872" i="8"/>
  <c r="A1872" i="8"/>
  <c r="Q1872" i="8" s="1"/>
  <c r="P1871" i="8"/>
  <c r="O1871" i="8"/>
  <c r="N1871" i="8"/>
  <c r="K1871" i="8"/>
  <c r="L1871" i="8" s="1"/>
  <c r="J1871" i="8"/>
  <c r="I1871" i="8"/>
  <c r="H1871" i="8"/>
  <c r="G1871" i="8"/>
  <c r="F1871" i="8"/>
  <c r="E1871" i="8"/>
  <c r="D1871" i="8"/>
  <c r="C1871" i="8"/>
  <c r="B1871" i="8"/>
  <c r="A1871" i="8"/>
  <c r="Q1871" i="8" s="1"/>
  <c r="P1870" i="8"/>
  <c r="O1870" i="8"/>
  <c r="N1870" i="8"/>
  <c r="K1870" i="8"/>
  <c r="L1870" i="8" s="1"/>
  <c r="J1870" i="8"/>
  <c r="I1870" i="8"/>
  <c r="H1870" i="8"/>
  <c r="G1870" i="8"/>
  <c r="F1870" i="8"/>
  <c r="E1870" i="8"/>
  <c r="D1870" i="8"/>
  <c r="C1870" i="8"/>
  <c r="B1870" i="8"/>
  <c r="A1870" i="8"/>
  <c r="Q1870" i="8" s="1"/>
  <c r="P1869" i="8"/>
  <c r="O1869" i="8"/>
  <c r="N1869" i="8"/>
  <c r="K1869" i="8"/>
  <c r="L1869" i="8" s="1"/>
  <c r="J1869" i="8"/>
  <c r="I1869" i="8"/>
  <c r="H1869" i="8"/>
  <c r="G1869" i="8"/>
  <c r="F1869" i="8"/>
  <c r="E1869" i="8"/>
  <c r="D1869" i="8"/>
  <c r="C1869" i="8"/>
  <c r="B1869" i="8"/>
  <c r="A1869" i="8"/>
  <c r="Q1869" i="8" s="1"/>
  <c r="P1868" i="8"/>
  <c r="O1868" i="8"/>
  <c r="N1868" i="8"/>
  <c r="K1868" i="8"/>
  <c r="L1868" i="8" s="1"/>
  <c r="J1868" i="8"/>
  <c r="I1868" i="8"/>
  <c r="H1868" i="8"/>
  <c r="G1868" i="8"/>
  <c r="F1868" i="8"/>
  <c r="E1868" i="8"/>
  <c r="D1868" i="8"/>
  <c r="C1868" i="8"/>
  <c r="B1868" i="8"/>
  <c r="A1868" i="8"/>
  <c r="Q1868" i="8" s="1"/>
  <c r="P1867" i="8"/>
  <c r="O1867" i="8"/>
  <c r="N1867" i="8"/>
  <c r="K1867" i="8"/>
  <c r="L1867" i="8" s="1"/>
  <c r="J1867" i="8"/>
  <c r="I1867" i="8"/>
  <c r="H1867" i="8"/>
  <c r="G1867" i="8"/>
  <c r="F1867" i="8"/>
  <c r="E1867" i="8"/>
  <c r="D1867" i="8"/>
  <c r="C1867" i="8"/>
  <c r="B1867" i="8"/>
  <c r="A1867" i="8"/>
  <c r="Q1867" i="8" s="1"/>
  <c r="P1866" i="8"/>
  <c r="O1866" i="8"/>
  <c r="N1866" i="8"/>
  <c r="L1866" i="8"/>
  <c r="K1866" i="8"/>
  <c r="J1866" i="8"/>
  <c r="I1866" i="8"/>
  <c r="H1866" i="8"/>
  <c r="G1866" i="8"/>
  <c r="F1866" i="8"/>
  <c r="E1866" i="8"/>
  <c r="D1866" i="8"/>
  <c r="C1866" i="8"/>
  <c r="B1866" i="8"/>
  <c r="A1866" i="8"/>
  <c r="Q1866" i="8" s="1"/>
  <c r="P1865" i="8"/>
  <c r="O1865" i="8"/>
  <c r="N1865" i="8"/>
  <c r="K1865" i="8"/>
  <c r="L1865" i="8" s="1"/>
  <c r="J1865" i="8"/>
  <c r="I1865" i="8"/>
  <c r="H1865" i="8"/>
  <c r="G1865" i="8"/>
  <c r="F1865" i="8"/>
  <c r="E1865" i="8"/>
  <c r="D1865" i="8"/>
  <c r="C1865" i="8"/>
  <c r="B1865" i="8"/>
  <c r="A1865" i="8"/>
  <c r="Q1865" i="8" s="1"/>
  <c r="P1864" i="8"/>
  <c r="O1864" i="8"/>
  <c r="N1864" i="8"/>
  <c r="K1864" i="8"/>
  <c r="L1864" i="8" s="1"/>
  <c r="J1864" i="8"/>
  <c r="I1864" i="8"/>
  <c r="H1864" i="8"/>
  <c r="G1864" i="8"/>
  <c r="F1864" i="8"/>
  <c r="E1864" i="8"/>
  <c r="D1864" i="8"/>
  <c r="C1864" i="8"/>
  <c r="B1864" i="8"/>
  <c r="A1864" i="8"/>
  <c r="Q1864" i="8" s="1"/>
  <c r="P1863" i="8"/>
  <c r="O1863" i="8"/>
  <c r="N1863" i="8"/>
  <c r="K1863" i="8"/>
  <c r="L1863" i="8" s="1"/>
  <c r="J1863" i="8"/>
  <c r="I1863" i="8"/>
  <c r="H1863" i="8"/>
  <c r="G1863" i="8"/>
  <c r="F1863" i="8"/>
  <c r="E1863" i="8"/>
  <c r="D1863" i="8"/>
  <c r="C1863" i="8"/>
  <c r="B1863" i="8"/>
  <c r="A1863" i="8"/>
  <c r="Q1863" i="8" s="1"/>
  <c r="P1862" i="8"/>
  <c r="O1862" i="8"/>
  <c r="N1862" i="8"/>
  <c r="K1862" i="8"/>
  <c r="L1862" i="8" s="1"/>
  <c r="J1862" i="8"/>
  <c r="I1862" i="8"/>
  <c r="H1862" i="8"/>
  <c r="G1862" i="8"/>
  <c r="F1862" i="8"/>
  <c r="E1862" i="8"/>
  <c r="D1862" i="8"/>
  <c r="C1862" i="8"/>
  <c r="B1862" i="8"/>
  <c r="A1862" i="8"/>
  <c r="Q1862" i="8" s="1"/>
  <c r="P1861" i="8"/>
  <c r="O1861" i="8"/>
  <c r="N1861" i="8"/>
  <c r="K1861" i="8"/>
  <c r="L1861" i="8" s="1"/>
  <c r="J1861" i="8"/>
  <c r="I1861" i="8"/>
  <c r="H1861" i="8"/>
  <c r="G1861" i="8"/>
  <c r="F1861" i="8"/>
  <c r="E1861" i="8"/>
  <c r="D1861" i="8"/>
  <c r="C1861" i="8"/>
  <c r="B1861" i="8"/>
  <c r="A1861" i="8"/>
  <c r="Q1861" i="8" s="1"/>
  <c r="P1860" i="8"/>
  <c r="O1860" i="8"/>
  <c r="N1860" i="8"/>
  <c r="K1860" i="8"/>
  <c r="L1860" i="8" s="1"/>
  <c r="J1860" i="8"/>
  <c r="I1860" i="8"/>
  <c r="H1860" i="8"/>
  <c r="G1860" i="8"/>
  <c r="F1860" i="8"/>
  <c r="E1860" i="8"/>
  <c r="D1860" i="8"/>
  <c r="C1860" i="8"/>
  <c r="B1860" i="8"/>
  <c r="A1860" i="8"/>
  <c r="Q1860" i="8" s="1"/>
  <c r="P1859" i="8"/>
  <c r="O1859" i="8"/>
  <c r="N1859" i="8"/>
  <c r="L1859" i="8"/>
  <c r="K1859" i="8"/>
  <c r="J1859" i="8"/>
  <c r="I1859" i="8"/>
  <c r="H1859" i="8"/>
  <c r="G1859" i="8"/>
  <c r="F1859" i="8"/>
  <c r="E1859" i="8"/>
  <c r="D1859" i="8"/>
  <c r="C1859" i="8"/>
  <c r="B1859" i="8"/>
  <c r="A1859" i="8"/>
  <c r="Q1859" i="8" s="1"/>
  <c r="P1858" i="8"/>
  <c r="O1858" i="8"/>
  <c r="N1858" i="8"/>
  <c r="L1858" i="8"/>
  <c r="K1858" i="8"/>
  <c r="J1858" i="8"/>
  <c r="I1858" i="8"/>
  <c r="H1858" i="8"/>
  <c r="G1858" i="8"/>
  <c r="F1858" i="8"/>
  <c r="E1858" i="8"/>
  <c r="D1858" i="8"/>
  <c r="C1858" i="8"/>
  <c r="B1858" i="8"/>
  <c r="A1858" i="8"/>
  <c r="Q1858" i="8" s="1"/>
  <c r="P1857" i="8"/>
  <c r="O1857" i="8"/>
  <c r="N1857" i="8"/>
  <c r="K1857" i="8"/>
  <c r="L1857" i="8" s="1"/>
  <c r="J1857" i="8"/>
  <c r="I1857" i="8"/>
  <c r="H1857" i="8"/>
  <c r="G1857" i="8"/>
  <c r="F1857" i="8"/>
  <c r="E1857" i="8"/>
  <c r="D1857" i="8"/>
  <c r="C1857" i="8"/>
  <c r="B1857" i="8"/>
  <c r="A1857" i="8"/>
  <c r="Q1857" i="8" s="1"/>
  <c r="P1856" i="8"/>
  <c r="O1856" i="8"/>
  <c r="N1856" i="8"/>
  <c r="K1856" i="8"/>
  <c r="L1856" i="8" s="1"/>
  <c r="J1856" i="8"/>
  <c r="I1856" i="8"/>
  <c r="H1856" i="8"/>
  <c r="G1856" i="8"/>
  <c r="F1856" i="8"/>
  <c r="E1856" i="8"/>
  <c r="D1856" i="8"/>
  <c r="C1856" i="8"/>
  <c r="B1856" i="8"/>
  <c r="A1856" i="8"/>
  <c r="Q1856" i="8" s="1"/>
  <c r="P1855" i="8"/>
  <c r="O1855" i="8"/>
  <c r="N1855" i="8"/>
  <c r="K1855" i="8"/>
  <c r="L1855" i="8" s="1"/>
  <c r="J1855" i="8"/>
  <c r="I1855" i="8"/>
  <c r="H1855" i="8"/>
  <c r="G1855" i="8"/>
  <c r="F1855" i="8"/>
  <c r="E1855" i="8"/>
  <c r="D1855" i="8"/>
  <c r="C1855" i="8"/>
  <c r="B1855" i="8"/>
  <c r="A1855" i="8"/>
  <c r="Q1855" i="8" s="1"/>
  <c r="P1854" i="8"/>
  <c r="O1854" i="8"/>
  <c r="N1854" i="8"/>
  <c r="K1854" i="8"/>
  <c r="L1854" i="8" s="1"/>
  <c r="J1854" i="8"/>
  <c r="I1854" i="8"/>
  <c r="H1854" i="8"/>
  <c r="G1854" i="8"/>
  <c r="F1854" i="8"/>
  <c r="E1854" i="8"/>
  <c r="D1854" i="8"/>
  <c r="C1854" i="8"/>
  <c r="B1854" i="8"/>
  <c r="A1854" i="8"/>
  <c r="Q1854" i="8" s="1"/>
  <c r="P1853" i="8"/>
  <c r="O1853" i="8"/>
  <c r="N1853" i="8"/>
  <c r="K1853" i="8"/>
  <c r="L1853" i="8" s="1"/>
  <c r="J1853" i="8"/>
  <c r="I1853" i="8"/>
  <c r="H1853" i="8"/>
  <c r="G1853" i="8"/>
  <c r="F1853" i="8"/>
  <c r="E1853" i="8"/>
  <c r="D1853" i="8"/>
  <c r="C1853" i="8"/>
  <c r="B1853" i="8"/>
  <c r="A1853" i="8"/>
  <c r="Q1853" i="8" s="1"/>
  <c r="P1852" i="8"/>
  <c r="O1852" i="8"/>
  <c r="N1852" i="8"/>
  <c r="K1852" i="8"/>
  <c r="L1852" i="8" s="1"/>
  <c r="J1852" i="8"/>
  <c r="I1852" i="8"/>
  <c r="H1852" i="8"/>
  <c r="G1852" i="8"/>
  <c r="F1852" i="8"/>
  <c r="E1852" i="8"/>
  <c r="D1852" i="8"/>
  <c r="C1852" i="8"/>
  <c r="B1852" i="8"/>
  <c r="A1852" i="8"/>
  <c r="Q1852" i="8" s="1"/>
  <c r="P1851" i="8"/>
  <c r="O1851" i="8"/>
  <c r="N1851" i="8"/>
  <c r="L1851" i="8"/>
  <c r="K1851" i="8"/>
  <c r="J1851" i="8"/>
  <c r="I1851" i="8"/>
  <c r="H1851" i="8"/>
  <c r="G1851" i="8"/>
  <c r="F1851" i="8"/>
  <c r="E1851" i="8"/>
  <c r="D1851" i="8"/>
  <c r="C1851" i="8"/>
  <c r="B1851" i="8"/>
  <c r="A1851" i="8"/>
  <c r="Q1851" i="8" s="1"/>
  <c r="P1850" i="8"/>
  <c r="O1850" i="8"/>
  <c r="N1850" i="8"/>
  <c r="L1850" i="8"/>
  <c r="K1850" i="8"/>
  <c r="J1850" i="8"/>
  <c r="I1850" i="8"/>
  <c r="H1850" i="8"/>
  <c r="G1850" i="8"/>
  <c r="F1850" i="8"/>
  <c r="E1850" i="8"/>
  <c r="D1850" i="8"/>
  <c r="C1850" i="8"/>
  <c r="B1850" i="8"/>
  <c r="A1850" i="8"/>
  <c r="Q1850" i="8" s="1"/>
  <c r="P1849" i="8"/>
  <c r="O1849" i="8"/>
  <c r="N1849" i="8"/>
  <c r="K1849" i="8"/>
  <c r="L1849" i="8" s="1"/>
  <c r="J1849" i="8"/>
  <c r="I1849" i="8"/>
  <c r="H1849" i="8"/>
  <c r="G1849" i="8"/>
  <c r="F1849" i="8"/>
  <c r="E1849" i="8"/>
  <c r="D1849" i="8"/>
  <c r="C1849" i="8"/>
  <c r="B1849" i="8"/>
  <c r="A1849" i="8"/>
  <c r="Q1849" i="8" s="1"/>
  <c r="P1848" i="8"/>
  <c r="O1848" i="8"/>
  <c r="N1848" i="8"/>
  <c r="K1848" i="8"/>
  <c r="L1848" i="8" s="1"/>
  <c r="J1848" i="8"/>
  <c r="I1848" i="8"/>
  <c r="H1848" i="8"/>
  <c r="G1848" i="8"/>
  <c r="F1848" i="8"/>
  <c r="E1848" i="8"/>
  <c r="D1848" i="8"/>
  <c r="C1848" i="8"/>
  <c r="B1848" i="8"/>
  <c r="A1848" i="8"/>
  <c r="Q1848" i="8" s="1"/>
  <c r="P1847" i="8"/>
  <c r="O1847" i="8"/>
  <c r="N1847" i="8"/>
  <c r="K1847" i="8"/>
  <c r="L1847" i="8" s="1"/>
  <c r="J1847" i="8"/>
  <c r="I1847" i="8"/>
  <c r="H1847" i="8"/>
  <c r="G1847" i="8"/>
  <c r="F1847" i="8"/>
  <c r="E1847" i="8"/>
  <c r="D1847" i="8"/>
  <c r="C1847" i="8"/>
  <c r="B1847" i="8"/>
  <c r="A1847" i="8"/>
  <c r="Q1847" i="8" s="1"/>
  <c r="P1846" i="8"/>
  <c r="O1846" i="8"/>
  <c r="N1846" i="8"/>
  <c r="K1846" i="8"/>
  <c r="L1846" i="8" s="1"/>
  <c r="J1846" i="8"/>
  <c r="I1846" i="8"/>
  <c r="H1846" i="8"/>
  <c r="G1846" i="8"/>
  <c r="F1846" i="8"/>
  <c r="E1846" i="8"/>
  <c r="D1846" i="8"/>
  <c r="C1846" i="8"/>
  <c r="B1846" i="8"/>
  <c r="A1846" i="8"/>
  <c r="Q1846" i="8" s="1"/>
  <c r="P1845" i="8"/>
  <c r="O1845" i="8"/>
  <c r="N1845" i="8"/>
  <c r="K1845" i="8"/>
  <c r="L1845" i="8" s="1"/>
  <c r="J1845" i="8"/>
  <c r="I1845" i="8"/>
  <c r="H1845" i="8"/>
  <c r="G1845" i="8"/>
  <c r="F1845" i="8"/>
  <c r="E1845" i="8"/>
  <c r="D1845" i="8"/>
  <c r="C1845" i="8"/>
  <c r="B1845" i="8"/>
  <c r="A1845" i="8"/>
  <c r="Q1845" i="8" s="1"/>
  <c r="P1844" i="8"/>
  <c r="O1844" i="8"/>
  <c r="N1844" i="8"/>
  <c r="K1844" i="8"/>
  <c r="L1844" i="8" s="1"/>
  <c r="J1844" i="8"/>
  <c r="I1844" i="8"/>
  <c r="H1844" i="8"/>
  <c r="G1844" i="8"/>
  <c r="F1844" i="8"/>
  <c r="E1844" i="8"/>
  <c r="D1844" i="8"/>
  <c r="C1844" i="8"/>
  <c r="B1844" i="8"/>
  <c r="A1844" i="8"/>
  <c r="Q1844" i="8" s="1"/>
  <c r="P1843" i="8"/>
  <c r="O1843" i="8"/>
  <c r="N1843" i="8"/>
  <c r="L1843" i="8"/>
  <c r="K1843" i="8"/>
  <c r="J1843" i="8"/>
  <c r="I1843" i="8"/>
  <c r="H1843" i="8"/>
  <c r="G1843" i="8"/>
  <c r="F1843" i="8"/>
  <c r="E1843" i="8"/>
  <c r="D1843" i="8"/>
  <c r="C1843" i="8"/>
  <c r="B1843" i="8"/>
  <c r="A1843" i="8"/>
  <c r="Q1843" i="8" s="1"/>
  <c r="P1842" i="8"/>
  <c r="O1842" i="8"/>
  <c r="N1842" i="8"/>
  <c r="L1842" i="8"/>
  <c r="K1842" i="8"/>
  <c r="J1842" i="8"/>
  <c r="I1842" i="8"/>
  <c r="H1842" i="8"/>
  <c r="G1842" i="8"/>
  <c r="F1842" i="8"/>
  <c r="E1842" i="8"/>
  <c r="D1842" i="8"/>
  <c r="C1842" i="8"/>
  <c r="B1842" i="8"/>
  <c r="A1842" i="8"/>
  <c r="Q1842" i="8" s="1"/>
  <c r="P1841" i="8"/>
  <c r="O1841" i="8"/>
  <c r="N1841" i="8"/>
  <c r="K1841" i="8"/>
  <c r="L1841" i="8" s="1"/>
  <c r="J1841" i="8"/>
  <c r="I1841" i="8"/>
  <c r="H1841" i="8"/>
  <c r="G1841" i="8"/>
  <c r="F1841" i="8"/>
  <c r="E1841" i="8"/>
  <c r="D1841" i="8"/>
  <c r="C1841" i="8"/>
  <c r="B1841" i="8"/>
  <c r="A1841" i="8"/>
  <c r="Q1841" i="8" s="1"/>
  <c r="P1840" i="8"/>
  <c r="O1840" i="8"/>
  <c r="N1840" i="8"/>
  <c r="K1840" i="8"/>
  <c r="L1840" i="8" s="1"/>
  <c r="J1840" i="8"/>
  <c r="I1840" i="8"/>
  <c r="H1840" i="8"/>
  <c r="G1840" i="8"/>
  <c r="F1840" i="8"/>
  <c r="E1840" i="8"/>
  <c r="D1840" i="8"/>
  <c r="C1840" i="8"/>
  <c r="B1840" i="8"/>
  <c r="A1840" i="8"/>
  <c r="Q1840" i="8" s="1"/>
  <c r="P1839" i="8"/>
  <c r="O1839" i="8"/>
  <c r="N1839" i="8"/>
  <c r="K1839" i="8"/>
  <c r="L1839" i="8" s="1"/>
  <c r="J1839" i="8"/>
  <c r="I1839" i="8"/>
  <c r="H1839" i="8"/>
  <c r="G1839" i="8"/>
  <c r="F1839" i="8"/>
  <c r="E1839" i="8"/>
  <c r="D1839" i="8"/>
  <c r="C1839" i="8"/>
  <c r="B1839" i="8"/>
  <c r="A1839" i="8"/>
  <c r="Q1839" i="8" s="1"/>
  <c r="P1838" i="8"/>
  <c r="O1838" i="8"/>
  <c r="N1838" i="8"/>
  <c r="K1838" i="8"/>
  <c r="L1838" i="8" s="1"/>
  <c r="J1838" i="8"/>
  <c r="I1838" i="8"/>
  <c r="H1838" i="8"/>
  <c r="G1838" i="8"/>
  <c r="F1838" i="8"/>
  <c r="E1838" i="8"/>
  <c r="D1838" i="8"/>
  <c r="C1838" i="8"/>
  <c r="B1838" i="8"/>
  <c r="A1838" i="8"/>
  <c r="Q1838" i="8" s="1"/>
  <c r="P1837" i="8"/>
  <c r="O1837" i="8"/>
  <c r="N1837" i="8"/>
  <c r="K1837" i="8"/>
  <c r="L1837" i="8" s="1"/>
  <c r="J1837" i="8"/>
  <c r="I1837" i="8"/>
  <c r="H1837" i="8"/>
  <c r="G1837" i="8"/>
  <c r="F1837" i="8"/>
  <c r="E1837" i="8"/>
  <c r="D1837" i="8"/>
  <c r="C1837" i="8"/>
  <c r="B1837" i="8"/>
  <c r="A1837" i="8"/>
  <c r="Q1837" i="8" s="1"/>
  <c r="P1836" i="8"/>
  <c r="O1836" i="8"/>
  <c r="N1836" i="8"/>
  <c r="K1836" i="8"/>
  <c r="L1836" i="8" s="1"/>
  <c r="J1836" i="8"/>
  <c r="I1836" i="8"/>
  <c r="H1836" i="8"/>
  <c r="G1836" i="8"/>
  <c r="F1836" i="8"/>
  <c r="E1836" i="8"/>
  <c r="D1836" i="8"/>
  <c r="C1836" i="8"/>
  <c r="B1836" i="8"/>
  <c r="A1836" i="8"/>
  <c r="Q1836" i="8" s="1"/>
  <c r="P1835" i="8"/>
  <c r="O1835" i="8"/>
  <c r="N1835" i="8"/>
  <c r="L1835" i="8"/>
  <c r="K1835" i="8"/>
  <c r="J1835" i="8"/>
  <c r="I1835" i="8"/>
  <c r="H1835" i="8"/>
  <c r="G1835" i="8"/>
  <c r="F1835" i="8"/>
  <c r="E1835" i="8"/>
  <c r="D1835" i="8"/>
  <c r="C1835" i="8"/>
  <c r="B1835" i="8"/>
  <c r="A1835" i="8"/>
  <c r="Q1835" i="8" s="1"/>
  <c r="P1834" i="8"/>
  <c r="O1834" i="8"/>
  <c r="N1834" i="8"/>
  <c r="L1834" i="8"/>
  <c r="K1834" i="8"/>
  <c r="J1834" i="8"/>
  <c r="I1834" i="8"/>
  <c r="H1834" i="8"/>
  <c r="G1834" i="8"/>
  <c r="F1834" i="8"/>
  <c r="E1834" i="8"/>
  <c r="D1834" i="8"/>
  <c r="C1834" i="8"/>
  <c r="B1834" i="8"/>
  <c r="A1834" i="8"/>
  <c r="Q1834" i="8" s="1"/>
  <c r="P1833" i="8"/>
  <c r="O1833" i="8"/>
  <c r="N1833" i="8"/>
  <c r="K1833" i="8"/>
  <c r="L1833" i="8" s="1"/>
  <c r="J1833" i="8"/>
  <c r="I1833" i="8"/>
  <c r="H1833" i="8"/>
  <c r="G1833" i="8"/>
  <c r="F1833" i="8"/>
  <c r="E1833" i="8"/>
  <c r="D1833" i="8"/>
  <c r="C1833" i="8"/>
  <c r="B1833" i="8"/>
  <c r="A1833" i="8"/>
  <c r="Q1833" i="8" s="1"/>
  <c r="P1832" i="8"/>
  <c r="O1832" i="8"/>
  <c r="N1832" i="8"/>
  <c r="L1832" i="8"/>
  <c r="K1832" i="8"/>
  <c r="J1832" i="8"/>
  <c r="I1832" i="8"/>
  <c r="H1832" i="8"/>
  <c r="G1832" i="8"/>
  <c r="F1832" i="8"/>
  <c r="E1832" i="8"/>
  <c r="D1832" i="8"/>
  <c r="C1832" i="8"/>
  <c r="B1832" i="8"/>
  <c r="A1832" i="8"/>
  <c r="Q1832" i="8" s="1"/>
  <c r="P1831" i="8"/>
  <c r="O1831" i="8"/>
  <c r="N1831" i="8"/>
  <c r="K1831" i="8"/>
  <c r="L1831" i="8" s="1"/>
  <c r="J1831" i="8"/>
  <c r="I1831" i="8"/>
  <c r="H1831" i="8"/>
  <c r="G1831" i="8"/>
  <c r="F1831" i="8"/>
  <c r="E1831" i="8"/>
  <c r="D1831" i="8"/>
  <c r="C1831" i="8"/>
  <c r="B1831" i="8"/>
  <c r="A1831" i="8"/>
  <c r="Q1831" i="8" s="1"/>
  <c r="P1830" i="8"/>
  <c r="O1830" i="8"/>
  <c r="N1830" i="8"/>
  <c r="K1830" i="8"/>
  <c r="L1830" i="8" s="1"/>
  <c r="J1830" i="8"/>
  <c r="I1830" i="8"/>
  <c r="H1830" i="8"/>
  <c r="G1830" i="8"/>
  <c r="F1830" i="8"/>
  <c r="E1830" i="8"/>
  <c r="D1830" i="8"/>
  <c r="C1830" i="8"/>
  <c r="B1830" i="8"/>
  <c r="A1830" i="8"/>
  <c r="Q1830" i="8" s="1"/>
  <c r="P1829" i="8"/>
  <c r="O1829" i="8"/>
  <c r="N1829" i="8"/>
  <c r="K1829" i="8"/>
  <c r="L1829" i="8" s="1"/>
  <c r="J1829" i="8"/>
  <c r="I1829" i="8"/>
  <c r="H1829" i="8"/>
  <c r="G1829" i="8"/>
  <c r="F1829" i="8"/>
  <c r="E1829" i="8"/>
  <c r="D1829" i="8"/>
  <c r="C1829" i="8"/>
  <c r="B1829" i="8"/>
  <c r="A1829" i="8"/>
  <c r="Q1829" i="8" s="1"/>
  <c r="P1828" i="8"/>
  <c r="O1828" i="8"/>
  <c r="N1828" i="8"/>
  <c r="K1828" i="8"/>
  <c r="L1828" i="8" s="1"/>
  <c r="J1828" i="8"/>
  <c r="I1828" i="8"/>
  <c r="H1828" i="8"/>
  <c r="G1828" i="8"/>
  <c r="F1828" i="8"/>
  <c r="E1828" i="8"/>
  <c r="D1828" i="8"/>
  <c r="C1828" i="8"/>
  <c r="B1828" i="8"/>
  <c r="A1828" i="8"/>
  <c r="Q1828" i="8" s="1"/>
  <c r="P1827" i="8"/>
  <c r="O1827" i="8"/>
  <c r="N1827" i="8"/>
  <c r="K1827" i="8"/>
  <c r="L1827" i="8" s="1"/>
  <c r="J1827" i="8"/>
  <c r="I1827" i="8"/>
  <c r="H1827" i="8"/>
  <c r="G1827" i="8"/>
  <c r="F1827" i="8"/>
  <c r="E1827" i="8"/>
  <c r="D1827" i="8"/>
  <c r="C1827" i="8"/>
  <c r="B1827" i="8"/>
  <c r="A1827" i="8"/>
  <c r="Q1827" i="8" s="1"/>
  <c r="P1826" i="8"/>
  <c r="O1826" i="8"/>
  <c r="N1826" i="8"/>
  <c r="K1826" i="8"/>
  <c r="L1826" i="8" s="1"/>
  <c r="J1826" i="8"/>
  <c r="I1826" i="8"/>
  <c r="H1826" i="8"/>
  <c r="G1826" i="8"/>
  <c r="F1826" i="8"/>
  <c r="E1826" i="8"/>
  <c r="D1826" i="8"/>
  <c r="C1826" i="8"/>
  <c r="B1826" i="8"/>
  <c r="A1826" i="8"/>
  <c r="Q1826" i="8" s="1"/>
  <c r="P1825" i="8"/>
  <c r="O1825" i="8"/>
  <c r="N1825" i="8"/>
  <c r="K1825" i="8"/>
  <c r="L1825" i="8" s="1"/>
  <c r="J1825" i="8"/>
  <c r="I1825" i="8"/>
  <c r="H1825" i="8"/>
  <c r="G1825" i="8"/>
  <c r="F1825" i="8"/>
  <c r="E1825" i="8"/>
  <c r="D1825" i="8"/>
  <c r="C1825" i="8"/>
  <c r="B1825" i="8"/>
  <c r="A1825" i="8"/>
  <c r="Q1825" i="8" s="1"/>
  <c r="P1824" i="8"/>
  <c r="O1824" i="8"/>
  <c r="N1824" i="8"/>
  <c r="K1824" i="8"/>
  <c r="L1824" i="8" s="1"/>
  <c r="J1824" i="8"/>
  <c r="I1824" i="8"/>
  <c r="H1824" i="8"/>
  <c r="G1824" i="8"/>
  <c r="F1824" i="8"/>
  <c r="E1824" i="8"/>
  <c r="D1824" i="8"/>
  <c r="C1824" i="8"/>
  <c r="B1824" i="8"/>
  <c r="A1824" i="8"/>
  <c r="Q1824" i="8" s="1"/>
  <c r="P1823" i="8"/>
  <c r="O1823" i="8"/>
  <c r="N1823" i="8"/>
  <c r="K1823" i="8"/>
  <c r="L1823" i="8" s="1"/>
  <c r="J1823" i="8"/>
  <c r="I1823" i="8"/>
  <c r="H1823" i="8"/>
  <c r="G1823" i="8"/>
  <c r="F1823" i="8"/>
  <c r="E1823" i="8"/>
  <c r="D1823" i="8"/>
  <c r="C1823" i="8"/>
  <c r="B1823" i="8"/>
  <c r="A1823" i="8"/>
  <c r="Q1823" i="8" s="1"/>
  <c r="P1822" i="8"/>
  <c r="O1822" i="8"/>
  <c r="N1822" i="8"/>
  <c r="L1822" i="8"/>
  <c r="K1822" i="8"/>
  <c r="J1822" i="8"/>
  <c r="I1822" i="8"/>
  <c r="H1822" i="8"/>
  <c r="G1822" i="8"/>
  <c r="F1822" i="8"/>
  <c r="E1822" i="8"/>
  <c r="D1822" i="8"/>
  <c r="C1822" i="8"/>
  <c r="B1822" i="8"/>
  <c r="A1822" i="8"/>
  <c r="Q1822" i="8" s="1"/>
  <c r="Q1821" i="8"/>
  <c r="P1821" i="8"/>
  <c r="O1821" i="8"/>
  <c r="N1821" i="8"/>
  <c r="M1821" i="8"/>
  <c r="K1821" i="8"/>
  <c r="L1821" i="8" s="1"/>
  <c r="J1821" i="8"/>
  <c r="I1821" i="8"/>
  <c r="H1821" i="8"/>
  <c r="G1821" i="8"/>
  <c r="F1821" i="8"/>
  <c r="E1821" i="8"/>
  <c r="D1821" i="8"/>
  <c r="C1821" i="8"/>
  <c r="B1821" i="8"/>
  <c r="A1821" i="8"/>
  <c r="P1820" i="8"/>
  <c r="O1820" i="8"/>
  <c r="N1820" i="8"/>
  <c r="K1820" i="8"/>
  <c r="L1820" i="8" s="1"/>
  <c r="J1820" i="8"/>
  <c r="I1820" i="8"/>
  <c r="H1820" i="8"/>
  <c r="G1820" i="8"/>
  <c r="F1820" i="8"/>
  <c r="E1820" i="8"/>
  <c r="D1820" i="8"/>
  <c r="C1820" i="8"/>
  <c r="B1820" i="8"/>
  <c r="A1820" i="8"/>
  <c r="Q1820" i="8" s="1"/>
  <c r="P1819" i="8"/>
  <c r="O1819" i="8"/>
  <c r="N1819" i="8"/>
  <c r="K1819" i="8"/>
  <c r="L1819" i="8" s="1"/>
  <c r="J1819" i="8"/>
  <c r="I1819" i="8"/>
  <c r="H1819" i="8"/>
  <c r="G1819" i="8"/>
  <c r="F1819" i="8"/>
  <c r="E1819" i="8"/>
  <c r="D1819" i="8"/>
  <c r="C1819" i="8"/>
  <c r="B1819" i="8"/>
  <c r="A1819" i="8"/>
  <c r="Q1819" i="8" s="1"/>
  <c r="P1818" i="8"/>
  <c r="O1818" i="8"/>
  <c r="N1818" i="8"/>
  <c r="L1818" i="8"/>
  <c r="K1818" i="8"/>
  <c r="J1818" i="8"/>
  <c r="I1818" i="8"/>
  <c r="H1818" i="8"/>
  <c r="G1818" i="8"/>
  <c r="F1818" i="8"/>
  <c r="E1818" i="8"/>
  <c r="D1818" i="8"/>
  <c r="C1818" i="8"/>
  <c r="B1818" i="8"/>
  <c r="A1818" i="8"/>
  <c r="Q1818" i="8" s="1"/>
  <c r="P1817" i="8"/>
  <c r="O1817" i="8"/>
  <c r="N1817" i="8"/>
  <c r="K1817" i="8"/>
  <c r="L1817" i="8" s="1"/>
  <c r="J1817" i="8"/>
  <c r="I1817" i="8"/>
  <c r="H1817" i="8"/>
  <c r="G1817" i="8"/>
  <c r="F1817" i="8"/>
  <c r="E1817" i="8"/>
  <c r="D1817" i="8"/>
  <c r="C1817" i="8"/>
  <c r="B1817" i="8"/>
  <c r="A1817" i="8"/>
  <c r="Q1817" i="8" s="1"/>
  <c r="P1816" i="8"/>
  <c r="O1816" i="8"/>
  <c r="N1816" i="8"/>
  <c r="K1816" i="8"/>
  <c r="L1816" i="8" s="1"/>
  <c r="J1816" i="8"/>
  <c r="I1816" i="8"/>
  <c r="H1816" i="8"/>
  <c r="G1816" i="8"/>
  <c r="F1816" i="8"/>
  <c r="E1816" i="8"/>
  <c r="D1816" i="8"/>
  <c r="C1816" i="8"/>
  <c r="B1816" i="8"/>
  <c r="A1816" i="8"/>
  <c r="Q1816" i="8" s="1"/>
  <c r="P1815" i="8"/>
  <c r="O1815" i="8"/>
  <c r="N1815" i="8"/>
  <c r="K1815" i="8"/>
  <c r="L1815" i="8" s="1"/>
  <c r="J1815" i="8"/>
  <c r="I1815" i="8"/>
  <c r="H1815" i="8"/>
  <c r="G1815" i="8"/>
  <c r="F1815" i="8"/>
  <c r="E1815" i="8"/>
  <c r="D1815" i="8"/>
  <c r="C1815" i="8"/>
  <c r="B1815" i="8"/>
  <c r="A1815" i="8"/>
  <c r="Q1815" i="8" s="1"/>
  <c r="P1814" i="8"/>
  <c r="O1814" i="8"/>
  <c r="N1814" i="8"/>
  <c r="K1814" i="8"/>
  <c r="L1814" i="8" s="1"/>
  <c r="J1814" i="8"/>
  <c r="I1814" i="8"/>
  <c r="H1814" i="8"/>
  <c r="G1814" i="8"/>
  <c r="F1814" i="8"/>
  <c r="E1814" i="8"/>
  <c r="D1814" i="8"/>
  <c r="C1814" i="8"/>
  <c r="B1814" i="8"/>
  <c r="A1814" i="8"/>
  <c r="Q1814" i="8" s="1"/>
  <c r="P1813" i="8"/>
  <c r="O1813" i="8"/>
  <c r="N1813" i="8"/>
  <c r="K1813" i="8"/>
  <c r="L1813" i="8" s="1"/>
  <c r="J1813" i="8"/>
  <c r="I1813" i="8"/>
  <c r="H1813" i="8"/>
  <c r="G1813" i="8"/>
  <c r="F1813" i="8"/>
  <c r="E1813" i="8"/>
  <c r="D1813" i="8"/>
  <c r="C1813" i="8"/>
  <c r="B1813" i="8"/>
  <c r="A1813" i="8"/>
  <c r="Q1813" i="8" s="1"/>
  <c r="P1812" i="8"/>
  <c r="O1812" i="8"/>
  <c r="N1812" i="8"/>
  <c r="K1812" i="8"/>
  <c r="L1812" i="8" s="1"/>
  <c r="J1812" i="8"/>
  <c r="I1812" i="8"/>
  <c r="H1812" i="8"/>
  <c r="G1812" i="8"/>
  <c r="F1812" i="8"/>
  <c r="E1812" i="8"/>
  <c r="D1812" i="8"/>
  <c r="C1812" i="8"/>
  <c r="B1812" i="8"/>
  <c r="A1812" i="8"/>
  <c r="Q1812" i="8" s="1"/>
  <c r="P1811" i="8"/>
  <c r="O1811" i="8"/>
  <c r="N1811" i="8"/>
  <c r="K1811" i="8"/>
  <c r="L1811" i="8" s="1"/>
  <c r="J1811" i="8"/>
  <c r="I1811" i="8"/>
  <c r="H1811" i="8"/>
  <c r="G1811" i="8"/>
  <c r="F1811" i="8"/>
  <c r="E1811" i="8"/>
  <c r="D1811" i="8"/>
  <c r="C1811" i="8"/>
  <c r="B1811" i="8"/>
  <c r="A1811" i="8"/>
  <c r="Q1811" i="8" s="1"/>
  <c r="P1810" i="8"/>
  <c r="O1810" i="8"/>
  <c r="N1810" i="8"/>
  <c r="K1810" i="8"/>
  <c r="L1810" i="8" s="1"/>
  <c r="J1810" i="8"/>
  <c r="I1810" i="8"/>
  <c r="H1810" i="8"/>
  <c r="G1810" i="8"/>
  <c r="F1810" i="8"/>
  <c r="E1810" i="8"/>
  <c r="D1810" i="8"/>
  <c r="C1810" i="8"/>
  <c r="B1810" i="8"/>
  <c r="A1810" i="8"/>
  <c r="Q1810" i="8" s="1"/>
  <c r="P1809" i="8"/>
  <c r="O1809" i="8"/>
  <c r="N1809" i="8"/>
  <c r="K1809" i="8"/>
  <c r="L1809" i="8" s="1"/>
  <c r="J1809" i="8"/>
  <c r="I1809" i="8"/>
  <c r="H1809" i="8"/>
  <c r="G1809" i="8"/>
  <c r="F1809" i="8"/>
  <c r="E1809" i="8"/>
  <c r="D1809" i="8"/>
  <c r="C1809" i="8"/>
  <c r="B1809" i="8"/>
  <c r="A1809" i="8"/>
  <c r="Q1809" i="8" s="1"/>
  <c r="P1808" i="8"/>
  <c r="O1808" i="8"/>
  <c r="N1808" i="8"/>
  <c r="K1808" i="8"/>
  <c r="L1808" i="8" s="1"/>
  <c r="J1808" i="8"/>
  <c r="I1808" i="8"/>
  <c r="H1808" i="8"/>
  <c r="G1808" i="8"/>
  <c r="F1808" i="8"/>
  <c r="E1808" i="8"/>
  <c r="D1808" i="8"/>
  <c r="C1808" i="8"/>
  <c r="B1808" i="8"/>
  <c r="A1808" i="8"/>
  <c r="Q1808" i="8" s="1"/>
  <c r="P1807" i="8"/>
  <c r="O1807" i="8"/>
  <c r="N1807" i="8"/>
  <c r="K1807" i="8"/>
  <c r="L1807" i="8" s="1"/>
  <c r="J1807" i="8"/>
  <c r="I1807" i="8"/>
  <c r="H1807" i="8"/>
  <c r="G1807" i="8"/>
  <c r="F1807" i="8"/>
  <c r="E1807" i="8"/>
  <c r="D1807" i="8"/>
  <c r="C1807" i="8"/>
  <c r="B1807" i="8"/>
  <c r="A1807" i="8"/>
  <c r="Q1807" i="8" s="1"/>
  <c r="P1806" i="8"/>
  <c r="O1806" i="8"/>
  <c r="N1806" i="8"/>
  <c r="L1806" i="8"/>
  <c r="K1806" i="8"/>
  <c r="J1806" i="8"/>
  <c r="I1806" i="8"/>
  <c r="H1806" i="8"/>
  <c r="G1806" i="8"/>
  <c r="F1806" i="8"/>
  <c r="E1806" i="8"/>
  <c r="D1806" i="8"/>
  <c r="C1806" i="8"/>
  <c r="B1806" i="8"/>
  <c r="A1806" i="8"/>
  <c r="Q1806" i="8" s="1"/>
  <c r="Q1805" i="8"/>
  <c r="P1805" i="8"/>
  <c r="O1805" i="8"/>
  <c r="N1805" i="8"/>
  <c r="M1805" i="8"/>
  <c r="K1805" i="8"/>
  <c r="L1805" i="8" s="1"/>
  <c r="J1805" i="8"/>
  <c r="I1805" i="8"/>
  <c r="H1805" i="8"/>
  <c r="G1805" i="8"/>
  <c r="F1805" i="8"/>
  <c r="E1805" i="8"/>
  <c r="D1805" i="8"/>
  <c r="C1805" i="8"/>
  <c r="B1805" i="8"/>
  <c r="A1805" i="8"/>
  <c r="P1804" i="8"/>
  <c r="O1804" i="8"/>
  <c r="N1804" i="8"/>
  <c r="K1804" i="8"/>
  <c r="L1804" i="8" s="1"/>
  <c r="J1804" i="8"/>
  <c r="I1804" i="8"/>
  <c r="H1804" i="8"/>
  <c r="G1804" i="8"/>
  <c r="F1804" i="8"/>
  <c r="E1804" i="8"/>
  <c r="D1804" i="8"/>
  <c r="C1804" i="8"/>
  <c r="B1804" i="8"/>
  <c r="A1804" i="8"/>
  <c r="Q1804" i="8" s="1"/>
  <c r="P1803" i="8"/>
  <c r="O1803" i="8"/>
  <c r="N1803" i="8"/>
  <c r="K1803" i="8"/>
  <c r="L1803" i="8" s="1"/>
  <c r="J1803" i="8"/>
  <c r="I1803" i="8"/>
  <c r="H1803" i="8"/>
  <c r="G1803" i="8"/>
  <c r="F1803" i="8"/>
  <c r="E1803" i="8"/>
  <c r="D1803" i="8"/>
  <c r="C1803" i="8"/>
  <c r="B1803" i="8"/>
  <c r="A1803" i="8"/>
  <c r="Q1803" i="8" s="1"/>
  <c r="P1802" i="8"/>
  <c r="O1802" i="8"/>
  <c r="N1802" i="8"/>
  <c r="L1802" i="8"/>
  <c r="K1802" i="8"/>
  <c r="J1802" i="8"/>
  <c r="I1802" i="8"/>
  <c r="H1802" i="8"/>
  <c r="G1802" i="8"/>
  <c r="F1802" i="8"/>
  <c r="E1802" i="8"/>
  <c r="D1802" i="8"/>
  <c r="C1802" i="8"/>
  <c r="B1802" i="8"/>
  <c r="A1802" i="8"/>
  <c r="Q1802" i="8" s="1"/>
  <c r="P1801" i="8"/>
  <c r="O1801" i="8"/>
  <c r="N1801" i="8"/>
  <c r="K1801" i="8"/>
  <c r="L1801" i="8" s="1"/>
  <c r="J1801" i="8"/>
  <c r="I1801" i="8"/>
  <c r="H1801" i="8"/>
  <c r="G1801" i="8"/>
  <c r="F1801" i="8"/>
  <c r="E1801" i="8"/>
  <c r="D1801" i="8"/>
  <c r="C1801" i="8"/>
  <c r="B1801" i="8"/>
  <c r="A1801" i="8"/>
  <c r="Q1801" i="8" s="1"/>
  <c r="P1800" i="8"/>
  <c r="O1800" i="8"/>
  <c r="N1800" i="8"/>
  <c r="K1800" i="8"/>
  <c r="L1800" i="8" s="1"/>
  <c r="J1800" i="8"/>
  <c r="I1800" i="8"/>
  <c r="H1800" i="8"/>
  <c r="G1800" i="8"/>
  <c r="F1800" i="8"/>
  <c r="E1800" i="8"/>
  <c r="D1800" i="8"/>
  <c r="C1800" i="8"/>
  <c r="B1800" i="8"/>
  <c r="A1800" i="8"/>
  <c r="Q1800" i="8" s="1"/>
  <c r="P1799" i="8"/>
  <c r="O1799" i="8"/>
  <c r="N1799" i="8"/>
  <c r="K1799" i="8"/>
  <c r="L1799" i="8" s="1"/>
  <c r="J1799" i="8"/>
  <c r="I1799" i="8"/>
  <c r="H1799" i="8"/>
  <c r="G1799" i="8"/>
  <c r="F1799" i="8"/>
  <c r="E1799" i="8"/>
  <c r="D1799" i="8"/>
  <c r="C1799" i="8"/>
  <c r="B1799" i="8"/>
  <c r="A1799" i="8"/>
  <c r="Q1799" i="8" s="1"/>
  <c r="P1798" i="8"/>
  <c r="O1798" i="8"/>
  <c r="N1798" i="8"/>
  <c r="K1798" i="8"/>
  <c r="L1798" i="8" s="1"/>
  <c r="J1798" i="8"/>
  <c r="I1798" i="8"/>
  <c r="H1798" i="8"/>
  <c r="G1798" i="8"/>
  <c r="F1798" i="8"/>
  <c r="E1798" i="8"/>
  <c r="D1798" i="8"/>
  <c r="C1798" i="8"/>
  <c r="B1798" i="8"/>
  <c r="A1798" i="8"/>
  <c r="Q1798" i="8" s="1"/>
  <c r="Q1797" i="8"/>
  <c r="P1797" i="8"/>
  <c r="O1797" i="8"/>
  <c r="N1797" i="8"/>
  <c r="M1797" i="8"/>
  <c r="K1797" i="8"/>
  <c r="L1797" i="8" s="1"/>
  <c r="J1797" i="8"/>
  <c r="I1797" i="8"/>
  <c r="H1797" i="8"/>
  <c r="G1797" i="8"/>
  <c r="F1797" i="8"/>
  <c r="E1797" i="8"/>
  <c r="D1797" i="8"/>
  <c r="C1797" i="8"/>
  <c r="B1797" i="8"/>
  <c r="A1797" i="8"/>
  <c r="P1796" i="8"/>
  <c r="O1796" i="8"/>
  <c r="N1796" i="8"/>
  <c r="K1796" i="8"/>
  <c r="L1796" i="8" s="1"/>
  <c r="J1796" i="8"/>
  <c r="I1796" i="8"/>
  <c r="H1796" i="8"/>
  <c r="G1796" i="8"/>
  <c r="F1796" i="8"/>
  <c r="E1796" i="8"/>
  <c r="D1796" i="8"/>
  <c r="C1796" i="8"/>
  <c r="B1796" i="8"/>
  <c r="A1796" i="8"/>
  <c r="Q1796" i="8" s="1"/>
  <c r="P1795" i="8"/>
  <c r="O1795" i="8"/>
  <c r="N1795" i="8"/>
  <c r="K1795" i="8"/>
  <c r="L1795" i="8" s="1"/>
  <c r="J1795" i="8"/>
  <c r="I1795" i="8"/>
  <c r="H1795" i="8"/>
  <c r="G1795" i="8"/>
  <c r="F1795" i="8"/>
  <c r="E1795" i="8"/>
  <c r="D1795" i="8"/>
  <c r="C1795" i="8"/>
  <c r="B1795" i="8"/>
  <c r="A1795" i="8"/>
  <c r="Q1795" i="8" s="1"/>
  <c r="P1794" i="8"/>
  <c r="O1794" i="8"/>
  <c r="N1794" i="8"/>
  <c r="K1794" i="8"/>
  <c r="L1794" i="8" s="1"/>
  <c r="J1794" i="8"/>
  <c r="I1794" i="8"/>
  <c r="H1794" i="8"/>
  <c r="G1794" i="8"/>
  <c r="F1794" i="8"/>
  <c r="E1794" i="8"/>
  <c r="D1794" i="8"/>
  <c r="C1794" i="8"/>
  <c r="B1794" i="8"/>
  <c r="A1794" i="8"/>
  <c r="Q1794" i="8" s="1"/>
  <c r="P1793" i="8"/>
  <c r="O1793" i="8"/>
  <c r="N1793" i="8"/>
  <c r="K1793" i="8"/>
  <c r="L1793" i="8" s="1"/>
  <c r="J1793" i="8"/>
  <c r="I1793" i="8"/>
  <c r="H1793" i="8"/>
  <c r="G1793" i="8"/>
  <c r="F1793" i="8"/>
  <c r="E1793" i="8"/>
  <c r="D1793" i="8"/>
  <c r="C1793" i="8"/>
  <c r="B1793" i="8"/>
  <c r="A1793" i="8"/>
  <c r="Q1793" i="8" s="1"/>
  <c r="P1792" i="8"/>
  <c r="O1792" i="8"/>
  <c r="N1792" i="8"/>
  <c r="K1792" i="8"/>
  <c r="L1792" i="8" s="1"/>
  <c r="J1792" i="8"/>
  <c r="I1792" i="8"/>
  <c r="H1792" i="8"/>
  <c r="G1792" i="8"/>
  <c r="F1792" i="8"/>
  <c r="E1792" i="8"/>
  <c r="D1792" i="8"/>
  <c r="C1792" i="8"/>
  <c r="B1792" i="8"/>
  <c r="A1792" i="8"/>
  <c r="Q1792" i="8" s="1"/>
  <c r="P1791" i="8"/>
  <c r="O1791" i="8"/>
  <c r="N1791" i="8"/>
  <c r="K1791" i="8"/>
  <c r="L1791" i="8" s="1"/>
  <c r="J1791" i="8"/>
  <c r="I1791" i="8"/>
  <c r="H1791" i="8"/>
  <c r="G1791" i="8"/>
  <c r="F1791" i="8"/>
  <c r="E1791" i="8"/>
  <c r="D1791" i="8"/>
  <c r="C1791" i="8"/>
  <c r="B1791" i="8"/>
  <c r="A1791" i="8"/>
  <c r="Q1791" i="8" s="1"/>
  <c r="P1790" i="8"/>
  <c r="O1790" i="8"/>
  <c r="N1790" i="8"/>
  <c r="L1790" i="8"/>
  <c r="K1790" i="8"/>
  <c r="J1790" i="8"/>
  <c r="I1790" i="8"/>
  <c r="H1790" i="8"/>
  <c r="G1790" i="8"/>
  <c r="F1790" i="8"/>
  <c r="E1790" i="8"/>
  <c r="D1790" i="8"/>
  <c r="C1790" i="8"/>
  <c r="B1790" i="8"/>
  <c r="A1790" i="8"/>
  <c r="Q1790" i="8" s="1"/>
  <c r="Q1789" i="8"/>
  <c r="P1789" i="8"/>
  <c r="O1789" i="8"/>
  <c r="N1789" i="8"/>
  <c r="M1789" i="8"/>
  <c r="K1789" i="8"/>
  <c r="L1789" i="8" s="1"/>
  <c r="J1789" i="8"/>
  <c r="I1789" i="8"/>
  <c r="H1789" i="8"/>
  <c r="G1789" i="8"/>
  <c r="F1789" i="8"/>
  <c r="E1789" i="8"/>
  <c r="D1789" i="8"/>
  <c r="C1789" i="8"/>
  <c r="B1789" i="8"/>
  <c r="A1789" i="8"/>
  <c r="P1788" i="8"/>
  <c r="O1788" i="8"/>
  <c r="N1788" i="8"/>
  <c r="K1788" i="8"/>
  <c r="L1788" i="8" s="1"/>
  <c r="J1788" i="8"/>
  <c r="I1788" i="8"/>
  <c r="H1788" i="8"/>
  <c r="G1788" i="8"/>
  <c r="F1788" i="8"/>
  <c r="E1788" i="8"/>
  <c r="D1788" i="8"/>
  <c r="C1788" i="8"/>
  <c r="B1788" i="8"/>
  <c r="A1788" i="8"/>
  <c r="Q1788" i="8" s="1"/>
  <c r="P1787" i="8"/>
  <c r="O1787" i="8"/>
  <c r="N1787" i="8"/>
  <c r="K1787" i="8"/>
  <c r="L1787" i="8" s="1"/>
  <c r="J1787" i="8"/>
  <c r="I1787" i="8"/>
  <c r="H1787" i="8"/>
  <c r="G1787" i="8"/>
  <c r="F1787" i="8"/>
  <c r="E1787" i="8"/>
  <c r="D1787" i="8"/>
  <c r="C1787" i="8"/>
  <c r="B1787" i="8"/>
  <c r="A1787" i="8"/>
  <c r="Q1787" i="8" s="1"/>
  <c r="P1786" i="8"/>
  <c r="O1786" i="8"/>
  <c r="N1786" i="8"/>
  <c r="L1786" i="8"/>
  <c r="K1786" i="8"/>
  <c r="J1786" i="8"/>
  <c r="I1786" i="8"/>
  <c r="H1786" i="8"/>
  <c r="G1786" i="8"/>
  <c r="F1786" i="8"/>
  <c r="E1786" i="8"/>
  <c r="D1786" i="8"/>
  <c r="C1786" i="8"/>
  <c r="B1786" i="8"/>
  <c r="A1786" i="8"/>
  <c r="Q1786" i="8" s="1"/>
  <c r="P1785" i="8"/>
  <c r="O1785" i="8"/>
  <c r="N1785" i="8"/>
  <c r="K1785" i="8"/>
  <c r="L1785" i="8" s="1"/>
  <c r="J1785" i="8"/>
  <c r="I1785" i="8"/>
  <c r="H1785" i="8"/>
  <c r="G1785" i="8"/>
  <c r="F1785" i="8"/>
  <c r="E1785" i="8"/>
  <c r="D1785" i="8"/>
  <c r="C1785" i="8"/>
  <c r="B1785" i="8"/>
  <c r="A1785" i="8"/>
  <c r="Q1785" i="8" s="1"/>
  <c r="P1784" i="8"/>
  <c r="O1784" i="8"/>
  <c r="N1784" i="8"/>
  <c r="K1784" i="8"/>
  <c r="L1784" i="8" s="1"/>
  <c r="J1784" i="8"/>
  <c r="I1784" i="8"/>
  <c r="H1784" i="8"/>
  <c r="G1784" i="8"/>
  <c r="F1784" i="8"/>
  <c r="E1784" i="8"/>
  <c r="D1784" i="8"/>
  <c r="C1784" i="8"/>
  <c r="B1784" i="8"/>
  <c r="A1784" i="8"/>
  <c r="Q1784" i="8" s="1"/>
  <c r="P1783" i="8"/>
  <c r="O1783" i="8"/>
  <c r="N1783" i="8"/>
  <c r="K1783" i="8"/>
  <c r="L1783" i="8" s="1"/>
  <c r="J1783" i="8"/>
  <c r="I1783" i="8"/>
  <c r="H1783" i="8"/>
  <c r="G1783" i="8"/>
  <c r="F1783" i="8"/>
  <c r="E1783" i="8"/>
  <c r="D1783" i="8"/>
  <c r="C1783" i="8"/>
  <c r="B1783" i="8"/>
  <c r="A1783" i="8"/>
  <c r="Q1783" i="8" s="1"/>
  <c r="P1782" i="8"/>
  <c r="O1782" i="8"/>
  <c r="N1782" i="8"/>
  <c r="K1782" i="8"/>
  <c r="L1782" i="8" s="1"/>
  <c r="J1782" i="8"/>
  <c r="I1782" i="8"/>
  <c r="H1782" i="8"/>
  <c r="G1782" i="8"/>
  <c r="F1782" i="8"/>
  <c r="E1782" i="8"/>
  <c r="D1782" i="8"/>
  <c r="C1782" i="8"/>
  <c r="B1782" i="8"/>
  <c r="A1782" i="8"/>
  <c r="Q1782" i="8" s="1"/>
  <c r="Q1781" i="8"/>
  <c r="P1781" i="8"/>
  <c r="O1781" i="8"/>
  <c r="N1781" i="8"/>
  <c r="M1781" i="8"/>
  <c r="K1781" i="8"/>
  <c r="L1781" i="8" s="1"/>
  <c r="J1781" i="8"/>
  <c r="I1781" i="8"/>
  <c r="H1781" i="8"/>
  <c r="G1781" i="8"/>
  <c r="F1781" i="8"/>
  <c r="E1781" i="8"/>
  <c r="D1781" i="8"/>
  <c r="C1781" i="8"/>
  <c r="B1781" i="8"/>
  <c r="A1781" i="8"/>
  <c r="P1780" i="8"/>
  <c r="O1780" i="8"/>
  <c r="N1780" i="8"/>
  <c r="K1780" i="8"/>
  <c r="L1780" i="8" s="1"/>
  <c r="J1780" i="8"/>
  <c r="I1780" i="8"/>
  <c r="H1780" i="8"/>
  <c r="G1780" i="8"/>
  <c r="F1780" i="8"/>
  <c r="E1780" i="8"/>
  <c r="D1780" i="8"/>
  <c r="C1780" i="8"/>
  <c r="B1780" i="8"/>
  <c r="A1780" i="8"/>
  <c r="P1779" i="8"/>
  <c r="O1779" i="8"/>
  <c r="N1779" i="8"/>
  <c r="K1779" i="8"/>
  <c r="L1779" i="8" s="1"/>
  <c r="J1779" i="8"/>
  <c r="I1779" i="8"/>
  <c r="H1779" i="8"/>
  <c r="G1779" i="8"/>
  <c r="F1779" i="8"/>
  <c r="E1779" i="8"/>
  <c r="D1779" i="8"/>
  <c r="C1779" i="8"/>
  <c r="B1779" i="8"/>
  <c r="A1779" i="8"/>
  <c r="Q1779" i="8" s="1"/>
  <c r="P1778" i="8"/>
  <c r="O1778" i="8"/>
  <c r="N1778" i="8"/>
  <c r="K1778" i="8"/>
  <c r="L1778" i="8" s="1"/>
  <c r="J1778" i="8"/>
  <c r="I1778" i="8"/>
  <c r="H1778" i="8"/>
  <c r="G1778" i="8"/>
  <c r="F1778" i="8"/>
  <c r="E1778" i="8"/>
  <c r="D1778" i="8"/>
  <c r="C1778" i="8"/>
  <c r="B1778" i="8"/>
  <c r="A1778" i="8"/>
  <c r="Q1778" i="8" s="1"/>
  <c r="P1777" i="8"/>
  <c r="O1777" i="8"/>
  <c r="N1777" i="8"/>
  <c r="L1777" i="8"/>
  <c r="K1777" i="8"/>
  <c r="J1777" i="8"/>
  <c r="I1777" i="8"/>
  <c r="H1777" i="8"/>
  <c r="G1777" i="8"/>
  <c r="F1777" i="8"/>
  <c r="E1777" i="8"/>
  <c r="D1777" i="8"/>
  <c r="C1777" i="8"/>
  <c r="B1777" i="8"/>
  <c r="A1777" i="8"/>
  <c r="Q1777" i="8" s="1"/>
  <c r="P1776" i="8"/>
  <c r="O1776" i="8"/>
  <c r="N1776" i="8"/>
  <c r="K1776" i="8"/>
  <c r="L1776" i="8" s="1"/>
  <c r="J1776" i="8"/>
  <c r="I1776" i="8"/>
  <c r="H1776" i="8"/>
  <c r="G1776" i="8"/>
  <c r="F1776" i="8"/>
  <c r="E1776" i="8"/>
  <c r="D1776" i="8"/>
  <c r="C1776" i="8"/>
  <c r="B1776" i="8"/>
  <c r="A1776" i="8"/>
  <c r="Q1776" i="8" s="1"/>
  <c r="P1775" i="8"/>
  <c r="O1775" i="8"/>
  <c r="N1775" i="8"/>
  <c r="K1775" i="8"/>
  <c r="L1775" i="8" s="1"/>
  <c r="J1775" i="8"/>
  <c r="I1775" i="8"/>
  <c r="H1775" i="8"/>
  <c r="G1775" i="8"/>
  <c r="F1775" i="8"/>
  <c r="E1775" i="8"/>
  <c r="D1775" i="8"/>
  <c r="C1775" i="8"/>
  <c r="B1775" i="8"/>
  <c r="A1775" i="8"/>
  <c r="Q1775" i="8" s="1"/>
  <c r="P1774" i="8"/>
  <c r="O1774" i="8"/>
  <c r="N1774" i="8"/>
  <c r="K1774" i="8"/>
  <c r="L1774" i="8" s="1"/>
  <c r="J1774" i="8"/>
  <c r="I1774" i="8"/>
  <c r="H1774" i="8"/>
  <c r="G1774" i="8"/>
  <c r="F1774" i="8"/>
  <c r="E1774" i="8"/>
  <c r="D1774" i="8"/>
  <c r="C1774" i="8"/>
  <c r="B1774" i="8"/>
  <c r="A1774" i="8"/>
  <c r="Q1774" i="8" s="1"/>
  <c r="P1773" i="8"/>
  <c r="O1773" i="8"/>
  <c r="N1773" i="8"/>
  <c r="K1773" i="8"/>
  <c r="L1773" i="8" s="1"/>
  <c r="J1773" i="8"/>
  <c r="I1773" i="8"/>
  <c r="H1773" i="8"/>
  <c r="G1773" i="8"/>
  <c r="F1773" i="8"/>
  <c r="E1773" i="8"/>
  <c r="D1773" i="8"/>
  <c r="C1773" i="8"/>
  <c r="B1773" i="8"/>
  <c r="A1773" i="8"/>
  <c r="Q1773" i="8" s="1"/>
  <c r="P1772" i="8"/>
  <c r="O1772" i="8"/>
  <c r="N1772" i="8"/>
  <c r="K1772" i="8"/>
  <c r="L1772" i="8" s="1"/>
  <c r="J1772" i="8"/>
  <c r="I1772" i="8"/>
  <c r="H1772" i="8"/>
  <c r="G1772" i="8"/>
  <c r="F1772" i="8"/>
  <c r="E1772" i="8"/>
  <c r="D1772" i="8"/>
  <c r="C1772" i="8"/>
  <c r="B1772" i="8"/>
  <c r="A1772" i="8"/>
  <c r="Q1772" i="8" s="1"/>
  <c r="P1771" i="8"/>
  <c r="O1771" i="8"/>
  <c r="N1771" i="8"/>
  <c r="K1771" i="8"/>
  <c r="L1771" i="8" s="1"/>
  <c r="J1771" i="8"/>
  <c r="I1771" i="8"/>
  <c r="H1771" i="8"/>
  <c r="G1771" i="8"/>
  <c r="F1771" i="8"/>
  <c r="E1771" i="8"/>
  <c r="D1771" i="8"/>
  <c r="C1771" i="8"/>
  <c r="B1771" i="8"/>
  <c r="A1771" i="8"/>
  <c r="Q1771" i="8" s="1"/>
  <c r="P1770" i="8"/>
  <c r="O1770" i="8"/>
  <c r="N1770" i="8"/>
  <c r="K1770" i="8"/>
  <c r="L1770" i="8" s="1"/>
  <c r="J1770" i="8"/>
  <c r="I1770" i="8"/>
  <c r="H1770" i="8"/>
  <c r="G1770" i="8"/>
  <c r="F1770" i="8"/>
  <c r="E1770" i="8"/>
  <c r="D1770" i="8"/>
  <c r="C1770" i="8"/>
  <c r="B1770" i="8"/>
  <c r="A1770" i="8"/>
  <c r="Q1770" i="8" s="1"/>
  <c r="P1769" i="8"/>
  <c r="O1769" i="8"/>
  <c r="N1769" i="8"/>
  <c r="L1769" i="8"/>
  <c r="K1769" i="8"/>
  <c r="J1769" i="8"/>
  <c r="I1769" i="8"/>
  <c r="H1769" i="8"/>
  <c r="G1769" i="8"/>
  <c r="F1769" i="8"/>
  <c r="E1769" i="8"/>
  <c r="D1769" i="8"/>
  <c r="C1769" i="8"/>
  <c r="B1769" i="8"/>
  <c r="A1769" i="8"/>
  <c r="Q1769" i="8" s="1"/>
  <c r="P1768" i="8"/>
  <c r="O1768" i="8"/>
  <c r="N1768" i="8"/>
  <c r="K1768" i="8"/>
  <c r="L1768" i="8" s="1"/>
  <c r="J1768" i="8"/>
  <c r="I1768" i="8"/>
  <c r="H1768" i="8"/>
  <c r="G1768" i="8"/>
  <c r="F1768" i="8"/>
  <c r="E1768" i="8"/>
  <c r="D1768" i="8"/>
  <c r="C1768" i="8"/>
  <c r="B1768" i="8"/>
  <c r="A1768" i="8"/>
  <c r="Q1768" i="8" s="1"/>
  <c r="P1767" i="8"/>
  <c r="O1767" i="8"/>
  <c r="N1767" i="8"/>
  <c r="K1767" i="8"/>
  <c r="L1767" i="8" s="1"/>
  <c r="J1767" i="8"/>
  <c r="I1767" i="8"/>
  <c r="H1767" i="8"/>
  <c r="G1767" i="8"/>
  <c r="F1767" i="8"/>
  <c r="E1767" i="8"/>
  <c r="D1767" i="8"/>
  <c r="C1767" i="8"/>
  <c r="B1767" i="8"/>
  <c r="A1767" i="8"/>
  <c r="Q1767" i="8" s="1"/>
  <c r="P1766" i="8"/>
  <c r="O1766" i="8"/>
  <c r="N1766" i="8"/>
  <c r="K1766" i="8"/>
  <c r="L1766" i="8" s="1"/>
  <c r="J1766" i="8"/>
  <c r="I1766" i="8"/>
  <c r="H1766" i="8"/>
  <c r="G1766" i="8"/>
  <c r="F1766" i="8"/>
  <c r="E1766" i="8"/>
  <c r="D1766" i="8"/>
  <c r="C1766" i="8"/>
  <c r="B1766" i="8"/>
  <c r="A1766" i="8"/>
  <c r="Q1766" i="8" s="1"/>
  <c r="P1765" i="8"/>
  <c r="O1765" i="8"/>
  <c r="N1765" i="8"/>
  <c r="K1765" i="8"/>
  <c r="L1765" i="8" s="1"/>
  <c r="J1765" i="8"/>
  <c r="I1765" i="8"/>
  <c r="H1765" i="8"/>
  <c r="G1765" i="8"/>
  <c r="F1765" i="8"/>
  <c r="E1765" i="8"/>
  <c r="D1765" i="8"/>
  <c r="C1765" i="8"/>
  <c r="B1765" i="8"/>
  <c r="A1765" i="8"/>
  <c r="Q1765" i="8" s="1"/>
  <c r="P1764" i="8"/>
  <c r="O1764" i="8"/>
  <c r="N1764" i="8"/>
  <c r="K1764" i="8"/>
  <c r="L1764" i="8" s="1"/>
  <c r="J1764" i="8"/>
  <c r="I1764" i="8"/>
  <c r="H1764" i="8"/>
  <c r="G1764" i="8"/>
  <c r="F1764" i="8"/>
  <c r="E1764" i="8"/>
  <c r="D1764" i="8"/>
  <c r="C1764" i="8"/>
  <c r="B1764" i="8"/>
  <c r="A1764" i="8"/>
  <c r="Q1764" i="8" s="1"/>
  <c r="P1763" i="8"/>
  <c r="O1763" i="8"/>
  <c r="N1763" i="8"/>
  <c r="K1763" i="8"/>
  <c r="L1763" i="8" s="1"/>
  <c r="J1763" i="8"/>
  <c r="I1763" i="8"/>
  <c r="H1763" i="8"/>
  <c r="G1763" i="8"/>
  <c r="F1763" i="8"/>
  <c r="E1763" i="8"/>
  <c r="D1763" i="8"/>
  <c r="C1763" i="8"/>
  <c r="B1763" i="8"/>
  <c r="A1763" i="8"/>
  <c r="Q1763" i="8" s="1"/>
  <c r="P1762" i="8"/>
  <c r="O1762" i="8"/>
  <c r="N1762" i="8"/>
  <c r="K1762" i="8"/>
  <c r="L1762" i="8" s="1"/>
  <c r="J1762" i="8"/>
  <c r="I1762" i="8"/>
  <c r="H1762" i="8"/>
  <c r="G1762" i="8"/>
  <c r="F1762" i="8"/>
  <c r="E1762" i="8"/>
  <c r="D1762" i="8"/>
  <c r="C1762" i="8"/>
  <c r="B1762" i="8"/>
  <c r="A1762" i="8"/>
  <c r="Q1762" i="8" s="1"/>
  <c r="P1761" i="8"/>
  <c r="O1761" i="8"/>
  <c r="N1761" i="8"/>
  <c r="L1761" i="8"/>
  <c r="K1761" i="8"/>
  <c r="J1761" i="8"/>
  <c r="I1761" i="8"/>
  <c r="H1761" i="8"/>
  <c r="G1761" i="8"/>
  <c r="F1761" i="8"/>
  <c r="E1761" i="8"/>
  <c r="D1761" i="8"/>
  <c r="C1761" i="8"/>
  <c r="B1761" i="8"/>
  <c r="A1761" i="8"/>
  <c r="Q1761" i="8" s="1"/>
  <c r="P1760" i="8"/>
  <c r="O1760" i="8"/>
  <c r="N1760" i="8"/>
  <c r="K1760" i="8"/>
  <c r="L1760" i="8" s="1"/>
  <c r="J1760" i="8"/>
  <c r="I1760" i="8"/>
  <c r="H1760" i="8"/>
  <c r="G1760" i="8"/>
  <c r="F1760" i="8"/>
  <c r="E1760" i="8"/>
  <c r="D1760" i="8"/>
  <c r="C1760" i="8"/>
  <c r="B1760" i="8"/>
  <c r="A1760" i="8"/>
  <c r="Q1760" i="8" s="1"/>
  <c r="P1759" i="8"/>
  <c r="O1759" i="8"/>
  <c r="N1759" i="8"/>
  <c r="K1759" i="8"/>
  <c r="L1759" i="8" s="1"/>
  <c r="J1759" i="8"/>
  <c r="I1759" i="8"/>
  <c r="H1759" i="8"/>
  <c r="G1759" i="8"/>
  <c r="F1759" i="8"/>
  <c r="E1759" i="8"/>
  <c r="D1759" i="8"/>
  <c r="C1759" i="8"/>
  <c r="B1759" i="8"/>
  <c r="A1759" i="8"/>
  <c r="Q1759" i="8" s="1"/>
  <c r="P1758" i="8"/>
  <c r="O1758" i="8"/>
  <c r="N1758" i="8"/>
  <c r="K1758" i="8"/>
  <c r="L1758" i="8" s="1"/>
  <c r="J1758" i="8"/>
  <c r="I1758" i="8"/>
  <c r="H1758" i="8"/>
  <c r="G1758" i="8"/>
  <c r="F1758" i="8"/>
  <c r="E1758" i="8"/>
  <c r="D1758" i="8"/>
  <c r="C1758" i="8"/>
  <c r="B1758" i="8"/>
  <c r="A1758" i="8"/>
  <c r="Q1758" i="8" s="1"/>
  <c r="P1757" i="8"/>
  <c r="O1757" i="8"/>
  <c r="N1757" i="8"/>
  <c r="K1757" i="8"/>
  <c r="L1757" i="8" s="1"/>
  <c r="J1757" i="8"/>
  <c r="I1757" i="8"/>
  <c r="H1757" i="8"/>
  <c r="G1757" i="8"/>
  <c r="F1757" i="8"/>
  <c r="E1757" i="8"/>
  <c r="D1757" i="8"/>
  <c r="C1757" i="8"/>
  <c r="B1757" i="8"/>
  <c r="A1757" i="8"/>
  <c r="Q1757" i="8" s="1"/>
  <c r="P1756" i="8"/>
  <c r="O1756" i="8"/>
  <c r="N1756" i="8"/>
  <c r="K1756" i="8"/>
  <c r="L1756" i="8" s="1"/>
  <c r="J1756" i="8"/>
  <c r="I1756" i="8"/>
  <c r="H1756" i="8"/>
  <c r="G1756" i="8"/>
  <c r="F1756" i="8"/>
  <c r="E1756" i="8"/>
  <c r="D1756" i="8"/>
  <c r="C1756" i="8"/>
  <c r="B1756" i="8"/>
  <c r="A1756" i="8"/>
  <c r="Q1756" i="8" s="1"/>
  <c r="P1755" i="8"/>
  <c r="O1755" i="8"/>
  <c r="N1755" i="8"/>
  <c r="K1755" i="8"/>
  <c r="L1755" i="8" s="1"/>
  <c r="J1755" i="8"/>
  <c r="I1755" i="8"/>
  <c r="H1755" i="8"/>
  <c r="G1755" i="8"/>
  <c r="F1755" i="8"/>
  <c r="E1755" i="8"/>
  <c r="D1755" i="8"/>
  <c r="C1755" i="8"/>
  <c r="B1755" i="8"/>
  <c r="A1755" i="8"/>
  <c r="Q1755" i="8" s="1"/>
  <c r="P1754" i="8"/>
  <c r="O1754" i="8"/>
  <c r="N1754" i="8"/>
  <c r="K1754" i="8"/>
  <c r="L1754" i="8" s="1"/>
  <c r="J1754" i="8"/>
  <c r="I1754" i="8"/>
  <c r="H1754" i="8"/>
  <c r="G1754" i="8"/>
  <c r="F1754" i="8"/>
  <c r="E1754" i="8"/>
  <c r="D1754" i="8"/>
  <c r="C1754" i="8"/>
  <c r="B1754" i="8"/>
  <c r="A1754" i="8"/>
  <c r="Q1754" i="8" s="1"/>
  <c r="P1753" i="8"/>
  <c r="O1753" i="8"/>
  <c r="N1753" i="8"/>
  <c r="L1753" i="8"/>
  <c r="K1753" i="8"/>
  <c r="J1753" i="8"/>
  <c r="I1753" i="8"/>
  <c r="H1753" i="8"/>
  <c r="G1753" i="8"/>
  <c r="F1753" i="8"/>
  <c r="E1753" i="8"/>
  <c r="D1753" i="8"/>
  <c r="C1753" i="8"/>
  <c r="B1753" i="8"/>
  <c r="A1753" i="8"/>
  <c r="Q1753" i="8" s="1"/>
  <c r="P1752" i="8"/>
  <c r="O1752" i="8"/>
  <c r="N1752" i="8"/>
  <c r="K1752" i="8"/>
  <c r="L1752" i="8" s="1"/>
  <c r="J1752" i="8"/>
  <c r="I1752" i="8"/>
  <c r="H1752" i="8"/>
  <c r="G1752" i="8"/>
  <c r="F1752" i="8"/>
  <c r="E1752" i="8"/>
  <c r="D1752" i="8"/>
  <c r="C1752" i="8"/>
  <c r="B1752" i="8"/>
  <c r="A1752" i="8"/>
  <c r="Q1752" i="8" s="1"/>
  <c r="P1751" i="8"/>
  <c r="O1751" i="8"/>
  <c r="N1751" i="8"/>
  <c r="K1751" i="8"/>
  <c r="L1751" i="8" s="1"/>
  <c r="J1751" i="8"/>
  <c r="I1751" i="8"/>
  <c r="H1751" i="8"/>
  <c r="G1751" i="8"/>
  <c r="F1751" i="8"/>
  <c r="E1751" i="8"/>
  <c r="D1751" i="8"/>
  <c r="C1751" i="8"/>
  <c r="B1751" i="8"/>
  <c r="A1751" i="8"/>
  <c r="Q1751" i="8" s="1"/>
  <c r="P1750" i="8"/>
  <c r="O1750" i="8"/>
  <c r="N1750" i="8"/>
  <c r="K1750" i="8"/>
  <c r="L1750" i="8" s="1"/>
  <c r="J1750" i="8"/>
  <c r="I1750" i="8"/>
  <c r="H1750" i="8"/>
  <c r="G1750" i="8"/>
  <c r="F1750" i="8"/>
  <c r="E1750" i="8"/>
  <c r="D1750" i="8"/>
  <c r="C1750" i="8"/>
  <c r="B1750" i="8"/>
  <c r="A1750" i="8"/>
  <c r="Q1750" i="8" s="1"/>
  <c r="P1749" i="8"/>
  <c r="O1749" i="8"/>
  <c r="N1749" i="8"/>
  <c r="K1749" i="8"/>
  <c r="L1749" i="8" s="1"/>
  <c r="J1749" i="8"/>
  <c r="I1749" i="8"/>
  <c r="H1749" i="8"/>
  <c r="G1749" i="8"/>
  <c r="F1749" i="8"/>
  <c r="E1749" i="8"/>
  <c r="D1749" i="8"/>
  <c r="C1749" i="8"/>
  <c r="B1749" i="8"/>
  <c r="A1749" i="8"/>
  <c r="Q1749" i="8" s="1"/>
  <c r="P1748" i="8"/>
  <c r="O1748" i="8"/>
  <c r="N1748" i="8"/>
  <c r="K1748" i="8"/>
  <c r="L1748" i="8" s="1"/>
  <c r="J1748" i="8"/>
  <c r="I1748" i="8"/>
  <c r="H1748" i="8"/>
  <c r="G1748" i="8"/>
  <c r="F1748" i="8"/>
  <c r="E1748" i="8"/>
  <c r="D1748" i="8"/>
  <c r="C1748" i="8"/>
  <c r="B1748" i="8"/>
  <c r="A1748" i="8"/>
  <c r="Q1748" i="8" s="1"/>
  <c r="P1747" i="8"/>
  <c r="O1747" i="8"/>
  <c r="N1747" i="8"/>
  <c r="K1747" i="8"/>
  <c r="L1747" i="8" s="1"/>
  <c r="J1747" i="8"/>
  <c r="I1747" i="8"/>
  <c r="H1747" i="8"/>
  <c r="G1747" i="8"/>
  <c r="F1747" i="8"/>
  <c r="E1747" i="8"/>
  <c r="D1747" i="8"/>
  <c r="C1747" i="8"/>
  <c r="B1747" i="8"/>
  <c r="A1747" i="8"/>
  <c r="Q1747" i="8" s="1"/>
  <c r="P1746" i="8"/>
  <c r="O1746" i="8"/>
  <c r="N1746" i="8"/>
  <c r="K1746" i="8"/>
  <c r="L1746" i="8" s="1"/>
  <c r="J1746" i="8"/>
  <c r="I1746" i="8"/>
  <c r="H1746" i="8"/>
  <c r="G1746" i="8"/>
  <c r="F1746" i="8"/>
  <c r="E1746" i="8"/>
  <c r="D1746" i="8"/>
  <c r="C1746" i="8"/>
  <c r="B1746" i="8"/>
  <c r="A1746" i="8"/>
  <c r="Q1746" i="8" s="1"/>
  <c r="P1745" i="8"/>
  <c r="O1745" i="8"/>
  <c r="N1745" i="8"/>
  <c r="L1745" i="8"/>
  <c r="K1745" i="8"/>
  <c r="J1745" i="8"/>
  <c r="I1745" i="8"/>
  <c r="H1745" i="8"/>
  <c r="G1745" i="8"/>
  <c r="F1745" i="8"/>
  <c r="E1745" i="8"/>
  <c r="D1745" i="8"/>
  <c r="C1745" i="8"/>
  <c r="B1745" i="8"/>
  <c r="A1745" i="8"/>
  <c r="Q1745" i="8" s="1"/>
  <c r="P1744" i="8"/>
  <c r="O1744" i="8"/>
  <c r="N1744" i="8"/>
  <c r="K1744" i="8"/>
  <c r="L1744" i="8" s="1"/>
  <c r="J1744" i="8"/>
  <c r="I1744" i="8"/>
  <c r="H1744" i="8"/>
  <c r="G1744" i="8"/>
  <c r="F1744" i="8"/>
  <c r="E1744" i="8"/>
  <c r="D1744" i="8"/>
  <c r="C1744" i="8"/>
  <c r="B1744" i="8"/>
  <c r="A1744" i="8"/>
  <c r="Q1744" i="8" s="1"/>
  <c r="P1743" i="8"/>
  <c r="O1743" i="8"/>
  <c r="N1743" i="8"/>
  <c r="K1743" i="8"/>
  <c r="L1743" i="8" s="1"/>
  <c r="J1743" i="8"/>
  <c r="I1743" i="8"/>
  <c r="H1743" i="8"/>
  <c r="G1743" i="8"/>
  <c r="F1743" i="8"/>
  <c r="E1743" i="8"/>
  <c r="D1743" i="8"/>
  <c r="C1743" i="8"/>
  <c r="B1743" i="8"/>
  <c r="A1743" i="8"/>
  <c r="Q1743" i="8" s="1"/>
  <c r="P1742" i="8"/>
  <c r="O1742" i="8"/>
  <c r="N1742" i="8"/>
  <c r="K1742" i="8"/>
  <c r="L1742" i="8" s="1"/>
  <c r="J1742" i="8"/>
  <c r="I1742" i="8"/>
  <c r="H1742" i="8"/>
  <c r="G1742" i="8"/>
  <c r="F1742" i="8"/>
  <c r="E1742" i="8"/>
  <c r="D1742" i="8"/>
  <c r="C1742" i="8"/>
  <c r="B1742" i="8"/>
  <c r="A1742" i="8"/>
  <c r="Q1742" i="8" s="1"/>
  <c r="P1741" i="8"/>
  <c r="O1741" i="8"/>
  <c r="N1741" i="8"/>
  <c r="L1741" i="8"/>
  <c r="K1741" i="8"/>
  <c r="J1741" i="8"/>
  <c r="I1741" i="8"/>
  <c r="H1741" i="8"/>
  <c r="G1741" i="8"/>
  <c r="F1741" i="8"/>
  <c r="E1741" i="8"/>
  <c r="D1741" i="8"/>
  <c r="C1741" i="8"/>
  <c r="B1741" i="8"/>
  <c r="A1741" i="8"/>
  <c r="Q1741" i="8" s="1"/>
  <c r="P1740" i="8"/>
  <c r="O1740" i="8"/>
  <c r="N1740" i="8"/>
  <c r="K1740" i="8"/>
  <c r="L1740" i="8" s="1"/>
  <c r="J1740" i="8"/>
  <c r="I1740" i="8"/>
  <c r="H1740" i="8"/>
  <c r="G1740" i="8"/>
  <c r="F1740" i="8"/>
  <c r="E1740" i="8"/>
  <c r="D1740" i="8"/>
  <c r="C1740" i="8"/>
  <c r="B1740" i="8"/>
  <c r="A1740" i="8"/>
  <c r="Q1740" i="8" s="1"/>
  <c r="P1739" i="8"/>
  <c r="O1739" i="8"/>
  <c r="N1739" i="8"/>
  <c r="K1739" i="8"/>
  <c r="L1739" i="8" s="1"/>
  <c r="J1739" i="8"/>
  <c r="I1739" i="8"/>
  <c r="H1739" i="8"/>
  <c r="G1739" i="8"/>
  <c r="F1739" i="8"/>
  <c r="E1739" i="8"/>
  <c r="D1739" i="8"/>
  <c r="C1739" i="8"/>
  <c r="B1739" i="8"/>
  <c r="A1739" i="8"/>
  <c r="Q1739" i="8" s="1"/>
  <c r="P1738" i="8"/>
  <c r="O1738" i="8"/>
  <c r="N1738" i="8"/>
  <c r="K1738" i="8"/>
  <c r="L1738" i="8" s="1"/>
  <c r="J1738" i="8"/>
  <c r="I1738" i="8"/>
  <c r="H1738" i="8"/>
  <c r="G1738" i="8"/>
  <c r="F1738" i="8"/>
  <c r="E1738" i="8"/>
  <c r="D1738" i="8"/>
  <c r="C1738" i="8"/>
  <c r="B1738" i="8"/>
  <c r="A1738" i="8"/>
  <c r="Q1738" i="8" s="1"/>
  <c r="P1737" i="8"/>
  <c r="O1737" i="8"/>
  <c r="N1737" i="8"/>
  <c r="L1737" i="8"/>
  <c r="K1737" i="8"/>
  <c r="J1737" i="8"/>
  <c r="I1737" i="8"/>
  <c r="H1737" i="8"/>
  <c r="G1737" i="8"/>
  <c r="F1737" i="8"/>
  <c r="E1737" i="8"/>
  <c r="D1737" i="8"/>
  <c r="C1737" i="8"/>
  <c r="B1737" i="8"/>
  <c r="A1737" i="8"/>
  <c r="Q1737" i="8" s="1"/>
  <c r="P1736" i="8"/>
  <c r="O1736" i="8"/>
  <c r="N1736" i="8"/>
  <c r="K1736" i="8"/>
  <c r="L1736" i="8" s="1"/>
  <c r="J1736" i="8"/>
  <c r="I1736" i="8"/>
  <c r="H1736" i="8"/>
  <c r="G1736" i="8"/>
  <c r="F1736" i="8"/>
  <c r="E1736" i="8"/>
  <c r="D1736" i="8"/>
  <c r="C1736" i="8"/>
  <c r="B1736" i="8"/>
  <c r="A1736" i="8"/>
  <c r="Q1736" i="8" s="1"/>
  <c r="P1735" i="8"/>
  <c r="O1735" i="8"/>
  <c r="N1735" i="8"/>
  <c r="K1735" i="8"/>
  <c r="L1735" i="8" s="1"/>
  <c r="J1735" i="8"/>
  <c r="I1735" i="8"/>
  <c r="H1735" i="8"/>
  <c r="G1735" i="8"/>
  <c r="F1735" i="8"/>
  <c r="E1735" i="8"/>
  <c r="D1735" i="8"/>
  <c r="C1735" i="8"/>
  <c r="B1735" i="8"/>
  <c r="A1735" i="8"/>
  <c r="Q1735" i="8" s="1"/>
  <c r="P1734" i="8"/>
  <c r="O1734" i="8"/>
  <c r="N1734" i="8"/>
  <c r="K1734" i="8"/>
  <c r="L1734" i="8" s="1"/>
  <c r="J1734" i="8"/>
  <c r="I1734" i="8"/>
  <c r="H1734" i="8"/>
  <c r="G1734" i="8"/>
  <c r="F1734" i="8"/>
  <c r="E1734" i="8"/>
  <c r="D1734" i="8"/>
  <c r="C1734" i="8"/>
  <c r="B1734" i="8"/>
  <c r="A1734" i="8"/>
  <c r="Q1734" i="8" s="1"/>
  <c r="P1733" i="8"/>
  <c r="O1733" i="8"/>
  <c r="N1733" i="8"/>
  <c r="L1733" i="8"/>
  <c r="K1733" i="8"/>
  <c r="J1733" i="8"/>
  <c r="I1733" i="8"/>
  <c r="H1733" i="8"/>
  <c r="G1733" i="8"/>
  <c r="F1733" i="8"/>
  <c r="E1733" i="8"/>
  <c r="D1733" i="8"/>
  <c r="C1733" i="8"/>
  <c r="B1733" i="8"/>
  <c r="A1733" i="8"/>
  <c r="Q1733" i="8" s="1"/>
  <c r="P1732" i="8"/>
  <c r="O1732" i="8"/>
  <c r="N1732" i="8"/>
  <c r="K1732" i="8"/>
  <c r="L1732" i="8" s="1"/>
  <c r="J1732" i="8"/>
  <c r="I1732" i="8"/>
  <c r="H1732" i="8"/>
  <c r="G1732" i="8"/>
  <c r="F1732" i="8"/>
  <c r="E1732" i="8"/>
  <c r="D1732" i="8"/>
  <c r="C1732" i="8"/>
  <c r="B1732" i="8"/>
  <c r="A1732" i="8"/>
  <c r="Q1732" i="8" s="1"/>
  <c r="P1731" i="8"/>
  <c r="O1731" i="8"/>
  <c r="N1731" i="8"/>
  <c r="K1731" i="8"/>
  <c r="L1731" i="8" s="1"/>
  <c r="J1731" i="8"/>
  <c r="I1731" i="8"/>
  <c r="H1731" i="8"/>
  <c r="G1731" i="8"/>
  <c r="F1731" i="8"/>
  <c r="E1731" i="8"/>
  <c r="D1731" i="8"/>
  <c r="C1731" i="8"/>
  <c r="B1731" i="8"/>
  <c r="A1731" i="8"/>
  <c r="Q1731" i="8" s="1"/>
  <c r="P1730" i="8"/>
  <c r="O1730" i="8"/>
  <c r="N1730" i="8"/>
  <c r="K1730" i="8"/>
  <c r="L1730" i="8" s="1"/>
  <c r="J1730" i="8"/>
  <c r="I1730" i="8"/>
  <c r="H1730" i="8"/>
  <c r="G1730" i="8"/>
  <c r="F1730" i="8"/>
  <c r="E1730" i="8"/>
  <c r="D1730" i="8"/>
  <c r="C1730" i="8"/>
  <c r="B1730" i="8"/>
  <c r="A1730" i="8"/>
  <c r="Q1730" i="8" s="1"/>
  <c r="P1729" i="8"/>
  <c r="O1729" i="8"/>
  <c r="N1729" i="8"/>
  <c r="L1729" i="8"/>
  <c r="K1729" i="8"/>
  <c r="J1729" i="8"/>
  <c r="I1729" i="8"/>
  <c r="H1729" i="8"/>
  <c r="G1729" i="8"/>
  <c r="F1729" i="8"/>
  <c r="E1729" i="8"/>
  <c r="D1729" i="8"/>
  <c r="C1729" i="8"/>
  <c r="B1729" i="8"/>
  <c r="A1729" i="8"/>
  <c r="Q1729" i="8" s="1"/>
  <c r="P1728" i="8"/>
  <c r="O1728" i="8"/>
  <c r="N1728" i="8"/>
  <c r="K1728" i="8"/>
  <c r="L1728" i="8" s="1"/>
  <c r="J1728" i="8"/>
  <c r="I1728" i="8"/>
  <c r="H1728" i="8"/>
  <c r="G1728" i="8"/>
  <c r="F1728" i="8"/>
  <c r="E1728" i="8"/>
  <c r="D1728" i="8"/>
  <c r="C1728" i="8"/>
  <c r="B1728" i="8"/>
  <c r="A1728" i="8"/>
  <c r="Q1728" i="8" s="1"/>
  <c r="P1727" i="8"/>
  <c r="O1727" i="8"/>
  <c r="N1727" i="8"/>
  <c r="K1727" i="8"/>
  <c r="L1727" i="8" s="1"/>
  <c r="J1727" i="8"/>
  <c r="I1727" i="8"/>
  <c r="H1727" i="8"/>
  <c r="G1727" i="8"/>
  <c r="F1727" i="8"/>
  <c r="E1727" i="8"/>
  <c r="D1727" i="8"/>
  <c r="C1727" i="8"/>
  <c r="B1727" i="8"/>
  <c r="A1727" i="8"/>
  <c r="Q1727" i="8" s="1"/>
  <c r="P1726" i="8"/>
  <c r="O1726" i="8"/>
  <c r="N1726" i="8"/>
  <c r="K1726" i="8"/>
  <c r="L1726" i="8" s="1"/>
  <c r="J1726" i="8"/>
  <c r="I1726" i="8"/>
  <c r="H1726" i="8"/>
  <c r="G1726" i="8"/>
  <c r="F1726" i="8"/>
  <c r="E1726" i="8"/>
  <c r="D1726" i="8"/>
  <c r="C1726" i="8"/>
  <c r="B1726" i="8"/>
  <c r="A1726" i="8"/>
  <c r="Q1726" i="8" s="1"/>
  <c r="P1725" i="8"/>
  <c r="O1725" i="8"/>
  <c r="N1725" i="8"/>
  <c r="L1725" i="8"/>
  <c r="K1725" i="8"/>
  <c r="J1725" i="8"/>
  <c r="I1725" i="8"/>
  <c r="H1725" i="8"/>
  <c r="G1725" i="8"/>
  <c r="F1725" i="8"/>
  <c r="E1725" i="8"/>
  <c r="D1725" i="8"/>
  <c r="C1725" i="8"/>
  <c r="B1725" i="8"/>
  <c r="A1725" i="8"/>
  <c r="Q1725" i="8" s="1"/>
  <c r="P1724" i="8"/>
  <c r="O1724" i="8"/>
  <c r="N1724" i="8"/>
  <c r="K1724" i="8"/>
  <c r="L1724" i="8" s="1"/>
  <c r="J1724" i="8"/>
  <c r="I1724" i="8"/>
  <c r="H1724" i="8"/>
  <c r="G1724" i="8"/>
  <c r="F1724" i="8"/>
  <c r="E1724" i="8"/>
  <c r="D1724" i="8"/>
  <c r="C1724" i="8"/>
  <c r="B1724" i="8"/>
  <c r="A1724" i="8"/>
  <c r="Q1724" i="8" s="1"/>
  <c r="P1723" i="8"/>
  <c r="O1723" i="8"/>
  <c r="N1723" i="8"/>
  <c r="K1723" i="8"/>
  <c r="L1723" i="8" s="1"/>
  <c r="J1723" i="8"/>
  <c r="I1723" i="8"/>
  <c r="H1723" i="8"/>
  <c r="G1723" i="8"/>
  <c r="F1723" i="8"/>
  <c r="E1723" i="8"/>
  <c r="D1723" i="8"/>
  <c r="C1723" i="8"/>
  <c r="B1723" i="8"/>
  <c r="A1723" i="8"/>
  <c r="Q1723" i="8" s="1"/>
  <c r="P1722" i="8"/>
  <c r="O1722" i="8"/>
  <c r="N1722" i="8"/>
  <c r="K1722" i="8"/>
  <c r="L1722" i="8" s="1"/>
  <c r="J1722" i="8"/>
  <c r="I1722" i="8"/>
  <c r="H1722" i="8"/>
  <c r="G1722" i="8"/>
  <c r="F1722" i="8"/>
  <c r="E1722" i="8"/>
  <c r="D1722" i="8"/>
  <c r="C1722" i="8"/>
  <c r="B1722" i="8"/>
  <c r="A1722" i="8"/>
  <c r="Q1722" i="8" s="1"/>
  <c r="P1721" i="8"/>
  <c r="O1721" i="8"/>
  <c r="N1721" i="8"/>
  <c r="L1721" i="8"/>
  <c r="K1721" i="8"/>
  <c r="J1721" i="8"/>
  <c r="I1721" i="8"/>
  <c r="H1721" i="8"/>
  <c r="G1721" i="8"/>
  <c r="F1721" i="8"/>
  <c r="E1721" i="8"/>
  <c r="D1721" i="8"/>
  <c r="C1721" i="8"/>
  <c r="B1721" i="8"/>
  <c r="A1721" i="8"/>
  <c r="Q1721" i="8" s="1"/>
  <c r="P1720" i="8"/>
  <c r="O1720" i="8"/>
  <c r="N1720" i="8"/>
  <c r="K1720" i="8"/>
  <c r="L1720" i="8" s="1"/>
  <c r="J1720" i="8"/>
  <c r="I1720" i="8"/>
  <c r="H1720" i="8"/>
  <c r="G1720" i="8"/>
  <c r="F1720" i="8"/>
  <c r="E1720" i="8"/>
  <c r="D1720" i="8"/>
  <c r="C1720" i="8"/>
  <c r="B1720" i="8"/>
  <c r="A1720" i="8"/>
  <c r="Q1720" i="8" s="1"/>
  <c r="P1719" i="8"/>
  <c r="O1719" i="8"/>
  <c r="N1719" i="8"/>
  <c r="K1719" i="8"/>
  <c r="L1719" i="8" s="1"/>
  <c r="J1719" i="8"/>
  <c r="I1719" i="8"/>
  <c r="H1719" i="8"/>
  <c r="G1719" i="8"/>
  <c r="F1719" i="8"/>
  <c r="E1719" i="8"/>
  <c r="D1719" i="8"/>
  <c r="C1719" i="8"/>
  <c r="B1719" i="8"/>
  <c r="A1719" i="8"/>
  <c r="Q1719" i="8" s="1"/>
  <c r="P1718" i="8"/>
  <c r="O1718" i="8"/>
  <c r="N1718" i="8"/>
  <c r="K1718" i="8"/>
  <c r="L1718" i="8" s="1"/>
  <c r="J1718" i="8"/>
  <c r="I1718" i="8"/>
  <c r="H1718" i="8"/>
  <c r="G1718" i="8"/>
  <c r="F1718" i="8"/>
  <c r="E1718" i="8"/>
  <c r="D1718" i="8"/>
  <c r="C1718" i="8"/>
  <c r="B1718" i="8"/>
  <c r="A1718" i="8"/>
  <c r="Q1718" i="8" s="1"/>
  <c r="P1717" i="8"/>
  <c r="O1717" i="8"/>
  <c r="N1717" i="8"/>
  <c r="L1717" i="8"/>
  <c r="K1717" i="8"/>
  <c r="J1717" i="8"/>
  <c r="I1717" i="8"/>
  <c r="H1717" i="8"/>
  <c r="G1717" i="8"/>
  <c r="F1717" i="8"/>
  <c r="E1717" i="8"/>
  <c r="D1717" i="8"/>
  <c r="C1717" i="8"/>
  <c r="B1717" i="8"/>
  <c r="A1717" i="8"/>
  <c r="Q1717" i="8" s="1"/>
  <c r="P1716" i="8"/>
  <c r="O1716" i="8"/>
  <c r="N1716" i="8"/>
  <c r="K1716" i="8"/>
  <c r="L1716" i="8" s="1"/>
  <c r="J1716" i="8"/>
  <c r="I1716" i="8"/>
  <c r="H1716" i="8"/>
  <c r="G1716" i="8"/>
  <c r="F1716" i="8"/>
  <c r="E1716" i="8"/>
  <c r="D1716" i="8"/>
  <c r="C1716" i="8"/>
  <c r="B1716" i="8"/>
  <c r="A1716" i="8"/>
  <c r="Q1716" i="8" s="1"/>
  <c r="P1715" i="8"/>
  <c r="O1715" i="8"/>
  <c r="N1715" i="8"/>
  <c r="K1715" i="8"/>
  <c r="L1715" i="8" s="1"/>
  <c r="J1715" i="8"/>
  <c r="I1715" i="8"/>
  <c r="H1715" i="8"/>
  <c r="G1715" i="8"/>
  <c r="F1715" i="8"/>
  <c r="E1715" i="8"/>
  <c r="D1715" i="8"/>
  <c r="C1715" i="8"/>
  <c r="B1715" i="8"/>
  <c r="A1715" i="8"/>
  <c r="Q1715" i="8" s="1"/>
  <c r="P1714" i="8"/>
  <c r="O1714" i="8"/>
  <c r="N1714" i="8"/>
  <c r="K1714" i="8"/>
  <c r="L1714" i="8" s="1"/>
  <c r="J1714" i="8"/>
  <c r="I1714" i="8"/>
  <c r="H1714" i="8"/>
  <c r="G1714" i="8"/>
  <c r="F1714" i="8"/>
  <c r="E1714" i="8"/>
  <c r="D1714" i="8"/>
  <c r="C1714" i="8"/>
  <c r="B1714" i="8"/>
  <c r="A1714" i="8"/>
  <c r="Q1714" i="8" s="1"/>
  <c r="P1713" i="8"/>
  <c r="O1713" i="8"/>
  <c r="N1713" i="8"/>
  <c r="L1713" i="8"/>
  <c r="K1713" i="8"/>
  <c r="J1713" i="8"/>
  <c r="I1713" i="8"/>
  <c r="H1713" i="8"/>
  <c r="G1713" i="8"/>
  <c r="F1713" i="8"/>
  <c r="E1713" i="8"/>
  <c r="D1713" i="8"/>
  <c r="C1713" i="8"/>
  <c r="B1713" i="8"/>
  <c r="A1713" i="8"/>
  <c r="Q1713" i="8" s="1"/>
  <c r="P1712" i="8"/>
  <c r="O1712" i="8"/>
  <c r="N1712" i="8"/>
  <c r="K1712" i="8"/>
  <c r="L1712" i="8" s="1"/>
  <c r="J1712" i="8"/>
  <c r="I1712" i="8"/>
  <c r="H1712" i="8"/>
  <c r="G1712" i="8"/>
  <c r="F1712" i="8"/>
  <c r="E1712" i="8"/>
  <c r="D1712" i="8"/>
  <c r="C1712" i="8"/>
  <c r="B1712" i="8"/>
  <c r="A1712" i="8"/>
  <c r="Q1712" i="8" s="1"/>
  <c r="P1711" i="8"/>
  <c r="O1711" i="8"/>
  <c r="N1711" i="8"/>
  <c r="K1711" i="8"/>
  <c r="L1711" i="8" s="1"/>
  <c r="J1711" i="8"/>
  <c r="I1711" i="8"/>
  <c r="H1711" i="8"/>
  <c r="G1711" i="8"/>
  <c r="F1711" i="8"/>
  <c r="E1711" i="8"/>
  <c r="D1711" i="8"/>
  <c r="C1711" i="8"/>
  <c r="B1711" i="8"/>
  <c r="A1711" i="8"/>
  <c r="Q1711" i="8" s="1"/>
  <c r="P1710" i="8"/>
  <c r="O1710" i="8"/>
  <c r="N1710" i="8"/>
  <c r="K1710" i="8"/>
  <c r="L1710" i="8" s="1"/>
  <c r="J1710" i="8"/>
  <c r="I1710" i="8"/>
  <c r="H1710" i="8"/>
  <c r="G1710" i="8"/>
  <c r="F1710" i="8"/>
  <c r="E1710" i="8"/>
  <c r="D1710" i="8"/>
  <c r="C1710" i="8"/>
  <c r="B1710" i="8"/>
  <c r="A1710" i="8"/>
  <c r="Q1710" i="8" s="1"/>
  <c r="P1709" i="8"/>
  <c r="O1709" i="8"/>
  <c r="N1709" i="8"/>
  <c r="L1709" i="8"/>
  <c r="K1709" i="8"/>
  <c r="J1709" i="8"/>
  <c r="I1709" i="8"/>
  <c r="H1709" i="8"/>
  <c r="G1709" i="8"/>
  <c r="F1709" i="8"/>
  <c r="E1709" i="8"/>
  <c r="D1709" i="8"/>
  <c r="C1709" i="8"/>
  <c r="B1709" i="8"/>
  <c r="A1709" i="8"/>
  <c r="Q1709" i="8" s="1"/>
  <c r="P1708" i="8"/>
  <c r="O1708" i="8"/>
  <c r="N1708" i="8"/>
  <c r="K1708" i="8"/>
  <c r="L1708" i="8" s="1"/>
  <c r="J1708" i="8"/>
  <c r="I1708" i="8"/>
  <c r="H1708" i="8"/>
  <c r="G1708" i="8"/>
  <c r="F1708" i="8"/>
  <c r="E1708" i="8"/>
  <c r="D1708" i="8"/>
  <c r="C1708" i="8"/>
  <c r="B1708" i="8"/>
  <c r="A1708" i="8"/>
  <c r="Q1708" i="8" s="1"/>
  <c r="P1707" i="8"/>
  <c r="O1707" i="8"/>
  <c r="N1707" i="8"/>
  <c r="K1707" i="8"/>
  <c r="L1707" i="8" s="1"/>
  <c r="J1707" i="8"/>
  <c r="I1707" i="8"/>
  <c r="H1707" i="8"/>
  <c r="G1707" i="8"/>
  <c r="F1707" i="8"/>
  <c r="E1707" i="8"/>
  <c r="D1707" i="8"/>
  <c r="C1707" i="8"/>
  <c r="B1707" i="8"/>
  <c r="A1707" i="8"/>
  <c r="Q1707" i="8" s="1"/>
  <c r="P1706" i="8"/>
  <c r="O1706" i="8"/>
  <c r="N1706" i="8"/>
  <c r="K1706" i="8"/>
  <c r="L1706" i="8" s="1"/>
  <c r="J1706" i="8"/>
  <c r="I1706" i="8"/>
  <c r="H1706" i="8"/>
  <c r="G1706" i="8"/>
  <c r="F1706" i="8"/>
  <c r="E1706" i="8"/>
  <c r="D1706" i="8"/>
  <c r="C1706" i="8"/>
  <c r="B1706" i="8"/>
  <c r="A1706" i="8"/>
  <c r="Q1706" i="8" s="1"/>
  <c r="P1705" i="8"/>
  <c r="O1705" i="8"/>
  <c r="N1705" i="8"/>
  <c r="L1705" i="8"/>
  <c r="K1705" i="8"/>
  <c r="J1705" i="8"/>
  <c r="I1705" i="8"/>
  <c r="H1705" i="8"/>
  <c r="G1705" i="8"/>
  <c r="F1705" i="8"/>
  <c r="E1705" i="8"/>
  <c r="D1705" i="8"/>
  <c r="C1705" i="8"/>
  <c r="B1705" i="8"/>
  <c r="A1705" i="8"/>
  <c r="Q1705" i="8" s="1"/>
  <c r="P1704" i="8"/>
  <c r="O1704" i="8"/>
  <c r="N1704" i="8"/>
  <c r="K1704" i="8"/>
  <c r="L1704" i="8" s="1"/>
  <c r="J1704" i="8"/>
  <c r="I1704" i="8"/>
  <c r="H1704" i="8"/>
  <c r="G1704" i="8"/>
  <c r="F1704" i="8"/>
  <c r="E1704" i="8"/>
  <c r="D1704" i="8"/>
  <c r="C1704" i="8"/>
  <c r="B1704" i="8"/>
  <c r="A1704" i="8"/>
  <c r="Q1704" i="8" s="1"/>
  <c r="P1703" i="8"/>
  <c r="O1703" i="8"/>
  <c r="N1703" i="8"/>
  <c r="K1703" i="8"/>
  <c r="L1703" i="8" s="1"/>
  <c r="J1703" i="8"/>
  <c r="I1703" i="8"/>
  <c r="H1703" i="8"/>
  <c r="G1703" i="8"/>
  <c r="F1703" i="8"/>
  <c r="E1703" i="8"/>
  <c r="D1703" i="8"/>
  <c r="C1703" i="8"/>
  <c r="B1703" i="8"/>
  <c r="A1703" i="8"/>
  <c r="Q1703" i="8" s="1"/>
  <c r="P1702" i="8"/>
  <c r="O1702" i="8"/>
  <c r="N1702" i="8"/>
  <c r="K1702" i="8"/>
  <c r="L1702" i="8" s="1"/>
  <c r="J1702" i="8"/>
  <c r="I1702" i="8"/>
  <c r="H1702" i="8"/>
  <c r="G1702" i="8"/>
  <c r="F1702" i="8"/>
  <c r="E1702" i="8"/>
  <c r="D1702" i="8"/>
  <c r="C1702" i="8"/>
  <c r="B1702" i="8"/>
  <c r="A1702" i="8"/>
  <c r="Q1702" i="8" s="1"/>
  <c r="P1701" i="8"/>
  <c r="O1701" i="8"/>
  <c r="N1701" i="8"/>
  <c r="L1701" i="8"/>
  <c r="K1701" i="8"/>
  <c r="J1701" i="8"/>
  <c r="I1701" i="8"/>
  <c r="H1701" i="8"/>
  <c r="G1701" i="8"/>
  <c r="F1701" i="8"/>
  <c r="E1701" i="8"/>
  <c r="D1701" i="8"/>
  <c r="C1701" i="8"/>
  <c r="B1701" i="8"/>
  <c r="A1701" i="8"/>
  <c r="Q1701" i="8" s="1"/>
  <c r="P1700" i="8"/>
  <c r="O1700" i="8"/>
  <c r="N1700" i="8"/>
  <c r="K1700" i="8"/>
  <c r="L1700" i="8" s="1"/>
  <c r="J1700" i="8"/>
  <c r="I1700" i="8"/>
  <c r="H1700" i="8"/>
  <c r="G1700" i="8"/>
  <c r="F1700" i="8"/>
  <c r="E1700" i="8"/>
  <c r="D1700" i="8"/>
  <c r="C1700" i="8"/>
  <c r="B1700" i="8"/>
  <c r="A1700" i="8"/>
  <c r="Q1700" i="8" s="1"/>
  <c r="P1699" i="8"/>
  <c r="O1699" i="8"/>
  <c r="N1699" i="8"/>
  <c r="K1699" i="8"/>
  <c r="L1699" i="8" s="1"/>
  <c r="J1699" i="8"/>
  <c r="I1699" i="8"/>
  <c r="H1699" i="8"/>
  <c r="G1699" i="8"/>
  <c r="F1699" i="8"/>
  <c r="E1699" i="8"/>
  <c r="D1699" i="8"/>
  <c r="C1699" i="8"/>
  <c r="B1699" i="8"/>
  <c r="A1699" i="8"/>
  <c r="Q1699" i="8" s="1"/>
  <c r="P1698" i="8"/>
  <c r="O1698" i="8"/>
  <c r="N1698" i="8"/>
  <c r="K1698" i="8"/>
  <c r="L1698" i="8" s="1"/>
  <c r="J1698" i="8"/>
  <c r="I1698" i="8"/>
  <c r="H1698" i="8"/>
  <c r="G1698" i="8"/>
  <c r="F1698" i="8"/>
  <c r="E1698" i="8"/>
  <c r="D1698" i="8"/>
  <c r="C1698" i="8"/>
  <c r="B1698" i="8"/>
  <c r="A1698" i="8"/>
  <c r="Q1698" i="8" s="1"/>
  <c r="P1697" i="8"/>
  <c r="O1697" i="8"/>
  <c r="N1697" i="8"/>
  <c r="L1697" i="8"/>
  <c r="K1697" i="8"/>
  <c r="J1697" i="8"/>
  <c r="I1697" i="8"/>
  <c r="H1697" i="8"/>
  <c r="G1697" i="8"/>
  <c r="F1697" i="8"/>
  <c r="E1697" i="8"/>
  <c r="D1697" i="8"/>
  <c r="C1697" i="8"/>
  <c r="B1697" i="8"/>
  <c r="A1697" i="8"/>
  <c r="Q1697" i="8" s="1"/>
  <c r="P1696" i="8"/>
  <c r="O1696" i="8"/>
  <c r="N1696" i="8"/>
  <c r="K1696" i="8"/>
  <c r="L1696" i="8" s="1"/>
  <c r="J1696" i="8"/>
  <c r="I1696" i="8"/>
  <c r="H1696" i="8"/>
  <c r="G1696" i="8"/>
  <c r="F1696" i="8"/>
  <c r="E1696" i="8"/>
  <c r="D1696" i="8"/>
  <c r="C1696" i="8"/>
  <c r="B1696" i="8"/>
  <c r="A1696" i="8"/>
  <c r="Q1696" i="8" s="1"/>
  <c r="P1695" i="8"/>
  <c r="O1695" i="8"/>
  <c r="N1695" i="8"/>
  <c r="K1695" i="8"/>
  <c r="L1695" i="8" s="1"/>
  <c r="J1695" i="8"/>
  <c r="I1695" i="8"/>
  <c r="H1695" i="8"/>
  <c r="G1695" i="8"/>
  <c r="F1695" i="8"/>
  <c r="E1695" i="8"/>
  <c r="D1695" i="8"/>
  <c r="C1695" i="8"/>
  <c r="B1695" i="8"/>
  <c r="A1695" i="8"/>
  <c r="Q1695" i="8" s="1"/>
  <c r="P1694" i="8"/>
  <c r="O1694" i="8"/>
  <c r="N1694" i="8"/>
  <c r="K1694" i="8"/>
  <c r="L1694" i="8" s="1"/>
  <c r="J1694" i="8"/>
  <c r="I1694" i="8"/>
  <c r="H1694" i="8"/>
  <c r="G1694" i="8"/>
  <c r="F1694" i="8"/>
  <c r="E1694" i="8"/>
  <c r="D1694" i="8"/>
  <c r="C1694" i="8"/>
  <c r="B1694" i="8"/>
  <c r="A1694" i="8"/>
  <c r="Q1694" i="8" s="1"/>
  <c r="P1693" i="8"/>
  <c r="O1693" i="8"/>
  <c r="N1693" i="8"/>
  <c r="L1693" i="8"/>
  <c r="K1693" i="8"/>
  <c r="J1693" i="8"/>
  <c r="I1693" i="8"/>
  <c r="H1693" i="8"/>
  <c r="G1693" i="8"/>
  <c r="F1693" i="8"/>
  <c r="E1693" i="8"/>
  <c r="D1693" i="8"/>
  <c r="C1693" i="8"/>
  <c r="B1693" i="8"/>
  <c r="A1693" i="8"/>
  <c r="Q1693" i="8" s="1"/>
  <c r="P1692" i="8"/>
  <c r="O1692" i="8"/>
  <c r="N1692" i="8"/>
  <c r="K1692" i="8"/>
  <c r="L1692" i="8" s="1"/>
  <c r="J1692" i="8"/>
  <c r="I1692" i="8"/>
  <c r="H1692" i="8"/>
  <c r="G1692" i="8"/>
  <c r="F1692" i="8"/>
  <c r="E1692" i="8"/>
  <c r="D1692" i="8"/>
  <c r="C1692" i="8"/>
  <c r="B1692" i="8"/>
  <c r="A1692" i="8"/>
  <c r="Q1692" i="8" s="1"/>
  <c r="P1691" i="8"/>
  <c r="O1691" i="8"/>
  <c r="N1691" i="8"/>
  <c r="K1691" i="8"/>
  <c r="L1691" i="8" s="1"/>
  <c r="J1691" i="8"/>
  <c r="I1691" i="8"/>
  <c r="H1691" i="8"/>
  <c r="G1691" i="8"/>
  <c r="F1691" i="8"/>
  <c r="E1691" i="8"/>
  <c r="D1691" i="8"/>
  <c r="C1691" i="8"/>
  <c r="B1691" i="8"/>
  <c r="A1691" i="8"/>
  <c r="Q1691" i="8" s="1"/>
  <c r="P1690" i="8"/>
  <c r="O1690" i="8"/>
  <c r="N1690" i="8"/>
  <c r="K1690" i="8"/>
  <c r="L1690" i="8" s="1"/>
  <c r="J1690" i="8"/>
  <c r="I1690" i="8"/>
  <c r="H1690" i="8"/>
  <c r="G1690" i="8"/>
  <c r="F1690" i="8"/>
  <c r="E1690" i="8"/>
  <c r="D1690" i="8"/>
  <c r="C1690" i="8"/>
  <c r="B1690" i="8"/>
  <c r="A1690" i="8"/>
  <c r="Q1690" i="8" s="1"/>
  <c r="P1689" i="8"/>
  <c r="O1689" i="8"/>
  <c r="N1689" i="8"/>
  <c r="L1689" i="8"/>
  <c r="K1689" i="8"/>
  <c r="J1689" i="8"/>
  <c r="I1689" i="8"/>
  <c r="H1689" i="8"/>
  <c r="G1689" i="8"/>
  <c r="F1689" i="8"/>
  <c r="E1689" i="8"/>
  <c r="D1689" i="8"/>
  <c r="C1689" i="8"/>
  <c r="B1689" i="8"/>
  <c r="A1689" i="8"/>
  <c r="Q1689" i="8" s="1"/>
  <c r="P1688" i="8"/>
  <c r="O1688" i="8"/>
  <c r="N1688" i="8"/>
  <c r="K1688" i="8"/>
  <c r="L1688" i="8" s="1"/>
  <c r="J1688" i="8"/>
  <c r="I1688" i="8"/>
  <c r="H1688" i="8"/>
  <c r="G1688" i="8"/>
  <c r="F1688" i="8"/>
  <c r="E1688" i="8"/>
  <c r="D1688" i="8"/>
  <c r="C1688" i="8"/>
  <c r="B1688" i="8"/>
  <c r="A1688" i="8"/>
  <c r="P1687" i="8"/>
  <c r="O1687" i="8"/>
  <c r="N1687" i="8"/>
  <c r="K1687" i="8"/>
  <c r="L1687" i="8" s="1"/>
  <c r="J1687" i="8"/>
  <c r="I1687" i="8"/>
  <c r="H1687" i="8"/>
  <c r="G1687" i="8"/>
  <c r="F1687" i="8"/>
  <c r="E1687" i="8"/>
  <c r="D1687" i="8"/>
  <c r="C1687" i="8"/>
  <c r="B1687" i="8"/>
  <c r="A1687" i="8"/>
  <c r="Q1687" i="8" s="1"/>
  <c r="P1686" i="8"/>
  <c r="O1686" i="8"/>
  <c r="N1686" i="8"/>
  <c r="K1686" i="8"/>
  <c r="L1686" i="8" s="1"/>
  <c r="J1686" i="8"/>
  <c r="I1686" i="8"/>
  <c r="H1686" i="8"/>
  <c r="G1686" i="8"/>
  <c r="F1686" i="8"/>
  <c r="E1686" i="8"/>
  <c r="D1686" i="8"/>
  <c r="C1686" i="8"/>
  <c r="B1686" i="8"/>
  <c r="A1686" i="8"/>
  <c r="Q1686" i="8" s="1"/>
  <c r="P1685" i="8"/>
  <c r="O1685" i="8"/>
  <c r="N1685" i="8"/>
  <c r="K1685" i="8"/>
  <c r="L1685" i="8" s="1"/>
  <c r="J1685" i="8"/>
  <c r="I1685" i="8"/>
  <c r="H1685" i="8"/>
  <c r="G1685" i="8"/>
  <c r="F1685" i="8"/>
  <c r="E1685" i="8"/>
  <c r="D1685" i="8"/>
  <c r="C1685" i="8"/>
  <c r="B1685" i="8"/>
  <c r="A1685" i="8"/>
  <c r="Q1685" i="8" s="1"/>
  <c r="P1684" i="8"/>
  <c r="O1684" i="8"/>
  <c r="N1684" i="8"/>
  <c r="K1684" i="8"/>
  <c r="L1684" i="8" s="1"/>
  <c r="J1684" i="8"/>
  <c r="I1684" i="8"/>
  <c r="H1684" i="8"/>
  <c r="G1684" i="8"/>
  <c r="F1684" i="8"/>
  <c r="E1684" i="8"/>
  <c r="D1684" i="8"/>
  <c r="C1684" i="8"/>
  <c r="B1684" i="8"/>
  <c r="A1684" i="8"/>
  <c r="Q1684" i="8" s="1"/>
  <c r="P1683" i="8"/>
  <c r="O1683" i="8"/>
  <c r="N1683" i="8"/>
  <c r="K1683" i="8"/>
  <c r="L1683" i="8" s="1"/>
  <c r="J1683" i="8"/>
  <c r="I1683" i="8"/>
  <c r="H1683" i="8"/>
  <c r="G1683" i="8"/>
  <c r="F1683" i="8"/>
  <c r="E1683" i="8"/>
  <c r="D1683" i="8"/>
  <c r="C1683" i="8"/>
  <c r="B1683" i="8"/>
  <c r="A1683" i="8"/>
  <c r="Q1683" i="8" s="1"/>
  <c r="P1682" i="8"/>
  <c r="O1682" i="8"/>
  <c r="N1682" i="8"/>
  <c r="K1682" i="8"/>
  <c r="L1682" i="8" s="1"/>
  <c r="J1682" i="8"/>
  <c r="I1682" i="8"/>
  <c r="H1682" i="8"/>
  <c r="G1682" i="8"/>
  <c r="F1682" i="8"/>
  <c r="E1682" i="8"/>
  <c r="D1682" i="8"/>
  <c r="C1682" i="8"/>
  <c r="B1682" i="8"/>
  <c r="A1682" i="8"/>
  <c r="Q1682" i="8" s="1"/>
  <c r="P1681" i="8"/>
  <c r="O1681" i="8"/>
  <c r="N1681" i="8"/>
  <c r="L1681" i="8"/>
  <c r="K1681" i="8"/>
  <c r="J1681" i="8"/>
  <c r="I1681" i="8"/>
  <c r="H1681" i="8"/>
  <c r="G1681" i="8"/>
  <c r="F1681" i="8"/>
  <c r="E1681" i="8"/>
  <c r="D1681" i="8"/>
  <c r="C1681" i="8"/>
  <c r="B1681" i="8"/>
  <c r="A1681" i="8"/>
  <c r="Q1681" i="8" s="1"/>
  <c r="P1680" i="8"/>
  <c r="O1680" i="8"/>
  <c r="N1680" i="8"/>
  <c r="K1680" i="8"/>
  <c r="L1680" i="8" s="1"/>
  <c r="J1680" i="8"/>
  <c r="I1680" i="8"/>
  <c r="H1680" i="8"/>
  <c r="G1680" i="8"/>
  <c r="F1680" i="8"/>
  <c r="E1680" i="8"/>
  <c r="D1680" i="8"/>
  <c r="C1680" i="8"/>
  <c r="B1680" i="8"/>
  <c r="A1680" i="8"/>
  <c r="Q1680" i="8" s="1"/>
  <c r="P1679" i="8"/>
  <c r="O1679" i="8"/>
  <c r="N1679" i="8"/>
  <c r="K1679" i="8"/>
  <c r="L1679" i="8" s="1"/>
  <c r="J1679" i="8"/>
  <c r="I1679" i="8"/>
  <c r="H1679" i="8"/>
  <c r="G1679" i="8"/>
  <c r="F1679" i="8"/>
  <c r="E1679" i="8"/>
  <c r="D1679" i="8"/>
  <c r="C1679" i="8"/>
  <c r="B1679" i="8"/>
  <c r="A1679" i="8"/>
  <c r="Q1679" i="8" s="1"/>
  <c r="P1678" i="8"/>
  <c r="O1678" i="8"/>
  <c r="N1678" i="8"/>
  <c r="K1678" i="8"/>
  <c r="L1678" i="8" s="1"/>
  <c r="J1678" i="8"/>
  <c r="I1678" i="8"/>
  <c r="H1678" i="8"/>
  <c r="G1678" i="8"/>
  <c r="F1678" i="8"/>
  <c r="E1678" i="8"/>
  <c r="D1678" i="8"/>
  <c r="C1678" i="8"/>
  <c r="B1678" i="8"/>
  <c r="A1678" i="8"/>
  <c r="Q1678" i="8" s="1"/>
  <c r="P1677" i="8"/>
  <c r="O1677" i="8"/>
  <c r="N1677" i="8"/>
  <c r="K1677" i="8"/>
  <c r="L1677" i="8" s="1"/>
  <c r="J1677" i="8"/>
  <c r="I1677" i="8"/>
  <c r="H1677" i="8"/>
  <c r="G1677" i="8"/>
  <c r="F1677" i="8"/>
  <c r="E1677" i="8"/>
  <c r="D1677" i="8"/>
  <c r="C1677" i="8"/>
  <c r="B1677" i="8"/>
  <c r="A1677" i="8"/>
  <c r="Q1677" i="8" s="1"/>
  <c r="P1676" i="8"/>
  <c r="O1676" i="8"/>
  <c r="N1676" i="8"/>
  <c r="K1676" i="8"/>
  <c r="L1676" i="8" s="1"/>
  <c r="J1676" i="8"/>
  <c r="I1676" i="8"/>
  <c r="H1676" i="8"/>
  <c r="G1676" i="8"/>
  <c r="F1676" i="8"/>
  <c r="E1676" i="8"/>
  <c r="D1676" i="8"/>
  <c r="C1676" i="8"/>
  <c r="B1676" i="8"/>
  <c r="A1676" i="8"/>
  <c r="Q1676" i="8" s="1"/>
  <c r="P1675" i="8"/>
  <c r="O1675" i="8"/>
  <c r="N1675" i="8"/>
  <c r="K1675" i="8"/>
  <c r="L1675" i="8" s="1"/>
  <c r="J1675" i="8"/>
  <c r="I1675" i="8"/>
  <c r="H1675" i="8"/>
  <c r="G1675" i="8"/>
  <c r="F1675" i="8"/>
  <c r="E1675" i="8"/>
  <c r="D1675" i="8"/>
  <c r="C1675" i="8"/>
  <c r="B1675" i="8"/>
  <c r="A1675" i="8"/>
  <c r="Q1675" i="8" s="1"/>
  <c r="P1674" i="8"/>
  <c r="O1674" i="8"/>
  <c r="N1674" i="8"/>
  <c r="K1674" i="8"/>
  <c r="L1674" i="8" s="1"/>
  <c r="J1674" i="8"/>
  <c r="I1674" i="8"/>
  <c r="H1674" i="8"/>
  <c r="G1674" i="8"/>
  <c r="F1674" i="8"/>
  <c r="E1674" i="8"/>
  <c r="D1674" i="8"/>
  <c r="C1674" i="8"/>
  <c r="B1674" i="8"/>
  <c r="A1674" i="8"/>
  <c r="Q1674" i="8" s="1"/>
  <c r="P1673" i="8"/>
  <c r="O1673" i="8"/>
  <c r="N1673" i="8"/>
  <c r="L1673" i="8"/>
  <c r="K1673" i="8"/>
  <c r="J1673" i="8"/>
  <c r="I1673" i="8"/>
  <c r="H1673" i="8"/>
  <c r="G1673" i="8"/>
  <c r="F1673" i="8"/>
  <c r="E1673" i="8"/>
  <c r="D1673" i="8"/>
  <c r="C1673" i="8"/>
  <c r="B1673" i="8"/>
  <c r="A1673" i="8"/>
  <c r="Q1673" i="8" s="1"/>
  <c r="P1672" i="8"/>
  <c r="O1672" i="8"/>
  <c r="N1672" i="8"/>
  <c r="K1672" i="8"/>
  <c r="L1672" i="8" s="1"/>
  <c r="J1672" i="8"/>
  <c r="I1672" i="8"/>
  <c r="H1672" i="8"/>
  <c r="G1672" i="8"/>
  <c r="F1672" i="8"/>
  <c r="E1672" i="8"/>
  <c r="D1672" i="8"/>
  <c r="C1672" i="8"/>
  <c r="B1672" i="8"/>
  <c r="A1672" i="8"/>
  <c r="Q1672" i="8" s="1"/>
  <c r="P1671" i="8"/>
  <c r="O1671" i="8"/>
  <c r="N1671" i="8"/>
  <c r="K1671" i="8"/>
  <c r="L1671" i="8" s="1"/>
  <c r="J1671" i="8"/>
  <c r="I1671" i="8"/>
  <c r="H1671" i="8"/>
  <c r="G1671" i="8"/>
  <c r="F1671" i="8"/>
  <c r="E1671" i="8"/>
  <c r="D1671" i="8"/>
  <c r="C1671" i="8"/>
  <c r="B1671" i="8"/>
  <c r="A1671" i="8"/>
  <c r="Q1671" i="8" s="1"/>
  <c r="P1670" i="8"/>
  <c r="O1670" i="8"/>
  <c r="N1670" i="8"/>
  <c r="K1670" i="8"/>
  <c r="L1670" i="8" s="1"/>
  <c r="J1670" i="8"/>
  <c r="I1670" i="8"/>
  <c r="H1670" i="8"/>
  <c r="G1670" i="8"/>
  <c r="F1670" i="8"/>
  <c r="E1670" i="8"/>
  <c r="D1670" i="8"/>
  <c r="C1670" i="8"/>
  <c r="B1670" i="8"/>
  <c r="A1670" i="8"/>
  <c r="Q1670" i="8" s="1"/>
  <c r="P1669" i="8"/>
  <c r="O1669" i="8"/>
  <c r="N1669" i="8"/>
  <c r="K1669" i="8"/>
  <c r="L1669" i="8" s="1"/>
  <c r="J1669" i="8"/>
  <c r="I1669" i="8"/>
  <c r="H1669" i="8"/>
  <c r="G1669" i="8"/>
  <c r="F1669" i="8"/>
  <c r="E1669" i="8"/>
  <c r="D1669" i="8"/>
  <c r="C1669" i="8"/>
  <c r="B1669" i="8"/>
  <c r="A1669" i="8"/>
  <c r="Q1669" i="8" s="1"/>
  <c r="P1668" i="8"/>
  <c r="O1668" i="8"/>
  <c r="N1668" i="8"/>
  <c r="K1668" i="8"/>
  <c r="L1668" i="8" s="1"/>
  <c r="J1668" i="8"/>
  <c r="I1668" i="8"/>
  <c r="H1668" i="8"/>
  <c r="G1668" i="8"/>
  <c r="F1668" i="8"/>
  <c r="E1668" i="8"/>
  <c r="D1668" i="8"/>
  <c r="C1668" i="8"/>
  <c r="B1668" i="8"/>
  <c r="A1668" i="8"/>
  <c r="Q1668" i="8" s="1"/>
  <c r="P1667" i="8"/>
  <c r="O1667" i="8"/>
  <c r="N1667" i="8"/>
  <c r="K1667" i="8"/>
  <c r="L1667" i="8" s="1"/>
  <c r="J1667" i="8"/>
  <c r="I1667" i="8"/>
  <c r="H1667" i="8"/>
  <c r="G1667" i="8"/>
  <c r="F1667" i="8"/>
  <c r="E1667" i="8"/>
  <c r="D1667" i="8"/>
  <c r="C1667" i="8"/>
  <c r="B1667" i="8"/>
  <c r="A1667" i="8"/>
  <c r="Q1667" i="8" s="1"/>
  <c r="P1666" i="8"/>
  <c r="O1666" i="8"/>
  <c r="N1666" i="8"/>
  <c r="K1666" i="8"/>
  <c r="L1666" i="8" s="1"/>
  <c r="J1666" i="8"/>
  <c r="I1666" i="8"/>
  <c r="H1666" i="8"/>
  <c r="G1666" i="8"/>
  <c r="F1666" i="8"/>
  <c r="E1666" i="8"/>
  <c r="D1666" i="8"/>
  <c r="C1666" i="8"/>
  <c r="B1666" i="8"/>
  <c r="A1666" i="8"/>
  <c r="Q1666" i="8" s="1"/>
  <c r="P1665" i="8"/>
  <c r="O1665" i="8"/>
  <c r="N1665" i="8"/>
  <c r="L1665" i="8"/>
  <c r="K1665" i="8"/>
  <c r="J1665" i="8"/>
  <c r="I1665" i="8"/>
  <c r="H1665" i="8"/>
  <c r="G1665" i="8"/>
  <c r="F1665" i="8"/>
  <c r="E1665" i="8"/>
  <c r="D1665" i="8"/>
  <c r="C1665" i="8"/>
  <c r="B1665" i="8"/>
  <c r="A1665" i="8"/>
  <c r="Q1665" i="8" s="1"/>
  <c r="P1664" i="8"/>
  <c r="O1664" i="8"/>
  <c r="N1664" i="8"/>
  <c r="K1664" i="8"/>
  <c r="L1664" i="8" s="1"/>
  <c r="J1664" i="8"/>
  <c r="I1664" i="8"/>
  <c r="H1664" i="8"/>
  <c r="G1664" i="8"/>
  <c r="F1664" i="8"/>
  <c r="E1664" i="8"/>
  <c r="D1664" i="8"/>
  <c r="C1664" i="8"/>
  <c r="B1664" i="8"/>
  <c r="A1664" i="8"/>
  <c r="Q1664" i="8" s="1"/>
  <c r="P1663" i="8"/>
  <c r="O1663" i="8"/>
  <c r="N1663" i="8"/>
  <c r="K1663" i="8"/>
  <c r="L1663" i="8" s="1"/>
  <c r="J1663" i="8"/>
  <c r="I1663" i="8"/>
  <c r="H1663" i="8"/>
  <c r="G1663" i="8"/>
  <c r="F1663" i="8"/>
  <c r="E1663" i="8"/>
  <c r="D1663" i="8"/>
  <c r="C1663" i="8"/>
  <c r="B1663" i="8"/>
  <c r="A1663" i="8"/>
  <c r="Q1663" i="8" s="1"/>
  <c r="P1662" i="8"/>
  <c r="O1662" i="8"/>
  <c r="N1662" i="8"/>
  <c r="K1662" i="8"/>
  <c r="L1662" i="8" s="1"/>
  <c r="J1662" i="8"/>
  <c r="I1662" i="8"/>
  <c r="H1662" i="8"/>
  <c r="G1662" i="8"/>
  <c r="F1662" i="8"/>
  <c r="E1662" i="8"/>
  <c r="D1662" i="8"/>
  <c r="C1662" i="8"/>
  <c r="B1662" i="8"/>
  <c r="A1662" i="8"/>
  <c r="Q1662" i="8" s="1"/>
  <c r="P1661" i="8"/>
  <c r="O1661" i="8"/>
  <c r="N1661" i="8"/>
  <c r="K1661" i="8"/>
  <c r="L1661" i="8" s="1"/>
  <c r="J1661" i="8"/>
  <c r="I1661" i="8"/>
  <c r="H1661" i="8"/>
  <c r="G1661" i="8"/>
  <c r="F1661" i="8"/>
  <c r="E1661" i="8"/>
  <c r="D1661" i="8"/>
  <c r="C1661" i="8"/>
  <c r="B1661" i="8"/>
  <c r="A1661" i="8"/>
  <c r="Q1661" i="8" s="1"/>
  <c r="P1660" i="8"/>
  <c r="O1660" i="8"/>
  <c r="N1660" i="8"/>
  <c r="K1660" i="8"/>
  <c r="L1660" i="8" s="1"/>
  <c r="J1660" i="8"/>
  <c r="I1660" i="8"/>
  <c r="H1660" i="8"/>
  <c r="G1660" i="8"/>
  <c r="F1660" i="8"/>
  <c r="E1660" i="8"/>
  <c r="D1660" i="8"/>
  <c r="C1660" i="8"/>
  <c r="B1660" i="8"/>
  <c r="A1660" i="8"/>
  <c r="Q1660" i="8" s="1"/>
  <c r="P1659" i="8"/>
  <c r="O1659" i="8"/>
  <c r="N1659" i="8"/>
  <c r="K1659" i="8"/>
  <c r="L1659" i="8" s="1"/>
  <c r="J1659" i="8"/>
  <c r="I1659" i="8"/>
  <c r="H1659" i="8"/>
  <c r="G1659" i="8"/>
  <c r="F1659" i="8"/>
  <c r="E1659" i="8"/>
  <c r="D1659" i="8"/>
  <c r="C1659" i="8"/>
  <c r="B1659" i="8"/>
  <c r="A1659" i="8"/>
  <c r="Q1659" i="8" s="1"/>
  <c r="P1658" i="8"/>
  <c r="O1658" i="8"/>
  <c r="N1658" i="8"/>
  <c r="K1658" i="8"/>
  <c r="L1658" i="8" s="1"/>
  <c r="J1658" i="8"/>
  <c r="I1658" i="8"/>
  <c r="H1658" i="8"/>
  <c r="G1658" i="8"/>
  <c r="F1658" i="8"/>
  <c r="E1658" i="8"/>
  <c r="D1658" i="8"/>
  <c r="C1658" i="8"/>
  <c r="B1658" i="8"/>
  <c r="A1658" i="8"/>
  <c r="Q1658" i="8" s="1"/>
  <c r="P1657" i="8"/>
  <c r="O1657" i="8"/>
  <c r="N1657" i="8"/>
  <c r="L1657" i="8"/>
  <c r="K1657" i="8"/>
  <c r="J1657" i="8"/>
  <c r="I1657" i="8"/>
  <c r="H1657" i="8"/>
  <c r="G1657" i="8"/>
  <c r="F1657" i="8"/>
  <c r="E1657" i="8"/>
  <c r="D1657" i="8"/>
  <c r="C1657" i="8"/>
  <c r="B1657" i="8"/>
  <c r="A1657" i="8"/>
  <c r="Q1657" i="8" s="1"/>
  <c r="P1656" i="8"/>
  <c r="O1656" i="8"/>
  <c r="N1656" i="8"/>
  <c r="K1656" i="8"/>
  <c r="L1656" i="8" s="1"/>
  <c r="J1656" i="8"/>
  <c r="I1656" i="8"/>
  <c r="H1656" i="8"/>
  <c r="G1656" i="8"/>
  <c r="F1656" i="8"/>
  <c r="E1656" i="8"/>
  <c r="D1656" i="8"/>
  <c r="C1656" i="8"/>
  <c r="B1656" i="8"/>
  <c r="A1656" i="8"/>
  <c r="Q1656" i="8" s="1"/>
  <c r="P1655" i="8"/>
  <c r="O1655" i="8"/>
  <c r="N1655" i="8"/>
  <c r="K1655" i="8"/>
  <c r="L1655" i="8" s="1"/>
  <c r="J1655" i="8"/>
  <c r="I1655" i="8"/>
  <c r="H1655" i="8"/>
  <c r="G1655" i="8"/>
  <c r="F1655" i="8"/>
  <c r="E1655" i="8"/>
  <c r="D1655" i="8"/>
  <c r="C1655" i="8"/>
  <c r="B1655" i="8"/>
  <c r="A1655" i="8"/>
  <c r="Q1655" i="8" s="1"/>
  <c r="P1654" i="8"/>
  <c r="O1654" i="8"/>
  <c r="N1654" i="8"/>
  <c r="K1654" i="8"/>
  <c r="L1654" i="8" s="1"/>
  <c r="J1654" i="8"/>
  <c r="I1654" i="8"/>
  <c r="H1654" i="8"/>
  <c r="G1654" i="8"/>
  <c r="F1654" i="8"/>
  <c r="E1654" i="8"/>
  <c r="D1654" i="8"/>
  <c r="C1654" i="8"/>
  <c r="B1654" i="8"/>
  <c r="A1654" i="8"/>
  <c r="Q1654" i="8" s="1"/>
  <c r="P1653" i="8"/>
  <c r="O1653" i="8"/>
  <c r="N1653" i="8"/>
  <c r="K1653" i="8"/>
  <c r="L1653" i="8" s="1"/>
  <c r="J1653" i="8"/>
  <c r="I1653" i="8"/>
  <c r="H1653" i="8"/>
  <c r="G1653" i="8"/>
  <c r="F1653" i="8"/>
  <c r="E1653" i="8"/>
  <c r="D1653" i="8"/>
  <c r="C1653" i="8"/>
  <c r="B1653" i="8"/>
  <c r="A1653" i="8"/>
  <c r="Q1653" i="8" s="1"/>
  <c r="P1652" i="8"/>
  <c r="O1652" i="8"/>
  <c r="N1652" i="8"/>
  <c r="K1652" i="8"/>
  <c r="L1652" i="8" s="1"/>
  <c r="J1652" i="8"/>
  <c r="I1652" i="8"/>
  <c r="H1652" i="8"/>
  <c r="G1652" i="8"/>
  <c r="F1652" i="8"/>
  <c r="E1652" i="8"/>
  <c r="D1652" i="8"/>
  <c r="C1652" i="8"/>
  <c r="B1652" i="8"/>
  <c r="A1652" i="8"/>
  <c r="Q1652" i="8" s="1"/>
  <c r="P1651" i="8"/>
  <c r="O1651" i="8"/>
  <c r="N1651" i="8"/>
  <c r="K1651" i="8"/>
  <c r="L1651" i="8" s="1"/>
  <c r="J1651" i="8"/>
  <c r="I1651" i="8"/>
  <c r="H1651" i="8"/>
  <c r="G1651" i="8"/>
  <c r="F1651" i="8"/>
  <c r="E1651" i="8"/>
  <c r="D1651" i="8"/>
  <c r="C1651" i="8"/>
  <c r="B1651" i="8"/>
  <c r="A1651" i="8"/>
  <c r="Q1651" i="8" s="1"/>
  <c r="P1650" i="8"/>
  <c r="O1650" i="8"/>
  <c r="N1650" i="8"/>
  <c r="K1650" i="8"/>
  <c r="L1650" i="8" s="1"/>
  <c r="J1650" i="8"/>
  <c r="I1650" i="8"/>
  <c r="H1650" i="8"/>
  <c r="G1650" i="8"/>
  <c r="F1650" i="8"/>
  <c r="E1650" i="8"/>
  <c r="D1650" i="8"/>
  <c r="C1650" i="8"/>
  <c r="B1650" i="8"/>
  <c r="A1650" i="8"/>
  <c r="Q1650" i="8" s="1"/>
  <c r="P1649" i="8"/>
  <c r="O1649" i="8"/>
  <c r="N1649" i="8"/>
  <c r="L1649" i="8"/>
  <c r="K1649" i="8"/>
  <c r="J1649" i="8"/>
  <c r="I1649" i="8"/>
  <c r="H1649" i="8"/>
  <c r="G1649" i="8"/>
  <c r="F1649" i="8"/>
  <c r="E1649" i="8"/>
  <c r="D1649" i="8"/>
  <c r="C1649" i="8"/>
  <c r="B1649" i="8"/>
  <c r="A1649" i="8"/>
  <c r="Q1649" i="8" s="1"/>
  <c r="P1648" i="8"/>
  <c r="O1648" i="8"/>
  <c r="N1648" i="8"/>
  <c r="K1648" i="8"/>
  <c r="L1648" i="8" s="1"/>
  <c r="J1648" i="8"/>
  <c r="I1648" i="8"/>
  <c r="H1648" i="8"/>
  <c r="G1648" i="8"/>
  <c r="F1648" i="8"/>
  <c r="E1648" i="8"/>
  <c r="D1648" i="8"/>
  <c r="C1648" i="8"/>
  <c r="B1648" i="8"/>
  <c r="A1648" i="8"/>
  <c r="Q1648" i="8" s="1"/>
  <c r="P1647" i="8"/>
  <c r="O1647" i="8"/>
  <c r="N1647" i="8"/>
  <c r="K1647" i="8"/>
  <c r="L1647" i="8" s="1"/>
  <c r="J1647" i="8"/>
  <c r="I1647" i="8"/>
  <c r="H1647" i="8"/>
  <c r="G1647" i="8"/>
  <c r="F1647" i="8"/>
  <c r="E1647" i="8"/>
  <c r="D1647" i="8"/>
  <c r="C1647" i="8"/>
  <c r="B1647" i="8"/>
  <c r="A1647" i="8"/>
  <c r="Q1647" i="8" s="1"/>
  <c r="P1646" i="8"/>
  <c r="O1646" i="8"/>
  <c r="N1646" i="8"/>
  <c r="K1646" i="8"/>
  <c r="L1646" i="8" s="1"/>
  <c r="J1646" i="8"/>
  <c r="I1646" i="8"/>
  <c r="H1646" i="8"/>
  <c r="G1646" i="8"/>
  <c r="F1646" i="8"/>
  <c r="E1646" i="8"/>
  <c r="D1646" i="8"/>
  <c r="C1646" i="8"/>
  <c r="B1646" i="8"/>
  <c r="A1646" i="8"/>
  <c r="Q1646" i="8" s="1"/>
  <c r="P1645" i="8"/>
  <c r="O1645" i="8"/>
  <c r="N1645" i="8"/>
  <c r="K1645" i="8"/>
  <c r="L1645" i="8" s="1"/>
  <c r="J1645" i="8"/>
  <c r="I1645" i="8"/>
  <c r="H1645" i="8"/>
  <c r="G1645" i="8"/>
  <c r="F1645" i="8"/>
  <c r="E1645" i="8"/>
  <c r="D1645" i="8"/>
  <c r="C1645" i="8"/>
  <c r="B1645" i="8"/>
  <c r="A1645" i="8"/>
  <c r="Q1645" i="8" s="1"/>
  <c r="P1644" i="8"/>
  <c r="O1644" i="8"/>
  <c r="N1644" i="8"/>
  <c r="K1644" i="8"/>
  <c r="L1644" i="8" s="1"/>
  <c r="J1644" i="8"/>
  <c r="I1644" i="8"/>
  <c r="H1644" i="8"/>
  <c r="G1644" i="8"/>
  <c r="F1644" i="8"/>
  <c r="E1644" i="8"/>
  <c r="D1644" i="8"/>
  <c r="C1644" i="8"/>
  <c r="B1644" i="8"/>
  <c r="A1644" i="8"/>
  <c r="Q1644" i="8" s="1"/>
  <c r="P1643" i="8"/>
  <c r="O1643" i="8"/>
  <c r="N1643" i="8"/>
  <c r="K1643" i="8"/>
  <c r="L1643" i="8" s="1"/>
  <c r="J1643" i="8"/>
  <c r="I1643" i="8"/>
  <c r="H1643" i="8"/>
  <c r="G1643" i="8"/>
  <c r="F1643" i="8"/>
  <c r="E1643" i="8"/>
  <c r="D1643" i="8"/>
  <c r="C1643" i="8"/>
  <c r="B1643" i="8"/>
  <c r="A1643" i="8"/>
  <c r="Q1643" i="8" s="1"/>
  <c r="P1642" i="8"/>
  <c r="O1642" i="8"/>
  <c r="N1642" i="8"/>
  <c r="K1642" i="8"/>
  <c r="L1642" i="8" s="1"/>
  <c r="J1642" i="8"/>
  <c r="I1642" i="8"/>
  <c r="H1642" i="8"/>
  <c r="G1642" i="8"/>
  <c r="F1642" i="8"/>
  <c r="E1642" i="8"/>
  <c r="D1642" i="8"/>
  <c r="C1642" i="8"/>
  <c r="B1642" i="8"/>
  <c r="A1642" i="8"/>
  <c r="Q1642" i="8" s="1"/>
  <c r="P1641" i="8"/>
  <c r="O1641" i="8"/>
  <c r="N1641" i="8"/>
  <c r="L1641" i="8"/>
  <c r="K1641" i="8"/>
  <c r="J1641" i="8"/>
  <c r="I1641" i="8"/>
  <c r="H1641" i="8"/>
  <c r="G1641" i="8"/>
  <c r="F1641" i="8"/>
  <c r="E1641" i="8"/>
  <c r="D1641" i="8"/>
  <c r="C1641" i="8"/>
  <c r="B1641" i="8"/>
  <c r="A1641" i="8"/>
  <c r="Q1641" i="8" s="1"/>
  <c r="P1640" i="8"/>
  <c r="O1640" i="8"/>
  <c r="N1640" i="8"/>
  <c r="K1640" i="8"/>
  <c r="L1640" i="8" s="1"/>
  <c r="J1640" i="8"/>
  <c r="I1640" i="8"/>
  <c r="H1640" i="8"/>
  <c r="G1640" i="8"/>
  <c r="F1640" i="8"/>
  <c r="E1640" i="8"/>
  <c r="D1640" i="8"/>
  <c r="C1640" i="8"/>
  <c r="B1640" i="8"/>
  <c r="A1640" i="8"/>
  <c r="Q1640" i="8" s="1"/>
  <c r="P1639" i="8"/>
  <c r="O1639" i="8"/>
  <c r="N1639" i="8"/>
  <c r="K1639" i="8"/>
  <c r="L1639" i="8" s="1"/>
  <c r="J1639" i="8"/>
  <c r="I1639" i="8"/>
  <c r="H1639" i="8"/>
  <c r="G1639" i="8"/>
  <c r="F1639" i="8"/>
  <c r="E1639" i="8"/>
  <c r="D1639" i="8"/>
  <c r="C1639" i="8"/>
  <c r="B1639" i="8"/>
  <c r="A1639" i="8"/>
  <c r="Q1639" i="8" s="1"/>
  <c r="P1638" i="8"/>
  <c r="O1638" i="8"/>
  <c r="N1638" i="8"/>
  <c r="K1638" i="8"/>
  <c r="L1638" i="8" s="1"/>
  <c r="J1638" i="8"/>
  <c r="I1638" i="8"/>
  <c r="H1638" i="8"/>
  <c r="G1638" i="8"/>
  <c r="F1638" i="8"/>
  <c r="E1638" i="8"/>
  <c r="D1638" i="8"/>
  <c r="C1638" i="8"/>
  <c r="B1638" i="8"/>
  <c r="A1638" i="8"/>
  <c r="Q1638" i="8" s="1"/>
  <c r="P1637" i="8"/>
  <c r="O1637" i="8"/>
  <c r="N1637" i="8"/>
  <c r="K1637" i="8"/>
  <c r="L1637" i="8" s="1"/>
  <c r="J1637" i="8"/>
  <c r="I1637" i="8"/>
  <c r="H1637" i="8"/>
  <c r="G1637" i="8"/>
  <c r="F1637" i="8"/>
  <c r="E1637" i="8"/>
  <c r="D1637" i="8"/>
  <c r="C1637" i="8"/>
  <c r="B1637" i="8"/>
  <c r="A1637" i="8"/>
  <c r="Q1637" i="8" s="1"/>
  <c r="P1636" i="8"/>
  <c r="O1636" i="8"/>
  <c r="N1636" i="8"/>
  <c r="K1636" i="8"/>
  <c r="L1636" i="8" s="1"/>
  <c r="J1636" i="8"/>
  <c r="I1636" i="8"/>
  <c r="H1636" i="8"/>
  <c r="G1636" i="8"/>
  <c r="F1636" i="8"/>
  <c r="E1636" i="8"/>
  <c r="D1636" i="8"/>
  <c r="C1636" i="8"/>
  <c r="B1636" i="8"/>
  <c r="A1636" i="8"/>
  <c r="Q1636" i="8" s="1"/>
  <c r="P1635" i="8"/>
  <c r="O1635" i="8"/>
  <c r="N1635" i="8"/>
  <c r="K1635" i="8"/>
  <c r="L1635" i="8" s="1"/>
  <c r="J1635" i="8"/>
  <c r="I1635" i="8"/>
  <c r="H1635" i="8"/>
  <c r="G1635" i="8"/>
  <c r="F1635" i="8"/>
  <c r="E1635" i="8"/>
  <c r="D1635" i="8"/>
  <c r="C1635" i="8"/>
  <c r="B1635" i="8"/>
  <c r="A1635" i="8"/>
  <c r="Q1635" i="8" s="1"/>
  <c r="P1634" i="8"/>
  <c r="O1634" i="8"/>
  <c r="N1634" i="8"/>
  <c r="K1634" i="8"/>
  <c r="L1634" i="8" s="1"/>
  <c r="J1634" i="8"/>
  <c r="I1634" i="8"/>
  <c r="H1634" i="8"/>
  <c r="G1634" i="8"/>
  <c r="F1634" i="8"/>
  <c r="E1634" i="8"/>
  <c r="D1634" i="8"/>
  <c r="C1634" i="8"/>
  <c r="B1634" i="8"/>
  <c r="A1634" i="8"/>
  <c r="Q1634" i="8" s="1"/>
  <c r="P1633" i="8"/>
  <c r="O1633" i="8"/>
  <c r="N1633" i="8"/>
  <c r="L1633" i="8"/>
  <c r="K1633" i="8"/>
  <c r="J1633" i="8"/>
  <c r="I1633" i="8"/>
  <c r="H1633" i="8"/>
  <c r="G1633" i="8"/>
  <c r="F1633" i="8"/>
  <c r="E1633" i="8"/>
  <c r="D1633" i="8"/>
  <c r="C1633" i="8"/>
  <c r="B1633" i="8"/>
  <c r="A1633" i="8"/>
  <c r="Q1633" i="8" s="1"/>
  <c r="P1632" i="8"/>
  <c r="O1632" i="8"/>
  <c r="N1632" i="8"/>
  <c r="K1632" i="8"/>
  <c r="L1632" i="8" s="1"/>
  <c r="J1632" i="8"/>
  <c r="I1632" i="8"/>
  <c r="H1632" i="8"/>
  <c r="G1632" i="8"/>
  <c r="F1632" i="8"/>
  <c r="E1632" i="8"/>
  <c r="D1632" i="8"/>
  <c r="C1632" i="8"/>
  <c r="B1632" i="8"/>
  <c r="A1632" i="8"/>
  <c r="Q1632" i="8" s="1"/>
  <c r="P1631" i="8"/>
  <c r="O1631" i="8"/>
  <c r="N1631" i="8"/>
  <c r="K1631" i="8"/>
  <c r="L1631" i="8" s="1"/>
  <c r="J1631" i="8"/>
  <c r="I1631" i="8"/>
  <c r="H1631" i="8"/>
  <c r="G1631" i="8"/>
  <c r="F1631" i="8"/>
  <c r="E1631" i="8"/>
  <c r="D1631" i="8"/>
  <c r="C1631" i="8"/>
  <c r="B1631" i="8"/>
  <c r="A1631" i="8"/>
  <c r="Q1631" i="8" s="1"/>
  <c r="P1630" i="8"/>
  <c r="O1630" i="8"/>
  <c r="N1630" i="8"/>
  <c r="K1630" i="8"/>
  <c r="L1630" i="8" s="1"/>
  <c r="J1630" i="8"/>
  <c r="I1630" i="8"/>
  <c r="H1630" i="8"/>
  <c r="G1630" i="8"/>
  <c r="F1630" i="8"/>
  <c r="E1630" i="8"/>
  <c r="D1630" i="8"/>
  <c r="C1630" i="8"/>
  <c r="B1630" i="8"/>
  <c r="A1630" i="8"/>
  <c r="Q1630" i="8" s="1"/>
  <c r="P1629" i="8"/>
  <c r="O1629" i="8"/>
  <c r="N1629" i="8"/>
  <c r="K1629" i="8"/>
  <c r="L1629" i="8" s="1"/>
  <c r="J1629" i="8"/>
  <c r="I1629" i="8"/>
  <c r="H1629" i="8"/>
  <c r="G1629" i="8"/>
  <c r="F1629" i="8"/>
  <c r="E1629" i="8"/>
  <c r="D1629" i="8"/>
  <c r="C1629" i="8"/>
  <c r="B1629" i="8"/>
  <c r="A1629" i="8"/>
  <c r="Q1629" i="8" s="1"/>
  <c r="P1628" i="8"/>
  <c r="O1628" i="8"/>
  <c r="N1628" i="8"/>
  <c r="K1628" i="8"/>
  <c r="L1628" i="8" s="1"/>
  <c r="J1628" i="8"/>
  <c r="I1628" i="8"/>
  <c r="H1628" i="8"/>
  <c r="G1628" i="8"/>
  <c r="F1628" i="8"/>
  <c r="E1628" i="8"/>
  <c r="D1628" i="8"/>
  <c r="C1628" i="8"/>
  <c r="B1628" i="8"/>
  <c r="A1628" i="8"/>
  <c r="Q1628" i="8" s="1"/>
  <c r="P1627" i="8"/>
  <c r="O1627" i="8"/>
  <c r="N1627" i="8"/>
  <c r="K1627" i="8"/>
  <c r="L1627" i="8" s="1"/>
  <c r="J1627" i="8"/>
  <c r="I1627" i="8"/>
  <c r="H1627" i="8"/>
  <c r="G1627" i="8"/>
  <c r="F1627" i="8"/>
  <c r="E1627" i="8"/>
  <c r="D1627" i="8"/>
  <c r="C1627" i="8"/>
  <c r="B1627" i="8"/>
  <c r="A1627" i="8"/>
  <c r="Q1627" i="8" s="1"/>
  <c r="P1626" i="8"/>
  <c r="O1626" i="8"/>
  <c r="N1626" i="8"/>
  <c r="K1626" i="8"/>
  <c r="L1626" i="8" s="1"/>
  <c r="J1626" i="8"/>
  <c r="I1626" i="8"/>
  <c r="H1626" i="8"/>
  <c r="G1626" i="8"/>
  <c r="F1626" i="8"/>
  <c r="E1626" i="8"/>
  <c r="D1626" i="8"/>
  <c r="C1626" i="8"/>
  <c r="B1626" i="8"/>
  <c r="A1626" i="8"/>
  <c r="Q1626" i="8" s="1"/>
  <c r="P1625" i="8"/>
  <c r="O1625" i="8"/>
  <c r="N1625" i="8"/>
  <c r="L1625" i="8"/>
  <c r="K1625" i="8"/>
  <c r="J1625" i="8"/>
  <c r="I1625" i="8"/>
  <c r="H1625" i="8"/>
  <c r="G1625" i="8"/>
  <c r="F1625" i="8"/>
  <c r="E1625" i="8"/>
  <c r="D1625" i="8"/>
  <c r="C1625" i="8"/>
  <c r="B1625" i="8"/>
  <c r="A1625" i="8"/>
  <c r="Q1625" i="8" s="1"/>
  <c r="P1624" i="8"/>
  <c r="O1624" i="8"/>
  <c r="N1624" i="8"/>
  <c r="K1624" i="8"/>
  <c r="L1624" i="8" s="1"/>
  <c r="J1624" i="8"/>
  <c r="I1624" i="8"/>
  <c r="H1624" i="8"/>
  <c r="G1624" i="8"/>
  <c r="F1624" i="8"/>
  <c r="E1624" i="8"/>
  <c r="D1624" i="8"/>
  <c r="C1624" i="8"/>
  <c r="B1624" i="8"/>
  <c r="A1624" i="8"/>
  <c r="Q1624" i="8" s="1"/>
  <c r="P1623" i="8"/>
  <c r="O1623" i="8"/>
  <c r="N1623" i="8"/>
  <c r="K1623" i="8"/>
  <c r="L1623" i="8" s="1"/>
  <c r="J1623" i="8"/>
  <c r="I1623" i="8"/>
  <c r="H1623" i="8"/>
  <c r="G1623" i="8"/>
  <c r="F1623" i="8"/>
  <c r="E1623" i="8"/>
  <c r="D1623" i="8"/>
  <c r="C1623" i="8"/>
  <c r="B1623" i="8"/>
  <c r="A1623" i="8"/>
  <c r="Q1623" i="8" s="1"/>
  <c r="P1622" i="8"/>
  <c r="O1622" i="8"/>
  <c r="N1622" i="8"/>
  <c r="K1622" i="8"/>
  <c r="L1622" i="8" s="1"/>
  <c r="J1622" i="8"/>
  <c r="I1622" i="8"/>
  <c r="H1622" i="8"/>
  <c r="G1622" i="8"/>
  <c r="F1622" i="8"/>
  <c r="E1622" i="8"/>
  <c r="D1622" i="8"/>
  <c r="C1622" i="8"/>
  <c r="B1622" i="8"/>
  <c r="A1622" i="8"/>
  <c r="Q1622" i="8" s="1"/>
  <c r="P1621" i="8"/>
  <c r="O1621" i="8"/>
  <c r="N1621" i="8"/>
  <c r="K1621" i="8"/>
  <c r="L1621" i="8" s="1"/>
  <c r="J1621" i="8"/>
  <c r="I1621" i="8"/>
  <c r="H1621" i="8"/>
  <c r="G1621" i="8"/>
  <c r="F1621" i="8"/>
  <c r="E1621" i="8"/>
  <c r="D1621" i="8"/>
  <c r="C1621" i="8"/>
  <c r="B1621" i="8"/>
  <c r="A1621" i="8"/>
  <c r="Q1621" i="8" s="1"/>
  <c r="P1620" i="8"/>
  <c r="O1620" i="8"/>
  <c r="N1620" i="8"/>
  <c r="K1620" i="8"/>
  <c r="L1620" i="8" s="1"/>
  <c r="J1620" i="8"/>
  <c r="I1620" i="8"/>
  <c r="H1620" i="8"/>
  <c r="G1620" i="8"/>
  <c r="F1620" i="8"/>
  <c r="E1620" i="8"/>
  <c r="D1620" i="8"/>
  <c r="C1620" i="8"/>
  <c r="B1620" i="8"/>
  <c r="A1620" i="8"/>
  <c r="Q1620" i="8" s="1"/>
  <c r="P1619" i="8"/>
  <c r="O1619" i="8"/>
  <c r="N1619" i="8"/>
  <c r="K1619" i="8"/>
  <c r="L1619" i="8" s="1"/>
  <c r="J1619" i="8"/>
  <c r="I1619" i="8"/>
  <c r="H1619" i="8"/>
  <c r="G1619" i="8"/>
  <c r="F1619" i="8"/>
  <c r="E1619" i="8"/>
  <c r="D1619" i="8"/>
  <c r="C1619" i="8"/>
  <c r="B1619" i="8"/>
  <c r="A1619" i="8"/>
  <c r="Q1619" i="8" s="1"/>
  <c r="P1618" i="8"/>
  <c r="O1618" i="8"/>
  <c r="N1618" i="8"/>
  <c r="K1618" i="8"/>
  <c r="L1618" i="8" s="1"/>
  <c r="J1618" i="8"/>
  <c r="I1618" i="8"/>
  <c r="H1618" i="8"/>
  <c r="G1618" i="8"/>
  <c r="F1618" i="8"/>
  <c r="E1618" i="8"/>
  <c r="D1618" i="8"/>
  <c r="C1618" i="8"/>
  <c r="B1618" i="8"/>
  <c r="A1618" i="8"/>
  <c r="Q1618" i="8" s="1"/>
  <c r="P1617" i="8"/>
  <c r="O1617" i="8"/>
  <c r="N1617" i="8"/>
  <c r="L1617" i="8"/>
  <c r="K1617" i="8"/>
  <c r="J1617" i="8"/>
  <c r="I1617" i="8"/>
  <c r="H1617" i="8"/>
  <c r="G1617" i="8"/>
  <c r="F1617" i="8"/>
  <c r="E1617" i="8"/>
  <c r="D1617" i="8"/>
  <c r="C1617" i="8"/>
  <c r="B1617" i="8"/>
  <c r="A1617" i="8"/>
  <c r="Q1617" i="8" s="1"/>
  <c r="P1616" i="8"/>
  <c r="O1616" i="8"/>
  <c r="N1616" i="8"/>
  <c r="K1616" i="8"/>
  <c r="L1616" i="8" s="1"/>
  <c r="J1616" i="8"/>
  <c r="I1616" i="8"/>
  <c r="H1616" i="8"/>
  <c r="G1616" i="8"/>
  <c r="F1616" i="8"/>
  <c r="E1616" i="8"/>
  <c r="D1616" i="8"/>
  <c r="C1616" i="8"/>
  <c r="B1616" i="8"/>
  <c r="A1616" i="8"/>
  <c r="Q1616" i="8" s="1"/>
  <c r="P1615" i="8"/>
  <c r="O1615" i="8"/>
  <c r="N1615" i="8"/>
  <c r="K1615" i="8"/>
  <c r="L1615" i="8" s="1"/>
  <c r="J1615" i="8"/>
  <c r="I1615" i="8"/>
  <c r="H1615" i="8"/>
  <c r="G1615" i="8"/>
  <c r="F1615" i="8"/>
  <c r="E1615" i="8"/>
  <c r="D1615" i="8"/>
  <c r="C1615" i="8"/>
  <c r="B1615" i="8"/>
  <c r="A1615" i="8"/>
  <c r="Q1615" i="8" s="1"/>
  <c r="P1614" i="8"/>
  <c r="O1614" i="8"/>
  <c r="N1614" i="8"/>
  <c r="K1614" i="8"/>
  <c r="L1614" i="8" s="1"/>
  <c r="J1614" i="8"/>
  <c r="I1614" i="8"/>
  <c r="H1614" i="8"/>
  <c r="G1614" i="8"/>
  <c r="F1614" i="8"/>
  <c r="E1614" i="8"/>
  <c r="D1614" i="8"/>
  <c r="C1614" i="8"/>
  <c r="B1614" i="8"/>
  <c r="A1614" i="8"/>
  <c r="Q1614" i="8" s="1"/>
  <c r="P1613" i="8"/>
  <c r="O1613" i="8"/>
  <c r="N1613" i="8"/>
  <c r="K1613" i="8"/>
  <c r="L1613" i="8" s="1"/>
  <c r="J1613" i="8"/>
  <c r="I1613" i="8"/>
  <c r="H1613" i="8"/>
  <c r="G1613" i="8"/>
  <c r="F1613" i="8"/>
  <c r="E1613" i="8"/>
  <c r="D1613" i="8"/>
  <c r="C1613" i="8"/>
  <c r="B1613" i="8"/>
  <c r="A1613" i="8"/>
  <c r="Q1613" i="8" s="1"/>
  <c r="P1612" i="8"/>
  <c r="O1612" i="8"/>
  <c r="N1612" i="8"/>
  <c r="K1612" i="8"/>
  <c r="L1612" i="8" s="1"/>
  <c r="J1612" i="8"/>
  <c r="I1612" i="8"/>
  <c r="H1612" i="8"/>
  <c r="G1612" i="8"/>
  <c r="F1612" i="8"/>
  <c r="E1612" i="8"/>
  <c r="D1612" i="8"/>
  <c r="C1612" i="8"/>
  <c r="B1612" i="8"/>
  <c r="A1612" i="8"/>
  <c r="Q1612" i="8" s="1"/>
  <c r="P1611" i="8"/>
  <c r="O1611" i="8"/>
  <c r="N1611" i="8"/>
  <c r="K1611" i="8"/>
  <c r="L1611" i="8" s="1"/>
  <c r="J1611" i="8"/>
  <c r="I1611" i="8"/>
  <c r="H1611" i="8"/>
  <c r="G1611" i="8"/>
  <c r="F1611" i="8"/>
  <c r="E1611" i="8"/>
  <c r="D1611" i="8"/>
  <c r="C1611" i="8"/>
  <c r="B1611" i="8"/>
  <c r="A1611" i="8"/>
  <c r="Q1611" i="8" s="1"/>
  <c r="P1610" i="8"/>
  <c r="O1610" i="8"/>
  <c r="N1610" i="8"/>
  <c r="K1610" i="8"/>
  <c r="L1610" i="8" s="1"/>
  <c r="J1610" i="8"/>
  <c r="I1610" i="8"/>
  <c r="H1610" i="8"/>
  <c r="G1610" i="8"/>
  <c r="F1610" i="8"/>
  <c r="E1610" i="8"/>
  <c r="D1610" i="8"/>
  <c r="C1610" i="8"/>
  <c r="B1610" i="8"/>
  <c r="A1610" i="8"/>
  <c r="Q1610" i="8" s="1"/>
  <c r="P1609" i="8"/>
  <c r="O1609" i="8"/>
  <c r="N1609" i="8"/>
  <c r="L1609" i="8"/>
  <c r="K1609" i="8"/>
  <c r="J1609" i="8"/>
  <c r="I1609" i="8"/>
  <c r="H1609" i="8"/>
  <c r="G1609" i="8"/>
  <c r="F1609" i="8"/>
  <c r="E1609" i="8"/>
  <c r="D1609" i="8"/>
  <c r="C1609" i="8"/>
  <c r="B1609" i="8"/>
  <c r="A1609" i="8"/>
  <c r="Q1609" i="8" s="1"/>
  <c r="P1608" i="8"/>
  <c r="O1608" i="8"/>
  <c r="N1608" i="8"/>
  <c r="K1608" i="8"/>
  <c r="L1608" i="8" s="1"/>
  <c r="J1608" i="8"/>
  <c r="I1608" i="8"/>
  <c r="H1608" i="8"/>
  <c r="G1608" i="8"/>
  <c r="F1608" i="8"/>
  <c r="E1608" i="8"/>
  <c r="D1608" i="8"/>
  <c r="C1608" i="8"/>
  <c r="B1608" i="8"/>
  <c r="A1608" i="8"/>
  <c r="Q1608" i="8" s="1"/>
  <c r="P1607" i="8"/>
  <c r="O1607" i="8"/>
  <c r="N1607" i="8"/>
  <c r="K1607" i="8"/>
  <c r="L1607" i="8" s="1"/>
  <c r="J1607" i="8"/>
  <c r="I1607" i="8"/>
  <c r="H1607" i="8"/>
  <c r="G1607" i="8"/>
  <c r="F1607" i="8"/>
  <c r="E1607" i="8"/>
  <c r="D1607" i="8"/>
  <c r="C1607" i="8"/>
  <c r="B1607" i="8"/>
  <c r="A1607" i="8"/>
  <c r="Q1607" i="8" s="1"/>
  <c r="P1606" i="8"/>
  <c r="O1606" i="8"/>
  <c r="N1606" i="8"/>
  <c r="K1606" i="8"/>
  <c r="L1606" i="8" s="1"/>
  <c r="J1606" i="8"/>
  <c r="I1606" i="8"/>
  <c r="H1606" i="8"/>
  <c r="G1606" i="8"/>
  <c r="F1606" i="8"/>
  <c r="E1606" i="8"/>
  <c r="D1606" i="8"/>
  <c r="C1606" i="8"/>
  <c r="B1606" i="8"/>
  <c r="A1606" i="8"/>
  <c r="Q1606" i="8" s="1"/>
  <c r="P1605" i="8"/>
  <c r="O1605" i="8"/>
  <c r="N1605" i="8"/>
  <c r="K1605" i="8"/>
  <c r="L1605" i="8" s="1"/>
  <c r="J1605" i="8"/>
  <c r="I1605" i="8"/>
  <c r="H1605" i="8"/>
  <c r="G1605" i="8"/>
  <c r="F1605" i="8"/>
  <c r="E1605" i="8"/>
  <c r="D1605" i="8"/>
  <c r="C1605" i="8"/>
  <c r="B1605" i="8"/>
  <c r="A1605" i="8"/>
  <c r="Q1605" i="8" s="1"/>
  <c r="P1604" i="8"/>
  <c r="O1604" i="8"/>
  <c r="N1604" i="8"/>
  <c r="K1604" i="8"/>
  <c r="L1604" i="8" s="1"/>
  <c r="J1604" i="8"/>
  <c r="I1604" i="8"/>
  <c r="H1604" i="8"/>
  <c r="G1604" i="8"/>
  <c r="F1604" i="8"/>
  <c r="E1604" i="8"/>
  <c r="D1604" i="8"/>
  <c r="C1604" i="8"/>
  <c r="B1604" i="8"/>
  <c r="A1604" i="8"/>
  <c r="Q1604" i="8" s="1"/>
  <c r="P1603" i="8"/>
  <c r="O1603" i="8"/>
  <c r="N1603" i="8"/>
  <c r="K1603" i="8"/>
  <c r="L1603" i="8" s="1"/>
  <c r="J1603" i="8"/>
  <c r="I1603" i="8"/>
  <c r="H1603" i="8"/>
  <c r="G1603" i="8"/>
  <c r="F1603" i="8"/>
  <c r="E1603" i="8"/>
  <c r="D1603" i="8"/>
  <c r="C1603" i="8"/>
  <c r="B1603" i="8"/>
  <c r="A1603" i="8"/>
  <c r="Q1603" i="8" s="1"/>
  <c r="P1602" i="8"/>
  <c r="O1602" i="8"/>
  <c r="N1602" i="8"/>
  <c r="K1602" i="8"/>
  <c r="L1602" i="8" s="1"/>
  <c r="J1602" i="8"/>
  <c r="I1602" i="8"/>
  <c r="H1602" i="8"/>
  <c r="G1602" i="8"/>
  <c r="F1602" i="8"/>
  <c r="E1602" i="8"/>
  <c r="D1602" i="8"/>
  <c r="C1602" i="8"/>
  <c r="B1602" i="8"/>
  <c r="A1602" i="8"/>
  <c r="Q1602" i="8" s="1"/>
  <c r="P1601" i="8"/>
  <c r="O1601" i="8"/>
  <c r="N1601" i="8"/>
  <c r="L1601" i="8"/>
  <c r="K1601" i="8"/>
  <c r="J1601" i="8"/>
  <c r="I1601" i="8"/>
  <c r="H1601" i="8"/>
  <c r="G1601" i="8"/>
  <c r="F1601" i="8"/>
  <c r="E1601" i="8"/>
  <c r="D1601" i="8"/>
  <c r="C1601" i="8"/>
  <c r="B1601" i="8"/>
  <c r="A1601" i="8"/>
  <c r="Q1601" i="8" s="1"/>
  <c r="P1600" i="8"/>
  <c r="O1600" i="8"/>
  <c r="N1600" i="8"/>
  <c r="K1600" i="8"/>
  <c r="L1600" i="8" s="1"/>
  <c r="J1600" i="8"/>
  <c r="I1600" i="8"/>
  <c r="H1600" i="8"/>
  <c r="G1600" i="8"/>
  <c r="F1600" i="8"/>
  <c r="E1600" i="8"/>
  <c r="D1600" i="8"/>
  <c r="C1600" i="8"/>
  <c r="B1600" i="8"/>
  <c r="A1600" i="8"/>
  <c r="Q1600" i="8" s="1"/>
  <c r="P1599" i="8"/>
  <c r="O1599" i="8"/>
  <c r="N1599" i="8"/>
  <c r="K1599" i="8"/>
  <c r="L1599" i="8" s="1"/>
  <c r="J1599" i="8"/>
  <c r="I1599" i="8"/>
  <c r="H1599" i="8"/>
  <c r="G1599" i="8"/>
  <c r="F1599" i="8"/>
  <c r="E1599" i="8"/>
  <c r="D1599" i="8"/>
  <c r="C1599" i="8"/>
  <c r="B1599" i="8"/>
  <c r="A1599" i="8"/>
  <c r="Q1599" i="8" s="1"/>
  <c r="P1598" i="8"/>
  <c r="O1598" i="8"/>
  <c r="N1598" i="8"/>
  <c r="K1598" i="8"/>
  <c r="L1598" i="8" s="1"/>
  <c r="J1598" i="8"/>
  <c r="I1598" i="8"/>
  <c r="H1598" i="8"/>
  <c r="G1598" i="8"/>
  <c r="F1598" i="8"/>
  <c r="E1598" i="8"/>
  <c r="D1598" i="8"/>
  <c r="C1598" i="8"/>
  <c r="B1598" i="8"/>
  <c r="A1598" i="8"/>
  <c r="Q1598" i="8" s="1"/>
  <c r="P1597" i="8"/>
  <c r="O1597" i="8"/>
  <c r="N1597" i="8"/>
  <c r="K1597" i="8"/>
  <c r="L1597" i="8" s="1"/>
  <c r="J1597" i="8"/>
  <c r="I1597" i="8"/>
  <c r="H1597" i="8"/>
  <c r="G1597" i="8"/>
  <c r="F1597" i="8"/>
  <c r="E1597" i="8"/>
  <c r="D1597" i="8"/>
  <c r="C1597" i="8"/>
  <c r="B1597" i="8"/>
  <c r="A1597" i="8"/>
  <c r="Q1597" i="8" s="1"/>
  <c r="P1596" i="8"/>
  <c r="O1596" i="8"/>
  <c r="N1596" i="8"/>
  <c r="K1596" i="8"/>
  <c r="L1596" i="8" s="1"/>
  <c r="J1596" i="8"/>
  <c r="I1596" i="8"/>
  <c r="H1596" i="8"/>
  <c r="G1596" i="8"/>
  <c r="F1596" i="8"/>
  <c r="E1596" i="8"/>
  <c r="D1596" i="8"/>
  <c r="C1596" i="8"/>
  <c r="B1596" i="8"/>
  <c r="A1596" i="8"/>
  <c r="Q1596" i="8" s="1"/>
  <c r="P1595" i="8"/>
  <c r="O1595" i="8"/>
  <c r="N1595" i="8"/>
  <c r="K1595" i="8"/>
  <c r="L1595" i="8" s="1"/>
  <c r="J1595" i="8"/>
  <c r="I1595" i="8"/>
  <c r="H1595" i="8"/>
  <c r="G1595" i="8"/>
  <c r="F1595" i="8"/>
  <c r="E1595" i="8"/>
  <c r="D1595" i="8"/>
  <c r="C1595" i="8"/>
  <c r="B1595" i="8"/>
  <c r="A1595" i="8"/>
  <c r="Q1595" i="8" s="1"/>
  <c r="P1594" i="8"/>
  <c r="O1594" i="8"/>
  <c r="N1594" i="8"/>
  <c r="K1594" i="8"/>
  <c r="L1594" i="8" s="1"/>
  <c r="J1594" i="8"/>
  <c r="I1594" i="8"/>
  <c r="H1594" i="8"/>
  <c r="G1594" i="8"/>
  <c r="F1594" i="8"/>
  <c r="E1594" i="8"/>
  <c r="D1594" i="8"/>
  <c r="C1594" i="8"/>
  <c r="B1594" i="8"/>
  <c r="A1594" i="8"/>
  <c r="Q1594" i="8" s="1"/>
  <c r="P1593" i="8"/>
  <c r="O1593" i="8"/>
  <c r="N1593" i="8"/>
  <c r="L1593" i="8"/>
  <c r="K1593" i="8"/>
  <c r="J1593" i="8"/>
  <c r="I1593" i="8"/>
  <c r="H1593" i="8"/>
  <c r="G1593" i="8"/>
  <c r="F1593" i="8"/>
  <c r="E1593" i="8"/>
  <c r="D1593" i="8"/>
  <c r="C1593" i="8"/>
  <c r="B1593" i="8"/>
  <c r="A1593" i="8"/>
  <c r="Q1593" i="8" s="1"/>
  <c r="P1592" i="8"/>
  <c r="O1592" i="8"/>
  <c r="N1592" i="8"/>
  <c r="K1592" i="8"/>
  <c r="L1592" i="8" s="1"/>
  <c r="J1592" i="8"/>
  <c r="I1592" i="8"/>
  <c r="H1592" i="8"/>
  <c r="G1592" i="8"/>
  <c r="F1592" i="8"/>
  <c r="E1592" i="8"/>
  <c r="D1592" i="8"/>
  <c r="C1592" i="8"/>
  <c r="B1592" i="8"/>
  <c r="A1592" i="8"/>
  <c r="Q1592" i="8" s="1"/>
  <c r="P1591" i="8"/>
  <c r="O1591" i="8"/>
  <c r="N1591" i="8"/>
  <c r="K1591" i="8"/>
  <c r="L1591" i="8" s="1"/>
  <c r="J1591" i="8"/>
  <c r="I1591" i="8"/>
  <c r="H1591" i="8"/>
  <c r="G1591" i="8"/>
  <c r="F1591" i="8"/>
  <c r="E1591" i="8"/>
  <c r="D1591" i="8"/>
  <c r="C1591" i="8"/>
  <c r="B1591" i="8"/>
  <c r="A1591" i="8"/>
  <c r="Q1591" i="8" s="1"/>
  <c r="P1590" i="8"/>
  <c r="O1590" i="8"/>
  <c r="N1590" i="8"/>
  <c r="K1590" i="8"/>
  <c r="L1590" i="8" s="1"/>
  <c r="J1590" i="8"/>
  <c r="I1590" i="8"/>
  <c r="H1590" i="8"/>
  <c r="G1590" i="8"/>
  <c r="F1590" i="8"/>
  <c r="E1590" i="8"/>
  <c r="D1590" i="8"/>
  <c r="C1590" i="8"/>
  <c r="B1590" i="8"/>
  <c r="A1590" i="8"/>
  <c r="Q1590" i="8" s="1"/>
  <c r="P1589" i="8"/>
  <c r="O1589" i="8"/>
  <c r="N1589" i="8"/>
  <c r="K1589" i="8"/>
  <c r="L1589" i="8" s="1"/>
  <c r="J1589" i="8"/>
  <c r="I1589" i="8"/>
  <c r="H1589" i="8"/>
  <c r="G1589" i="8"/>
  <c r="F1589" i="8"/>
  <c r="E1589" i="8"/>
  <c r="D1589" i="8"/>
  <c r="C1589" i="8"/>
  <c r="B1589" i="8"/>
  <c r="A1589" i="8"/>
  <c r="Q1589" i="8" s="1"/>
  <c r="P1588" i="8"/>
  <c r="O1588" i="8"/>
  <c r="N1588" i="8"/>
  <c r="K1588" i="8"/>
  <c r="L1588" i="8" s="1"/>
  <c r="J1588" i="8"/>
  <c r="I1588" i="8"/>
  <c r="H1588" i="8"/>
  <c r="G1588" i="8"/>
  <c r="F1588" i="8"/>
  <c r="E1588" i="8"/>
  <c r="D1588" i="8"/>
  <c r="C1588" i="8"/>
  <c r="B1588" i="8"/>
  <c r="A1588" i="8"/>
  <c r="Q1588" i="8" s="1"/>
  <c r="P1587" i="8"/>
  <c r="O1587" i="8"/>
  <c r="N1587" i="8"/>
  <c r="K1587" i="8"/>
  <c r="L1587" i="8" s="1"/>
  <c r="J1587" i="8"/>
  <c r="I1587" i="8"/>
  <c r="H1587" i="8"/>
  <c r="G1587" i="8"/>
  <c r="F1587" i="8"/>
  <c r="E1587" i="8"/>
  <c r="D1587" i="8"/>
  <c r="C1587" i="8"/>
  <c r="B1587" i="8"/>
  <c r="A1587" i="8"/>
  <c r="Q1587" i="8" s="1"/>
  <c r="P1586" i="8"/>
  <c r="O1586" i="8"/>
  <c r="N1586" i="8"/>
  <c r="K1586" i="8"/>
  <c r="L1586" i="8" s="1"/>
  <c r="J1586" i="8"/>
  <c r="I1586" i="8"/>
  <c r="H1586" i="8"/>
  <c r="G1586" i="8"/>
  <c r="F1586" i="8"/>
  <c r="E1586" i="8"/>
  <c r="D1586" i="8"/>
  <c r="C1586" i="8"/>
  <c r="B1586" i="8"/>
  <c r="A1586" i="8"/>
  <c r="Q1586" i="8" s="1"/>
  <c r="P1585" i="8"/>
  <c r="O1585" i="8"/>
  <c r="N1585" i="8"/>
  <c r="L1585" i="8"/>
  <c r="K1585" i="8"/>
  <c r="J1585" i="8"/>
  <c r="I1585" i="8"/>
  <c r="H1585" i="8"/>
  <c r="G1585" i="8"/>
  <c r="F1585" i="8"/>
  <c r="E1585" i="8"/>
  <c r="D1585" i="8"/>
  <c r="C1585" i="8"/>
  <c r="B1585" i="8"/>
  <c r="A1585" i="8"/>
  <c r="Q1585" i="8" s="1"/>
  <c r="P1584" i="8"/>
  <c r="O1584" i="8"/>
  <c r="N1584" i="8"/>
  <c r="K1584" i="8"/>
  <c r="L1584" i="8" s="1"/>
  <c r="J1584" i="8"/>
  <c r="I1584" i="8"/>
  <c r="H1584" i="8"/>
  <c r="G1584" i="8"/>
  <c r="F1584" i="8"/>
  <c r="E1584" i="8"/>
  <c r="D1584" i="8"/>
  <c r="C1584" i="8"/>
  <c r="B1584" i="8"/>
  <c r="A1584" i="8"/>
  <c r="Q1584" i="8" s="1"/>
  <c r="P1583" i="8"/>
  <c r="O1583" i="8"/>
  <c r="N1583" i="8"/>
  <c r="K1583" i="8"/>
  <c r="L1583" i="8" s="1"/>
  <c r="J1583" i="8"/>
  <c r="I1583" i="8"/>
  <c r="H1583" i="8"/>
  <c r="G1583" i="8"/>
  <c r="F1583" i="8"/>
  <c r="E1583" i="8"/>
  <c r="D1583" i="8"/>
  <c r="C1583" i="8"/>
  <c r="B1583" i="8"/>
  <c r="A1583" i="8"/>
  <c r="Q1583" i="8" s="1"/>
  <c r="P1582" i="8"/>
  <c r="O1582" i="8"/>
  <c r="N1582" i="8"/>
  <c r="K1582" i="8"/>
  <c r="L1582" i="8" s="1"/>
  <c r="J1582" i="8"/>
  <c r="I1582" i="8"/>
  <c r="H1582" i="8"/>
  <c r="G1582" i="8"/>
  <c r="F1582" i="8"/>
  <c r="E1582" i="8"/>
  <c r="D1582" i="8"/>
  <c r="C1582" i="8"/>
  <c r="B1582" i="8"/>
  <c r="A1582" i="8"/>
  <c r="Q1582" i="8" s="1"/>
  <c r="P1581" i="8"/>
  <c r="O1581" i="8"/>
  <c r="N1581" i="8"/>
  <c r="K1581" i="8"/>
  <c r="L1581" i="8" s="1"/>
  <c r="J1581" i="8"/>
  <c r="I1581" i="8"/>
  <c r="H1581" i="8"/>
  <c r="G1581" i="8"/>
  <c r="F1581" i="8"/>
  <c r="E1581" i="8"/>
  <c r="D1581" i="8"/>
  <c r="C1581" i="8"/>
  <c r="B1581" i="8"/>
  <c r="A1581" i="8"/>
  <c r="Q1581" i="8" s="1"/>
  <c r="P1580" i="8"/>
  <c r="O1580" i="8"/>
  <c r="N1580" i="8"/>
  <c r="K1580" i="8"/>
  <c r="L1580" i="8" s="1"/>
  <c r="J1580" i="8"/>
  <c r="I1580" i="8"/>
  <c r="H1580" i="8"/>
  <c r="G1580" i="8"/>
  <c r="F1580" i="8"/>
  <c r="E1580" i="8"/>
  <c r="D1580" i="8"/>
  <c r="C1580" i="8"/>
  <c r="B1580" i="8"/>
  <c r="A1580" i="8"/>
  <c r="Q1580" i="8" s="1"/>
  <c r="P1579" i="8"/>
  <c r="O1579" i="8"/>
  <c r="N1579" i="8"/>
  <c r="K1579" i="8"/>
  <c r="L1579" i="8" s="1"/>
  <c r="J1579" i="8"/>
  <c r="I1579" i="8"/>
  <c r="H1579" i="8"/>
  <c r="G1579" i="8"/>
  <c r="F1579" i="8"/>
  <c r="E1579" i="8"/>
  <c r="D1579" i="8"/>
  <c r="C1579" i="8"/>
  <c r="B1579" i="8"/>
  <c r="A1579" i="8"/>
  <c r="Q1579" i="8" s="1"/>
  <c r="P1578" i="8"/>
  <c r="O1578" i="8"/>
  <c r="N1578" i="8"/>
  <c r="K1578" i="8"/>
  <c r="L1578" i="8" s="1"/>
  <c r="J1578" i="8"/>
  <c r="I1578" i="8"/>
  <c r="H1578" i="8"/>
  <c r="G1578" i="8"/>
  <c r="F1578" i="8"/>
  <c r="E1578" i="8"/>
  <c r="D1578" i="8"/>
  <c r="C1578" i="8"/>
  <c r="B1578" i="8"/>
  <c r="A1578" i="8"/>
  <c r="Q1578" i="8" s="1"/>
  <c r="P1577" i="8"/>
  <c r="O1577" i="8"/>
  <c r="N1577" i="8"/>
  <c r="L1577" i="8"/>
  <c r="K1577" i="8"/>
  <c r="J1577" i="8"/>
  <c r="I1577" i="8"/>
  <c r="H1577" i="8"/>
  <c r="G1577" i="8"/>
  <c r="F1577" i="8"/>
  <c r="E1577" i="8"/>
  <c r="D1577" i="8"/>
  <c r="C1577" i="8"/>
  <c r="B1577" i="8"/>
  <c r="A1577" i="8"/>
  <c r="Q1577" i="8" s="1"/>
  <c r="P1576" i="8"/>
  <c r="O1576" i="8"/>
  <c r="N1576" i="8"/>
  <c r="K1576" i="8"/>
  <c r="L1576" i="8" s="1"/>
  <c r="J1576" i="8"/>
  <c r="I1576" i="8"/>
  <c r="H1576" i="8"/>
  <c r="G1576" i="8"/>
  <c r="F1576" i="8"/>
  <c r="E1576" i="8"/>
  <c r="D1576" i="8"/>
  <c r="C1576" i="8"/>
  <c r="B1576" i="8"/>
  <c r="A1576" i="8"/>
  <c r="Q1576" i="8" s="1"/>
  <c r="P1575" i="8"/>
  <c r="O1575" i="8"/>
  <c r="N1575" i="8"/>
  <c r="L1575" i="8"/>
  <c r="K1575" i="8"/>
  <c r="J1575" i="8"/>
  <c r="I1575" i="8"/>
  <c r="H1575" i="8"/>
  <c r="G1575" i="8"/>
  <c r="F1575" i="8"/>
  <c r="E1575" i="8"/>
  <c r="D1575" i="8"/>
  <c r="C1575" i="8"/>
  <c r="B1575" i="8"/>
  <c r="A1575" i="8"/>
  <c r="Q1575" i="8" s="1"/>
  <c r="P1574" i="8"/>
  <c r="O1574" i="8"/>
  <c r="N1574" i="8"/>
  <c r="K1574" i="8"/>
  <c r="L1574" i="8" s="1"/>
  <c r="J1574" i="8"/>
  <c r="I1574" i="8"/>
  <c r="H1574" i="8"/>
  <c r="G1574" i="8"/>
  <c r="F1574" i="8"/>
  <c r="E1574" i="8"/>
  <c r="D1574" i="8"/>
  <c r="C1574" i="8"/>
  <c r="B1574" i="8"/>
  <c r="A1574" i="8"/>
  <c r="Q1574" i="8" s="1"/>
  <c r="P1573" i="8"/>
  <c r="O1573" i="8"/>
  <c r="N1573" i="8"/>
  <c r="K1573" i="8"/>
  <c r="L1573" i="8" s="1"/>
  <c r="J1573" i="8"/>
  <c r="I1573" i="8"/>
  <c r="H1573" i="8"/>
  <c r="G1573" i="8"/>
  <c r="F1573" i="8"/>
  <c r="E1573" i="8"/>
  <c r="D1573" i="8"/>
  <c r="C1573" i="8"/>
  <c r="B1573" i="8"/>
  <c r="A1573" i="8"/>
  <c r="Q1573" i="8" s="1"/>
  <c r="P1572" i="8"/>
  <c r="O1572" i="8"/>
  <c r="N1572" i="8"/>
  <c r="K1572" i="8"/>
  <c r="L1572" i="8" s="1"/>
  <c r="J1572" i="8"/>
  <c r="I1572" i="8"/>
  <c r="H1572" i="8"/>
  <c r="G1572" i="8"/>
  <c r="F1572" i="8"/>
  <c r="E1572" i="8"/>
  <c r="D1572" i="8"/>
  <c r="C1572" i="8"/>
  <c r="B1572" i="8"/>
  <c r="A1572" i="8"/>
  <c r="Q1572" i="8" s="1"/>
  <c r="P1571" i="8"/>
  <c r="O1571" i="8"/>
  <c r="N1571" i="8"/>
  <c r="K1571" i="8"/>
  <c r="L1571" i="8" s="1"/>
  <c r="J1571" i="8"/>
  <c r="I1571" i="8"/>
  <c r="H1571" i="8"/>
  <c r="G1571" i="8"/>
  <c r="F1571" i="8"/>
  <c r="E1571" i="8"/>
  <c r="D1571" i="8"/>
  <c r="C1571" i="8"/>
  <c r="B1571" i="8"/>
  <c r="A1571" i="8"/>
  <c r="Q1571" i="8" s="1"/>
  <c r="P1570" i="8"/>
  <c r="O1570" i="8"/>
  <c r="N1570" i="8"/>
  <c r="K1570" i="8"/>
  <c r="L1570" i="8" s="1"/>
  <c r="J1570" i="8"/>
  <c r="I1570" i="8"/>
  <c r="H1570" i="8"/>
  <c r="G1570" i="8"/>
  <c r="F1570" i="8"/>
  <c r="E1570" i="8"/>
  <c r="D1570" i="8"/>
  <c r="C1570" i="8"/>
  <c r="B1570" i="8"/>
  <c r="A1570" i="8"/>
  <c r="Q1570" i="8" s="1"/>
  <c r="P1569" i="8"/>
  <c r="O1569" i="8"/>
  <c r="N1569" i="8"/>
  <c r="L1569" i="8"/>
  <c r="K1569" i="8"/>
  <c r="J1569" i="8"/>
  <c r="I1569" i="8"/>
  <c r="H1569" i="8"/>
  <c r="G1569" i="8"/>
  <c r="F1569" i="8"/>
  <c r="E1569" i="8"/>
  <c r="D1569" i="8"/>
  <c r="C1569" i="8"/>
  <c r="B1569" i="8"/>
  <c r="A1569" i="8"/>
  <c r="Q1569" i="8" s="1"/>
  <c r="P1568" i="8"/>
  <c r="O1568" i="8"/>
  <c r="N1568" i="8"/>
  <c r="K1568" i="8"/>
  <c r="L1568" i="8" s="1"/>
  <c r="J1568" i="8"/>
  <c r="I1568" i="8"/>
  <c r="H1568" i="8"/>
  <c r="G1568" i="8"/>
  <c r="F1568" i="8"/>
  <c r="E1568" i="8"/>
  <c r="D1568" i="8"/>
  <c r="C1568" i="8"/>
  <c r="B1568" i="8"/>
  <c r="A1568" i="8"/>
  <c r="Q1568" i="8" s="1"/>
  <c r="P1567" i="8"/>
  <c r="O1567" i="8"/>
  <c r="N1567" i="8"/>
  <c r="L1567" i="8"/>
  <c r="K1567" i="8"/>
  <c r="J1567" i="8"/>
  <c r="I1567" i="8"/>
  <c r="H1567" i="8"/>
  <c r="G1567" i="8"/>
  <c r="F1567" i="8"/>
  <c r="E1567" i="8"/>
  <c r="D1567" i="8"/>
  <c r="C1567" i="8"/>
  <c r="B1567" i="8"/>
  <c r="A1567" i="8"/>
  <c r="Q1567" i="8" s="1"/>
  <c r="P1566" i="8"/>
  <c r="O1566" i="8"/>
  <c r="N1566" i="8"/>
  <c r="K1566" i="8"/>
  <c r="L1566" i="8" s="1"/>
  <c r="J1566" i="8"/>
  <c r="I1566" i="8"/>
  <c r="H1566" i="8"/>
  <c r="G1566" i="8"/>
  <c r="F1566" i="8"/>
  <c r="E1566" i="8"/>
  <c r="D1566" i="8"/>
  <c r="C1566" i="8"/>
  <c r="B1566" i="8"/>
  <c r="A1566" i="8"/>
  <c r="Q1566" i="8" s="1"/>
  <c r="P1565" i="8"/>
  <c r="O1565" i="8"/>
  <c r="N1565" i="8"/>
  <c r="K1565" i="8"/>
  <c r="L1565" i="8" s="1"/>
  <c r="J1565" i="8"/>
  <c r="I1565" i="8"/>
  <c r="H1565" i="8"/>
  <c r="G1565" i="8"/>
  <c r="F1565" i="8"/>
  <c r="E1565" i="8"/>
  <c r="D1565" i="8"/>
  <c r="C1565" i="8"/>
  <c r="B1565" i="8"/>
  <c r="A1565" i="8"/>
  <c r="Q1565" i="8" s="1"/>
  <c r="P1564" i="8"/>
  <c r="O1564" i="8"/>
  <c r="N1564" i="8"/>
  <c r="K1564" i="8"/>
  <c r="L1564" i="8" s="1"/>
  <c r="J1564" i="8"/>
  <c r="I1564" i="8"/>
  <c r="H1564" i="8"/>
  <c r="G1564" i="8"/>
  <c r="F1564" i="8"/>
  <c r="E1564" i="8"/>
  <c r="D1564" i="8"/>
  <c r="C1564" i="8"/>
  <c r="B1564" i="8"/>
  <c r="A1564" i="8"/>
  <c r="Q1564" i="8" s="1"/>
  <c r="P1563" i="8"/>
  <c r="O1563" i="8"/>
  <c r="N1563" i="8"/>
  <c r="K1563" i="8"/>
  <c r="L1563" i="8" s="1"/>
  <c r="J1563" i="8"/>
  <c r="I1563" i="8"/>
  <c r="H1563" i="8"/>
  <c r="G1563" i="8"/>
  <c r="F1563" i="8"/>
  <c r="E1563" i="8"/>
  <c r="D1563" i="8"/>
  <c r="C1563" i="8"/>
  <c r="B1563" i="8"/>
  <c r="A1563" i="8"/>
  <c r="Q1563" i="8" s="1"/>
  <c r="P1562" i="8"/>
  <c r="O1562" i="8"/>
  <c r="N1562" i="8"/>
  <c r="K1562" i="8"/>
  <c r="L1562" i="8" s="1"/>
  <c r="J1562" i="8"/>
  <c r="I1562" i="8"/>
  <c r="H1562" i="8"/>
  <c r="G1562" i="8"/>
  <c r="F1562" i="8"/>
  <c r="E1562" i="8"/>
  <c r="D1562" i="8"/>
  <c r="C1562" i="8"/>
  <c r="B1562" i="8"/>
  <c r="A1562" i="8"/>
  <c r="Q1562" i="8" s="1"/>
  <c r="P1561" i="8"/>
  <c r="O1561" i="8"/>
  <c r="N1561" i="8"/>
  <c r="L1561" i="8"/>
  <c r="K1561" i="8"/>
  <c r="J1561" i="8"/>
  <c r="I1561" i="8"/>
  <c r="H1561" i="8"/>
  <c r="G1561" i="8"/>
  <c r="F1561" i="8"/>
  <c r="E1561" i="8"/>
  <c r="D1561" i="8"/>
  <c r="C1561" i="8"/>
  <c r="B1561" i="8"/>
  <c r="A1561" i="8"/>
  <c r="Q1561" i="8" s="1"/>
  <c r="P1560" i="8"/>
  <c r="O1560" i="8"/>
  <c r="N1560" i="8"/>
  <c r="K1560" i="8"/>
  <c r="L1560" i="8" s="1"/>
  <c r="J1560" i="8"/>
  <c r="I1560" i="8"/>
  <c r="H1560" i="8"/>
  <c r="G1560" i="8"/>
  <c r="F1560" i="8"/>
  <c r="E1560" i="8"/>
  <c r="D1560" i="8"/>
  <c r="C1560" i="8"/>
  <c r="B1560" i="8"/>
  <c r="A1560" i="8"/>
  <c r="Q1560" i="8" s="1"/>
  <c r="P1559" i="8"/>
  <c r="O1559" i="8"/>
  <c r="N1559" i="8"/>
  <c r="K1559" i="8"/>
  <c r="L1559" i="8" s="1"/>
  <c r="J1559" i="8"/>
  <c r="I1559" i="8"/>
  <c r="H1559" i="8"/>
  <c r="G1559" i="8"/>
  <c r="F1559" i="8"/>
  <c r="E1559" i="8"/>
  <c r="D1559" i="8"/>
  <c r="C1559" i="8"/>
  <c r="B1559" i="8"/>
  <c r="A1559" i="8"/>
  <c r="Q1559" i="8" s="1"/>
  <c r="P1558" i="8"/>
  <c r="O1558" i="8"/>
  <c r="N1558" i="8"/>
  <c r="K1558" i="8"/>
  <c r="L1558" i="8" s="1"/>
  <c r="J1558" i="8"/>
  <c r="I1558" i="8"/>
  <c r="H1558" i="8"/>
  <c r="G1558" i="8"/>
  <c r="F1558" i="8"/>
  <c r="E1558" i="8"/>
  <c r="D1558" i="8"/>
  <c r="C1558" i="8"/>
  <c r="B1558" i="8"/>
  <c r="A1558" i="8"/>
  <c r="Q1558" i="8" s="1"/>
  <c r="P1557" i="8"/>
  <c r="O1557" i="8"/>
  <c r="N1557" i="8"/>
  <c r="L1557" i="8"/>
  <c r="K1557" i="8"/>
  <c r="J1557" i="8"/>
  <c r="I1557" i="8"/>
  <c r="H1557" i="8"/>
  <c r="G1557" i="8"/>
  <c r="F1557" i="8"/>
  <c r="E1557" i="8"/>
  <c r="D1557" i="8"/>
  <c r="C1557" i="8"/>
  <c r="B1557" i="8"/>
  <c r="A1557" i="8"/>
  <c r="Q1557" i="8" s="1"/>
  <c r="P1556" i="8"/>
  <c r="O1556" i="8"/>
  <c r="N1556" i="8"/>
  <c r="K1556" i="8"/>
  <c r="L1556" i="8" s="1"/>
  <c r="J1556" i="8"/>
  <c r="I1556" i="8"/>
  <c r="H1556" i="8"/>
  <c r="G1556" i="8"/>
  <c r="F1556" i="8"/>
  <c r="E1556" i="8"/>
  <c r="D1556" i="8"/>
  <c r="C1556" i="8"/>
  <c r="B1556" i="8"/>
  <c r="A1556" i="8"/>
  <c r="Q1556" i="8" s="1"/>
  <c r="P1555" i="8"/>
  <c r="O1555" i="8"/>
  <c r="N1555" i="8"/>
  <c r="K1555" i="8"/>
  <c r="L1555" i="8" s="1"/>
  <c r="J1555" i="8"/>
  <c r="I1555" i="8"/>
  <c r="H1555" i="8"/>
  <c r="G1555" i="8"/>
  <c r="F1555" i="8"/>
  <c r="E1555" i="8"/>
  <c r="D1555" i="8"/>
  <c r="C1555" i="8"/>
  <c r="B1555" i="8"/>
  <c r="A1555" i="8"/>
  <c r="Q1555" i="8" s="1"/>
  <c r="P1554" i="8"/>
  <c r="O1554" i="8"/>
  <c r="N1554" i="8"/>
  <c r="K1554" i="8"/>
  <c r="L1554" i="8" s="1"/>
  <c r="J1554" i="8"/>
  <c r="I1554" i="8"/>
  <c r="H1554" i="8"/>
  <c r="G1554" i="8"/>
  <c r="F1554" i="8"/>
  <c r="E1554" i="8"/>
  <c r="D1554" i="8"/>
  <c r="C1554" i="8"/>
  <c r="B1554" i="8"/>
  <c r="A1554" i="8"/>
  <c r="Q1554" i="8" s="1"/>
  <c r="P1553" i="8"/>
  <c r="O1553" i="8"/>
  <c r="N1553" i="8"/>
  <c r="L1553" i="8"/>
  <c r="K1553" i="8"/>
  <c r="J1553" i="8"/>
  <c r="I1553" i="8"/>
  <c r="H1553" i="8"/>
  <c r="G1553" i="8"/>
  <c r="F1553" i="8"/>
  <c r="E1553" i="8"/>
  <c r="D1553" i="8"/>
  <c r="C1553" i="8"/>
  <c r="B1553" i="8"/>
  <c r="A1553" i="8"/>
  <c r="Q1553" i="8" s="1"/>
  <c r="P1552" i="8"/>
  <c r="O1552" i="8"/>
  <c r="N1552" i="8"/>
  <c r="K1552" i="8"/>
  <c r="L1552" i="8" s="1"/>
  <c r="J1552" i="8"/>
  <c r="I1552" i="8"/>
  <c r="H1552" i="8"/>
  <c r="G1552" i="8"/>
  <c r="F1552" i="8"/>
  <c r="E1552" i="8"/>
  <c r="D1552" i="8"/>
  <c r="C1552" i="8"/>
  <c r="B1552" i="8"/>
  <c r="A1552" i="8"/>
  <c r="Q1552" i="8" s="1"/>
  <c r="P1551" i="8"/>
  <c r="O1551" i="8"/>
  <c r="N1551" i="8"/>
  <c r="K1551" i="8"/>
  <c r="L1551" i="8" s="1"/>
  <c r="J1551" i="8"/>
  <c r="I1551" i="8"/>
  <c r="H1551" i="8"/>
  <c r="G1551" i="8"/>
  <c r="F1551" i="8"/>
  <c r="E1551" i="8"/>
  <c r="D1551" i="8"/>
  <c r="C1551" i="8"/>
  <c r="B1551" i="8"/>
  <c r="A1551" i="8"/>
  <c r="Q1551" i="8" s="1"/>
  <c r="P1550" i="8"/>
  <c r="O1550" i="8"/>
  <c r="N1550" i="8"/>
  <c r="K1550" i="8"/>
  <c r="L1550" i="8" s="1"/>
  <c r="J1550" i="8"/>
  <c r="I1550" i="8"/>
  <c r="H1550" i="8"/>
  <c r="G1550" i="8"/>
  <c r="F1550" i="8"/>
  <c r="E1550" i="8"/>
  <c r="D1550" i="8"/>
  <c r="C1550" i="8"/>
  <c r="B1550" i="8"/>
  <c r="A1550" i="8"/>
  <c r="Q1550" i="8" s="1"/>
  <c r="P1549" i="8"/>
  <c r="O1549" i="8"/>
  <c r="N1549" i="8"/>
  <c r="L1549" i="8"/>
  <c r="K1549" i="8"/>
  <c r="J1549" i="8"/>
  <c r="I1549" i="8"/>
  <c r="H1549" i="8"/>
  <c r="G1549" i="8"/>
  <c r="F1549" i="8"/>
  <c r="E1549" i="8"/>
  <c r="D1549" i="8"/>
  <c r="C1549" i="8"/>
  <c r="B1549" i="8"/>
  <c r="A1549" i="8"/>
  <c r="Q1549" i="8" s="1"/>
  <c r="P1548" i="8"/>
  <c r="O1548" i="8"/>
  <c r="N1548" i="8"/>
  <c r="K1548" i="8"/>
  <c r="L1548" i="8" s="1"/>
  <c r="J1548" i="8"/>
  <c r="I1548" i="8"/>
  <c r="H1548" i="8"/>
  <c r="G1548" i="8"/>
  <c r="F1548" i="8"/>
  <c r="E1548" i="8"/>
  <c r="D1548" i="8"/>
  <c r="C1548" i="8"/>
  <c r="B1548" i="8"/>
  <c r="A1548" i="8"/>
  <c r="Q1548" i="8" s="1"/>
  <c r="P1547" i="8"/>
  <c r="O1547" i="8"/>
  <c r="N1547" i="8"/>
  <c r="K1547" i="8"/>
  <c r="L1547" i="8" s="1"/>
  <c r="J1547" i="8"/>
  <c r="I1547" i="8"/>
  <c r="H1547" i="8"/>
  <c r="G1547" i="8"/>
  <c r="F1547" i="8"/>
  <c r="E1547" i="8"/>
  <c r="D1547" i="8"/>
  <c r="C1547" i="8"/>
  <c r="B1547" i="8"/>
  <c r="A1547" i="8"/>
  <c r="Q1547" i="8" s="1"/>
  <c r="P1546" i="8"/>
  <c r="O1546" i="8"/>
  <c r="N1546" i="8"/>
  <c r="K1546" i="8"/>
  <c r="L1546" i="8" s="1"/>
  <c r="J1546" i="8"/>
  <c r="I1546" i="8"/>
  <c r="H1546" i="8"/>
  <c r="G1546" i="8"/>
  <c r="F1546" i="8"/>
  <c r="E1546" i="8"/>
  <c r="D1546" i="8"/>
  <c r="C1546" i="8"/>
  <c r="B1546" i="8"/>
  <c r="A1546" i="8"/>
  <c r="Q1546" i="8" s="1"/>
  <c r="P1545" i="8"/>
  <c r="O1545" i="8"/>
  <c r="N1545" i="8"/>
  <c r="L1545" i="8"/>
  <c r="K1545" i="8"/>
  <c r="J1545" i="8"/>
  <c r="I1545" i="8"/>
  <c r="H1545" i="8"/>
  <c r="G1545" i="8"/>
  <c r="F1545" i="8"/>
  <c r="E1545" i="8"/>
  <c r="D1545" i="8"/>
  <c r="C1545" i="8"/>
  <c r="B1545" i="8"/>
  <c r="A1545" i="8"/>
  <c r="Q1545" i="8" s="1"/>
  <c r="P1544" i="8"/>
  <c r="O1544" i="8"/>
  <c r="N1544" i="8"/>
  <c r="K1544" i="8"/>
  <c r="L1544" i="8" s="1"/>
  <c r="J1544" i="8"/>
  <c r="I1544" i="8"/>
  <c r="H1544" i="8"/>
  <c r="G1544" i="8"/>
  <c r="F1544" i="8"/>
  <c r="E1544" i="8"/>
  <c r="D1544" i="8"/>
  <c r="C1544" i="8"/>
  <c r="B1544" i="8"/>
  <c r="A1544" i="8"/>
  <c r="Q1544" i="8" s="1"/>
  <c r="P1543" i="8"/>
  <c r="O1543" i="8"/>
  <c r="N1543" i="8"/>
  <c r="K1543" i="8"/>
  <c r="L1543" i="8" s="1"/>
  <c r="J1543" i="8"/>
  <c r="I1543" i="8"/>
  <c r="H1543" i="8"/>
  <c r="G1543" i="8"/>
  <c r="F1543" i="8"/>
  <c r="E1543" i="8"/>
  <c r="D1543" i="8"/>
  <c r="C1543" i="8"/>
  <c r="B1543" i="8"/>
  <c r="A1543" i="8"/>
  <c r="Q1543" i="8" s="1"/>
  <c r="P1542" i="8"/>
  <c r="O1542" i="8"/>
  <c r="N1542" i="8"/>
  <c r="K1542" i="8"/>
  <c r="L1542" i="8" s="1"/>
  <c r="J1542" i="8"/>
  <c r="I1542" i="8"/>
  <c r="H1542" i="8"/>
  <c r="G1542" i="8"/>
  <c r="F1542" i="8"/>
  <c r="E1542" i="8"/>
  <c r="D1542" i="8"/>
  <c r="C1542" i="8"/>
  <c r="B1542" i="8"/>
  <c r="A1542" i="8"/>
  <c r="Q1542" i="8" s="1"/>
  <c r="P1541" i="8"/>
  <c r="O1541" i="8"/>
  <c r="N1541" i="8"/>
  <c r="L1541" i="8"/>
  <c r="K1541" i="8"/>
  <c r="J1541" i="8"/>
  <c r="I1541" i="8"/>
  <c r="H1541" i="8"/>
  <c r="G1541" i="8"/>
  <c r="F1541" i="8"/>
  <c r="E1541" i="8"/>
  <c r="D1541" i="8"/>
  <c r="C1541" i="8"/>
  <c r="B1541" i="8"/>
  <c r="A1541" i="8"/>
  <c r="Q1541" i="8" s="1"/>
  <c r="P1540" i="8"/>
  <c r="O1540" i="8"/>
  <c r="N1540" i="8"/>
  <c r="K1540" i="8"/>
  <c r="L1540" i="8" s="1"/>
  <c r="J1540" i="8"/>
  <c r="I1540" i="8"/>
  <c r="H1540" i="8"/>
  <c r="G1540" i="8"/>
  <c r="F1540" i="8"/>
  <c r="E1540" i="8"/>
  <c r="D1540" i="8"/>
  <c r="C1540" i="8"/>
  <c r="B1540" i="8"/>
  <c r="A1540" i="8"/>
  <c r="Q1540" i="8" s="1"/>
  <c r="P1539" i="8"/>
  <c r="O1539" i="8"/>
  <c r="N1539" i="8"/>
  <c r="K1539" i="8"/>
  <c r="L1539" i="8" s="1"/>
  <c r="J1539" i="8"/>
  <c r="I1539" i="8"/>
  <c r="H1539" i="8"/>
  <c r="G1539" i="8"/>
  <c r="F1539" i="8"/>
  <c r="E1539" i="8"/>
  <c r="D1539" i="8"/>
  <c r="C1539" i="8"/>
  <c r="B1539" i="8"/>
  <c r="A1539" i="8"/>
  <c r="Q1539" i="8" s="1"/>
  <c r="P1538" i="8"/>
  <c r="O1538" i="8"/>
  <c r="N1538" i="8"/>
  <c r="K1538" i="8"/>
  <c r="L1538" i="8" s="1"/>
  <c r="J1538" i="8"/>
  <c r="I1538" i="8"/>
  <c r="H1538" i="8"/>
  <c r="G1538" i="8"/>
  <c r="F1538" i="8"/>
  <c r="E1538" i="8"/>
  <c r="D1538" i="8"/>
  <c r="C1538" i="8"/>
  <c r="B1538" i="8"/>
  <c r="A1538" i="8"/>
  <c r="Q1538" i="8" s="1"/>
  <c r="P1537" i="8"/>
  <c r="O1537" i="8"/>
  <c r="N1537" i="8"/>
  <c r="L1537" i="8"/>
  <c r="K1537" i="8"/>
  <c r="J1537" i="8"/>
  <c r="I1537" i="8"/>
  <c r="H1537" i="8"/>
  <c r="G1537" i="8"/>
  <c r="F1537" i="8"/>
  <c r="E1537" i="8"/>
  <c r="D1537" i="8"/>
  <c r="C1537" i="8"/>
  <c r="B1537" i="8"/>
  <c r="A1537" i="8"/>
  <c r="Q1537" i="8" s="1"/>
  <c r="P1536" i="8"/>
  <c r="O1536" i="8"/>
  <c r="N1536" i="8"/>
  <c r="K1536" i="8"/>
  <c r="L1536" i="8" s="1"/>
  <c r="J1536" i="8"/>
  <c r="I1536" i="8"/>
  <c r="H1536" i="8"/>
  <c r="G1536" i="8"/>
  <c r="F1536" i="8"/>
  <c r="E1536" i="8"/>
  <c r="D1536" i="8"/>
  <c r="C1536" i="8"/>
  <c r="B1536" i="8"/>
  <c r="A1536" i="8"/>
  <c r="Q1536" i="8" s="1"/>
  <c r="P1535" i="8"/>
  <c r="O1535" i="8"/>
  <c r="N1535" i="8"/>
  <c r="K1535" i="8"/>
  <c r="L1535" i="8" s="1"/>
  <c r="J1535" i="8"/>
  <c r="I1535" i="8"/>
  <c r="H1535" i="8"/>
  <c r="G1535" i="8"/>
  <c r="F1535" i="8"/>
  <c r="E1535" i="8"/>
  <c r="D1535" i="8"/>
  <c r="C1535" i="8"/>
  <c r="B1535" i="8"/>
  <c r="A1535" i="8"/>
  <c r="Q1535" i="8" s="1"/>
  <c r="P1534" i="8"/>
  <c r="O1534" i="8"/>
  <c r="N1534" i="8"/>
  <c r="K1534" i="8"/>
  <c r="L1534" i="8" s="1"/>
  <c r="J1534" i="8"/>
  <c r="I1534" i="8"/>
  <c r="H1534" i="8"/>
  <c r="G1534" i="8"/>
  <c r="F1534" i="8"/>
  <c r="E1534" i="8"/>
  <c r="D1534" i="8"/>
  <c r="C1534" i="8"/>
  <c r="B1534" i="8"/>
  <c r="A1534" i="8"/>
  <c r="Q1534" i="8" s="1"/>
  <c r="P1533" i="8"/>
  <c r="O1533" i="8"/>
  <c r="N1533" i="8"/>
  <c r="L1533" i="8"/>
  <c r="K1533" i="8"/>
  <c r="J1533" i="8"/>
  <c r="I1533" i="8"/>
  <c r="H1533" i="8"/>
  <c r="G1533" i="8"/>
  <c r="F1533" i="8"/>
  <c r="E1533" i="8"/>
  <c r="D1533" i="8"/>
  <c r="C1533" i="8"/>
  <c r="B1533" i="8"/>
  <c r="A1533" i="8"/>
  <c r="Q1533" i="8" s="1"/>
  <c r="P1532" i="8"/>
  <c r="O1532" i="8"/>
  <c r="N1532" i="8"/>
  <c r="K1532" i="8"/>
  <c r="L1532" i="8" s="1"/>
  <c r="J1532" i="8"/>
  <c r="I1532" i="8"/>
  <c r="H1532" i="8"/>
  <c r="G1532" i="8"/>
  <c r="F1532" i="8"/>
  <c r="E1532" i="8"/>
  <c r="D1532" i="8"/>
  <c r="C1532" i="8"/>
  <c r="B1532" i="8"/>
  <c r="A1532" i="8"/>
  <c r="Q1532" i="8" s="1"/>
  <c r="P1531" i="8"/>
  <c r="O1531" i="8"/>
  <c r="N1531" i="8"/>
  <c r="K1531" i="8"/>
  <c r="L1531" i="8" s="1"/>
  <c r="J1531" i="8"/>
  <c r="I1531" i="8"/>
  <c r="H1531" i="8"/>
  <c r="G1531" i="8"/>
  <c r="F1531" i="8"/>
  <c r="E1531" i="8"/>
  <c r="D1531" i="8"/>
  <c r="C1531" i="8"/>
  <c r="B1531" i="8"/>
  <c r="A1531" i="8"/>
  <c r="Q1531" i="8" s="1"/>
  <c r="P1530" i="8"/>
  <c r="O1530" i="8"/>
  <c r="N1530" i="8"/>
  <c r="K1530" i="8"/>
  <c r="L1530" i="8" s="1"/>
  <c r="J1530" i="8"/>
  <c r="I1530" i="8"/>
  <c r="H1530" i="8"/>
  <c r="G1530" i="8"/>
  <c r="F1530" i="8"/>
  <c r="E1530" i="8"/>
  <c r="D1530" i="8"/>
  <c r="C1530" i="8"/>
  <c r="B1530" i="8"/>
  <c r="A1530" i="8"/>
  <c r="Q1530" i="8" s="1"/>
  <c r="P1529" i="8"/>
  <c r="O1529" i="8"/>
  <c r="N1529" i="8"/>
  <c r="L1529" i="8"/>
  <c r="K1529" i="8"/>
  <c r="J1529" i="8"/>
  <c r="I1529" i="8"/>
  <c r="H1529" i="8"/>
  <c r="G1529" i="8"/>
  <c r="F1529" i="8"/>
  <c r="E1529" i="8"/>
  <c r="D1529" i="8"/>
  <c r="C1529" i="8"/>
  <c r="B1529" i="8"/>
  <c r="A1529" i="8"/>
  <c r="Q1529" i="8" s="1"/>
  <c r="P1528" i="8"/>
  <c r="O1528" i="8"/>
  <c r="N1528" i="8"/>
  <c r="K1528" i="8"/>
  <c r="L1528" i="8" s="1"/>
  <c r="J1528" i="8"/>
  <c r="I1528" i="8"/>
  <c r="H1528" i="8"/>
  <c r="G1528" i="8"/>
  <c r="F1528" i="8"/>
  <c r="E1528" i="8"/>
  <c r="D1528" i="8"/>
  <c r="C1528" i="8"/>
  <c r="B1528" i="8"/>
  <c r="A1528" i="8"/>
  <c r="Q1528" i="8" s="1"/>
  <c r="P1527" i="8"/>
  <c r="O1527" i="8"/>
  <c r="N1527" i="8"/>
  <c r="K1527" i="8"/>
  <c r="L1527" i="8" s="1"/>
  <c r="J1527" i="8"/>
  <c r="I1527" i="8"/>
  <c r="H1527" i="8"/>
  <c r="G1527" i="8"/>
  <c r="F1527" i="8"/>
  <c r="E1527" i="8"/>
  <c r="D1527" i="8"/>
  <c r="C1527" i="8"/>
  <c r="B1527" i="8"/>
  <c r="A1527" i="8"/>
  <c r="Q1527" i="8" s="1"/>
  <c r="P1526" i="8"/>
  <c r="O1526" i="8"/>
  <c r="N1526" i="8"/>
  <c r="K1526" i="8"/>
  <c r="L1526" i="8" s="1"/>
  <c r="J1526" i="8"/>
  <c r="I1526" i="8"/>
  <c r="H1526" i="8"/>
  <c r="G1526" i="8"/>
  <c r="F1526" i="8"/>
  <c r="E1526" i="8"/>
  <c r="D1526" i="8"/>
  <c r="C1526" i="8"/>
  <c r="B1526" i="8"/>
  <c r="A1526" i="8"/>
  <c r="Q1526" i="8" s="1"/>
  <c r="P1525" i="8"/>
  <c r="O1525" i="8"/>
  <c r="N1525" i="8"/>
  <c r="L1525" i="8"/>
  <c r="K1525" i="8"/>
  <c r="J1525" i="8"/>
  <c r="I1525" i="8"/>
  <c r="H1525" i="8"/>
  <c r="G1525" i="8"/>
  <c r="F1525" i="8"/>
  <c r="E1525" i="8"/>
  <c r="D1525" i="8"/>
  <c r="C1525" i="8"/>
  <c r="B1525" i="8"/>
  <c r="A1525" i="8"/>
  <c r="Q1525" i="8" s="1"/>
  <c r="P1524" i="8"/>
  <c r="O1524" i="8"/>
  <c r="N1524" i="8"/>
  <c r="K1524" i="8"/>
  <c r="L1524" i="8" s="1"/>
  <c r="J1524" i="8"/>
  <c r="I1524" i="8"/>
  <c r="H1524" i="8"/>
  <c r="G1524" i="8"/>
  <c r="F1524" i="8"/>
  <c r="E1524" i="8"/>
  <c r="D1524" i="8"/>
  <c r="C1524" i="8"/>
  <c r="B1524" i="8"/>
  <c r="A1524" i="8"/>
  <c r="Q1524" i="8" s="1"/>
  <c r="P1523" i="8"/>
  <c r="O1523" i="8"/>
  <c r="N1523" i="8"/>
  <c r="K1523" i="8"/>
  <c r="L1523" i="8" s="1"/>
  <c r="J1523" i="8"/>
  <c r="I1523" i="8"/>
  <c r="H1523" i="8"/>
  <c r="G1523" i="8"/>
  <c r="F1523" i="8"/>
  <c r="E1523" i="8"/>
  <c r="D1523" i="8"/>
  <c r="C1523" i="8"/>
  <c r="B1523" i="8"/>
  <c r="A1523" i="8"/>
  <c r="Q1523" i="8" s="1"/>
  <c r="P1522" i="8"/>
  <c r="O1522" i="8"/>
  <c r="N1522" i="8"/>
  <c r="K1522" i="8"/>
  <c r="L1522" i="8" s="1"/>
  <c r="J1522" i="8"/>
  <c r="I1522" i="8"/>
  <c r="H1522" i="8"/>
  <c r="G1522" i="8"/>
  <c r="F1522" i="8"/>
  <c r="E1522" i="8"/>
  <c r="D1522" i="8"/>
  <c r="C1522" i="8"/>
  <c r="B1522" i="8"/>
  <c r="A1522" i="8"/>
  <c r="Q1522" i="8" s="1"/>
  <c r="P1521" i="8"/>
  <c r="O1521" i="8"/>
  <c r="N1521" i="8"/>
  <c r="L1521" i="8"/>
  <c r="K1521" i="8"/>
  <c r="J1521" i="8"/>
  <c r="I1521" i="8"/>
  <c r="H1521" i="8"/>
  <c r="G1521" i="8"/>
  <c r="F1521" i="8"/>
  <c r="E1521" i="8"/>
  <c r="D1521" i="8"/>
  <c r="C1521" i="8"/>
  <c r="B1521" i="8"/>
  <c r="A1521" i="8"/>
  <c r="Q1521" i="8" s="1"/>
  <c r="P1520" i="8"/>
  <c r="O1520" i="8"/>
  <c r="N1520" i="8"/>
  <c r="K1520" i="8"/>
  <c r="L1520" i="8" s="1"/>
  <c r="J1520" i="8"/>
  <c r="I1520" i="8"/>
  <c r="H1520" i="8"/>
  <c r="G1520" i="8"/>
  <c r="F1520" i="8"/>
  <c r="E1520" i="8"/>
  <c r="D1520" i="8"/>
  <c r="C1520" i="8"/>
  <c r="B1520" i="8"/>
  <c r="A1520" i="8"/>
  <c r="Q1520" i="8" s="1"/>
  <c r="P1519" i="8"/>
  <c r="O1519" i="8"/>
  <c r="N1519" i="8"/>
  <c r="K1519" i="8"/>
  <c r="L1519" i="8" s="1"/>
  <c r="J1519" i="8"/>
  <c r="I1519" i="8"/>
  <c r="H1519" i="8"/>
  <c r="G1519" i="8"/>
  <c r="F1519" i="8"/>
  <c r="E1519" i="8"/>
  <c r="D1519" i="8"/>
  <c r="C1519" i="8"/>
  <c r="B1519" i="8"/>
  <c r="A1519" i="8"/>
  <c r="Q1519" i="8" s="1"/>
  <c r="P1518" i="8"/>
  <c r="O1518" i="8"/>
  <c r="N1518" i="8"/>
  <c r="K1518" i="8"/>
  <c r="L1518" i="8" s="1"/>
  <c r="J1518" i="8"/>
  <c r="I1518" i="8"/>
  <c r="H1518" i="8"/>
  <c r="G1518" i="8"/>
  <c r="F1518" i="8"/>
  <c r="E1518" i="8"/>
  <c r="D1518" i="8"/>
  <c r="C1518" i="8"/>
  <c r="B1518" i="8"/>
  <c r="A1518" i="8"/>
  <c r="Q1518" i="8" s="1"/>
  <c r="P1517" i="8"/>
  <c r="O1517" i="8"/>
  <c r="N1517" i="8"/>
  <c r="L1517" i="8"/>
  <c r="K1517" i="8"/>
  <c r="J1517" i="8"/>
  <c r="I1517" i="8"/>
  <c r="H1517" i="8"/>
  <c r="G1517" i="8"/>
  <c r="F1517" i="8"/>
  <c r="E1517" i="8"/>
  <c r="D1517" i="8"/>
  <c r="C1517" i="8"/>
  <c r="B1517" i="8"/>
  <c r="A1517" i="8"/>
  <c r="Q1517" i="8" s="1"/>
  <c r="P1516" i="8"/>
  <c r="O1516" i="8"/>
  <c r="N1516" i="8"/>
  <c r="K1516" i="8"/>
  <c r="L1516" i="8" s="1"/>
  <c r="J1516" i="8"/>
  <c r="I1516" i="8"/>
  <c r="H1516" i="8"/>
  <c r="G1516" i="8"/>
  <c r="F1516" i="8"/>
  <c r="E1516" i="8"/>
  <c r="D1516" i="8"/>
  <c r="C1516" i="8"/>
  <c r="B1516" i="8"/>
  <c r="A1516" i="8"/>
  <c r="Q1516" i="8" s="1"/>
  <c r="P1515" i="8"/>
  <c r="O1515" i="8"/>
  <c r="N1515" i="8"/>
  <c r="K1515" i="8"/>
  <c r="L1515" i="8" s="1"/>
  <c r="J1515" i="8"/>
  <c r="I1515" i="8"/>
  <c r="H1515" i="8"/>
  <c r="G1515" i="8"/>
  <c r="F1515" i="8"/>
  <c r="E1515" i="8"/>
  <c r="D1515" i="8"/>
  <c r="C1515" i="8"/>
  <c r="B1515" i="8"/>
  <c r="A1515" i="8"/>
  <c r="Q1515" i="8" s="1"/>
  <c r="P1514" i="8"/>
  <c r="O1514" i="8"/>
  <c r="N1514" i="8"/>
  <c r="K1514" i="8"/>
  <c r="L1514" i="8" s="1"/>
  <c r="J1514" i="8"/>
  <c r="I1514" i="8"/>
  <c r="H1514" i="8"/>
  <c r="G1514" i="8"/>
  <c r="F1514" i="8"/>
  <c r="E1514" i="8"/>
  <c r="D1514" i="8"/>
  <c r="C1514" i="8"/>
  <c r="B1514" i="8"/>
  <c r="A1514" i="8"/>
  <c r="Q1514" i="8" s="1"/>
  <c r="P1513" i="8"/>
  <c r="O1513" i="8"/>
  <c r="N1513" i="8"/>
  <c r="L1513" i="8"/>
  <c r="K1513" i="8"/>
  <c r="J1513" i="8"/>
  <c r="I1513" i="8"/>
  <c r="H1513" i="8"/>
  <c r="G1513" i="8"/>
  <c r="F1513" i="8"/>
  <c r="E1513" i="8"/>
  <c r="D1513" i="8"/>
  <c r="C1513" i="8"/>
  <c r="B1513" i="8"/>
  <c r="A1513" i="8"/>
  <c r="Q1513" i="8" s="1"/>
  <c r="P1512" i="8"/>
  <c r="O1512" i="8"/>
  <c r="N1512" i="8"/>
  <c r="K1512" i="8"/>
  <c r="L1512" i="8" s="1"/>
  <c r="J1512" i="8"/>
  <c r="I1512" i="8"/>
  <c r="H1512" i="8"/>
  <c r="G1512" i="8"/>
  <c r="F1512" i="8"/>
  <c r="E1512" i="8"/>
  <c r="D1512" i="8"/>
  <c r="C1512" i="8"/>
  <c r="B1512" i="8"/>
  <c r="A1512" i="8"/>
  <c r="Q1512" i="8" s="1"/>
  <c r="P1511" i="8"/>
  <c r="O1511" i="8"/>
  <c r="N1511" i="8"/>
  <c r="K1511" i="8"/>
  <c r="L1511" i="8" s="1"/>
  <c r="J1511" i="8"/>
  <c r="I1511" i="8"/>
  <c r="H1511" i="8"/>
  <c r="G1511" i="8"/>
  <c r="F1511" i="8"/>
  <c r="E1511" i="8"/>
  <c r="D1511" i="8"/>
  <c r="C1511" i="8"/>
  <c r="B1511" i="8"/>
  <c r="A1511" i="8"/>
  <c r="Q1511" i="8" s="1"/>
  <c r="P1510" i="8"/>
  <c r="O1510" i="8"/>
  <c r="N1510" i="8"/>
  <c r="K1510" i="8"/>
  <c r="L1510" i="8" s="1"/>
  <c r="J1510" i="8"/>
  <c r="I1510" i="8"/>
  <c r="H1510" i="8"/>
  <c r="G1510" i="8"/>
  <c r="F1510" i="8"/>
  <c r="E1510" i="8"/>
  <c r="D1510" i="8"/>
  <c r="C1510" i="8"/>
  <c r="B1510" i="8"/>
  <c r="A1510" i="8"/>
  <c r="Q1510" i="8" s="1"/>
  <c r="P1509" i="8"/>
  <c r="O1509" i="8"/>
  <c r="N1509" i="8"/>
  <c r="L1509" i="8"/>
  <c r="K1509" i="8"/>
  <c r="J1509" i="8"/>
  <c r="I1509" i="8"/>
  <c r="H1509" i="8"/>
  <c r="G1509" i="8"/>
  <c r="F1509" i="8"/>
  <c r="E1509" i="8"/>
  <c r="D1509" i="8"/>
  <c r="C1509" i="8"/>
  <c r="B1509" i="8"/>
  <c r="A1509" i="8"/>
  <c r="Q1509" i="8" s="1"/>
  <c r="P1508" i="8"/>
  <c r="O1508" i="8"/>
  <c r="N1508" i="8"/>
  <c r="K1508" i="8"/>
  <c r="L1508" i="8" s="1"/>
  <c r="J1508" i="8"/>
  <c r="I1508" i="8"/>
  <c r="H1508" i="8"/>
  <c r="G1508" i="8"/>
  <c r="F1508" i="8"/>
  <c r="E1508" i="8"/>
  <c r="D1508" i="8"/>
  <c r="C1508" i="8"/>
  <c r="B1508" i="8"/>
  <c r="A1508" i="8"/>
  <c r="Q1508" i="8" s="1"/>
  <c r="P1507" i="8"/>
  <c r="O1507" i="8"/>
  <c r="N1507" i="8"/>
  <c r="K1507" i="8"/>
  <c r="L1507" i="8" s="1"/>
  <c r="J1507" i="8"/>
  <c r="I1507" i="8"/>
  <c r="H1507" i="8"/>
  <c r="G1507" i="8"/>
  <c r="F1507" i="8"/>
  <c r="E1507" i="8"/>
  <c r="D1507" i="8"/>
  <c r="C1507" i="8"/>
  <c r="B1507" i="8"/>
  <c r="A1507" i="8"/>
  <c r="Q1507" i="8" s="1"/>
  <c r="P1506" i="8"/>
  <c r="O1506" i="8"/>
  <c r="N1506" i="8"/>
  <c r="K1506" i="8"/>
  <c r="L1506" i="8" s="1"/>
  <c r="J1506" i="8"/>
  <c r="I1506" i="8"/>
  <c r="H1506" i="8"/>
  <c r="G1506" i="8"/>
  <c r="F1506" i="8"/>
  <c r="E1506" i="8"/>
  <c r="D1506" i="8"/>
  <c r="C1506" i="8"/>
  <c r="B1506" i="8"/>
  <c r="A1506" i="8"/>
  <c r="Q1506" i="8" s="1"/>
  <c r="P1505" i="8"/>
  <c r="O1505" i="8"/>
  <c r="N1505" i="8"/>
  <c r="L1505" i="8"/>
  <c r="K1505" i="8"/>
  <c r="J1505" i="8"/>
  <c r="I1505" i="8"/>
  <c r="H1505" i="8"/>
  <c r="G1505" i="8"/>
  <c r="F1505" i="8"/>
  <c r="E1505" i="8"/>
  <c r="D1505" i="8"/>
  <c r="C1505" i="8"/>
  <c r="B1505" i="8"/>
  <c r="A1505" i="8"/>
  <c r="Q1505" i="8" s="1"/>
  <c r="Q1504" i="8"/>
  <c r="P1504" i="8"/>
  <c r="O1504" i="8"/>
  <c r="N1504" i="8"/>
  <c r="M1504" i="8"/>
  <c r="K1504" i="8"/>
  <c r="L1504" i="8" s="1"/>
  <c r="J1504" i="8"/>
  <c r="I1504" i="8"/>
  <c r="H1504" i="8"/>
  <c r="G1504" i="8"/>
  <c r="F1504" i="8"/>
  <c r="E1504" i="8"/>
  <c r="D1504" i="8"/>
  <c r="C1504" i="8"/>
  <c r="B1504" i="8"/>
  <c r="A1504" i="8"/>
  <c r="P1503" i="8"/>
  <c r="O1503" i="8"/>
  <c r="N1503" i="8"/>
  <c r="K1503" i="8"/>
  <c r="L1503" i="8" s="1"/>
  <c r="J1503" i="8"/>
  <c r="I1503" i="8"/>
  <c r="H1503" i="8"/>
  <c r="G1503" i="8"/>
  <c r="F1503" i="8"/>
  <c r="E1503" i="8"/>
  <c r="D1503" i="8"/>
  <c r="C1503" i="8"/>
  <c r="B1503" i="8"/>
  <c r="A1503" i="8"/>
  <c r="Q1503" i="8" s="1"/>
  <c r="P1502" i="8"/>
  <c r="O1502" i="8"/>
  <c r="N1502" i="8"/>
  <c r="K1502" i="8"/>
  <c r="L1502" i="8" s="1"/>
  <c r="J1502" i="8"/>
  <c r="I1502" i="8"/>
  <c r="H1502" i="8"/>
  <c r="G1502" i="8"/>
  <c r="F1502" i="8"/>
  <c r="E1502" i="8"/>
  <c r="D1502" i="8"/>
  <c r="C1502" i="8"/>
  <c r="B1502" i="8"/>
  <c r="A1502" i="8"/>
  <c r="Q1502" i="8" s="1"/>
  <c r="P1501" i="8"/>
  <c r="O1501" i="8"/>
  <c r="N1501" i="8"/>
  <c r="K1501" i="8"/>
  <c r="L1501" i="8" s="1"/>
  <c r="J1501" i="8"/>
  <c r="I1501" i="8"/>
  <c r="H1501" i="8"/>
  <c r="G1501" i="8"/>
  <c r="F1501" i="8"/>
  <c r="E1501" i="8"/>
  <c r="D1501" i="8"/>
  <c r="C1501" i="8"/>
  <c r="B1501" i="8"/>
  <c r="A1501" i="8"/>
  <c r="Q1501" i="8" s="1"/>
  <c r="Q1500" i="8"/>
  <c r="P1500" i="8"/>
  <c r="O1500" i="8"/>
  <c r="N1500" i="8"/>
  <c r="M1500" i="8"/>
  <c r="K1500" i="8"/>
  <c r="L1500" i="8" s="1"/>
  <c r="J1500" i="8"/>
  <c r="I1500" i="8"/>
  <c r="H1500" i="8"/>
  <c r="G1500" i="8"/>
  <c r="F1500" i="8"/>
  <c r="E1500" i="8"/>
  <c r="D1500" i="8"/>
  <c r="C1500" i="8"/>
  <c r="B1500" i="8"/>
  <c r="A1500" i="8"/>
  <c r="P1499" i="8"/>
  <c r="O1499" i="8"/>
  <c r="N1499" i="8"/>
  <c r="K1499" i="8"/>
  <c r="L1499" i="8" s="1"/>
  <c r="J1499" i="8"/>
  <c r="I1499" i="8"/>
  <c r="H1499" i="8"/>
  <c r="G1499" i="8"/>
  <c r="F1499" i="8"/>
  <c r="E1499" i="8"/>
  <c r="D1499" i="8"/>
  <c r="C1499" i="8"/>
  <c r="B1499" i="8"/>
  <c r="A1499" i="8"/>
  <c r="Q1499" i="8" s="1"/>
  <c r="P1498" i="8"/>
  <c r="O1498" i="8"/>
  <c r="N1498" i="8"/>
  <c r="K1498" i="8"/>
  <c r="L1498" i="8" s="1"/>
  <c r="J1498" i="8"/>
  <c r="I1498" i="8"/>
  <c r="H1498" i="8"/>
  <c r="G1498" i="8"/>
  <c r="F1498" i="8"/>
  <c r="E1498" i="8"/>
  <c r="D1498" i="8"/>
  <c r="C1498" i="8"/>
  <c r="B1498" i="8"/>
  <c r="A1498" i="8"/>
  <c r="Q1498" i="8" s="1"/>
  <c r="P1497" i="8"/>
  <c r="O1497" i="8"/>
  <c r="N1497" i="8"/>
  <c r="K1497" i="8"/>
  <c r="L1497" i="8" s="1"/>
  <c r="J1497" i="8"/>
  <c r="I1497" i="8"/>
  <c r="H1497" i="8"/>
  <c r="G1497" i="8"/>
  <c r="F1497" i="8"/>
  <c r="E1497" i="8"/>
  <c r="D1497" i="8"/>
  <c r="C1497" i="8"/>
  <c r="B1497" i="8"/>
  <c r="A1497" i="8"/>
  <c r="Q1497" i="8" s="1"/>
  <c r="P1496" i="8"/>
  <c r="O1496" i="8"/>
  <c r="N1496" i="8"/>
  <c r="K1496" i="8"/>
  <c r="L1496" i="8" s="1"/>
  <c r="J1496" i="8"/>
  <c r="I1496" i="8"/>
  <c r="H1496" i="8"/>
  <c r="G1496" i="8"/>
  <c r="F1496" i="8"/>
  <c r="E1496" i="8"/>
  <c r="D1496" i="8"/>
  <c r="C1496" i="8"/>
  <c r="B1496" i="8"/>
  <c r="A1496" i="8"/>
  <c r="Q1496" i="8" s="1"/>
  <c r="P1495" i="8"/>
  <c r="O1495" i="8"/>
  <c r="N1495" i="8"/>
  <c r="K1495" i="8"/>
  <c r="L1495" i="8" s="1"/>
  <c r="J1495" i="8"/>
  <c r="I1495" i="8"/>
  <c r="H1495" i="8"/>
  <c r="G1495" i="8"/>
  <c r="F1495" i="8"/>
  <c r="E1495" i="8"/>
  <c r="D1495" i="8"/>
  <c r="C1495" i="8"/>
  <c r="B1495" i="8"/>
  <c r="A1495" i="8"/>
  <c r="Q1495" i="8" s="1"/>
  <c r="P1494" i="8"/>
  <c r="O1494" i="8"/>
  <c r="N1494" i="8"/>
  <c r="K1494" i="8"/>
  <c r="L1494" i="8" s="1"/>
  <c r="J1494" i="8"/>
  <c r="I1494" i="8"/>
  <c r="H1494" i="8"/>
  <c r="G1494" i="8"/>
  <c r="F1494" i="8"/>
  <c r="E1494" i="8"/>
  <c r="D1494" i="8"/>
  <c r="C1494" i="8"/>
  <c r="B1494" i="8"/>
  <c r="A1494" i="8"/>
  <c r="Q1494" i="8" s="1"/>
  <c r="P1493" i="8"/>
  <c r="O1493" i="8"/>
  <c r="N1493" i="8"/>
  <c r="K1493" i="8"/>
  <c r="L1493" i="8" s="1"/>
  <c r="J1493" i="8"/>
  <c r="I1493" i="8"/>
  <c r="H1493" i="8"/>
  <c r="G1493" i="8"/>
  <c r="F1493" i="8"/>
  <c r="E1493" i="8"/>
  <c r="D1493" i="8"/>
  <c r="C1493" i="8"/>
  <c r="B1493" i="8"/>
  <c r="A1493" i="8"/>
  <c r="Q1493" i="8" s="1"/>
  <c r="Q1492" i="8"/>
  <c r="P1492" i="8"/>
  <c r="O1492" i="8"/>
  <c r="N1492" i="8"/>
  <c r="M1492" i="8"/>
  <c r="K1492" i="8"/>
  <c r="L1492" i="8" s="1"/>
  <c r="J1492" i="8"/>
  <c r="I1492" i="8"/>
  <c r="H1492" i="8"/>
  <c r="G1492" i="8"/>
  <c r="F1492" i="8"/>
  <c r="E1492" i="8"/>
  <c r="D1492" i="8"/>
  <c r="C1492" i="8"/>
  <c r="B1492" i="8"/>
  <c r="A1492" i="8"/>
  <c r="P1491" i="8"/>
  <c r="O1491" i="8"/>
  <c r="N1491" i="8"/>
  <c r="K1491" i="8"/>
  <c r="L1491" i="8" s="1"/>
  <c r="J1491" i="8"/>
  <c r="I1491" i="8"/>
  <c r="H1491" i="8"/>
  <c r="G1491" i="8"/>
  <c r="F1491" i="8"/>
  <c r="E1491" i="8"/>
  <c r="D1491" i="8"/>
  <c r="C1491" i="8"/>
  <c r="B1491" i="8"/>
  <c r="A1491" i="8"/>
  <c r="Q1491" i="8" s="1"/>
  <c r="P1490" i="8"/>
  <c r="O1490" i="8"/>
  <c r="N1490" i="8"/>
  <c r="K1490" i="8"/>
  <c r="L1490" i="8" s="1"/>
  <c r="J1490" i="8"/>
  <c r="I1490" i="8"/>
  <c r="H1490" i="8"/>
  <c r="G1490" i="8"/>
  <c r="F1490" i="8"/>
  <c r="E1490" i="8"/>
  <c r="D1490" i="8"/>
  <c r="C1490" i="8"/>
  <c r="B1490" i="8"/>
  <c r="A1490" i="8"/>
  <c r="Q1490" i="8" s="1"/>
  <c r="P1489" i="8"/>
  <c r="O1489" i="8"/>
  <c r="N1489" i="8"/>
  <c r="K1489" i="8"/>
  <c r="L1489" i="8" s="1"/>
  <c r="J1489" i="8"/>
  <c r="I1489" i="8"/>
  <c r="H1489" i="8"/>
  <c r="G1489" i="8"/>
  <c r="F1489" i="8"/>
  <c r="E1489" i="8"/>
  <c r="D1489" i="8"/>
  <c r="C1489" i="8"/>
  <c r="B1489" i="8"/>
  <c r="A1489" i="8"/>
  <c r="Q1489" i="8" s="1"/>
  <c r="P1488" i="8"/>
  <c r="O1488" i="8"/>
  <c r="N1488" i="8"/>
  <c r="K1488" i="8"/>
  <c r="L1488" i="8" s="1"/>
  <c r="J1488" i="8"/>
  <c r="I1488" i="8"/>
  <c r="H1488" i="8"/>
  <c r="G1488" i="8"/>
  <c r="F1488" i="8"/>
  <c r="E1488" i="8"/>
  <c r="D1488" i="8"/>
  <c r="C1488" i="8"/>
  <c r="B1488" i="8"/>
  <c r="A1488" i="8"/>
  <c r="Q1488" i="8" s="1"/>
  <c r="P1487" i="8"/>
  <c r="O1487" i="8"/>
  <c r="N1487" i="8"/>
  <c r="K1487" i="8"/>
  <c r="L1487" i="8" s="1"/>
  <c r="J1487" i="8"/>
  <c r="I1487" i="8"/>
  <c r="H1487" i="8"/>
  <c r="G1487" i="8"/>
  <c r="F1487" i="8"/>
  <c r="E1487" i="8"/>
  <c r="D1487" i="8"/>
  <c r="C1487" i="8"/>
  <c r="B1487" i="8"/>
  <c r="A1487" i="8"/>
  <c r="Q1487" i="8" s="1"/>
  <c r="P1486" i="8"/>
  <c r="O1486" i="8"/>
  <c r="N1486" i="8"/>
  <c r="K1486" i="8"/>
  <c r="L1486" i="8" s="1"/>
  <c r="J1486" i="8"/>
  <c r="I1486" i="8"/>
  <c r="H1486" i="8"/>
  <c r="G1486" i="8"/>
  <c r="F1486" i="8"/>
  <c r="E1486" i="8"/>
  <c r="D1486" i="8"/>
  <c r="C1486" i="8"/>
  <c r="B1486" i="8"/>
  <c r="A1486" i="8"/>
  <c r="Q1486" i="8" s="1"/>
  <c r="P1485" i="8"/>
  <c r="O1485" i="8"/>
  <c r="N1485" i="8"/>
  <c r="K1485" i="8"/>
  <c r="L1485" i="8" s="1"/>
  <c r="J1485" i="8"/>
  <c r="I1485" i="8"/>
  <c r="H1485" i="8"/>
  <c r="G1485" i="8"/>
  <c r="F1485" i="8"/>
  <c r="E1485" i="8"/>
  <c r="D1485" i="8"/>
  <c r="C1485" i="8"/>
  <c r="B1485" i="8"/>
  <c r="A1485" i="8"/>
  <c r="Q1485" i="8" s="1"/>
  <c r="Q1484" i="8"/>
  <c r="P1484" i="8"/>
  <c r="O1484" i="8"/>
  <c r="N1484" i="8"/>
  <c r="M1484" i="8"/>
  <c r="K1484" i="8"/>
  <c r="L1484" i="8" s="1"/>
  <c r="J1484" i="8"/>
  <c r="I1484" i="8"/>
  <c r="H1484" i="8"/>
  <c r="G1484" i="8"/>
  <c r="F1484" i="8"/>
  <c r="E1484" i="8"/>
  <c r="D1484" i="8"/>
  <c r="C1484" i="8"/>
  <c r="B1484" i="8"/>
  <c r="A1484" i="8"/>
  <c r="P1483" i="8"/>
  <c r="O1483" i="8"/>
  <c r="N1483" i="8"/>
  <c r="K1483" i="8"/>
  <c r="L1483" i="8" s="1"/>
  <c r="J1483" i="8"/>
  <c r="I1483" i="8"/>
  <c r="H1483" i="8"/>
  <c r="G1483" i="8"/>
  <c r="F1483" i="8"/>
  <c r="E1483" i="8"/>
  <c r="D1483" i="8"/>
  <c r="C1483" i="8"/>
  <c r="B1483" i="8"/>
  <c r="A1483" i="8"/>
  <c r="Q1483" i="8" s="1"/>
  <c r="P1482" i="8"/>
  <c r="O1482" i="8"/>
  <c r="N1482" i="8"/>
  <c r="K1482" i="8"/>
  <c r="L1482" i="8" s="1"/>
  <c r="J1482" i="8"/>
  <c r="I1482" i="8"/>
  <c r="H1482" i="8"/>
  <c r="G1482" i="8"/>
  <c r="F1482" i="8"/>
  <c r="E1482" i="8"/>
  <c r="D1482" i="8"/>
  <c r="C1482" i="8"/>
  <c r="B1482" i="8"/>
  <c r="A1482" i="8"/>
  <c r="Q1482" i="8" s="1"/>
  <c r="P1481" i="8"/>
  <c r="O1481" i="8"/>
  <c r="N1481" i="8"/>
  <c r="K1481" i="8"/>
  <c r="L1481" i="8" s="1"/>
  <c r="J1481" i="8"/>
  <c r="I1481" i="8"/>
  <c r="H1481" i="8"/>
  <c r="G1481" i="8"/>
  <c r="F1481" i="8"/>
  <c r="E1481" i="8"/>
  <c r="D1481" i="8"/>
  <c r="C1481" i="8"/>
  <c r="B1481" i="8"/>
  <c r="A1481" i="8"/>
  <c r="Q1481" i="8" s="1"/>
  <c r="P1480" i="8"/>
  <c r="O1480" i="8"/>
  <c r="N1480" i="8"/>
  <c r="K1480" i="8"/>
  <c r="L1480" i="8" s="1"/>
  <c r="J1480" i="8"/>
  <c r="I1480" i="8"/>
  <c r="H1480" i="8"/>
  <c r="G1480" i="8"/>
  <c r="F1480" i="8"/>
  <c r="E1480" i="8"/>
  <c r="D1480" i="8"/>
  <c r="C1480" i="8"/>
  <c r="B1480" i="8"/>
  <c r="A1480" i="8"/>
  <c r="Q1480" i="8" s="1"/>
  <c r="P1479" i="8"/>
  <c r="O1479" i="8"/>
  <c r="N1479" i="8"/>
  <c r="K1479" i="8"/>
  <c r="L1479" i="8" s="1"/>
  <c r="J1479" i="8"/>
  <c r="I1479" i="8"/>
  <c r="H1479" i="8"/>
  <c r="G1479" i="8"/>
  <c r="F1479" i="8"/>
  <c r="E1479" i="8"/>
  <c r="D1479" i="8"/>
  <c r="C1479" i="8"/>
  <c r="B1479" i="8"/>
  <c r="A1479" i="8"/>
  <c r="Q1479" i="8" s="1"/>
  <c r="P1478" i="8"/>
  <c r="O1478" i="8"/>
  <c r="N1478" i="8"/>
  <c r="L1478" i="8"/>
  <c r="K1478" i="8"/>
  <c r="J1478" i="8"/>
  <c r="I1478" i="8"/>
  <c r="H1478" i="8"/>
  <c r="G1478" i="8"/>
  <c r="F1478" i="8"/>
  <c r="E1478" i="8"/>
  <c r="D1478" i="8"/>
  <c r="C1478" i="8"/>
  <c r="B1478" i="8"/>
  <c r="A1478" i="8"/>
  <c r="Q1478" i="8" s="1"/>
  <c r="P1477" i="8"/>
  <c r="O1477" i="8"/>
  <c r="N1477" i="8"/>
  <c r="L1477" i="8"/>
  <c r="K1477" i="8"/>
  <c r="J1477" i="8"/>
  <c r="I1477" i="8"/>
  <c r="H1477" i="8"/>
  <c r="G1477" i="8"/>
  <c r="F1477" i="8"/>
  <c r="E1477" i="8"/>
  <c r="D1477" i="8"/>
  <c r="C1477" i="8"/>
  <c r="B1477" i="8"/>
  <c r="A1477" i="8"/>
  <c r="Q1477" i="8" s="1"/>
  <c r="P1476" i="8"/>
  <c r="O1476" i="8"/>
  <c r="N1476" i="8"/>
  <c r="K1476" i="8"/>
  <c r="L1476" i="8" s="1"/>
  <c r="J1476" i="8"/>
  <c r="I1476" i="8"/>
  <c r="H1476" i="8"/>
  <c r="G1476" i="8"/>
  <c r="F1476" i="8"/>
  <c r="E1476" i="8"/>
  <c r="D1476" i="8"/>
  <c r="C1476" i="8"/>
  <c r="B1476" i="8"/>
  <c r="A1476" i="8"/>
  <c r="Q1476" i="8" s="1"/>
  <c r="P1475" i="8"/>
  <c r="O1475" i="8"/>
  <c r="N1475" i="8"/>
  <c r="K1475" i="8"/>
  <c r="L1475" i="8" s="1"/>
  <c r="J1475" i="8"/>
  <c r="I1475" i="8"/>
  <c r="H1475" i="8"/>
  <c r="G1475" i="8"/>
  <c r="F1475" i="8"/>
  <c r="E1475" i="8"/>
  <c r="D1475" i="8"/>
  <c r="C1475" i="8"/>
  <c r="B1475" i="8"/>
  <c r="A1475" i="8"/>
  <c r="Q1475" i="8" s="1"/>
  <c r="P1474" i="8"/>
  <c r="O1474" i="8"/>
  <c r="N1474" i="8"/>
  <c r="K1474" i="8"/>
  <c r="L1474" i="8" s="1"/>
  <c r="J1474" i="8"/>
  <c r="I1474" i="8"/>
  <c r="H1474" i="8"/>
  <c r="G1474" i="8"/>
  <c r="F1474" i="8"/>
  <c r="E1474" i="8"/>
  <c r="D1474" i="8"/>
  <c r="C1474" i="8"/>
  <c r="B1474" i="8"/>
  <c r="A1474" i="8"/>
  <c r="Q1474" i="8" s="1"/>
  <c r="P1473" i="8"/>
  <c r="O1473" i="8"/>
  <c r="N1473" i="8"/>
  <c r="K1473" i="8"/>
  <c r="L1473" i="8" s="1"/>
  <c r="J1473" i="8"/>
  <c r="I1473" i="8"/>
  <c r="H1473" i="8"/>
  <c r="G1473" i="8"/>
  <c r="F1473" i="8"/>
  <c r="E1473" i="8"/>
  <c r="D1473" i="8"/>
  <c r="C1473" i="8"/>
  <c r="B1473" i="8"/>
  <c r="A1473" i="8"/>
  <c r="Q1473" i="8" s="1"/>
  <c r="P1472" i="8"/>
  <c r="O1472" i="8"/>
  <c r="N1472" i="8"/>
  <c r="K1472" i="8"/>
  <c r="L1472" i="8" s="1"/>
  <c r="J1472" i="8"/>
  <c r="I1472" i="8"/>
  <c r="H1472" i="8"/>
  <c r="G1472" i="8"/>
  <c r="F1472" i="8"/>
  <c r="E1472" i="8"/>
  <c r="D1472" i="8"/>
  <c r="C1472" i="8"/>
  <c r="B1472" i="8"/>
  <c r="A1472" i="8"/>
  <c r="Q1472" i="8" s="1"/>
  <c r="P1471" i="8"/>
  <c r="O1471" i="8"/>
  <c r="N1471" i="8"/>
  <c r="K1471" i="8"/>
  <c r="L1471" i="8" s="1"/>
  <c r="J1471" i="8"/>
  <c r="I1471" i="8"/>
  <c r="H1471" i="8"/>
  <c r="G1471" i="8"/>
  <c r="F1471" i="8"/>
  <c r="E1471" i="8"/>
  <c r="D1471" i="8"/>
  <c r="C1471" i="8"/>
  <c r="B1471" i="8"/>
  <c r="A1471" i="8"/>
  <c r="Q1471" i="8" s="1"/>
  <c r="P1470" i="8"/>
  <c r="O1470" i="8"/>
  <c r="N1470" i="8"/>
  <c r="L1470" i="8"/>
  <c r="K1470" i="8"/>
  <c r="J1470" i="8"/>
  <c r="I1470" i="8"/>
  <c r="H1470" i="8"/>
  <c r="G1470" i="8"/>
  <c r="F1470" i="8"/>
  <c r="E1470" i="8"/>
  <c r="D1470" i="8"/>
  <c r="C1470" i="8"/>
  <c r="B1470" i="8"/>
  <c r="A1470" i="8"/>
  <c r="Q1470" i="8" s="1"/>
  <c r="P1469" i="8"/>
  <c r="O1469" i="8"/>
  <c r="N1469" i="8"/>
  <c r="L1469" i="8"/>
  <c r="K1469" i="8"/>
  <c r="J1469" i="8"/>
  <c r="I1469" i="8"/>
  <c r="H1469" i="8"/>
  <c r="G1469" i="8"/>
  <c r="F1469" i="8"/>
  <c r="E1469" i="8"/>
  <c r="D1469" i="8"/>
  <c r="C1469" i="8"/>
  <c r="B1469" i="8"/>
  <c r="A1469" i="8"/>
  <c r="Q1469" i="8" s="1"/>
  <c r="P1468" i="8"/>
  <c r="O1468" i="8"/>
  <c r="N1468" i="8"/>
  <c r="K1468" i="8"/>
  <c r="L1468" i="8" s="1"/>
  <c r="J1468" i="8"/>
  <c r="I1468" i="8"/>
  <c r="H1468" i="8"/>
  <c r="G1468" i="8"/>
  <c r="F1468" i="8"/>
  <c r="E1468" i="8"/>
  <c r="D1468" i="8"/>
  <c r="C1468" i="8"/>
  <c r="B1468" i="8"/>
  <c r="A1468" i="8"/>
  <c r="Q1468" i="8" s="1"/>
  <c r="P1467" i="8"/>
  <c r="O1467" i="8"/>
  <c r="N1467" i="8"/>
  <c r="K1467" i="8"/>
  <c r="L1467" i="8" s="1"/>
  <c r="J1467" i="8"/>
  <c r="I1467" i="8"/>
  <c r="H1467" i="8"/>
  <c r="G1467" i="8"/>
  <c r="F1467" i="8"/>
  <c r="E1467" i="8"/>
  <c r="D1467" i="8"/>
  <c r="C1467" i="8"/>
  <c r="B1467" i="8"/>
  <c r="A1467" i="8"/>
  <c r="Q1467" i="8" s="1"/>
  <c r="P1466" i="8"/>
  <c r="O1466" i="8"/>
  <c r="N1466" i="8"/>
  <c r="K1466" i="8"/>
  <c r="L1466" i="8" s="1"/>
  <c r="J1466" i="8"/>
  <c r="I1466" i="8"/>
  <c r="H1466" i="8"/>
  <c r="G1466" i="8"/>
  <c r="F1466" i="8"/>
  <c r="E1466" i="8"/>
  <c r="D1466" i="8"/>
  <c r="C1466" i="8"/>
  <c r="B1466" i="8"/>
  <c r="A1466" i="8"/>
  <c r="Q1466" i="8" s="1"/>
  <c r="P1465" i="8"/>
  <c r="O1465" i="8"/>
  <c r="N1465" i="8"/>
  <c r="K1465" i="8"/>
  <c r="L1465" i="8" s="1"/>
  <c r="J1465" i="8"/>
  <c r="I1465" i="8"/>
  <c r="H1465" i="8"/>
  <c r="G1465" i="8"/>
  <c r="F1465" i="8"/>
  <c r="E1465" i="8"/>
  <c r="D1465" i="8"/>
  <c r="C1465" i="8"/>
  <c r="B1465" i="8"/>
  <c r="A1465" i="8"/>
  <c r="Q1465" i="8" s="1"/>
  <c r="P1464" i="8"/>
  <c r="O1464" i="8"/>
  <c r="N1464" i="8"/>
  <c r="K1464" i="8"/>
  <c r="L1464" i="8" s="1"/>
  <c r="J1464" i="8"/>
  <c r="I1464" i="8"/>
  <c r="H1464" i="8"/>
  <c r="G1464" i="8"/>
  <c r="F1464" i="8"/>
  <c r="E1464" i="8"/>
  <c r="D1464" i="8"/>
  <c r="C1464" i="8"/>
  <c r="B1464" i="8"/>
  <c r="A1464" i="8"/>
  <c r="Q1464" i="8" s="1"/>
  <c r="P1463" i="8"/>
  <c r="O1463" i="8"/>
  <c r="N1463" i="8"/>
  <c r="K1463" i="8"/>
  <c r="L1463" i="8" s="1"/>
  <c r="J1463" i="8"/>
  <c r="I1463" i="8"/>
  <c r="H1463" i="8"/>
  <c r="G1463" i="8"/>
  <c r="F1463" i="8"/>
  <c r="E1463" i="8"/>
  <c r="D1463" i="8"/>
  <c r="C1463" i="8"/>
  <c r="B1463" i="8"/>
  <c r="A1463" i="8"/>
  <c r="Q1463" i="8" s="1"/>
  <c r="P1462" i="8"/>
  <c r="O1462" i="8"/>
  <c r="N1462" i="8"/>
  <c r="L1462" i="8"/>
  <c r="K1462" i="8"/>
  <c r="J1462" i="8"/>
  <c r="I1462" i="8"/>
  <c r="H1462" i="8"/>
  <c r="G1462" i="8"/>
  <c r="F1462" i="8"/>
  <c r="E1462" i="8"/>
  <c r="D1462" i="8"/>
  <c r="C1462" i="8"/>
  <c r="B1462" i="8"/>
  <c r="A1462" i="8"/>
  <c r="Q1462" i="8" s="1"/>
  <c r="P1461" i="8"/>
  <c r="O1461" i="8"/>
  <c r="N1461" i="8"/>
  <c r="L1461" i="8"/>
  <c r="K1461" i="8"/>
  <c r="J1461" i="8"/>
  <c r="I1461" i="8"/>
  <c r="H1461" i="8"/>
  <c r="G1461" i="8"/>
  <c r="F1461" i="8"/>
  <c r="E1461" i="8"/>
  <c r="D1461" i="8"/>
  <c r="C1461" i="8"/>
  <c r="B1461" i="8"/>
  <c r="A1461" i="8"/>
  <c r="Q1461" i="8" s="1"/>
  <c r="P1460" i="8"/>
  <c r="O1460" i="8"/>
  <c r="N1460" i="8"/>
  <c r="K1460" i="8"/>
  <c r="L1460" i="8" s="1"/>
  <c r="J1460" i="8"/>
  <c r="I1460" i="8"/>
  <c r="H1460" i="8"/>
  <c r="G1460" i="8"/>
  <c r="F1460" i="8"/>
  <c r="E1460" i="8"/>
  <c r="D1460" i="8"/>
  <c r="C1460" i="8"/>
  <c r="B1460" i="8"/>
  <c r="A1460" i="8"/>
  <c r="Q1460" i="8" s="1"/>
  <c r="P1459" i="8"/>
  <c r="O1459" i="8"/>
  <c r="N1459" i="8"/>
  <c r="K1459" i="8"/>
  <c r="L1459" i="8" s="1"/>
  <c r="J1459" i="8"/>
  <c r="I1459" i="8"/>
  <c r="H1459" i="8"/>
  <c r="G1459" i="8"/>
  <c r="F1459" i="8"/>
  <c r="E1459" i="8"/>
  <c r="D1459" i="8"/>
  <c r="C1459" i="8"/>
  <c r="B1459" i="8"/>
  <c r="A1459" i="8"/>
  <c r="Q1459" i="8" s="1"/>
  <c r="P1458" i="8"/>
  <c r="O1458" i="8"/>
  <c r="N1458" i="8"/>
  <c r="K1458" i="8"/>
  <c r="L1458" i="8" s="1"/>
  <c r="J1458" i="8"/>
  <c r="I1458" i="8"/>
  <c r="H1458" i="8"/>
  <c r="G1458" i="8"/>
  <c r="F1458" i="8"/>
  <c r="E1458" i="8"/>
  <c r="D1458" i="8"/>
  <c r="C1458" i="8"/>
  <c r="B1458" i="8"/>
  <c r="A1458" i="8"/>
  <c r="Q1458" i="8" s="1"/>
  <c r="P1457" i="8"/>
  <c r="O1457" i="8"/>
  <c r="N1457" i="8"/>
  <c r="K1457" i="8"/>
  <c r="L1457" i="8" s="1"/>
  <c r="J1457" i="8"/>
  <c r="I1457" i="8"/>
  <c r="H1457" i="8"/>
  <c r="G1457" i="8"/>
  <c r="F1457" i="8"/>
  <c r="E1457" i="8"/>
  <c r="D1457" i="8"/>
  <c r="C1457" i="8"/>
  <c r="B1457" i="8"/>
  <c r="A1457" i="8"/>
  <c r="Q1457" i="8" s="1"/>
  <c r="P1456" i="8"/>
  <c r="O1456" i="8"/>
  <c r="N1456" i="8"/>
  <c r="K1456" i="8"/>
  <c r="L1456" i="8" s="1"/>
  <c r="J1456" i="8"/>
  <c r="I1456" i="8"/>
  <c r="H1456" i="8"/>
  <c r="G1456" i="8"/>
  <c r="F1456" i="8"/>
  <c r="E1456" i="8"/>
  <c r="D1456" i="8"/>
  <c r="C1456" i="8"/>
  <c r="B1456" i="8"/>
  <c r="A1456" i="8"/>
  <c r="Q1456" i="8" s="1"/>
  <c r="P1455" i="8"/>
  <c r="O1455" i="8"/>
  <c r="N1455" i="8"/>
  <c r="K1455" i="8"/>
  <c r="L1455" i="8" s="1"/>
  <c r="J1455" i="8"/>
  <c r="I1455" i="8"/>
  <c r="H1455" i="8"/>
  <c r="G1455" i="8"/>
  <c r="F1455" i="8"/>
  <c r="E1455" i="8"/>
  <c r="D1455" i="8"/>
  <c r="C1455" i="8"/>
  <c r="B1455" i="8"/>
  <c r="A1455" i="8"/>
  <c r="Q1455" i="8" s="1"/>
  <c r="P1454" i="8"/>
  <c r="O1454" i="8"/>
  <c r="N1454" i="8"/>
  <c r="K1454" i="8"/>
  <c r="L1454" i="8" s="1"/>
  <c r="J1454" i="8"/>
  <c r="I1454" i="8"/>
  <c r="H1454" i="8"/>
  <c r="G1454" i="8"/>
  <c r="F1454" i="8"/>
  <c r="E1454" i="8"/>
  <c r="D1454" i="8"/>
  <c r="C1454" i="8"/>
  <c r="B1454" i="8"/>
  <c r="A1454" i="8"/>
  <c r="Q1454" i="8" s="1"/>
  <c r="P1453" i="8"/>
  <c r="O1453" i="8"/>
  <c r="N1453" i="8"/>
  <c r="L1453" i="8"/>
  <c r="K1453" i="8"/>
  <c r="J1453" i="8"/>
  <c r="I1453" i="8"/>
  <c r="H1453" i="8"/>
  <c r="G1453" i="8"/>
  <c r="F1453" i="8"/>
  <c r="E1453" i="8"/>
  <c r="D1453" i="8"/>
  <c r="C1453" i="8"/>
  <c r="B1453" i="8"/>
  <c r="A1453" i="8"/>
  <c r="Q1453" i="8" s="1"/>
  <c r="Q1452" i="8"/>
  <c r="P1452" i="8"/>
  <c r="O1452" i="8"/>
  <c r="N1452" i="8"/>
  <c r="M1452" i="8"/>
  <c r="K1452" i="8"/>
  <c r="L1452" i="8" s="1"/>
  <c r="J1452" i="8"/>
  <c r="I1452" i="8"/>
  <c r="H1452" i="8"/>
  <c r="G1452" i="8"/>
  <c r="F1452" i="8"/>
  <c r="E1452" i="8"/>
  <c r="D1452" i="8"/>
  <c r="C1452" i="8"/>
  <c r="B1452" i="8"/>
  <c r="A1452" i="8"/>
  <c r="P1451" i="8"/>
  <c r="O1451" i="8"/>
  <c r="N1451" i="8"/>
  <c r="K1451" i="8"/>
  <c r="L1451" i="8" s="1"/>
  <c r="J1451" i="8"/>
  <c r="I1451" i="8"/>
  <c r="H1451" i="8"/>
  <c r="G1451" i="8"/>
  <c r="F1451" i="8"/>
  <c r="E1451" i="8"/>
  <c r="D1451" i="8"/>
  <c r="C1451" i="8"/>
  <c r="B1451" i="8"/>
  <c r="A1451" i="8"/>
  <c r="Q1451" i="8" s="1"/>
  <c r="P1450" i="8"/>
  <c r="O1450" i="8"/>
  <c r="N1450" i="8"/>
  <c r="L1450" i="8"/>
  <c r="K1450" i="8"/>
  <c r="J1450" i="8"/>
  <c r="I1450" i="8"/>
  <c r="H1450" i="8"/>
  <c r="G1450" i="8"/>
  <c r="F1450" i="8"/>
  <c r="E1450" i="8"/>
  <c r="D1450" i="8"/>
  <c r="C1450" i="8"/>
  <c r="B1450" i="8"/>
  <c r="A1450" i="8"/>
  <c r="Q1450" i="8" s="1"/>
  <c r="P1449" i="8"/>
  <c r="O1449" i="8"/>
  <c r="N1449" i="8"/>
  <c r="L1449" i="8"/>
  <c r="K1449" i="8"/>
  <c r="J1449" i="8"/>
  <c r="I1449" i="8"/>
  <c r="H1449" i="8"/>
  <c r="G1449" i="8"/>
  <c r="F1449" i="8"/>
  <c r="E1449" i="8"/>
  <c r="D1449" i="8"/>
  <c r="C1449" i="8"/>
  <c r="B1449" i="8"/>
  <c r="A1449" i="8"/>
  <c r="Q1449" i="8" s="1"/>
  <c r="P1448" i="8"/>
  <c r="O1448" i="8"/>
  <c r="N1448" i="8"/>
  <c r="K1448" i="8"/>
  <c r="L1448" i="8" s="1"/>
  <c r="J1448" i="8"/>
  <c r="I1448" i="8"/>
  <c r="H1448" i="8"/>
  <c r="G1448" i="8"/>
  <c r="F1448" i="8"/>
  <c r="E1448" i="8"/>
  <c r="D1448" i="8"/>
  <c r="C1448" i="8"/>
  <c r="B1448" i="8"/>
  <c r="A1448" i="8"/>
  <c r="Q1448" i="8" s="1"/>
  <c r="P1447" i="8"/>
  <c r="O1447" i="8"/>
  <c r="N1447" i="8"/>
  <c r="L1447" i="8"/>
  <c r="K1447" i="8"/>
  <c r="J1447" i="8"/>
  <c r="I1447" i="8"/>
  <c r="H1447" i="8"/>
  <c r="G1447" i="8"/>
  <c r="F1447" i="8"/>
  <c r="E1447" i="8"/>
  <c r="D1447" i="8"/>
  <c r="C1447" i="8"/>
  <c r="B1447" i="8"/>
  <c r="A1447" i="8"/>
  <c r="Q1447" i="8" s="1"/>
  <c r="P1446" i="8"/>
  <c r="O1446" i="8"/>
  <c r="N1446" i="8"/>
  <c r="K1446" i="8"/>
  <c r="L1446" i="8" s="1"/>
  <c r="J1446" i="8"/>
  <c r="I1446" i="8"/>
  <c r="H1446" i="8"/>
  <c r="G1446" i="8"/>
  <c r="F1446" i="8"/>
  <c r="E1446" i="8"/>
  <c r="D1446" i="8"/>
  <c r="C1446" i="8"/>
  <c r="B1446" i="8"/>
  <c r="A1446" i="8"/>
  <c r="Q1446" i="8" s="1"/>
  <c r="P1445" i="8"/>
  <c r="O1445" i="8"/>
  <c r="N1445" i="8"/>
  <c r="K1445" i="8"/>
  <c r="L1445" i="8" s="1"/>
  <c r="J1445" i="8"/>
  <c r="I1445" i="8"/>
  <c r="H1445" i="8"/>
  <c r="G1445" i="8"/>
  <c r="F1445" i="8"/>
  <c r="E1445" i="8"/>
  <c r="D1445" i="8"/>
  <c r="C1445" i="8"/>
  <c r="B1445" i="8"/>
  <c r="A1445" i="8"/>
  <c r="Q1445" i="8" s="1"/>
  <c r="P1444" i="8"/>
  <c r="O1444" i="8"/>
  <c r="N1444" i="8"/>
  <c r="K1444" i="8"/>
  <c r="L1444" i="8" s="1"/>
  <c r="J1444" i="8"/>
  <c r="I1444" i="8"/>
  <c r="H1444" i="8"/>
  <c r="G1444" i="8"/>
  <c r="F1444" i="8"/>
  <c r="E1444" i="8"/>
  <c r="D1444" i="8"/>
  <c r="C1444" i="8"/>
  <c r="B1444" i="8"/>
  <c r="A1444" i="8"/>
  <c r="Q1444" i="8" s="1"/>
  <c r="P1443" i="8"/>
  <c r="O1443" i="8"/>
  <c r="N1443" i="8"/>
  <c r="K1443" i="8"/>
  <c r="L1443" i="8" s="1"/>
  <c r="J1443" i="8"/>
  <c r="I1443" i="8"/>
  <c r="H1443" i="8"/>
  <c r="G1443" i="8"/>
  <c r="F1443" i="8"/>
  <c r="E1443" i="8"/>
  <c r="D1443" i="8"/>
  <c r="C1443" i="8"/>
  <c r="B1443" i="8"/>
  <c r="A1443" i="8"/>
  <c r="Q1443" i="8" s="1"/>
  <c r="P1442" i="8"/>
  <c r="O1442" i="8"/>
  <c r="N1442" i="8"/>
  <c r="K1442" i="8"/>
  <c r="L1442" i="8" s="1"/>
  <c r="J1442" i="8"/>
  <c r="I1442" i="8"/>
  <c r="H1442" i="8"/>
  <c r="G1442" i="8"/>
  <c r="F1442" i="8"/>
  <c r="E1442" i="8"/>
  <c r="D1442" i="8"/>
  <c r="C1442" i="8"/>
  <c r="B1442" i="8"/>
  <c r="A1442" i="8"/>
  <c r="Q1442" i="8" s="1"/>
  <c r="P1441" i="8"/>
  <c r="O1441" i="8"/>
  <c r="N1441" i="8"/>
  <c r="K1441" i="8"/>
  <c r="L1441" i="8" s="1"/>
  <c r="J1441" i="8"/>
  <c r="I1441" i="8"/>
  <c r="H1441" i="8"/>
  <c r="G1441" i="8"/>
  <c r="F1441" i="8"/>
  <c r="E1441" i="8"/>
  <c r="D1441" i="8"/>
  <c r="C1441" i="8"/>
  <c r="B1441" i="8"/>
  <c r="A1441" i="8"/>
  <c r="Q1441" i="8" s="1"/>
  <c r="P1440" i="8"/>
  <c r="O1440" i="8"/>
  <c r="N1440" i="8"/>
  <c r="K1440" i="8"/>
  <c r="L1440" i="8" s="1"/>
  <c r="J1440" i="8"/>
  <c r="I1440" i="8"/>
  <c r="H1440" i="8"/>
  <c r="G1440" i="8"/>
  <c r="F1440" i="8"/>
  <c r="E1440" i="8"/>
  <c r="D1440" i="8"/>
  <c r="C1440" i="8"/>
  <c r="B1440" i="8"/>
  <c r="A1440" i="8"/>
  <c r="Q1440" i="8" s="1"/>
  <c r="P1439" i="8"/>
  <c r="O1439" i="8"/>
  <c r="N1439" i="8"/>
  <c r="K1439" i="8"/>
  <c r="L1439" i="8" s="1"/>
  <c r="J1439" i="8"/>
  <c r="I1439" i="8"/>
  <c r="H1439" i="8"/>
  <c r="G1439" i="8"/>
  <c r="F1439" i="8"/>
  <c r="E1439" i="8"/>
  <c r="D1439" i="8"/>
  <c r="C1439" i="8"/>
  <c r="B1439" i="8"/>
  <c r="A1439" i="8"/>
  <c r="Q1439" i="8" s="1"/>
  <c r="P1438" i="8"/>
  <c r="O1438" i="8"/>
  <c r="N1438" i="8"/>
  <c r="K1438" i="8"/>
  <c r="L1438" i="8" s="1"/>
  <c r="J1438" i="8"/>
  <c r="I1438" i="8"/>
  <c r="H1438" i="8"/>
  <c r="G1438" i="8"/>
  <c r="F1438" i="8"/>
  <c r="E1438" i="8"/>
  <c r="D1438" i="8"/>
  <c r="C1438" i="8"/>
  <c r="B1438" i="8"/>
  <c r="A1438" i="8"/>
  <c r="Q1438" i="8" s="1"/>
  <c r="P1437" i="8"/>
  <c r="O1437" i="8"/>
  <c r="N1437" i="8"/>
  <c r="L1437" i="8"/>
  <c r="K1437" i="8"/>
  <c r="J1437" i="8"/>
  <c r="I1437" i="8"/>
  <c r="H1437" i="8"/>
  <c r="G1437" i="8"/>
  <c r="F1437" i="8"/>
  <c r="E1437" i="8"/>
  <c r="D1437" i="8"/>
  <c r="C1437" i="8"/>
  <c r="B1437" i="8"/>
  <c r="A1437" i="8"/>
  <c r="Q1437" i="8" s="1"/>
  <c r="P1436" i="8"/>
  <c r="O1436" i="8"/>
  <c r="N1436" i="8"/>
  <c r="K1436" i="8"/>
  <c r="L1436" i="8" s="1"/>
  <c r="J1436" i="8"/>
  <c r="I1436" i="8"/>
  <c r="H1436" i="8"/>
  <c r="G1436" i="8"/>
  <c r="F1436" i="8"/>
  <c r="E1436" i="8"/>
  <c r="D1436" i="8"/>
  <c r="C1436" i="8"/>
  <c r="B1436" i="8"/>
  <c r="A1436" i="8"/>
  <c r="Q1436" i="8" s="1"/>
  <c r="P1435" i="8"/>
  <c r="O1435" i="8"/>
  <c r="N1435" i="8"/>
  <c r="K1435" i="8"/>
  <c r="L1435" i="8" s="1"/>
  <c r="J1435" i="8"/>
  <c r="I1435" i="8"/>
  <c r="H1435" i="8"/>
  <c r="G1435" i="8"/>
  <c r="F1435" i="8"/>
  <c r="E1435" i="8"/>
  <c r="D1435" i="8"/>
  <c r="C1435" i="8"/>
  <c r="B1435" i="8"/>
  <c r="A1435" i="8"/>
  <c r="Q1435" i="8" s="1"/>
  <c r="P1434" i="8"/>
  <c r="O1434" i="8"/>
  <c r="N1434" i="8"/>
  <c r="L1434" i="8"/>
  <c r="K1434" i="8"/>
  <c r="J1434" i="8"/>
  <c r="I1434" i="8"/>
  <c r="H1434" i="8"/>
  <c r="G1434" i="8"/>
  <c r="F1434" i="8"/>
  <c r="E1434" i="8"/>
  <c r="D1434" i="8"/>
  <c r="C1434" i="8"/>
  <c r="B1434" i="8"/>
  <c r="A1434" i="8"/>
  <c r="Q1434" i="8" s="1"/>
  <c r="P1433" i="8"/>
  <c r="O1433" i="8"/>
  <c r="N1433" i="8"/>
  <c r="L1433" i="8"/>
  <c r="K1433" i="8"/>
  <c r="J1433" i="8"/>
  <c r="I1433" i="8"/>
  <c r="H1433" i="8"/>
  <c r="G1433" i="8"/>
  <c r="F1433" i="8"/>
  <c r="E1433" i="8"/>
  <c r="D1433" i="8"/>
  <c r="C1433" i="8"/>
  <c r="B1433" i="8"/>
  <c r="A1433" i="8"/>
  <c r="Q1433" i="8" s="1"/>
  <c r="P1432" i="8"/>
  <c r="O1432" i="8"/>
  <c r="N1432" i="8"/>
  <c r="K1432" i="8"/>
  <c r="L1432" i="8" s="1"/>
  <c r="J1432" i="8"/>
  <c r="I1432" i="8"/>
  <c r="H1432" i="8"/>
  <c r="G1432" i="8"/>
  <c r="F1432" i="8"/>
  <c r="E1432" i="8"/>
  <c r="D1432" i="8"/>
  <c r="C1432" i="8"/>
  <c r="B1432" i="8"/>
  <c r="A1432" i="8"/>
  <c r="Q1432" i="8" s="1"/>
  <c r="P1431" i="8"/>
  <c r="O1431" i="8"/>
  <c r="N1431" i="8"/>
  <c r="L1431" i="8"/>
  <c r="K1431" i="8"/>
  <c r="J1431" i="8"/>
  <c r="I1431" i="8"/>
  <c r="H1431" i="8"/>
  <c r="G1431" i="8"/>
  <c r="F1431" i="8"/>
  <c r="E1431" i="8"/>
  <c r="D1431" i="8"/>
  <c r="C1431" i="8"/>
  <c r="B1431" i="8"/>
  <c r="A1431" i="8"/>
  <c r="Q1431" i="8" s="1"/>
  <c r="P1430" i="8"/>
  <c r="O1430" i="8"/>
  <c r="N1430" i="8"/>
  <c r="K1430" i="8"/>
  <c r="L1430" i="8" s="1"/>
  <c r="J1430" i="8"/>
  <c r="I1430" i="8"/>
  <c r="H1430" i="8"/>
  <c r="G1430" i="8"/>
  <c r="F1430" i="8"/>
  <c r="E1430" i="8"/>
  <c r="D1430" i="8"/>
  <c r="C1430" i="8"/>
  <c r="B1430" i="8"/>
  <c r="A1430" i="8"/>
  <c r="Q1430" i="8" s="1"/>
  <c r="P1429" i="8"/>
  <c r="O1429" i="8"/>
  <c r="N1429" i="8"/>
  <c r="K1429" i="8"/>
  <c r="L1429" i="8" s="1"/>
  <c r="J1429" i="8"/>
  <c r="I1429" i="8"/>
  <c r="H1429" i="8"/>
  <c r="G1429" i="8"/>
  <c r="F1429" i="8"/>
  <c r="E1429" i="8"/>
  <c r="D1429" i="8"/>
  <c r="C1429" i="8"/>
  <c r="B1429" i="8"/>
  <c r="A1429" i="8"/>
  <c r="Q1429" i="8" s="1"/>
  <c r="P1428" i="8"/>
  <c r="O1428" i="8"/>
  <c r="N1428" i="8"/>
  <c r="K1428" i="8"/>
  <c r="L1428" i="8" s="1"/>
  <c r="J1428" i="8"/>
  <c r="I1428" i="8"/>
  <c r="H1428" i="8"/>
  <c r="G1428" i="8"/>
  <c r="F1428" i="8"/>
  <c r="E1428" i="8"/>
  <c r="D1428" i="8"/>
  <c r="C1428" i="8"/>
  <c r="B1428" i="8"/>
  <c r="A1428" i="8"/>
  <c r="Q1428" i="8" s="1"/>
  <c r="P1427" i="8"/>
  <c r="O1427" i="8"/>
  <c r="N1427" i="8"/>
  <c r="K1427" i="8"/>
  <c r="L1427" i="8" s="1"/>
  <c r="J1427" i="8"/>
  <c r="I1427" i="8"/>
  <c r="H1427" i="8"/>
  <c r="G1427" i="8"/>
  <c r="F1427" i="8"/>
  <c r="E1427" i="8"/>
  <c r="D1427" i="8"/>
  <c r="C1427" i="8"/>
  <c r="B1427" i="8"/>
  <c r="A1427" i="8"/>
  <c r="Q1427" i="8" s="1"/>
  <c r="P1426" i="8"/>
  <c r="O1426" i="8"/>
  <c r="N1426" i="8"/>
  <c r="L1426" i="8"/>
  <c r="K1426" i="8"/>
  <c r="J1426" i="8"/>
  <c r="I1426" i="8"/>
  <c r="H1426" i="8"/>
  <c r="G1426" i="8"/>
  <c r="F1426" i="8"/>
  <c r="E1426" i="8"/>
  <c r="D1426" i="8"/>
  <c r="C1426" i="8"/>
  <c r="B1426" i="8"/>
  <c r="A1426" i="8"/>
  <c r="Q1426" i="8" s="1"/>
  <c r="P1425" i="8"/>
  <c r="O1425" i="8"/>
  <c r="N1425" i="8"/>
  <c r="K1425" i="8"/>
  <c r="L1425" i="8" s="1"/>
  <c r="J1425" i="8"/>
  <c r="I1425" i="8"/>
  <c r="H1425" i="8"/>
  <c r="G1425" i="8"/>
  <c r="F1425" i="8"/>
  <c r="E1425" i="8"/>
  <c r="D1425" i="8"/>
  <c r="C1425" i="8"/>
  <c r="B1425" i="8"/>
  <c r="A1425" i="8"/>
  <c r="Q1425" i="8" s="1"/>
  <c r="P1424" i="8"/>
  <c r="O1424" i="8"/>
  <c r="N1424" i="8"/>
  <c r="K1424" i="8"/>
  <c r="L1424" i="8" s="1"/>
  <c r="J1424" i="8"/>
  <c r="I1424" i="8"/>
  <c r="H1424" i="8"/>
  <c r="G1424" i="8"/>
  <c r="F1424" i="8"/>
  <c r="E1424" i="8"/>
  <c r="D1424" i="8"/>
  <c r="C1424" i="8"/>
  <c r="B1424" i="8"/>
  <c r="A1424" i="8"/>
  <c r="Q1424" i="8" s="1"/>
  <c r="P1423" i="8"/>
  <c r="O1423" i="8"/>
  <c r="N1423" i="8"/>
  <c r="L1423" i="8"/>
  <c r="K1423" i="8"/>
  <c r="J1423" i="8"/>
  <c r="I1423" i="8"/>
  <c r="H1423" i="8"/>
  <c r="G1423" i="8"/>
  <c r="F1423" i="8"/>
  <c r="E1423" i="8"/>
  <c r="D1423" i="8"/>
  <c r="C1423" i="8"/>
  <c r="B1423" i="8"/>
  <c r="A1423" i="8"/>
  <c r="Q1423" i="8" s="1"/>
  <c r="P1422" i="8"/>
  <c r="O1422" i="8"/>
  <c r="N1422" i="8"/>
  <c r="K1422" i="8"/>
  <c r="L1422" i="8" s="1"/>
  <c r="J1422" i="8"/>
  <c r="I1422" i="8"/>
  <c r="H1422" i="8"/>
  <c r="G1422" i="8"/>
  <c r="F1422" i="8"/>
  <c r="E1422" i="8"/>
  <c r="D1422" i="8"/>
  <c r="C1422" i="8"/>
  <c r="B1422" i="8"/>
  <c r="A1422" i="8"/>
  <c r="Q1422" i="8" s="1"/>
  <c r="P1421" i="8"/>
  <c r="O1421" i="8"/>
  <c r="N1421" i="8"/>
  <c r="L1421" i="8"/>
  <c r="K1421" i="8"/>
  <c r="J1421" i="8"/>
  <c r="I1421" i="8"/>
  <c r="H1421" i="8"/>
  <c r="G1421" i="8"/>
  <c r="F1421" i="8"/>
  <c r="E1421" i="8"/>
  <c r="D1421" i="8"/>
  <c r="C1421" i="8"/>
  <c r="B1421" i="8"/>
  <c r="A1421" i="8"/>
  <c r="Q1421" i="8" s="1"/>
  <c r="P1420" i="8"/>
  <c r="O1420" i="8"/>
  <c r="N1420" i="8"/>
  <c r="K1420" i="8"/>
  <c r="L1420" i="8" s="1"/>
  <c r="J1420" i="8"/>
  <c r="I1420" i="8"/>
  <c r="H1420" i="8"/>
  <c r="G1420" i="8"/>
  <c r="F1420" i="8"/>
  <c r="E1420" i="8"/>
  <c r="D1420" i="8"/>
  <c r="C1420" i="8"/>
  <c r="B1420" i="8"/>
  <c r="A1420" i="8"/>
  <c r="Q1420" i="8" s="1"/>
  <c r="P1419" i="8"/>
  <c r="O1419" i="8"/>
  <c r="N1419" i="8"/>
  <c r="K1419" i="8"/>
  <c r="L1419" i="8" s="1"/>
  <c r="J1419" i="8"/>
  <c r="I1419" i="8"/>
  <c r="H1419" i="8"/>
  <c r="G1419" i="8"/>
  <c r="F1419" i="8"/>
  <c r="E1419" i="8"/>
  <c r="D1419" i="8"/>
  <c r="C1419" i="8"/>
  <c r="B1419" i="8"/>
  <c r="A1419" i="8"/>
  <c r="Q1419" i="8" s="1"/>
  <c r="P1418" i="8"/>
  <c r="O1418" i="8"/>
  <c r="N1418" i="8"/>
  <c r="L1418" i="8"/>
  <c r="K1418" i="8"/>
  <c r="J1418" i="8"/>
  <c r="I1418" i="8"/>
  <c r="H1418" i="8"/>
  <c r="G1418" i="8"/>
  <c r="F1418" i="8"/>
  <c r="E1418" i="8"/>
  <c r="D1418" i="8"/>
  <c r="C1418" i="8"/>
  <c r="B1418" i="8"/>
  <c r="A1418" i="8"/>
  <c r="Q1418" i="8" s="1"/>
  <c r="P1417" i="8"/>
  <c r="O1417" i="8"/>
  <c r="N1417" i="8"/>
  <c r="L1417" i="8"/>
  <c r="K1417" i="8"/>
  <c r="J1417" i="8"/>
  <c r="I1417" i="8"/>
  <c r="H1417" i="8"/>
  <c r="G1417" i="8"/>
  <c r="F1417" i="8"/>
  <c r="E1417" i="8"/>
  <c r="D1417" i="8"/>
  <c r="C1417" i="8"/>
  <c r="B1417" i="8"/>
  <c r="A1417" i="8"/>
  <c r="Q1417" i="8" s="1"/>
  <c r="P1416" i="8"/>
  <c r="O1416" i="8"/>
  <c r="N1416" i="8"/>
  <c r="K1416" i="8"/>
  <c r="L1416" i="8" s="1"/>
  <c r="J1416" i="8"/>
  <c r="I1416" i="8"/>
  <c r="H1416" i="8"/>
  <c r="G1416" i="8"/>
  <c r="F1416" i="8"/>
  <c r="E1416" i="8"/>
  <c r="D1416" i="8"/>
  <c r="C1416" i="8"/>
  <c r="B1416" i="8"/>
  <c r="A1416" i="8"/>
  <c r="Q1416" i="8" s="1"/>
  <c r="P1415" i="8"/>
  <c r="O1415" i="8"/>
  <c r="N1415" i="8"/>
  <c r="L1415" i="8"/>
  <c r="K1415" i="8"/>
  <c r="J1415" i="8"/>
  <c r="I1415" i="8"/>
  <c r="H1415" i="8"/>
  <c r="G1415" i="8"/>
  <c r="F1415" i="8"/>
  <c r="E1415" i="8"/>
  <c r="D1415" i="8"/>
  <c r="C1415" i="8"/>
  <c r="B1415" i="8"/>
  <c r="A1415" i="8"/>
  <c r="Q1415" i="8" s="1"/>
  <c r="P1414" i="8"/>
  <c r="O1414" i="8"/>
  <c r="N1414" i="8"/>
  <c r="K1414" i="8"/>
  <c r="L1414" i="8" s="1"/>
  <c r="J1414" i="8"/>
  <c r="I1414" i="8"/>
  <c r="H1414" i="8"/>
  <c r="G1414" i="8"/>
  <c r="F1414" i="8"/>
  <c r="E1414" i="8"/>
  <c r="D1414" i="8"/>
  <c r="C1414" i="8"/>
  <c r="B1414" i="8"/>
  <c r="A1414" i="8"/>
  <c r="Q1414" i="8" s="1"/>
  <c r="P1413" i="8"/>
  <c r="O1413" i="8"/>
  <c r="N1413" i="8"/>
  <c r="K1413" i="8"/>
  <c r="L1413" i="8" s="1"/>
  <c r="J1413" i="8"/>
  <c r="I1413" i="8"/>
  <c r="H1413" i="8"/>
  <c r="G1413" i="8"/>
  <c r="F1413" i="8"/>
  <c r="E1413" i="8"/>
  <c r="D1413" i="8"/>
  <c r="C1413" i="8"/>
  <c r="B1413" i="8"/>
  <c r="A1413" i="8"/>
  <c r="Q1413" i="8" s="1"/>
  <c r="P1412" i="8"/>
  <c r="O1412" i="8"/>
  <c r="N1412" i="8"/>
  <c r="K1412" i="8"/>
  <c r="L1412" i="8" s="1"/>
  <c r="J1412" i="8"/>
  <c r="I1412" i="8"/>
  <c r="H1412" i="8"/>
  <c r="G1412" i="8"/>
  <c r="F1412" i="8"/>
  <c r="E1412" i="8"/>
  <c r="D1412" i="8"/>
  <c r="C1412" i="8"/>
  <c r="B1412" i="8"/>
  <c r="A1412" i="8"/>
  <c r="Q1412" i="8" s="1"/>
  <c r="P1411" i="8"/>
  <c r="O1411" i="8"/>
  <c r="N1411" i="8"/>
  <c r="K1411" i="8"/>
  <c r="L1411" i="8" s="1"/>
  <c r="J1411" i="8"/>
  <c r="I1411" i="8"/>
  <c r="H1411" i="8"/>
  <c r="G1411" i="8"/>
  <c r="F1411" i="8"/>
  <c r="E1411" i="8"/>
  <c r="D1411" i="8"/>
  <c r="C1411" i="8"/>
  <c r="B1411" i="8"/>
  <c r="A1411" i="8"/>
  <c r="Q1411" i="8" s="1"/>
  <c r="P1410" i="8"/>
  <c r="O1410" i="8"/>
  <c r="N1410" i="8"/>
  <c r="L1410" i="8"/>
  <c r="K1410" i="8"/>
  <c r="J1410" i="8"/>
  <c r="I1410" i="8"/>
  <c r="H1410" i="8"/>
  <c r="G1410" i="8"/>
  <c r="F1410" i="8"/>
  <c r="E1410" i="8"/>
  <c r="D1410" i="8"/>
  <c r="C1410" i="8"/>
  <c r="B1410" i="8"/>
  <c r="A1410" i="8"/>
  <c r="Q1410" i="8" s="1"/>
  <c r="P1409" i="8"/>
  <c r="O1409" i="8"/>
  <c r="N1409" i="8"/>
  <c r="K1409" i="8"/>
  <c r="L1409" i="8" s="1"/>
  <c r="J1409" i="8"/>
  <c r="I1409" i="8"/>
  <c r="H1409" i="8"/>
  <c r="G1409" i="8"/>
  <c r="F1409" i="8"/>
  <c r="E1409" i="8"/>
  <c r="D1409" i="8"/>
  <c r="C1409" i="8"/>
  <c r="B1409" i="8"/>
  <c r="A1409" i="8"/>
  <c r="Q1409" i="8" s="1"/>
  <c r="P1408" i="8"/>
  <c r="O1408" i="8"/>
  <c r="N1408" i="8"/>
  <c r="K1408" i="8"/>
  <c r="L1408" i="8" s="1"/>
  <c r="J1408" i="8"/>
  <c r="I1408" i="8"/>
  <c r="H1408" i="8"/>
  <c r="G1408" i="8"/>
  <c r="F1408" i="8"/>
  <c r="E1408" i="8"/>
  <c r="D1408" i="8"/>
  <c r="C1408" i="8"/>
  <c r="B1408" i="8"/>
  <c r="A1408" i="8"/>
  <c r="Q1408" i="8" s="1"/>
  <c r="P1407" i="8"/>
  <c r="O1407" i="8"/>
  <c r="N1407" i="8"/>
  <c r="L1407" i="8"/>
  <c r="K1407" i="8"/>
  <c r="J1407" i="8"/>
  <c r="I1407" i="8"/>
  <c r="H1407" i="8"/>
  <c r="G1407" i="8"/>
  <c r="F1407" i="8"/>
  <c r="E1407" i="8"/>
  <c r="D1407" i="8"/>
  <c r="C1407" i="8"/>
  <c r="B1407" i="8"/>
  <c r="A1407" i="8"/>
  <c r="Q1407" i="8" s="1"/>
  <c r="P1406" i="8"/>
  <c r="O1406" i="8"/>
  <c r="N1406" i="8"/>
  <c r="K1406" i="8"/>
  <c r="L1406" i="8" s="1"/>
  <c r="J1406" i="8"/>
  <c r="I1406" i="8"/>
  <c r="H1406" i="8"/>
  <c r="G1406" i="8"/>
  <c r="F1406" i="8"/>
  <c r="E1406" i="8"/>
  <c r="D1406" i="8"/>
  <c r="C1406" i="8"/>
  <c r="B1406" i="8"/>
  <c r="A1406" i="8"/>
  <c r="Q1406" i="8" s="1"/>
  <c r="P1405" i="8"/>
  <c r="O1405" i="8"/>
  <c r="N1405" i="8"/>
  <c r="L1405" i="8"/>
  <c r="K1405" i="8"/>
  <c r="J1405" i="8"/>
  <c r="I1405" i="8"/>
  <c r="H1405" i="8"/>
  <c r="G1405" i="8"/>
  <c r="F1405" i="8"/>
  <c r="E1405" i="8"/>
  <c r="D1405" i="8"/>
  <c r="C1405" i="8"/>
  <c r="B1405" i="8"/>
  <c r="A1405" i="8"/>
  <c r="Q1405" i="8" s="1"/>
  <c r="P1404" i="8"/>
  <c r="O1404" i="8"/>
  <c r="N1404" i="8"/>
  <c r="K1404" i="8"/>
  <c r="L1404" i="8" s="1"/>
  <c r="J1404" i="8"/>
  <c r="I1404" i="8"/>
  <c r="H1404" i="8"/>
  <c r="G1404" i="8"/>
  <c r="F1404" i="8"/>
  <c r="E1404" i="8"/>
  <c r="D1404" i="8"/>
  <c r="C1404" i="8"/>
  <c r="B1404" i="8"/>
  <c r="A1404" i="8"/>
  <c r="Q1404" i="8" s="1"/>
  <c r="P1403" i="8"/>
  <c r="O1403" i="8"/>
  <c r="N1403" i="8"/>
  <c r="K1403" i="8"/>
  <c r="L1403" i="8" s="1"/>
  <c r="J1403" i="8"/>
  <c r="I1403" i="8"/>
  <c r="H1403" i="8"/>
  <c r="G1403" i="8"/>
  <c r="F1403" i="8"/>
  <c r="E1403" i="8"/>
  <c r="D1403" i="8"/>
  <c r="C1403" i="8"/>
  <c r="B1403" i="8"/>
  <c r="A1403" i="8"/>
  <c r="Q1403" i="8" s="1"/>
  <c r="P1402" i="8"/>
  <c r="O1402" i="8"/>
  <c r="N1402" i="8"/>
  <c r="L1402" i="8"/>
  <c r="K1402" i="8"/>
  <c r="J1402" i="8"/>
  <c r="I1402" i="8"/>
  <c r="H1402" i="8"/>
  <c r="G1402" i="8"/>
  <c r="F1402" i="8"/>
  <c r="E1402" i="8"/>
  <c r="D1402" i="8"/>
  <c r="C1402" i="8"/>
  <c r="B1402" i="8"/>
  <c r="A1402" i="8"/>
  <c r="Q1402" i="8" s="1"/>
  <c r="P1401" i="8"/>
  <c r="O1401" i="8"/>
  <c r="N1401" i="8"/>
  <c r="L1401" i="8"/>
  <c r="K1401" i="8"/>
  <c r="J1401" i="8"/>
  <c r="I1401" i="8"/>
  <c r="H1401" i="8"/>
  <c r="G1401" i="8"/>
  <c r="F1401" i="8"/>
  <c r="E1401" i="8"/>
  <c r="D1401" i="8"/>
  <c r="C1401" i="8"/>
  <c r="B1401" i="8"/>
  <c r="A1401" i="8"/>
  <c r="Q1401" i="8" s="1"/>
  <c r="P1400" i="8"/>
  <c r="O1400" i="8"/>
  <c r="N1400" i="8"/>
  <c r="K1400" i="8"/>
  <c r="L1400" i="8" s="1"/>
  <c r="J1400" i="8"/>
  <c r="I1400" i="8"/>
  <c r="H1400" i="8"/>
  <c r="G1400" i="8"/>
  <c r="F1400" i="8"/>
  <c r="E1400" i="8"/>
  <c r="D1400" i="8"/>
  <c r="C1400" i="8"/>
  <c r="B1400" i="8"/>
  <c r="A1400" i="8"/>
  <c r="Q1400" i="8" s="1"/>
  <c r="P1399" i="8"/>
  <c r="O1399" i="8"/>
  <c r="N1399" i="8"/>
  <c r="L1399" i="8"/>
  <c r="K1399" i="8"/>
  <c r="J1399" i="8"/>
  <c r="I1399" i="8"/>
  <c r="H1399" i="8"/>
  <c r="G1399" i="8"/>
  <c r="F1399" i="8"/>
  <c r="E1399" i="8"/>
  <c r="D1399" i="8"/>
  <c r="C1399" i="8"/>
  <c r="B1399" i="8"/>
  <c r="A1399" i="8"/>
  <c r="Q1399" i="8" s="1"/>
  <c r="P1398" i="8"/>
  <c r="O1398" i="8"/>
  <c r="N1398" i="8"/>
  <c r="K1398" i="8"/>
  <c r="L1398" i="8" s="1"/>
  <c r="J1398" i="8"/>
  <c r="I1398" i="8"/>
  <c r="H1398" i="8"/>
  <c r="G1398" i="8"/>
  <c r="F1398" i="8"/>
  <c r="E1398" i="8"/>
  <c r="D1398" i="8"/>
  <c r="C1398" i="8"/>
  <c r="B1398" i="8"/>
  <c r="A1398" i="8"/>
  <c r="Q1398" i="8" s="1"/>
  <c r="P1397" i="8"/>
  <c r="O1397" i="8"/>
  <c r="N1397" i="8"/>
  <c r="K1397" i="8"/>
  <c r="L1397" i="8" s="1"/>
  <c r="J1397" i="8"/>
  <c r="I1397" i="8"/>
  <c r="H1397" i="8"/>
  <c r="G1397" i="8"/>
  <c r="F1397" i="8"/>
  <c r="E1397" i="8"/>
  <c r="D1397" i="8"/>
  <c r="C1397" i="8"/>
  <c r="B1397" i="8"/>
  <c r="A1397" i="8"/>
  <c r="Q1397" i="8" s="1"/>
  <c r="P1396" i="8"/>
  <c r="O1396" i="8"/>
  <c r="N1396" i="8"/>
  <c r="K1396" i="8"/>
  <c r="L1396" i="8" s="1"/>
  <c r="J1396" i="8"/>
  <c r="I1396" i="8"/>
  <c r="H1396" i="8"/>
  <c r="G1396" i="8"/>
  <c r="F1396" i="8"/>
  <c r="E1396" i="8"/>
  <c r="D1396" i="8"/>
  <c r="C1396" i="8"/>
  <c r="B1396" i="8"/>
  <c r="A1396" i="8"/>
  <c r="Q1396" i="8" s="1"/>
  <c r="P1395" i="8"/>
  <c r="O1395" i="8"/>
  <c r="N1395" i="8"/>
  <c r="K1395" i="8"/>
  <c r="L1395" i="8" s="1"/>
  <c r="J1395" i="8"/>
  <c r="I1395" i="8"/>
  <c r="H1395" i="8"/>
  <c r="G1395" i="8"/>
  <c r="F1395" i="8"/>
  <c r="E1395" i="8"/>
  <c r="D1395" i="8"/>
  <c r="C1395" i="8"/>
  <c r="B1395" i="8"/>
  <c r="A1395" i="8"/>
  <c r="Q1395" i="8" s="1"/>
  <c r="P1394" i="8"/>
  <c r="O1394" i="8"/>
  <c r="N1394" i="8"/>
  <c r="L1394" i="8"/>
  <c r="K1394" i="8"/>
  <c r="J1394" i="8"/>
  <c r="I1394" i="8"/>
  <c r="H1394" i="8"/>
  <c r="G1394" i="8"/>
  <c r="F1394" i="8"/>
  <c r="E1394" i="8"/>
  <c r="D1394" i="8"/>
  <c r="C1394" i="8"/>
  <c r="B1394" i="8"/>
  <c r="A1394" i="8"/>
  <c r="Q1394" i="8" s="1"/>
  <c r="P1393" i="8"/>
  <c r="O1393" i="8"/>
  <c r="N1393" i="8"/>
  <c r="K1393" i="8"/>
  <c r="L1393" i="8" s="1"/>
  <c r="J1393" i="8"/>
  <c r="I1393" i="8"/>
  <c r="H1393" i="8"/>
  <c r="G1393" i="8"/>
  <c r="F1393" i="8"/>
  <c r="E1393" i="8"/>
  <c r="D1393" i="8"/>
  <c r="C1393" i="8"/>
  <c r="B1393" i="8"/>
  <c r="A1393" i="8"/>
  <c r="Q1393" i="8" s="1"/>
  <c r="P1392" i="8"/>
  <c r="O1392" i="8"/>
  <c r="N1392" i="8"/>
  <c r="K1392" i="8"/>
  <c r="L1392" i="8" s="1"/>
  <c r="J1392" i="8"/>
  <c r="I1392" i="8"/>
  <c r="H1392" i="8"/>
  <c r="G1392" i="8"/>
  <c r="F1392" i="8"/>
  <c r="E1392" i="8"/>
  <c r="D1392" i="8"/>
  <c r="C1392" i="8"/>
  <c r="B1392" i="8"/>
  <c r="A1392" i="8"/>
  <c r="Q1392" i="8" s="1"/>
  <c r="P1391" i="8"/>
  <c r="O1391" i="8"/>
  <c r="N1391" i="8"/>
  <c r="L1391" i="8"/>
  <c r="K1391" i="8"/>
  <c r="J1391" i="8"/>
  <c r="I1391" i="8"/>
  <c r="H1391" i="8"/>
  <c r="G1391" i="8"/>
  <c r="F1391" i="8"/>
  <c r="E1391" i="8"/>
  <c r="D1391" i="8"/>
  <c r="C1391" i="8"/>
  <c r="B1391" i="8"/>
  <c r="A1391" i="8"/>
  <c r="Q1391" i="8" s="1"/>
  <c r="P1390" i="8"/>
  <c r="O1390" i="8"/>
  <c r="N1390" i="8"/>
  <c r="K1390" i="8"/>
  <c r="L1390" i="8" s="1"/>
  <c r="J1390" i="8"/>
  <c r="I1390" i="8"/>
  <c r="H1390" i="8"/>
  <c r="G1390" i="8"/>
  <c r="F1390" i="8"/>
  <c r="E1390" i="8"/>
  <c r="D1390" i="8"/>
  <c r="C1390" i="8"/>
  <c r="B1390" i="8"/>
  <c r="A1390" i="8"/>
  <c r="Q1390" i="8" s="1"/>
  <c r="P1389" i="8"/>
  <c r="O1389" i="8"/>
  <c r="N1389" i="8"/>
  <c r="L1389" i="8"/>
  <c r="K1389" i="8"/>
  <c r="J1389" i="8"/>
  <c r="I1389" i="8"/>
  <c r="H1389" i="8"/>
  <c r="G1389" i="8"/>
  <c r="F1389" i="8"/>
  <c r="E1389" i="8"/>
  <c r="D1389" i="8"/>
  <c r="C1389" i="8"/>
  <c r="B1389" i="8"/>
  <c r="A1389" i="8"/>
  <c r="Q1389" i="8" s="1"/>
  <c r="P1388" i="8"/>
  <c r="O1388" i="8"/>
  <c r="N1388" i="8"/>
  <c r="K1388" i="8"/>
  <c r="L1388" i="8" s="1"/>
  <c r="J1388" i="8"/>
  <c r="I1388" i="8"/>
  <c r="H1388" i="8"/>
  <c r="G1388" i="8"/>
  <c r="F1388" i="8"/>
  <c r="E1388" i="8"/>
  <c r="D1388" i="8"/>
  <c r="C1388" i="8"/>
  <c r="B1388" i="8"/>
  <c r="A1388" i="8"/>
  <c r="Q1388" i="8" s="1"/>
  <c r="P1387" i="8"/>
  <c r="O1387" i="8"/>
  <c r="N1387" i="8"/>
  <c r="K1387" i="8"/>
  <c r="L1387" i="8" s="1"/>
  <c r="J1387" i="8"/>
  <c r="I1387" i="8"/>
  <c r="H1387" i="8"/>
  <c r="G1387" i="8"/>
  <c r="F1387" i="8"/>
  <c r="E1387" i="8"/>
  <c r="D1387" i="8"/>
  <c r="C1387" i="8"/>
  <c r="B1387" i="8"/>
  <c r="A1387" i="8"/>
  <c r="Q1387" i="8" s="1"/>
  <c r="P1386" i="8"/>
  <c r="O1386" i="8"/>
  <c r="N1386" i="8"/>
  <c r="L1386" i="8"/>
  <c r="K1386" i="8"/>
  <c r="J1386" i="8"/>
  <c r="I1386" i="8"/>
  <c r="H1386" i="8"/>
  <c r="G1386" i="8"/>
  <c r="F1386" i="8"/>
  <c r="E1386" i="8"/>
  <c r="D1386" i="8"/>
  <c r="C1386" i="8"/>
  <c r="B1386" i="8"/>
  <c r="A1386" i="8"/>
  <c r="Q1386" i="8" s="1"/>
  <c r="P1385" i="8"/>
  <c r="O1385" i="8"/>
  <c r="N1385" i="8"/>
  <c r="L1385" i="8"/>
  <c r="K1385" i="8"/>
  <c r="J1385" i="8"/>
  <c r="I1385" i="8"/>
  <c r="H1385" i="8"/>
  <c r="G1385" i="8"/>
  <c r="F1385" i="8"/>
  <c r="E1385" i="8"/>
  <c r="D1385" i="8"/>
  <c r="C1385" i="8"/>
  <c r="B1385" i="8"/>
  <c r="A1385" i="8"/>
  <c r="Q1385" i="8" s="1"/>
  <c r="P1384" i="8"/>
  <c r="O1384" i="8"/>
  <c r="N1384" i="8"/>
  <c r="K1384" i="8"/>
  <c r="L1384" i="8" s="1"/>
  <c r="J1384" i="8"/>
  <c r="I1384" i="8"/>
  <c r="H1384" i="8"/>
  <c r="G1384" i="8"/>
  <c r="F1384" i="8"/>
  <c r="E1384" i="8"/>
  <c r="D1384" i="8"/>
  <c r="C1384" i="8"/>
  <c r="B1384" i="8"/>
  <c r="A1384" i="8"/>
  <c r="Q1384" i="8" s="1"/>
  <c r="P1383" i="8"/>
  <c r="O1383" i="8"/>
  <c r="N1383" i="8"/>
  <c r="L1383" i="8"/>
  <c r="K1383" i="8"/>
  <c r="J1383" i="8"/>
  <c r="I1383" i="8"/>
  <c r="H1383" i="8"/>
  <c r="G1383" i="8"/>
  <c r="F1383" i="8"/>
  <c r="E1383" i="8"/>
  <c r="D1383" i="8"/>
  <c r="C1383" i="8"/>
  <c r="B1383" i="8"/>
  <c r="A1383" i="8"/>
  <c r="Q1383" i="8" s="1"/>
  <c r="P1382" i="8"/>
  <c r="O1382" i="8"/>
  <c r="N1382" i="8"/>
  <c r="K1382" i="8"/>
  <c r="L1382" i="8" s="1"/>
  <c r="J1382" i="8"/>
  <c r="I1382" i="8"/>
  <c r="H1382" i="8"/>
  <c r="G1382" i="8"/>
  <c r="F1382" i="8"/>
  <c r="E1382" i="8"/>
  <c r="D1382" i="8"/>
  <c r="C1382" i="8"/>
  <c r="B1382" i="8"/>
  <c r="A1382" i="8"/>
  <c r="Q1382" i="8" s="1"/>
  <c r="P1381" i="8"/>
  <c r="O1381" i="8"/>
  <c r="N1381" i="8"/>
  <c r="K1381" i="8"/>
  <c r="L1381" i="8" s="1"/>
  <c r="J1381" i="8"/>
  <c r="I1381" i="8"/>
  <c r="H1381" i="8"/>
  <c r="G1381" i="8"/>
  <c r="F1381" i="8"/>
  <c r="E1381" i="8"/>
  <c r="D1381" i="8"/>
  <c r="C1381" i="8"/>
  <c r="B1381" i="8"/>
  <c r="A1381" i="8"/>
  <c r="Q1381" i="8" s="1"/>
  <c r="P1380" i="8"/>
  <c r="O1380" i="8"/>
  <c r="N1380" i="8"/>
  <c r="K1380" i="8"/>
  <c r="L1380" i="8" s="1"/>
  <c r="J1380" i="8"/>
  <c r="I1380" i="8"/>
  <c r="H1380" i="8"/>
  <c r="G1380" i="8"/>
  <c r="F1380" i="8"/>
  <c r="E1380" i="8"/>
  <c r="D1380" i="8"/>
  <c r="C1380" i="8"/>
  <c r="B1380" i="8"/>
  <c r="A1380" i="8"/>
  <c r="Q1380" i="8" s="1"/>
  <c r="P1379" i="8"/>
  <c r="O1379" i="8"/>
  <c r="N1379" i="8"/>
  <c r="K1379" i="8"/>
  <c r="L1379" i="8" s="1"/>
  <c r="J1379" i="8"/>
  <c r="I1379" i="8"/>
  <c r="H1379" i="8"/>
  <c r="G1379" i="8"/>
  <c r="F1379" i="8"/>
  <c r="E1379" i="8"/>
  <c r="D1379" i="8"/>
  <c r="C1379" i="8"/>
  <c r="B1379" i="8"/>
  <c r="A1379" i="8"/>
  <c r="Q1379" i="8" s="1"/>
  <c r="P1378" i="8"/>
  <c r="O1378" i="8"/>
  <c r="N1378" i="8"/>
  <c r="L1378" i="8"/>
  <c r="K1378" i="8"/>
  <c r="J1378" i="8"/>
  <c r="I1378" i="8"/>
  <c r="H1378" i="8"/>
  <c r="G1378" i="8"/>
  <c r="F1378" i="8"/>
  <c r="E1378" i="8"/>
  <c r="D1378" i="8"/>
  <c r="C1378" i="8"/>
  <c r="B1378" i="8"/>
  <c r="A1378" i="8"/>
  <c r="Q1378" i="8" s="1"/>
  <c r="P1377" i="8"/>
  <c r="O1377" i="8"/>
  <c r="N1377" i="8"/>
  <c r="K1377" i="8"/>
  <c r="L1377" i="8" s="1"/>
  <c r="J1377" i="8"/>
  <c r="I1377" i="8"/>
  <c r="H1377" i="8"/>
  <c r="G1377" i="8"/>
  <c r="F1377" i="8"/>
  <c r="E1377" i="8"/>
  <c r="D1377" i="8"/>
  <c r="C1377" i="8"/>
  <c r="B1377" i="8"/>
  <c r="A1377" i="8"/>
  <c r="Q1377" i="8" s="1"/>
  <c r="P1376" i="8"/>
  <c r="O1376" i="8"/>
  <c r="N1376" i="8"/>
  <c r="K1376" i="8"/>
  <c r="L1376" i="8" s="1"/>
  <c r="J1376" i="8"/>
  <c r="I1376" i="8"/>
  <c r="H1376" i="8"/>
  <c r="G1376" i="8"/>
  <c r="F1376" i="8"/>
  <c r="E1376" i="8"/>
  <c r="D1376" i="8"/>
  <c r="C1376" i="8"/>
  <c r="B1376" i="8"/>
  <c r="A1376" i="8"/>
  <c r="Q1376" i="8" s="1"/>
  <c r="P1375" i="8"/>
  <c r="O1375" i="8"/>
  <c r="N1375" i="8"/>
  <c r="L1375" i="8"/>
  <c r="K1375" i="8"/>
  <c r="J1375" i="8"/>
  <c r="I1375" i="8"/>
  <c r="H1375" i="8"/>
  <c r="G1375" i="8"/>
  <c r="F1375" i="8"/>
  <c r="E1375" i="8"/>
  <c r="D1375" i="8"/>
  <c r="C1375" i="8"/>
  <c r="B1375" i="8"/>
  <c r="A1375" i="8"/>
  <c r="Q1375" i="8" s="1"/>
  <c r="P1374" i="8"/>
  <c r="O1374" i="8"/>
  <c r="N1374" i="8"/>
  <c r="K1374" i="8"/>
  <c r="L1374" i="8" s="1"/>
  <c r="J1374" i="8"/>
  <c r="I1374" i="8"/>
  <c r="H1374" i="8"/>
  <c r="G1374" i="8"/>
  <c r="F1374" i="8"/>
  <c r="E1374" i="8"/>
  <c r="D1374" i="8"/>
  <c r="C1374" i="8"/>
  <c r="B1374" i="8"/>
  <c r="A1374" i="8"/>
  <c r="Q1374" i="8" s="1"/>
  <c r="P1373" i="8"/>
  <c r="O1373" i="8"/>
  <c r="N1373" i="8"/>
  <c r="L1373" i="8"/>
  <c r="K1373" i="8"/>
  <c r="J1373" i="8"/>
  <c r="I1373" i="8"/>
  <c r="H1373" i="8"/>
  <c r="G1373" i="8"/>
  <c r="F1373" i="8"/>
  <c r="E1373" i="8"/>
  <c r="D1373" i="8"/>
  <c r="C1373" i="8"/>
  <c r="B1373" i="8"/>
  <c r="A1373" i="8"/>
  <c r="Q1373" i="8" s="1"/>
  <c r="P1372" i="8"/>
  <c r="O1372" i="8"/>
  <c r="N1372" i="8"/>
  <c r="K1372" i="8"/>
  <c r="L1372" i="8" s="1"/>
  <c r="J1372" i="8"/>
  <c r="I1372" i="8"/>
  <c r="H1372" i="8"/>
  <c r="G1372" i="8"/>
  <c r="F1372" i="8"/>
  <c r="E1372" i="8"/>
  <c r="D1372" i="8"/>
  <c r="C1372" i="8"/>
  <c r="B1372" i="8"/>
  <c r="A1372" i="8"/>
  <c r="Q1372" i="8" s="1"/>
  <c r="P1371" i="8"/>
  <c r="O1371" i="8"/>
  <c r="N1371" i="8"/>
  <c r="L1371" i="8"/>
  <c r="K1371" i="8"/>
  <c r="J1371" i="8"/>
  <c r="I1371" i="8"/>
  <c r="H1371" i="8"/>
  <c r="G1371" i="8"/>
  <c r="F1371" i="8"/>
  <c r="E1371" i="8"/>
  <c r="D1371" i="8"/>
  <c r="C1371" i="8"/>
  <c r="B1371" i="8"/>
  <c r="A1371" i="8"/>
  <c r="Q1371" i="8" s="1"/>
  <c r="P1370" i="8"/>
  <c r="O1370" i="8"/>
  <c r="N1370" i="8"/>
  <c r="K1370" i="8"/>
  <c r="L1370" i="8" s="1"/>
  <c r="J1370" i="8"/>
  <c r="I1370" i="8"/>
  <c r="H1370" i="8"/>
  <c r="G1370" i="8"/>
  <c r="F1370" i="8"/>
  <c r="E1370" i="8"/>
  <c r="D1370" i="8"/>
  <c r="C1370" i="8"/>
  <c r="B1370" i="8"/>
  <c r="A1370" i="8"/>
  <c r="Q1370" i="8" s="1"/>
  <c r="P1369" i="8"/>
  <c r="O1369" i="8"/>
  <c r="N1369" i="8"/>
  <c r="L1369" i="8"/>
  <c r="K1369" i="8"/>
  <c r="J1369" i="8"/>
  <c r="I1369" i="8"/>
  <c r="H1369" i="8"/>
  <c r="G1369" i="8"/>
  <c r="F1369" i="8"/>
  <c r="E1369" i="8"/>
  <c r="D1369" i="8"/>
  <c r="C1369" i="8"/>
  <c r="B1369" i="8"/>
  <c r="A1369" i="8"/>
  <c r="Q1369" i="8" s="1"/>
  <c r="P1368" i="8"/>
  <c r="O1368" i="8"/>
  <c r="N1368" i="8"/>
  <c r="K1368" i="8"/>
  <c r="L1368" i="8" s="1"/>
  <c r="J1368" i="8"/>
  <c r="I1368" i="8"/>
  <c r="H1368" i="8"/>
  <c r="G1368" i="8"/>
  <c r="F1368" i="8"/>
  <c r="E1368" i="8"/>
  <c r="D1368" i="8"/>
  <c r="C1368" i="8"/>
  <c r="B1368" i="8"/>
  <c r="A1368" i="8"/>
  <c r="Q1368" i="8" s="1"/>
  <c r="P1367" i="8"/>
  <c r="O1367" i="8"/>
  <c r="N1367" i="8"/>
  <c r="L1367" i="8"/>
  <c r="K1367" i="8"/>
  <c r="J1367" i="8"/>
  <c r="I1367" i="8"/>
  <c r="H1367" i="8"/>
  <c r="G1367" i="8"/>
  <c r="F1367" i="8"/>
  <c r="E1367" i="8"/>
  <c r="D1367" i="8"/>
  <c r="C1367" i="8"/>
  <c r="B1367" i="8"/>
  <c r="A1367" i="8"/>
  <c r="Q1367" i="8" s="1"/>
  <c r="P1366" i="8"/>
  <c r="O1366" i="8"/>
  <c r="N1366" i="8"/>
  <c r="K1366" i="8"/>
  <c r="L1366" i="8" s="1"/>
  <c r="J1366" i="8"/>
  <c r="I1366" i="8"/>
  <c r="H1366" i="8"/>
  <c r="G1366" i="8"/>
  <c r="F1366" i="8"/>
  <c r="E1366" i="8"/>
  <c r="D1366" i="8"/>
  <c r="C1366" i="8"/>
  <c r="B1366" i="8"/>
  <c r="A1366" i="8"/>
  <c r="Q1366" i="8" s="1"/>
  <c r="P1365" i="8"/>
  <c r="O1365" i="8"/>
  <c r="N1365" i="8"/>
  <c r="K1365" i="8"/>
  <c r="L1365" i="8" s="1"/>
  <c r="J1365" i="8"/>
  <c r="I1365" i="8"/>
  <c r="H1365" i="8"/>
  <c r="G1365" i="8"/>
  <c r="F1365" i="8"/>
  <c r="E1365" i="8"/>
  <c r="D1365" i="8"/>
  <c r="C1365" i="8"/>
  <c r="B1365" i="8"/>
  <c r="A1365" i="8"/>
  <c r="Q1365" i="8" s="1"/>
  <c r="P1364" i="8"/>
  <c r="O1364" i="8"/>
  <c r="N1364" i="8"/>
  <c r="K1364" i="8"/>
  <c r="L1364" i="8" s="1"/>
  <c r="J1364" i="8"/>
  <c r="I1364" i="8"/>
  <c r="H1364" i="8"/>
  <c r="G1364" i="8"/>
  <c r="F1364" i="8"/>
  <c r="E1364" i="8"/>
  <c r="D1364" i="8"/>
  <c r="C1364" i="8"/>
  <c r="B1364" i="8"/>
  <c r="A1364" i="8"/>
  <c r="Q1364" i="8" s="1"/>
  <c r="P1363" i="8"/>
  <c r="O1363" i="8"/>
  <c r="N1363" i="8"/>
  <c r="L1363" i="8"/>
  <c r="K1363" i="8"/>
  <c r="J1363" i="8"/>
  <c r="I1363" i="8"/>
  <c r="H1363" i="8"/>
  <c r="G1363" i="8"/>
  <c r="F1363" i="8"/>
  <c r="E1363" i="8"/>
  <c r="D1363" i="8"/>
  <c r="C1363" i="8"/>
  <c r="B1363" i="8"/>
  <c r="A1363" i="8"/>
  <c r="Q1363" i="8" s="1"/>
  <c r="P1362" i="8"/>
  <c r="O1362" i="8"/>
  <c r="N1362" i="8"/>
  <c r="K1362" i="8"/>
  <c r="L1362" i="8" s="1"/>
  <c r="J1362" i="8"/>
  <c r="I1362" i="8"/>
  <c r="H1362" i="8"/>
  <c r="G1362" i="8"/>
  <c r="F1362" i="8"/>
  <c r="E1362" i="8"/>
  <c r="D1362" i="8"/>
  <c r="C1362" i="8"/>
  <c r="B1362" i="8"/>
  <c r="A1362" i="8"/>
  <c r="Q1362" i="8" s="1"/>
  <c r="P1361" i="8"/>
  <c r="O1361" i="8"/>
  <c r="N1361" i="8"/>
  <c r="L1361" i="8"/>
  <c r="K1361" i="8"/>
  <c r="J1361" i="8"/>
  <c r="I1361" i="8"/>
  <c r="H1361" i="8"/>
  <c r="G1361" i="8"/>
  <c r="F1361" i="8"/>
  <c r="E1361" i="8"/>
  <c r="D1361" i="8"/>
  <c r="C1361" i="8"/>
  <c r="B1361" i="8"/>
  <c r="A1361" i="8"/>
  <c r="Q1361" i="8" s="1"/>
  <c r="P1360" i="8"/>
  <c r="O1360" i="8"/>
  <c r="N1360" i="8"/>
  <c r="K1360" i="8"/>
  <c r="L1360" i="8" s="1"/>
  <c r="J1360" i="8"/>
  <c r="I1360" i="8"/>
  <c r="H1360" i="8"/>
  <c r="G1360" i="8"/>
  <c r="F1360" i="8"/>
  <c r="E1360" i="8"/>
  <c r="D1360" i="8"/>
  <c r="C1360" i="8"/>
  <c r="B1360" i="8"/>
  <c r="A1360" i="8"/>
  <c r="Q1360" i="8" s="1"/>
  <c r="P1359" i="8"/>
  <c r="O1359" i="8"/>
  <c r="N1359" i="8"/>
  <c r="L1359" i="8"/>
  <c r="K1359" i="8"/>
  <c r="J1359" i="8"/>
  <c r="I1359" i="8"/>
  <c r="H1359" i="8"/>
  <c r="G1359" i="8"/>
  <c r="F1359" i="8"/>
  <c r="E1359" i="8"/>
  <c r="D1359" i="8"/>
  <c r="C1359" i="8"/>
  <c r="B1359" i="8"/>
  <c r="A1359" i="8"/>
  <c r="Q1359" i="8" s="1"/>
  <c r="P1358" i="8"/>
  <c r="O1358" i="8"/>
  <c r="N1358" i="8"/>
  <c r="K1358" i="8"/>
  <c r="L1358" i="8" s="1"/>
  <c r="J1358" i="8"/>
  <c r="I1358" i="8"/>
  <c r="H1358" i="8"/>
  <c r="G1358" i="8"/>
  <c r="F1358" i="8"/>
  <c r="E1358" i="8"/>
  <c r="D1358" i="8"/>
  <c r="C1358" i="8"/>
  <c r="B1358" i="8"/>
  <c r="A1358" i="8"/>
  <c r="Q1358" i="8" s="1"/>
  <c r="P1357" i="8"/>
  <c r="O1357" i="8"/>
  <c r="N1357" i="8"/>
  <c r="K1357" i="8"/>
  <c r="L1357" i="8" s="1"/>
  <c r="J1357" i="8"/>
  <c r="I1357" i="8"/>
  <c r="H1357" i="8"/>
  <c r="G1357" i="8"/>
  <c r="F1357" i="8"/>
  <c r="E1357" i="8"/>
  <c r="D1357" i="8"/>
  <c r="C1357" i="8"/>
  <c r="B1357" i="8"/>
  <c r="A1357" i="8"/>
  <c r="Q1357" i="8" s="1"/>
  <c r="P1356" i="8"/>
  <c r="O1356" i="8"/>
  <c r="N1356" i="8"/>
  <c r="K1356" i="8"/>
  <c r="L1356" i="8" s="1"/>
  <c r="J1356" i="8"/>
  <c r="I1356" i="8"/>
  <c r="H1356" i="8"/>
  <c r="G1356" i="8"/>
  <c r="F1356" i="8"/>
  <c r="E1356" i="8"/>
  <c r="D1356" i="8"/>
  <c r="C1356" i="8"/>
  <c r="B1356" i="8"/>
  <c r="A1356" i="8"/>
  <c r="Q1356" i="8" s="1"/>
  <c r="P1355" i="8"/>
  <c r="O1355" i="8"/>
  <c r="N1355" i="8"/>
  <c r="L1355" i="8"/>
  <c r="K1355" i="8"/>
  <c r="J1355" i="8"/>
  <c r="I1355" i="8"/>
  <c r="H1355" i="8"/>
  <c r="G1355" i="8"/>
  <c r="F1355" i="8"/>
  <c r="E1355" i="8"/>
  <c r="D1355" i="8"/>
  <c r="C1355" i="8"/>
  <c r="B1355" i="8"/>
  <c r="A1355" i="8"/>
  <c r="Q1355" i="8" s="1"/>
  <c r="P1354" i="8"/>
  <c r="O1354" i="8"/>
  <c r="N1354" i="8"/>
  <c r="K1354" i="8"/>
  <c r="L1354" i="8" s="1"/>
  <c r="J1354" i="8"/>
  <c r="I1354" i="8"/>
  <c r="H1354" i="8"/>
  <c r="G1354" i="8"/>
  <c r="F1354" i="8"/>
  <c r="E1354" i="8"/>
  <c r="D1354" i="8"/>
  <c r="C1354" i="8"/>
  <c r="B1354" i="8"/>
  <c r="A1354" i="8"/>
  <c r="Q1354" i="8" s="1"/>
  <c r="P1353" i="8"/>
  <c r="O1353" i="8"/>
  <c r="N1353" i="8"/>
  <c r="L1353" i="8"/>
  <c r="K1353" i="8"/>
  <c r="J1353" i="8"/>
  <c r="I1353" i="8"/>
  <c r="H1353" i="8"/>
  <c r="G1353" i="8"/>
  <c r="F1353" i="8"/>
  <c r="E1353" i="8"/>
  <c r="D1353" i="8"/>
  <c r="C1353" i="8"/>
  <c r="B1353" i="8"/>
  <c r="A1353" i="8"/>
  <c r="Q1353" i="8" s="1"/>
  <c r="P1352" i="8"/>
  <c r="O1352" i="8"/>
  <c r="N1352" i="8"/>
  <c r="K1352" i="8"/>
  <c r="L1352" i="8" s="1"/>
  <c r="J1352" i="8"/>
  <c r="I1352" i="8"/>
  <c r="H1352" i="8"/>
  <c r="G1352" i="8"/>
  <c r="F1352" i="8"/>
  <c r="E1352" i="8"/>
  <c r="D1352" i="8"/>
  <c r="C1352" i="8"/>
  <c r="B1352" i="8"/>
  <c r="A1352" i="8"/>
  <c r="Q1352" i="8" s="1"/>
  <c r="P1351" i="8"/>
  <c r="O1351" i="8"/>
  <c r="N1351" i="8"/>
  <c r="L1351" i="8"/>
  <c r="K1351" i="8"/>
  <c r="J1351" i="8"/>
  <c r="I1351" i="8"/>
  <c r="H1351" i="8"/>
  <c r="G1351" i="8"/>
  <c r="F1351" i="8"/>
  <c r="E1351" i="8"/>
  <c r="D1351" i="8"/>
  <c r="C1351" i="8"/>
  <c r="B1351" i="8"/>
  <c r="A1351" i="8"/>
  <c r="Q1351" i="8" s="1"/>
  <c r="P1350" i="8"/>
  <c r="O1350" i="8"/>
  <c r="N1350" i="8"/>
  <c r="K1350" i="8"/>
  <c r="L1350" i="8" s="1"/>
  <c r="J1350" i="8"/>
  <c r="I1350" i="8"/>
  <c r="H1350" i="8"/>
  <c r="G1350" i="8"/>
  <c r="F1350" i="8"/>
  <c r="E1350" i="8"/>
  <c r="D1350" i="8"/>
  <c r="C1350" i="8"/>
  <c r="B1350" i="8"/>
  <c r="A1350" i="8"/>
  <c r="Q1350" i="8" s="1"/>
  <c r="P1349" i="8"/>
  <c r="O1349" i="8"/>
  <c r="N1349" i="8"/>
  <c r="K1349" i="8"/>
  <c r="L1349" i="8" s="1"/>
  <c r="J1349" i="8"/>
  <c r="I1349" i="8"/>
  <c r="H1349" i="8"/>
  <c r="G1349" i="8"/>
  <c r="F1349" i="8"/>
  <c r="E1349" i="8"/>
  <c r="D1349" i="8"/>
  <c r="C1349" i="8"/>
  <c r="B1349" i="8"/>
  <c r="A1349" i="8"/>
  <c r="Q1349" i="8" s="1"/>
  <c r="P1348" i="8"/>
  <c r="O1348" i="8"/>
  <c r="N1348" i="8"/>
  <c r="K1348" i="8"/>
  <c r="L1348" i="8" s="1"/>
  <c r="J1348" i="8"/>
  <c r="I1348" i="8"/>
  <c r="H1348" i="8"/>
  <c r="G1348" i="8"/>
  <c r="F1348" i="8"/>
  <c r="E1348" i="8"/>
  <c r="D1348" i="8"/>
  <c r="C1348" i="8"/>
  <c r="B1348" i="8"/>
  <c r="A1348" i="8"/>
  <c r="Q1348" i="8" s="1"/>
  <c r="P1347" i="8"/>
  <c r="O1347" i="8"/>
  <c r="N1347" i="8"/>
  <c r="L1347" i="8"/>
  <c r="K1347" i="8"/>
  <c r="J1347" i="8"/>
  <c r="I1347" i="8"/>
  <c r="H1347" i="8"/>
  <c r="G1347" i="8"/>
  <c r="F1347" i="8"/>
  <c r="E1347" i="8"/>
  <c r="D1347" i="8"/>
  <c r="C1347" i="8"/>
  <c r="B1347" i="8"/>
  <c r="A1347" i="8"/>
  <c r="Q1347" i="8" s="1"/>
  <c r="P1346" i="8"/>
  <c r="O1346" i="8"/>
  <c r="N1346" i="8"/>
  <c r="K1346" i="8"/>
  <c r="L1346" i="8" s="1"/>
  <c r="J1346" i="8"/>
  <c r="I1346" i="8"/>
  <c r="H1346" i="8"/>
  <c r="G1346" i="8"/>
  <c r="F1346" i="8"/>
  <c r="E1346" i="8"/>
  <c r="D1346" i="8"/>
  <c r="C1346" i="8"/>
  <c r="B1346" i="8"/>
  <c r="A1346" i="8"/>
  <c r="Q1346" i="8" s="1"/>
  <c r="P1345" i="8"/>
  <c r="O1345" i="8"/>
  <c r="N1345" i="8"/>
  <c r="L1345" i="8"/>
  <c r="K1345" i="8"/>
  <c r="J1345" i="8"/>
  <c r="I1345" i="8"/>
  <c r="H1345" i="8"/>
  <c r="G1345" i="8"/>
  <c r="F1345" i="8"/>
  <c r="E1345" i="8"/>
  <c r="D1345" i="8"/>
  <c r="C1345" i="8"/>
  <c r="B1345" i="8"/>
  <c r="A1345" i="8"/>
  <c r="Q1345" i="8" s="1"/>
  <c r="P1344" i="8"/>
  <c r="O1344" i="8"/>
  <c r="N1344" i="8"/>
  <c r="K1344" i="8"/>
  <c r="L1344" i="8" s="1"/>
  <c r="J1344" i="8"/>
  <c r="I1344" i="8"/>
  <c r="H1344" i="8"/>
  <c r="G1344" i="8"/>
  <c r="F1344" i="8"/>
  <c r="E1344" i="8"/>
  <c r="D1344" i="8"/>
  <c r="C1344" i="8"/>
  <c r="B1344" i="8"/>
  <c r="A1344" i="8"/>
  <c r="Q1344" i="8" s="1"/>
  <c r="P1343" i="8"/>
  <c r="O1343" i="8"/>
  <c r="N1343" i="8"/>
  <c r="K1343" i="8"/>
  <c r="L1343" i="8" s="1"/>
  <c r="J1343" i="8"/>
  <c r="I1343" i="8"/>
  <c r="H1343" i="8"/>
  <c r="G1343" i="8"/>
  <c r="F1343" i="8"/>
  <c r="E1343" i="8"/>
  <c r="D1343" i="8"/>
  <c r="C1343" i="8"/>
  <c r="B1343" i="8"/>
  <c r="A1343" i="8"/>
  <c r="Q1343" i="8" s="1"/>
  <c r="P1342" i="8"/>
  <c r="O1342" i="8"/>
  <c r="N1342" i="8"/>
  <c r="K1342" i="8"/>
  <c r="L1342" i="8" s="1"/>
  <c r="J1342" i="8"/>
  <c r="I1342" i="8"/>
  <c r="H1342" i="8"/>
  <c r="G1342" i="8"/>
  <c r="F1342" i="8"/>
  <c r="E1342" i="8"/>
  <c r="D1342" i="8"/>
  <c r="C1342" i="8"/>
  <c r="B1342" i="8"/>
  <c r="A1342" i="8"/>
  <c r="Q1342" i="8" s="1"/>
  <c r="P1341" i="8"/>
  <c r="O1341" i="8"/>
  <c r="N1341" i="8"/>
  <c r="K1341" i="8"/>
  <c r="L1341" i="8" s="1"/>
  <c r="J1341" i="8"/>
  <c r="I1341" i="8"/>
  <c r="H1341" i="8"/>
  <c r="G1341" i="8"/>
  <c r="F1341" i="8"/>
  <c r="E1341" i="8"/>
  <c r="D1341" i="8"/>
  <c r="C1341" i="8"/>
  <c r="B1341" i="8"/>
  <c r="A1341" i="8"/>
  <c r="Q1341" i="8" s="1"/>
  <c r="P1340" i="8"/>
  <c r="O1340" i="8"/>
  <c r="N1340" i="8"/>
  <c r="K1340" i="8"/>
  <c r="L1340" i="8" s="1"/>
  <c r="J1340" i="8"/>
  <c r="I1340" i="8"/>
  <c r="H1340" i="8"/>
  <c r="G1340" i="8"/>
  <c r="F1340" i="8"/>
  <c r="E1340" i="8"/>
  <c r="D1340" i="8"/>
  <c r="C1340" i="8"/>
  <c r="B1340" i="8"/>
  <c r="A1340" i="8"/>
  <c r="Q1340" i="8" s="1"/>
  <c r="P1339" i="8"/>
  <c r="O1339" i="8"/>
  <c r="N1339" i="8"/>
  <c r="L1339" i="8"/>
  <c r="K1339" i="8"/>
  <c r="J1339" i="8"/>
  <c r="I1339" i="8"/>
  <c r="H1339" i="8"/>
  <c r="G1339" i="8"/>
  <c r="F1339" i="8"/>
  <c r="E1339" i="8"/>
  <c r="D1339" i="8"/>
  <c r="C1339" i="8"/>
  <c r="B1339" i="8"/>
  <c r="A1339" i="8"/>
  <c r="Q1339" i="8" s="1"/>
  <c r="P1338" i="8"/>
  <c r="O1338" i="8"/>
  <c r="N1338" i="8"/>
  <c r="K1338" i="8"/>
  <c r="L1338" i="8" s="1"/>
  <c r="J1338" i="8"/>
  <c r="I1338" i="8"/>
  <c r="H1338" i="8"/>
  <c r="G1338" i="8"/>
  <c r="F1338" i="8"/>
  <c r="E1338" i="8"/>
  <c r="D1338" i="8"/>
  <c r="C1338" i="8"/>
  <c r="B1338" i="8"/>
  <c r="A1338" i="8"/>
  <c r="Q1338" i="8" s="1"/>
  <c r="P1337" i="8"/>
  <c r="O1337" i="8"/>
  <c r="N1337" i="8"/>
  <c r="L1337" i="8"/>
  <c r="K1337" i="8"/>
  <c r="J1337" i="8"/>
  <c r="I1337" i="8"/>
  <c r="H1337" i="8"/>
  <c r="G1337" i="8"/>
  <c r="F1337" i="8"/>
  <c r="E1337" i="8"/>
  <c r="D1337" i="8"/>
  <c r="C1337" i="8"/>
  <c r="B1337" i="8"/>
  <c r="A1337" i="8"/>
  <c r="Q1337" i="8" s="1"/>
  <c r="P1336" i="8"/>
  <c r="O1336" i="8"/>
  <c r="N1336" i="8"/>
  <c r="K1336" i="8"/>
  <c r="L1336" i="8" s="1"/>
  <c r="J1336" i="8"/>
  <c r="I1336" i="8"/>
  <c r="H1336" i="8"/>
  <c r="G1336" i="8"/>
  <c r="F1336" i="8"/>
  <c r="E1336" i="8"/>
  <c r="D1336" i="8"/>
  <c r="C1336" i="8"/>
  <c r="B1336" i="8"/>
  <c r="A1336" i="8"/>
  <c r="Q1336" i="8" s="1"/>
  <c r="P1335" i="8"/>
  <c r="O1335" i="8"/>
  <c r="N1335" i="8"/>
  <c r="K1335" i="8"/>
  <c r="L1335" i="8" s="1"/>
  <c r="J1335" i="8"/>
  <c r="I1335" i="8"/>
  <c r="H1335" i="8"/>
  <c r="G1335" i="8"/>
  <c r="F1335" i="8"/>
  <c r="E1335" i="8"/>
  <c r="D1335" i="8"/>
  <c r="C1335" i="8"/>
  <c r="B1335" i="8"/>
  <c r="A1335" i="8"/>
  <c r="Q1335" i="8" s="1"/>
  <c r="P1334" i="8"/>
  <c r="O1334" i="8"/>
  <c r="N1334" i="8"/>
  <c r="K1334" i="8"/>
  <c r="L1334" i="8" s="1"/>
  <c r="J1334" i="8"/>
  <c r="I1334" i="8"/>
  <c r="H1334" i="8"/>
  <c r="G1334" i="8"/>
  <c r="F1334" i="8"/>
  <c r="E1334" i="8"/>
  <c r="D1334" i="8"/>
  <c r="C1334" i="8"/>
  <c r="B1334" i="8"/>
  <c r="A1334" i="8"/>
  <c r="Q1334" i="8" s="1"/>
  <c r="P1333" i="8"/>
  <c r="O1333" i="8"/>
  <c r="N1333" i="8"/>
  <c r="K1333" i="8"/>
  <c r="L1333" i="8" s="1"/>
  <c r="J1333" i="8"/>
  <c r="I1333" i="8"/>
  <c r="H1333" i="8"/>
  <c r="G1333" i="8"/>
  <c r="F1333" i="8"/>
  <c r="E1333" i="8"/>
  <c r="D1333" i="8"/>
  <c r="C1333" i="8"/>
  <c r="B1333" i="8"/>
  <c r="A1333" i="8"/>
  <c r="Q1333" i="8" s="1"/>
  <c r="P1332" i="8"/>
  <c r="O1332" i="8"/>
  <c r="N1332" i="8"/>
  <c r="K1332" i="8"/>
  <c r="L1332" i="8" s="1"/>
  <c r="J1332" i="8"/>
  <c r="I1332" i="8"/>
  <c r="H1332" i="8"/>
  <c r="G1332" i="8"/>
  <c r="F1332" i="8"/>
  <c r="E1332" i="8"/>
  <c r="D1332" i="8"/>
  <c r="C1332" i="8"/>
  <c r="B1332" i="8"/>
  <c r="A1332" i="8"/>
  <c r="Q1332" i="8" s="1"/>
  <c r="P1331" i="8"/>
  <c r="O1331" i="8"/>
  <c r="N1331" i="8"/>
  <c r="L1331" i="8"/>
  <c r="K1331" i="8"/>
  <c r="J1331" i="8"/>
  <c r="I1331" i="8"/>
  <c r="H1331" i="8"/>
  <c r="G1331" i="8"/>
  <c r="F1331" i="8"/>
  <c r="E1331" i="8"/>
  <c r="D1331" i="8"/>
  <c r="C1331" i="8"/>
  <c r="B1331" i="8"/>
  <c r="A1331" i="8"/>
  <c r="Q1331" i="8" s="1"/>
  <c r="P1330" i="8"/>
  <c r="O1330" i="8"/>
  <c r="N1330" i="8"/>
  <c r="K1330" i="8"/>
  <c r="L1330" i="8" s="1"/>
  <c r="J1330" i="8"/>
  <c r="I1330" i="8"/>
  <c r="H1330" i="8"/>
  <c r="G1330" i="8"/>
  <c r="F1330" i="8"/>
  <c r="E1330" i="8"/>
  <c r="D1330" i="8"/>
  <c r="C1330" i="8"/>
  <c r="B1330" i="8"/>
  <c r="A1330" i="8"/>
  <c r="Q1330" i="8" s="1"/>
  <c r="P1329" i="8"/>
  <c r="O1329" i="8"/>
  <c r="N1329" i="8"/>
  <c r="L1329" i="8"/>
  <c r="K1329" i="8"/>
  <c r="J1329" i="8"/>
  <c r="I1329" i="8"/>
  <c r="H1329" i="8"/>
  <c r="G1329" i="8"/>
  <c r="F1329" i="8"/>
  <c r="E1329" i="8"/>
  <c r="D1329" i="8"/>
  <c r="C1329" i="8"/>
  <c r="B1329" i="8"/>
  <c r="A1329" i="8"/>
  <c r="Q1329" i="8" s="1"/>
  <c r="P1328" i="8"/>
  <c r="O1328" i="8"/>
  <c r="N1328" i="8"/>
  <c r="K1328" i="8"/>
  <c r="L1328" i="8" s="1"/>
  <c r="J1328" i="8"/>
  <c r="I1328" i="8"/>
  <c r="H1328" i="8"/>
  <c r="G1328" i="8"/>
  <c r="F1328" i="8"/>
  <c r="E1328" i="8"/>
  <c r="D1328" i="8"/>
  <c r="C1328" i="8"/>
  <c r="B1328" i="8"/>
  <c r="A1328" i="8"/>
  <c r="Q1328" i="8" s="1"/>
  <c r="P1327" i="8"/>
  <c r="O1327" i="8"/>
  <c r="N1327" i="8"/>
  <c r="K1327" i="8"/>
  <c r="L1327" i="8" s="1"/>
  <c r="J1327" i="8"/>
  <c r="I1327" i="8"/>
  <c r="H1327" i="8"/>
  <c r="G1327" i="8"/>
  <c r="F1327" i="8"/>
  <c r="E1327" i="8"/>
  <c r="D1327" i="8"/>
  <c r="C1327" i="8"/>
  <c r="B1327" i="8"/>
  <c r="A1327" i="8"/>
  <c r="Q1327" i="8" s="1"/>
  <c r="P1326" i="8"/>
  <c r="O1326" i="8"/>
  <c r="N1326" i="8"/>
  <c r="K1326" i="8"/>
  <c r="L1326" i="8" s="1"/>
  <c r="J1326" i="8"/>
  <c r="I1326" i="8"/>
  <c r="H1326" i="8"/>
  <c r="G1326" i="8"/>
  <c r="F1326" i="8"/>
  <c r="E1326" i="8"/>
  <c r="D1326" i="8"/>
  <c r="C1326" i="8"/>
  <c r="B1326" i="8"/>
  <c r="A1326" i="8"/>
  <c r="Q1326" i="8" s="1"/>
  <c r="P1325" i="8"/>
  <c r="O1325" i="8"/>
  <c r="N1325" i="8"/>
  <c r="K1325" i="8"/>
  <c r="L1325" i="8" s="1"/>
  <c r="J1325" i="8"/>
  <c r="I1325" i="8"/>
  <c r="H1325" i="8"/>
  <c r="G1325" i="8"/>
  <c r="F1325" i="8"/>
  <c r="E1325" i="8"/>
  <c r="D1325" i="8"/>
  <c r="C1325" i="8"/>
  <c r="B1325" i="8"/>
  <c r="A1325" i="8"/>
  <c r="Q1325" i="8" s="1"/>
  <c r="P1324" i="8"/>
  <c r="O1324" i="8"/>
  <c r="N1324" i="8"/>
  <c r="K1324" i="8"/>
  <c r="L1324" i="8" s="1"/>
  <c r="J1324" i="8"/>
  <c r="I1324" i="8"/>
  <c r="H1324" i="8"/>
  <c r="G1324" i="8"/>
  <c r="F1324" i="8"/>
  <c r="E1324" i="8"/>
  <c r="D1324" i="8"/>
  <c r="C1324" i="8"/>
  <c r="B1324" i="8"/>
  <c r="A1324" i="8"/>
  <c r="Q1324" i="8" s="1"/>
  <c r="P1323" i="8"/>
  <c r="O1323" i="8"/>
  <c r="N1323" i="8"/>
  <c r="L1323" i="8"/>
  <c r="K1323" i="8"/>
  <c r="J1323" i="8"/>
  <c r="I1323" i="8"/>
  <c r="H1323" i="8"/>
  <c r="G1323" i="8"/>
  <c r="F1323" i="8"/>
  <c r="E1323" i="8"/>
  <c r="D1323" i="8"/>
  <c r="C1323" i="8"/>
  <c r="B1323" i="8"/>
  <c r="A1323" i="8"/>
  <c r="Q1323" i="8" s="1"/>
  <c r="P1322" i="8"/>
  <c r="O1322" i="8"/>
  <c r="N1322" i="8"/>
  <c r="K1322" i="8"/>
  <c r="L1322" i="8" s="1"/>
  <c r="J1322" i="8"/>
  <c r="I1322" i="8"/>
  <c r="H1322" i="8"/>
  <c r="G1322" i="8"/>
  <c r="F1322" i="8"/>
  <c r="E1322" i="8"/>
  <c r="D1322" i="8"/>
  <c r="C1322" i="8"/>
  <c r="B1322" i="8"/>
  <c r="A1322" i="8"/>
  <c r="Q1322" i="8" s="1"/>
  <c r="P1321" i="8"/>
  <c r="O1321" i="8"/>
  <c r="N1321" i="8"/>
  <c r="L1321" i="8"/>
  <c r="K1321" i="8"/>
  <c r="J1321" i="8"/>
  <c r="I1321" i="8"/>
  <c r="H1321" i="8"/>
  <c r="G1321" i="8"/>
  <c r="F1321" i="8"/>
  <c r="E1321" i="8"/>
  <c r="D1321" i="8"/>
  <c r="C1321" i="8"/>
  <c r="B1321" i="8"/>
  <c r="A1321" i="8"/>
  <c r="Q1321" i="8" s="1"/>
  <c r="P1320" i="8"/>
  <c r="O1320" i="8"/>
  <c r="N1320" i="8"/>
  <c r="K1320" i="8"/>
  <c r="L1320" i="8" s="1"/>
  <c r="J1320" i="8"/>
  <c r="I1320" i="8"/>
  <c r="H1320" i="8"/>
  <c r="G1320" i="8"/>
  <c r="F1320" i="8"/>
  <c r="E1320" i="8"/>
  <c r="D1320" i="8"/>
  <c r="C1320" i="8"/>
  <c r="B1320" i="8"/>
  <c r="A1320" i="8"/>
  <c r="Q1320" i="8" s="1"/>
  <c r="P1319" i="8"/>
  <c r="O1319" i="8"/>
  <c r="N1319" i="8"/>
  <c r="L1319" i="8"/>
  <c r="K1319" i="8"/>
  <c r="J1319" i="8"/>
  <c r="I1319" i="8"/>
  <c r="H1319" i="8"/>
  <c r="G1319" i="8"/>
  <c r="F1319" i="8"/>
  <c r="E1319" i="8"/>
  <c r="D1319" i="8"/>
  <c r="C1319" i="8"/>
  <c r="B1319" i="8"/>
  <c r="A1319" i="8"/>
  <c r="Q1319" i="8" s="1"/>
  <c r="P1318" i="8"/>
  <c r="O1318" i="8"/>
  <c r="N1318" i="8"/>
  <c r="K1318" i="8"/>
  <c r="L1318" i="8" s="1"/>
  <c r="J1318" i="8"/>
  <c r="I1318" i="8"/>
  <c r="H1318" i="8"/>
  <c r="G1318" i="8"/>
  <c r="F1318" i="8"/>
  <c r="E1318" i="8"/>
  <c r="D1318" i="8"/>
  <c r="C1318" i="8"/>
  <c r="B1318" i="8"/>
  <c r="A1318" i="8"/>
  <c r="Q1318" i="8" s="1"/>
  <c r="P1317" i="8"/>
  <c r="O1317" i="8"/>
  <c r="N1317" i="8"/>
  <c r="K1317" i="8"/>
  <c r="L1317" i="8" s="1"/>
  <c r="J1317" i="8"/>
  <c r="I1317" i="8"/>
  <c r="H1317" i="8"/>
  <c r="G1317" i="8"/>
  <c r="F1317" i="8"/>
  <c r="E1317" i="8"/>
  <c r="D1317" i="8"/>
  <c r="C1317" i="8"/>
  <c r="B1317" i="8"/>
  <c r="A1317" i="8"/>
  <c r="Q1317" i="8" s="1"/>
  <c r="P1316" i="8"/>
  <c r="O1316" i="8"/>
  <c r="N1316" i="8"/>
  <c r="K1316" i="8"/>
  <c r="L1316" i="8" s="1"/>
  <c r="J1316" i="8"/>
  <c r="I1316" i="8"/>
  <c r="H1316" i="8"/>
  <c r="G1316" i="8"/>
  <c r="F1316" i="8"/>
  <c r="E1316" i="8"/>
  <c r="D1316" i="8"/>
  <c r="C1316" i="8"/>
  <c r="B1316" i="8"/>
  <c r="A1316" i="8"/>
  <c r="Q1316" i="8" s="1"/>
  <c r="P1315" i="8"/>
  <c r="O1315" i="8"/>
  <c r="N1315" i="8"/>
  <c r="L1315" i="8"/>
  <c r="K1315" i="8"/>
  <c r="J1315" i="8"/>
  <c r="I1315" i="8"/>
  <c r="H1315" i="8"/>
  <c r="G1315" i="8"/>
  <c r="F1315" i="8"/>
  <c r="E1315" i="8"/>
  <c r="D1315" i="8"/>
  <c r="C1315" i="8"/>
  <c r="B1315" i="8"/>
  <c r="A1315" i="8"/>
  <c r="Q1315" i="8" s="1"/>
  <c r="P1314" i="8"/>
  <c r="O1314" i="8"/>
  <c r="N1314" i="8"/>
  <c r="K1314" i="8"/>
  <c r="L1314" i="8" s="1"/>
  <c r="J1314" i="8"/>
  <c r="I1314" i="8"/>
  <c r="H1314" i="8"/>
  <c r="G1314" i="8"/>
  <c r="F1314" i="8"/>
  <c r="E1314" i="8"/>
  <c r="D1314" i="8"/>
  <c r="C1314" i="8"/>
  <c r="B1314" i="8"/>
  <c r="A1314" i="8"/>
  <c r="Q1314" i="8" s="1"/>
  <c r="P1313" i="8"/>
  <c r="O1313" i="8"/>
  <c r="N1313" i="8"/>
  <c r="L1313" i="8"/>
  <c r="K1313" i="8"/>
  <c r="J1313" i="8"/>
  <c r="I1313" i="8"/>
  <c r="H1313" i="8"/>
  <c r="G1313" i="8"/>
  <c r="F1313" i="8"/>
  <c r="E1313" i="8"/>
  <c r="D1313" i="8"/>
  <c r="C1313" i="8"/>
  <c r="B1313" i="8"/>
  <c r="A1313" i="8"/>
  <c r="Q1313" i="8" s="1"/>
  <c r="P1312" i="8"/>
  <c r="O1312" i="8"/>
  <c r="N1312" i="8"/>
  <c r="K1312" i="8"/>
  <c r="L1312" i="8" s="1"/>
  <c r="J1312" i="8"/>
  <c r="I1312" i="8"/>
  <c r="H1312" i="8"/>
  <c r="G1312" i="8"/>
  <c r="F1312" i="8"/>
  <c r="E1312" i="8"/>
  <c r="D1312" i="8"/>
  <c r="C1312" i="8"/>
  <c r="B1312" i="8"/>
  <c r="A1312" i="8"/>
  <c r="Q1312" i="8" s="1"/>
  <c r="P1311" i="8"/>
  <c r="O1311" i="8"/>
  <c r="N1311" i="8"/>
  <c r="L1311" i="8"/>
  <c r="K1311" i="8"/>
  <c r="J1311" i="8"/>
  <c r="I1311" i="8"/>
  <c r="H1311" i="8"/>
  <c r="G1311" i="8"/>
  <c r="F1311" i="8"/>
  <c r="E1311" i="8"/>
  <c r="D1311" i="8"/>
  <c r="C1311" i="8"/>
  <c r="B1311" i="8"/>
  <c r="A1311" i="8"/>
  <c r="Q1311" i="8" s="1"/>
  <c r="P1310" i="8"/>
  <c r="O1310" i="8"/>
  <c r="N1310" i="8"/>
  <c r="K1310" i="8"/>
  <c r="L1310" i="8" s="1"/>
  <c r="J1310" i="8"/>
  <c r="I1310" i="8"/>
  <c r="H1310" i="8"/>
  <c r="G1310" i="8"/>
  <c r="F1310" i="8"/>
  <c r="E1310" i="8"/>
  <c r="D1310" i="8"/>
  <c r="C1310" i="8"/>
  <c r="B1310" i="8"/>
  <c r="A1310" i="8"/>
  <c r="Q1310" i="8" s="1"/>
  <c r="P1309" i="8"/>
  <c r="O1309" i="8"/>
  <c r="N1309" i="8"/>
  <c r="K1309" i="8"/>
  <c r="L1309" i="8" s="1"/>
  <c r="J1309" i="8"/>
  <c r="I1309" i="8"/>
  <c r="H1309" i="8"/>
  <c r="G1309" i="8"/>
  <c r="F1309" i="8"/>
  <c r="E1309" i="8"/>
  <c r="D1309" i="8"/>
  <c r="C1309" i="8"/>
  <c r="B1309" i="8"/>
  <c r="A1309" i="8"/>
  <c r="Q1309" i="8" s="1"/>
  <c r="P1308" i="8"/>
  <c r="O1308" i="8"/>
  <c r="N1308" i="8"/>
  <c r="K1308" i="8"/>
  <c r="L1308" i="8" s="1"/>
  <c r="J1308" i="8"/>
  <c r="I1308" i="8"/>
  <c r="H1308" i="8"/>
  <c r="G1308" i="8"/>
  <c r="F1308" i="8"/>
  <c r="E1308" i="8"/>
  <c r="D1308" i="8"/>
  <c r="C1308" i="8"/>
  <c r="B1308" i="8"/>
  <c r="A1308" i="8"/>
  <c r="Q1308" i="8" s="1"/>
  <c r="P1307" i="8"/>
  <c r="O1307" i="8"/>
  <c r="N1307" i="8"/>
  <c r="L1307" i="8"/>
  <c r="K1307" i="8"/>
  <c r="J1307" i="8"/>
  <c r="I1307" i="8"/>
  <c r="H1307" i="8"/>
  <c r="G1307" i="8"/>
  <c r="F1307" i="8"/>
  <c r="E1307" i="8"/>
  <c r="D1307" i="8"/>
  <c r="C1307" i="8"/>
  <c r="B1307" i="8"/>
  <c r="A1307" i="8"/>
  <c r="Q1307" i="8" s="1"/>
  <c r="P1306" i="8"/>
  <c r="O1306" i="8"/>
  <c r="N1306" i="8"/>
  <c r="K1306" i="8"/>
  <c r="L1306" i="8" s="1"/>
  <c r="J1306" i="8"/>
  <c r="I1306" i="8"/>
  <c r="H1306" i="8"/>
  <c r="G1306" i="8"/>
  <c r="F1306" i="8"/>
  <c r="E1306" i="8"/>
  <c r="D1306" i="8"/>
  <c r="C1306" i="8"/>
  <c r="B1306" i="8"/>
  <c r="A1306" i="8"/>
  <c r="Q1306" i="8" s="1"/>
  <c r="P1305" i="8"/>
  <c r="O1305" i="8"/>
  <c r="N1305" i="8"/>
  <c r="L1305" i="8"/>
  <c r="K1305" i="8"/>
  <c r="J1305" i="8"/>
  <c r="I1305" i="8"/>
  <c r="H1305" i="8"/>
  <c r="G1305" i="8"/>
  <c r="F1305" i="8"/>
  <c r="E1305" i="8"/>
  <c r="D1305" i="8"/>
  <c r="C1305" i="8"/>
  <c r="B1305" i="8"/>
  <c r="A1305" i="8"/>
  <c r="Q1305" i="8" s="1"/>
  <c r="P1304" i="8"/>
  <c r="O1304" i="8"/>
  <c r="N1304" i="8"/>
  <c r="K1304" i="8"/>
  <c r="L1304" i="8" s="1"/>
  <c r="J1304" i="8"/>
  <c r="I1304" i="8"/>
  <c r="H1304" i="8"/>
  <c r="G1304" i="8"/>
  <c r="F1304" i="8"/>
  <c r="E1304" i="8"/>
  <c r="D1304" i="8"/>
  <c r="C1304" i="8"/>
  <c r="B1304" i="8"/>
  <c r="A1304" i="8"/>
  <c r="Q1304" i="8" s="1"/>
  <c r="P1303" i="8"/>
  <c r="O1303" i="8"/>
  <c r="N1303" i="8"/>
  <c r="L1303" i="8"/>
  <c r="K1303" i="8"/>
  <c r="J1303" i="8"/>
  <c r="I1303" i="8"/>
  <c r="H1303" i="8"/>
  <c r="G1303" i="8"/>
  <c r="F1303" i="8"/>
  <c r="E1303" i="8"/>
  <c r="D1303" i="8"/>
  <c r="C1303" i="8"/>
  <c r="B1303" i="8"/>
  <c r="A1303" i="8"/>
  <c r="Q1303" i="8" s="1"/>
  <c r="P1302" i="8"/>
  <c r="O1302" i="8"/>
  <c r="N1302" i="8"/>
  <c r="K1302" i="8"/>
  <c r="L1302" i="8" s="1"/>
  <c r="J1302" i="8"/>
  <c r="I1302" i="8"/>
  <c r="H1302" i="8"/>
  <c r="G1302" i="8"/>
  <c r="F1302" i="8"/>
  <c r="E1302" i="8"/>
  <c r="D1302" i="8"/>
  <c r="C1302" i="8"/>
  <c r="B1302" i="8"/>
  <c r="A1302" i="8"/>
  <c r="Q1302" i="8" s="1"/>
  <c r="P1301" i="8"/>
  <c r="O1301" i="8"/>
  <c r="N1301" i="8"/>
  <c r="K1301" i="8"/>
  <c r="L1301" i="8" s="1"/>
  <c r="J1301" i="8"/>
  <c r="I1301" i="8"/>
  <c r="H1301" i="8"/>
  <c r="G1301" i="8"/>
  <c r="F1301" i="8"/>
  <c r="E1301" i="8"/>
  <c r="D1301" i="8"/>
  <c r="C1301" i="8"/>
  <c r="B1301" i="8"/>
  <c r="A1301" i="8"/>
  <c r="Q1301" i="8" s="1"/>
  <c r="P1300" i="8"/>
  <c r="O1300" i="8"/>
  <c r="N1300" i="8"/>
  <c r="K1300" i="8"/>
  <c r="L1300" i="8" s="1"/>
  <c r="J1300" i="8"/>
  <c r="I1300" i="8"/>
  <c r="H1300" i="8"/>
  <c r="G1300" i="8"/>
  <c r="F1300" i="8"/>
  <c r="E1300" i="8"/>
  <c r="D1300" i="8"/>
  <c r="C1300" i="8"/>
  <c r="B1300" i="8"/>
  <c r="A1300" i="8"/>
  <c r="Q1300" i="8" s="1"/>
  <c r="P1299" i="8"/>
  <c r="O1299" i="8"/>
  <c r="N1299" i="8"/>
  <c r="L1299" i="8"/>
  <c r="K1299" i="8"/>
  <c r="J1299" i="8"/>
  <c r="I1299" i="8"/>
  <c r="H1299" i="8"/>
  <c r="G1299" i="8"/>
  <c r="F1299" i="8"/>
  <c r="E1299" i="8"/>
  <c r="D1299" i="8"/>
  <c r="C1299" i="8"/>
  <c r="B1299" i="8"/>
  <c r="A1299" i="8"/>
  <c r="Q1299" i="8" s="1"/>
  <c r="P1298" i="8"/>
  <c r="O1298" i="8"/>
  <c r="N1298" i="8"/>
  <c r="K1298" i="8"/>
  <c r="L1298" i="8" s="1"/>
  <c r="J1298" i="8"/>
  <c r="I1298" i="8"/>
  <c r="H1298" i="8"/>
  <c r="G1298" i="8"/>
  <c r="F1298" i="8"/>
  <c r="E1298" i="8"/>
  <c r="D1298" i="8"/>
  <c r="C1298" i="8"/>
  <c r="B1298" i="8"/>
  <c r="A1298" i="8"/>
  <c r="Q1298" i="8" s="1"/>
  <c r="P1297" i="8"/>
  <c r="O1297" i="8"/>
  <c r="N1297" i="8"/>
  <c r="L1297" i="8"/>
  <c r="K1297" i="8"/>
  <c r="J1297" i="8"/>
  <c r="I1297" i="8"/>
  <c r="H1297" i="8"/>
  <c r="G1297" i="8"/>
  <c r="F1297" i="8"/>
  <c r="E1297" i="8"/>
  <c r="D1297" i="8"/>
  <c r="C1297" i="8"/>
  <c r="B1297" i="8"/>
  <c r="A1297" i="8"/>
  <c r="Q1297" i="8" s="1"/>
  <c r="P1296" i="8"/>
  <c r="O1296" i="8"/>
  <c r="N1296" i="8"/>
  <c r="K1296" i="8"/>
  <c r="L1296" i="8" s="1"/>
  <c r="J1296" i="8"/>
  <c r="I1296" i="8"/>
  <c r="H1296" i="8"/>
  <c r="G1296" i="8"/>
  <c r="F1296" i="8"/>
  <c r="E1296" i="8"/>
  <c r="D1296" i="8"/>
  <c r="C1296" i="8"/>
  <c r="B1296" i="8"/>
  <c r="A1296" i="8"/>
  <c r="Q1296" i="8" s="1"/>
  <c r="P1295" i="8"/>
  <c r="O1295" i="8"/>
  <c r="N1295" i="8"/>
  <c r="K1295" i="8"/>
  <c r="L1295" i="8" s="1"/>
  <c r="J1295" i="8"/>
  <c r="I1295" i="8"/>
  <c r="H1295" i="8"/>
  <c r="G1295" i="8"/>
  <c r="F1295" i="8"/>
  <c r="E1295" i="8"/>
  <c r="D1295" i="8"/>
  <c r="C1295" i="8"/>
  <c r="B1295" i="8"/>
  <c r="A1295" i="8"/>
  <c r="Q1295" i="8" s="1"/>
  <c r="P1294" i="8"/>
  <c r="O1294" i="8"/>
  <c r="N1294" i="8"/>
  <c r="K1294" i="8"/>
  <c r="L1294" i="8" s="1"/>
  <c r="J1294" i="8"/>
  <c r="I1294" i="8"/>
  <c r="H1294" i="8"/>
  <c r="G1294" i="8"/>
  <c r="F1294" i="8"/>
  <c r="E1294" i="8"/>
  <c r="D1294" i="8"/>
  <c r="C1294" i="8"/>
  <c r="B1294" i="8"/>
  <c r="A1294" i="8"/>
  <c r="Q1294" i="8" s="1"/>
  <c r="P1293" i="8"/>
  <c r="O1293" i="8"/>
  <c r="N1293" i="8"/>
  <c r="K1293" i="8"/>
  <c r="L1293" i="8" s="1"/>
  <c r="J1293" i="8"/>
  <c r="I1293" i="8"/>
  <c r="H1293" i="8"/>
  <c r="G1293" i="8"/>
  <c r="F1293" i="8"/>
  <c r="E1293" i="8"/>
  <c r="D1293" i="8"/>
  <c r="C1293" i="8"/>
  <c r="B1293" i="8"/>
  <c r="A1293" i="8"/>
  <c r="Q1293" i="8" s="1"/>
  <c r="P1292" i="8"/>
  <c r="O1292" i="8"/>
  <c r="N1292" i="8"/>
  <c r="K1292" i="8"/>
  <c r="L1292" i="8" s="1"/>
  <c r="J1292" i="8"/>
  <c r="I1292" i="8"/>
  <c r="H1292" i="8"/>
  <c r="G1292" i="8"/>
  <c r="F1292" i="8"/>
  <c r="E1292" i="8"/>
  <c r="D1292" i="8"/>
  <c r="C1292" i="8"/>
  <c r="B1292" i="8"/>
  <c r="A1292" i="8"/>
  <c r="Q1292" i="8" s="1"/>
  <c r="P1291" i="8"/>
  <c r="O1291" i="8"/>
  <c r="N1291" i="8"/>
  <c r="L1291" i="8"/>
  <c r="K1291" i="8"/>
  <c r="J1291" i="8"/>
  <c r="I1291" i="8"/>
  <c r="H1291" i="8"/>
  <c r="G1291" i="8"/>
  <c r="F1291" i="8"/>
  <c r="E1291" i="8"/>
  <c r="D1291" i="8"/>
  <c r="C1291" i="8"/>
  <c r="B1291" i="8"/>
  <c r="A1291" i="8"/>
  <c r="Q1291" i="8" s="1"/>
  <c r="P1290" i="8"/>
  <c r="O1290" i="8"/>
  <c r="N1290" i="8"/>
  <c r="K1290" i="8"/>
  <c r="L1290" i="8" s="1"/>
  <c r="J1290" i="8"/>
  <c r="I1290" i="8"/>
  <c r="H1290" i="8"/>
  <c r="G1290" i="8"/>
  <c r="F1290" i="8"/>
  <c r="E1290" i="8"/>
  <c r="D1290" i="8"/>
  <c r="C1290" i="8"/>
  <c r="B1290" i="8"/>
  <c r="A1290" i="8"/>
  <c r="Q1290" i="8" s="1"/>
  <c r="P1289" i="8"/>
  <c r="O1289" i="8"/>
  <c r="N1289" i="8"/>
  <c r="L1289" i="8"/>
  <c r="K1289" i="8"/>
  <c r="J1289" i="8"/>
  <c r="I1289" i="8"/>
  <c r="H1289" i="8"/>
  <c r="G1289" i="8"/>
  <c r="F1289" i="8"/>
  <c r="E1289" i="8"/>
  <c r="D1289" i="8"/>
  <c r="C1289" i="8"/>
  <c r="B1289" i="8"/>
  <c r="A1289" i="8"/>
  <c r="Q1289" i="8" s="1"/>
  <c r="P1288" i="8"/>
  <c r="O1288" i="8"/>
  <c r="N1288" i="8"/>
  <c r="K1288" i="8"/>
  <c r="L1288" i="8" s="1"/>
  <c r="J1288" i="8"/>
  <c r="I1288" i="8"/>
  <c r="H1288" i="8"/>
  <c r="G1288" i="8"/>
  <c r="F1288" i="8"/>
  <c r="E1288" i="8"/>
  <c r="D1288" i="8"/>
  <c r="C1288" i="8"/>
  <c r="B1288" i="8"/>
  <c r="A1288" i="8"/>
  <c r="Q1288" i="8" s="1"/>
  <c r="P1287" i="8"/>
  <c r="O1287" i="8"/>
  <c r="N1287" i="8"/>
  <c r="L1287" i="8"/>
  <c r="K1287" i="8"/>
  <c r="J1287" i="8"/>
  <c r="I1287" i="8"/>
  <c r="H1287" i="8"/>
  <c r="G1287" i="8"/>
  <c r="F1287" i="8"/>
  <c r="E1287" i="8"/>
  <c r="D1287" i="8"/>
  <c r="C1287" i="8"/>
  <c r="B1287" i="8"/>
  <c r="A1287" i="8"/>
  <c r="Q1287" i="8" s="1"/>
  <c r="P1286" i="8"/>
  <c r="O1286" i="8"/>
  <c r="N1286" i="8"/>
  <c r="K1286" i="8"/>
  <c r="L1286" i="8" s="1"/>
  <c r="J1286" i="8"/>
  <c r="I1286" i="8"/>
  <c r="H1286" i="8"/>
  <c r="G1286" i="8"/>
  <c r="F1286" i="8"/>
  <c r="E1286" i="8"/>
  <c r="D1286" i="8"/>
  <c r="C1286" i="8"/>
  <c r="B1286" i="8"/>
  <c r="A1286" i="8"/>
  <c r="Q1286" i="8" s="1"/>
  <c r="P1285" i="8"/>
  <c r="O1285" i="8"/>
  <c r="N1285" i="8"/>
  <c r="K1285" i="8"/>
  <c r="L1285" i="8" s="1"/>
  <c r="J1285" i="8"/>
  <c r="I1285" i="8"/>
  <c r="H1285" i="8"/>
  <c r="G1285" i="8"/>
  <c r="F1285" i="8"/>
  <c r="E1285" i="8"/>
  <c r="D1285" i="8"/>
  <c r="C1285" i="8"/>
  <c r="B1285" i="8"/>
  <c r="A1285" i="8"/>
  <c r="Q1285" i="8" s="1"/>
  <c r="P1284" i="8"/>
  <c r="O1284" i="8"/>
  <c r="N1284" i="8"/>
  <c r="K1284" i="8"/>
  <c r="L1284" i="8" s="1"/>
  <c r="J1284" i="8"/>
  <c r="I1284" i="8"/>
  <c r="H1284" i="8"/>
  <c r="G1284" i="8"/>
  <c r="F1284" i="8"/>
  <c r="E1284" i="8"/>
  <c r="D1284" i="8"/>
  <c r="C1284" i="8"/>
  <c r="B1284" i="8"/>
  <c r="A1284" i="8"/>
  <c r="Q1284" i="8" s="1"/>
  <c r="P1283" i="8"/>
  <c r="O1283" i="8"/>
  <c r="N1283" i="8"/>
  <c r="K1283" i="8"/>
  <c r="L1283" i="8" s="1"/>
  <c r="J1283" i="8"/>
  <c r="I1283" i="8"/>
  <c r="H1283" i="8"/>
  <c r="G1283" i="8"/>
  <c r="F1283" i="8"/>
  <c r="E1283" i="8"/>
  <c r="D1283" i="8"/>
  <c r="C1283" i="8"/>
  <c r="B1283" i="8"/>
  <c r="A1283" i="8"/>
  <c r="Q1283" i="8" s="1"/>
  <c r="P1282" i="8"/>
  <c r="O1282" i="8"/>
  <c r="N1282" i="8"/>
  <c r="K1282" i="8"/>
  <c r="L1282" i="8" s="1"/>
  <c r="J1282" i="8"/>
  <c r="I1282" i="8"/>
  <c r="H1282" i="8"/>
  <c r="G1282" i="8"/>
  <c r="F1282" i="8"/>
  <c r="E1282" i="8"/>
  <c r="D1282" i="8"/>
  <c r="C1282" i="8"/>
  <c r="B1282" i="8"/>
  <c r="A1282" i="8"/>
  <c r="Q1282" i="8" s="1"/>
  <c r="P1281" i="8"/>
  <c r="O1281" i="8"/>
  <c r="N1281" i="8"/>
  <c r="L1281" i="8"/>
  <c r="K1281" i="8"/>
  <c r="J1281" i="8"/>
  <c r="I1281" i="8"/>
  <c r="H1281" i="8"/>
  <c r="G1281" i="8"/>
  <c r="F1281" i="8"/>
  <c r="E1281" i="8"/>
  <c r="D1281" i="8"/>
  <c r="C1281" i="8"/>
  <c r="B1281" i="8"/>
  <c r="A1281" i="8"/>
  <c r="Q1281" i="8" s="1"/>
  <c r="P1280" i="8"/>
  <c r="O1280" i="8"/>
  <c r="N1280" i="8"/>
  <c r="K1280" i="8"/>
  <c r="L1280" i="8" s="1"/>
  <c r="J1280" i="8"/>
  <c r="I1280" i="8"/>
  <c r="H1280" i="8"/>
  <c r="G1280" i="8"/>
  <c r="F1280" i="8"/>
  <c r="E1280" i="8"/>
  <c r="D1280" i="8"/>
  <c r="C1280" i="8"/>
  <c r="B1280" i="8"/>
  <c r="A1280" i="8"/>
  <c r="Q1280" i="8" s="1"/>
  <c r="P1279" i="8"/>
  <c r="O1279" i="8"/>
  <c r="N1279" i="8"/>
  <c r="L1279" i="8"/>
  <c r="K1279" i="8"/>
  <c r="J1279" i="8"/>
  <c r="I1279" i="8"/>
  <c r="H1279" i="8"/>
  <c r="G1279" i="8"/>
  <c r="F1279" i="8"/>
  <c r="E1279" i="8"/>
  <c r="D1279" i="8"/>
  <c r="C1279" i="8"/>
  <c r="B1279" i="8"/>
  <c r="A1279" i="8"/>
  <c r="Q1279" i="8" s="1"/>
  <c r="P1278" i="8"/>
  <c r="O1278" i="8"/>
  <c r="N1278" i="8"/>
  <c r="K1278" i="8"/>
  <c r="L1278" i="8" s="1"/>
  <c r="J1278" i="8"/>
  <c r="I1278" i="8"/>
  <c r="H1278" i="8"/>
  <c r="G1278" i="8"/>
  <c r="F1278" i="8"/>
  <c r="E1278" i="8"/>
  <c r="D1278" i="8"/>
  <c r="C1278" i="8"/>
  <c r="B1278" i="8"/>
  <c r="A1278" i="8"/>
  <c r="Q1278" i="8" s="1"/>
  <c r="P1277" i="8"/>
  <c r="O1277" i="8"/>
  <c r="N1277" i="8"/>
  <c r="K1277" i="8"/>
  <c r="L1277" i="8" s="1"/>
  <c r="J1277" i="8"/>
  <c r="I1277" i="8"/>
  <c r="H1277" i="8"/>
  <c r="G1277" i="8"/>
  <c r="F1277" i="8"/>
  <c r="E1277" i="8"/>
  <c r="D1277" i="8"/>
  <c r="C1277" i="8"/>
  <c r="B1277" i="8"/>
  <c r="A1277" i="8"/>
  <c r="Q1277" i="8" s="1"/>
  <c r="P1276" i="8"/>
  <c r="O1276" i="8"/>
  <c r="N1276" i="8"/>
  <c r="K1276" i="8"/>
  <c r="L1276" i="8" s="1"/>
  <c r="J1276" i="8"/>
  <c r="I1276" i="8"/>
  <c r="H1276" i="8"/>
  <c r="G1276" i="8"/>
  <c r="F1276" i="8"/>
  <c r="E1276" i="8"/>
  <c r="D1276" i="8"/>
  <c r="C1276" i="8"/>
  <c r="B1276" i="8"/>
  <c r="A1276" i="8"/>
  <c r="Q1276" i="8" s="1"/>
  <c r="P1275" i="8"/>
  <c r="O1275" i="8"/>
  <c r="N1275" i="8"/>
  <c r="K1275" i="8"/>
  <c r="L1275" i="8" s="1"/>
  <c r="J1275" i="8"/>
  <c r="I1275" i="8"/>
  <c r="H1275" i="8"/>
  <c r="G1275" i="8"/>
  <c r="F1275" i="8"/>
  <c r="E1275" i="8"/>
  <c r="D1275" i="8"/>
  <c r="C1275" i="8"/>
  <c r="B1275" i="8"/>
  <c r="A1275" i="8"/>
  <c r="Q1275" i="8" s="1"/>
  <c r="P1274" i="8"/>
  <c r="O1274" i="8"/>
  <c r="N1274" i="8"/>
  <c r="K1274" i="8"/>
  <c r="L1274" i="8" s="1"/>
  <c r="J1274" i="8"/>
  <c r="I1274" i="8"/>
  <c r="H1274" i="8"/>
  <c r="G1274" i="8"/>
  <c r="F1274" i="8"/>
  <c r="E1274" i="8"/>
  <c r="D1274" i="8"/>
  <c r="C1274" i="8"/>
  <c r="B1274" i="8"/>
  <c r="A1274" i="8"/>
  <c r="Q1274" i="8" s="1"/>
  <c r="P1273" i="8"/>
  <c r="O1273" i="8"/>
  <c r="N1273" i="8"/>
  <c r="L1273" i="8"/>
  <c r="K1273" i="8"/>
  <c r="J1273" i="8"/>
  <c r="I1273" i="8"/>
  <c r="H1273" i="8"/>
  <c r="G1273" i="8"/>
  <c r="F1273" i="8"/>
  <c r="E1273" i="8"/>
  <c r="D1273" i="8"/>
  <c r="C1273" i="8"/>
  <c r="B1273" i="8"/>
  <c r="A1273" i="8"/>
  <c r="Q1273" i="8" s="1"/>
  <c r="P1272" i="8"/>
  <c r="O1272" i="8"/>
  <c r="N1272" i="8"/>
  <c r="K1272" i="8"/>
  <c r="L1272" i="8" s="1"/>
  <c r="J1272" i="8"/>
  <c r="I1272" i="8"/>
  <c r="H1272" i="8"/>
  <c r="G1272" i="8"/>
  <c r="F1272" i="8"/>
  <c r="E1272" i="8"/>
  <c r="D1272" i="8"/>
  <c r="C1272" i="8"/>
  <c r="B1272" i="8"/>
  <c r="A1272" i="8"/>
  <c r="Q1272" i="8" s="1"/>
  <c r="P1271" i="8"/>
  <c r="O1271" i="8"/>
  <c r="N1271" i="8"/>
  <c r="K1271" i="8"/>
  <c r="L1271" i="8" s="1"/>
  <c r="J1271" i="8"/>
  <c r="I1271" i="8"/>
  <c r="H1271" i="8"/>
  <c r="G1271" i="8"/>
  <c r="F1271" i="8"/>
  <c r="E1271" i="8"/>
  <c r="D1271" i="8"/>
  <c r="C1271" i="8"/>
  <c r="B1271" i="8"/>
  <c r="A1271" i="8"/>
  <c r="Q1271" i="8" s="1"/>
  <c r="P1270" i="8"/>
  <c r="O1270" i="8"/>
  <c r="N1270" i="8"/>
  <c r="K1270" i="8"/>
  <c r="L1270" i="8" s="1"/>
  <c r="J1270" i="8"/>
  <c r="I1270" i="8"/>
  <c r="H1270" i="8"/>
  <c r="G1270" i="8"/>
  <c r="F1270" i="8"/>
  <c r="E1270" i="8"/>
  <c r="D1270" i="8"/>
  <c r="C1270" i="8"/>
  <c r="B1270" i="8"/>
  <c r="A1270" i="8"/>
  <c r="Q1270" i="8" s="1"/>
  <c r="P1269" i="8"/>
  <c r="O1269" i="8"/>
  <c r="N1269" i="8"/>
  <c r="K1269" i="8"/>
  <c r="L1269" i="8" s="1"/>
  <c r="J1269" i="8"/>
  <c r="I1269" i="8"/>
  <c r="H1269" i="8"/>
  <c r="G1269" i="8"/>
  <c r="F1269" i="8"/>
  <c r="E1269" i="8"/>
  <c r="D1269" i="8"/>
  <c r="C1269" i="8"/>
  <c r="B1269" i="8"/>
  <c r="A1269" i="8"/>
  <c r="Q1269" i="8" s="1"/>
  <c r="P1268" i="8"/>
  <c r="O1268" i="8"/>
  <c r="N1268" i="8"/>
  <c r="K1268" i="8"/>
  <c r="L1268" i="8" s="1"/>
  <c r="J1268" i="8"/>
  <c r="I1268" i="8"/>
  <c r="H1268" i="8"/>
  <c r="G1268" i="8"/>
  <c r="F1268" i="8"/>
  <c r="E1268" i="8"/>
  <c r="D1268" i="8"/>
  <c r="C1268" i="8"/>
  <c r="B1268" i="8"/>
  <c r="A1268" i="8"/>
  <c r="Q1268" i="8" s="1"/>
  <c r="P1267" i="8"/>
  <c r="O1267" i="8"/>
  <c r="N1267" i="8"/>
  <c r="L1267" i="8"/>
  <c r="K1267" i="8"/>
  <c r="J1267" i="8"/>
  <c r="I1267" i="8"/>
  <c r="H1267" i="8"/>
  <c r="G1267" i="8"/>
  <c r="F1267" i="8"/>
  <c r="E1267" i="8"/>
  <c r="D1267" i="8"/>
  <c r="C1267" i="8"/>
  <c r="B1267" i="8"/>
  <c r="A1267" i="8"/>
  <c r="Q1267" i="8" s="1"/>
  <c r="P1266" i="8"/>
  <c r="O1266" i="8"/>
  <c r="N1266" i="8"/>
  <c r="K1266" i="8"/>
  <c r="L1266" i="8" s="1"/>
  <c r="J1266" i="8"/>
  <c r="I1266" i="8"/>
  <c r="H1266" i="8"/>
  <c r="G1266" i="8"/>
  <c r="F1266" i="8"/>
  <c r="E1266" i="8"/>
  <c r="D1266" i="8"/>
  <c r="C1266" i="8"/>
  <c r="B1266" i="8"/>
  <c r="A1266" i="8"/>
  <c r="Q1266" i="8" s="1"/>
  <c r="P1265" i="8"/>
  <c r="O1265" i="8"/>
  <c r="N1265" i="8"/>
  <c r="L1265" i="8"/>
  <c r="K1265" i="8"/>
  <c r="J1265" i="8"/>
  <c r="I1265" i="8"/>
  <c r="H1265" i="8"/>
  <c r="G1265" i="8"/>
  <c r="F1265" i="8"/>
  <c r="E1265" i="8"/>
  <c r="D1265" i="8"/>
  <c r="C1265" i="8"/>
  <c r="B1265" i="8"/>
  <c r="A1265" i="8"/>
  <c r="Q1265" i="8" s="1"/>
  <c r="P1264" i="8"/>
  <c r="O1264" i="8"/>
  <c r="N1264" i="8"/>
  <c r="K1264" i="8"/>
  <c r="L1264" i="8" s="1"/>
  <c r="J1264" i="8"/>
  <c r="I1264" i="8"/>
  <c r="H1264" i="8"/>
  <c r="G1264" i="8"/>
  <c r="F1264" i="8"/>
  <c r="E1264" i="8"/>
  <c r="D1264" i="8"/>
  <c r="C1264" i="8"/>
  <c r="B1264" i="8"/>
  <c r="A1264" i="8"/>
  <c r="Q1264" i="8" s="1"/>
  <c r="P1263" i="8"/>
  <c r="O1263" i="8"/>
  <c r="N1263" i="8"/>
  <c r="K1263" i="8"/>
  <c r="L1263" i="8" s="1"/>
  <c r="J1263" i="8"/>
  <c r="I1263" i="8"/>
  <c r="H1263" i="8"/>
  <c r="G1263" i="8"/>
  <c r="F1263" i="8"/>
  <c r="E1263" i="8"/>
  <c r="D1263" i="8"/>
  <c r="C1263" i="8"/>
  <c r="B1263" i="8"/>
  <c r="A1263" i="8"/>
  <c r="Q1263" i="8" s="1"/>
  <c r="P1262" i="8"/>
  <c r="O1262" i="8"/>
  <c r="N1262" i="8"/>
  <c r="K1262" i="8"/>
  <c r="L1262" i="8" s="1"/>
  <c r="J1262" i="8"/>
  <c r="I1262" i="8"/>
  <c r="H1262" i="8"/>
  <c r="G1262" i="8"/>
  <c r="F1262" i="8"/>
  <c r="E1262" i="8"/>
  <c r="D1262" i="8"/>
  <c r="C1262" i="8"/>
  <c r="B1262" i="8"/>
  <c r="A1262" i="8"/>
  <c r="Q1262" i="8" s="1"/>
  <c r="P1261" i="8"/>
  <c r="O1261" i="8"/>
  <c r="N1261" i="8"/>
  <c r="K1261" i="8"/>
  <c r="L1261" i="8" s="1"/>
  <c r="J1261" i="8"/>
  <c r="I1261" i="8"/>
  <c r="H1261" i="8"/>
  <c r="G1261" i="8"/>
  <c r="F1261" i="8"/>
  <c r="E1261" i="8"/>
  <c r="D1261" i="8"/>
  <c r="C1261" i="8"/>
  <c r="B1261" i="8"/>
  <c r="A1261" i="8"/>
  <c r="Q1261" i="8" s="1"/>
  <c r="P1260" i="8"/>
  <c r="O1260" i="8"/>
  <c r="N1260" i="8"/>
  <c r="K1260" i="8"/>
  <c r="L1260" i="8" s="1"/>
  <c r="J1260" i="8"/>
  <c r="I1260" i="8"/>
  <c r="H1260" i="8"/>
  <c r="G1260" i="8"/>
  <c r="F1260" i="8"/>
  <c r="E1260" i="8"/>
  <c r="D1260" i="8"/>
  <c r="C1260" i="8"/>
  <c r="B1260" i="8"/>
  <c r="A1260" i="8"/>
  <c r="Q1260" i="8" s="1"/>
  <c r="P1259" i="8"/>
  <c r="O1259" i="8"/>
  <c r="N1259" i="8"/>
  <c r="K1259" i="8"/>
  <c r="L1259" i="8" s="1"/>
  <c r="J1259" i="8"/>
  <c r="I1259" i="8"/>
  <c r="H1259" i="8"/>
  <c r="G1259" i="8"/>
  <c r="F1259" i="8"/>
  <c r="E1259" i="8"/>
  <c r="D1259" i="8"/>
  <c r="C1259" i="8"/>
  <c r="B1259" i="8"/>
  <c r="A1259" i="8"/>
  <c r="Q1259" i="8" s="1"/>
  <c r="P1258" i="8"/>
  <c r="O1258" i="8"/>
  <c r="N1258" i="8"/>
  <c r="K1258" i="8"/>
  <c r="L1258" i="8" s="1"/>
  <c r="J1258" i="8"/>
  <c r="I1258" i="8"/>
  <c r="H1258" i="8"/>
  <c r="G1258" i="8"/>
  <c r="F1258" i="8"/>
  <c r="E1258" i="8"/>
  <c r="D1258" i="8"/>
  <c r="C1258" i="8"/>
  <c r="B1258" i="8"/>
  <c r="A1258" i="8"/>
  <c r="Q1258" i="8" s="1"/>
  <c r="P1257" i="8"/>
  <c r="O1257" i="8"/>
  <c r="N1257" i="8"/>
  <c r="L1257" i="8"/>
  <c r="K1257" i="8"/>
  <c r="J1257" i="8"/>
  <c r="I1257" i="8"/>
  <c r="H1257" i="8"/>
  <c r="G1257" i="8"/>
  <c r="F1257" i="8"/>
  <c r="E1257" i="8"/>
  <c r="D1257" i="8"/>
  <c r="C1257" i="8"/>
  <c r="B1257" i="8"/>
  <c r="A1257" i="8"/>
  <c r="Q1257" i="8" s="1"/>
  <c r="P1256" i="8"/>
  <c r="O1256" i="8"/>
  <c r="N1256" i="8"/>
  <c r="K1256" i="8"/>
  <c r="L1256" i="8" s="1"/>
  <c r="J1256" i="8"/>
  <c r="I1256" i="8"/>
  <c r="H1256" i="8"/>
  <c r="G1256" i="8"/>
  <c r="F1256" i="8"/>
  <c r="E1256" i="8"/>
  <c r="D1256" i="8"/>
  <c r="C1256" i="8"/>
  <c r="B1256" i="8"/>
  <c r="A1256" i="8"/>
  <c r="Q1256" i="8" s="1"/>
  <c r="P1255" i="8"/>
  <c r="O1255" i="8"/>
  <c r="N1255" i="8"/>
  <c r="K1255" i="8"/>
  <c r="L1255" i="8" s="1"/>
  <c r="J1255" i="8"/>
  <c r="I1255" i="8"/>
  <c r="H1255" i="8"/>
  <c r="G1255" i="8"/>
  <c r="F1255" i="8"/>
  <c r="E1255" i="8"/>
  <c r="D1255" i="8"/>
  <c r="C1255" i="8"/>
  <c r="B1255" i="8"/>
  <c r="A1255" i="8"/>
  <c r="Q1255" i="8" s="1"/>
  <c r="P1254" i="8"/>
  <c r="O1254" i="8"/>
  <c r="N1254" i="8"/>
  <c r="K1254" i="8"/>
  <c r="L1254" i="8" s="1"/>
  <c r="J1254" i="8"/>
  <c r="I1254" i="8"/>
  <c r="H1254" i="8"/>
  <c r="G1254" i="8"/>
  <c r="F1254" i="8"/>
  <c r="E1254" i="8"/>
  <c r="D1254" i="8"/>
  <c r="C1254" i="8"/>
  <c r="B1254" i="8"/>
  <c r="A1254" i="8"/>
  <c r="Q1254" i="8" s="1"/>
  <c r="P1253" i="8"/>
  <c r="O1253" i="8"/>
  <c r="N1253" i="8"/>
  <c r="K1253" i="8"/>
  <c r="L1253" i="8" s="1"/>
  <c r="J1253" i="8"/>
  <c r="I1253" i="8"/>
  <c r="H1253" i="8"/>
  <c r="G1253" i="8"/>
  <c r="F1253" i="8"/>
  <c r="E1253" i="8"/>
  <c r="D1253" i="8"/>
  <c r="C1253" i="8"/>
  <c r="B1253" i="8"/>
  <c r="A1253" i="8"/>
  <c r="Q1253" i="8" s="1"/>
  <c r="P1252" i="8"/>
  <c r="O1252" i="8"/>
  <c r="N1252" i="8"/>
  <c r="K1252" i="8"/>
  <c r="L1252" i="8" s="1"/>
  <c r="J1252" i="8"/>
  <c r="I1252" i="8"/>
  <c r="H1252" i="8"/>
  <c r="G1252" i="8"/>
  <c r="F1252" i="8"/>
  <c r="E1252" i="8"/>
  <c r="D1252" i="8"/>
  <c r="C1252" i="8"/>
  <c r="B1252" i="8"/>
  <c r="A1252" i="8"/>
  <c r="Q1252" i="8" s="1"/>
  <c r="P1251" i="8"/>
  <c r="O1251" i="8"/>
  <c r="N1251" i="8"/>
  <c r="K1251" i="8"/>
  <c r="L1251" i="8" s="1"/>
  <c r="J1251" i="8"/>
  <c r="I1251" i="8"/>
  <c r="H1251" i="8"/>
  <c r="G1251" i="8"/>
  <c r="F1251" i="8"/>
  <c r="E1251" i="8"/>
  <c r="D1251" i="8"/>
  <c r="C1251" i="8"/>
  <c r="B1251" i="8"/>
  <c r="A1251" i="8"/>
  <c r="Q1251" i="8" s="1"/>
  <c r="P1250" i="8"/>
  <c r="O1250" i="8"/>
  <c r="N1250" i="8"/>
  <c r="K1250" i="8"/>
  <c r="L1250" i="8" s="1"/>
  <c r="J1250" i="8"/>
  <c r="I1250" i="8"/>
  <c r="H1250" i="8"/>
  <c r="G1250" i="8"/>
  <c r="F1250" i="8"/>
  <c r="E1250" i="8"/>
  <c r="D1250" i="8"/>
  <c r="C1250" i="8"/>
  <c r="B1250" i="8"/>
  <c r="A1250" i="8"/>
  <c r="Q1250" i="8" s="1"/>
  <c r="P1249" i="8"/>
  <c r="O1249" i="8"/>
  <c r="N1249" i="8"/>
  <c r="L1249" i="8"/>
  <c r="K1249" i="8"/>
  <c r="J1249" i="8"/>
  <c r="I1249" i="8"/>
  <c r="H1249" i="8"/>
  <c r="G1249" i="8"/>
  <c r="F1249" i="8"/>
  <c r="E1249" i="8"/>
  <c r="D1249" i="8"/>
  <c r="C1249" i="8"/>
  <c r="B1249" i="8"/>
  <c r="A1249" i="8"/>
  <c r="Q1249" i="8" s="1"/>
  <c r="P1248" i="8"/>
  <c r="O1248" i="8"/>
  <c r="N1248" i="8"/>
  <c r="K1248" i="8"/>
  <c r="L1248" i="8" s="1"/>
  <c r="J1248" i="8"/>
  <c r="I1248" i="8"/>
  <c r="H1248" i="8"/>
  <c r="G1248" i="8"/>
  <c r="F1248" i="8"/>
  <c r="E1248" i="8"/>
  <c r="D1248" i="8"/>
  <c r="C1248" i="8"/>
  <c r="B1248" i="8"/>
  <c r="A1248" i="8"/>
  <c r="Q1248" i="8" s="1"/>
  <c r="P1247" i="8"/>
  <c r="O1247" i="8"/>
  <c r="N1247" i="8"/>
  <c r="K1247" i="8"/>
  <c r="L1247" i="8" s="1"/>
  <c r="J1247" i="8"/>
  <c r="I1247" i="8"/>
  <c r="H1247" i="8"/>
  <c r="G1247" i="8"/>
  <c r="F1247" i="8"/>
  <c r="E1247" i="8"/>
  <c r="D1247" i="8"/>
  <c r="C1247" i="8"/>
  <c r="B1247" i="8"/>
  <c r="A1247" i="8"/>
  <c r="Q1247" i="8" s="1"/>
  <c r="P1246" i="8"/>
  <c r="O1246" i="8"/>
  <c r="N1246" i="8"/>
  <c r="K1246" i="8"/>
  <c r="L1246" i="8" s="1"/>
  <c r="J1246" i="8"/>
  <c r="I1246" i="8"/>
  <c r="H1246" i="8"/>
  <c r="G1246" i="8"/>
  <c r="F1246" i="8"/>
  <c r="E1246" i="8"/>
  <c r="D1246" i="8"/>
  <c r="C1246" i="8"/>
  <c r="B1246" i="8"/>
  <c r="A1246" i="8"/>
  <c r="Q1246" i="8" s="1"/>
  <c r="P1245" i="8"/>
  <c r="O1245" i="8"/>
  <c r="N1245" i="8"/>
  <c r="K1245" i="8"/>
  <c r="L1245" i="8" s="1"/>
  <c r="J1245" i="8"/>
  <c r="I1245" i="8"/>
  <c r="H1245" i="8"/>
  <c r="G1245" i="8"/>
  <c r="F1245" i="8"/>
  <c r="E1245" i="8"/>
  <c r="D1245" i="8"/>
  <c r="C1245" i="8"/>
  <c r="B1245" i="8"/>
  <c r="A1245" i="8"/>
  <c r="Q1245" i="8" s="1"/>
  <c r="P1244" i="8"/>
  <c r="O1244" i="8"/>
  <c r="N1244" i="8"/>
  <c r="K1244" i="8"/>
  <c r="L1244" i="8" s="1"/>
  <c r="J1244" i="8"/>
  <c r="I1244" i="8"/>
  <c r="H1244" i="8"/>
  <c r="G1244" i="8"/>
  <c r="F1244" i="8"/>
  <c r="E1244" i="8"/>
  <c r="D1244" i="8"/>
  <c r="C1244" i="8"/>
  <c r="B1244" i="8"/>
  <c r="A1244" i="8"/>
  <c r="Q1244" i="8" s="1"/>
  <c r="P1243" i="8"/>
  <c r="O1243" i="8"/>
  <c r="N1243" i="8"/>
  <c r="K1243" i="8"/>
  <c r="L1243" i="8" s="1"/>
  <c r="J1243" i="8"/>
  <c r="I1243" i="8"/>
  <c r="H1243" i="8"/>
  <c r="G1243" i="8"/>
  <c r="F1243" i="8"/>
  <c r="E1243" i="8"/>
  <c r="D1243" i="8"/>
  <c r="C1243" i="8"/>
  <c r="B1243" i="8"/>
  <c r="A1243" i="8"/>
  <c r="Q1243" i="8" s="1"/>
  <c r="P1242" i="8"/>
  <c r="O1242" i="8"/>
  <c r="N1242" i="8"/>
  <c r="K1242" i="8"/>
  <c r="L1242" i="8" s="1"/>
  <c r="J1242" i="8"/>
  <c r="I1242" i="8"/>
  <c r="H1242" i="8"/>
  <c r="G1242" i="8"/>
  <c r="F1242" i="8"/>
  <c r="E1242" i="8"/>
  <c r="D1242" i="8"/>
  <c r="C1242" i="8"/>
  <c r="B1242" i="8"/>
  <c r="A1242" i="8"/>
  <c r="Q1242" i="8" s="1"/>
  <c r="P1241" i="8"/>
  <c r="O1241" i="8"/>
  <c r="N1241" i="8"/>
  <c r="L1241" i="8"/>
  <c r="K1241" i="8"/>
  <c r="J1241" i="8"/>
  <c r="I1241" i="8"/>
  <c r="H1241" i="8"/>
  <c r="G1241" i="8"/>
  <c r="F1241" i="8"/>
  <c r="E1241" i="8"/>
  <c r="D1241" i="8"/>
  <c r="C1241" i="8"/>
  <c r="B1241" i="8"/>
  <c r="A1241" i="8"/>
  <c r="Q1241" i="8" s="1"/>
  <c r="P1240" i="8"/>
  <c r="O1240" i="8"/>
  <c r="N1240" i="8"/>
  <c r="K1240" i="8"/>
  <c r="L1240" i="8" s="1"/>
  <c r="J1240" i="8"/>
  <c r="I1240" i="8"/>
  <c r="H1240" i="8"/>
  <c r="G1240" i="8"/>
  <c r="F1240" i="8"/>
  <c r="E1240" i="8"/>
  <c r="D1240" i="8"/>
  <c r="C1240" i="8"/>
  <c r="B1240" i="8"/>
  <c r="A1240" i="8"/>
  <c r="Q1240" i="8" s="1"/>
  <c r="P1239" i="8"/>
  <c r="O1239" i="8"/>
  <c r="N1239" i="8"/>
  <c r="K1239" i="8"/>
  <c r="L1239" i="8" s="1"/>
  <c r="J1239" i="8"/>
  <c r="I1239" i="8"/>
  <c r="H1239" i="8"/>
  <c r="G1239" i="8"/>
  <c r="F1239" i="8"/>
  <c r="E1239" i="8"/>
  <c r="D1239" i="8"/>
  <c r="C1239" i="8"/>
  <c r="B1239" i="8"/>
  <c r="A1239" i="8"/>
  <c r="Q1239" i="8" s="1"/>
  <c r="P1238" i="8"/>
  <c r="O1238" i="8"/>
  <c r="N1238" i="8"/>
  <c r="K1238" i="8"/>
  <c r="L1238" i="8" s="1"/>
  <c r="J1238" i="8"/>
  <c r="I1238" i="8"/>
  <c r="H1238" i="8"/>
  <c r="G1238" i="8"/>
  <c r="F1238" i="8"/>
  <c r="E1238" i="8"/>
  <c r="D1238" i="8"/>
  <c r="C1238" i="8"/>
  <c r="B1238" i="8"/>
  <c r="A1238" i="8"/>
  <c r="Q1238" i="8" s="1"/>
  <c r="P1237" i="8"/>
  <c r="O1237" i="8"/>
  <c r="N1237" i="8"/>
  <c r="K1237" i="8"/>
  <c r="L1237" i="8" s="1"/>
  <c r="J1237" i="8"/>
  <c r="I1237" i="8"/>
  <c r="H1237" i="8"/>
  <c r="G1237" i="8"/>
  <c r="F1237" i="8"/>
  <c r="E1237" i="8"/>
  <c r="D1237" i="8"/>
  <c r="C1237" i="8"/>
  <c r="B1237" i="8"/>
  <c r="A1237" i="8"/>
  <c r="Q1237" i="8" s="1"/>
  <c r="P1236" i="8"/>
  <c r="O1236" i="8"/>
  <c r="N1236" i="8"/>
  <c r="K1236" i="8"/>
  <c r="L1236" i="8" s="1"/>
  <c r="J1236" i="8"/>
  <c r="I1236" i="8"/>
  <c r="H1236" i="8"/>
  <c r="G1236" i="8"/>
  <c r="F1236" i="8"/>
  <c r="E1236" i="8"/>
  <c r="D1236" i="8"/>
  <c r="C1236" i="8"/>
  <c r="B1236" i="8"/>
  <c r="A1236" i="8"/>
  <c r="Q1236" i="8" s="1"/>
  <c r="P1235" i="8"/>
  <c r="O1235" i="8"/>
  <c r="N1235" i="8"/>
  <c r="K1235" i="8"/>
  <c r="L1235" i="8" s="1"/>
  <c r="J1235" i="8"/>
  <c r="I1235" i="8"/>
  <c r="H1235" i="8"/>
  <c r="G1235" i="8"/>
  <c r="F1235" i="8"/>
  <c r="E1235" i="8"/>
  <c r="D1235" i="8"/>
  <c r="C1235" i="8"/>
  <c r="B1235" i="8"/>
  <c r="A1235" i="8"/>
  <c r="Q1235" i="8" s="1"/>
  <c r="P1234" i="8"/>
  <c r="O1234" i="8"/>
  <c r="N1234" i="8"/>
  <c r="K1234" i="8"/>
  <c r="L1234" i="8" s="1"/>
  <c r="J1234" i="8"/>
  <c r="I1234" i="8"/>
  <c r="H1234" i="8"/>
  <c r="G1234" i="8"/>
  <c r="F1234" i="8"/>
  <c r="E1234" i="8"/>
  <c r="D1234" i="8"/>
  <c r="C1234" i="8"/>
  <c r="B1234" i="8"/>
  <c r="A1234" i="8"/>
  <c r="Q1234" i="8" s="1"/>
  <c r="P1233" i="8"/>
  <c r="O1233" i="8"/>
  <c r="N1233" i="8"/>
  <c r="L1233" i="8"/>
  <c r="K1233" i="8"/>
  <c r="J1233" i="8"/>
  <c r="I1233" i="8"/>
  <c r="H1233" i="8"/>
  <c r="G1233" i="8"/>
  <c r="F1233" i="8"/>
  <c r="E1233" i="8"/>
  <c r="D1233" i="8"/>
  <c r="C1233" i="8"/>
  <c r="B1233" i="8"/>
  <c r="A1233" i="8"/>
  <c r="Q1233" i="8" s="1"/>
  <c r="P1232" i="8"/>
  <c r="O1232" i="8"/>
  <c r="N1232" i="8"/>
  <c r="K1232" i="8"/>
  <c r="L1232" i="8" s="1"/>
  <c r="J1232" i="8"/>
  <c r="I1232" i="8"/>
  <c r="H1232" i="8"/>
  <c r="G1232" i="8"/>
  <c r="F1232" i="8"/>
  <c r="E1232" i="8"/>
  <c r="D1232" i="8"/>
  <c r="C1232" i="8"/>
  <c r="B1232" i="8"/>
  <c r="A1232" i="8"/>
  <c r="Q1232" i="8" s="1"/>
  <c r="P1231" i="8"/>
  <c r="O1231" i="8"/>
  <c r="N1231" i="8"/>
  <c r="K1231" i="8"/>
  <c r="L1231" i="8" s="1"/>
  <c r="J1231" i="8"/>
  <c r="I1231" i="8"/>
  <c r="H1231" i="8"/>
  <c r="G1231" i="8"/>
  <c r="F1231" i="8"/>
  <c r="E1231" i="8"/>
  <c r="D1231" i="8"/>
  <c r="C1231" i="8"/>
  <c r="B1231" i="8"/>
  <c r="A1231" i="8"/>
  <c r="Q1231" i="8" s="1"/>
  <c r="P1230" i="8"/>
  <c r="O1230" i="8"/>
  <c r="N1230" i="8"/>
  <c r="K1230" i="8"/>
  <c r="L1230" i="8" s="1"/>
  <c r="J1230" i="8"/>
  <c r="I1230" i="8"/>
  <c r="H1230" i="8"/>
  <c r="G1230" i="8"/>
  <c r="F1230" i="8"/>
  <c r="E1230" i="8"/>
  <c r="D1230" i="8"/>
  <c r="C1230" i="8"/>
  <c r="B1230" i="8"/>
  <c r="A1230" i="8"/>
  <c r="Q1230" i="8" s="1"/>
  <c r="P1229" i="8"/>
  <c r="O1229" i="8"/>
  <c r="N1229" i="8"/>
  <c r="K1229" i="8"/>
  <c r="L1229" i="8" s="1"/>
  <c r="J1229" i="8"/>
  <c r="I1229" i="8"/>
  <c r="H1229" i="8"/>
  <c r="G1229" i="8"/>
  <c r="F1229" i="8"/>
  <c r="E1229" i="8"/>
  <c r="D1229" i="8"/>
  <c r="C1229" i="8"/>
  <c r="B1229" i="8"/>
  <c r="A1229" i="8"/>
  <c r="Q1229" i="8" s="1"/>
  <c r="P1228" i="8"/>
  <c r="O1228" i="8"/>
  <c r="N1228" i="8"/>
  <c r="K1228" i="8"/>
  <c r="L1228" i="8" s="1"/>
  <c r="J1228" i="8"/>
  <c r="I1228" i="8"/>
  <c r="H1228" i="8"/>
  <c r="G1228" i="8"/>
  <c r="F1228" i="8"/>
  <c r="E1228" i="8"/>
  <c r="D1228" i="8"/>
  <c r="C1228" i="8"/>
  <c r="B1228" i="8"/>
  <c r="A1228" i="8"/>
  <c r="Q1228" i="8" s="1"/>
  <c r="P1227" i="8"/>
  <c r="O1227" i="8"/>
  <c r="N1227" i="8"/>
  <c r="K1227" i="8"/>
  <c r="L1227" i="8" s="1"/>
  <c r="J1227" i="8"/>
  <c r="I1227" i="8"/>
  <c r="H1227" i="8"/>
  <c r="G1227" i="8"/>
  <c r="F1227" i="8"/>
  <c r="E1227" i="8"/>
  <c r="D1227" i="8"/>
  <c r="C1227" i="8"/>
  <c r="B1227" i="8"/>
  <c r="A1227" i="8"/>
  <c r="Q1227" i="8" s="1"/>
  <c r="P1226" i="8"/>
  <c r="O1226" i="8"/>
  <c r="N1226" i="8"/>
  <c r="K1226" i="8"/>
  <c r="L1226" i="8" s="1"/>
  <c r="J1226" i="8"/>
  <c r="I1226" i="8"/>
  <c r="H1226" i="8"/>
  <c r="G1226" i="8"/>
  <c r="F1226" i="8"/>
  <c r="E1226" i="8"/>
  <c r="D1226" i="8"/>
  <c r="C1226" i="8"/>
  <c r="B1226" i="8"/>
  <c r="A1226" i="8"/>
  <c r="Q1226" i="8" s="1"/>
  <c r="P1225" i="8"/>
  <c r="O1225" i="8"/>
  <c r="N1225" i="8"/>
  <c r="L1225" i="8"/>
  <c r="K1225" i="8"/>
  <c r="J1225" i="8"/>
  <c r="I1225" i="8"/>
  <c r="H1225" i="8"/>
  <c r="G1225" i="8"/>
  <c r="F1225" i="8"/>
  <c r="E1225" i="8"/>
  <c r="D1225" i="8"/>
  <c r="C1225" i="8"/>
  <c r="B1225" i="8"/>
  <c r="A1225" i="8"/>
  <c r="Q1225" i="8" s="1"/>
  <c r="P1224" i="8"/>
  <c r="O1224" i="8"/>
  <c r="N1224" i="8"/>
  <c r="K1224" i="8"/>
  <c r="L1224" i="8" s="1"/>
  <c r="J1224" i="8"/>
  <c r="I1224" i="8"/>
  <c r="H1224" i="8"/>
  <c r="G1224" i="8"/>
  <c r="F1224" i="8"/>
  <c r="E1224" i="8"/>
  <c r="D1224" i="8"/>
  <c r="C1224" i="8"/>
  <c r="B1224" i="8"/>
  <c r="A1224" i="8"/>
  <c r="Q1224" i="8" s="1"/>
  <c r="P1223" i="8"/>
  <c r="O1223" i="8"/>
  <c r="N1223" i="8"/>
  <c r="K1223" i="8"/>
  <c r="L1223" i="8" s="1"/>
  <c r="J1223" i="8"/>
  <c r="I1223" i="8"/>
  <c r="H1223" i="8"/>
  <c r="G1223" i="8"/>
  <c r="F1223" i="8"/>
  <c r="E1223" i="8"/>
  <c r="D1223" i="8"/>
  <c r="C1223" i="8"/>
  <c r="B1223" i="8"/>
  <c r="A1223" i="8"/>
  <c r="Q1223" i="8" s="1"/>
  <c r="P1222" i="8"/>
  <c r="O1222" i="8"/>
  <c r="N1222" i="8"/>
  <c r="K1222" i="8"/>
  <c r="L1222" i="8" s="1"/>
  <c r="J1222" i="8"/>
  <c r="I1222" i="8"/>
  <c r="H1222" i="8"/>
  <c r="G1222" i="8"/>
  <c r="F1222" i="8"/>
  <c r="E1222" i="8"/>
  <c r="D1222" i="8"/>
  <c r="C1222" i="8"/>
  <c r="B1222" i="8"/>
  <c r="A1222" i="8"/>
  <c r="Q1222" i="8" s="1"/>
  <c r="P1221" i="8"/>
  <c r="O1221" i="8"/>
  <c r="N1221" i="8"/>
  <c r="L1221" i="8"/>
  <c r="K1221" i="8"/>
  <c r="J1221" i="8"/>
  <c r="I1221" i="8"/>
  <c r="H1221" i="8"/>
  <c r="G1221" i="8"/>
  <c r="F1221" i="8"/>
  <c r="E1221" i="8"/>
  <c r="D1221" i="8"/>
  <c r="C1221" i="8"/>
  <c r="B1221" i="8"/>
  <c r="A1221" i="8"/>
  <c r="Q1221" i="8" s="1"/>
  <c r="P1220" i="8"/>
  <c r="O1220" i="8"/>
  <c r="N1220" i="8"/>
  <c r="K1220" i="8"/>
  <c r="L1220" i="8" s="1"/>
  <c r="J1220" i="8"/>
  <c r="I1220" i="8"/>
  <c r="H1220" i="8"/>
  <c r="G1220" i="8"/>
  <c r="F1220" i="8"/>
  <c r="E1220" i="8"/>
  <c r="D1220" i="8"/>
  <c r="C1220" i="8"/>
  <c r="B1220" i="8"/>
  <c r="A1220" i="8"/>
  <c r="Q1220" i="8" s="1"/>
  <c r="P1219" i="8"/>
  <c r="O1219" i="8"/>
  <c r="N1219" i="8"/>
  <c r="K1219" i="8"/>
  <c r="L1219" i="8" s="1"/>
  <c r="J1219" i="8"/>
  <c r="I1219" i="8"/>
  <c r="H1219" i="8"/>
  <c r="G1219" i="8"/>
  <c r="F1219" i="8"/>
  <c r="E1219" i="8"/>
  <c r="D1219" i="8"/>
  <c r="C1219" i="8"/>
  <c r="B1219" i="8"/>
  <c r="A1219" i="8"/>
  <c r="Q1219" i="8" s="1"/>
  <c r="P1218" i="8"/>
  <c r="O1218" i="8"/>
  <c r="N1218" i="8"/>
  <c r="K1218" i="8"/>
  <c r="L1218" i="8" s="1"/>
  <c r="J1218" i="8"/>
  <c r="I1218" i="8"/>
  <c r="H1218" i="8"/>
  <c r="G1218" i="8"/>
  <c r="F1218" i="8"/>
  <c r="E1218" i="8"/>
  <c r="D1218" i="8"/>
  <c r="C1218" i="8"/>
  <c r="B1218" i="8"/>
  <c r="A1218" i="8"/>
  <c r="Q1218" i="8" s="1"/>
  <c r="P1217" i="8"/>
  <c r="O1217" i="8"/>
  <c r="N1217" i="8"/>
  <c r="K1217" i="8"/>
  <c r="L1217" i="8" s="1"/>
  <c r="J1217" i="8"/>
  <c r="I1217" i="8"/>
  <c r="H1217" i="8"/>
  <c r="G1217" i="8"/>
  <c r="F1217" i="8"/>
  <c r="E1217" i="8"/>
  <c r="D1217" i="8"/>
  <c r="C1217" i="8"/>
  <c r="B1217" i="8"/>
  <c r="A1217" i="8"/>
  <c r="Q1217" i="8" s="1"/>
  <c r="P1216" i="8"/>
  <c r="O1216" i="8"/>
  <c r="N1216" i="8"/>
  <c r="K1216" i="8"/>
  <c r="L1216" i="8" s="1"/>
  <c r="J1216" i="8"/>
  <c r="I1216" i="8"/>
  <c r="H1216" i="8"/>
  <c r="G1216" i="8"/>
  <c r="F1216" i="8"/>
  <c r="E1216" i="8"/>
  <c r="D1216" i="8"/>
  <c r="C1216" i="8"/>
  <c r="B1216" i="8"/>
  <c r="A1216" i="8"/>
  <c r="Q1216" i="8" s="1"/>
  <c r="P1215" i="8"/>
  <c r="O1215" i="8"/>
  <c r="N1215" i="8"/>
  <c r="K1215" i="8"/>
  <c r="L1215" i="8" s="1"/>
  <c r="J1215" i="8"/>
  <c r="I1215" i="8"/>
  <c r="H1215" i="8"/>
  <c r="G1215" i="8"/>
  <c r="F1215" i="8"/>
  <c r="E1215" i="8"/>
  <c r="D1215" i="8"/>
  <c r="C1215" i="8"/>
  <c r="B1215" i="8"/>
  <c r="A1215" i="8"/>
  <c r="Q1215" i="8" s="1"/>
  <c r="P1214" i="8"/>
  <c r="O1214" i="8"/>
  <c r="N1214" i="8"/>
  <c r="K1214" i="8"/>
  <c r="L1214" i="8" s="1"/>
  <c r="J1214" i="8"/>
  <c r="I1214" i="8"/>
  <c r="H1214" i="8"/>
  <c r="G1214" i="8"/>
  <c r="F1214" i="8"/>
  <c r="E1214" i="8"/>
  <c r="D1214" i="8"/>
  <c r="C1214" i="8"/>
  <c r="B1214" i="8"/>
  <c r="A1214" i="8"/>
  <c r="Q1214" i="8" s="1"/>
  <c r="P1213" i="8"/>
  <c r="O1213" i="8"/>
  <c r="N1213" i="8"/>
  <c r="L1213" i="8"/>
  <c r="K1213" i="8"/>
  <c r="J1213" i="8"/>
  <c r="I1213" i="8"/>
  <c r="H1213" i="8"/>
  <c r="G1213" i="8"/>
  <c r="F1213" i="8"/>
  <c r="E1213" i="8"/>
  <c r="D1213" i="8"/>
  <c r="C1213" i="8"/>
  <c r="B1213" i="8"/>
  <c r="A1213" i="8"/>
  <c r="Q1213" i="8" s="1"/>
  <c r="P1212" i="8"/>
  <c r="O1212" i="8"/>
  <c r="N1212" i="8"/>
  <c r="K1212" i="8"/>
  <c r="L1212" i="8" s="1"/>
  <c r="J1212" i="8"/>
  <c r="I1212" i="8"/>
  <c r="H1212" i="8"/>
  <c r="G1212" i="8"/>
  <c r="F1212" i="8"/>
  <c r="E1212" i="8"/>
  <c r="D1212" i="8"/>
  <c r="C1212" i="8"/>
  <c r="B1212" i="8"/>
  <c r="A1212" i="8"/>
  <c r="Q1212" i="8" s="1"/>
  <c r="P1211" i="8"/>
  <c r="O1211" i="8"/>
  <c r="N1211" i="8"/>
  <c r="L1211" i="8"/>
  <c r="K1211" i="8"/>
  <c r="J1211" i="8"/>
  <c r="I1211" i="8"/>
  <c r="H1211" i="8"/>
  <c r="G1211" i="8"/>
  <c r="F1211" i="8"/>
  <c r="E1211" i="8"/>
  <c r="D1211" i="8"/>
  <c r="C1211" i="8"/>
  <c r="B1211" i="8"/>
  <c r="A1211" i="8"/>
  <c r="Q1211" i="8" s="1"/>
  <c r="P1210" i="8"/>
  <c r="O1210" i="8"/>
  <c r="N1210" i="8"/>
  <c r="K1210" i="8"/>
  <c r="L1210" i="8" s="1"/>
  <c r="J1210" i="8"/>
  <c r="I1210" i="8"/>
  <c r="H1210" i="8"/>
  <c r="G1210" i="8"/>
  <c r="F1210" i="8"/>
  <c r="E1210" i="8"/>
  <c r="D1210" i="8"/>
  <c r="C1210" i="8"/>
  <c r="B1210" i="8"/>
  <c r="A1210" i="8"/>
  <c r="Q1210" i="8" s="1"/>
  <c r="P1209" i="8"/>
  <c r="O1209" i="8"/>
  <c r="N1209" i="8"/>
  <c r="K1209" i="8"/>
  <c r="L1209" i="8" s="1"/>
  <c r="J1209" i="8"/>
  <c r="I1209" i="8"/>
  <c r="H1209" i="8"/>
  <c r="G1209" i="8"/>
  <c r="F1209" i="8"/>
  <c r="E1209" i="8"/>
  <c r="D1209" i="8"/>
  <c r="C1209" i="8"/>
  <c r="B1209" i="8"/>
  <c r="A1209" i="8"/>
  <c r="Q1209" i="8" s="1"/>
  <c r="P1208" i="8"/>
  <c r="O1208" i="8"/>
  <c r="N1208" i="8"/>
  <c r="K1208" i="8"/>
  <c r="L1208" i="8" s="1"/>
  <c r="J1208" i="8"/>
  <c r="I1208" i="8"/>
  <c r="H1208" i="8"/>
  <c r="G1208" i="8"/>
  <c r="F1208" i="8"/>
  <c r="E1208" i="8"/>
  <c r="D1208" i="8"/>
  <c r="C1208" i="8"/>
  <c r="B1208" i="8"/>
  <c r="A1208" i="8"/>
  <c r="Q1208" i="8" s="1"/>
  <c r="P1207" i="8"/>
  <c r="O1207" i="8"/>
  <c r="N1207" i="8"/>
  <c r="K1207" i="8"/>
  <c r="L1207" i="8" s="1"/>
  <c r="J1207" i="8"/>
  <c r="I1207" i="8"/>
  <c r="H1207" i="8"/>
  <c r="G1207" i="8"/>
  <c r="F1207" i="8"/>
  <c r="E1207" i="8"/>
  <c r="D1207" i="8"/>
  <c r="C1207" i="8"/>
  <c r="B1207" i="8"/>
  <c r="A1207" i="8"/>
  <c r="Q1207" i="8" s="1"/>
  <c r="P1206" i="8"/>
  <c r="O1206" i="8"/>
  <c r="N1206" i="8"/>
  <c r="K1206" i="8"/>
  <c r="L1206" i="8" s="1"/>
  <c r="J1206" i="8"/>
  <c r="I1206" i="8"/>
  <c r="H1206" i="8"/>
  <c r="G1206" i="8"/>
  <c r="F1206" i="8"/>
  <c r="E1206" i="8"/>
  <c r="D1206" i="8"/>
  <c r="C1206" i="8"/>
  <c r="B1206" i="8"/>
  <c r="A1206" i="8"/>
  <c r="Q1206" i="8" s="1"/>
  <c r="P1205" i="8"/>
  <c r="O1205" i="8"/>
  <c r="N1205" i="8"/>
  <c r="L1205" i="8"/>
  <c r="K1205" i="8"/>
  <c r="J1205" i="8"/>
  <c r="I1205" i="8"/>
  <c r="H1205" i="8"/>
  <c r="G1205" i="8"/>
  <c r="F1205" i="8"/>
  <c r="E1205" i="8"/>
  <c r="D1205" i="8"/>
  <c r="C1205" i="8"/>
  <c r="B1205" i="8"/>
  <c r="A1205" i="8"/>
  <c r="Q1205" i="8" s="1"/>
  <c r="P1204" i="8"/>
  <c r="O1204" i="8"/>
  <c r="N1204" i="8"/>
  <c r="K1204" i="8"/>
  <c r="L1204" i="8" s="1"/>
  <c r="J1204" i="8"/>
  <c r="I1204" i="8"/>
  <c r="H1204" i="8"/>
  <c r="G1204" i="8"/>
  <c r="F1204" i="8"/>
  <c r="E1204" i="8"/>
  <c r="D1204" i="8"/>
  <c r="C1204" i="8"/>
  <c r="B1204" i="8"/>
  <c r="A1204" i="8"/>
  <c r="Q1204" i="8" s="1"/>
  <c r="P1203" i="8"/>
  <c r="O1203" i="8"/>
  <c r="N1203" i="8"/>
  <c r="L1203" i="8"/>
  <c r="K1203" i="8"/>
  <c r="J1203" i="8"/>
  <c r="I1203" i="8"/>
  <c r="H1203" i="8"/>
  <c r="G1203" i="8"/>
  <c r="F1203" i="8"/>
  <c r="E1203" i="8"/>
  <c r="D1203" i="8"/>
  <c r="C1203" i="8"/>
  <c r="B1203" i="8"/>
  <c r="A1203" i="8"/>
  <c r="Q1203" i="8" s="1"/>
  <c r="P1202" i="8"/>
  <c r="O1202" i="8"/>
  <c r="N1202" i="8"/>
  <c r="K1202" i="8"/>
  <c r="L1202" i="8" s="1"/>
  <c r="J1202" i="8"/>
  <c r="I1202" i="8"/>
  <c r="H1202" i="8"/>
  <c r="G1202" i="8"/>
  <c r="F1202" i="8"/>
  <c r="E1202" i="8"/>
  <c r="D1202" i="8"/>
  <c r="C1202" i="8"/>
  <c r="B1202" i="8"/>
  <c r="A1202" i="8"/>
  <c r="Q1202" i="8" s="1"/>
  <c r="P1201" i="8"/>
  <c r="O1201" i="8"/>
  <c r="N1201" i="8"/>
  <c r="K1201" i="8"/>
  <c r="L1201" i="8" s="1"/>
  <c r="J1201" i="8"/>
  <c r="I1201" i="8"/>
  <c r="H1201" i="8"/>
  <c r="G1201" i="8"/>
  <c r="F1201" i="8"/>
  <c r="E1201" i="8"/>
  <c r="D1201" i="8"/>
  <c r="C1201" i="8"/>
  <c r="B1201" i="8"/>
  <c r="A1201" i="8"/>
  <c r="Q1201" i="8" s="1"/>
  <c r="P1200" i="8"/>
  <c r="O1200" i="8"/>
  <c r="N1200" i="8"/>
  <c r="K1200" i="8"/>
  <c r="L1200" i="8" s="1"/>
  <c r="J1200" i="8"/>
  <c r="I1200" i="8"/>
  <c r="H1200" i="8"/>
  <c r="G1200" i="8"/>
  <c r="F1200" i="8"/>
  <c r="E1200" i="8"/>
  <c r="D1200" i="8"/>
  <c r="C1200" i="8"/>
  <c r="B1200" i="8"/>
  <c r="A1200" i="8"/>
  <c r="Q1200" i="8" s="1"/>
  <c r="P1199" i="8"/>
  <c r="O1199" i="8"/>
  <c r="N1199" i="8"/>
  <c r="K1199" i="8"/>
  <c r="L1199" i="8" s="1"/>
  <c r="J1199" i="8"/>
  <c r="I1199" i="8"/>
  <c r="H1199" i="8"/>
  <c r="G1199" i="8"/>
  <c r="F1199" i="8"/>
  <c r="E1199" i="8"/>
  <c r="D1199" i="8"/>
  <c r="C1199" i="8"/>
  <c r="B1199" i="8"/>
  <c r="A1199" i="8"/>
  <c r="Q1199" i="8" s="1"/>
  <c r="P1198" i="8"/>
  <c r="O1198" i="8"/>
  <c r="N1198" i="8"/>
  <c r="K1198" i="8"/>
  <c r="L1198" i="8" s="1"/>
  <c r="J1198" i="8"/>
  <c r="I1198" i="8"/>
  <c r="H1198" i="8"/>
  <c r="G1198" i="8"/>
  <c r="F1198" i="8"/>
  <c r="E1198" i="8"/>
  <c r="D1198" i="8"/>
  <c r="C1198" i="8"/>
  <c r="B1198" i="8"/>
  <c r="A1198" i="8"/>
  <c r="Q1198" i="8" s="1"/>
  <c r="P1197" i="8"/>
  <c r="O1197" i="8"/>
  <c r="N1197" i="8"/>
  <c r="L1197" i="8"/>
  <c r="K1197" i="8"/>
  <c r="J1197" i="8"/>
  <c r="I1197" i="8"/>
  <c r="H1197" i="8"/>
  <c r="G1197" i="8"/>
  <c r="F1197" i="8"/>
  <c r="E1197" i="8"/>
  <c r="D1197" i="8"/>
  <c r="C1197" i="8"/>
  <c r="B1197" i="8"/>
  <c r="A1197" i="8"/>
  <c r="Q1197" i="8" s="1"/>
  <c r="P1196" i="8"/>
  <c r="O1196" i="8"/>
  <c r="N1196" i="8"/>
  <c r="K1196" i="8"/>
  <c r="L1196" i="8" s="1"/>
  <c r="J1196" i="8"/>
  <c r="I1196" i="8"/>
  <c r="H1196" i="8"/>
  <c r="G1196" i="8"/>
  <c r="F1196" i="8"/>
  <c r="E1196" i="8"/>
  <c r="D1196" i="8"/>
  <c r="C1196" i="8"/>
  <c r="B1196" i="8"/>
  <c r="A1196" i="8"/>
  <c r="Q1196" i="8" s="1"/>
  <c r="P1195" i="8"/>
  <c r="O1195" i="8"/>
  <c r="N1195" i="8"/>
  <c r="L1195" i="8"/>
  <c r="K1195" i="8"/>
  <c r="J1195" i="8"/>
  <c r="I1195" i="8"/>
  <c r="H1195" i="8"/>
  <c r="G1195" i="8"/>
  <c r="F1195" i="8"/>
  <c r="E1195" i="8"/>
  <c r="D1195" i="8"/>
  <c r="C1195" i="8"/>
  <c r="B1195" i="8"/>
  <c r="A1195" i="8"/>
  <c r="Q1195" i="8" s="1"/>
  <c r="P1194" i="8"/>
  <c r="O1194" i="8"/>
  <c r="N1194" i="8"/>
  <c r="K1194" i="8"/>
  <c r="L1194" i="8" s="1"/>
  <c r="J1194" i="8"/>
  <c r="I1194" i="8"/>
  <c r="H1194" i="8"/>
  <c r="G1194" i="8"/>
  <c r="F1194" i="8"/>
  <c r="E1194" i="8"/>
  <c r="D1194" i="8"/>
  <c r="C1194" i="8"/>
  <c r="B1194" i="8"/>
  <c r="A1194" i="8"/>
  <c r="Q1194" i="8" s="1"/>
  <c r="P1193" i="8"/>
  <c r="O1193" i="8"/>
  <c r="N1193" i="8"/>
  <c r="K1193" i="8"/>
  <c r="L1193" i="8" s="1"/>
  <c r="J1193" i="8"/>
  <c r="I1193" i="8"/>
  <c r="H1193" i="8"/>
  <c r="G1193" i="8"/>
  <c r="F1193" i="8"/>
  <c r="E1193" i="8"/>
  <c r="D1193" i="8"/>
  <c r="C1193" i="8"/>
  <c r="B1193" i="8"/>
  <c r="A1193" i="8"/>
  <c r="Q1193" i="8" s="1"/>
  <c r="P1192" i="8"/>
  <c r="O1192" i="8"/>
  <c r="N1192" i="8"/>
  <c r="K1192" i="8"/>
  <c r="L1192" i="8" s="1"/>
  <c r="J1192" i="8"/>
  <c r="I1192" i="8"/>
  <c r="H1192" i="8"/>
  <c r="G1192" i="8"/>
  <c r="F1192" i="8"/>
  <c r="E1192" i="8"/>
  <c r="D1192" i="8"/>
  <c r="C1192" i="8"/>
  <c r="B1192" i="8"/>
  <c r="A1192" i="8"/>
  <c r="Q1192" i="8" s="1"/>
  <c r="P1191" i="8"/>
  <c r="O1191" i="8"/>
  <c r="N1191" i="8"/>
  <c r="K1191" i="8"/>
  <c r="L1191" i="8" s="1"/>
  <c r="J1191" i="8"/>
  <c r="I1191" i="8"/>
  <c r="H1191" i="8"/>
  <c r="G1191" i="8"/>
  <c r="F1191" i="8"/>
  <c r="E1191" i="8"/>
  <c r="D1191" i="8"/>
  <c r="C1191" i="8"/>
  <c r="B1191" i="8"/>
  <c r="A1191" i="8"/>
  <c r="Q1191" i="8" s="1"/>
  <c r="P1190" i="8"/>
  <c r="O1190" i="8"/>
  <c r="N1190" i="8"/>
  <c r="K1190" i="8"/>
  <c r="L1190" i="8" s="1"/>
  <c r="J1190" i="8"/>
  <c r="I1190" i="8"/>
  <c r="H1190" i="8"/>
  <c r="G1190" i="8"/>
  <c r="F1190" i="8"/>
  <c r="E1190" i="8"/>
  <c r="D1190" i="8"/>
  <c r="C1190" i="8"/>
  <c r="B1190" i="8"/>
  <c r="A1190" i="8"/>
  <c r="Q1190" i="8" s="1"/>
  <c r="P1189" i="8"/>
  <c r="O1189" i="8"/>
  <c r="N1189" i="8"/>
  <c r="L1189" i="8"/>
  <c r="K1189" i="8"/>
  <c r="J1189" i="8"/>
  <c r="I1189" i="8"/>
  <c r="H1189" i="8"/>
  <c r="G1189" i="8"/>
  <c r="F1189" i="8"/>
  <c r="E1189" i="8"/>
  <c r="D1189" i="8"/>
  <c r="C1189" i="8"/>
  <c r="B1189" i="8"/>
  <c r="A1189" i="8"/>
  <c r="Q1189" i="8" s="1"/>
  <c r="P1188" i="8"/>
  <c r="O1188" i="8"/>
  <c r="N1188" i="8"/>
  <c r="K1188" i="8"/>
  <c r="L1188" i="8" s="1"/>
  <c r="J1188" i="8"/>
  <c r="I1188" i="8"/>
  <c r="H1188" i="8"/>
  <c r="G1188" i="8"/>
  <c r="F1188" i="8"/>
  <c r="E1188" i="8"/>
  <c r="D1188" i="8"/>
  <c r="C1188" i="8"/>
  <c r="B1188" i="8"/>
  <c r="A1188" i="8"/>
  <c r="Q1188" i="8" s="1"/>
  <c r="P1187" i="8"/>
  <c r="O1187" i="8"/>
  <c r="N1187" i="8"/>
  <c r="L1187" i="8"/>
  <c r="K1187" i="8"/>
  <c r="J1187" i="8"/>
  <c r="I1187" i="8"/>
  <c r="H1187" i="8"/>
  <c r="G1187" i="8"/>
  <c r="F1187" i="8"/>
  <c r="E1187" i="8"/>
  <c r="D1187" i="8"/>
  <c r="C1187" i="8"/>
  <c r="B1187" i="8"/>
  <c r="A1187" i="8"/>
  <c r="Q1187" i="8" s="1"/>
  <c r="P1186" i="8"/>
  <c r="O1186" i="8"/>
  <c r="N1186" i="8"/>
  <c r="K1186" i="8"/>
  <c r="L1186" i="8" s="1"/>
  <c r="J1186" i="8"/>
  <c r="I1186" i="8"/>
  <c r="H1186" i="8"/>
  <c r="G1186" i="8"/>
  <c r="F1186" i="8"/>
  <c r="E1186" i="8"/>
  <c r="D1186" i="8"/>
  <c r="C1186" i="8"/>
  <c r="B1186" i="8"/>
  <c r="A1186" i="8"/>
  <c r="Q1186" i="8" s="1"/>
  <c r="P1185" i="8"/>
  <c r="O1185" i="8"/>
  <c r="N1185" i="8"/>
  <c r="K1185" i="8"/>
  <c r="L1185" i="8" s="1"/>
  <c r="J1185" i="8"/>
  <c r="I1185" i="8"/>
  <c r="H1185" i="8"/>
  <c r="G1185" i="8"/>
  <c r="F1185" i="8"/>
  <c r="E1185" i="8"/>
  <c r="D1185" i="8"/>
  <c r="C1185" i="8"/>
  <c r="B1185" i="8"/>
  <c r="A1185" i="8"/>
  <c r="Q1185" i="8" s="1"/>
  <c r="P1184" i="8"/>
  <c r="O1184" i="8"/>
  <c r="N1184" i="8"/>
  <c r="K1184" i="8"/>
  <c r="L1184" i="8" s="1"/>
  <c r="J1184" i="8"/>
  <c r="I1184" i="8"/>
  <c r="H1184" i="8"/>
  <c r="G1184" i="8"/>
  <c r="F1184" i="8"/>
  <c r="E1184" i="8"/>
  <c r="D1184" i="8"/>
  <c r="C1184" i="8"/>
  <c r="B1184" i="8"/>
  <c r="A1184" i="8"/>
  <c r="Q1184" i="8" s="1"/>
  <c r="P1183" i="8"/>
  <c r="O1183" i="8"/>
  <c r="N1183" i="8"/>
  <c r="K1183" i="8"/>
  <c r="L1183" i="8" s="1"/>
  <c r="J1183" i="8"/>
  <c r="I1183" i="8"/>
  <c r="H1183" i="8"/>
  <c r="G1183" i="8"/>
  <c r="F1183" i="8"/>
  <c r="E1183" i="8"/>
  <c r="D1183" i="8"/>
  <c r="C1183" i="8"/>
  <c r="B1183" i="8"/>
  <c r="A1183" i="8"/>
  <c r="Q1183" i="8" s="1"/>
  <c r="P1182" i="8"/>
  <c r="O1182" i="8"/>
  <c r="N1182" i="8"/>
  <c r="K1182" i="8"/>
  <c r="L1182" i="8" s="1"/>
  <c r="J1182" i="8"/>
  <c r="I1182" i="8"/>
  <c r="H1182" i="8"/>
  <c r="G1182" i="8"/>
  <c r="F1182" i="8"/>
  <c r="E1182" i="8"/>
  <c r="D1182" i="8"/>
  <c r="C1182" i="8"/>
  <c r="B1182" i="8"/>
  <c r="A1182" i="8"/>
  <c r="Q1182" i="8" s="1"/>
  <c r="P1181" i="8"/>
  <c r="O1181" i="8"/>
  <c r="N1181" i="8"/>
  <c r="L1181" i="8"/>
  <c r="K1181" i="8"/>
  <c r="J1181" i="8"/>
  <c r="I1181" i="8"/>
  <c r="H1181" i="8"/>
  <c r="G1181" i="8"/>
  <c r="F1181" i="8"/>
  <c r="E1181" i="8"/>
  <c r="D1181" i="8"/>
  <c r="C1181" i="8"/>
  <c r="B1181" i="8"/>
  <c r="A1181" i="8"/>
  <c r="Q1181" i="8" s="1"/>
  <c r="P1180" i="8"/>
  <c r="O1180" i="8"/>
  <c r="N1180" i="8"/>
  <c r="K1180" i="8"/>
  <c r="L1180" i="8" s="1"/>
  <c r="J1180" i="8"/>
  <c r="I1180" i="8"/>
  <c r="H1180" i="8"/>
  <c r="G1180" i="8"/>
  <c r="F1180" i="8"/>
  <c r="E1180" i="8"/>
  <c r="D1180" i="8"/>
  <c r="C1180" i="8"/>
  <c r="B1180" i="8"/>
  <c r="A1180" i="8"/>
  <c r="Q1180" i="8" s="1"/>
  <c r="P1179" i="8"/>
  <c r="O1179" i="8"/>
  <c r="N1179" i="8"/>
  <c r="L1179" i="8"/>
  <c r="K1179" i="8"/>
  <c r="J1179" i="8"/>
  <c r="I1179" i="8"/>
  <c r="H1179" i="8"/>
  <c r="G1179" i="8"/>
  <c r="F1179" i="8"/>
  <c r="E1179" i="8"/>
  <c r="D1179" i="8"/>
  <c r="C1179" i="8"/>
  <c r="B1179" i="8"/>
  <c r="A1179" i="8"/>
  <c r="Q1179" i="8" s="1"/>
  <c r="P1178" i="8"/>
  <c r="O1178" i="8"/>
  <c r="N1178" i="8"/>
  <c r="K1178" i="8"/>
  <c r="L1178" i="8" s="1"/>
  <c r="J1178" i="8"/>
  <c r="I1178" i="8"/>
  <c r="H1178" i="8"/>
  <c r="G1178" i="8"/>
  <c r="F1178" i="8"/>
  <c r="E1178" i="8"/>
  <c r="D1178" i="8"/>
  <c r="C1178" i="8"/>
  <c r="B1178" i="8"/>
  <c r="A1178" i="8"/>
  <c r="Q1178" i="8" s="1"/>
  <c r="P1177" i="8"/>
  <c r="O1177" i="8"/>
  <c r="N1177" i="8"/>
  <c r="K1177" i="8"/>
  <c r="L1177" i="8" s="1"/>
  <c r="J1177" i="8"/>
  <c r="I1177" i="8"/>
  <c r="H1177" i="8"/>
  <c r="G1177" i="8"/>
  <c r="F1177" i="8"/>
  <c r="E1177" i="8"/>
  <c r="D1177" i="8"/>
  <c r="C1177" i="8"/>
  <c r="B1177" i="8"/>
  <c r="A1177" i="8"/>
  <c r="Q1177" i="8" s="1"/>
  <c r="P1176" i="8"/>
  <c r="O1176" i="8"/>
  <c r="N1176" i="8"/>
  <c r="K1176" i="8"/>
  <c r="L1176" i="8" s="1"/>
  <c r="J1176" i="8"/>
  <c r="I1176" i="8"/>
  <c r="H1176" i="8"/>
  <c r="G1176" i="8"/>
  <c r="F1176" i="8"/>
  <c r="E1176" i="8"/>
  <c r="D1176" i="8"/>
  <c r="C1176" i="8"/>
  <c r="B1176" i="8"/>
  <c r="A1176" i="8"/>
  <c r="Q1176" i="8" s="1"/>
  <c r="P1175" i="8"/>
  <c r="O1175" i="8"/>
  <c r="N1175" i="8"/>
  <c r="K1175" i="8"/>
  <c r="L1175" i="8" s="1"/>
  <c r="J1175" i="8"/>
  <c r="I1175" i="8"/>
  <c r="H1175" i="8"/>
  <c r="G1175" i="8"/>
  <c r="F1175" i="8"/>
  <c r="E1175" i="8"/>
  <c r="D1175" i="8"/>
  <c r="C1175" i="8"/>
  <c r="B1175" i="8"/>
  <c r="A1175" i="8"/>
  <c r="Q1175" i="8" s="1"/>
  <c r="P1174" i="8"/>
  <c r="O1174" i="8"/>
  <c r="N1174" i="8"/>
  <c r="K1174" i="8"/>
  <c r="L1174" i="8" s="1"/>
  <c r="J1174" i="8"/>
  <c r="I1174" i="8"/>
  <c r="H1174" i="8"/>
  <c r="G1174" i="8"/>
  <c r="F1174" i="8"/>
  <c r="E1174" i="8"/>
  <c r="D1174" i="8"/>
  <c r="C1174" i="8"/>
  <c r="B1174" i="8"/>
  <c r="A1174" i="8"/>
  <c r="Q1174" i="8" s="1"/>
  <c r="P1173" i="8"/>
  <c r="O1173" i="8"/>
  <c r="N1173" i="8"/>
  <c r="L1173" i="8"/>
  <c r="K1173" i="8"/>
  <c r="J1173" i="8"/>
  <c r="I1173" i="8"/>
  <c r="H1173" i="8"/>
  <c r="G1173" i="8"/>
  <c r="F1173" i="8"/>
  <c r="E1173" i="8"/>
  <c r="D1173" i="8"/>
  <c r="C1173" i="8"/>
  <c r="B1173" i="8"/>
  <c r="A1173" i="8"/>
  <c r="Q1173" i="8" s="1"/>
  <c r="P1172" i="8"/>
  <c r="O1172" i="8"/>
  <c r="N1172" i="8"/>
  <c r="K1172" i="8"/>
  <c r="L1172" i="8" s="1"/>
  <c r="J1172" i="8"/>
  <c r="I1172" i="8"/>
  <c r="H1172" i="8"/>
  <c r="G1172" i="8"/>
  <c r="F1172" i="8"/>
  <c r="E1172" i="8"/>
  <c r="D1172" i="8"/>
  <c r="C1172" i="8"/>
  <c r="B1172" i="8"/>
  <c r="A1172" i="8"/>
  <c r="Q1172" i="8" s="1"/>
  <c r="P1171" i="8"/>
  <c r="O1171" i="8"/>
  <c r="N1171" i="8"/>
  <c r="K1171" i="8"/>
  <c r="L1171" i="8" s="1"/>
  <c r="J1171" i="8"/>
  <c r="I1171" i="8"/>
  <c r="H1171" i="8"/>
  <c r="G1171" i="8"/>
  <c r="F1171" i="8"/>
  <c r="E1171" i="8"/>
  <c r="D1171" i="8"/>
  <c r="C1171" i="8"/>
  <c r="B1171" i="8"/>
  <c r="A1171" i="8"/>
  <c r="Q1171" i="8" s="1"/>
  <c r="P1170" i="8"/>
  <c r="O1170" i="8"/>
  <c r="N1170" i="8"/>
  <c r="K1170" i="8"/>
  <c r="L1170" i="8" s="1"/>
  <c r="J1170" i="8"/>
  <c r="I1170" i="8"/>
  <c r="H1170" i="8"/>
  <c r="G1170" i="8"/>
  <c r="F1170" i="8"/>
  <c r="E1170" i="8"/>
  <c r="D1170" i="8"/>
  <c r="C1170" i="8"/>
  <c r="B1170" i="8"/>
  <c r="A1170" i="8"/>
  <c r="Q1170" i="8" s="1"/>
  <c r="P1169" i="8"/>
  <c r="O1169" i="8"/>
  <c r="N1169" i="8"/>
  <c r="K1169" i="8"/>
  <c r="L1169" i="8" s="1"/>
  <c r="J1169" i="8"/>
  <c r="I1169" i="8"/>
  <c r="H1169" i="8"/>
  <c r="G1169" i="8"/>
  <c r="F1169" i="8"/>
  <c r="E1169" i="8"/>
  <c r="D1169" i="8"/>
  <c r="C1169" i="8"/>
  <c r="B1169" i="8"/>
  <c r="A1169" i="8"/>
  <c r="Q1169" i="8" s="1"/>
  <c r="P1168" i="8"/>
  <c r="O1168" i="8"/>
  <c r="N1168" i="8"/>
  <c r="K1168" i="8"/>
  <c r="L1168" i="8" s="1"/>
  <c r="J1168" i="8"/>
  <c r="I1168" i="8"/>
  <c r="H1168" i="8"/>
  <c r="G1168" i="8"/>
  <c r="F1168" i="8"/>
  <c r="E1168" i="8"/>
  <c r="D1168" i="8"/>
  <c r="C1168" i="8"/>
  <c r="B1168" i="8"/>
  <c r="A1168" i="8"/>
  <c r="Q1168" i="8" s="1"/>
  <c r="P1167" i="8"/>
  <c r="O1167" i="8"/>
  <c r="N1167" i="8"/>
  <c r="K1167" i="8"/>
  <c r="L1167" i="8" s="1"/>
  <c r="J1167" i="8"/>
  <c r="I1167" i="8"/>
  <c r="H1167" i="8"/>
  <c r="G1167" i="8"/>
  <c r="F1167" i="8"/>
  <c r="E1167" i="8"/>
  <c r="D1167" i="8"/>
  <c r="C1167" i="8"/>
  <c r="B1167" i="8"/>
  <c r="A1167" i="8"/>
  <c r="Q1167" i="8" s="1"/>
  <c r="P1166" i="8"/>
  <c r="O1166" i="8"/>
  <c r="N1166" i="8"/>
  <c r="K1166" i="8"/>
  <c r="L1166" i="8" s="1"/>
  <c r="J1166" i="8"/>
  <c r="I1166" i="8"/>
  <c r="H1166" i="8"/>
  <c r="G1166" i="8"/>
  <c r="F1166" i="8"/>
  <c r="E1166" i="8"/>
  <c r="D1166" i="8"/>
  <c r="C1166" i="8"/>
  <c r="B1166" i="8"/>
  <c r="A1166" i="8"/>
  <c r="Q1166" i="8" s="1"/>
  <c r="P1165" i="8"/>
  <c r="O1165" i="8"/>
  <c r="N1165" i="8"/>
  <c r="L1165" i="8"/>
  <c r="K1165" i="8"/>
  <c r="J1165" i="8"/>
  <c r="I1165" i="8"/>
  <c r="H1165" i="8"/>
  <c r="G1165" i="8"/>
  <c r="F1165" i="8"/>
  <c r="E1165" i="8"/>
  <c r="D1165" i="8"/>
  <c r="C1165" i="8"/>
  <c r="B1165" i="8"/>
  <c r="A1165" i="8"/>
  <c r="Q1165" i="8" s="1"/>
  <c r="P1164" i="8"/>
  <c r="O1164" i="8"/>
  <c r="N1164" i="8"/>
  <c r="K1164" i="8"/>
  <c r="L1164" i="8" s="1"/>
  <c r="J1164" i="8"/>
  <c r="I1164" i="8"/>
  <c r="H1164" i="8"/>
  <c r="G1164" i="8"/>
  <c r="F1164" i="8"/>
  <c r="E1164" i="8"/>
  <c r="D1164" i="8"/>
  <c r="C1164" i="8"/>
  <c r="B1164" i="8"/>
  <c r="A1164" i="8"/>
  <c r="Q1164" i="8" s="1"/>
  <c r="P1163" i="8"/>
  <c r="O1163" i="8"/>
  <c r="N1163" i="8"/>
  <c r="K1163" i="8"/>
  <c r="L1163" i="8" s="1"/>
  <c r="J1163" i="8"/>
  <c r="I1163" i="8"/>
  <c r="H1163" i="8"/>
  <c r="G1163" i="8"/>
  <c r="F1163" i="8"/>
  <c r="E1163" i="8"/>
  <c r="D1163" i="8"/>
  <c r="C1163" i="8"/>
  <c r="B1163" i="8"/>
  <c r="A1163" i="8"/>
  <c r="Q1163" i="8" s="1"/>
  <c r="P1162" i="8"/>
  <c r="O1162" i="8"/>
  <c r="N1162" i="8"/>
  <c r="K1162" i="8"/>
  <c r="L1162" i="8" s="1"/>
  <c r="J1162" i="8"/>
  <c r="I1162" i="8"/>
  <c r="H1162" i="8"/>
  <c r="G1162" i="8"/>
  <c r="F1162" i="8"/>
  <c r="E1162" i="8"/>
  <c r="D1162" i="8"/>
  <c r="C1162" i="8"/>
  <c r="B1162" i="8"/>
  <c r="A1162" i="8"/>
  <c r="Q1162" i="8" s="1"/>
  <c r="P1161" i="8"/>
  <c r="O1161" i="8"/>
  <c r="N1161" i="8"/>
  <c r="K1161" i="8"/>
  <c r="L1161" i="8" s="1"/>
  <c r="J1161" i="8"/>
  <c r="I1161" i="8"/>
  <c r="H1161" i="8"/>
  <c r="G1161" i="8"/>
  <c r="F1161" i="8"/>
  <c r="E1161" i="8"/>
  <c r="D1161" i="8"/>
  <c r="C1161" i="8"/>
  <c r="B1161" i="8"/>
  <c r="A1161" i="8"/>
  <c r="Q1161" i="8" s="1"/>
  <c r="P1160" i="8"/>
  <c r="O1160" i="8"/>
  <c r="N1160" i="8"/>
  <c r="K1160" i="8"/>
  <c r="L1160" i="8" s="1"/>
  <c r="J1160" i="8"/>
  <c r="I1160" i="8"/>
  <c r="H1160" i="8"/>
  <c r="G1160" i="8"/>
  <c r="F1160" i="8"/>
  <c r="E1160" i="8"/>
  <c r="D1160" i="8"/>
  <c r="C1160" i="8"/>
  <c r="B1160" i="8"/>
  <c r="A1160" i="8"/>
  <c r="Q1160" i="8" s="1"/>
  <c r="P1159" i="8"/>
  <c r="O1159" i="8"/>
  <c r="N1159" i="8"/>
  <c r="K1159" i="8"/>
  <c r="L1159" i="8" s="1"/>
  <c r="J1159" i="8"/>
  <c r="I1159" i="8"/>
  <c r="H1159" i="8"/>
  <c r="G1159" i="8"/>
  <c r="F1159" i="8"/>
  <c r="E1159" i="8"/>
  <c r="D1159" i="8"/>
  <c r="C1159" i="8"/>
  <c r="B1159" i="8"/>
  <c r="A1159" i="8"/>
  <c r="Q1159" i="8" s="1"/>
  <c r="P1158" i="8"/>
  <c r="O1158" i="8"/>
  <c r="N1158" i="8"/>
  <c r="K1158" i="8"/>
  <c r="L1158" i="8" s="1"/>
  <c r="J1158" i="8"/>
  <c r="I1158" i="8"/>
  <c r="H1158" i="8"/>
  <c r="G1158" i="8"/>
  <c r="F1158" i="8"/>
  <c r="E1158" i="8"/>
  <c r="D1158" i="8"/>
  <c r="C1158" i="8"/>
  <c r="B1158" i="8"/>
  <c r="A1158" i="8"/>
  <c r="Q1158" i="8" s="1"/>
  <c r="P1157" i="8"/>
  <c r="O1157" i="8"/>
  <c r="N1157" i="8"/>
  <c r="L1157" i="8"/>
  <c r="K1157" i="8"/>
  <c r="J1157" i="8"/>
  <c r="I1157" i="8"/>
  <c r="H1157" i="8"/>
  <c r="G1157" i="8"/>
  <c r="F1157" i="8"/>
  <c r="E1157" i="8"/>
  <c r="D1157" i="8"/>
  <c r="C1157" i="8"/>
  <c r="B1157" i="8"/>
  <c r="A1157" i="8"/>
  <c r="Q1157" i="8" s="1"/>
  <c r="P1156" i="8"/>
  <c r="O1156" i="8"/>
  <c r="N1156" i="8"/>
  <c r="K1156" i="8"/>
  <c r="L1156" i="8" s="1"/>
  <c r="J1156" i="8"/>
  <c r="I1156" i="8"/>
  <c r="H1156" i="8"/>
  <c r="G1156" i="8"/>
  <c r="F1156" i="8"/>
  <c r="E1156" i="8"/>
  <c r="D1156" i="8"/>
  <c r="C1156" i="8"/>
  <c r="B1156" i="8"/>
  <c r="A1156" i="8"/>
  <c r="Q1156" i="8" s="1"/>
  <c r="P1155" i="8"/>
  <c r="O1155" i="8"/>
  <c r="N1155" i="8"/>
  <c r="K1155" i="8"/>
  <c r="L1155" i="8" s="1"/>
  <c r="J1155" i="8"/>
  <c r="I1155" i="8"/>
  <c r="H1155" i="8"/>
  <c r="G1155" i="8"/>
  <c r="F1155" i="8"/>
  <c r="E1155" i="8"/>
  <c r="D1155" i="8"/>
  <c r="C1155" i="8"/>
  <c r="B1155" i="8"/>
  <c r="A1155" i="8"/>
  <c r="Q1155" i="8" s="1"/>
  <c r="P1154" i="8"/>
  <c r="O1154" i="8"/>
  <c r="N1154" i="8"/>
  <c r="K1154" i="8"/>
  <c r="L1154" i="8" s="1"/>
  <c r="J1154" i="8"/>
  <c r="I1154" i="8"/>
  <c r="H1154" i="8"/>
  <c r="G1154" i="8"/>
  <c r="F1154" i="8"/>
  <c r="E1154" i="8"/>
  <c r="D1154" i="8"/>
  <c r="C1154" i="8"/>
  <c r="B1154" i="8"/>
  <c r="A1154" i="8"/>
  <c r="Q1154" i="8" s="1"/>
  <c r="P1153" i="8"/>
  <c r="O1153" i="8"/>
  <c r="N1153" i="8"/>
  <c r="K1153" i="8"/>
  <c r="L1153" i="8" s="1"/>
  <c r="J1153" i="8"/>
  <c r="I1153" i="8"/>
  <c r="H1153" i="8"/>
  <c r="G1153" i="8"/>
  <c r="F1153" i="8"/>
  <c r="E1153" i="8"/>
  <c r="D1153" i="8"/>
  <c r="C1153" i="8"/>
  <c r="B1153" i="8"/>
  <c r="A1153" i="8"/>
  <c r="Q1153" i="8" s="1"/>
  <c r="P1152" i="8"/>
  <c r="O1152" i="8"/>
  <c r="N1152" i="8"/>
  <c r="K1152" i="8"/>
  <c r="L1152" i="8" s="1"/>
  <c r="J1152" i="8"/>
  <c r="I1152" i="8"/>
  <c r="H1152" i="8"/>
  <c r="G1152" i="8"/>
  <c r="F1152" i="8"/>
  <c r="E1152" i="8"/>
  <c r="D1152" i="8"/>
  <c r="C1152" i="8"/>
  <c r="B1152" i="8"/>
  <c r="A1152" i="8"/>
  <c r="Q1152" i="8" s="1"/>
  <c r="P1151" i="8"/>
  <c r="O1151" i="8"/>
  <c r="N1151" i="8"/>
  <c r="K1151" i="8"/>
  <c r="L1151" i="8" s="1"/>
  <c r="J1151" i="8"/>
  <c r="I1151" i="8"/>
  <c r="H1151" i="8"/>
  <c r="G1151" i="8"/>
  <c r="F1151" i="8"/>
  <c r="E1151" i="8"/>
  <c r="D1151" i="8"/>
  <c r="C1151" i="8"/>
  <c r="B1151" i="8"/>
  <c r="A1151" i="8"/>
  <c r="Q1151" i="8" s="1"/>
  <c r="P1150" i="8"/>
  <c r="O1150" i="8"/>
  <c r="N1150" i="8"/>
  <c r="K1150" i="8"/>
  <c r="L1150" i="8" s="1"/>
  <c r="J1150" i="8"/>
  <c r="I1150" i="8"/>
  <c r="H1150" i="8"/>
  <c r="G1150" i="8"/>
  <c r="F1150" i="8"/>
  <c r="E1150" i="8"/>
  <c r="D1150" i="8"/>
  <c r="C1150" i="8"/>
  <c r="B1150" i="8"/>
  <c r="A1150" i="8"/>
  <c r="Q1150" i="8" s="1"/>
  <c r="P1149" i="8"/>
  <c r="O1149" i="8"/>
  <c r="N1149" i="8"/>
  <c r="L1149" i="8"/>
  <c r="K1149" i="8"/>
  <c r="J1149" i="8"/>
  <c r="I1149" i="8"/>
  <c r="H1149" i="8"/>
  <c r="G1149" i="8"/>
  <c r="F1149" i="8"/>
  <c r="E1149" i="8"/>
  <c r="D1149" i="8"/>
  <c r="C1149" i="8"/>
  <c r="B1149" i="8"/>
  <c r="A1149" i="8"/>
  <c r="Q1149" i="8" s="1"/>
  <c r="P1148" i="8"/>
  <c r="O1148" i="8"/>
  <c r="N1148" i="8"/>
  <c r="K1148" i="8"/>
  <c r="L1148" i="8" s="1"/>
  <c r="J1148" i="8"/>
  <c r="I1148" i="8"/>
  <c r="H1148" i="8"/>
  <c r="G1148" i="8"/>
  <c r="F1148" i="8"/>
  <c r="E1148" i="8"/>
  <c r="D1148" i="8"/>
  <c r="C1148" i="8"/>
  <c r="B1148" i="8"/>
  <c r="A1148" i="8"/>
  <c r="Q1148" i="8" s="1"/>
  <c r="P1147" i="8"/>
  <c r="O1147" i="8"/>
  <c r="N1147" i="8"/>
  <c r="K1147" i="8"/>
  <c r="L1147" i="8" s="1"/>
  <c r="J1147" i="8"/>
  <c r="I1147" i="8"/>
  <c r="H1147" i="8"/>
  <c r="G1147" i="8"/>
  <c r="F1147" i="8"/>
  <c r="E1147" i="8"/>
  <c r="D1147" i="8"/>
  <c r="C1147" i="8"/>
  <c r="B1147" i="8"/>
  <c r="A1147" i="8"/>
  <c r="Q1147" i="8" s="1"/>
  <c r="P1146" i="8"/>
  <c r="O1146" i="8"/>
  <c r="N1146" i="8"/>
  <c r="K1146" i="8"/>
  <c r="L1146" i="8" s="1"/>
  <c r="J1146" i="8"/>
  <c r="I1146" i="8"/>
  <c r="H1146" i="8"/>
  <c r="G1146" i="8"/>
  <c r="F1146" i="8"/>
  <c r="E1146" i="8"/>
  <c r="D1146" i="8"/>
  <c r="C1146" i="8"/>
  <c r="B1146" i="8"/>
  <c r="A1146" i="8"/>
  <c r="Q1146" i="8" s="1"/>
  <c r="P1145" i="8"/>
  <c r="O1145" i="8"/>
  <c r="N1145" i="8"/>
  <c r="K1145" i="8"/>
  <c r="L1145" i="8" s="1"/>
  <c r="J1145" i="8"/>
  <c r="I1145" i="8"/>
  <c r="H1145" i="8"/>
  <c r="G1145" i="8"/>
  <c r="F1145" i="8"/>
  <c r="E1145" i="8"/>
  <c r="D1145" i="8"/>
  <c r="C1145" i="8"/>
  <c r="B1145" i="8"/>
  <c r="A1145" i="8"/>
  <c r="Q1145" i="8" s="1"/>
  <c r="P1144" i="8"/>
  <c r="O1144" i="8"/>
  <c r="N1144" i="8"/>
  <c r="K1144" i="8"/>
  <c r="L1144" i="8" s="1"/>
  <c r="J1144" i="8"/>
  <c r="I1144" i="8"/>
  <c r="H1144" i="8"/>
  <c r="G1144" i="8"/>
  <c r="F1144" i="8"/>
  <c r="E1144" i="8"/>
  <c r="D1144" i="8"/>
  <c r="C1144" i="8"/>
  <c r="B1144" i="8"/>
  <c r="A1144" i="8"/>
  <c r="Q1144" i="8" s="1"/>
  <c r="P1143" i="8"/>
  <c r="O1143" i="8"/>
  <c r="N1143" i="8"/>
  <c r="K1143" i="8"/>
  <c r="L1143" i="8" s="1"/>
  <c r="J1143" i="8"/>
  <c r="I1143" i="8"/>
  <c r="H1143" i="8"/>
  <c r="G1143" i="8"/>
  <c r="F1143" i="8"/>
  <c r="E1143" i="8"/>
  <c r="D1143" i="8"/>
  <c r="C1143" i="8"/>
  <c r="B1143" i="8"/>
  <c r="A1143" i="8"/>
  <c r="Q1143" i="8" s="1"/>
  <c r="P1142" i="8"/>
  <c r="O1142" i="8"/>
  <c r="N1142" i="8"/>
  <c r="K1142" i="8"/>
  <c r="L1142" i="8" s="1"/>
  <c r="J1142" i="8"/>
  <c r="I1142" i="8"/>
  <c r="H1142" i="8"/>
  <c r="G1142" i="8"/>
  <c r="F1142" i="8"/>
  <c r="E1142" i="8"/>
  <c r="D1142" i="8"/>
  <c r="C1142" i="8"/>
  <c r="B1142" i="8"/>
  <c r="A1142" i="8"/>
  <c r="Q1142" i="8" s="1"/>
  <c r="P1141" i="8"/>
  <c r="O1141" i="8"/>
  <c r="N1141" i="8"/>
  <c r="L1141" i="8"/>
  <c r="K1141" i="8"/>
  <c r="J1141" i="8"/>
  <c r="I1141" i="8"/>
  <c r="H1141" i="8"/>
  <c r="G1141" i="8"/>
  <c r="F1141" i="8"/>
  <c r="E1141" i="8"/>
  <c r="D1141" i="8"/>
  <c r="C1141" i="8"/>
  <c r="B1141" i="8"/>
  <c r="A1141" i="8"/>
  <c r="Q1141" i="8" s="1"/>
  <c r="P1140" i="8"/>
  <c r="O1140" i="8"/>
  <c r="N1140" i="8"/>
  <c r="K1140" i="8"/>
  <c r="L1140" i="8" s="1"/>
  <c r="J1140" i="8"/>
  <c r="I1140" i="8"/>
  <c r="H1140" i="8"/>
  <c r="G1140" i="8"/>
  <c r="F1140" i="8"/>
  <c r="E1140" i="8"/>
  <c r="D1140" i="8"/>
  <c r="C1140" i="8"/>
  <c r="B1140" i="8"/>
  <c r="A1140" i="8"/>
  <c r="Q1140" i="8" s="1"/>
  <c r="P1139" i="8"/>
  <c r="O1139" i="8"/>
  <c r="N1139" i="8"/>
  <c r="L1139" i="8"/>
  <c r="K1139" i="8"/>
  <c r="J1139" i="8"/>
  <c r="I1139" i="8"/>
  <c r="H1139" i="8"/>
  <c r="G1139" i="8"/>
  <c r="F1139" i="8"/>
  <c r="E1139" i="8"/>
  <c r="D1139" i="8"/>
  <c r="C1139" i="8"/>
  <c r="B1139" i="8"/>
  <c r="A1139" i="8"/>
  <c r="Q1139" i="8" s="1"/>
  <c r="P1138" i="8"/>
  <c r="O1138" i="8"/>
  <c r="N1138" i="8"/>
  <c r="K1138" i="8"/>
  <c r="L1138" i="8" s="1"/>
  <c r="J1138" i="8"/>
  <c r="I1138" i="8"/>
  <c r="H1138" i="8"/>
  <c r="G1138" i="8"/>
  <c r="F1138" i="8"/>
  <c r="E1138" i="8"/>
  <c r="D1138" i="8"/>
  <c r="C1138" i="8"/>
  <c r="B1138" i="8"/>
  <c r="A1138" i="8"/>
  <c r="Q1138" i="8" s="1"/>
  <c r="P1137" i="8"/>
  <c r="O1137" i="8"/>
  <c r="N1137" i="8"/>
  <c r="K1137" i="8"/>
  <c r="L1137" i="8" s="1"/>
  <c r="J1137" i="8"/>
  <c r="I1137" i="8"/>
  <c r="H1137" i="8"/>
  <c r="G1137" i="8"/>
  <c r="F1137" i="8"/>
  <c r="E1137" i="8"/>
  <c r="D1137" i="8"/>
  <c r="C1137" i="8"/>
  <c r="B1137" i="8"/>
  <c r="A1137" i="8"/>
  <c r="Q1137" i="8" s="1"/>
  <c r="P1136" i="8"/>
  <c r="O1136" i="8"/>
  <c r="N1136" i="8"/>
  <c r="K1136" i="8"/>
  <c r="L1136" i="8" s="1"/>
  <c r="J1136" i="8"/>
  <c r="I1136" i="8"/>
  <c r="H1136" i="8"/>
  <c r="G1136" i="8"/>
  <c r="F1136" i="8"/>
  <c r="E1136" i="8"/>
  <c r="D1136" i="8"/>
  <c r="C1136" i="8"/>
  <c r="B1136" i="8"/>
  <c r="A1136" i="8"/>
  <c r="Q1136" i="8" s="1"/>
  <c r="P1135" i="8"/>
  <c r="O1135" i="8"/>
  <c r="N1135" i="8"/>
  <c r="K1135" i="8"/>
  <c r="L1135" i="8" s="1"/>
  <c r="J1135" i="8"/>
  <c r="I1135" i="8"/>
  <c r="H1135" i="8"/>
  <c r="G1135" i="8"/>
  <c r="F1135" i="8"/>
  <c r="E1135" i="8"/>
  <c r="D1135" i="8"/>
  <c r="C1135" i="8"/>
  <c r="B1135" i="8"/>
  <c r="A1135" i="8"/>
  <c r="Q1135" i="8" s="1"/>
  <c r="P1134" i="8"/>
  <c r="O1134" i="8"/>
  <c r="N1134" i="8"/>
  <c r="K1134" i="8"/>
  <c r="L1134" i="8" s="1"/>
  <c r="J1134" i="8"/>
  <c r="I1134" i="8"/>
  <c r="H1134" i="8"/>
  <c r="G1134" i="8"/>
  <c r="F1134" i="8"/>
  <c r="E1134" i="8"/>
  <c r="D1134" i="8"/>
  <c r="C1134" i="8"/>
  <c r="B1134" i="8"/>
  <c r="A1134" i="8"/>
  <c r="Q1134" i="8" s="1"/>
  <c r="P1133" i="8"/>
  <c r="O1133" i="8"/>
  <c r="N1133" i="8"/>
  <c r="L1133" i="8"/>
  <c r="K1133" i="8"/>
  <c r="J1133" i="8"/>
  <c r="I1133" i="8"/>
  <c r="H1133" i="8"/>
  <c r="G1133" i="8"/>
  <c r="F1133" i="8"/>
  <c r="E1133" i="8"/>
  <c r="D1133" i="8"/>
  <c r="C1133" i="8"/>
  <c r="B1133" i="8"/>
  <c r="A1133" i="8"/>
  <c r="Q1133" i="8" s="1"/>
  <c r="P1132" i="8"/>
  <c r="O1132" i="8"/>
  <c r="N1132" i="8"/>
  <c r="K1132" i="8"/>
  <c r="L1132" i="8" s="1"/>
  <c r="J1132" i="8"/>
  <c r="I1132" i="8"/>
  <c r="H1132" i="8"/>
  <c r="G1132" i="8"/>
  <c r="F1132" i="8"/>
  <c r="E1132" i="8"/>
  <c r="D1132" i="8"/>
  <c r="C1132" i="8"/>
  <c r="B1132" i="8"/>
  <c r="A1132" i="8"/>
  <c r="Q1132" i="8" s="1"/>
  <c r="P1131" i="8"/>
  <c r="O1131" i="8"/>
  <c r="N1131" i="8"/>
  <c r="K1131" i="8"/>
  <c r="L1131" i="8" s="1"/>
  <c r="J1131" i="8"/>
  <c r="I1131" i="8"/>
  <c r="H1131" i="8"/>
  <c r="G1131" i="8"/>
  <c r="F1131" i="8"/>
  <c r="E1131" i="8"/>
  <c r="D1131" i="8"/>
  <c r="C1131" i="8"/>
  <c r="B1131" i="8"/>
  <c r="A1131" i="8"/>
  <c r="Q1131" i="8" s="1"/>
  <c r="P1130" i="8"/>
  <c r="O1130" i="8"/>
  <c r="N1130" i="8"/>
  <c r="K1130" i="8"/>
  <c r="L1130" i="8" s="1"/>
  <c r="J1130" i="8"/>
  <c r="I1130" i="8"/>
  <c r="H1130" i="8"/>
  <c r="G1130" i="8"/>
  <c r="F1130" i="8"/>
  <c r="E1130" i="8"/>
  <c r="D1130" i="8"/>
  <c r="C1130" i="8"/>
  <c r="B1130" i="8"/>
  <c r="A1130" i="8"/>
  <c r="Q1130" i="8" s="1"/>
  <c r="P1129" i="8"/>
  <c r="O1129" i="8"/>
  <c r="N1129" i="8"/>
  <c r="K1129" i="8"/>
  <c r="L1129" i="8" s="1"/>
  <c r="J1129" i="8"/>
  <c r="I1129" i="8"/>
  <c r="H1129" i="8"/>
  <c r="G1129" i="8"/>
  <c r="F1129" i="8"/>
  <c r="E1129" i="8"/>
  <c r="D1129" i="8"/>
  <c r="C1129" i="8"/>
  <c r="B1129" i="8"/>
  <c r="A1129" i="8"/>
  <c r="Q1129" i="8" s="1"/>
  <c r="P1128" i="8"/>
  <c r="O1128" i="8"/>
  <c r="N1128" i="8"/>
  <c r="K1128" i="8"/>
  <c r="L1128" i="8" s="1"/>
  <c r="J1128" i="8"/>
  <c r="I1128" i="8"/>
  <c r="H1128" i="8"/>
  <c r="G1128" i="8"/>
  <c r="F1128" i="8"/>
  <c r="E1128" i="8"/>
  <c r="D1128" i="8"/>
  <c r="C1128" i="8"/>
  <c r="B1128" i="8"/>
  <c r="A1128" i="8"/>
  <c r="Q1128" i="8" s="1"/>
  <c r="P1127" i="8"/>
  <c r="O1127" i="8"/>
  <c r="N1127" i="8"/>
  <c r="K1127" i="8"/>
  <c r="L1127" i="8" s="1"/>
  <c r="J1127" i="8"/>
  <c r="I1127" i="8"/>
  <c r="H1127" i="8"/>
  <c r="G1127" i="8"/>
  <c r="F1127" i="8"/>
  <c r="E1127" i="8"/>
  <c r="D1127" i="8"/>
  <c r="C1127" i="8"/>
  <c r="B1127" i="8"/>
  <c r="A1127" i="8"/>
  <c r="Q1127" i="8" s="1"/>
  <c r="P1126" i="8"/>
  <c r="O1126" i="8"/>
  <c r="N1126" i="8"/>
  <c r="K1126" i="8"/>
  <c r="L1126" i="8" s="1"/>
  <c r="J1126" i="8"/>
  <c r="I1126" i="8"/>
  <c r="H1126" i="8"/>
  <c r="G1126" i="8"/>
  <c r="F1126" i="8"/>
  <c r="E1126" i="8"/>
  <c r="D1126" i="8"/>
  <c r="C1126" i="8"/>
  <c r="B1126" i="8"/>
  <c r="A1126" i="8"/>
  <c r="Q1126" i="8" s="1"/>
  <c r="P1125" i="8"/>
  <c r="O1125" i="8"/>
  <c r="N1125" i="8"/>
  <c r="L1125" i="8"/>
  <c r="K1125" i="8"/>
  <c r="J1125" i="8"/>
  <c r="I1125" i="8"/>
  <c r="H1125" i="8"/>
  <c r="G1125" i="8"/>
  <c r="F1125" i="8"/>
  <c r="E1125" i="8"/>
  <c r="D1125" i="8"/>
  <c r="C1125" i="8"/>
  <c r="B1125" i="8"/>
  <c r="A1125" i="8"/>
  <c r="Q1125" i="8" s="1"/>
  <c r="P1124" i="8"/>
  <c r="O1124" i="8"/>
  <c r="N1124" i="8"/>
  <c r="K1124" i="8"/>
  <c r="L1124" i="8" s="1"/>
  <c r="J1124" i="8"/>
  <c r="I1124" i="8"/>
  <c r="H1124" i="8"/>
  <c r="G1124" i="8"/>
  <c r="F1124" i="8"/>
  <c r="E1124" i="8"/>
  <c r="D1124" i="8"/>
  <c r="C1124" i="8"/>
  <c r="B1124" i="8"/>
  <c r="A1124" i="8"/>
  <c r="Q1124" i="8" s="1"/>
  <c r="P1123" i="8"/>
  <c r="O1123" i="8"/>
  <c r="N1123" i="8"/>
  <c r="K1123" i="8"/>
  <c r="L1123" i="8" s="1"/>
  <c r="J1123" i="8"/>
  <c r="I1123" i="8"/>
  <c r="H1123" i="8"/>
  <c r="G1123" i="8"/>
  <c r="F1123" i="8"/>
  <c r="E1123" i="8"/>
  <c r="D1123" i="8"/>
  <c r="C1123" i="8"/>
  <c r="B1123" i="8"/>
  <c r="A1123" i="8"/>
  <c r="Q1123" i="8" s="1"/>
  <c r="P1122" i="8"/>
  <c r="O1122" i="8"/>
  <c r="N1122" i="8"/>
  <c r="K1122" i="8"/>
  <c r="L1122" i="8" s="1"/>
  <c r="J1122" i="8"/>
  <c r="I1122" i="8"/>
  <c r="H1122" i="8"/>
  <c r="G1122" i="8"/>
  <c r="F1122" i="8"/>
  <c r="E1122" i="8"/>
  <c r="D1122" i="8"/>
  <c r="C1122" i="8"/>
  <c r="B1122" i="8"/>
  <c r="A1122" i="8"/>
  <c r="Q1122" i="8" s="1"/>
  <c r="P1121" i="8"/>
  <c r="O1121" i="8"/>
  <c r="N1121" i="8"/>
  <c r="K1121" i="8"/>
  <c r="L1121" i="8" s="1"/>
  <c r="J1121" i="8"/>
  <c r="I1121" i="8"/>
  <c r="H1121" i="8"/>
  <c r="G1121" i="8"/>
  <c r="F1121" i="8"/>
  <c r="E1121" i="8"/>
  <c r="D1121" i="8"/>
  <c r="C1121" i="8"/>
  <c r="B1121" i="8"/>
  <c r="A1121" i="8"/>
  <c r="Q1121" i="8" s="1"/>
  <c r="P1120" i="8"/>
  <c r="O1120" i="8"/>
  <c r="N1120" i="8"/>
  <c r="K1120" i="8"/>
  <c r="L1120" i="8" s="1"/>
  <c r="J1120" i="8"/>
  <c r="I1120" i="8"/>
  <c r="H1120" i="8"/>
  <c r="G1120" i="8"/>
  <c r="F1120" i="8"/>
  <c r="E1120" i="8"/>
  <c r="D1120" i="8"/>
  <c r="C1120" i="8"/>
  <c r="B1120" i="8"/>
  <c r="A1120" i="8"/>
  <c r="Q1120" i="8" s="1"/>
  <c r="P1119" i="8"/>
  <c r="O1119" i="8"/>
  <c r="N1119" i="8"/>
  <c r="K1119" i="8"/>
  <c r="L1119" i="8" s="1"/>
  <c r="J1119" i="8"/>
  <c r="I1119" i="8"/>
  <c r="H1119" i="8"/>
  <c r="G1119" i="8"/>
  <c r="F1119" i="8"/>
  <c r="E1119" i="8"/>
  <c r="D1119" i="8"/>
  <c r="C1119" i="8"/>
  <c r="B1119" i="8"/>
  <c r="A1119" i="8"/>
  <c r="Q1119" i="8" s="1"/>
  <c r="P1118" i="8"/>
  <c r="O1118" i="8"/>
  <c r="N1118" i="8"/>
  <c r="K1118" i="8"/>
  <c r="L1118" i="8" s="1"/>
  <c r="J1118" i="8"/>
  <c r="I1118" i="8"/>
  <c r="H1118" i="8"/>
  <c r="G1118" i="8"/>
  <c r="F1118" i="8"/>
  <c r="E1118" i="8"/>
  <c r="D1118" i="8"/>
  <c r="C1118" i="8"/>
  <c r="B1118" i="8"/>
  <c r="A1118" i="8"/>
  <c r="Q1118" i="8" s="1"/>
  <c r="P1117" i="8"/>
  <c r="O1117" i="8"/>
  <c r="N1117" i="8"/>
  <c r="K1117" i="8"/>
  <c r="L1117" i="8" s="1"/>
  <c r="J1117" i="8"/>
  <c r="I1117" i="8"/>
  <c r="H1117" i="8"/>
  <c r="G1117" i="8"/>
  <c r="F1117" i="8"/>
  <c r="E1117" i="8"/>
  <c r="D1117" i="8"/>
  <c r="C1117" i="8"/>
  <c r="B1117" i="8"/>
  <c r="A1117" i="8"/>
  <c r="Q1117" i="8" s="1"/>
  <c r="P1116" i="8"/>
  <c r="O1116" i="8"/>
  <c r="N1116" i="8"/>
  <c r="K1116" i="8"/>
  <c r="L1116" i="8" s="1"/>
  <c r="J1116" i="8"/>
  <c r="I1116" i="8"/>
  <c r="H1116" i="8"/>
  <c r="G1116" i="8"/>
  <c r="F1116" i="8"/>
  <c r="E1116" i="8"/>
  <c r="D1116" i="8"/>
  <c r="C1116" i="8"/>
  <c r="B1116" i="8"/>
  <c r="A1116" i="8"/>
  <c r="Q1116" i="8" s="1"/>
  <c r="P1115" i="8"/>
  <c r="O1115" i="8"/>
  <c r="N1115" i="8"/>
  <c r="L1115" i="8"/>
  <c r="K1115" i="8"/>
  <c r="J1115" i="8"/>
  <c r="I1115" i="8"/>
  <c r="H1115" i="8"/>
  <c r="G1115" i="8"/>
  <c r="F1115" i="8"/>
  <c r="E1115" i="8"/>
  <c r="D1115" i="8"/>
  <c r="C1115" i="8"/>
  <c r="B1115" i="8"/>
  <c r="A1115" i="8"/>
  <c r="Q1115" i="8" s="1"/>
  <c r="P1114" i="8"/>
  <c r="O1114" i="8"/>
  <c r="N1114" i="8"/>
  <c r="K1114" i="8"/>
  <c r="L1114" i="8" s="1"/>
  <c r="J1114" i="8"/>
  <c r="I1114" i="8"/>
  <c r="H1114" i="8"/>
  <c r="G1114" i="8"/>
  <c r="F1114" i="8"/>
  <c r="E1114" i="8"/>
  <c r="D1114" i="8"/>
  <c r="C1114" i="8"/>
  <c r="B1114" i="8"/>
  <c r="A1114" i="8"/>
  <c r="Q1114" i="8" s="1"/>
  <c r="P1113" i="8"/>
  <c r="O1113" i="8"/>
  <c r="N1113" i="8"/>
  <c r="K1113" i="8"/>
  <c r="L1113" i="8" s="1"/>
  <c r="J1113" i="8"/>
  <c r="I1113" i="8"/>
  <c r="H1113" i="8"/>
  <c r="G1113" i="8"/>
  <c r="F1113" i="8"/>
  <c r="E1113" i="8"/>
  <c r="D1113" i="8"/>
  <c r="C1113" i="8"/>
  <c r="B1113" i="8"/>
  <c r="A1113" i="8"/>
  <c r="Q1113" i="8" s="1"/>
  <c r="P1112" i="8"/>
  <c r="O1112" i="8"/>
  <c r="N1112" i="8"/>
  <c r="K1112" i="8"/>
  <c r="L1112" i="8" s="1"/>
  <c r="J1112" i="8"/>
  <c r="I1112" i="8"/>
  <c r="H1112" i="8"/>
  <c r="G1112" i="8"/>
  <c r="F1112" i="8"/>
  <c r="E1112" i="8"/>
  <c r="D1112" i="8"/>
  <c r="C1112" i="8"/>
  <c r="B1112" i="8"/>
  <c r="A1112" i="8"/>
  <c r="Q1112" i="8" s="1"/>
  <c r="P1111" i="8"/>
  <c r="O1111" i="8"/>
  <c r="N1111" i="8"/>
  <c r="K1111" i="8"/>
  <c r="L1111" i="8" s="1"/>
  <c r="J1111" i="8"/>
  <c r="I1111" i="8"/>
  <c r="H1111" i="8"/>
  <c r="G1111" i="8"/>
  <c r="F1111" i="8"/>
  <c r="E1111" i="8"/>
  <c r="D1111" i="8"/>
  <c r="C1111" i="8"/>
  <c r="B1111" i="8"/>
  <c r="A1111" i="8"/>
  <c r="Q1111" i="8" s="1"/>
  <c r="P1110" i="8"/>
  <c r="O1110" i="8"/>
  <c r="N1110" i="8"/>
  <c r="K1110" i="8"/>
  <c r="L1110" i="8" s="1"/>
  <c r="J1110" i="8"/>
  <c r="I1110" i="8"/>
  <c r="H1110" i="8"/>
  <c r="G1110" i="8"/>
  <c r="F1110" i="8"/>
  <c r="E1110" i="8"/>
  <c r="D1110" i="8"/>
  <c r="C1110" i="8"/>
  <c r="B1110" i="8"/>
  <c r="A1110" i="8"/>
  <c r="Q1110" i="8" s="1"/>
  <c r="P1109" i="8"/>
  <c r="O1109" i="8"/>
  <c r="N1109" i="8"/>
  <c r="L1109" i="8"/>
  <c r="K1109" i="8"/>
  <c r="J1109" i="8"/>
  <c r="I1109" i="8"/>
  <c r="H1109" i="8"/>
  <c r="G1109" i="8"/>
  <c r="F1109" i="8"/>
  <c r="E1109" i="8"/>
  <c r="D1109" i="8"/>
  <c r="C1109" i="8"/>
  <c r="B1109" i="8"/>
  <c r="A1109" i="8"/>
  <c r="Q1109" i="8" s="1"/>
  <c r="P1108" i="8"/>
  <c r="O1108" i="8"/>
  <c r="N1108" i="8"/>
  <c r="K1108" i="8"/>
  <c r="L1108" i="8" s="1"/>
  <c r="J1108" i="8"/>
  <c r="I1108" i="8"/>
  <c r="H1108" i="8"/>
  <c r="G1108" i="8"/>
  <c r="F1108" i="8"/>
  <c r="E1108" i="8"/>
  <c r="D1108" i="8"/>
  <c r="C1108" i="8"/>
  <c r="B1108" i="8"/>
  <c r="A1108" i="8"/>
  <c r="Q1108" i="8" s="1"/>
  <c r="P1107" i="8"/>
  <c r="O1107" i="8"/>
  <c r="N1107" i="8"/>
  <c r="L1107" i="8"/>
  <c r="K1107" i="8"/>
  <c r="J1107" i="8"/>
  <c r="I1107" i="8"/>
  <c r="H1107" i="8"/>
  <c r="G1107" i="8"/>
  <c r="F1107" i="8"/>
  <c r="E1107" i="8"/>
  <c r="D1107" i="8"/>
  <c r="C1107" i="8"/>
  <c r="B1107" i="8"/>
  <c r="A1107" i="8"/>
  <c r="Q1107" i="8" s="1"/>
  <c r="P1106" i="8"/>
  <c r="O1106" i="8"/>
  <c r="N1106" i="8"/>
  <c r="K1106" i="8"/>
  <c r="L1106" i="8" s="1"/>
  <c r="J1106" i="8"/>
  <c r="I1106" i="8"/>
  <c r="H1106" i="8"/>
  <c r="G1106" i="8"/>
  <c r="F1106" i="8"/>
  <c r="E1106" i="8"/>
  <c r="D1106" i="8"/>
  <c r="C1106" i="8"/>
  <c r="B1106" i="8"/>
  <c r="A1106" i="8"/>
  <c r="Q1106" i="8" s="1"/>
  <c r="P1105" i="8"/>
  <c r="O1105" i="8"/>
  <c r="N1105" i="8"/>
  <c r="K1105" i="8"/>
  <c r="L1105" i="8" s="1"/>
  <c r="J1105" i="8"/>
  <c r="I1105" i="8"/>
  <c r="H1105" i="8"/>
  <c r="G1105" i="8"/>
  <c r="F1105" i="8"/>
  <c r="E1105" i="8"/>
  <c r="D1105" i="8"/>
  <c r="C1105" i="8"/>
  <c r="B1105" i="8"/>
  <c r="A1105" i="8"/>
  <c r="Q1105" i="8" s="1"/>
  <c r="P1104" i="8"/>
  <c r="O1104" i="8"/>
  <c r="N1104" i="8"/>
  <c r="K1104" i="8"/>
  <c r="L1104" i="8" s="1"/>
  <c r="J1104" i="8"/>
  <c r="I1104" i="8"/>
  <c r="H1104" i="8"/>
  <c r="G1104" i="8"/>
  <c r="F1104" i="8"/>
  <c r="E1104" i="8"/>
  <c r="D1104" i="8"/>
  <c r="C1104" i="8"/>
  <c r="B1104" i="8"/>
  <c r="A1104" i="8"/>
  <c r="Q1104" i="8" s="1"/>
  <c r="P1103" i="8"/>
  <c r="O1103" i="8"/>
  <c r="N1103" i="8"/>
  <c r="L1103" i="8"/>
  <c r="K1103" i="8"/>
  <c r="J1103" i="8"/>
  <c r="I1103" i="8"/>
  <c r="H1103" i="8"/>
  <c r="G1103" i="8"/>
  <c r="F1103" i="8"/>
  <c r="E1103" i="8"/>
  <c r="D1103" i="8"/>
  <c r="C1103" i="8"/>
  <c r="B1103" i="8"/>
  <c r="A1103" i="8"/>
  <c r="Q1103" i="8" s="1"/>
  <c r="Q1102" i="8"/>
  <c r="P1102" i="8"/>
  <c r="O1102" i="8"/>
  <c r="N1102" i="8"/>
  <c r="M1102" i="8"/>
  <c r="K1102" i="8"/>
  <c r="L1102" i="8" s="1"/>
  <c r="J1102" i="8"/>
  <c r="I1102" i="8"/>
  <c r="H1102" i="8"/>
  <c r="G1102" i="8"/>
  <c r="F1102" i="8"/>
  <c r="E1102" i="8"/>
  <c r="D1102" i="8"/>
  <c r="C1102" i="8"/>
  <c r="B1102" i="8"/>
  <c r="A1102" i="8"/>
  <c r="P1101" i="8"/>
  <c r="O1101" i="8"/>
  <c r="N1101" i="8"/>
  <c r="K1101" i="8"/>
  <c r="L1101" i="8" s="1"/>
  <c r="J1101" i="8"/>
  <c r="I1101" i="8"/>
  <c r="H1101" i="8"/>
  <c r="G1101" i="8"/>
  <c r="F1101" i="8"/>
  <c r="E1101" i="8"/>
  <c r="D1101" i="8"/>
  <c r="C1101" i="8"/>
  <c r="B1101" i="8"/>
  <c r="A1101" i="8"/>
  <c r="Q1101" i="8" s="1"/>
  <c r="P1100" i="8"/>
  <c r="O1100" i="8"/>
  <c r="N1100" i="8"/>
  <c r="K1100" i="8"/>
  <c r="L1100" i="8" s="1"/>
  <c r="J1100" i="8"/>
  <c r="I1100" i="8"/>
  <c r="H1100" i="8"/>
  <c r="G1100" i="8"/>
  <c r="F1100" i="8"/>
  <c r="E1100" i="8"/>
  <c r="D1100" i="8"/>
  <c r="C1100" i="8"/>
  <c r="B1100" i="8"/>
  <c r="A1100" i="8"/>
  <c r="Q1100" i="8" s="1"/>
  <c r="P1099" i="8"/>
  <c r="O1099" i="8"/>
  <c r="N1099" i="8"/>
  <c r="K1099" i="8"/>
  <c r="L1099" i="8" s="1"/>
  <c r="J1099" i="8"/>
  <c r="I1099" i="8"/>
  <c r="H1099" i="8"/>
  <c r="G1099" i="8"/>
  <c r="F1099" i="8"/>
  <c r="E1099" i="8"/>
  <c r="D1099" i="8"/>
  <c r="C1099" i="8"/>
  <c r="B1099" i="8"/>
  <c r="A1099" i="8"/>
  <c r="Q1099" i="8" s="1"/>
  <c r="P1098" i="8"/>
  <c r="O1098" i="8"/>
  <c r="N1098" i="8"/>
  <c r="K1098" i="8"/>
  <c r="L1098" i="8" s="1"/>
  <c r="J1098" i="8"/>
  <c r="I1098" i="8"/>
  <c r="H1098" i="8"/>
  <c r="G1098" i="8"/>
  <c r="F1098" i="8"/>
  <c r="E1098" i="8"/>
  <c r="D1098" i="8"/>
  <c r="C1098" i="8"/>
  <c r="B1098" i="8"/>
  <c r="A1098" i="8"/>
  <c r="Q1098" i="8" s="1"/>
  <c r="P1097" i="8"/>
  <c r="O1097" i="8"/>
  <c r="N1097" i="8"/>
  <c r="K1097" i="8"/>
  <c r="L1097" i="8" s="1"/>
  <c r="J1097" i="8"/>
  <c r="I1097" i="8"/>
  <c r="H1097" i="8"/>
  <c r="G1097" i="8"/>
  <c r="F1097" i="8"/>
  <c r="E1097" i="8"/>
  <c r="D1097" i="8"/>
  <c r="C1097" i="8"/>
  <c r="B1097" i="8"/>
  <c r="A1097" i="8"/>
  <c r="Q1097" i="8" s="1"/>
  <c r="P1096" i="8"/>
  <c r="O1096" i="8"/>
  <c r="N1096" i="8"/>
  <c r="K1096" i="8"/>
  <c r="L1096" i="8" s="1"/>
  <c r="J1096" i="8"/>
  <c r="I1096" i="8"/>
  <c r="H1096" i="8"/>
  <c r="G1096" i="8"/>
  <c r="F1096" i="8"/>
  <c r="E1096" i="8"/>
  <c r="D1096" i="8"/>
  <c r="C1096" i="8"/>
  <c r="B1096" i="8"/>
  <c r="A1096" i="8"/>
  <c r="Q1096" i="8" s="1"/>
  <c r="P1095" i="8"/>
  <c r="O1095" i="8"/>
  <c r="N1095" i="8"/>
  <c r="L1095" i="8"/>
  <c r="K1095" i="8"/>
  <c r="J1095" i="8"/>
  <c r="I1095" i="8"/>
  <c r="H1095" i="8"/>
  <c r="G1095" i="8"/>
  <c r="F1095" i="8"/>
  <c r="E1095" i="8"/>
  <c r="D1095" i="8"/>
  <c r="C1095" i="8"/>
  <c r="B1095" i="8"/>
  <c r="A1095" i="8"/>
  <c r="Q1095" i="8" s="1"/>
  <c r="Q1094" i="8"/>
  <c r="P1094" i="8"/>
  <c r="O1094" i="8"/>
  <c r="N1094" i="8"/>
  <c r="M1094" i="8"/>
  <c r="K1094" i="8"/>
  <c r="L1094" i="8" s="1"/>
  <c r="J1094" i="8"/>
  <c r="I1094" i="8"/>
  <c r="H1094" i="8"/>
  <c r="G1094" i="8"/>
  <c r="F1094" i="8"/>
  <c r="E1094" i="8"/>
  <c r="D1094" i="8"/>
  <c r="C1094" i="8"/>
  <c r="B1094" i="8"/>
  <c r="A1094" i="8"/>
  <c r="P1093" i="8"/>
  <c r="O1093" i="8"/>
  <c r="N1093" i="8"/>
  <c r="K1093" i="8"/>
  <c r="L1093" i="8" s="1"/>
  <c r="J1093" i="8"/>
  <c r="I1093" i="8"/>
  <c r="H1093" i="8"/>
  <c r="G1093" i="8"/>
  <c r="F1093" i="8"/>
  <c r="E1093" i="8"/>
  <c r="D1093" i="8"/>
  <c r="C1093" i="8"/>
  <c r="B1093" i="8"/>
  <c r="A1093" i="8"/>
  <c r="Q1093" i="8" s="1"/>
  <c r="P1092" i="8"/>
  <c r="O1092" i="8"/>
  <c r="N1092" i="8"/>
  <c r="K1092" i="8"/>
  <c r="L1092" i="8" s="1"/>
  <c r="J1092" i="8"/>
  <c r="I1092" i="8"/>
  <c r="H1092" i="8"/>
  <c r="G1092" i="8"/>
  <c r="F1092" i="8"/>
  <c r="E1092" i="8"/>
  <c r="D1092" i="8"/>
  <c r="C1092" i="8"/>
  <c r="B1092" i="8"/>
  <c r="A1092" i="8"/>
  <c r="Q1092" i="8" s="1"/>
  <c r="P1091" i="8"/>
  <c r="O1091" i="8"/>
  <c r="N1091" i="8"/>
  <c r="K1091" i="8"/>
  <c r="L1091" i="8" s="1"/>
  <c r="J1091" i="8"/>
  <c r="I1091" i="8"/>
  <c r="H1091" i="8"/>
  <c r="G1091" i="8"/>
  <c r="F1091" i="8"/>
  <c r="E1091" i="8"/>
  <c r="D1091" i="8"/>
  <c r="C1091" i="8"/>
  <c r="B1091" i="8"/>
  <c r="A1091" i="8"/>
  <c r="Q1091" i="8" s="1"/>
  <c r="P1090" i="8"/>
  <c r="O1090" i="8"/>
  <c r="N1090" i="8"/>
  <c r="K1090" i="8"/>
  <c r="L1090" i="8" s="1"/>
  <c r="J1090" i="8"/>
  <c r="I1090" i="8"/>
  <c r="H1090" i="8"/>
  <c r="G1090" i="8"/>
  <c r="F1090" i="8"/>
  <c r="E1090" i="8"/>
  <c r="D1090" i="8"/>
  <c r="C1090" i="8"/>
  <c r="B1090" i="8"/>
  <c r="A1090" i="8"/>
  <c r="Q1090" i="8" s="1"/>
  <c r="P1089" i="8"/>
  <c r="O1089" i="8"/>
  <c r="N1089" i="8"/>
  <c r="K1089" i="8"/>
  <c r="L1089" i="8" s="1"/>
  <c r="J1089" i="8"/>
  <c r="I1089" i="8"/>
  <c r="H1089" i="8"/>
  <c r="G1089" i="8"/>
  <c r="F1089" i="8"/>
  <c r="E1089" i="8"/>
  <c r="D1089" i="8"/>
  <c r="C1089" i="8"/>
  <c r="B1089" i="8"/>
  <c r="A1089" i="8"/>
  <c r="Q1089" i="8" s="1"/>
  <c r="P1088" i="8"/>
  <c r="O1088" i="8"/>
  <c r="N1088" i="8"/>
  <c r="K1088" i="8"/>
  <c r="L1088" i="8" s="1"/>
  <c r="J1088" i="8"/>
  <c r="I1088" i="8"/>
  <c r="H1088" i="8"/>
  <c r="G1088" i="8"/>
  <c r="F1088" i="8"/>
  <c r="E1088" i="8"/>
  <c r="D1088" i="8"/>
  <c r="C1088" i="8"/>
  <c r="B1088" i="8"/>
  <c r="A1088" i="8"/>
  <c r="Q1088" i="8" s="1"/>
  <c r="P1087" i="8"/>
  <c r="O1087" i="8"/>
  <c r="N1087" i="8"/>
  <c r="L1087" i="8"/>
  <c r="K1087" i="8"/>
  <c r="J1087" i="8"/>
  <c r="I1087" i="8"/>
  <c r="H1087" i="8"/>
  <c r="G1087" i="8"/>
  <c r="F1087" i="8"/>
  <c r="E1087" i="8"/>
  <c r="D1087" i="8"/>
  <c r="C1087" i="8"/>
  <c r="B1087" i="8"/>
  <c r="A1087" i="8"/>
  <c r="Q1087" i="8" s="1"/>
  <c r="Q1086" i="8"/>
  <c r="P1086" i="8"/>
  <c r="O1086" i="8"/>
  <c r="N1086" i="8"/>
  <c r="M1086" i="8"/>
  <c r="K1086" i="8"/>
  <c r="L1086" i="8" s="1"/>
  <c r="J1086" i="8"/>
  <c r="I1086" i="8"/>
  <c r="H1086" i="8"/>
  <c r="G1086" i="8"/>
  <c r="F1086" i="8"/>
  <c r="E1086" i="8"/>
  <c r="D1086" i="8"/>
  <c r="C1086" i="8"/>
  <c r="B1086" i="8"/>
  <c r="A1086" i="8"/>
  <c r="P1085" i="8"/>
  <c r="O1085" i="8"/>
  <c r="N1085" i="8"/>
  <c r="K1085" i="8"/>
  <c r="L1085" i="8" s="1"/>
  <c r="J1085" i="8"/>
  <c r="I1085" i="8"/>
  <c r="H1085" i="8"/>
  <c r="G1085" i="8"/>
  <c r="F1085" i="8"/>
  <c r="E1085" i="8"/>
  <c r="D1085" i="8"/>
  <c r="C1085" i="8"/>
  <c r="B1085" i="8"/>
  <c r="A1085" i="8"/>
  <c r="Q1085" i="8" s="1"/>
  <c r="P1084" i="8"/>
  <c r="O1084" i="8"/>
  <c r="N1084" i="8"/>
  <c r="K1084" i="8"/>
  <c r="L1084" i="8" s="1"/>
  <c r="J1084" i="8"/>
  <c r="I1084" i="8"/>
  <c r="H1084" i="8"/>
  <c r="G1084" i="8"/>
  <c r="F1084" i="8"/>
  <c r="E1084" i="8"/>
  <c r="D1084" i="8"/>
  <c r="C1084" i="8"/>
  <c r="B1084" i="8"/>
  <c r="A1084" i="8"/>
  <c r="Q1084" i="8" s="1"/>
  <c r="P1083" i="8"/>
  <c r="O1083" i="8"/>
  <c r="N1083" i="8"/>
  <c r="L1083" i="8"/>
  <c r="K1083" i="8"/>
  <c r="J1083" i="8"/>
  <c r="I1083" i="8"/>
  <c r="H1083" i="8"/>
  <c r="G1083" i="8"/>
  <c r="F1083" i="8"/>
  <c r="E1083" i="8"/>
  <c r="D1083" i="8"/>
  <c r="C1083" i="8"/>
  <c r="B1083" i="8"/>
  <c r="A1083" i="8"/>
  <c r="Q1083" i="8" s="1"/>
  <c r="P1082" i="8"/>
  <c r="O1082" i="8"/>
  <c r="N1082" i="8"/>
  <c r="K1082" i="8"/>
  <c r="L1082" i="8" s="1"/>
  <c r="J1082" i="8"/>
  <c r="I1082" i="8"/>
  <c r="H1082" i="8"/>
  <c r="G1082" i="8"/>
  <c r="F1082" i="8"/>
  <c r="E1082" i="8"/>
  <c r="D1082" i="8"/>
  <c r="C1082" i="8"/>
  <c r="B1082" i="8"/>
  <c r="A1082" i="8"/>
  <c r="Q1082" i="8" s="1"/>
  <c r="P1081" i="8"/>
  <c r="O1081" i="8"/>
  <c r="N1081" i="8"/>
  <c r="K1081" i="8"/>
  <c r="L1081" i="8" s="1"/>
  <c r="J1081" i="8"/>
  <c r="I1081" i="8"/>
  <c r="H1081" i="8"/>
  <c r="G1081" i="8"/>
  <c r="F1081" i="8"/>
  <c r="E1081" i="8"/>
  <c r="D1081" i="8"/>
  <c r="C1081" i="8"/>
  <c r="B1081" i="8"/>
  <c r="A1081" i="8"/>
  <c r="Q1081" i="8" s="1"/>
  <c r="P1080" i="8"/>
  <c r="O1080" i="8"/>
  <c r="N1080" i="8"/>
  <c r="K1080" i="8"/>
  <c r="L1080" i="8" s="1"/>
  <c r="J1080" i="8"/>
  <c r="I1080" i="8"/>
  <c r="H1080" i="8"/>
  <c r="G1080" i="8"/>
  <c r="F1080" i="8"/>
  <c r="E1080" i="8"/>
  <c r="D1080" i="8"/>
  <c r="C1080" i="8"/>
  <c r="B1080" i="8"/>
  <c r="A1080" i="8"/>
  <c r="Q1080" i="8" s="1"/>
  <c r="P1079" i="8"/>
  <c r="O1079" i="8"/>
  <c r="N1079" i="8"/>
  <c r="L1079" i="8"/>
  <c r="K1079" i="8"/>
  <c r="J1079" i="8"/>
  <c r="I1079" i="8"/>
  <c r="H1079" i="8"/>
  <c r="G1079" i="8"/>
  <c r="F1079" i="8"/>
  <c r="E1079" i="8"/>
  <c r="D1079" i="8"/>
  <c r="C1079" i="8"/>
  <c r="B1079" i="8"/>
  <c r="A1079" i="8"/>
  <c r="Q1079" i="8" s="1"/>
  <c r="P1078" i="8"/>
  <c r="O1078" i="8"/>
  <c r="N1078" i="8"/>
  <c r="K1078" i="8"/>
  <c r="L1078" i="8" s="1"/>
  <c r="J1078" i="8"/>
  <c r="I1078" i="8"/>
  <c r="H1078" i="8"/>
  <c r="G1078" i="8"/>
  <c r="F1078" i="8"/>
  <c r="E1078" i="8"/>
  <c r="D1078" i="8"/>
  <c r="C1078" i="8"/>
  <c r="B1078" i="8"/>
  <c r="A1078" i="8"/>
  <c r="Q1078" i="8" s="1"/>
  <c r="P1077" i="8"/>
  <c r="O1077" i="8"/>
  <c r="N1077" i="8"/>
  <c r="L1077" i="8"/>
  <c r="K1077" i="8"/>
  <c r="J1077" i="8"/>
  <c r="I1077" i="8"/>
  <c r="H1077" i="8"/>
  <c r="G1077" i="8"/>
  <c r="F1077" i="8"/>
  <c r="E1077" i="8"/>
  <c r="D1077" i="8"/>
  <c r="C1077" i="8"/>
  <c r="B1077" i="8"/>
  <c r="A1077" i="8"/>
  <c r="Q1077" i="8" s="1"/>
  <c r="P1076" i="8"/>
  <c r="O1076" i="8"/>
  <c r="N1076" i="8"/>
  <c r="K1076" i="8"/>
  <c r="L1076" i="8" s="1"/>
  <c r="J1076" i="8"/>
  <c r="I1076" i="8"/>
  <c r="H1076" i="8"/>
  <c r="G1076" i="8"/>
  <c r="F1076" i="8"/>
  <c r="E1076" i="8"/>
  <c r="D1076" i="8"/>
  <c r="C1076" i="8"/>
  <c r="B1076" i="8"/>
  <c r="A1076" i="8"/>
  <c r="Q1076" i="8" s="1"/>
  <c r="P1075" i="8"/>
  <c r="O1075" i="8"/>
  <c r="N1075" i="8"/>
  <c r="K1075" i="8"/>
  <c r="L1075" i="8" s="1"/>
  <c r="J1075" i="8"/>
  <c r="I1075" i="8"/>
  <c r="H1075" i="8"/>
  <c r="G1075" i="8"/>
  <c r="F1075" i="8"/>
  <c r="E1075" i="8"/>
  <c r="D1075" i="8"/>
  <c r="C1075" i="8"/>
  <c r="B1075" i="8"/>
  <c r="A1075" i="8"/>
  <c r="Q1075" i="8" s="1"/>
  <c r="P1074" i="8"/>
  <c r="O1074" i="8"/>
  <c r="N1074" i="8"/>
  <c r="K1074" i="8"/>
  <c r="L1074" i="8" s="1"/>
  <c r="J1074" i="8"/>
  <c r="I1074" i="8"/>
  <c r="H1074" i="8"/>
  <c r="G1074" i="8"/>
  <c r="F1074" i="8"/>
  <c r="E1074" i="8"/>
  <c r="D1074" i="8"/>
  <c r="C1074" i="8"/>
  <c r="B1074" i="8"/>
  <c r="A1074" i="8"/>
  <c r="Q1074" i="8" s="1"/>
  <c r="P1073" i="8"/>
  <c r="O1073" i="8"/>
  <c r="N1073" i="8"/>
  <c r="K1073" i="8"/>
  <c r="L1073" i="8" s="1"/>
  <c r="J1073" i="8"/>
  <c r="I1073" i="8"/>
  <c r="H1073" i="8"/>
  <c r="G1073" i="8"/>
  <c r="F1073" i="8"/>
  <c r="E1073" i="8"/>
  <c r="D1073" i="8"/>
  <c r="C1073" i="8"/>
  <c r="B1073" i="8"/>
  <c r="A1073" i="8"/>
  <c r="Q1073" i="8" s="1"/>
  <c r="P1072" i="8"/>
  <c r="O1072" i="8"/>
  <c r="N1072" i="8"/>
  <c r="K1072" i="8"/>
  <c r="L1072" i="8" s="1"/>
  <c r="J1072" i="8"/>
  <c r="I1072" i="8"/>
  <c r="H1072" i="8"/>
  <c r="G1072" i="8"/>
  <c r="F1072" i="8"/>
  <c r="E1072" i="8"/>
  <c r="D1072" i="8"/>
  <c r="C1072" i="8"/>
  <c r="B1072" i="8"/>
  <c r="A1072" i="8"/>
  <c r="Q1072" i="8" s="1"/>
  <c r="P1071" i="8"/>
  <c r="O1071" i="8"/>
  <c r="N1071" i="8"/>
  <c r="L1071" i="8"/>
  <c r="K1071" i="8"/>
  <c r="J1071" i="8"/>
  <c r="I1071" i="8"/>
  <c r="H1071" i="8"/>
  <c r="G1071" i="8"/>
  <c r="F1071" i="8"/>
  <c r="E1071" i="8"/>
  <c r="D1071" i="8"/>
  <c r="C1071" i="8"/>
  <c r="B1071" i="8"/>
  <c r="A1071" i="8"/>
  <c r="Q1071" i="8" s="1"/>
  <c r="P1070" i="8"/>
  <c r="O1070" i="8"/>
  <c r="N1070" i="8"/>
  <c r="K1070" i="8"/>
  <c r="L1070" i="8" s="1"/>
  <c r="J1070" i="8"/>
  <c r="I1070" i="8"/>
  <c r="H1070" i="8"/>
  <c r="G1070" i="8"/>
  <c r="F1070" i="8"/>
  <c r="E1070" i="8"/>
  <c r="D1070" i="8"/>
  <c r="C1070" i="8"/>
  <c r="B1070" i="8"/>
  <c r="A1070" i="8"/>
  <c r="Q1070" i="8" s="1"/>
  <c r="P1069" i="8"/>
  <c r="O1069" i="8"/>
  <c r="N1069" i="8"/>
  <c r="K1069" i="8"/>
  <c r="L1069" i="8" s="1"/>
  <c r="J1069" i="8"/>
  <c r="I1069" i="8"/>
  <c r="H1069" i="8"/>
  <c r="G1069" i="8"/>
  <c r="F1069" i="8"/>
  <c r="E1069" i="8"/>
  <c r="D1069" i="8"/>
  <c r="C1069" i="8"/>
  <c r="B1069" i="8"/>
  <c r="A1069" i="8"/>
  <c r="Q1069" i="8" s="1"/>
  <c r="P1068" i="8"/>
  <c r="O1068" i="8"/>
  <c r="N1068" i="8"/>
  <c r="K1068" i="8"/>
  <c r="L1068" i="8" s="1"/>
  <c r="J1068" i="8"/>
  <c r="I1068" i="8"/>
  <c r="H1068" i="8"/>
  <c r="G1068" i="8"/>
  <c r="F1068" i="8"/>
  <c r="E1068" i="8"/>
  <c r="D1068" i="8"/>
  <c r="C1068" i="8"/>
  <c r="B1068" i="8"/>
  <c r="A1068" i="8"/>
  <c r="Q1068" i="8" s="1"/>
  <c r="P1067" i="8"/>
  <c r="O1067" i="8"/>
  <c r="N1067" i="8"/>
  <c r="L1067" i="8"/>
  <c r="K1067" i="8"/>
  <c r="J1067" i="8"/>
  <c r="I1067" i="8"/>
  <c r="H1067" i="8"/>
  <c r="G1067" i="8"/>
  <c r="F1067" i="8"/>
  <c r="E1067" i="8"/>
  <c r="D1067" i="8"/>
  <c r="C1067" i="8"/>
  <c r="B1067" i="8"/>
  <c r="A1067" i="8"/>
  <c r="Q1067" i="8" s="1"/>
  <c r="P1066" i="8"/>
  <c r="O1066" i="8"/>
  <c r="N1066" i="8"/>
  <c r="K1066" i="8"/>
  <c r="L1066" i="8" s="1"/>
  <c r="J1066" i="8"/>
  <c r="I1066" i="8"/>
  <c r="H1066" i="8"/>
  <c r="G1066" i="8"/>
  <c r="F1066" i="8"/>
  <c r="E1066" i="8"/>
  <c r="D1066" i="8"/>
  <c r="C1066" i="8"/>
  <c r="B1066" i="8"/>
  <c r="A1066" i="8"/>
  <c r="Q1066" i="8" s="1"/>
  <c r="P1065" i="8"/>
  <c r="O1065" i="8"/>
  <c r="N1065" i="8"/>
  <c r="K1065" i="8"/>
  <c r="L1065" i="8" s="1"/>
  <c r="J1065" i="8"/>
  <c r="I1065" i="8"/>
  <c r="H1065" i="8"/>
  <c r="G1065" i="8"/>
  <c r="F1065" i="8"/>
  <c r="E1065" i="8"/>
  <c r="D1065" i="8"/>
  <c r="C1065" i="8"/>
  <c r="B1065" i="8"/>
  <c r="A1065" i="8"/>
  <c r="Q1065" i="8" s="1"/>
  <c r="P1064" i="8"/>
  <c r="O1064" i="8"/>
  <c r="N1064" i="8"/>
  <c r="L1064" i="8"/>
  <c r="K1064" i="8"/>
  <c r="J1064" i="8"/>
  <c r="I1064" i="8"/>
  <c r="H1064" i="8"/>
  <c r="G1064" i="8"/>
  <c r="F1064" i="8"/>
  <c r="E1064" i="8"/>
  <c r="D1064" i="8"/>
  <c r="C1064" i="8"/>
  <c r="B1064" i="8"/>
  <c r="A1064" i="8"/>
  <c r="Q1064" i="8" s="1"/>
  <c r="P1063" i="8"/>
  <c r="O1063" i="8"/>
  <c r="N1063" i="8"/>
  <c r="L1063" i="8"/>
  <c r="K1063" i="8"/>
  <c r="J1063" i="8"/>
  <c r="I1063" i="8"/>
  <c r="H1063" i="8"/>
  <c r="G1063" i="8"/>
  <c r="F1063" i="8"/>
  <c r="E1063" i="8"/>
  <c r="D1063" i="8"/>
  <c r="C1063" i="8"/>
  <c r="B1063" i="8"/>
  <c r="A1063" i="8"/>
  <c r="Q1063" i="8" s="1"/>
  <c r="P1062" i="8"/>
  <c r="O1062" i="8"/>
  <c r="N1062" i="8"/>
  <c r="K1062" i="8"/>
  <c r="L1062" i="8" s="1"/>
  <c r="J1062" i="8"/>
  <c r="I1062" i="8"/>
  <c r="H1062" i="8"/>
  <c r="G1062" i="8"/>
  <c r="F1062" i="8"/>
  <c r="E1062" i="8"/>
  <c r="D1062" i="8"/>
  <c r="C1062" i="8"/>
  <c r="B1062" i="8"/>
  <c r="A1062" i="8"/>
  <c r="Q1062" i="8" s="1"/>
  <c r="P1061" i="8"/>
  <c r="O1061" i="8"/>
  <c r="N1061" i="8"/>
  <c r="L1061" i="8"/>
  <c r="K1061" i="8"/>
  <c r="J1061" i="8"/>
  <c r="I1061" i="8"/>
  <c r="H1061" i="8"/>
  <c r="G1061" i="8"/>
  <c r="F1061" i="8"/>
  <c r="E1061" i="8"/>
  <c r="D1061" i="8"/>
  <c r="C1061" i="8"/>
  <c r="B1061" i="8"/>
  <c r="A1061" i="8"/>
  <c r="Q1061" i="8" s="1"/>
  <c r="P1060" i="8"/>
  <c r="O1060" i="8"/>
  <c r="N1060" i="8"/>
  <c r="K1060" i="8"/>
  <c r="L1060" i="8" s="1"/>
  <c r="J1060" i="8"/>
  <c r="I1060" i="8"/>
  <c r="H1060" i="8"/>
  <c r="G1060" i="8"/>
  <c r="F1060" i="8"/>
  <c r="E1060" i="8"/>
  <c r="D1060" i="8"/>
  <c r="C1060" i="8"/>
  <c r="B1060" i="8"/>
  <c r="A1060" i="8"/>
  <c r="Q1060" i="8" s="1"/>
  <c r="P1059" i="8"/>
  <c r="O1059" i="8"/>
  <c r="N1059" i="8"/>
  <c r="K1059" i="8"/>
  <c r="L1059" i="8" s="1"/>
  <c r="J1059" i="8"/>
  <c r="I1059" i="8"/>
  <c r="H1059" i="8"/>
  <c r="G1059" i="8"/>
  <c r="F1059" i="8"/>
  <c r="E1059" i="8"/>
  <c r="D1059" i="8"/>
  <c r="C1059" i="8"/>
  <c r="B1059" i="8"/>
  <c r="A1059" i="8"/>
  <c r="Q1059" i="8" s="1"/>
  <c r="P1058" i="8"/>
  <c r="O1058" i="8"/>
  <c r="N1058" i="8"/>
  <c r="K1058" i="8"/>
  <c r="L1058" i="8" s="1"/>
  <c r="J1058" i="8"/>
  <c r="I1058" i="8"/>
  <c r="H1058" i="8"/>
  <c r="G1058" i="8"/>
  <c r="F1058" i="8"/>
  <c r="E1058" i="8"/>
  <c r="D1058" i="8"/>
  <c r="C1058" i="8"/>
  <c r="B1058" i="8"/>
  <c r="A1058" i="8"/>
  <c r="Q1058" i="8" s="1"/>
  <c r="P1057" i="8"/>
  <c r="O1057" i="8"/>
  <c r="N1057" i="8"/>
  <c r="K1057" i="8"/>
  <c r="L1057" i="8" s="1"/>
  <c r="J1057" i="8"/>
  <c r="I1057" i="8"/>
  <c r="H1057" i="8"/>
  <c r="G1057" i="8"/>
  <c r="F1057" i="8"/>
  <c r="E1057" i="8"/>
  <c r="D1057" i="8"/>
  <c r="C1057" i="8"/>
  <c r="B1057" i="8"/>
  <c r="A1057" i="8"/>
  <c r="Q1057" i="8" s="1"/>
  <c r="P1056" i="8"/>
  <c r="O1056" i="8"/>
  <c r="N1056" i="8"/>
  <c r="K1056" i="8"/>
  <c r="L1056" i="8" s="1"/>
  <c r="J1056" i="8"/>
  <c r="I1056" i="8"/>
  <c r="H1056" i="8"/>
  <c r="G1056" i="8"/>
  <c r="F1056" i="8"/>
  <c r="E1056" i="8"/>
  <c r="D1056" i="8"/>
  <c r="C1056" i="8"/>
  <c r="B1056" i="8"/>
  <c r="A1056" i="8"/>
  <c r="Q1056" i="8" s="1"/>
  <c r="P1055" i="8"/>
  <c r="O1055" i="8"/>
  <c r="N1055" i="8"/>
  <c r="L1055" i="8"/>
  <c r="K1055" i="8"/>
  <c r="J1055" i="8"/>
  <c r="I1055" i="8"/>
  <c r="H1055" i="8"/>
  <c r="G1055" i="8"/>
  <c r="F1055" i="8"/>
  <c r="E1055" i="8"/>
  <c r="D1055" i="8"/>
  <c r="C1055" i="8"/>
  <c r="B1055" i="8"/>
  <c r="A1055" i="8"/>
  <c r="Q1055" i="8" s="1"/>
  <c r="P1054" i="8"/>
  <c r="O1054" i="8"/>
  <c r="N1054" i="8"/>
  <c r="K1054" i="8"/>
  <c r="L1054" i="8" s="1"/>
  <c r="J1054" i="8"/>
  <c r="I1054" i="8"/>
  <c r="H1054" i="8"/>
  <c r="G1054" i="8"/>
  <c r="F1054" i="8"/>
  <c r="E1054" i="8"/>
  <c r="D1054" i="8"/>
  <c r="C1054" i="8"/>
  <c r="B1054" i="8"/>
  <c r="A1054" i="8"/>
  <c r="Q1054" i="8" s="1"/>
  <c r="P1053" i="8"/>
  <c r="O1053" i="8"/>
  <c r="N1053" i="8"/>
  <c r="K1053" i="8"/>
  <c r="L1053" i="8" s="1"/>
  <c r="J1053" i="8"/>
  <c r="I1053" i="8"/>
  <c r="H1053" i="8"/>
  <c r="G1053" i="8"/>
  <c r="F1053" i="8"/>
  <c r="E1053" i="8"/>
  <c r="D1053" i="8"/>
  <c r="C1053" i="8"/>
  <c r="B1053" i="8"/>
  <c r="A1053" i="8"/>
  <c r="Q1053" i="8" s="1"/>
  <c r="P1052" i="8"/>
  <c r="O1052" i="8"/>
  <c r="N1052" i="8"/>
  <c r="K1052" i="8"/>
  <c r="L1052" i="8" s="1"/>
  <c r="J1052" i="8"/>
  <c r="I1052" i="8"/>
  <c r="H1052" i="8"/>
  <c r="G1052" i="8"/>
  <c r="F1052" i="8"/>
  <c r="E1052" i="8"/>
  <c r="D1052" i="8"/>
  <c r="C1052" i="8"/>
  <c r="B1052" i="8"/>
  <c r="A1052" i="8"/>
  <c r="Q1052" i="8" s="1"/>
  <c r="P1051" i="8"/>
  <c r="O1051" i="8"/>
  <c r="N1051" i="8"/>
  <c r="L1051" i="8"/>
  <c r="K1051" i="8"/>
  <c r="J1051" i="8"/>
  <c r="I1051" i="8"/>
  <c r="H1051" i="8"/>
  <c r="G1051" i="8"/>
  <c r="F1051" i="8"/>
  <c r="E1051" i="8"/>
  <c r="D1051" i="8"/>
  <c r="C1051" i="8"/>
  <c r="B1051" i="8"/>
  <c r="A1051" i="8"/>
  <c r="Q1051" i="8" s="1"/>
  <c r="P1050" i="8"/>
  <c r="O1050" i="8"/>
  <c r="N1050" i="8"/>
  <c r="K1050" i="8"/>
  <c r="L1050" i="8" s="1"/>
  <c r="J1050" i="8"/>
  <c r="I1050" i="8"/>
  <c r="H1050" i="8"/>
  <c r="G1050" i="8"/>
  <c r="F1050" i="8"/>
  <c r="E1050" i="8"/>
  <c r="D1050" i="8"/>
  <c r="C1050" i="8"/>
  <c r="B1050" i="8"/>
  <c r="A1050" i="8"/>
  <c r="Q1050" i="8" s="1"/>
  <c r="P1049" i="8"/>
  <c r="O1049" i="8"/>
  <c r="N1049" i="8"/>
  <c r="K1049" i="8"/>
  <c r="L1049" i="8" s="1"/>
  <c r="J1049" i="8"/>
  <c r="I1049" i="8"/>
  <c r="H1049" i="8"/>
  <c r="G1049" i="8"/>
  <c r="F1049" i="8"/>
  <c r="E1049" i="8"/>
  <c r="D1049" i="8"/>
  <c r="C1049" i="8"/>
  <c r="B1049" i="8"/>
  <c r="A1049" i="8"/>
  <c r="Q1049" i="8" s="1"/>
  <c r="P1048" i="8"/>
  <c r="O1048" i="8"/>
  <c r="N1048" i="8"/>
  <c r="L1048" i="8"/>
  <c r="K1048" i="8"/>
  <c r="J1048" i="8"/>
  <c r="I1048" i="8"/>
  <c r="H1048" i="8"/>
  <c r="G1048" i="8"/>
  <c r="F1048" i="8"/>
  <c r="E1048" i="8"/>
  <c r="D1048" i="8"/>
  <c r="C1048" i="8"/>
  <c r="B1048" i="8"/>
  <c r="A1048" i="8"/>
  <c r="Q1048" i="8" s="1"/>
  <c r="P1047" i="8"/>
  <c r="O1047" i="8"/>
  <c r="N1047" i="8"/>
  <c r="L1047" i="8"/>
  <c r="K1047" i="8"/>
  <c r="J1047" i="8"/>
  <c r="I1047" i="8"/>
  <c r="H1047" i="8"/>
  <c r="G1047" i="8"/>
  <c r="F1047" i="8"/>
  <c r="E1047" i="8"/>
  <c r="D1047" i="8"/>
  <c r="C1047" i="8"/>
  <c r="B1047" i="8"/>
  <c r="A1047" i="8"/>
  <c r="Q1047" i="8" s="1"/>
  <c r="P1046" i="8"/>
  <c r="O1046" i="8"/>
  <c r="N1046" i="8"/>
  <c r="K1046" i="8"/>
  <c r="L1046" i="8" s="1"/>
  <c r="J1046" i="8"/>
  <c r="I1046" i="8"/>
  <c r="H1046" i="8"/>
  <c r="G1046" i="8"/>
  <c r="F1046" i="8"/>
  <c r="E1046" i="8"/>
  <c r="D1046" i="8"/>
  <c r="C1046" i="8"/>
  <c r="B1046" i="8"/>
  <c r="A1046" i="8"/>
  <c r="Q1046" i="8" s="1"/>
  <c r="P1045" i="8"/>
  <c r="O1045" i="8"/>
  <c r="N1045" i="8"/>
  <c r="L1045" i="8"/>
  <c r="K1045" i="8"/>
  <c r="J1045" i="8"/>
  <c r="I1045" i="8"/>
  <c r="H1045" i="8"/>
  <c r="G1045" i="8"/>
  <c r="F1045" i="8"/>
  <c r="E1045" i="8"/>
  <c r="D1045" i="8"/>
  <c r="C1045" i="8"/>
  <c r="B1045" i="8"/>
  <c r="A1045" i="8"/>
  <c r="Q1045" i="8" s="1"/>
  <c r="P1044" i="8"/>
  <c r="O1044" i="8"/>
  <c r="N1044" i="8"/>
  <c r="L1044" i="8"/>
  <c r="K1044" i="8"/>
  <c r="J1044" i="8"/>
  <c r="I1044" i="8"/>
  <c r="H1044" i="8"/>
  <c r="G1044" i="8"/>
  <c r="F1044" i="8"/>
  <c r="E1044" i="8"/>
  <c r="D1044" i="8"/>
  <c r="C1044" i="8"/>
  <c r="B1044" i="8"/>
  <c r="A1044" i="8"/>
  <c r="Q1044" i="8" s="1"/>
  <c r="P1043" i="8"/>
  <c r="O1043" i="8"/>
  <c r="N1043" i="8"/>
  <c r="K1043" i="8"/>
  <c r="L1043" i="8" s="1"/>
  <c r="J1043" i="8"/>
  <c r="I1043" i="8"/>
  <c r="H1043" i="8"/>
  <c r="G1043" i="8"/>
  <c r="F1043" i="8"/>
  <c r="E1043" i="8"/>
  <c r="D1043" i="8"/>
  <c r="C1043" i="8"/>
  <c r="B1043" i="8"/>
  <c r="A1043" i="8"/>
  <c r="Q1043" i="8" s="1"/>
  <c r="P1042" i="8"/>
  <c r="O1042" i="8"/>
  <c r="N1042" i="8"/>
  <c r="K1042" i="8"/>
  <c r="L1042" i="8" s="1"/>
  <c r="J1042" i="8"/>
  <c r="I1042" i="8"/>
  <c r="H1042" i="8"/>
  <c r="G1042" i="8"/>
  <c r="F1042" i="8"/>
  <c r="E1042" i="8"/>
  <c r="D1042" i="8"/>
  <c r="C1042" i="8"/>
  <c r="B1042" i="8"/>
  <c r="A1042" i="8"/>
  <c r="Q1042" i="8" s="1"/>
  <c r="P1041" i="8"/>
  <c r="O1041" i="8"/>
  <c r="N1041" i="8"/>
  <c r="L1041" i="8"/>
  <c r="K1041" i="8"/>
  <c r="J1041" i="8"/>
  <c r="I1041" i="8"/>
  <c r="H1041" i="8"/>
  <c r="G1041" i="8"/>
  <c r="F1041" i="8"/>
  <c r="E1041" i="8"/>
  <c r="D1041" i="8"/>
  <c r="C1041" i="8"/>
  <c r="B1041" i="8"/>
  <c r="A1041" i="8"/>
  <c r="Q1041" i="8" s="1"/>
  <c r="P1040" i="8"/>
  <c r="O1040" i="8"/>
  <c r="N1040" i="8"/>
  <c r="K1040" i="8"/>
  <c r="L1040" i="8" s="1"/>
  <c r="J1040" i="8"/>
  <c r="I1040" i="8"/>
  <c r="H1040" i="8"/>
  <c r="G1040" i="8"/>
  <c r="F1040" i="8"/>
  <c r="E1040" i="8"/>
  <c r="D1040" i="8"/>
  <c r="C1040" i="8"/>
  <c r="B1040" i="8"/>
  <c r="A1040" i="8"/>
  <c r="Q1040" i="8" s="1"/>
  <c r="P1039" i="8"/>
  <c r="O1039" i="8"/>
  <c r="N1039" i="8"/>
  <c r="K1039" i="8"/>
  <c r="L1039" i="8" s="1"/>
  <c r="J1039" i="8"/>
  <c r="I1039" i="8"/>
  <c r="H1039" i="8"/>
  <c r="G1039" i="8"/>
  <c r="F1039" i="8"/>
  <c r="E1039" i="8"/>
  <c r="D1039" i="8"/>
  <c r="C1039" i="8"/>
  <c r="B1039" i="8"/>
  <c r="A1039" i="8"/>
  <c r="Q1039" i="8" s="1"/>
  <c r="P1038" i="8"/>
  <c r="O1038" i="8"/>
  <c r="N1038" i="8"/>
  <c r="K1038" i="8"/>
  <c r="L1038" i="8" s="1"/>
  <c r="J1038" i="8"/>
  <c r="I1038" i="8"/>
  <c r="H1038" i="8"/>
  <c r="G1038" i="8"/>
  <c r="F1038" i="8"/>
  <c r="E1038" i="8"/>
  <c r="D1038" i="8"/>
  <c r="C1038" i="8"/>
  <c r="B1038" i="8"/>
  <c r="A1038" i="8"/>
  <c r="Q1038" i="8" s="1"/>
  <c r="P1037" i="8"/>
  <c r="O1037" i="8"/>
  <c r="N1037" i="8"/>
  <c r="K1037" i="8"/>
  <c r="L1037" i="8" s="1"/>
  <c r="J1037" i="8"/>
  <c r="I1037" i="8"/>
  <c r="H1037" i="8"/>
  <c r="G1037" i="8"/>
  <c r="F1037" i="8"/>
  <c r="E1037" i="8"/>
  <c r="D1037" i="8"/>
  <c r="C1037" i="8"/>
  <c r="B1037" i="8"/>
  <c r="A1037" i="8"/>
  <c r="Q1037" i="8" s="1"/>
  <c r="P1036" i="8"/>
  <c r="O1036" i="8"/>
  <c r="N1036" i="8"/>
  <c r="K1036" i="8"/>
  <c r="L1036" i="8" s="1"/>
  <c r="J1036" i="8"/>
  <c r="I1036" i="8"/>
  <c r="H1036" i="8"/>
  <c r="G1036" i="8"/>
  <c r="F1036" i="8"/>
  <c r="E1036" i="8"/>
  <c r="D1036" i="8"/>
  <c r="C1036" i="8"/>
  <c r="B1036" i="8"/>
  <c r="A1036" i="8"/>
  <c r="Q1036" i="8" s="1"/>
  <c r="P1035" i="8"/>
  <c r="O1035" i="8"/>
  <c r="N1035" i="8"/>
  <c r="L1035" i="8"/>
  <c r="K1035" i="8"/>
  <c r="J1035" i="8"/>
  <c r="I1035" i="8"/>
  <c r="H1035" i="8"/>
  <c r="G1035" i="8"/>
  <c r="F1035" i="8"/>
  <c r="E1035" i="8"/>
  <c r="D1035" i="8"/>
  <c r="C1035" i="8"/>
  <c r="B1035" i="8"/>
  <c r="A1035" i="8"/>
  <c r="Q1035" i="8" s="1"/>
  <c r="P1034" i="8"/>
  <c r="O1034" i="8"/>
  <c r="N1034" i="8"/>
  <c r="K1034" i="8"/>
  <c r="L1034" i="8" s="1"/>
  <c r="J1034" i="8"/>
  <c r="I1034" i="8"/>
  <c r="H1034" i="8"/>
  <c r="G1034" i="8"/>
  <c r="F1034" i="8"/>
  <c r="E1034" i="8"/>
  <c r="D1034" i="8"/>
  <c r="C1034" i="8"/>
  <c r="B1034" i="8"/>
  <c r="A1034" i="8"/>
  <c r="Q1034" i="8" s="1"/>
  <c r="P1033" i="8"/>
  <c r="O1033" i="8"/>
  <c r="N1033" i="8"/>
  <c r="K1033" i="8"/>
  <c r="L1033" i="8" s="1"/>
  <c r="J1033" i="8"/>
  <c r="I1033" i="8"/>
  <c r="H1033" i="8"/>
  <c r="G1033" i="8"/>
  <c r="F1033" i="8"/>
  <c r="E1033" i="8"/>
  <c r="D1033" i="8"/>
  <c r="C1033" i="8"/>
  <c r="B1033" i="8"/>
  <c r="A1033" i="8"/>
  <c r="Q1033" i="8" s="1"/>
  <c r="P1032" i="8"/>
  <c r="O1032" i="8"/>
  <c r="N1032" i="8"/>
  <c r="L1032" i="8"/>
  <c r="K1032" i="8"/>
  <c r="J1032" i="8"/>
  <c r="I1032" i="8"/>
  <c r="H1032" i="8"/>
  <c r="G1032" i="8"/>
  <c r="F1032" i="8"/>
  <c r="E1032" i="8"/>
  <c r="D1032" i="8"/>
  <c r="C1032" i="8"/>
  <c r="B1032" i="8"/>
  <c r="A1032" i="8"/>
  <c r="Q1032" i="8" s="1"/>
  <c r="P1031" i="8"/>
  <c r="O1031" i="8"/>
  <c r="N1031" i="8"/>
  <c r="L1031" i="8"/>
  <c r="K1031" i="8"/>
  <c r="J1031" i="8"/>
  <c r="I1031" i="8"/>
  <c r="H1031" i="8"/>
  <c r="G1031" i="8"/>
  <c r="F1031" i="8"/>
  <c r="E1031" i="8"/>
  <c r="D1031" i="8"/>
  <c r="C1031" i="8"/>
  <c r="B1031" i="8"/>
  <c r="A1031" i="8"/>
  <c r="Q1031" i="8" s="1"/>
  <c r="P1030" i="8"/>
  <c r="O1030" i="8"/>
  <c r="N1030" i="8"/>
  <c r="K1030" i="8"/>
  <c r="L1030" i="8" s="1"/>
  <c r="J1030" i="8"/>
  <c r="I1030" i="8"/>
  <c r="H1030" i="8"/>
  <c r="G1030" i="8"/>
  <c r="F1030" i="8"/>
  <c r="E1030" i="8"/>
  <c r="D1030" i="8"/>
  <c r="C1030" i="8"/>
  <c r="B1030" i="8"/>
  <c r="A1030" i="8"/>
  <c r="Q1030" i="8" s="1"/>
  <c r="P1029" i="8"/>
  <c r="O1029" i="8"/>
  <c r="N1029" i="8"/>
  <c r="L1029" i="8"/>
  <c r="K1029" i="8"/>
  <c r="J1029" i="8"/>
  <c r="I1029" i="8"/>
  <c r="H1029" i="8"/>
  <c r="G1029" i="8"/>
  <c r="F1029" i="8"/>
  <c r="E1029" i="8"/>
  <c r="D1029" i="8"/>
  <c r="C1029" i="8"/>
  <c r="B1029" i="8"/>
  <c r="A1029" i="8"/>
  <c r="Q1029" i="8" s="1"/>
  <c r="P1028" i="8"/>
  <c r="O1028" i="8"/>
  <c r="N1028" i="8"/>
  <c r="L1028" i="8"/>
  <c r="K1028" i="8"/>
  <c r="J1028" i="8"/>
  <c r="I1028" i="8"/>
  <c r="H1028" i="8"/>
  <c r="G1028" i="8"/>
  <c r="F1028" i="8"/>
  <c r="E1028" i="8"/>
  <c r="D1028" i="8"/>
  <c r="C1028" i="8"/>
  <c r="B1028" i="8"/>
  <c r="A1028" i="8"/>
  <c r="Q1028" i="8" s="1"/>
  <c r="P1027" i="8"/>
  <c r="O1027" i="8"/>
  <c r="N1027" i="8"/>
  <c r="K1027" i="8"/>
  <c r="L1027" i="8" s="1"/>
  <c r="J1027" i="8"/>
  <c r="I1027" i="8"/>
  <c r="H1027" i="8"/>
  <c r="G1027" i="8"/>
  <c r="F1027" i="8"/>
  <c r="E1027" i="8"/>
  <c r="D1027" i="8"/>
  <c r="C1027" i="8"/>
  <c r="B1027" i="8"/>
  <c r="A1027" i="8"/>
  <c r="Q1027" i="8" s="1"/>
  <c r="P1026" i="8"/>
  <c r="O1026" i="8"/>
  <c r="N1026" i="8"/>
  <c r="K1026" i="8"/>
  <c r="L1026" i="8" s="1"/>
  <c r="J1026" i="8"/>
  <c r="I1026" i="8"/>
  <c r="H1026" i="8"/>
  <c r="G1026" i="8"/>
  <c r="F1026" i="8"/>
  <c r="E1026" i="8"/>
  <c r="D1026" i="8"/>
  <c r="C1026" i="8"/>
  <c r="B1026" i="8"/>
  <c r="A1026" i="8"/>
  <c r="Q1026" i="8" s="1"/>
  <c r="P1025" i="8"/>
  <c r="O1025" i="8"/>
  <c r="N1025" i="8"/>
  <c r="L1025" i="8"/>
  <c r="K1025" i="8"/>
  <c r="J1025" i="8"/>
  <c r="I1025" i="8"/>
  <c r="H1025" i="8"/>
  <c r="G1025" i="8"/>
  <c r="F1025" i="8"/>
  <c r="E1025" i="8"/>
  <c r="D1025" i="8"/>
  <c r="C1025" i="8"/>
  <c r="B1025" i="8"/>
  <c r="A1025" i="8"/>
  <c r="Q1025" i="8" s="1"/>
  <c r="P1024" i="8"/>
  <c r="O1024" i="8"/>
  <c r="N1024" i="8"/>
  <c r="K1024" i="8"/>
  <c r="L1024" i="8" s="1"/>
  <c r="J1024" i="8"/>
  <c r="I1024" i="8"/>
  <c r="H1024" i="8"/>
  <c r="G1024" i="8"/>
  <c r="F1024" i="8"/>
  <c r="E1024" i="8"/>
  <c r="D1024" i="8"/>
  <c r="C1024" i="8"/>
  <c r="B1024" i="8"/>
  <c r="A1024" i="8"/>
  <c r="Q1024" i="8" s="1"/>
  <c r="P1023" i="8"/>
  <c r="O1023" i="8"/>
  <c r="N1023" i="8"/>
  <c r="L1023" i="8"/>
  <c r="K1023" i="8"/>
  <c r="J1023" i="8"/>
  <c r="I1023" i="8"/>
  <c r="H1023" i="8"/>
  <c r="G1023" i="8"/>
  <c r="F1023" i="8"/>
  <c r="E1023" i="8"/>
  <c r="D1023" i="8"/>
  <c r="C1023" i="8"/>
  <c r="B1023" i="8"/>
  <c r="A1023" i="8"/>
  <c r="Q1023" i="8" s="1"/>
  <c r="P1022" i="8"/>
  <c r="O1022" i="8"/>
  <c r="N1022" i="8"/>
  <c r="K1022" i="8"/>
  <c r="L1022" i="8" s="1"/>
  <c r="J1022" i="8"/>
  <c r="I1022" i="8"/>
  <c r="H1022" i="8"/>
  <c r="G1022" i="8"/>
  <c r="F1022" i="8"/>
  <c r="E1022" i="8"/>
  <c r="D1022" i="8"/>
  <c r="C1022" i="8"/>
  <c r="B1022" i="8"/>
  <c r="A1022" i="8"/>
  <c r="Q1022" i="8" s="1"/>
  <c r="P1021" i="8"/>
  <c r="O1021" i="8"/>
  <c r="N1021" i="8"/>
  <c r="K1021" i="8"/>
  <c r="L1021" i="8" s="1"/>
  <c r="J1021" i="8"/>
  <c r="I1021" i="8"/>
  <c r="H1021" i="8"/>
  <c r="G1021" i="8"/>
  <c r="F1021" i="8"/>
  <c r="E1021" i="8"/>
  <c r="D1021" i="8"/>
  <c r="C1021" i="8"/>
  <c r="B1021" i="8"/>
  <c r="A1021" i="8"/>
  <c r="Q1021" i="8" s="1"/>
  <c r="P1020" i="8"/>
  <c r="O1020" i="8"/>
  <c r="N1020" i="8"/>
  <c r="L1020" i="8"/>
  <c r="K1020" i="8"/>
  <c r="J1020" i="8"/>
  <c r="I1020" i="8"/>
  <c r="H1020" i="8"/>
  <c r="G1020" i="8"/>
  <c r="F1020" i="8"/>
  <c r="E1020" i="8"/>
  <c r="D1020" i="8"/>
  <c r="C1020" i="8"/>
  <c r="B1020" i="8"/>
  <c r="A1020" i="8"/>
  <c r="Q1020" i="8" s="1"/>
  <c r="P1019" i="8"/>
  <c r="O1019" i="8"/>
  <c r="N1019" i="8"/>
  <c r="L1019" i="8"/>
  <c r="K1019" i="8"/>
  <c r="J1019" i="8"/>
  <c r="I1019" i="8"/>
  <c r="H1019" i="8"/>
  <c r="G1019" i="8"/>
  <c r="F1019" i="8"/>
  <c r="E1019" i="8"/>
  <c r="D1019" i="8"/>
  <c r="C1019" i="8"/>
  <c r="B1019" i="8"/>
  <c r="A1019" i="8"/>
  <c r="Q1019" i="8" s="1"/>
  <c r="P1018" i="8"/>
  <c r="O1018" i="8"/>
  <c r="N1018" i="8"/>
  <c r="K1018" i="8"/>
  <c r="L1018" i="8" s="1"/>
  <c r="J1018" i="8"/>
  <c r="I1018" i="8"/>
  <c r="H1018" i="8"/>
  <c r="G1018" i="8"/>
  <c r="F1018" i="8"/>
  <c r="E1018" i="8"/>
  <c r="D1018" i="8"/>
  <c r="C1018" i="8"/>
  <c r="B1018" i="8"/>
  <c r="A1018" i="8"/>
  <c r="Q1018" i="8" s="1"/>
  <c r="P1017" i="8"/>
  <c r="O1017" i="8"/>
  <c r="N1017" i="8"/>
  <c r="L1017" i="8"/>
  <c r="K1017" i="8"/>
  <c r="J1017" i="8"/>
  <c r="I1017" i="8"/>
  <c r="H1017" i="8"/>
  <c r="G1017" i="8"/>
  <c r="F1017" i="8"/>
  <c r="E1017" i="8"/>
  <c r="D1017" i="8"/>
  <c r="C1017" i="8"/>
  <c r="B1017" i="8"/>
  <c r="A1017" i="8"/>
  <c r="Q1017" i="8" s="1"/>
  <c r="P1016" i="8"/>
  <c r="O1016" i="8"/>
  <c r="N1016" i="8"/>
  <c r="L1016" i="8"/>
  <c r="K1016" i="8"/>
  <c r="J1016" i="8"/>
  <c r="I1016" i="8"/>
  <c r="H1016" i="8"/>
  <c r="G1016" i="8"/>
  <c r="F1016" i="8"/>
  <c r="E1016" i="8"/>
  <c r="D1016" i="8"/>
  <c r="C1016" i="8"/>
  <c r="B1016" i="8"/>
  <c r="A1016" i="8"/>
  <c r="Q1016" i="8" s="1"/>
  <c r="P1015" i="8"/>
  <c r="O1015" i="8"/>
  <c r="N1015" i="8"/>
  <c r="L1015" i="8"/>
  <c r="K1015" i="8"/>
  <c r="J1015" i="8"/>
  <c r="I1015" i="8"/>
  <c r="H1015" i="8"/>
  <c r="G1015" i="8"/>
  <c r="F1015" i="8"/>
  <c r="E1015" i="8"/>
  <c r="D1015" i="8"/>
  <c r="C1015" i="8"/>
  <c r="B1015" i="8"/>
  <c r="A1015" i="8"/>
  <c r="Q1015" i="8" s="1"/>
  <c r="P1014" i="8"/>
  <c r="O1014" i="8"/>
  <c r="N1014" i="8"/>
  <c r="K1014" i="8"/>
  <c r="L1014" i="8" s="1"/>
  <c r="J1014" i="8"/>
  <c r="I1014" i="8"/>
  <c r="H1014" i="8"/>
  <c r="G1014" i="8"/>
  <c r="F1014" i="8"/>
  <c r="E1014" i="8"/>
  <c r="D1014" i="8"/>
  <c r="C1014" i="8"/>
  <c r="B1014" i="8"/>
  <c r="A1014" i="8"/>
  <c r="Q1014" i="8" s="1"/>
  <c r="P1013" i="8"/>
  <c r="O1013" i="8"/>
  <c r="N1013" i="8"/>
  <c r="L1013" i="8"/>
  <c r="K1013" i="8"/>
  <c r="J1013" i="8"/>
  <c r="I1013" i="8"/>
  <c r="H1013" i="8"/>
  <c r="G1013" i="8"/>
  <c r="F1013" i="8"/>
  <c r="E1013" i="8"/>
  <c r="D1013" i="8"/>
  <c r="C1013" i="8"/>
  <c r="B1013" i="8"/>
  <c r="A1013" i="8"/>
  <c r="Q1013" i="8" s="1"/>
  <c r="P1012" i="8"/>
  <c r="O1012" i="8"/>
  <c r="N1012" i="8"/>
  <c r="L1012" i="8"/>
  <c r="K1012" i="8"/>
  <c r="J1012" i="8"/>
  <c r="I1012" i="8"/>
  <c r="H1012" i="8"/>
  <c r="G1012" i="8"/>
  <c r="F1012" i="8"/>
  <c r="E1012" i="8"/>
  <c r="D1012" i="8"/>
  <c r="C1012" i="8"/>
  <c r="B1012" i="8"/>
  <c r="A1012" i="8"/>
  <c r="Q1012" i="8" s="1"/>
  <c r="P1011" i="8"/>
  <c r="O1011" i="8"/>
  <c r="N1011" i="8"/>
  <c r="K1011" i="8"/>
  <c r="L1011" i="8" s="1"/>
  <c r="J1011" i="8"/>
  <c r="I1011" i="8"/>
  <c r="H1011" i="8"/>
  <c r="G1011" i="8"/>
  <c r="F1011" i="8"/>
  <c r="E1011" i="8"/>
  <c r="D1011" i="8"/>
  <c r="C1011" i="8"/>
  <c r="B1011" i="8"/>
  <c r="A1011" i="8"/>
  <c r="Q1011" i="8" s="1"/>
  <c r="P1010" i="8"/>
  <c r="O1010" i="8"/>
  <c r="N1010" i="8"/>
  <c r="K1010" i="8"/>
  <c r="L1010" i="8" s="1"/>
  <c r="J1010" i="8"/>
  <c r="I1010" i="8"/>
  <c r="H1010" i="8"/>
  <c r="G1010" i="8"/>
  <c r="F1010" i="8"/>
  <c r="E1010" i="8"/>
  <c r="D1010" i="8"/>
  <c r="C1010" i="8"/>
  <c r="B1010" i="8"/>
  <c r="A1010" i="8"/>
  <c r="Q1010" i="8" s="1"/>
  <c r="P1009" i="8"/>
  <c r="O1009" i="8"/>
  <c r="N1009" i="8"/>
  <c r="L1009" i="8"/>
  <c r="K1009" i="8"/>
  <c r="J1009" i="8"/>
  <c r="I1009" i="8"/>
  <c r="H1009" i="8"/>
  <c r="G1009" i="8"/>
  <c r="F1009" i="8"/>
  <c r="E1009" i="8"/>
  <c r="D1009" i="8"/>
  <c r="C1009" i="8"/>
  <c r="B1009" i="8"/>
  <c r="A1009" i="8"/>
  <c r="Q1009" i="8" s="1"/>
  <c r="P1008" i="8"/>
  <c r="O1008" i="8"/>
  <c r="N1008" i="8"/>
  <c r="K1008" i="8"/>
  <c r="L1008" i="8" s="1"/>
  <c r="J1008" i="8"/>
  <c r="I1008" i="8"/>
  <c r="H1008" i="8"/>
  <c r="G1008" i="8"/>
  <c r="F1008" i="8"/>
  <c r="E1008" i="8"/>
  <c r="D1008" i="8"/>
  <c r="C1008" i="8"/>
  <c r="B1008" i="8"/>
  <c r="A1008" i="8"/>
  <c r="Q1008" i="8" s="1"/>
  <c r="P1007" i="8"/>
  <c r="O1007" i="8"/>
  <c r="N1007" i="8"/>
  <c r="K1007" i="8"/>
  <c r="L1007" i="8" s="1"/>
  <c r="J1007" i="8"/>
  <c r="I1007" i="8"/>
  <c r="H1007" i="8"/>
  <c r="G1007" i="8"/>
  <c r="F1007" i="8"/>
  <c r="E1007" i="8"/>
  <c r="D1007" i="8"/>
  <c r="C1007" i="8"/>
  <c r="B1007" i="8"/>
  <c r="A1007" i="8"/>
  <c r="Q1007" i="8" s="1"/>
  <c r="P1006" i="8"/>
  <c r="O1006" i="8"/>
  <c r="N1006" i="8"/>
  <c r="K1006" i="8"/>
  <c r="L1006" i="8" s="1"/>
  <c r="J1006" i="8"/>
  <c r="I1006" i="8"/>
  <c r="H1006" i="8"/>
  <c r="G1006" i="8"/>
  <c r="F1006" i="8"/>
  <c r="E1006" i="8"/>
  <c r="D1006" i="8"/>
  <c r="C1006" i="8"/>
  <c r="B1006" i="8"/>
  <c r="A1006" i="8"/>
  <c r="Q1006" i="8" s="1"/>
  <c r="P1005" i="8"/>
  <c r="O1005" i="8"/>
  <c r="N1005" i="8"/>
  <c r="K1005" i="8"/>
  <c r="L1005" i="8" s="1"/>
  <c r="J1005" i="8"/>
  <c r="I1005" i="8"/>
  <c r="H1005" i="8"/>
  <c r="G1005" i="8"/>
  <c r="F1005" i="8"/>
  <c r="E1005" i="8"/>
  <c r="D1005" i="8"/>
  <c r="C1005" i="8"/>
  <c r="B1005" i="8"/>
  <c r="A1005" i="8"/>
  <c r="Q1005" i="8" s="1"/>
  <c r="P1004" i="8"/>
  <c r="O1004" i="8"/>
  <c r="N1004" i="8"/>
  <c r="K1004" i="8"/>
  <c r="L1004" i="8" s="1"/>
  <c r="J1004" i="8"/>
  <c r="I1004" i="8"/>
  <c r="H1004" i="8"/>
  <c r="G1004" i="8"/>
  <c r="F1004" i="8"/>
  <c r="E1004" i="8"/>
  <c r="D1004" i="8"/>
  <c r="C1004" i="8"/>
  <c r="B1004" i="8"/>
  <c r="A1004" i="8"/>
  <c r="Q1004" i="8" s="1"/>
  <c r="P1003" i="8"/>
  <c r="O1003" i="8"/>
  <c r="N1003" i="8"/>
  <c r="L1003" i="8"/>
  <c r="K1003" i="8"/>
  <c r="J1003" i="8"/>
  <c r="I1003" i="8"/>
  <c r="H1003" i="8"/>
  <c r="G1003" i="8"/>
  <c r="F1003" i="8"/>
  <c r="E1003" i="8"/>
  <c r="D1003" i="8"/>
  <c r="C1003" i="8"/>
  <c r="B1003" i="8"/>
  <c r="A1003" i="8"/>
  <c r="Q1003" i="8" s="1"/>
  <c r="P1002" i="8"/>
  <c r="O1002" i="8"/>
  <c r="N1002" i="8"/>
  <c r="K1002" i="8"/>
  <c r="L1002" i="8" s="1"/>
  <c r="J1002" i="8"/>
  <c r="I1002" i="8"/>
  <c r="H1002" i="8"/>
  <c r="G1002" i="8"/>
  <c r="F1002" i="8"/>
  <c r="E1002" i="8"/>
  <c r="D1002" i="8"/>
  <c r="C1002" i="8"/>
  <c r="B1002" i="8"/>
  <c r="A1002" i="8"/>
  <c r="Q1002" i="8" s="1"/>
  <c r="P1001" i="8"/>
  <c r="O1001" i="8"/>
  <c r="N1001" i="8"/>
  <c r="K1001" i="8"/>
  <c r="L1001" i="8" s="1"/>
  <c r="J1001" i="8"/>
  <c r="I1001" i="8"/>
  <c r="H1001" i="8"/>
  <c r="G1001" i="8"/>
  <c r="F1001" i="8"/>
  <c r="E1001" i="8"/>
  <c r="D1001" i="8"/>
  <c r="C1001" i="8"/>
  <c r="B1001" i="8"/>
  <c r="A1001" i="8"/>
  <c r="Q1001" i="8" s="1"/>
  <c r="P1000" i="8"/>
  <c r="O1000" i="8"/>
  <c r="N1000" i="8"/>
  <c r="L1000" i="8"/>
  <c r="K1000" i="8"/>
  <c r="J1000" i="8"/>
  <c r="I1000" i="8"/>
  <c r="H1000" i="8"/>
  <c r="G1000" i="8"/>
  <c r="F1000" i="8"/>
  <c r="E1000" i="8"/>
  <c r="D1000" i="8"/>
  <c r="C1000" i="8"/>
  <c r="B1000" i="8"/>
  <c r="A1000" i="8"/>
  <c r="Q1000" i="8" s="1"/>
  <c r="P999" i="8"/>
  <c r="O999" i="8"/>
  <c r="N999" i="8"/>
  <c r="L999" i="8"/>
  <c r="K999" i="8"/>
  <c r="J999" i="8"/>
  <c r="I999" i="8"/>
  <c r="H999" i="8"/>
  <c r="G999" i="8"/>
  <c r="F999" i="8"/>
  <c r="E999" i="8"/>
  <c r="D999" i="8"/>
  <c r="C999" i="8"/>
  <c r="B999" i="8"/>
  <c r="A999" i="8"/>
  <c r="Q999" i="8" s="1"/>
  <c r="P998" i="8"/>
  <c r="O998" i="8"/>
  <c r="N998" i="8"/>
  <c r="K998" i="8"/>
  <c r="L998" i="8" s="1"/>
  <c r="J998" i="8"/>
  <c r="I998" i="8"/>
  <c r="H998" i="8"/>
  <c r="G998" i="8"/>
  <c r="F998" i="8"/>
  <c r="E998" i="8"/>
  <c r="D998" i="8"/>
  <c r="C998" i="8"/>
  <c r="B998" i="8"/>
  <c r="A998" i="8"/>
  <c r="Q998" i="8" s="1"/>
  <c r="P997" i="8"/>
  <c r="O997" i="8"/>
  <c r="N997" i="8"/>
  <c r="L997" i="8"/>
  <c r="K997" i="8"/>
  <c r="J997" i="8"/>
  <c r="I997" i="8"/>
  <c r="H997" i="8"/>
  <c r="G997" i="8"/>
  <c r="F997" i="8"/>
  <c r="E997" i="8"/>
  <c r="D997" i="8"/>
  <c r="C997" i="8"/>
  <c r="B997" i="8"/>
  <c r="A997" i="8"/>
  <c r="Q997" i="8" s="1"/>
  <c r="P996" i="8"/>
  <c r="O996" i="8"/>
  <c r="N996" i="8"/>
  <c r="L996" i="8"/>
  <c r="K996" i="8"/>
  <c r="J996" i="8"/>
  <c r="I996" i="8"/>
  <c r="H996" i="8"/>
  <c r="G996" i="8"/>
  <c r="F996" i="8"/>
  <c r="E996" i="8"/>
  <c r="D996" i="8"/>
  <c r="C996" i="8"/>
  <c r="B996" i="8"/>
  <c r="A996" i="8"/>
  <c r="Q996" i="8" s="1"/>
  <c r="P995" i="8"/>
  <c r="O995" i="8"/>
  <c r="N995" i="8"/>
  <c r="K995" i="8"/>
  <c r="L995" i="8" s="1"/>
  <c r="J995" i="8"/>
  <c r="I995" i="8"/>
  <c r="H995" i="8"/>
  <c r="G995" i="8"/>
  <c r="F995" i="8"/>
  <c r="E995" i="8"/>
  <c r="D995" i="8"/>
  <c r="C995" i="8"/>
  <c r="B995" i="8"/>
  <c r="A995" i="8"/>
  <c r="Q995" i="8" s="1"/>
  <c r="P994" i="8"/>
  <c r="O994" i="8"/>
  <c r="N994" i="8"/>
  <c r="K994" i="8"/>
  <c r="L994" i="8" s="1"/>
  <c r="J994" i="8"/>
  <c r="I994" i="8"/>
  <c r="H994" i="8"/>
  <c r="G994" i="8"/>
  <c r="F994" i="8"/>
  <c r="E994" i="8"/>
  <c r="D994" i="8"/>
  <c r="C994" i="8"/>
  <c r="B994" i="8"/>
  <c r="A994" i="8"/>
  <c r="Q994" i="8" s="1"/>
  <c r="P993" i="8"/>
  <c r="O993" i="8"/>
  <c r="N993" i="8"/>
  <c r="L993" i="8"/>
  <c r="K993" i="8"/>
  <c r="J993" i="8"/>
  <c r="I993" i="8"/>
  <c r="H993" i="8"/>
  <c r="G993" i="8"/>
  <c r="F993" i="8"/>
  <c r="E993" i="8"/>
  <c r="D993" i="8"/>
  <c r="C993" i="8"/>
  <c r="B993" i="8"/>
  <c r="A993" i="8"/>
  <c r="Q993" i="8" s="1"/>
  <c r="P992" i="8"/>
  <c r="O992" i="8"/>
  <c r="N992" i="8"/>
  <c r="K992" i="8"/>
  <c r="L992" i="8" s="1"/>
  <c r="J992" i="8"/>
  <c r="I992" i="8"/>
  <c r="H992" i="8"/>
  <c r="G992" i="8"/>
  <c r="F992" i="8"/>
  <c r="E992" i="8"/>
  <c r="D992" i="8"/>
  <c r="C992" i="8"/>
  <c r="B992" i="8"/>
  <c r="A992" i="8"/>
  <c r="Q992" i="8" s="1"/>
  <c r="P991" i="8"/>
  <c r="O991" i="8"/>
  <c r="N991" i="8"/>
  <c r="K991" i="8"/>
  <c r="L991" i="8" s="1"/>
  <c r="J991" i="8"/>
  <c r="I991" i="8"/>
  <c r="H991" i="8"/>
  <c r="G991" i="8"/>
  <c r="F991" i="8"/>
  <c r="E991" i="8"/>
  <c r="D991" i="8"/>
  <c r="C991" i="8"/>
  <c r="B991" i="8"/>
  <c r="A991" i="8"/>
  <c r="Q991" i="8" s="1"/>
  <c r="P990" i="8"/>
  <c r="O990" i="8"/>
  <c r="N990" i="8"/>
  <c r="K990" i="8"/>
  <c r="L990" i="8" s="1"/>
  <c r="J990" i="8"/>
  <c r="I990" i="8"/>
  <c r="H990" i="8"/>
  <c r="G990" i="8"/>
  <c r="F990" i="8"/>
  <c r="E990" i="8"/>
  <c r="D990" i="8"/>
  <c r="C990" i="8"/>
  <c r="B990" i="8"/>
  <c r="A990" i="8"/>
  <c r="Q990" i="8" s="1"/>
  <c r="P989" i="8"/>
  <c r="O989" i="8"/>
  <c r="N989" i="8"/>
  <c r="K989" i="8"/>
  <c r="L989" i="8" s="1"/>
  <c r="J989" i="8"/>
  <c r="I989" i="8"/>
  <c r="H989" i="8"/>
  <c r="G989" i="8"/>
  <c r="F989" i="8"/>
  <c r="E989" i="8"/>
  <c r="D989" i="8"/>
  <c r="C989" i="8"/>
  <c r="B989" i="8"/>
  <c r="A989" i="8"/>
  <c r="Q989" i="8" s="1"/>
  <c r="P988" i="8"/>
  <c r="O988" i="8"/>
  <c r="N988" i="8"/>
  <c r="L988" i="8"/>
  <c r="K988" i="8"/>
  <c r="J988" i="8"/>
  <c r="I988" i="8"/>
  <c r="H988" i="8"/>
  <c r="G988" i="8"/>
  <c r="F988" i="8"/>
  <c r="E988" i="8"/>
  <c r="D988" i="8"/>
  <c r="C988" i="8"/>
  <c r="B988" i="8"/>
  <c r="A988" i="8"/>
  <c r="Q988" i="8" s="1"/>
  <c r="P987" i="8"/>
  <c r="O987" i="8"/>
  <c r="N987" i="8"/>
  <c r="L987" i="8"/>
  <c r="K987" i="8"/>
  <c r="J987" i="8"/>
  <c r="I987" i="8"/>
  <c r="H987" i="8"/>
  <c r="G987" i="8"/>
  <c r="F987" i="8"/>
  <c r="E987" i="8"/>
  <c r="D987" i="8"/>
  <c r="C987" i="8"/>
  <c r="B987" i="8"/>
  <c r="A987" i="8"/>
  <c r="Q987" i="8" s="1"/>
  <c r="P986" i="8"/>
  <c r="O986" i="8"/>
  <c r="N986" i="8"/>
  <c r="K986" i="8"/>
  <c r="L986" i="8" s="1"/>
  <c r="J986" i="8"/>
  <c r="I986" i="8"/>
  <c r="H986" i="8"/>
  <c r="G986" i="8"/>
  <c r="F986" i="8"/>
  <c r="E986" i="8"/>
  <c r="D986" i="8"/>
  <c r="C986" i="8"/>
  <c r="B986" i="8"/>
  <c r="A986" i="8"/>
  <c r="Q986" i="8" s="1"/>
  <c r="P985" i="8"/>
  <c r="O985" i="8"/>
  <c r="N985" i="8"/>
  <c r="L985" i="8"/>
  <c r="K985" i="8"/>
  <c r="J985" i="8"/>
  <c r="I985" i="8"/>
  <c r="H985" i="8"/>
  <c r="G985" i="8"/>
  <c r="F985" i="8"/>
  <c r="E985" i="8"/>
  <c r="D985" i="8"/>
  <c r="C985" i="8"/>
  <c r="B985" i="8"/>
  <c r="A985" i="8"/>
  <c r="Q985" i="8" s="1"/>
  <c r="P984" i="8"/>
  <c r="O984" i="8"/>
  <c r="N984" i="8"/>
  <c r="L984" i="8"/>
  <c r="K984" i="8"/>
  <c r="J984" i="8"/>
  <c r="I984" i="8"/>
  <c r="H984" i="8"/>
  <c r="G984" i="8"/>
  <c r="F984" i="8"/>
  <c r="E984" i="8"/>
  <c r="D984" i="8"/>
  <c r="C984" i="8"/>
  <c r="B984" i="8"/>
  <c r="A984" i="8"/>
  <c r="Q984" i="8" s="1"/>
  <c r="P983" i="8"/>
  <c r="O983" i="8"/>
  <c r="N983" i="8"/>
  <c r="L983" i="8"/>
  <c r="K983" i="8"/>
  <c r="J983" i="8"/>
  <c r="I983" i="8"/>
  <c r="H983" i="8"/>
  <c r="G983" i="8"/>
  <c r="F983" i="8"/>
  <c r="E983" i="8"/>
  <c r="D983" i="8"/>
  <c r="C983" i="8"/>
  <c r="B983" i="8"/>
  <c r="A983" i="8"/>
  <c r="Q983" i="8" s="1"/>
  <c r="P982" i="8"/>
  <c r="O982" i="8"/>
  <c r="N982" i="8"/>
  <c r="K982" i="8"/>
  <c r="L982" i="8" s="1"/>
  <c r="J982" i="8"/>
  <c r="I982" i="8"/>
  <c r="H982" i="8"/>
  <c r="G982" i="8"/>
  <c r="F982" i="8"/>
  <c r="E982" i="8"/>
  <c r="D982" i="8"/>
  <c r="C982" i="8"/>
  <c r="B982" i="8"/>
  <c r="A982" i="8"/>
  <c r="Q982" i="8" s="1"/>
  <c r="P981" i="8"/>
  <c r="O981" i="8"/>
  <c r="N981" i="8"/>
  <c r="L981" i="8"/>
  <c r="K981" i="8"/>
  <c r="J981" i="8"/>
  <c r="I981" i="8"/>
  <c r="H981" i="8"/>
  <c r="G981" i="8"/>
  <c r="F981" i="8"/>
  <c r="E981" i="8"/>
  <c r="D981" i="8"/>
  <c r="C981" i="8"/>
  <c r="B981" i="8"/>
  <c r="A981" i="8"/>
  <c r="Q981" i="8" s="1"/>
  <c r="P980" i="8"/>
  <c r="O980" i="8"/>
  <c r="N980" i="8"/>
  <c r="L980" i="8"/>
  <c r="K980" i="8"/>
  <c r="J980" i="8"/>
  <c r="I980" i="8"/>
  <c r="H980" i="8"/>
  <c r="G980" i="8"/>
  <c r="F980" i="8"/>
  <c r="E980" i="8"/>
  <c r="D980" i="8"/>
  <c r="C980" i="8"/>
  <c r="B980" i="8"/>
  <c r="A980" i="8"/>
  <c r="Q980" i="8" s="1"/>
  <c r="P979" i="8"/>
  <c r="O979" i="8"/>
  <c r="N979" i="8"/>
  <c r="K979" i="8"/>
  <c r="L979" i="8" s="1"/>
  <c r="J979" i="8"/>
  <c r="I979" i="8"/>
  <c r="H979" i="8"/>
  <c r="G979" i="8"/>
  <c r="F979" i="8"/>
  <c r="E979" i="8"/>
  <c r="D979" i="8"/>
  <c r="C979" i="8"/>
  <c r="B979" i="8"/>
  <c r="A979" i="8"/>
  <c r="Q979" i="8" s="1"/>
  <c r="P978" i="8"/>
  <c r="O978" i="8"/>
  <c r="N978" i="8"/>
  <c r="K978" i="8"/>
  <c r="L978" i="8" s="1"/>
  <c r="J978" i="8"/>
  <c r="I978" i="8"/>
  <c r="H978" i="8"/>
  <c r="G978" i="8"/>
  <c r="F978" i="8"/>
  <c r="E978" i="8"/>
  <c r="D978" i="8"/>
  <c r="C978" i="8"/>
  <c r="B978" i="8"/>
  <c r="A978" i="8"/>
  <c r="Q978" i="8" s="1"/>
  <c r="P977" i="8"/>
  <c r="O977" i="8"/>
  <c r="N977" i="8"/>
  <c r="L977" i="8"/>
  <c r="K977" i="8"/>
  <c r="J977" i="8"/>
  <c r="I977" i="8"/>
  <c r="H977" i="8"/>
  <c r="G977" i="8"/>
  <c r="F977" i="8"/>
  <c r="E977" i="8"/>
  <c r="D977" i="8"/>
  <c r="C977" i="8"/>
  <c r="B977" i="8"/>
  <c r="A977" i="8"/>
  <c r="Q977" i="8" s="1"/>
  <c r="P976" i="8"/>
  <c r="O976" i="8"/>
  <c r="N976" i="8"/>
  <c r="K976" i="8"/>
  <c r="L976" i="8" s="1"/>
  <c r="J976" i="8"/>
  <c r="I976" i="8"/>
  <c r="H976" i="8"/>
  <c r="G976" i="8"/>
  <c r="F976" i="8"/>
  <c r="E976" i="8"/>
  <c r="D976" i="8"/>
  <c r="C976" i="8"/>
  <c r="B976" i="8"/>
  <c r="A976" i="8"/>
  <c r="Q976" i="8" s="1"/>
  <c r="P975" i="8"/>
  <c r="O975" i="8"/>
  <c r="N975" i="8"/>
  <c r="K975" i="8"/>
  <c r="L975" i="8" s="1"/>
  <c r="J975" i="8"/>
  <c r="I975" i="8"/>
  <c r="H975" i="8"/>
  <c r="G975" i="8"/>
  <c r="F975" i="8"/>
  <c r="E975" i="8"/>
  <c r="D975" i="8"/>
  <c r="C975" i="8"/>
  <c r="B975" i="8"/>
  <c r="A975" i="8"/>
  <c r="Q975" i="8" s="1"/>
  <c r="P974" i="8"/>
  <c r="O974" i="8"/>
  <c r="N974" i="8"/>
  <c r="K974" i="8"/>
  <c r="L974" i="8" s="1"/>
  <c r="J974" i="8"/>
  <c r="I974" i="8"/>
  <c r="H974" i="8"/>
  <c r="G974" i="8"/>
  <c r="F974" i="8"/>
  <c r="E974" i="8"/>
  <c r="D974" i="8"/>
  <c r="C974" i="8"/>
  <c r="B974" i="8"/>
  <c r="A974" i="8"/>
  <c r="Q974" i="8" s="1"/>
  <c r="P973" i="8"/>
  <c r="O973" i="8"/>
  <c r="N973" i="8"/>
  <c r="K973" i="8"/>
  <c r="L973" i="8" s="1"/>
  <c r="J973" i="8"/>
  <c r="I973" i="8"/>
  <c r="H973" i="8"/>
  <c r="G973" i="8"/>
  <c r="F973" i="8"/>
  <c r="E973" i="8"/>
  <c r="D973" i="8"/>
  <c r="C973" i="8"/>
  <c r="B973" i="8"/>
  <c r="A973" i="8"/>
  <c r="Q973" i="8" s="1"/>
  <c r="P972" i="8"/>
  <c r="O972" i="8"/>
  <c r="N972" i="8"/>
  <c r="L972" i="8"/>
  <c r="K972" i="8"/>
  <c r="J972" i="8"/>
  <c r="I972" i="8"/>
  <c r="H972" i="8"/>
  <c r="G972" i="8"/>
  <c r="F972" i="8"/>
  <c r="E972" i="8"/>
  <c r="D972" i="8"/>
  <c r="C972" i="8"/>
  <c r="B972" i="8"/>
  <c r="A972" i="8"/>
  <c r="Q972" i="8" s="1"/>
  <c r="P971" i="8"/>
  <c r="O971" i="8"/>
  <c r="N971" i="8"/>
  <c r="L971" i="8"/>
  <c r="K971" i="8"/>
  <c r="J971" i="8"/>
  <c r="I971" i="8"/>
  <c r="H971" i="8"/>
  <c r="G971" i="8"/>
  <c r="F971" i="8"/>
  <c r="E971" i="8"/>
  <c r="D971" i="8"/>
  <c r="C971" i="8"/>
  <c r="B971" i="8"/>
  <c r="A971" i="8"/>
  <c r="Q971" i="8" s="1"/>
  <c r="P970" i="8"/>
  <c r="O970" i="8"/>
  <c r="N970" i="8"/>
  <c r="K970" i="8"/>
  <c r="L970" i="8" s="1"/>
  <c r="J970" i="8"/>
  <c r="I970" i="8"/>
  <c r="H970" i="8"/>
  <c r="G970" i="8"/>
  <c r="F970" i="8"/>
  <c r="E970" i="8"/>
  <c r="D970" i="8"/>
  <c r="C970" i="8"/>
  <c r="B970" i="8"/>
  <c r="A970" i="8"/>
  <c r="Q970" i="8" s="1"/>
  <c r="P969" i="8"/>
  <c r="O969" i="8"/>
  <c r="N969" i="8"/>
  <c r="K969" i="8"/>
  <c r="L969" i="8" s="1"/>
  <c r="J969" i="8"/>
  <c r="I969" i="8"/>
  <c r="H969" i="8"/>
  <c r="G969" i="8"/>
  <c r="F969" i="8"/>
  <c r="E969" i="8"/>
  <c r="D969" i="8"/>
  <c r="C969" i="8"/>
  <c r="B969" i="8"/>
  <c r="A969" i="8"/>
  <c r="Q969" i="8" s="1"/>
  <c r="P968" i="8"/>
  <c r="O968" i="8"/>
  <c r="N968" i="8"/>
  <c r="L968" i="8"/>
  <c r="K968" i="8"/>
  <c r="J968" i="8"/>
  <c r="I968" i="8"/>
  <c r="H968" i="8"/>
  <c r="G968" i="8"/>
  <c r="F968" i="8"/>
  <c r="E968" i="8"/>
  <c r="D968" i="8"/>
  <c r="C968" i="8"/>
  <c r="B968" i="8"/>
  <c r="A968" i="8"/>
  <c r="Q968" i="8" s="1"/>
  <c r="P967" i="8"/>
  <c r="O967" i="8"/>
  <c r="N967" i="8"/>
  <c r="L967" i="8"/>
  <c r="K967" i="8"/>
  <c r="J967" i="8"/>
  <c r="I967" i="8"/>
  <c r="H967" i="8"/>
  <c r="G967" i="8"/>
  <c r="F967" i="8"/>
  <c r="E967" i="8"/>
  <c r="D967" i="8"/>
  <c r="C967" i="8"/>
  <c r="B967" i="8"/>
  <c r="A967" i="8"/>
  <c r="Q967" i="8" s="1"/>
  <c r="P966" i="8"/>
  <c r="O966" i="8"/>
  <c r="N966" i="8"/>
  <c r="K966" i="8"/>
  <c r="L966" i="8" s="1"/>
  <c r="J966" i="8"/>
  <c r="I966" i="8"/>
  <c r="H966" i="8"/>
  <c r="G966" i="8"/>
  <c r="F966" i="8"/>
  <c r="E966" i="8"/>
  <c r="D966" i="8"/>
  <c r="C966" i="8"/>
  <c r="B966" i="8"/>
  <c r="A966" i="8"/>
  <c r="Q966" i="8" s="1"/>
  <c r="P965" i="8"/>
  <c r="O965" i="8"/>
  <c r="N965" i="8"/>
  <c r="L965" i="8"/>
  <c r="K965" i="8"/>
  <c r="J965" i="8"/>
  <c r="I965" i="8"/>
  <c r="H965" i="8"/>
  <c r="G965" i="8"/>
  <c r="F965" i="8"/>
  <c r="E965" i="8"/>
  <c r="D965" i="8"/>
  <c r="C965" i="8"/>
  <c r="B965" i="8"/>
  <c r="A965" i="8"/>
  <c r="Q965" i="8" s="1"/>
  <c r="P964" i="8"/>
  <c r="O964" i="8"/>
  <c r="N964" i="8"/>
  <c r="K964" i="8"/>
  <c r="L964" i="8" s="1"/>
  <c r="J964" i="8"/>
  <c r="I964" i="8"/>
  <c r="H964" i="8"/>
  <c r="G964" i="8"/>
  <c r="F964" i="8"/>
  <c r="E964" i="8"/>
  <c r="D964" i="8"/>
  <c r="C964" i="8"/>
  <c r="B964" i="8"/>
  <c r="A964" i="8"/>
  <c r="Q964" i="8" s="1"/>
  <c r="P963" i="8"/>
  <c r="O963" i="8"/>
  <c r="N963" i="8"/>
  <c r="K963" i="8"/>
  <c r="L963" i="8" s="1"/>
  <c r="J963" i="8"/>
  <c r="I963" i="8"/>
  <c r="H963" i="8"/>
  <c r="G963" i="8"/>
  <c r="F963" i="8"/>
  <c r="E963" i="8"/>
  <c r="D963" i="8"/>
  <c r="C963" i="8"/>
  <c r="B963" i="8"/>
  <c r="A963" i="8"/>
  <c r="Q963" i="8" s="1"/>
  <c r="P962" i="8"/>
  <c r="O962" i="8"/>
  <c r="N962" i="8"/>
  <c r="K962" i="8"/>
  <c r="L962" i="8" s="1"/>
  <c r="J962" i="8"/>
  <c r="I962" i="8"/>
  <c r="H962" i="8"/>
  <c r="G962" i="8"/>
  <c r="F962" i="8"/>
  <c r="E962" i="8"/>
  <c r="D962" i="8"/>
  <c r="C962" i="8"/>
  <c r="B962" i="8"/>
  <c r="A962" i="8"/>
  <c r="Q962" i="8" s="1"/>
  <c r="P961" i="8"/>
  <c r="O961" i="8"/>
  <c r="N961" i="8"/>
  <c r="K961" i="8"/>
  <c r="L961" i="8" s="1"/>
  <c r="J961" i="8"/>
  <c r="I961" i="8"/>
  <c r="H961" i="8"/>
  <c r="G961" i="8"/>
  <c r="F961" i="8"/>
  <c r="E961" i="8"/>
  <c r="D961" i="8"/>
  <c r="C961" i="8"/>
  <c r="B961" i="8"/>
  <c r="A961" i="8"/>
  <c r="Q961" i="8" s="1"/>
  <c r="P960" i="8"/>
  <c r="O960" i="8"/>
  <c r="N960" i="8"/>
  <c r="K960" i="8"/>
  <c r="L960" i="8" s="1"/>
  <c r="J960" i="8"/>
  <c r="I960" i="8"/>
  <c r="H960" i="8"/>
  <c r="G960" i="8"/>
  <c r="F960" i="8"/>
  <c r="E960" i="8"/>
  <c r="D960" i="8"/>
  <c r="C960" i="8"/>
  <c r="B960" i="8"/>
  <c r="A960" i="8"/>
  <c r="Q960" i="8" s="1"/>
  <c r="P959" i="8"/>
  <c r="O959" i="8"/>
  <c r="N959" i="8"/>
  <c r="K959" i="8"/>
  <c r="L959" i="8" s="1"/>
  <c r="J959" i="8"/>
  <c r="I959" i="8"/>
  <c r="H959" i="8"/>
  <c r="G959" i="8"/>
  <c r="F959" i="8"/>
  <c r="E959" i="8"/>
  <c r="D959" i="8"/>
  <c r="C959" i="8"/>
  <c r="B959" i="8"/>
  <c r="A959" i="8"/>
  <c r="Q959" i="8" s="1"/>
  <c r="P958" i="8"/>
  <c r="O958" i="8"/>
  <c r="N958" i="8"/>
  <c r="K958" i="8"/>
  <c r="L958" i="8" s="1"/>
  <c r="J958" i="8"/>
  <c r="I958" i="8"/>
  <c r="H958" i="8"/>
  <c r="G958" i="8"/>
  <c r="F958" i="8"/>
  <c r="E958" i="8"/>
  <c r="D958" i="8"/>
  <c r="C958" i="8"/>
  <c r="B958" i="8"/>
  <c r="A958" i="8"/>
  <c r="Q958" i="8" s="1"/>
  <c r="P957" i="8"/>
  <c r="O957" i="8"/>
  <c r="N957" i="8"/>
  <c r="K957" i="8"/>
  <c r="L957" i="8" s="1"/>
  <c r="J957" i="8"/>
  <c r="I957" i="8"/>
  <c r="H957" i="8"/>
  <c r="G957" i="8"/>
  <c r="F957" i="8"/>
  <c r="E957" i="8"/>
  <c r="D957" i="8"/>
  <c r="C957" i="8"/>
  <c r="B957" i="8"/>
  <c r="A957" i="8"/>
  <c r="Q957" i="8" s="1"/>
  <c r="P956" i="8"/>
  <c r="O956" i="8"/>
  <c r="N956" i="8"/>
  <c r="K956" i="8"/>
  <c r="L956" i="8" s="1"/>
  <c r="J956" i="8"/>
  <c r="I956" i="8"/>
  <c r="H956" i="8"/>
  <c r="G956" i="8"/>
  <c r="F956" i="8"/>
  <c r="E956" i="8"/>
  <c r="D956" i="8"/>
  <c r="C956" i="8"/>
  <c r="B956" i="8"/>
  <c r="A956" i="8"/>
  <c r="Q956" i="8" s="1"/>
  <c r="P955" i="8"/>
  <c r="O955" i="8"/>
  <c r="N955" i="8"/>
  <c r="L955" i="8"/>
  <c r="K955" i="8"/>
  <c r="J955" i="8"/>
  <c r="I955" i="8"/>
  <c r="H955" i="8"/>
  <c r="G955" i="8"/>
  <c r="F955" i="8"/>
  <c r="E955" i="8"/>
  <c r="D955" i="8"/>
  <c r="C955" i="8"/>
  <c r="B955" i="8"/>
  <c r="A955" i="8"/>
  <c r="Q955" i="8" s="1"/>
  <c r="P954" i="8"/>
  <c r="O954" i="8"/>
  <c r="N954" i="8"/>
  <c r="K954" i="8"/>
  <c r="L954" i="8" s="1"/>
  <c r="J954" i="8"/>
  <c r="I954" i="8"/>
  <c r="H954" i="8"/>
  <c r="G954" i="8"/>
  <c r="F954" i="8"/>
  <c r="E954" i="8"/>
  <c r="D954" i="8"/>
  <c r="C954" i="8"/>
  <c r="B954" i="8"/>
  <c r="A954" i="8"/>
  <c r="Q954" i="8" s="1"/>
  <c r="P953" i="8"/>
  <c r="O953" i="8"/>
  <c r="N953" i="8"/>
  <c r="K953" i="8"/>
  <c r="L953" i="8" s="1"/>
  <c r="J953" i="8"/>
  <c r="I953" i="8"/>
  <c r="H953" i="8"/>
  <c r="G953" i="8"/>
  <c r="F953" i="8"/>
  <c r="E953" i="8"/>
  <c r="D953" i="8"/>
  <c r="C953" i="8"/>
  <c r="B953" i="8"/>
  <c r="A953" i="8"/>
  <c r="Q953" i="8" s="1"/>
  <c r="P952" i="8"/>
  <c r="O952" i="8"/>
  <c r="N952" i="8"/>
  <c r="L952" i="8"/>
  <c r="K952" i="8"/>
  <c r="J952" i="8"/>
  <c r="I952" i="8"/>
  <c r="H952" i="8"/>
  <c r="G952" i="8"/>
  <c r="F952" i="8"/>
  <c r="E952" i="8"/>
  <c r="D952" i="8"/>
  <c r="C952" i="8"/>
  <c r="B952" i="8"/>
  <c r="A952" i="8"/>
  <c r="Q952" i="8" s="1"/>
  <c r="P951" i="8"/>
  <c r="O951" i="8"/>
  <c r="N951" i="8"/>
  <c r="K951" i="8"/>
  <c r="L951" i="8" s="1"/>
  <c r="J951" i="8"/>
  <c r="I951" i="8"/>
  <c r="H951" i="8"/>
  <c r="G951" i="8"/>
  <c r="F951" i="8"/>
  <c r="E951" i="8"/>
  <c r="D951" i="8"/>
  <c r="C951" i="8"/>
  <c r="B951" i="8"/>
  <c r="A951" i="8"/>
  <c r="Q951" i="8" s="1"/>
  <c r="P950" i="8"/>
  <c r="O950" i="8"/>
  <c r="N950" i="8"/>
  <c r="K950" i="8"/>
  <c r="L950" i="8" s="1"/>
  <c r="J950" i="8"/>
  <c r="I950" i="8"/>
  <c r="H950" i="8"/>
  <c r="G950" i="8"/>
  <c r="F950" i="8"/>
  <c r="E950" i="8"/>
  <c r="D950" i="8"/>
  <c r="C950" i="8"/>
  <c r="B950" i="8"/>
  <c r="A950" i="8"/>
  <c r="Q950" i="8" s="1"/>
  <c r="P949" i="8"/>
  <c r="O949" i="8"/>
  <c r="N949" i="8"/>
  <c r="K949" i="8"/>
  <c r="L949" i="8" s="1"/>
  <c r="J949" i="8"/>
  <c r="I949" i="8"/>
  <c r="H949" i="8"/>
  <c r="G949" i="8"/>
  <c r="F949" i="8"/>
  <c r="E949" i="8"/>
  <c r="D949" i="8"/>
  <c r="C949" i="8"/>
  <c r="B949" i="8"/>
  <c r="A949" i="8"/>
  <c r="Q949" i="8" s="1"/>
  <c r="P948" i="8"/>
  <c r="O948" i="8"/>
  <c r="N948" i="8"/>
  <c r="K948" i="8"/>
  <c r="L948" i="8" s="1"/>
  <c r="J948" i="8"/>
  <c r="I948" i="8"/>
  <c r="H948" i="8"/>
  <c r="G948" i="8"/>
  <c r="F948" i="8"/>
  <c r="E948" i="8"/>
  <c r="D948" i="8"/>
  <c r="C948" i="8"/>
  <c r="B948" i="8"/>
  <c r="A948" i="8"/>
  <c r="Q948" i="8" s="1"/>
  <c r="P947" i="8"/>
  <c r="O947" i="8"/>
  <c r="N947" i="8"/>
  <c r="K947" i="8"/>
  <c r="L947" i="8" s="1"/>
  <c r="J947" i="8"/>
  <c r="I947" i="8"/>
  <c r="H947" i="8"/>
  <c r="G947" i="8"/>
  <c r="F947" i="8"/>
  <c r="E947" i="8"/>
  <c r="D947" i="8"/>
  <c r="C947" i="8"/>
  <c r="B947" i="8"/>
  <c r="A947" i="8"/>
  <c r="Q947" i="8" s="1"/>
  <c r="P946" i="8"/>
  <c r="O946" i="8"/>
  <c r="N946" i="8"/>
  <c r="K946" i="8"/>
  <c r="L946" i="8" s="1"/>
  <c r="J946" i="8"/>
  <c r="I946" i="8"/>
  <c r="H946" i="8"/>
  <c r="G946" i="8"/>
  <c r="F946" i="8"/>
  <c r="E946" i="8"/>
  <c r="D946" i="8"/>
  <c r="C946" i="8"/>
  <c r="B946" i="8"/>
  <c r="A946" i="8"/>
  <c r="Q946" i="8" s="1"/>
  <c r="P945" i="8"/>
  <c r="O945" i="8"/>
  <c r="N945" i="8"/>
  <c r="K945" i="8"/>
  <c r="L945" i="8" s="1"/>
  <c r="J945" i="8"/>
  <c r="I945" i="8"/>
  <c r="H945" i="8"/>
  <c r="G945" i="8"/>
  <c r="F945" i="8"/>
  <c r="E945" i="8"/>
  <c r="D945" i="8"/>
  <c r="C945" i="8"/>
  <c r="B945" i="8"/>
  <c r="A945" i="8"/>
  <c r="Q945" i="8" s="1"/>
  <c r="P944" i="8"/>
  <c r="O944" i="8"/>
  <c r="N944" i="8"/>
  <c r="L944" i="8"/>
  <c r="K944" i="8"/>
  <c r="J944" i="8"/>
  <c r="I944" i="8"/>
  <c r="H944" i="8"/>
  <c r="G944" i="8"/>
  <c r="F944" i="8"/>
  <c r="E944" i="8"/>
  <c r="D944" i="8"/>
  <c r="C944" i="8"/>
  <c r="B944" i="8"/>
  <c r="A944" i="8"/>
  <c r="Q944" i="8" s="1"/>
  <c r="P943" i="8"/>
  <c r="O943" i="8"/>
  <c r="N943" i="8"/>
  <c r="K943" i="8"/>
  <c r="L943" i="8" s="1"/>
  <c r="J943" i="8"/>
  <c r="I943" i="8"/>
  <c r="H943" i="8"/>
  <c r="G943" i="8"/>
  <c r="F943" i="8"/>
  <c r="E943" i="8"/>
  <c r="D943" i="8"/>
  <c r="C943" i="8"/>
  <c r="B943" i="8"/>
  <c r="A943" i="8"/>
  <c r="Q943" i="8" s="1"/>
  <c r="P942" i="8"/>
  <c r="O942" i="8"/>
  <c r="N942" i="8"/>
  <c r="K942" i="8"/>
  <c r="L942" i="8" s="1"/>
  <c r="J942" i="8"/>
  <c r="I942" i="8"/>
  <c r="H942" i="8"/>
  <c r="G942" i="8"/>
  <c r="F942" i="8"/>
  <c r="E942" i="8"/>
  <c r="D942" i="8"/>
  <c r="C942" i="8"/>
  <c r="B942" i="8"/>
  <c r="A942" i="8"/>
  <c r="Q942" i="8" s="1"/>
  <c r="P941" i="8"/>
  <c r="O941" i="8"/>
  <c r="N941" i="8"/>
  <c r="K941" i="8"/>
  <c r="L941" i="8" s="1"/>
  <c r="J941" i="8"/>
  <c r="I941" i="8"/>
  <c r="H941" i="8"/>
  <c r="G941" i="8"/>
  <c r="F941" i="8"/>
  <c r="E941" i="8"/>
  <c r="D941" i="8"/>
  <c r="C941" i="8"/>
  <c r="B941" i="8"/>
  <c r="A941" i="8"/>
  <c r="Q941" i="8" s="1"/>
  <c r="P940" i="8"/>
  <c r="O940" i="8"/>
  <c r="N940" i="8"/>
  <c r="K940" i="8"/>
  <c r="L940" i="8" s="1"/>
  <c r="J940" i="8"/>
  <c r="I940" i="8"/>
  <c r="H940" i="8"/>
  <c r="G940" i="8"/>
  <c r="F940" i="8"/>
  <c r="E940" i="8"/>
  <c r="D940" i="8"/>
  <c r="C940" i="8"/>
  <c r="B940" i="8"/>
  <c r="A940" i="8"/>
  <c r="Q940" i="8" s="1"/>
  <c r="P939" i="8"/>
  <c r="O939" i="8"/>
  <c r="N939" i="8"/>
  <c r="K939" i="8"/>
  <c r="L939" i="8" s="1"/>
  <c r="J939" i="8"/>
  <c r="I939" i="8"/>
  <c r="H939" i="8"/>
  <c r="G939" i="8"/>
  <c r="F939" i="8"/>
  <c r="E939" i="8"/>
  <c r="D939" i="8"/>
  <c r="C939" i="8"/>
  <c r="B939" i="8"/>
  <c r="A939" i="8"/>
  <c r="Q939" i="8" s="1"/>
  <c r="P938" i="8"/>
  <c r="O938" i="8"/>
  <c r="N938" i="8"/>
  <c r="K938" i="8"/>
  <c r="L938" i="8" s="1"/>
  <c r="J938" i="8"/>
  <c r="I938" i="8"/>
  <c r="H938" i="8"/>
  <c r="G938" i="8"/>
  <c r="F938" i="8"/>
  <c r="E938" i="8"/>
  <c r="D938" i="8"/>
  <c r="C938" i="8"/>
  <c r="B938" i="8"/>
  <c r="A938" i="8"/>
  <c r="Q938" i="8" s="1"/>
  <c r="P937" i="8"/>
  <c r="O937" i="8"/>
  <c r="N937" i="8"/>
  <c r="K937" i="8"/>
  <c r="L937" i="8" s="1"/>
  <c r="J937" i="8"/>
  <c r="I937" i="8"/>
  <c r="H937" i="8"/>
  <c r="G937" i="8"/>
  <c r="F937" i="8"/>
  <c r="E937" i="8"/>
  <c r="D937" i="8"/>
  <c r="C937" i="8"/>
  <c r="B937" i="8"/>
  <c r="A937" i="8"/>
  <c r="Q937" i="8" s="1"/>
  <c r="P936" i="8"/>
  <c r="O936" i="8"/>
  <c r="N936" i="8"/>
  <c r="L936" i="8"/>
  <c r="K936" i="8"/>
  <c r="J936" i="8"/>
  <c r="I936" i="8"/>
  <c r="H936" i="8"/>
  <c r="G936" i="8"/>
  <c r="F936" i="8"/>
  <c r="E936" i="8"/>
  <c r="D936" i="8"/>
  <c r="C936" i="8"/>
  <c r="B936" i="8"/>
  <c r="A936" i="8"/>
  <c r="Q936" i="8" s="1"/>
  <c r="P935" i="8"/>
  <c r="O935" i="8"/>
  <c r="N935" i="8"/>
  <c r="K935" i="8"/>
  <c r="L935" i="8" s="1"/>
  <c r="J935" i="8"/>
  <c r="I935" i="8"/>
  <c r="H935" i="8"/>
  <c r="G935" i="8"/>
  <c r="F935" i="8"/>
  <c r="E935" i="8"/>
  <c r="D935" i="8"/>
  <c r="C935" i="8"/>
  <c r="B935" i="8"/>
  <c r="A935" i="8"/>
  <c r="Q935" i="8" s="1"/>
  <c r="P934" i="8"/>
  <c r="O934" i="8"/>
  <c r="N934" i="8"/>
  <c r="K934" i="8"/>
  <c r="L934" i="8" s="1"/>
  <c r="J934" i="8"/>
  <c r="I934" i="8"/>
  <c r="H934" i="8"/>
  <c r="G934" i="8"/>
  <c r="F934" i="8"/>
  <c r="E934" i="8"/>
  <c r="D934" i="8"/>
  <c r="C934" i="8"/>
  <c r="B934" i="8"/>
  <c r="A934" i="8"/>
  <c r="Q934" i="8" s="1"/>
  <c r="P933" i="8"/>
  <c r="O933" i="8"/>
  <c r="N933" i="8"/>
  <c r="K933" i="8"/>
  <c r="L933" i="8" s="1"/>
  <c r="J933" i="8"/>
  <c r="I933" i="8"/>
  <c r="H933" i="8"/>
  <c r="G933" i="8"/>
  <c r="F933" i="8"/>
  <c r="E933" i="8"/>
  <c r="D933" i="8"/>
  <c r="C933" i="8"/>
  <c r="B933" i="8"/>
  <c r="A933" i="8"/>
  <c r="Q933" i="8" s="1"/>
  <c r="P932" i="8"/>
  <c r="O932" i="8"/>
  <c r="N932" i="8"/>
  <c r="K932" i="8"/>
  <c r="L932" i="8" s="1"/>
  <c r="J932" i="8"/>
  <c r="I932" i="8"/>
  <c r="H932" i="8"/>
  <c r="G932" i="8"/>
  <c r="F932" i="8"/>
  <c r="E932" i="8"/>
  <c r="D932" i="8"/>
  <c r="C932" i="8"/>
  <c r="B932" i="8"/>
  <c r="A932" i="8"/>
  <c r="Q932" i="8" s="1"/>
  <c r="P931" i="8"/>
  <c r="O931" i="8"/>
  <c r="N931" i="8"/>
  <c r="K931" i="8"/>
  <c r="L931" i="8" s="1"/>
  <c r="J931" i="8"/>
  <c r="I931" i="8"/>
  <c r="H931" i="8"/>
  <c r="G931" i="8"/>
  <c r="F931" i="8"/>
  <c r="E931" i="8"/>
  <c r="D931" i="8"/>
  <c r="C931" i="8"/>
  <c r="B931" i="8"/>
  <c r="A931" i="8"/>
  <c r="Q931" i="8" s="1"/>
  <c r="P930" i="8"/>
  <c r="O930" i="8"/>
  <c r="N930" i="8"/>
  <c r="K930" i="8"/>
  <c r="L930" i="8" s="1"/>
  <c r="J930" i="8"/>
  <c r="I930" i="8"/>
  <c r="H930" i="8"/>
  <c r="G930" i="8"/>
  <c r="F930" i="8"/>
  <c r="E930" i="8"/>
  <c r="D930" i="8"/>
  <c r="C930" i="8"/>
  <c r="B930" i="8"/>
  <c r="A930" i="8"/>
  <c r="Q930" i="8" s="1"/>
  <c r="P929" i="8"/>
  <c r="O929" i="8"/>
  <c r="N929" i="8"/>
  <c r="K929" i="8"/>
  <c r="L929" i="8" s="1"/>
  <c r="J929" i="8"/>
  <c r="I929" i="8"/>
  <c r="H929" i="8"/>
  <c r="G929" i="8"/>
  <c r="F929" i="8"/>
  <c r="E929" i="8"/>
  <c r="D929" i="8"/>
  <c r="C929" i="8"/>
  <c r="B929" i="8"/>
  <c r="A929" i="8"/>
  <c r="Q929" i="8" s="1"/>
  <c r="P928" i="8"/>
  <c r="O928" i="8"/>
  <c r="N928" i="8"/>
  <c r="L928" i="8"/>
  <c r="K928" i="8"/>
  <c r="J928" i="8"/>
  <c r="I928" i="8"/>
  <c r="H928" i="8"/>
  <c r="G928" i="8"/>
  <c r="F928" i="8"/>
  <c r="E928" i="8"/>
  <c r="D928" i="8"/>
  <c r="C928" i="8"/>
  <c r="B928" i="8"/>
  <c r="A928" i="8"/>
  <c r="Q928" i="8" s="1"/>
  <c r="P927" i="8"/>
  <c r="O927" i="8"/>
  <c r="N927" i="8"/>
  <c r="K927" i="8"/>
  <c r="L927" i="8" s="1"/>
  <c r="J927" i="8"/>
  <c r="I927" i="8"/>
  <c r="H927" i="8"/>
  <c r="G927" i="8"/>
  <c r="F927" i="8"/>
  <c r="E927" i="8"/>
  <c r="D927" i="8"/>
  <c r="C927" i="8"/>
  <c r="B927" i="8"/>
  <c r="A927" i="8"/>
  <c r="Q927" i="8" s="1"/>
  <c r="P926" i="8"/>
  <c r="O926" i="8"/>
  <c r="N926" i="8"/>
  <c r="K926" i="8"/>
  <c r="L926" i="8" s="1"/>
  <c r="J926" i="8"/>
  <c r="I926" i="8"/>
  <c r="H926" i="8"/>
  <c r="G926" i="8"/>
  <c r="F926" i="8"/>
  <c r="E926" i="8"/>
  <c r="D926" i="8"/>
  <c r="C926" i="8"/>
  <c r="B926" i="8"/>
  <c r="A926" i="8"/>
  <c r="Q926" i="8" s="1"/>
  <c r="P925" i="8"/>
  <c r="O925" i="8"/>
  <c r="N925" i="8"/>
  <c r="K925" i="8"/>
  <c r="L925" i="8" s="1"/>
  <c r="J925" i="8"/>
  <c r="I925" i="8"/>
  <c r="H925" i="8"/>
  <c r="G925" i="8"/>
  <c r="F925" i="8"/>
  <c r="E925" i="8"/>
  <c r="D925" i="8"/>
  <c r="C925" i="8"/>
  <c r="B925" i="8"/>
  <c r="A925" i="8"/>
  <c r="Q925" i="8" s="1"/>
  <c r="P924" i="8"/>
  <c r="O924" i="8"/>
  <c r="N924" i="8"/>
  <c r="K924" i="8"/>
  <c r="L924" i="8" s="1"/>
  <c r="J924" i="8"/>
  <c r="I924" i="8"/>
  <c r="H924" i="8"/>
  <c r="G924" i="8"/>
  <c r="F924" i="8"/>
  <c r="E924" i="8"/>
  <c r="D924" i="8"/>
  <c r="C924" i="8"/>
  <c r="B924" i="8"/>
  <c r="A924" i="8"/>
  <c r="Q924" i="8" s="1"/>
  <c r="P923" i="8"/>
  <c r="O923" i="8"/>
  <c r="N923" i="8"/>
  <c r="K923" i="8"/>
  <c r="L923" i="8" s="1"/>
  <c r="J923" i="8"/>
  <c r="I923" i="8"/>
  <c r="H923" i="8"/>
  <c r="G923" i="8"/>
  <c r="F923" i="8"/>
  <c r="E923" i="8"/>
  <c r="D923" i="8"/>
  <c r="C923" i="8"/>
  <c r="B923" i="8"/>
  <c r="A923" i="8"/>
  <c r="Q923" i="8" s="1"/>
  <c r="P922" i="8"/>
  <c r="O922" i="8"/>
  <c r="N922" i="8"/>
  <c r="K922" i="8"/>
  <c r="L922" i="8" s="1"/>
  <c r="J922" i="8"/>
  <c r="I922" i="8"/>
  <c r="H922" i="8"/>
  <c r="G922" i="8"/>
  <c r="F922" i="8"/>
  <c r="E922" i="8"/>
  <c r="D922" i="8"/>
  <c r="C922" i="8"/>
  <c r="B922" i="8"/>
  <c r="A922" i="8"/>
  <c r="Q922" i="8" s="1"/>
  <c r="P921" i="8"/>
  <c r="O921" i="8"/>
  <c r="N921" i="8"/>
  <c r="K921" i="8"/>
  <c r="L921" i="8" s="1"/>
  <c r="J921" i="8"/>
  <c r="I921" i="8"/>
  <c r="H921" i="8"/>
  <c r="G921" i="8"/>
  <c r="F921" i="8"/>
  <c r="E921" i="8"/>
  <c r="D921" i="8"/>
  <c r="C921" i="8"/>
  <c r="B921" i="8"/>
  <c r="A921" i="8"/>
  <c r="Q921" i="8" s="1"/>
  <c r="P920" i="8"/>
  <c r="O920" i="8"/>
  <c r="N920" i="8"/>
  <c r="L920" i="8"/>
  <c r="K920" i="8"/>
  <c r="J920" i="8"/>
  <c r="I920" i="8"/>
  <c r="H920" i="8"/>
  <c r="G920" i="8"/>
  <c r="F920" i="8"/>
  <c r="E920" i="8"/>
  <c r="D920" i="8"/>
  <c r="C920" i="8"/>
  <c r="B920" i="8"/>
  <c r="A920" i="8"/>
  <c r="Q920" i="8" s="1"/>
  <c r="P919" i="8"/>
  <c r="O919" i="8"/>
  <c r="N919" i="8"/>
  <c r="K919" i="8"/>
  <c r="L919" i="8" s="1"/>
  <c r="J919" i="8"/>
  <c r="I919" i="8"/>
  <c r="H919" i="8"/>
  <c r="G919" i="8"/>
  <c r="F919" i="8"/>
  <c r="E919" i="8"/>
  <c r="D919" i="8"/>
  <c r="C919" i="8"/>
  <c r="B919" i="8"/>
  <c r="A919" i="8"/>
  <c r="Q919" i="8" s="1"/>
  <c r="P918" i="8"/>
  <c r="O918" i="8"/>
  <c r="N918" i="8"/>
  <c r="K918" i="8"/>
  <c r="L918" i="8" s="1"/>
  <c r="J918" i="8"/>
  <c r="I918" i="8"/>
  <c r="H918" i="8"/>
  <c r="G918" i="8"/>
  <c r="F918" i="8"/>
  <c r="E918" i="8"/>
  <c r="D918" i="8"/>
  <c r="C918" i="8"/>
  <c r="B918" i="8"/>
  <c r="A918" i="8"/>
  <c r="Q918" i="8" s="1"/>
  <c r="P917" i="8"/>
  <c r="O917" i="8"/>
  <c r="N917" i="8"/>
  <c r="K917" i="8"/>
  <c r="L917" i="8" s="1"/>
  <c r="J917" i="8"/>
  <c r="I917" i="8"/>
  <c r="H917" i="8"/>
  <c r="G917" i="8"/>
  <c r="F917" i="8"/>
  <c r="E917" i="8"/>
  <c r="D917" i="8"/>
  <c r="C917" i="8"/>
  <c r="B917" i="8"/>
  <c r="A917" i="8"/>
  <c r="Q917" i="8" s="1"/>
  <c r="P916" i="8"/>
  <c r="O916" i="8"/>
  <c r="N916" i="8"/>
  <c r="K916" i="8"/>
  <c r="L916" i="8" s="1"/>
  <c r="J916" i="8"/>
  <c r="I916" i="8"/>
  <c r="H916" i="8"/>
  <c r="G916" i="8"/>
  <c r="F916" i="8"/>
  <c r="E916" i="8"/>
  <c r="D916" i="8"/>
  <c r="C916" i="8"/>
  <c r="B916" i="8"/>
  <c r="A916" i="8"/>
  <c r="Q916" i="8" s="1"/>
  <c r="P915" i="8"/>
  <c r="O915" i="8"/>
  <c r="N915" i="8"/>
  <c r="K915" i="8"/>
  <c r="L915" i="8" s="1"/>
  <c r="J915" i="8"/>
  <c r="I915" i="8"/>
  <c r="H915" i="8"/>
  <c r="G915" i="8"/>
  <c r="F915" i="8"/>
  <c r="E915" i="8"/>
  <c r="D915" i="8"/>
  <c r="C915" i="8"/>
  <c r="B915" i="8"/>
  <c r="A915" i="8"/>
  <c r="Q915" i="8" s="1"/>
  <c r="P914" i="8"/>
  <c r="O914" i="8"/>
  <c r="N914" i="8"/>
  <c r="K914" i="8"/>
  <c r="L914" i="8" s="1"/>
  <c r="J914" i="8"/>
  <c r="I914" i="8"/>
  <c r="H914" i="8"/>
  <c r="G914" i="8"/>
  <c r="F914" i="8"/>
  <c r="E914" i="8"/>
  <c r="D914" i="8"/>
  <c r="C914" i="8"/>
  <c r="B914" i="8"/>
  <c r="A914" i="8"/>
  <c r="Q914" i="8" s="1"/>
  <c r="P913" i="8"/>
  <c r="O913" i="8"/>
  <c r="N913" i="8"/>
  <c r="K913" i="8"/>
  <c r="L913" i="8" s="1"/>
  <c r="J913" i="8"/>
  <c r="I913" i="8"/>
  <c r="H913" i="8"/>
  <c r="G913" i="8"/>
  <c r="F913" i="8"/>
  <c r="E913" i="8"/>
  <c r="D913" i="8"/>
  <c r="C913" i="8"/>
  <c r="B913" i="8"/>
  <c r="A913" i="8"/>
  <c r="Q913" i="8" s="1"/>
  <c r="P912" i="8"/>
  <c r="O912" i="8"/>
  <c r="N912" i="8"/>
  <c r="L912" i="8"/>
  <c r="K912" i="8"/>
  <c r="J912" i="8"/>
  <c r="I912" i="8"/>
  <c r="H912" i="8"/>
  <c r="G912" i="8"/>
  <c r="F912" i="8"/>
  <c r="E912" i="8"/>
  <c r="D912" i="8"/>
  <c r="C912" i="8"/>
  <c r="B912" i="8"/>
  <c r="A912" i="8"/>
  <c r="Q912" i="8" s="1"/>
  <c r="P911" i="8"/>
  <c r="O911" i="8"/>
  <c r="N911" i="8"/>
  <c r="K911" i="8"/>
  <c r="L911" i="8" s="1"/>
  <c r="J911" i="8"/>
  <c r="I911" i="8"/>
  <c r="H911" i="8"/>
  <c r="G911" i="8"/>
  <c r="F911" i="8"/>
  <c r="E911" i="8"/>
  <c r="D911" i="8"/>
  <c r="C911" i="8"/>
  <c r="B911" i="8"/>
  <c r="A911" i="8"/>
  <c r="Q911" i="8" s="1"/>
  <c r="P910" i="8"/>
  <c r="O910" i="8"/>
  <c r="N910" i="8"/>
  <c r="K910" i="8"/>
  <c r="L910" i="8" s="1"/>
  <c r="J910" i="8"/>
  <c r="I910" i="8"/>
  <c r="H910" i="8"/>
  <c r="G910" i="8"/>
  <c r="F910" i="8"/>
  <c r="E910" i="8"/>
  <c r="D910" i="8"/>
  <c r="C910" i="8"/>
  <c r="B910" i="8"/>
  <c r="A910" i="8"/>
  <c r="Q910" i="8" s="1"/>
  <c r="P909" i="8"/>
  <c r="O909" i="8"/>
  <c r="N909" i="8"/>
  <c r="K909" i="8"/>
  <c r="L909" i="8" s="1"/>
  <c r="J909" i="8"/>
  <c r="I909" i="8"/>
  <c r="H909" i="8"/>
  <c r="G909" i="8"/>
  <c r="F909" i="8"/>
  <c r="E909" i="8"/>
  <c r="D909" i="8"/>
  <c r="C909" i="8"/>
  <c r="B909" i="8"/>
  <c r="A909" i="8"/>
  <c r="Q909" i="8" s="1"/>
  <c r="P908" i="8"/>
  <c r="O908" i="8"/>
  <c r="N908" i="8"/>
  <c r="K908" i="8"/>
  <c r="L908" i="8" s="1"/>
  <c r="J908" i="8"/>
  <c r="I908" i="8"/>
  <c r="H908" i="8"/>
  <c r="G908" i="8"/>
  <c r="F908" i="8"/>
  <c r="E908" i="8"/>
  <c r="D908" i="8"/>
  <c r="C908" i="8"/>
  <c r="B908" i="8"/>
  <c r="A908" i="8"/>
  <c r="Q908" i="8" s="1"/>
  <c r="P907" i="8"/>
  <c r="O907" i="8"/>
  <c r="N907" i="8"/>
  <c r="K907" i="8"/>
  <c r="L907" i="8" s="1"/>
  <c r="J907" i="8"/>
  <c r="I907" i="8"/>
  <c r="H907" i="8"/>
  <c r="G907" i="8"/>
  <c r="F907" i="8"/>
  <c r="E907" i="8"/>
  <c r="D907" i="8"/>
  <c r="C907" i="8"/>
  <c r="B907" i="8"/>
  <c r="A907" i="8"/>
  <c r="Q907" i="8" s="1"/>
  <c r="P906" i="8"/>
  <c r="O906" i="8"/>
  <c r="N906" i="8"/>
  <c r="K906" i="8"/>
  <c r="L906" i="8" s="1"/>
  <c r="J906" i="8"/>
  <c r="I906" i="8"/>
  <c r="H906" i="8"/>
  <c r="G906" i="8"/>
  <c r="F906" i="8"/>
  <c r="E906" i="8"/>
  <c r="D906" i="8"/>
  <c r="C906" i="8"/>
  <c r="B906" i="8"/>
  <c r="A906" i="8"/>
  <c r="Q906" i="8" s="1"/>
  <c r="P905" i="8"/>
  <c r="O905" i="8"/>
  <c r="N905" i="8"/>
  <c r="K905" i="8"/>
  <c r="L905" i="8" s="1"/>
  <c r="J905" i="8"/>
  <c r="I905" i="8"/>
  <c r="H905" i="8"/>
  <c r="G905" i="8"/>
  <c r="F905" i="8"/>
  <c r="E905" i="8"/>
  <c r="D905" i="8"/>
  <c r="C905" i="8"/>
  <c r="B905" i="8"/>
  <c r="A905" i="8"/>
  <c r="Q905" i="8" s="1"/>
  <c r="P904" i="8"/>
  <c r="O904" i="8"/>
  <c r="N904" i="8"/>
  <c r="L904" i="8"/>
  <c r="K904" i="8"/>
  <c r="J904" i="8"/>
  <c r="I904" i="8"/>
  <c r="H904" i="8"/>
  <c r="G904" i="8"/>
  <c r="F904" i="8"/>
  <c r="E904" i="8"/>
  <c r="D904" i="8"/>
  <c r="C904" i="8"/>
  <c r="B904" i="8"/>
  <c r="A904" i="8"/>
  <c r="Q904" i="8" s="1"/>
  <c r="P903" i="8"/>
  <c r="O903" i="8"/>
  <c r="N903" i="8"/>
  <c r="K903" i="8"/>
  <c r="L903" i="8" s="1"/>
  <c r="J903" i="8"/>
  <c r="I903" i="8"/>
  <c r="H903" i="8"/>
  <c r="G903" i="8"/>
  <c r="F903" i="8"/>
  <c r="E903" i="8"/>
  <c r="D903" i="8"/>
  <c r="C903" i="8"/>
  <c r="B903" i="8"/>
  <c r="A903" i="8"/>
  <c r="Q903" i="8" s="1"/>
  <c r="P902" i="8"/>
  <c r="O902" i="8"/>
  <c r="N902" i="8"/>
  <c r="K902" i="8"/>
  <c r="L902" i="8" s="1"/>
  <c r="J902" i="8"/>
  <c r="I902" i="8"/>
  <c r="H902" i="8"/>
  <c r="G902" i="8"/>
  <c r="F902" i="8"/>
  <c r="E902" i="8"/>
  <c r="D902" i="8"/>
  <c r="C902" i="8"/>
  <c r="B902" i="8"/>
  <c r="A902" i="8"/>
  <c r="Q902" i="8" s="1"/>
  <c r="P901" i="8"/>
  <c r="O901" i="8"/>
  <c r="N901" i="8"/>
  <c r="K901" i="8"/>
  <c r="L901" i="8" s="1"/>
  <c r="J901" i="8"/>
  <c r="I901" i="8"/>
  <c r="H901" i="8"/>
  <c r="G901" i="8"/>
  <c r="F901" i="8"/>
  <c r="E901" i="8"/>
  <c r="D901" i="8"/>
  <c r="C901" i="8"/>
  <c r="B901" i="8"/>
  <c r="A901" i="8"/>
  <c r="Q901" i="8" s="1"/>
  <c r="P900" i="8"/>
  <c r="O900" i="8"/>
  <c r="N900" i="8"/>
  <c r="K900" i="8"/>
  <c r="L900" i="8" s="1"/>
  <c r="J900" i="8"/>
  <c r="I900" i="8"/>
  <c r="H900" i="8"/>
  <c r="G900" i="8"/>
  <c r="F900" i="8"/>
  <c r="E900" i="8"/>
  <c r="D900" i="8"/>
  <c r="C900" i="8"/>
  <c r="B900" i="8"/>
  <c r="A900" i="8"/>
  <c r="Q900" i="8" s="1"/>
  <c r="P899" i="8"/>
  <c r="O899" i="8"/>
  <c r="N899" i="8"/>
  <c r="K899" i="8"/>
  <c r="L899" i="8" s="1"/>
  <c r="J899" i="8"/>
  <c r="I899" i="8"/>
  <c r="H899" i="8"/>
  <c r="G899" i="8"/>
  <c r="F899" i="8"/>
  <c r="E899" i="8"/>
  <c r="D899" i="8"/>
  <c r="C899" i="8"/>
  <c r="B899" i="8"/>
  <c r="A899" i="8"/>
  <c r="Q899" i="8" s="1"/>
  <c r="P898" i="8"/>
  <c r="O898" i="8"/>
  <c r="N898" i="8"/>
  <c r="K898" i="8"/>
  <c r="L898" i="8" s="1"/>
  <c r="J898" i="8"/>
  <c r="I898" i="8"/>
  <c r="H898" i="8"/>
  <c r="G898" i="8"/>
  <c r="F898" i="8"/>
  <c r="E898" i="8"/>
  <c r="D898" i="8"/>
  <c r="C898" i="8"/>
  <c r="B898" i="8"/>
  <c r="A898" i="8"/>
  <c r="Q898" i="8" s="1"/>
  <c r="P897" i="8"/>
  <c r="O897" i="8"/>
  <c r="N897" i="8"/>
  <c r="K897" i="8"/>
  <c r="L897" i="8" s="1"/>
  <c r="J897" i="8"/>
  <c r="I897" i="8"/>
  <c r="H897" i="8"/>
  <c r="G897" i="8"/>
  <c r="F897" i="8"/>
  <c r="E897" i="8"/>
  <c r="D897" i="8"/>
  <c r="C897" i="8"/>
  <c r="B897" i="8"/>
  <c r="A897" i="8"/>
  <c r="Q897" i="8" s="1"/>
  <c r="P896" i="8"/>
  <c r="O896" i="8"/>
  <c r="N896" i="8"/>
  <c r="K896" i="8"/>
  <c r="L896" i="8" s="1"/>
  <c r="J896" i="8"/>
  <c r="I896" i="8"/>
  <c r="H896" i="8"/>
  <c r="G896" i="8"/>
  <c r="F896" i="8"/>
  <c r="E896" i="8"/>
  <c r="D896" i="8"/>
  <c r="C896" i="8"/>
  <c r="B896" i="8"/>
  <c r="A896" i="8"/>
  <c r="Q896" i="8" s="1"/>
  <c r="P895" i="8"/>
  <c r="O895" i="8"/>
  <c r="N895" i="8"/>
  <c r="L895" i="8"/>
  <c r="K895" i="8"/>
  <c r="J895" i="8"/>
  <c r="I895" i="8"/>
  <c r="H895" i="8"/>
  <c r="G895" i="8"/>
  <c r="F895" i="8"/>
  <c r="E895" i="8"/>
  <c r="D895" i="8"/>
  <c r="C895" i="8"/>
  <c r="B895" i="8"/>
  <c r="A895" i="8"/>
  <c r="Q895" i="8" s="1"/>
  <c r="P894" i="8"/>
  <c r="O894" i="8"/>
  <c r="N894" i="8"/>
  <c r="K894" i="8"/>
  <c r="L894" i="8" s="1"/>
  <c r="J894" i="8"/>
  <c r="I894" i="8"/>
  <c r="H894" i="8"/>
  <c r="G894" i="8"/>
  <c r="F894" i="8"/>
  <c r="E894" i="8"/>
  <c r="D894" i="8"/>
  <c r="C894" i="8"/>
  <c r="B894" i="8"/>
  <c r="A894" i="8"/>
  <c r="Q894" i="8" s="1"/>
  <c r="P893" i="8"/>
  <c r="O893" i="8"/>
  <c r="N893" i="8"/>
  <c r="K893" i="8"/>
  <c r="L893" i="8" s="1"/>
  <c r="J893" i="8"/>
  <c r="I893" i="8"/>
  <c r="H893" i="8"/>
  <c r="G893" i="8"/>
  <c r="F893" i="8"/>
  <c r="E893" i="8"/>
  <c r="D893" i="8"/>
  <c r="C893" i="8"/>
  <c r="B893" i="8"/>
  <c r="A893" i="8"/>
  <c r="Q893" i="8" s="1"/>
  <c r="P892" i="8"/>
  <c r="O892" i="8"/>
  <c r="N892" i="8"/>
  <c r="K892" i="8"/>
  <c r="L892" i="8" s="1"/>
  <c r="J892" i="8"/>
  <c r="I892" i="8"/>
  <c r="H892" i="8"/>
  <c r="G892" i="8"/>
  <c r="F892" i="8"/>
  <c r="E892" i="8"/>
  <c r="D892" i="8"/>
  <c r="C892" i="8"/>
  <c r="B892" i="8"/>
  <c r="A892" i="8"/>
  <c r="Q892" i="8" s="1"/>
  <c r="P891" i="8"/>
  <c r="O891" i="8"/>
  <c r="N891" i="8"/>
  <c r="K891" i="8"/>
  <c r="L891" i="8" s="1"/>
  <c r="J891" i="8"/>
  <c r="I891" i="8"/>
  <c r="H891" i="8"/>
  <c r="G891" i="8"/>
  <c r="F891" i="8"/>
  <c r="E891" i="8"/>
  <c r="D891" i="8"/>
  <c r="C891" i="8"/>
  <c r="B891" i="8"/>
  <c r="A891" i="8"/>
  <c r="Q891" i="8" s="1"/>
  <c r="P890" i="8"/>
  <c r="O890" i="8"/>
  <c r="N890" i="8"/>
  <c r="K890" i="8"/>
  <c r="L890" i="8" s="1"/>
  <c r="J890" i="8"/>
  <c r="I890" i="8"/>
  <c r="H890" i="8"/>
  <c r="G890" i="8"/>
  <c r="F890" i="8"/>
  <c r="E890" i="8"/>
  <c r="D890" i="8"/>
  <c r="C890" i="8"/>
  <c r="B890" i="8"/>
  <c r="A890" i="8"/>
  <c r="Q890" i="8" s="1"/>
  <c r="P889" i="8"/>
  <c r="O889" i="8"/>
  <c r="N889" i="8"/>
  <c r="K889" i="8"/>
  <c r="L889" i="8" s="1"/>
  <c r="J889" i="8"/>
  <c r="I889" i="8"/>
  <c r="H889" i="8"/>
  <c r="G889" i="8"/>
  <c r="F889" i="8"/>
  <c r="E889" i="8"/>
  <c r="D889" i="8"/>
  <c r="C889" i="8"/>
  <c r="B889" i="8"/>
  <c r="A889" i="8"/>
  <c r="Q889" i="8" s="1"/>
  <c r="P888" i="8"/>
  <c r="O888" i="8"/>
  <c r="N888" i="8"/>
  <c r="K888" i="8"/>
  <c r="L888" i="8" s="1"/>
  <c r="J888" i="8"/>
  <c r="I888" i="8"/>
  <c r="H888" i="8"/>
  <c r="G888" i="8"/>
  <c r="F888" i="8"/>
  <c r="E888" i="8"/>
  <c r="D888" i="8"/>
  <c r="C888" i="8"/>
  <c r="B888" i="8"/>
  <c r="A888" i="8"/>
  <c r="Q888" i="8" s="1"/>
  <c r="P887" i="8"/>
  <c r="O887" i="8"/>
  <c r="N887" i="8"/>
  <c r="L887" i="8"/>
  <c r="K887" i="8"/>
  <c r="J887" i="8"/>
  <c r="I887" i="8"/>
  <c r="H887" i="8"/>
  <c r="G887" i="8"/>
  <c r="F887" i="8"/>
  <c r="E887" i="8"/>
  <c r="D887" i="8"/>
  <c r="C887" i="8"/>
  <c r="B887" i="8"/>
  <c r="A887" i="8"/>
  <c r="Q887" i="8" s="1"/>
  <c r="P886" i="8"/>
  <c r="O886" i="8"/>
  <c r="N886" i="8"/>
  <c r="K886" i="8"/>
  <c r="L886" i="8" s="1"/>
  <c r="J886" i="8"/>
  <c r="I886" i="8"/>
  <c r="H886" i="8"/>
  <c r="G886" i="8"/>
  <c r="F886" i="8"/>
  <c r="E886" i="8"/>
  <c r="D886" i="8"/>
  <c r="C886" i="8"/>
  <c r="B886" i="8"/>
  <c r="A886" i="8"/>
  <c r="Q886" i="8" s="1"/>
  <c r="P885" i="8"/>
  <c r="O885" i="8"/>
  <c r="N885" i="8"/>
  <c r="K885" i="8"/>
  <c r="L885" i="8" s="1"/>
  <c r="J885" i="8"/>
  <c r="I885" i="8"/>
  <c r="H885" i="8"/>
  <c r="G885" i="8"/>
  <c r="F885" i="8"/>
  <c r="E885" i="8"/>
  <c r="D885" i="8"/>
  <c r="C885" i="8"/>
  <c r="B885" i="8"/>
  <c r="A885" i="8"/>
  <c r="Q885" i="8" s="1"/>
  <c r="P884" i="8"/>
  <c r="O884" i="8"/>
  <c r="N884" i="8"/>
  <c r="L884" i="8"/>
  <c r="K884" i="8"/>
  <c r="J884" i="8"/>
  <c r="I884" i="8"/>
  <c r="H884" i="8"/>
  <c r="G884" i="8"/>
  <c r="F884" i="8"/>
  <c r="E884" i="8"/>
  <c r="D884" i="8"/>
  <c r="C884" i="8"/>
  <c r="B884" i="8"/>
  <c r="A884" i="8"/>
  <c r="Q884" i="8" s="1"/>
  <c r="P883" i="8"/>
  <c r="O883" i="8"/>
  <c r="N883" i="8"/>
  <c r="K883" i="8"/>
  <c r="L883" i="8" s="1"/>
  <c r="J883" i="8"/>
  <c r="I883" i="8"/>
  <c r="H883" i="8"/>
  <c r="G883" i="8"/>
  <c r="F883" i="8"/>
  <c r="E883" i="8"/>
  <c r="D883" i="8"/>
  <c r="C883" i="8"/>
  <c r="B883" i="8"/>
  <c r="A883" i="8"/>
  <c r="Q883" i="8" s="1"/>
  <c r="P882" i="8"/>
  <c r="O882" i="8"/>
  <c r="N882" i="8"/>
  <c r="K882" i="8"/>
  <c r="L882" i="8" s="1"/>
  <c r="J882" i="8"/>
  <c r="I882" i="8"/>
  <c r="H882" i="8"/>
  <c r="G882" i="8"/>
  <c r="F882" i="8"/>
  <c r="E882" i="8"/>
  <c r="D882" i="8"/>
  <c r="C882" i="8"/>
  <c r="B882" i="8"/>
  <c r="A882" i="8"/>
  <c r="Q882" i="8" s="1"/>
  <c r="P881" i="8"/>
  <c r="O881" i="8"/>
  <c r="N881" i="8"/>
  <c r="L881" i="8"/>
  <c r="K881" i="8"/>
  <c r="J881" i="8"/>
  <c r="I881" i="8"/>
  <c r="H881" i="8"/>
  <c r="G881" i="8"/>
  <c r="F881" i="8"/>
  <c r="E881" i="8"/>
  <c r="D881" i="8"/>
  <c r="C881" i="8"/>
  <c r="B881" i="8"/>
  <c r="A881" i="8"/>
  <c r="Q881" i="8" s="1"/>
  <c r="P880" i="8"/>
  <c r="O880" i="8"/>
  <c r="N880" i="8"/>
  <c r="K880" i="8"/>
  <c r="L880" i="8" s="1"/>
  <c r="J880" i="8"/>
  <c r="I880" i="8"/>
  <c r="H880" i="8"/>
  <c r="G880" i="8"/>
  <c r="F880" i="8"/>
  <c r="E880" i="8"/>
  <c r="D880" i="8"/>
  <c r="C880" i="8"/>
  <c r="B880" i="8"/>
  <c r="A880" i="8"/>
  <c r="Q880" i="8" s="1"/>
  <c r="P879" i="8"/>
  <c r="O879" i="8"/>
  <c r="N879" i="8"/>
  <c r="K879" i="8"/>
  <c r="L879" i="8" s="1"/>
  <c r="J879" i="8"/>
  <c r="I879" i="8"/>
  <c r="H879" i="8"/>
  <c r="G879" i="8"/>
  <c r="F879" i="8"/>
  <c r="E879" i="8"/>
  <c r="D879" i="8"/>
  <c r="C879" i="8"/>
  <c r="B879" i="8"/>
  <c r="A879" i="8"/>
  <c r="Q879" i="8" s="1"/>
  <c r="P878" i="8"/>
  <c r="O878" i="8"/>
  <c r="N878" i="8"/>
  <c r="K878" i="8"/>
  <c r="L878" i="8" s="1"/>
  <c r="J878" i="8"/>
  <c r="I878" i="8"/>
  <c r="H878" i="8"/>
  <c r="G878" i="8"/>
  <c r="F878" i="8"/>
  <c r="E878" i="8"/>
  <c r="D878" i="8"/>
  <c r="C878" i="8"/>
  <c r="B878" i="8"/>
  <c r="A878" i="8"/>
  <c r="Q878" i="8" s="1"/>
  <c r="P877" i="8"/>
  <c r="O877" i="8"/>
  <c r="N877" i="8"/>
  <c r="K877" i="8"/>
  <c r="L877" i="8" s="1"/>
  <c r="J877" i="8"/>
  <c r="I877" i="8"/>
  <c r="H877" i="8"/>
  <c r="G877" i="8"/>
  <c r="F877" i="8"/>
  <c r="E877" i="8"/>
  <c r="D877" i="8"/>
  <c r="C877" i="8"/>
  <c r="B877" i="8"/>
  <c r="A877" i="8"/>
  <c r="Q877" i="8" s="1"/>
  <c r="P876" i="8"/>
  <c r="O876" i="8"/>
  <c r="N876" i="8"/>
  <c r="K876" i="8"/>
  <c r="L876" i="8" s="1"/>
  <c r="J876" i="8"/>
  <c r="I876" i="8"/>
  <c r="H876" i="8"/>
  <c r="G876" i="8"/>
  <c r="F876" i="8"/>
  <c r="E876" i="8"/>
  <c r="D876" i="8"/>
  <c r="C876" i="8"/>
  <c r="B876" i="8"/>
  <c r="A876" i="8"/>
  <c r="Q876" i="8" s="1"/>
  <c r="P875" i="8"/>
  <c r="O875" i="8"/>
  <c r="N875" i="8"/>
  <c r="L875" i="8"/>
  <c r="K875" i="8"/>
  <c r="J875" i="8"/>
  <c r="I875" i="8"/>
  <c r="H875" i="8"/>
  <c r="G875" i="8"/>
  <c r="F875" i="8"/>
  <c r="E875" i="8"/>
  <c r="D875" i="8"/>
  <c r="C875" i="8"/>
  <c r="B875" i="8"/>
  <c r="A875" i="8"/>
  <c r="Q875" i="8" s="1"/>
  <c r="P874" i="8"/>
  <c r="O874" i="8"/>
  <c r="N874" i="8"/>
  <c r="K874" i="8"/>
  <c r="L874" i="8" s="1"/>
  <c r="J874" i="8"/>
  <c r="I874" i="8"/>
  <c r="H874" i="8"/>
  <c r="G874" i="8"/>
  <c r="F874" i="8"/>
  <c r="E874" i="8"/>
  <c r="D874" i="8"/>
  <c r="C874" i="8"/>
  <c r="B874" i="8"/>
  <c r="A874" i="8"/>
  <c r="Q874" i="8" s="1"/>
  <c r="P873" i="8"/>
  <c r="O873" i="8"/>
  <c r="N873" i="8"/>
  <c r="L873" i="8"/>
  <c r="K873" i="8"/>
  <c r="J873" i="8"/>
  <c r="I873" i="8"/>
  <c r="H873" i="8"/>
  <c r="G873" i="8"/>
  <c r="F873" i="8"/>
  <c r="E873" i="8"/>
  <c r="D873" i="8"/>
  <c r="C873" i="8"/>
  <c r="B873" i="8"/>
  <c r="A873" i="8"/>
  <c r="Q873" i="8" s="1"/>
  <c r="P872" i="8"/>
  <c r="O872" i="8"/>
  <c r="N872" i="8"/>
  <c r="L872" i="8"/>
  <c r="K872" i="8"/>
  <c r="J872" i="8"/>
  <c r="I872" i="8"/>
  <c r="H872" i="8"/>
  <c r="G872" i="8"/>
  <c r="F872" i="8"/>
  <c r="E872" i="8"/>
  <c r="D872" i="8"/>
  <c r="C872" i="8"/>
  <c r="B872" i="8"/>
  <c r="A872" i="8"/>
  <c r="Q872" i="8" s="1"/>
  <c r="P871" i="8"/>
  <c r="O871" i="8"/>
  <c r="N871" i="8"/>
  <c r="K871" i="8"/>
  <c r="L871" i="8" s="1"/>
  <c r="J871" i="8"/>
  <c r="I871" i="8"/>
  <c r="H871" i="8"/>
  <c r="G871" i="8"/>
  <c r="F871" i="8"/>
  <c r="E871" i="8"/>
  <c r="D871" i="8"/>
  <c r="C871" i="8"/>
  <c r="B871" i="8"/>
  <c r="A871" i="8"/>
  <c r="Q871" i="8" s="1"/>
  <c r="P870" i="8"/>
  <c r="O870" i="8"/>
  <c r="N870" i="8"/>
  <c r="K870" i="8"/>
  <c r="L870" i="8" s="1"/>
  <c r="J870" i="8"/>
  <c r="I870" i="8"/>
  <c r="H870" i="8"/>
  <c r="G870" i="8"/>
  <c r="F870" i="8"/>
  <c r="E870" i="8"/>
  <c r="D870" i="8"/>
  <c r="C870" i="8"/>
  <c r="B870" i="8"/>
  <c r="A870" i="8"/>
  <c r="Q870" i="8" s="1"/>
  <c r="P869" i="8"/>
  <c r="O869" i="8"/>
  <c r="N869" i="8"/>
  <c r="K869" i="8"/>
  <c r="L869" i="8" s="1"/>
  <c r="J869" i="8"/>
  <c r="I869" i="8"/>
  <c r="H869" i="8"/>
  <c r="G869" i="8"/>
  <c r="F869" i="8"/>
  <c r="E869" i="8"/>
  <c r="D869" i="8"/>
  <c r="C869" i="8"/>
  <c r="B869" i="8"/>
  <c r="A869" i="8"/>
  <c r="Q869" i="8" s="1"/>
  <c r="P868" i="8"/>
  <c r="O868" i="8"/>
  <c r="N868" i="8"/>
  <c r="K868" i="8"/>
  <c r="L868" i="8" s="1"/>
  <c r="J868" i="8"/>
  <c r="I868" i="8"/>
  <c r="H868" i="8"/>
  <c r="G868" i="8"/>
  <c r="F868" i="8"/>
  <c r="E868" i="8"/>
  <c r="D868" i="8"/>
  <c r="C868" i="8"/>
  <c r="B868" i="8"/>
  <c r="A868" i="8"/>
  <c r="Q868" i="8" s="1"/>
  <c r="P867" i="8"/>
  <c r="O867" i="8"/>
  <c r="N867" i="8"/>
  <c r="K867" i="8"/>
  <c r="L867" i="8" s="1"/>
  <c r="J867" i="8"/>
  <c r="I867" i="8"/>
  <c r="H867" i="8"/>
  <c r="G867" i="8"/>
  <c r="F867" i="8"/>
  <c r="E867" i="8"/>
  <c r="D867" i="8"/>
  <c r="C867" i="8"/>
  <c r="B867" i="8"/>
  <c r="A867" i="8"/>
  <c r="Q867" i="8" s="1"/>
  <c r="P866" i="8"/>
  <c r="O866" i="8"/>
  <c r="N866" i="8"/>
  <c r="K866" i="8"/>
  <c r="L866" i="8" s="1"/>
  <c r="J866" i="8"/>
  <c r="I866" i="8"/>
  <c r="H866" i="8"/>
  <c r="G866" i="8"/>
  <c r="F866" i="8"/>
  <c r="E866" i="8"/>
  <c r="D866" i="8"/>
  <c r="C866" i="8"/>
  <c r="B866" i="8"/>
  <c r="A866" i="8"/>
  <c r="Q866" i="8" s="1"/>
  <c r="P865" i="8"/>
  <c r="O865" i="8"/>
  <c r="N865" i="8"/>
  <c r="K865" i="8"/>
  <c r="L865" i="8" s="1"/>
  <c r="J865" i="8"/>
  <c r="I865" i="8"/>
  <c r="H865" i="8"/>
  <c r="G865" i="8"/>
  <c r="F865" i="8"/>
  <c r="E865" i="8"/>
  <c r="D865" i="8"/>
  <c r="C865" i="8"/>
  <c r="B865" i="8"/>
  <c r="A865" i="8"/>
  <c r="Q865" i="8" s="1"/>
  <c r="P864" i="8"/>
  <c r="O864" i="8"/>
  <c r="N864" i="8"/>
  <c r="K864" i="8"/>
  <c r="L864" i="8" s="1"/>
  <c r="J864" i="8"/>
  <c r="I864" i="8"/>
  <c r="H864" i="8"/>
  <c r="G864" i="8"/>
  <c r="F864" i="8"/>
  <c r="E864" i="8"/>
  <c r="D864" i="8"/>
  <c r="C864" i="8"/>
  <c r="B864" i="8"/>
  <c r="A864" i="8"/>
  <c r="Q864" i="8" s="1"/>
  <c r="P863" i="8"/>
  <c r="O863" i="8"/>
  <c r="N863" i="8"/>
  <c r="K863" i="8"/>
  <c r="L863" i="8" s="1"/>
  <c r="J863" i="8"/>
  <c r="I863" i="8"/>
  <c r="H863" i="8"/>
  <c r="G863" i="8"/>
  <c r="F863" i="8"/>
  <c r="E863" i="8"/>
  <c r="D863" i="8"/>
  <c r="C863" i="8"/>
  <c r="B863" i="8"/>
  <c r="A863" i="8"/>
  <c r="Q863" i="8" s="1"/>
  <c r="Q862" i="8"/>
  <c r="P862" i="8"/>
  <c r="O862" i="8"/>
  <c r="N862" i="8"/>
  <c r="M862" i="8"/>
  <c r="K862" i="8"/>
  <c r="L862" i="8" s="1"/>
  <c r="J862" i="8"/>
  <c r="I862" i="8"/>
  <c r="H862" i="8"/>
  <c r="G862" i="8"/>
  <c r="F862" i="8"/>
  <c r="E862" i="8"/>
  <c r="D862" i="8"/>
  <c r="C862" i="8"/>
  <c r="B862" i="8"/>
  <c r="A862" i="8"/>
  <c r="P861" i="8"/>
  <c r="O861" i="8"/>
  <c r="N861" i="8"/>
  <c r="K861" i="8"/>
  <c r="L861" i="8" s="1"/>
  <c r="J861" i="8"/>
  <c r="I861" i="8"/>
  <c r="H861" i="8"/>
  <c r="G861" i="8"/>
  <c r="F861" i="8"/>
  <c r="E861" i="8"/>
  <c r="D861" i="8"/>
  <c r="C861" i="8"/>
  <c r="B861" i="8"/>
  <c r="A861" i="8"/>
  <c r="P860" i="8"/>
  <c r="O860" i="8"/>
  <c r="N860" i="8"/>
  <c r="L860" i="8"/>
  <c r="K860" i="8"/>
  <c r="J860" i="8"/>
  <c r="I860" i="8"/>
  <c r="H860" i="8"/>
  <c r="G860" i="8"/>
  <c r="F860" i="8"/>
  <c r="E860" i="8"/>
  <c r="D860" i="8"/>
  <c r="C860" i="8"/>
  <c r="B860" i="8"/>
  <c r="A860" i="8"/>
  <c r="Q860" i="8" s="1"/>
  <c r="P859" i="8"/>
  <c r="O859" i="8"/>
  <c r="N859" i="8"/>
  <c r="K859" i="8"/>
  <c r="L859" i="8" s="1"/>
  <c r="J859" i="8"/>
  <c r="I859" i="8"/>
  <c r="H859" i="8"/>
  <c r="G859" i="8"/>
  <c r="F859" i="8"/>
  <c r="E859" i="8"/>
  <c r="D859" i="8"/>
  <c r="C859" i="8"/>
  <c r="B859" i="8"/>
  <c r="A859" i="8"/>
  <c r="Q859" i="8" s="1"/>
  <c r="P858" i="8"/>
  <c r="O858" i="8"/>
  <c r="N858" i="8"/>
  <c r="K858" i="8"/>
  <c r="L858" i="8" s="1"/>
  <c r="J858" i="8"/>
  <c r="I858" i="8"/>
  <c r="H858" i="8"/>
  <c r="G858" i="8"/>
  <c r="F858" i="8"/>
  <c r="E858" i="8"/>
  <c r="D858" i="8"/>
  <c r="C858" i="8"/>
  <c r="B858" i="8"/>
  <c r="A858" i="8"/>
  <c r="Q858" i="8" s="1"/>
  <c r="P857" i="8"/>
  <c r="O857" i="8"/>
  <c r="N857" i="8"/>
  <c r="K857" i="8"/>
  <c r="L857" i="8" s="1"/>
  <c r="J857" i="8"/>
  <c r="I857" i="8"/>
  <c r="H857" i="8"/>
  <c r="G857" i="8"/>
  <c r="F857" i="8"/>
  <c r="E857" i="8"/>
  <c r="D857" i="8"/>
  <c r="C857" i="8"/>
  <c r="B857" i="8"/>
  <c r="A857" i="8"/>
  <c r="Q857" i="8" s="1"/>
  <c r="P856" i="8"/>
  <c r="O856" i="8"/>
  <c r="N856" i="8"/>
  <c r="K856" i="8"/>
  <c r="L856" i="8" s="1"/>
  <c r="J856" i="8"/>
  <c r="I856" i="8"/>
  <c r="H856" i="8"/>
  <c r="G856" i="8"/>
  <c r="F856" i="8"/>
  <c r="E856" i="8"/>
  <c r="D856" i="8"/>
  <c r="C856" i="8"/>
  <c r="B856" i="8"/>
  <c r="A856" i="8"/>
  <c r="Q856" i="8" s="1"/>
  <c r="P855" i="8"/>
  <c r="O855" i="8"/>
  <c r="N855" i="8"/>
  <c r="K855" i="8"/>
  <c r="L855" i="8" s="1"/>
  <c r="J855" i="8"/>
  <c r="I855" i="8"/>
  <c r="H855" i="8"/>
  <c r="G855" i="8"/>
  <c r="F855" i="8"/>
  <c r="E855" i="8"/>
  <c r="D855" i="8"/>
  <c r="C855" i="8"/>
  <c r="B855" i="8"/>
  <c r="A855" i="8"/>
  <c r="Q855" i="8" s="1"/>
  <c r="P854" i="8"/>
  <c r="O854" i="8"/>
  <c r="N854" i="8"/>
  <c r="K854" i="8"/>
  <c r="L854" i="8" s="1"/>
  <c r="J854" i="8"/>
  <c r="I854" i="8"/>
  <c r="H854" i="8"/>
  <c r="G854" i="8"/>
  <c r="F854" i="8"/>
  <c r="E854" i="8"/>
  <c r="D854" i="8"/>
  <c r="C854" i="8"/>
  <c r="B854" i="8"/>
  <c r="A854" i="8"/>
  <c r="Q854" i="8" s="1"/>
  <c r="P853" i="8"/>
  <c r="O853" i="8"/>
  <c r="N853" i="8"/>
  <c r="K853" i="8"/>
  <c r="L853" i="8" s="1"/>
  <c r="J853" i="8"/>
  <c r="I853" i="8"/>
  <c r="H853" i="8"/>
  <c r="G853" i="8"/>
  <c r="F853" i="8"/>
  <c r="E853" i="8"/>
  <c r="D853" i="8"/>
  <c r="C853" i="8"/>
  <c r="B853" i="8"/>
  <c r="A853" i="8"/>
  <c r="Q853" i="8" s="1"/>
  <c r="P852" i="8"/>
  <c r="O852" i="8"/>
  <c r="N852" i="8"/>
  <c r="L852" i="8"/>
  <c r="K852" i="8"/>
  <c r="J852" i="8"/>
  <c r="I852" i="8"/>
  <c r="H852" i="8"/>
  <c r="G852" i="8"/>
  <c r="F852" i="8"/>
  <c r="E852" i="8"/>
  <c r="D852" i="8"/>
  <c r="C852" i="8"/>
  <c r="B852" i="8"/>
  <c r="A852" i="8"/>
  <c r="Q852" i="8" s="1"/>
  <c r="P851" i="8"/>
  <c r="O851" i="8"/>
  <c r="N851" i="8"/>
  <c r="K851" i="8"/>
  <c r="L851" i="8" s="1"/>
  <c r="J851" i="8"/>
  <c r="I851" i="8"/>
  <c r="H851" i="8"/>
  <c r="G851" i="8"/>
  <c r="F851" i="8"/>
  <c r="E851" i="8"/>
  <c r="D851" i="8"/>
  <c r="C851" i="8"/>
  <c r="B851" i="8"/>
  <c r="A851" i="8"/>
  <c r="Q851" i="8" s="1"/>
  <c r="P850" i="8"/>
  <c r="O850" i="8"/>
  <c r="N850" i="8"/>
  <c r="L850" i="8"/>
  <c r="K850" i="8"/>
  <c r="J850" i="8"/>
  <c r="I850" i="8"/>
  <c r="H850" i="8"/>
  <c r="G850" i="8"/>
  <c r="F850" i="8"/>
  <c r="E850" i="8"/>
  <c r="D850" i="8"/>
  <c r="C850" i="8"/>
  <c r="B850" i="8"/>
  <c r="A850" i="8"/>
  <c r="Q850" i="8" s="1"/>
  <c r="P849" i="8"/>
  <c r="O849" i="8"/>
  <c r="N849" i="8"/>
  <c r="K849" i="8"/>
  <c r="L849" i="8" s="1"/>
  <c r="J849" i="8"/>
  <c r="I849" i="8"/>
  <c r="H849" i="8"/>
  <c r="G849" i="8"/>
  <c r="F849" i="8"/>
  <c r="E849" i="8"/>
  <c r="D849" i="8"/>
  <c r="C849" i="8"/>
  <c r="B849" i="8"/>
  <c r="A849" i="8"/>
  <c r="Q849" i="8" s="1"/>
  <c r="P848" i="8"/>
  <c r="O848" i="8"/>
  <c r="N848" i="8"/>
  <c r="K848" i="8"/>
  <c r="L848" i="8" s="1"/>
  <c r="J848" i="8"/>
  <c r="I848" i="8"/>
  <c r="H848" i="8"/>
  <c r="G848" i="8"/>
  <c r="F848" i="8"/>
  <c r="E848" i="8"/>
  <c r="D848" i="8"/>
  <c r="C848" i="8"/>
  <c r="B848" i="8"/>
  <c r="A848" i="8"/>
  <c r="Q848" i="8" s="1"/>
  <c r="P847" i="8"/>
  <c r="O847" i="8"/>
  <c r="N847" i="8"/>
  <c r="K847" i="8"/>
  <c r="L847" i="8" s="1"/>
  <c r="J847" i="8"/>
  <c r="I847" i="8"/>
  <c r="H847" i="8"/>
  <c r="G847" i="8"/>
  <c r="F847" i="8"/>
  <c r="E847" i="8"/>
  <c r="D847" i="8"/>
  <c r="C847" i="8"/>
  <c r="B847" i="8"/>
  <c r="A847" i="8"/>
  <c r="Q847" i="8" s="1"/>
  <c r="P846" i="8"/>
  <c r="O846" i="8"/>
  <c r="N846" i="8"/>
  <c r="K846" i="8"/>
  <c r="L846" i="8" s="1"/>
  <c r="J846" i="8"/>
  <c r="I846" i="8"/>
  <c r="H846" i="8"/>
  <c r="G846" i="8"/>
  <c r="F846" i="8"/>
  <c r="E846" i="8"/>
  <c r="D846" i="8"/>
  <c r="C846" i="8"/>
  <c r="B846" i="8"/>
  <c r="A846" i="8"/>
  <c r="Q846" i="8" s="1"/>
  <c r="P845" i="8"/>
  <c r="O845" i="8"/>
  <c r="N845" i="8"/>
  <c r="K845" i="8"/>
  <c r="L845" i="8" s="1"/>
  <c r="J845" i="8"/>
  <c r="I845" i="8"/>
  <c r="H845" i="8"/>
  <c r="G845" i="8"/>
  <c r="F845" i="8"/>
  <c r="E845" i="8"/>
  <c r="D845" i="8"/>
  <c r="C845" i="8"/>
  <c r="B845" i="8"/>
  <c r="A845" i="8"/>
  <c r="Q845" i="8" s="1"/>
  <c r="P844" i="8"/>
  <c r="O844" i="8"/>
  <c r="N844" i="8"/>
  <c r="L844" i="8"/>
  <c r="K844" i="8"/>
  <c r="J844" i="8"/>
  <c r="I844" i="8"/>
  <c r="H844" i="8"/>
  <c r="G844" i="8"/>
  <c r="F844" i="8"/>
  <c r="E844" i="8"/>
  <c r="D844" i="8"/>
  <c r="C844" i="8"/>
  <c r="B844" i="8"/>
  <c r="A844" i="8"/>
  <c r="Q844" i="8" s="1"/>
  <c r="P843" i="8"/>
  <c r="O843" i="8"/>
  <c r="N843" i="8"/>
  <c r="K843" i="8"/>
  <c r="L843" i="8" s="1"/>
  <c r="J843" i="8"/>
  <c r="I843" i="8"/>
  <c r="H843" i="8"/>
  <c r="G843" i="8"/>
  <c r="F843" i="8"/>
  <c r="E843" i="8"/>
  <c r="D843" i="8"/>
  <c r="C843" i="8"/>
  <c r="B843" i="8"/>
  <c r="A843" i="8"/>
  <c r="Q843" i="8" s="1"/>
  <c r="P842" i="8"/>
  <c r="O842" i="8"/>
  <c r="N842" i="8"/>
  <c r="K842" i="8"/>
  <c r="L842" i="8" s="1"/>
  <c r="J842" i="8"/>
  <c r="I842" i="8"/>
  <c r="H842" i="8"/>
  <c r="G842" i="8"/>
  <c r="F842" i="8"/>
  <c r="E842" i="8"/>
  <c r="D842" i="8"/>
  <c r="C842" i="8"/>
  <c r="B842" i="8"/>
  <c r="A842" i="8"/>
  <c r="Q842" i="8" s="1"/>
  <c r="P841" i="8"/>
  <c r="O841" i="8"/>
  <c r="N841" i="8"/>
  <c r="K841" i="8"/>
  <c r="L841" i="8" s="1"/>
  <c r="J841" i="8"/>
  <c r="I841" i="8"/>
  <c r="H841" i="8"/>
  <c r="G841" i="8"/>
  <c r="F841" i="8"/>
  <c r="E841" i="8"/>
  <c r="D841" i="8"/>
  <c r="C841" i="8"/>
  <c r="B841" i="8"/>
  <c r="A841" i="8"/>
  <c r="Q841" i="8" s="1"/>
  <c r="P840" i="8"/>
  <c r="O840" i="8"/>
  <c r="N840" i="8"/>
  <c r="K840" i="8"/>
  <c r="L840" i="8" s="1"/>
  <c r="J840" i="8"/>
  <c r="I840" i="8"/>
  <c r="H840" i="8"/>
  <c r="G840" i="8"/>
  <c r="F840" i="8"/>
  <c r="E840" i="8"/>
  <c r="D840" i="8"/>
  <c r="C840" i="8"/>
  <c r="B840" i="8"/>
  <c r="A840" i="8"/>
  <c r="Q840" i="8" s="1"/>
  <c r="P839" i="8"/>
  <c r="O839" i="8"/>
  <c r="N839" i="8"/>
  <c r="K839" i="8"/>
  <c r="L839" i="8" s="1"/>
  <c r="J839" i="8"/>
  <c r="I839" i="8"/>
  <c r="H839" i="8"/>
  <c r="G839" i="8"/>
  <c r="F839" i="8"/>
  <c r="E839" i="8"/>
  <c r="D839" i="8"/>
  <c r="C839" i="8"/>
  <c r="B839" i="8"/>
  <c r="A839" i="8"/>
  <c r="Q839" i="8" s="1"/>
  <c r="P838" i="8"/>
  <c r="O838" i="8"/>
  <c r="N838" i="8"/>
  <c r="L838" i="8"/>
  <c r="K838" i="8"/>
  <c r="J838" i="8"/>
  <c r="I838" i="8"/>
  <c r="H838" i="8"/>
  <c r="G838" i="8"/>
  <c r="F838" i="8"/>
  <c r="E838" i="8"/>
  <c r="D838" i="8"/>
  <c r="C838" i="8"/>
  <c r="B838" i="8"/>
  <c r="A838" i="8"/>
  <c r="Q838" i="8" s="1"/>
  <c r="P837" i="8"/>
  <c r="O837" i="8"/>
  <c r="N837" i="8"/>
  <c r="K837" i="8"/>
  <c r="L837" i="8" s="1"/>
  <c r="J837" i="8"/>
  <c r="I837" i="8"/>
  <c r="H837" i="8"/>
  <c r="G837" i="8"/>
  <c r="F837" i="8"/>
  <c r="E837" i="8"/>
  <c r="D837" i="8"/>
  <c r="C837" i="8"/>
  <c r="B837" i="8"/>
  <c r="A837" i="8"/>
  <c r="Q837" i="8" s="1"/>
  <c r="P836" i="8"/>
  <c r="O836" i="8"/>
  <c r="N836" i="8"/>
  <c r="K836" i="8"/>
  <c r="L836" i="8" s="1"/>
  <c r="J836" i="8"/>
  <c r="I836" i="8"/>
  <c r="H836" i="8"/>
  <c r="G836" i="8"/>
  <c r="F836" i="8"/>
  <c r="E836" i="8"/>
  <c r="D836" i="8"/>
  <c r="C836" i="8"/>
  <c r="B836" i="8"/>
  <c r="A836" i="8"/>
  <c r="Q836" i="8" s="1"/>
  <c r="P835" i="8"/>
  <c r="O835" i="8"/>
  <c r="N835" i="8"/>
  <c r="K835" i="8"/>
  <c r="L835" i="8" s="1"/>
  <c r="J835" i="8"/>
  <c r="I835" i="8"/>
  <c r="H835" i="8"/>
  <c r="G835" i="8"/>
  <c r="F835" i="8"/>
  <c r="E835" i="8"/>
  <c r="D835" i="8"/>
  <c r="C835" i="8"/>
  <c r="B835" i="8"/>
  <c r="A835" i="8"/>
  <c r="Q835" i="8" s="1"/>
  <c r="P834" i="8"/>
  <c r="O834" i="8"/>
  <c r="N834" i="8"/>
  <c r="L834" i="8"/>
  <c r="K834" i="8"/>
  <c r="J834" i="8"/>
  <c r="I834" i="8"/>
  <c r="H834" i="8"/>
  <c r="G834" i="8"/>
  <c r="F834" i="8"/>
  <c r="E834" i="8"/>
  <c r="D834" i="8"/>
  <c r="C834" i="8"/>
  <c r="B834" i="8"/>
  <c r="A834" i="8"/>
  <c r="Q834" i="8" s="1"/>
  <c r="P833" i="8"/>
  <c r="O833" i="8"/>
  <c r="N833" i="8"/>
  <c r="K833" i="8"/>
  <c r="L833" i="8" s="1"/>
  <c r="J833" i="8"/>
  <c r="I833" i="8"/>
  <c r="H833" i="8"/>
  <c r="G833" i="8"/>
  <c r="F833" i="8"/>
  <c r="E833" i="8"/>
  <c r="D833" i="8"/>
  <c r="C833" i="8"/>
  <c r="B833" i="8"/>
  <c r="A833" i="8"/>
  <c r="Q833" i="8" s="1"/>
  <c r="P832" i="8"/>
  <c r="O832" i="8"/>
  <c r="N832" i="8"/>
  <c r="K832" i="8"/>
  <c r="L832" i="8" s="1"/>
  <c r="J832" i="8"/>
  <c r="I832" i="8"/>
  <c r="H832" i="8"/>
  <c r="G832" i="8"/>
  <c r="F832" i="8"/>
  <c r="E832" i="8"/>
  <c r="D832" i="8"/>
  <c r="C832" i="8"/>
  <c r="B832" i="8"/>
  <c r="A832" i="8"/>
  <c r="Q832" i="8" s="1"/>
  <c r="P831" i="8"/>
  <c r="O831" i="8"/>
  <c r="N831" i="8"/>
  <c r="L831" i="8"/>
  <c r="K831" i="8"/>
  <c r="J831" i="8"/>
  <c r="I831" i="8"/>
  <c r="H831" i="8"/>
  <c r="G831" i="8"/>
  <c r="F831" i="8"/>
  <c r="E831" i="8"/>
  <c r="D831" i="8"/>
  <c r="C831" i="8"/>
  <c r="B831" i="8"/>
  <c r="A831" i="8"/>
  <c r="Q831" i="8" s="1"/>
  <c r="P830" i="8"/>
  <c r="O830" i="8"/>
  <c r="N830" i="8"/>
  <c r="K830" i="8"/>
  <c r="L830" i="8" s="1"/>
  <c r="J830" i="8"/>
  <c r="I830" i="8"/>
  <c r="H830" i="8"/>
  <c r="G830" i="8"/>
  <c r="F830" i="8"/>
  <c r="E830" i="8"/>
  <c r="D830" i="8"/>
  <c r="C830" i="8"/>
  <c r="B830" i="8"/>
  <c r="A830" i="8"/>
  <c r="Q830" i="8" s="1"/>
  <c r="P829" i="8"/>
  <c r="O829" i="8"/>
  <c r="N829" i="8"/>
  <c r="K829" i="8"/>
  <c r="L829" i="8" s="1"/>
  <c r="J829" i="8"/>
  <c r="I829" i="8"/>
  <c r="H829" i="8"/>
  <c r="G829" i="8"/>
  <c r="F829" i="8"/>
  <c r="E829" i="8"/>
  <c r="D829" i="8"/>
  <c r="C829" i="8"/>
  <c r="B829" i="8"/>
  <c r="A829" i="8"/>
  <c r="Q829" i="8" s="1"/>
  <c r="P828" i="8"/>
  <c r="O828" i="8"/>
  <c r="N828" i="8"/>
  <c r="L828" i="8"/>
  <c r="K828" i="8"/>
  <c r="J828" i="8"/>
  <c r="I828" i="8"/>
  <c r="H828" i="8"/>
  <c r="G828" i="8"/>
  <c r="F828" i="8"/>
  <c r="E828" i="8"/>
  <c r="D828" i="8"/>
  <c r="C828" i="8"/>
  <c r="B828" i="8"/>
  <c r="A828" i="8"/>
  <c r="Q828" i="8" s="1"/>
  <c r="P827" i="8"/>
  <c r="O827" i="8"/>
  <c r="N827" i="8"/>
  <c r="K827" i="8"/>
  <c r="L827" i="8" s="1"/>
  <c r="J827" i="8"/>
  <c r="I827" i="8"/>
  <c r="H827" i="8"/>
  <c r="G827" i="8"/>
  <c r="F827" i="8"/>
  <c r="E827" i="8"/>
  <c r="D827" i="8"/>
  <c r="C827" i="8"/>
  <c r="B827" i="8"/>
  <c r="A827" i="8"/>
  <c r="Q827" i="8" s="1"/>
  <c r="P826" i="8"/>
  <c r="O826" i="8"/>
  <c r="N826" i="8"/>
  <c r="K826" i="8"/>
  <c r="L826" i="8" s="1"/>
  <c r="J826" i="8"/>
  <c r="I826" i="8"/>
  <c r="H826" i="8"/>
  <c r="G826" i="8"/>
  <c r="F826" i="8"/>
  <c r="E826" i="8"/>
  <c r="D826" i="8"/>
  <c r="C826" i="8"/>
  <c r="B826" i="8"/>
  <c r="A826" i="8"/>
  <c r="Q826" i="8" s="1"/>
  <c r="P825" i="8"/>
  <c r="O825" i="8"/>
  <c r="N825" i="8"/>
  <c r="K825" i="8"/>
  <c r="L825" i="8" s="1"/>
  <c r="J825" i="8"/>
  <c r="I825" i="8"/>
  <c r="H825" i="8"/>
  <c r="G825" i="8"/>
  <c r="F825" i="8"/>
  <c r="E825" i="8"/>
  <c r="D825" i="8"/>
  <c r="C825" i="8"/>
  <c r="B825" i="8"/>
  <c r="A825" i="8"/>
  <c r="Q825" i="8" s="1"/>
  <c r="P824" i="8"/>
  <c r="O824" i="8"/>
  <c r="N824" i="8"/>
  <c r="L824" i="8"/>
  <c r="K824" i="8"/>
  <c r="J824" i="8"/>
  <c r="I824" i="8"/>
  <c r="H824" i="8"/>
  <c r="G824" i="8"/>
  <c r="F824" i="8"/>
  <c r="E824" i="8"/>
  <c r="D824" i="8"/>
  <c r="C824" i="8"/>
  <c r="B824" i="8"/>
  <c r="A824" i="8"/>
  <c r="Q824" i="8" s="1"/>
  <c r="P823" i="8"/>
  <c r="O823" i="8"/>
  <c r="N823" i="8"/>
  <c r="K823" i="8"/>
  <c r="L823" i="8" s="1"/>
  <c r="J823" i="8"/>
  <c r="I823" i="8"/>
  <c r="H823" i="8"/>
  <c r="G823" i="8"/>
  <c r="F823" i="8"/>
  <c r="E823" i="8"/>
  <c r="D823" i="8"/>
  <c r="C823" i="8"/>
  <c r="B823" i="8"/>
  <c r="A823" i="8"/>
  <c r="Q823" i="8" s="1"/>
  <c r="P822" i="8"/>
  <c r="O822" i="8"/>
  <c r="N822" i="8"/>
  <c r="K822" i="8"/>
  <c r="L822" i="8" s="1"/>
  <c r="J822" i="8"/>
  <c r="I822" i="8"/>
  <c r="H822" i="8"/>
  <c r="G822" i="8"/>
  <c r="F822" i="8"/>
  <c r="E822" i="8"/>
  <c r="D822" i="8"/>
  <c r="C822" i="8"/>
  <c r="B822" i="8"/>
  <c r="A822" i="8"/>
  <c r="Q822" i="8" s="1"/>
  <c r="P821" i="8"/>
  <c r="O821" i="8"/>
  <c r="N821" i="8"/>
  <c r="K821" i="8"/>
  <c r="L821" i="8" s="1"/>
  <c r="J821" i="8"/>
  <c r="I821" i="8"/>
  <c r="H821" i="8"/>
  <c r="G821" i="8"/>
  <c r="F821" i="8"/>
  <c r="E821" i="8"/>
  <c r="D821" i="8"/>
  <c r="C821" i="8"/>
  <c r="B821" i="8"/>
  <c r="A821" i="8"/>
  <c r="Q821" i="8" s="1"/>
  <c r="P820" i="8"/>
  <c r="O820" i="8"/>
  <c r="N820" i="8"/>
  <c r="K820" i="8"/>
  <c r="L820" i="8" s="1"/>
  <c r="J820" i="8"/>
  <c r="I820" i="8"/>
  <c r="H820" i="8"/>
  <c r="G820" i="8"/>
  <c r="F820" i="8"/>
  <c r="E820" i="8"/>
  <c r="D820" i="8"/>
  <c r="C820" i="8"/>
  <c r="B820" i="8"/>
  <c r="A820" i="8"/>
  <c r="Q820" i="8" s="1"/>
  <c r="P819" i="8"/>
  <c r="O819" i="8"/>
  <c r="N819" i="8"/>
  <c r="K819" i="8"/>
  <c r="L819" i="8" s="1"/>
  <c r="J819" i="8"/>
  <c r="I819" i="8"/>
  <c r="H819" i="8"/>
  <c r="G819" i="8"/>
  <c r="F819" i="8"/>
  <c r="E819" i="8"/>
  <c r="D819" i="8"/>
  <c r="C819" i="8"/>
  <c r="B819" i="8"/>
  <c r="A819" i="8"/>
  <c r="Q819" i="8" s="1"/>
  <c r="P818" i="8"/>
  <c r="O818" i="8"/>
  <c r="N818" i="8"/>
  <c r="L818" i="8"/>
  <c r="K818" i="8"/>
  <c r="J818" i="8"/>
  <c r="I818" i="8"/>
  <c r="H818" i="8"/>
  <c r="G818" i="8"/>
  <c r="F818" i="8"/>
  <c r="E818" i="8"/>
  <c r="D818" i="8"/>
  <c r="C818" i="8"/>
  <c r="B818" i="8"/>
  <c r="A818" i="8"/>
  <c r="Q818" i="8" s="1"/>
  <c r="P817" i="8"/>
  <c r="O817" i="8"/>
  <c r="N817" i="8"/>
  <c r="K817" i="8"/>
  <c r="L817" i="8" s="1"/>
  <c r="J817" i="8"/>
  <c r="I817" i="8"/>
  <c r="H817" i="8"/>
  <c r="G817" i="8"/>
  <c r="F817" i="8"/>
  <c r="E817" i="8"/>
  <c r="D817" i="8"/>
  <c r="C817" i="8"/>
  <c r="B817" i="8"/>
  <c r="A817" i="8"/>
  <c r="Q817" i="8" s="1"/>
  <c r="P816" i="8"/>
  <c r="O816" i="8"/>
  <c r="N816" i="8"/>
  <c r="K816" i="8"/>
  <c r="L816" i="8" s="1"/>
  <c r="J816" i="8"/>
  <c r="I816" i="8"/>
  <c r="H816" i="8"/>
  <c r="G816" i="8"/>
  <c r="F816" i="8"/>
  <c r="E816" i="8"/>
  <c r="D816" i="8"/>
  <c r="C816" i="8"/>
  <c r="B816" i="8"/>
  <c r="A816" i="8"/>
  <c r="Q816" i="8" s="1"/>
  <c r="P815" i="8"/>
  <c r="O815" i="8"/>
  <c r="N815" i="8"/>
  <c r="L815" i="8"/>
  <c r="K815" i="8"/>
  <c r="J815" i="8"/>
  <c r="I815" i="8"/>
  <c r="H815" i="8"/>
  <c r="G815" i="8"/>
  <c r="F815" i="8"/>
  <c r="E815" i="8"/>
  <c r="D815" i="8"/>
  <c r="C815" i="8"/>
  <c r="B815" i="8"/>
  <c r="A815" i="8"/>
  <c r="Q815" i="8" s="1"/>
  <c r="P814" i="8"/>
  <c r="O814" i="8"/>
  <c r="N814" i="8"/>
  <c r="L814" i="8"/>
  <c r="K814" i="8"/>
  <c r="J814" i="8"/>
  <c r="I814" i="8"/>
  <c r="H814" i="8"/>
  <c r="G814" i="8"/>
  <c r="F814" i="8"/>
  <c r="E814" i="8"/>
  <c r="D814" i="8"/>
  <c r="C814" i="8"/>
  <c r="B814" i="8"/>
  <c r="A814" i="8"/>
  <c r="Q814" i="8" s="1"/>
  <c r="P813" i="8"/>
  <c r="O813" i="8"/>
  <c r="N813" i="8"/>
  <c r="K813" i="8"/>
  <c r="L813" i="8" s="1"/>
  <c r="J813" i="8"/>
  <c r="I813" i="8"/>
  <c r="H813" i="8"/>
  <c r="G813" i="8"/>
  <c r="F813" i="8"/>
  <c r="E813" i="8"/>
  <c r="D813" i="8"/>
  <c r="C813" i="8"/>
  <c r="B813" i="8"/>
  <c r="A813" i="8"/>
  <c r="Q813" i="8" s="1"/>
  <c r="P812" i="8"/>
  <c r="O812" i="8"/>
  <c r="N812" i="8"/>
  <c r="L812" i="8"/>
  <c r="K812" i="8"/>
  <c r="J812" i="8"/>
  <c r="I812" i="8"/>
  <c r="H812" i="8"/>
  <c r="G812" i="8"/>
  <c r="F812" i="8"/>
  <c r="E812" i="8"/>
  <c r="D812" i="8"/>
  <c r="C812" i="8"/>
  <c r="B812" i="8"/>
  <c r="A812" i="8"/>
  <c r="Q812" i="8" s="1"/>
  <c r="P811" i="8"/>
  <c r="O811" i="8"/>
  <c r="N811" i="8"/>
  <c r="L811" i="8"/>
  <c r="K811" i="8"/>
  <c r="J811" i="8"/>
  <c r="I811" i="8"/>
  <c r="H811" i="8"/>
  <c r="G811" i="8"/>
  <c r="F811" i="8"/>
  <c r="E811" i="8"/>
  <c r="D811" i="8"/>
  <c r="C811" i="8"/>
  <c r="B811" i="8"/>
  <c r="A811" i="8"/>
  <c r="Q811" i="8" s="1"/>
  <c r="P810" i="8"/>
  <c r="O810" i="8"/>
  <c r="N810" i="8"/>
  <c r="K810" i="8"/>
  <c r="L810" i="8" s="1"/>
  <c r="J810" i="8"/>
  <c r="I810" i="8"/>
  <c r="H810" i="8"/>
  <c r="G810" i="8"/>
  <c r="F810" i="8"/>
  <c r="E810" i="8"/>
  <c r="D810" i="8"/>
  <c r="C810" i="8"/>
  <c r="B810" i="8"/>
  <c r="A810" i="8"/>
  <c r="Q810" i="8" s="1"/>
  <c r="P809" i="8"/>
  <c r="O809" i="8"/>
  <c r="N809" i="8"/>
  <c r="K809" i="8"/>
  <c r="L809" i="8" s="1"/>
  <c r="J809" i="8"/>
  <c r="I809" i="8"/>
  <c r="H809" i="8"/>
  <c r="G809" i="8"/>
  <c r="F809" i="8"/>
  <c r="E809" i="8"/>
  <c r="D809" i="8"/>
  <c r="C809" i="8"/>
  <c r="B809" i="8"/>
  <c r="A809" i="8"/>
  <c r="Q809" i="8" s="1"/>
  <c r="P808" i="8"/>
  <c r="O808" i="8"/>
  <c r="N808" i="8"/>
  <c r="L808" i="8"/>
  <c r="K808" i="8"/>
  <c r="J808" i="8"/>
  <c r="I808" i="8"/>
  <c r="H808" i="8"/>
  <c r="G808" i="8"/>
  <c r="F808" i="8"/>
  <c r="E808" i="8"/>
  <c r="D808" i="8"/>
  <c r="C808" i="8"/>
  <c r="B808" i="8"/>
  <c r="A808" i="8"/>
  <c r="Q808" i="8" s="1"/>
  <c r="P807" i="8"/>
  <c r="O807" i="8"/>
  <c r="N807" i="8"/>
  <c r="K807" i="8"/>
  <c r="L807" i="8" s="1"/>
  <c r="J807" i="8"/>
  <c r="I807" i="8"/>
  <c r="H807" i="8"/>
  <c r="G807" i="8"/>
  <c r="F807" i="8"/>
  <c r="E807" i="8"/>
  <c r="D807" i="8"/>
  <c r="C807" i="8"/>
  <c r="B807" i="8"/>
  <c r="A807" i="8"/>
  <c r="Q807" i="8" s="1"/>
  <c r="P806" i="8"/>
  <c r="O806" i="8"/>
  <c r="N806" i="8"/>
  <c r="K806" i="8"/>
  <c r="L806" i="8" s="1"/>
  <c r="J806" i="8"/>
  <c r="I806" i="8"/>
  <c r="H806" i="8"/>
  <c r="G806" i="8"/>
  <c r="F806" i="8"/>
  <c r="E806" i="8"/>
  <c r="D806" i="8"/>
  <c r="C806" i="8"/>
  <c r="B806" i="8"/>
  <c r="A806" i="8"/>
  <c r="Q806" i="8" s="1"/>
  <c r="P805" i="8"/>
  <c r="O805" i="8"/>
  <c r="N805" i="8"/>
  <c r="K805" i="8"/>
  <c r="L805" i="8" s="1"/>
  <c r="J805" i="8"/>
  <c r="I805" i="8"/>
  <c r="H805" i="8"/>
  <c r="G805" i="8"/>
  <c r="F805" i="8"/>
  <c r="E805" i="8"/>
  <c r="D805" i="8"/>
  <c r="C805" i="8"/>
  <c r="B805" i="8"/>
  <c r="A805" i="8"/>
  <c r="Q805" i="8" s="1"/>
  <c r="P804" i="8"/>
  <c r="O804" i="8"/>
  <c r="N804" i="8"/>
  <c r="K804" i="8"/>
  <c r="L804" i="8" s="1"/>
  <c r="J804" i="8"/>
  <c r="I804" i="8"/>
  <c r="H804" i="8"/>
  <c r="G804" i="8"/>
  <c r="F804" i="8"/>
  <c r="E804" i="8"/>
  <c r="D804" i="8"/>
  <c r="C804" i="8"/>
  <c r="B804" i="8"/>
  <c r="A804" i="8"/>
  <c r="Q804" i="8" s="1"/>
  <c r="P803" i="8"/>
  <c r="O803" i="8"/>
  <c r="N803" i="8"/>
  <c r="K803" i="8"/>
  <c r="L803" i="8" s="1"/>
  <c r="J803" i="8"/>
  <c r="I803" i="8"/>
  <c r="H803" i="8"/>
  <c r="G803" i="8"/>
  <c r="F803" i="8"/>
  <c r="E803" i="8"/>
  <c r="D803" i="8"/>
  <c r="C803" i="8"/>
  <c r="B803" i="8"/>
  <c r="A803" i="8"/>
  <c r="Q803" i="8" s="1"/>
  <c r="P802" i="8"/>
  <c r="O802" i="8"/>
  <c r="N802" i="8"/>
  <c r="L802" i="8"/>
  <c r="K802" i="8"/>
  <c r="J802" i="8"/>
  <c r="I802" i="8"/>
  <c r="H802" i="8"/>
  <c r="G802" i="8"/>
  <c r="F802" i="8"/>
  <c r="E802" i="8"/>
  <c r="D802" i="8"/>
  <c r="C802" i="8"/>
  <c r="B802" i="8"/>
  <c r="A802" i="8"/>
  <c r="Q802" i="8" s="1"/>
  <c r="P801" i="8"/>
  <c r="O801" i="8"/>
  <c r="N801" i="8"/>
  <c r="K801" i="8"/>
  <c r="L801" i="8" s="1"/>
  <c r="J801" i="8"/>
  <c r="I801" i="8"/>
  <c r="H801" i="8"/>
  <c r="G801" i="8"/>
  <c r="F801" i="8"/>
  <c r="E801" i="8"/>
  <c r="D801" i="8"/>
  <c r="C801" i="8"/>
  <c r="B801" i="8"/>
  <c r="A801" i="8"/>
  <c r="Q801" i="8" s="1"/>
  <c r="P800" i="8"/>
  <c r="O800" i="8"/>
  <c r="N800" i="8"/>
  <c r="L800" i="8"/>
  <c r="K800" i="8"/>
  <c r="J800" i="8"/>
  <c r="I800" i="8"/>
  <c r="H800" i="8"/>
  <c r="G800" i="8"/>
  <c r="F800" i="8"/>
  <c r="E800" i="8"/>
  <c r="D800" i="8"/>
  <c r="C800" i="8"/>
  <c r="B800" i="8"/>
  <c r="A800" i="8"/>
  <c r="Q800" i="8" s="1"/>
  <c r="P799" i="8"/>
  <c r="O799" i="8"/>
  <c r="N799" i="8"/>
  <c r="L799" i="8"/>
  <c r="K799" i="8"/>
  <c r="J799" i="8"/>
  <c r="I799" i="8"/>
  <c r="H799" i="8"/>
  <c r="G799" i="8"/>
  <c r="F799" i="8"/>
  <c r="E799" i="8"/>
  <c r="D799" i="8"/>
  <c r="C799" i="8"/>
  <c r="B799" i="8"/>
  <c r="A799" i="8"/>
  <c r="Q799" i="8" s="1"/>
  <c r="P798" i="8"/>
  <c r="O798" i="8"/>
  <c r="N798" i="8"/>
  <c r="L798" i="8"/>
  <c r="K798" i="8"/>
  <c r="J798" i="8"/>
  <c r="I798" i="8"/>
  <c r="H798" i="8"/>
  <c r="G798" i="8"/>
  <c r="F798" i="8"/>
  <c r="E798" i="8"/>
  <c r="D798" i="8"/>
  <c r="C798" i="8"/>
  <c r="B798" i="8"/>
  <c r="A798" i="8"/>
  <c r="Q798" i="8" s="1"/>
  <c r="P797" i="8"/>
  <c r="O797" i="8"/>
  <c r="N797" i="8"/>
  <c r="K797" i="8"/>
  <c r="L797" i="8" s="1"/>
  <c r="J797" i="8"/>
  <c r="I797" i="8"/>
  <c r="H797" i="8"/>
  <c r="G797" i="8"/>
  <c r="F797" i="8"/>
  <c r="E797" i="8"/>
  <c r="D797" i="8"/>
  <c r="C797" i="8"/>
  <c r="B797" i="8"/>
  <c r="A797" i="8"/>
  <c r="Q797" i="8" s="1"/>
  <c r="P796" i="8"/>
  <c r="O796" i="8"/>
  <c r="N796" i="8"/>
  <c r="L796" i="8"/>
  <c r="K796" i="8"/>
  <c r="J796" i="8"/>
  <c r="I796" i="8"/>
  <c r="H796" i="8"/>
  <c r="G796" i="8"/>
  <c r="F796" i="8"/>
  <c r="E796" i="8"/>
  <c r="D796" i="8"/>
  <c r="C796" i="8"/>
  <c r="B796" i="8"/>
  <c r="A796" i="8"/>
  <c r="Q796" i="8" s="1"/>
  <c r="P795" i="8"/>
  <c r="O795" i="8"/>
  <c r="N795" i="8"/>
  <c r="L795" i="8"/>
  <c r="K795" i="8"/>
  <c r="J795" i="8"/>
  <c r="I795" i="8"/>
  <c r="H795" i="8"/>
  <c r="G795" i="8"/>
  <c r="F795" i="8"/>
  <c r="E795" i="8"/>
  <c r="D795" i="8"/>
  <c r="C795" i="8"/>
  <c r="B795" i="8"/>
  <c r="A795" i="8"/>
  <c r="Q795" i="8" s="1"/>
  <c r="P794" i="8"/>
  <c r="O794" i="8"/>
  <c r="N794" i="8"/>
  <c r="K794" i="8"/>
  <c r="L794" i="8" s="1"/>
  <c r="J794" i="8"/>
  <c r="I794" i="8"/>
  <c r="H794" i="8"/>
  <c r="G794" i="8"/>
  <c r="F794" i="8"/>
  <c r="E794" i="8"/>
  <c r="D794" i="8"/>
  <c r="C794" i="8"/>
  <c r="B794" i="8"/>
  <c r="A794" i="8"/>
  <c r="Q794" i="8" s="1"/>
  <c r="P793" i="8"/>
  <c r="O793" i="8"/>
  <c r="N793" i="8"/>
  <c r="K793" i="8"/>
  <c r="L793" i="8" s="1"/>
  <c r="J793" i="8"/>
  <c r="I793" i="8"/>
  <c r="H793" i="8"/>
  <c r="G793" i="8"/>
  <c r="F793" i="8"/>
  <c r="E793" i="8"/>
  <c r="D793" i="8"/>
  <c r="C793" i="8"/>
  <c r="B793" i="8"/>
  <c r="A793" i="8"/>
  <c r="Q793" i="8" s="1"/>
  <c r="P792" i="8"/>
  <c r="O792" i="8"/>
  <c r="N792" i="8"/>
  <c r="L792" i="8"/>
  <c r="K792" i="8"/>
  <c r="J792" i="8"/>
  <c r="I792" i="8"/>
  <c r="H792" i="8"/>
  <c r="G792" i="8"/>
  <c r="F792" i="8"/>
  <c r="E792" i="8"/>
  <c r="D792" i="8"/>
  <c r="C792" i="8"/>
  <c r="B792" i="8"/>
  <c r="A792" i="8"/>
  <c r="Q792" i="8" s="1"/>
  <c r="P791" i="8"/>
  <c r="O791" i="8"/>
  <c r="N791" i="8"/>
  <c r="K791" i="8"/>
  <c r="L791" i="8" s="1"/>
  <c r="J791" i="8"/>
  <c r="I791" i="8"/>
  <c r="H791" i="8"/>
  <c r="G791" i="8"/>
  <c r="F791" i="8"/>
  <c r="E791" i="8"/>
  <c r="D791" i="8"/>
  <c r="C791" i="8"/>
  <c r="B791" i="8"/>
  <c r="A791" i="8"/>
  <c r="Q791" i="8" s="1"/>
  <c r="P790" i="8"/>
  <c r="O790" i="8"/>
  <c r="N790" i="8"/>
  <c r="K790" i="8"/>
  <c r="L790" i="8" s="1"/>
  <c r="J790" i="8"/>
  <c r="I790" i="8"/>
  <c r="H790" i="8"/>
  <c r="G790" i="8"/>
  <c r="F790" i="8"/>
  <c r="E790" i="8"/>
  <c r="D790" i="8"/>
  <c r="C790" i="8"/>
  <c r="B790" i="8"/>
  <c r="A790" i="8"/>
  <c r="Q790" i="8" s="1"/>
  <c r="P789" i="8"/>
  <c r="O789" i="8"/>
  <c r="N789" i="8"/>
  <c r="K789" i="8"/>
  <c r="L789" i="8" s="1"/>
  <c r="J789" i="8"/>
  <c r="I789" i="8"/>
  <c r="H789" i="8"/>
  <c r="G789" i="8"/>
  <c r="F789" i="8"/>
  <c r="E789" i="8"/>
  <c r="D789" i="8"/>
  <c r="C789" i="8"/>
  <c r="B789" i="8"/>
  <c r="A789" i="8"/>
  <c r="Q789" i="8" s="1"/>
  <c r="P788" i="8"/>
  <c r="O788" i="8"/>
  <c r="N788" i="8"/>
  <c r="K788" i="8"/>
  <c r="L788" i="8" s="1"/>
  <c r="J788" i="8"/>
  <c r="I788" i="8"/>
  <c r="H788" i="8"/>
  <c r="G788" i="8"/>
  <c r="F788" i="8"/>
  <c r="E788" i="8"/>
  <c r="D788" i="8"/>
  <c r="C788" i="8"/>
  <c r="B788" i="8"/>
  <c r="A788" i="8"/>
  <c r="Q788" i="8" s="1"/>
  <c r="P787" i="8"/>
  <c r="O787" i="8"/>
  <c r="N787" i="8"/>
  <c r="L787" i="8"/>
  <c r="K787" i="8"/>
  <c r="J787" i="8"/>
  <c r="I787" i="8"/>
  <c r="H787" i="8"/>
  <c r="G787" i="8"/>
  <c r="F787" i="8"/>
  <c r="E787" i="8"/>
  <c r="D787" i="8"/>
  <c r="C787" i="8"/>
  <c r="B787" i="8"/>
  <c r="A787" i="8"/>
  <c r="Q787" i="8" s="1"/>
  <c r="P786" i="8"/>
  <c r="O786" i="8"/>
  <c r="N786" i="8"/>
  <c r="L786" i="8"/>
  <c r="K786" i="8"/>
  <c r="J786" i="8"/>
  <c r="I786" i="8"/>
  <c r="H786" i="8"/>
  <c r="G786" i="8"/>
  <c r="F786" i="8"/>
  <c r="E786" i="8"/>
  <c r="D786" i="8"/>
  <c r="C786" i="8"/>
  <c r="B786" i="8"/>
  <c r="A786" i="8"/>
  <c r="Q786" i="8" s="1"/>
  <c r="P785" i="8"/>
  <c r="O785" i="8"/>
  <c r="N785" i="8"/>
  <c r="K785" i="8"/>
  <c r="L785" i="8" s="1"/>
  <c r="J785" i="8"/>
  <c r="I785" i="8"/>
  <c r="H785" i="8"/>
  <c r="G785" i="8"/>
  <c r="F785" i="8"/>
  <c r="E785" i="8"/>
  <c r="D785" i="8"/>
  <c r="C785" i="8"/>
  <c r="B785" i="8"/>
  <c r="A785" i="8"/>
  <c r="Q785" i="8" s="1"/>
  <c r="P784" i="8"/>
  <c r="O784" i="8"/>
  <c r="N784" i="8"/>
  <c r="K784" i="8"/>
  <c r="L784" i="8" s="1"/>
  <c r="J784" i="8"/>
  <c r="I784" i="8"/>
  <c r="H784" i="8"/>
  <c r="G784" i="8"/>
  <c r="F784" i="8"/>
  <c r="E784" i="8"/>
  <c r="D784" i="8"/>
  <c r="C784" i="8"/>
  <c r="B784" i="8"/>
  <c r="A784" i="8"/>
  <c r="Q784" i="8" s="1"/>
  <c r="P783" i="8"/>
  <c r="O783" i="8"/>
  <c r="N783" i="8"/>
  <c r="K783" i="8"/>
  <c r="L783" i="8" s="1"/>
  <c r="J783" i="8"/>
  <c r="I783" i="8"/>
  <c r="H783" i="8"/>
  <c r="G783" i="8"/>
  <c r="F783" i="8"/>
  <c r="E783" i="8"/>
  <c r="D783" i="8"/>
  <c r="C783" i="8"/>
  <c r="B783" i="8"/>
  <c r="A783" i="8"/>
  <c r="Q783" i="8" s="1"/>
  <c r="P782" i="8"/>
  <c r="O782" i="8"/>
  <c r="N782" i="8"/>
  <c r="K782" i="8"/>
  <c r="L782" i="8" s="1"/>
  <c r="J782" i="8"/>
  <c r="I782" i="8"/>
  <c r="H782" i="8"/>
  <c r="G782" i="8"/>
  <c r="F782" i="8"/>
  <c r="E782" i="8"/>
  <c r="D782" i="8"/>
  <c r="C782" i="8"/>
  <c r="B782" i="8"/>
  <c r="A782" i="8"/>
  <c r="Q782" i="8" s="1"/>
  <c r="P781" i="8"/>
  <c r="O781" i="8"/>
  <c r="N781" i="8"/>
  <c r="K781" i="8"/>
  <c r="L781" i="8" s="1"/>
  <c r="J781" i="8"/>
  <c r="I781" i="8"/>
  <c r="H781" i="8"/>
  <c r="G781" i="8"/>
  <c r="F781" i="8"/>
  <c r="E781" i="8"/>
  <c r="D781" i="8"/>
  <c r="C781" i="8"/>
  <c r="B781" i="8"/>
  <c r="A781" i="8"/>
  <c r="Q781" i="8" s="1"/>
  <c r="P780" i="8"/>
  <c r="O780" i="8"/>
  <c r="N780" i="8"/>
  <c r="K780" i="8"/>
  <c r="L780" i="8" s="1"/>
  <c r="J780" i="8"/>
  <c r="I780" i="8"/>
  <c r="H780" i="8"/>
  <c r="G780" i="8"/>
  <c r="F780" i="8"/>
  <c r="E780" i="8"/>
  <c r="D780" i="8"/>
  <c r="C780" i="8"/>
  <c r="B780" i="8"/>
  <c r="A780" i="8"/>
  <c r="Q780" i="8" s="1"/>
  <c r="P779" i="8"/>
  <c r="O779" i="8"/>
  <c r="N779" i="8"/>
  <c r="L779" i="8"/>
  <c r="K779" i="8"/>
  <c r="J779" i="8"/>
  <c r="I779" i="8"/>
  <c r="H779" i="8"/>
  <c r="G779" i="8"/>
  <c r="F779" i="8"/>
  <c r="E779" i="8"/>
  <c r="D779" i="8"/>
  <c r="C779" i="8"/>
  <c r="B779" i="8"/>
  <c r="A779" i="8"/>
  <c r="Q779" i="8" s="1"/>
  <c r="P778" i="8"/>
  <c r="O778" i="8"/>
  <c r="N778" i="8"/>
  <c r="L778" i="8"/>
  <c r="K778" i="8"/>
  <c r="J778" i="8"/>
  <c r="I778" i="8"/>
  <c r="H778" i="8"/>
  <c r="G778" i="8"/>
  <c r="F778" i="8"/>
  <c r="E778" i="8"/>
  <c r="D778" i="8"/>
  <c r="C778" i="8"/>
  <c r="B778" i="8"/>
  <c r="A778" i="8"/>
  <c r="Q778" i="8" s="1"/>
  <c r="P777" i="8"/>
  <c r="O777" i="8"/>
  <c r="N777" i="8"/>
  <c r="K777" i="8"/>
  <c r="L777" i="8" s="1"/>
  <c r="J777" i="8"/>
  <c r="I777" i="8"/>
  <c r="H777" i="8"/>
  <c r="G777" i="8"/>
  <c r="F777" i="8"/>
  <c r="E777" i="8"/>
  <c r="D777" i="8"/>
  <c r="C777" i="8"/>
  <c r="B777" i="8"/>
  <c r="A777" i="8"/>
  <c r="Q777" i="8" s="1"/>
  <c r="P776" i="8"/>
  <c r="O776" i="8"/>
  <c r="N776" i="8"/>
  <c r="K776" i="8"/>
  <c r="L776" i="8" s="1"/>
  <c r="J776" i="8"/>
  <c r="I776" i="8"/>
  <c r="H776" i="8"/>
  <c r="G776" i="8"/>
  <c r="F776" i="8"/>
  <c r="E776" i="8"/>
  <c r="D776" i="8"/>
  <c r="C776" i="8"/>
  <c r="B776" i="8"/>
  <c r="A776" i="8"/>
  <c r="Q776" i="8" s="1"/>
  <c r="P775" i="8"/>
  <c r="O775" i="8"/>
  <c r="N775" i="8"/>
  <c r="K775" i="8"/>
  <c r="L775" i="8" s="1"/>
  <c r="J775" i="8"/>
  <c r="I775" i="8"/>
  <c r="H775" i="8"/>
  <c r="G775" i="8"/>
  <c r="F775" i="8"/>
  <c r="E775" i="8"/>
  <c r="D775" i="8"/>
  <c r="C775" i="8"/>
  <c r="B775" i="8"/>
  <c r="A775" i="8"/>
  <c r="Q775" i="8" s="1"/>
  <c r="P774" i="8"/>
  <c r="O774" i="8"/>
  <c r="N774" i="8"/>
  <c r="K774" i="8"/>
  <c r="L774" i="8" s="1"/>
  <c r="J774" i="8"/>
  <c r="I774" i="8"/>
  <c r="H774" i="8"/>
  <c r="G774" i="8"/>
  <c r="F774" i="8"/>
  <c r="E774" i="8"/>
  <c r="D774" i="8"/>
  <c r="C774" i="8"/>
  <c r="B774" i="8"/>
  <c r="A774" i="8"/>
  <c r="Q774" i="8" s="1"/>
  <c r="P773" i="8"/>
  <c r="O773" i="8"/>
  <c r="N773" i="8"/>
  <c r="K773" i="8"/>
  <c r="L773" i="8" s="1"/>
  <c r="J773" i="8"/>
  <c r="I773" i="8"/>
  <c r="H773" i="8"/>
  <c r="G773" i="8"/>
  <c r="F773" i="8"/>
  <c r="E773" i="8"/>
  <c r="D773" i="8"/>
  <c r="C773" i="8"/>
  <c r="B773" i="8"/>
  <c r="A773" i="8"/>
  <c r="Q773" i="8" s="1"/>
  <c r="P772" i="8"/>
  <c r="O772" i="8"/>
  <c r="N772" i="8"/>
  <c r="K772" i="8"/>
  <c r="L772" i="8" s="1"/>
  <c r="J772" i="8"/>
  <c r="I772" i="8"/>
  <c r="H772" i="8"/>
  <c r="G772" i="8"/>
  <c r="F772" i="8"/>
  <c r="E772" i="8"/>
  <c r="D772" i="8"/>
  <c r="C772" i="8"/>
  <c r="B772" i="8"/>
  <c r="A772" i="8"/>
  <c r="Q772" i="8" s="1"/>
  <c r="P771" i="8"/>
  <c r="O771" i="8"/>
  <c r="N771" i="8"/>
  <c r="L771" i="8"/>
  <c r="K771" i="8"/>
  <c r="J771" i="8"/>
  <c r="I771" i="8"/>
  <c r="H771" i="8"/>
  <c r="G771" i="8"/>
  <c r="F771" i="8"/>
  <c r="E771" i="8"/>
  <c r="D771" i="8"/>
  <c r="C771" i="8"/>
  <c r="B771" i="8"/>
  <c r="A771" i="8"/>
  <c r="Q771" i="8" s="1"/>
  <c r="P770" i="8"/>
  <c r="O770" i="8"/>
  <c r="N770" i="8"/>
  <c r="K770" i="8"/>
  <c r="L770" i="8" s="1"/>
  <c r="J770" i="8"/>
  <c r="I770" i="8"/>
  <c r="H770" i="8"/>
  <c r="G770" i="8"/>
  <c r="F770" i="8"/>
  <c r="E770" i="8"/>
  <c r="D770" i="8"/>
  <c r="C770" i="8"/>
  <c r="B770" i="8"/>
  <c r="A770" i="8"/>
  <c r="Q770" i="8" s="1"/>
  <c r="P769" i="8"/>
  <c r="O769" i="8"/>
  <c r="N769" i="8"/>
  <c r="K769" i="8"/>
  <c r="L769" i="8" s="1"/>
  <c r="J769" i="8"/>
  <c r="I769" i="8"/>
  <c r="H769" i="8"/>
  <c r="G769" i="8"/>
  <c r="F769" i="8"/>
  <c r="E769" i="8"/>
  <c r="D769" i="8"/>
  <c r="C769" i="8"/>
  <c r="B769" i="8"/>
  <c r="A769" i="8"/>
  <c r="Q769" i="8" s="1"/>
  <c r="P768" i="8"/>
  <c r="O768" i="8"/>
  <c r="N768" i="8"/>
  <c r="K768" i="8"/>
  <c r="L768" i="8" s="1"/>
  <c r="J768" i="8"/>
  <c r="I768" i="8"/>
  <c r="H768" i="8"/>
  <c r="G768" i="8"/>
  <c r="F768" i="8"/>
  <c r="E768" i="8"/>
  <c r="D768" i="8"/>
  <c r="C768" i="8"/>
  <c r="B768" i="8"/>
  <c r="A768" i="8"/>
  <c r="Q768" i="8" s="1"/>
  <c r="P767" i="8"/>
  <c r="O767" i="8"/>
  <c r="N767" i="8"/>
  <c r="K767" i="8"/>
  <c r="L767" i="8" s="1"/>
  <c r="J767" i="8"/>
  <c r="I767" i="8"/>
  <c r="H767" i="8"/>
  <c r="G767" i="8"/>
  <c r="F767" i="8"/>
  <c r="E767" i="8"/>
  <c r="D767" i="8"/>
  <c r="C767" i="8"/>
  <c r="B767" i="8"/>
  <c r="A767" i="8"/>
  <c r="Q767" i="8" s="1"/>
  <c r="P766" i="8"/>
  <c r="O766" i="8"/>
  <c r="N766" i="8"/>
  <c r="L766" i="8"/>
  <c r="K766" i="8"/>
  <c r="J766" i="8"/>
  <c r="I766" i="8"/>
  <c r="H766" i="8"/>
  <c r="G766" i="8"/>
  <c r="F766" i="8"/>
  <c r="E766" i="8"/>
  <c r="D766" i="8"/>
  <c r="C766" i="8"/>
  <c r="B766" i="8"/>
  <c r="A766" i="8"/>
  <c r="Q766" i="8" s="1"/>
  <c r="P765" i="8"/>
  <c r="O765" i="8"/>
  <c r="N765" i="8"/>
  <c r="K765" i="8"/>
  <c r="L765" i="8" s="1"/>
  <c r="J765" i="8"/>
  <c r="I765" i="8"/>
  <c r="H765" i="8"/>
  <c r="G765" i="8"/>
  <c r="F765" i="8"/>
  <c r="E765" i="8"/>
  <c r="D765" i="8"/>
  <c r="C765" i="8"/>
  <c r="B765" i="8"/>
  <c r="A765" i="8"/>
  <c r="Q765" i="8" s="1"/>
  <c r="P764" i="8"/>
  <c r="O764" i="8"/>
  <c r="N764" i="8"/>
  <c r="K764" i="8"/>
  <c r="L764" i="8" s="1"/>
  <c r="J764" i="8"/>
  <c r="I764" i="8"/>
  <c r="H764" i="8"/>
  <c r="G764" i="8"/>
  <c r="F764" i="8"/>
  <c r="E764" i="8"/>
  <c r="D764" i="8"/>
  <c r="C764" i="8"/>
  <c r="B764" i="8"/>
  <c r="A764" i="8"/>
  <c r="Q764" i="8" s="1"/>
  <c r="P763" i="8"/>
  <c r="O763" i="8"/>
  <c r="N763" i="8"/>
  <c r="L763" i="8"/>
  <c r="K763" i="8"/>
  <c r="J763" i="8"/>
  <c r="I763" i="8"/>
  <c r="H763" i="8"/>
  <c r="G763" i="8"/>
  <c r="F763" i="8"/>
  <c r="E763" i="8"/>
  <c r="D763" i="8"/>
  <c r="C763" i="8"/>
  <c r="B763" i="8"/>
  <c r="A763" i="8"/>
  <c r="Q763" i="8" s="1"/>
  <c r="P762" i="8"/>
  <c r="O762" i="8"/>
  <c r="N762" i="8"/>
  <c r="K762" i="8"/>
  <c r="L762" i="8" s="1"/>
  <c r="J762" i="8"/>
  <c r="I762" i="8"/>
  <c r="H762" i="8"/>
  <c r="G762" i="8"/>
  <c r="F762" i="8"/>
  <c r="E762" i="8"/>
  <c r="D762" i="8"/>
  <c r="C762" i="8"/>
  <c r="B762" i="8"/>
  <c r="A762" i="8"/>
  <c r="Q762" i="8" s="1"/>
  <c r="P761" i="8"/>
  <c r="O761" i="8"/>
  <c r="N761" i="8"/>
  <c r="K761" i="8"/>
  <c r="L761" i="8" s="1"/>
  <c r="J761" i="8"/>
  <c r="I761" i="8"/>
  <c r="H761" i="8"/>
  <c r="G761" i="8"/>
  <c r="F761" i="8"/>
  <c r="E761" i="8"/>
  <c r="D761" i="8"/>
  <c r="C761" i="8"/>
  <c r="B761" i="8"/>
  <c r="A761" i="8"/>
  <c r="Q761" i="8" s="1"/>
  <c r="P760" i="8"/>
  <c r="O760" i="8"/>
  <c r="N760" i="8"/>
  <c r="K760" i="8"/>
  <c r="L760" i="8" s="1"/>
  <c r="J760" i="8"/>
  <c r="I760" i="8"/>
  <c r="H760" i="8"/>
  <c r="G760" i="8"/>
  <c r="F760" i="8"/>
  <c r="E760" i="8"/>
  <c r="D760" i="8"/>
  <c r="C760" i="8"/>
  <c r="B760" i="8"/>
  <c r="A760" i="8"/>
  <c r="Q760" i="8" s="1"/>
  <c r="P759" i="8"/>
  <c r="O759" i="8"/>
  <c r="N759" i="8"/>
  <c r="L759" i="8"/>
  <c r="K759" i="8"/>
  <c r="J759" i="8"/>
  <c r="I759" i="8"/>
  <c r="H759" i="8"/>
  <c r="G759" i="8"/>
  <c r="F759" i="8"/>
  <c r="E759" i="8"/>
  <c r="D759" i="8"/>
  <c r="C759" i="8"/>
  <c r="B759" i="8"/>
  <c r="A759" i="8"/>
  <c r="Q759" i="8" s="1"/>
  <c r="P758" i="8"/>
  <c r="O758" i="8"/>
  <c r="N758" i="8"/>
  <c r="K758" i="8"/>
  <c r="L758" i="8" s="1"/>
  <c r="J758" i="8"/>
  <c r="I758" i="8"/>
  <c r="H758" i="8"/>
  <c r="G758" i="8"/>
  <c r="F758" i="8"/>
  <c r="E758" i="8"/>
  <c r="D758" i="8"/>
  <c r="C758" i="8"/>
  <c r="B758" i="8"/>
  <c r="A758" i="8"/>
  <c r="Q758" i="8" s="1"/>
  <c r="P757" i="8"/>
  <c r="O757" i="8"/>
  <c r="N757" i="8"/>
  <c r="K757" i="8"/>
  <c r="L757" i="8" s="1"/>
  <c r="J757" i="8"/>
  <c r="I757" i="8"/>
  <c r="H757" i="8"/>
  <c r="G757" i="8"/>
  <c r="F757" i="8"/>
  <c r="E757" i="8"/>
  <c r="D757" i="8"/>
  <c r="C757" i="8"/>
  <c r="B757" i="8"/>
  <c r="A757" i="8"/>
  <c r="Q757" i="8" s="1"/>
  <c r="P756" i="8"/>
  <c r="O756" i="8"/>
  <c r="N756" i="8"/>
  <c r="K756" i="8"/>
  <c r="L756" i="8" s="1"/>
  <c r="J756" i="8"/>
  <c r="I756" i="8"/>
  <c r="H756" i="8"/>
  <c r="G756" i="8"/>
  <c r="F756" i="8"/>
  <c r="E756" i="8"/>
  <c r="D756" i="8"/>
  <c r="C756" i="8"/>
  <c r="B756" i="8"/>
  <c r="A756" i="8"/>
  <c r="Q756" i="8" s="1"/>
  <c r="P755" i="8"/>
  <c r="O755" i="8"/>
  <c r="N755" i="8"/>
  <c r="K755" i="8"/>
  <c r="L755" i="8" s="1"/>
  <c r="J755" i="8"/>
  <c r="I755" i="8"/>
  <c r="H755" i="8"/>
  <c r="G755" i="8"/>
  <c r="F755" i="8"/>
  <c r="E755" i="8"/>
  <c r="D755" i="8"/>
  <c r="C755" i="8"/>
  <c r="B755" i="8"/>
  <c r="A755" i="8"/>
  <c r="Q755" i="8" s="1"/>
  <c r="P754" i="8"/>
  <c r="O754" i="8"/>
  <c r="N754" i="8"/>
  <c r="K754" i="8"/>
  <c r="L754" i="8" s="1"/>
  <c r="J754" i="8"/>
  <c r="I754" i="8"/>
  <c r="H754" i="8"/>
  <c r="G754" i="8"/>
  <c r="F754" i="8"/>
  <c r="E754" i="8"/>
  <c r="D754" i="8"/>
  <c r="C754" i="8"/>
  <c r="B754" i="8"/>
  <c r="A754" i="8"/>
  <c r="Q754" i="8" s="1"/>
  <c r="P753" i="8"/>
  <c r="O753" i="8"/>
  <c r="N753" i="8"/>
  <c r="K753" i="8"/>
  <c r="L753" i="8" s="1"/>
  <c r="J753" i="8"/>
  <c r="I753" i="8"/>
  <c r="H753" i="8"/>
  <c r="G753" i="8"/>
  <c r="F753" i="8"/>
  <c r="E753" i="8"/>
  <c r="D753" i="8"/>
  <c r="C753" i="8"/>
  <c r="B753" i="8"/>
  <c r="A753" i="8"/>
  <c r="Q753" i="8" s="1"/>
  <c r="P752" i="8"/>
  <c r="O752" i="8"/>
  <c r="N752" i="8"/>
  <c r="K752" i="8"/>
  <c r="L752" i="8" s="1"/>
  <c r="J752" i="8"/>
  <c r="I752" i="8"/>
  <c r="H752" i="8"/>
  <c r="G752" i="8"/>
  <c r="F752" i="8"/>
  <c r="E752" i="8"/>
  <c r="D752" i="8"/>
  <c r="C752" i="8"/>
  <c r="B752" i="8"/>
  <c r="A752" i="8"/>
  <c r="Q752" i="8" s="1"/>
  <c r="P751" i="8"/>
  <c r="O751" i="8"/>
  <c r="N751" i="8"/>
  <c r="L751" i="8"/>
  <c r="K751" i="8"/>
  <c r="J751" i="8"/>
  <c r="I751" i="8"/>
  <c r="H751" i="8"/>
  <c r="G751" i="8"/>
  <c r="F751" i="8"/>
  <c r="E751" i="8"/>
  <c r="D751" i="8"/>
  <c r="C751" i="8"/>
  <c r="B751" i="8"/>
  <c r="A751" i="8"/>
  <c r="Q751" i="8" s="1"/>
  <c r="P750" i="8"/>
  <c r="O750" i="8"/>
  <c r="N750" i="8"/>
  <c r="K750" i="8"/>
  <c r="L750" i="8" s="1"/>
  <c r="J750" i="8"/>
  <c r="I750" i="8"/>
  <c r="H750" i="8"/>
  <c r="G750" i="8"/>
  <c r="F750" i="8"/>
  <c r="E750" i="8"/>
  <c r="D750" i="8"/>
  <c r="C750" i="8"/>
  <c r="B750" i="8"/>
  <c r="A750" i="8"/>
  <c r="Q750" i="8" s="1"/>
  <c r="P749" i="8"/>
  <c r="O749" i="8"/>
  <c r="N749" i="8"/>
  <c r="K749" i="8"/>
  <c r="L749" i="8" s="1"/>
  <c r="J749" i="8"/>
  <c r="I749" i="8"/>
  <c r="H749" i="8"/>
  <c r="G749" i="8"/>
  <c r="F749" i="8"/>
  <c r="E749" i="8"/>
  <c r="D749" i="8"/>
  <c r="C749" i="8"/>
  <c r="B749" i="8"/>
  <c r="A749" i="8"/>
  <c r="Q749" i="8" s="1"/>
  <c r="P748" i="8"/>
  <c r="O748" i="8"/>
  <c r="N748" i="8"/>
  <c r="K748" i="8"/>
  <c r="L748" i="8" s="1"/>
  <c r="J748" i="8"/>
  <c r="I748" i="8"/>
  <c r="H748" i="8"/>
  <c r="G748" i="8"/>
  <c r="F748" i="8"/>
  <c r="E748" i="8"/>
  <c r="D748" i="8"/>
  <c r="C748" i="8"/>
  <c r="B748" i="8"/>
  <c r="A748" i="8"/>
  <c r="Q748" i="8" s="1"/>
  <c r="P747" i="8"/>
  <c r="O747" i="8"/>
  <c r="N747" i="8"/>
  <c r="L747" i="8"/>
  <c r="K747" i="8"/>
  <c r="J747" i="8"/>
  <c r="I747" i="8"/>
  <c r="H747" i="8"/>
  <c r="G747" i="8"/>
  <c r="F747" i="8"/>
  <c r="E747" i="8"/>
  <c r="D747" i="8"/>
  <c r="C747" i="8"/>
  <c r="B747" i="8"/>
  <c r="A747" i="8"/>
  <c r="Q747" i="8" s="1"/>
  <c r="P746" i="8"/>
  <c r="O746" i="8"/>
  <c r="N746" i="8"/>
  <c r="K746" i="8"/>
  <c r="L746" i="8" s="1"/>
  <c r="J746" i="8"/>
  <c r="I746" i="8"/>
  <c r="H746" i="8"/>
  <c r="G746" i="8"/>
  <c r="F746" i="8"/>
  <c r="E746" i="8"/>
  <c r="D746" i="8"/>
  <c r="C746" i="8"/>
  <c r="B746" i="8"/>
  <c r="A746" i="8"/>
  <c r="Q746" i="8" s="1"/>
  <c r="P745" i="8"/>
  <c r="O745" i="8"/>
  <c r="N745" i="8"/>
  <c r="K745" i="8"/>
  <c r="L745" i="8" s="1"/>
  <c r="J745" i="8"/>
  <c r="I745" i="8"/>
  <c r="H745" i="8"/>
  <c r="G745" i="8"/>
  <c r="F745" i="8"/>
  <c r="E745" i="8"/>
  <c r="D745" i="8"/>
  <c r="C745" i="8"/>
  <c r="B745" i="8"/>
  <c r="A745" i="8"/>
  <c r="Q745" i="8" s="1"/>
  <c r="P744" i="8"/>
  <c r="O744" i="8"/>
  <c r="N744" i="8"/>
  <c r="K744" i="8"/>
  <c r="L744" i="8" s="1"/>
  <c r="J744" i="8"/>
  <c r="I744" i="8"/>
  <c r="H744" i="8"/>
  <c r="G744" i="8"/>
  <c r="F744" i="8"/>
  <c r="E744" i="8"/>
  <c r="D744" i="8"/>
  <c r="C744" i="8"/>
  <c r="B744" i="8"/>
  <c r="A744" i="8"/>
  <c r="Q744" i="8" s="1"/>
  <c r="P743" i="8"/>
  <c r="O743" i="8"/>
  <c r="N743" i="8"/>
  <c r="K743" i="8"/>
  <c r="L743" i="8" s="1"/>
  <c r="J743" i="8"/>
  <c r="I743" i="8"/>
  <c r="H743" i="8"/>
  <c r="G743" i="8"/>
  <c r="F743" i="8"/>
  <c r="E743" i="8"/>
  <c r="D743" i="8"/>
  <c r="C743" i="8"/>
  <c r="B743" i="8"/>
  <c r="A743" i="8"/>
  <c r="Q743" i="8" s="1"/>
  <c r="P742" i="8"/>
  <c r="O742" i="8"/>
  <c r="N742" i="8"/>
  <c r="K742" i="8"/>
  <c r="L742" i="8" s="1"/>
  <c r="J742" i="8"/>
  <c r="I742" i="8"/>
  <c r="H742" i="8"/>
  <c r="G742" i="8"/>
  <c r="F742" i="8"/>
  <c r="E742" i="8"/>
  <c r="D742" i="8"/>
  <c r="C742" i="8"/>
  <c r="B742" i="8"/>
  <c r="A742" i="8"/>
  <c r="Q742" i="8" s="1"/>
  <c r="P741" i="8"/>
  <c r="O741" i="8"/>
  <c r="N741" i="8"/>
  <c r="K741" i="8"/>
  <c r="L741" i="8" s="1"/>
  <c r="J741" i="8"/>
  <c r="I741" i="8"/>
  <c r="H741" i="8"/>
  <c r="G741" i="8"/>
  <c r="F741" i="8"/>
  <c r="E741" i="8"/>
  <c r="D741" i="8"/>
  <c r="C741" i="8"/>
  <c r="B741" i="8"/>
  <c r="A741" i="8"/>
  <c r="Q741" i="8" s="1"/>
  <c r="P740" i="8"/>
  <c r="O740" i="8"/>
  <c r="N740" i="8"/>
  <c r="K740" i="8"/>
  <c r="L740" i="8" s="1"/>
  <c r="J740" i="8"/>
  <c r="I740" i="8"/>
  <c r="H740" i="8"/>
  <c r="G740" i="8"/>
  <c r="F740" i="8"/>
  <c r="E740" i="8"/>
  <c r="D740" i="8"/>
  <c r="C740" i="8"/>
  <c r="B740" i="8"/>
  <c r="A740" i="8"/>
  <c r="Q740" i="8" s="1"/>
  <c r="P739" i="8"/>
  <c r="O739" i="8"/>
  <c r="N739" i="8"/>
  <c r="K739" i="8"/>
  <c r="L739" i="8" s="1"/>
  <c r="J739" i="8"/>
  <c r="I739" i="8"/>
  <c r="H739" i="8"/>
  <c r="G739" i="8"/>
  <c r="F739" i="8"/>
  <c r="E739" i="8"/>
  <c r="D739" i="8"/>
  <c r="C739" i="8"/>
  <c r="B739" i="8"/>
  <c r="A739" i="8"/>
  <c r="Q739" i="8" s="1"/>
  <c r="P738" i="8"/>
  <c r="O738" i="8"/>
  <c r="N738" i="8"/>
  <c r="K738" i="8"/>
  <c r="L738" i="8" s="1"/>
  <c r="J738" i="8"/>
  <c r="I738" i="8"/>
  <c r="H738" i="8"/>
  <c r="G738" i="8"/>
  <c r="F738" i="8"/>
  <c r="E738" i="8"/>
  <c r="D738" i="8"/>
  <c r="C738" i="8"/>
  <c r="B738" i="8"/>
  <c r="A738" i="8"/>
  <c r="Q738" i="8" s="1"/>
  <c r="P737" i="8"/>
  <c r="O737" i="8"/>
  <c r="N737" i="8"/>
  <c r="K737" i="8"/>
  <c r="L737" i="8" s="1"/>
  <c r="J737" i="8"/>
  <c r="I737" i="8"/>
  <c r="H737" i="8"/>
  <c r="G737" i="8"/>
  <c r="F737" i="8"/>
  <c r="E737" i="8"/>
  <c r="D737" i="8"/>
  <c r="C737" i="8"/>
  <c r="B737" i="8"/>
  <c r="A737" i="8"/>
  <c r="Q737" i="8" s="1"/>
  <c r="P736" i="8"/>
  <c r="O736" i="8"/>
  <c r="N736" i="8"/>
  <c r="K736" i="8"/>
  <c r="L736" i="8" s="1"/>
  <c r="J736" i="8"/>
  <c r="I736" i="8"/>
  <c r="H736" i="8"/>
  <c r="G736" i="8"/>
  <c r="F736" i="8"/>
  <c r="E736" i="8"/>
  <c r="D736" i="8"/>
  <c r="C736" i="8"/>
  <c r="B736" i="8"/>
  <c r="A736" i="8"/>
  <c r="Q736" i="8" s="1"/>
  <c r="P735" i="8"/>
  <c r="O735" i="8"/>
  <c r="N735" i="8"/>
  <c r="L735" i="8"/>
  <c r="K735" i="8"/>
  <c r="J735" i="8"/>
  <c r="I735" i="8"/>
  <c r="H735" i="8"/>
  <c r="G735" i="8"/>
  <c r="F735" i="8"/>
  <c r="E735" i="8"/>
  <c r="D735" i="8"/>
  <c r="C735" i="8"/>
  <c r="B735" i="8"/>
  <c r="A735" i="8"/>
  <c r="Q735" i="8" s="1"/>
  <c r="P734" i="8"/>
  <c r="O734" i="8"/>
  <c r="N734" i="8"/>
  <c r="K734" i="8"/>
  <c r="L734" i="8" s="1"/>
  <c r="J734" i="8"/>
  <c r="I734" i="8"/>
  <c r="H734" i="8"/>
  <c r="G734" i="8"/>
  <c r="F734" i="8"/>
  <c r="E734" i="8"/>
  <c r="D734" i="8"/>
  <c r="C734" i="8"/>
  <c r="B734" i="8"/>
  <c r="A734" i="8"/>
  <c r="Q734" i="8" s="1"/>
  <c r="P733" i="8"/>
  <c r="O733" i="8"/>
  <c r="N733" i="8"/>
  <c r="K733" i="8"/>
  <c r="L733" i="8" s="1"/>
  <c r="J733" i="8"/>
  <c r="I733" i="8"/>
  <c r="H733" i="8"/>
  <c r="G733" i="8"/>
  <c r="F733" i="8"/>
  <c r="E733" i="8"/>
  <c r="D733" i="8"/>
  <c r="C733" i="8"/>
  <c r="B733" i="8"/>
  <c r="A733" i="8"/>
  <c r="Q733" i="8" s="1"/>
  <c r="P732" i="8"/>
  <c r="O732" i="8"/>
  <c r="N732" i="8"/>
  <c r="K732" i="8"/>
  <c r="L732" i="8" s="1"/>
  <c r="J732" i="8"/>
  <c r="I732" i="8"/>
  <c r="H732" i="8"/>
  <c r="G732" i="8"/>
  <c r="F732" i="8"/>
  <c r="E732" i="8"/>
  <c r="D732" i="8"/>
  <c r="C732" i="8"/>
  <c r="B732" i="8"/>
  <c r="A732" i="8"/>
  <c r="Q732" i="8" s="1"/>
  <c r="P731" i="8"/>
  <c r="O731" i="8"/>
  <c r="N731" i="8"/>
  <c r="L731" i="8"/>
  <c r="K731" i="8"/>
  <c r="J731" i="8"/>
  <c r="I731" i="8"/>
  <c r="H731" i="8"/>
  <c r="G731" i="8"/>
  <c r="F731" i="8"/>
  <c r="E731" i="8"/>
  <c r="D731" i="8"/>
  <c r="C731" i="8"/>
  <c r="B731" i="8"/>
  <c r="A731" i="8"/>
  <c r="Q731" i="8" s="1"/>
  <c r="P730" i="8"/>
  <c r="O730" i="8"/>
  <c r="N730" i="8"/>
  <c r="K730" i="8"/>
  <c r="L730" i="8" s="1"/>
  <c r="J730" i="8"/>
  <c r="I730" i="8"/>
  <c r="H730" i="8"/>
  <c r="G730" i="8"/>
  <c r="F730" i="8"/>
  <c r="E730" i="8"/>
  <c r="D730" i="8"/>
  <c r="C730" i="8"/>
  <c r="B730" i="8"/>
  <c r="A730" i="8"/>
  <c r="Q730" i="8" s="1"/>
  <c r="P729" i="8"/>
  <c r="O729" i="8"/>
  <c r="N729" i="8"/>
  <c r="K729" i="8"/>
  <c r="L729" i="8" s="1"/>
  <c r="J729" i="8"/>
  <c r="I729" i="8"/>
  <c r="H729" i="8"/>
  <c r="G729" i="8"/>
  <c r="F729" i="8"/>
  <c r="E729" i="8"/>
  <c r="D729" i="8"/>
  <c r="C729" i="8"/>
  <c r="B729" i="8"/>
  <c r="A729" i="8"/>
  <c r="Q729" i="8" s="1"/>
  <c r="P728" i="8"/>
  <c r="O728" i="8"/>
  <c r="N728" i="8"/>
  <c r="K728" i="8"/>
  <c r="L728" i="8" s="1"/>
  <c r="J728" i="8"/>
  <c r="I728" i="8"/>
  <c r="H728" i="8"/>
  <c r="G728" i="8"/>
  <c r="F728" i="8"/>
  <c r="E728" i="8"/>
  <c r="D728" i="8"/>
  <c r="C728" i="8"/>
  <c r="B728" i="8"/>
  <c r="A728" i="8"/>
  <c r="Q728" i="8" s="1"/>
  <c r="P727" i="8"/>
  <c r="O727" i="8"/>
  <c r="N727" i="8"/>
  <c r="L727" i="8"/>
  <c r="K727" i="8"/>
  <c r="J727" i="8"/>
  <c r="I727" i="8"/>
  <c r="H727" i="8"/>
  <c r="G727" i="8"/>
  <c r="F727" i="8"/>
  <c r="E727" i="8"/>
  <c r="D727" i="8"/>
  <c r="C727" i="8"/>
  <c r="B727" i="8"/>
  <c r="A727" i="8"/>
  <c r="Q727" i="8" s="1"/>
  <c r="P726" i="8"/>
  <c r="O726" i="8"/>
  <c r="N726" i="8"/>
  <c r="K726" i="8"/>
  <c r="L726" i="8" s="1"/>
  <c r="J726" i="8"/>
  <c r="I726" i="8"/>
  <c r="H726" i="8"/>
  <c r="G726" i="8"/>
  <c r="F726" i="8"/>
  <c r="E726" i="8"/>
  <c r="D726" i="8"/>
  <c r="C726" i="8"/>
  <c r="B726" i="8"/>
  <c r="A726" i="8"/>
  <c r="Q726" i="8" s="1"/>
  <c r="P725" i="8"/>
  <c r="O725" i="8"/>
  <c r="N725" i="8"/>
  <c r="K725" i="8"/>
  <c r="L725" i="8" s="1"/>
  <c r="J725" i="8"/>
  <c r="I725" i="8"/>
  <c r="H725" i="8"/>
  <c r="G725" i="8"/>
  <c r="F725" i="8"/>
  <c r="E725" i="8"/>
  <c r="D725" i="8"/>
  <c r="C725" i="8"/>
  <c r="B725" i="8"/>
  <c r="A725" i="8"/>
  <c r="Q725" i="8" s="1"/>
  <c r="P724" i="8"/>
  <c r="O724" i="8"/>
  <c r="N724" i="8"/>
  <c r="K724" i="8"/>
  <c r="L724" i="8" s="1"/>
  <c r="J724" i="8"/>
  <c r="I724" i="8"/>
  <c r="H724" i="8"/>
  <c r="G724" i="8"/>
  <c r="F724" i="8"/>
  <c r="E724" i="8"/>
  <c r="D724" i="8"/>
  <c r="C724" i="8"/>
  <c r="B724" i="8"/>
  <c r="A724" i="8"/>
  <c r="Q724" i="8" s="1"/>
  <c r="P723" i="8"/>
  <c r="O723" i="8"/>
  <c r="N723" i="8"/>
  <c r="K723" i="8"/>
  <c r="L723" i="8" s="1"/>
  <c r="J723" i="8"/>
  <c r="I723" i="8"/>
  <c r="H723" i="8"/>
  <c r="G723" i="8"/>
  <c r="F723" i="8"/>
  <c r="E723" i="8"/>
  <c r="D723" i="8"/>
  <c r="C723" i="8"/>
  <c r="B723" i="8"/>
  <c r="A723" i="8"/>
  <c r="Q723" i="8" s="1"/>
  <c r="P722" i="8"/>
  <c r="O722" i="8"/>
  <c r="N722" i="8"/>
  <c r="K722" i="8"/>
  <c r="L722" i="8" s="1"/>
  <c r="J722" i="8"/>
  <c r="I722" i="8"/>
  <c r="H722" i="8"/>
  <c r="G722" i="8"/>
  <c r="F722" i="8"/>
  <c r="E722" i="8"/>
  <c r="D722" i="8"/>
  <c r="C722" i="8"/>
  <c r="B722" i="8"/>
  <c r="A722" i="8"/>
  <c r="Q722" i="8" s="1"/>
  <c r="P721" i="8"/>
  <c r="O721" i="8"/>
  <c r="N721" i="8"/>
  <c r="K721" i="8"/>
  <c r="L721" i="8" s="1"/>
  <c r="J721" i="8"/>
  <c r="I721" i="8"/>
  <c r="H721" i="8"/>
  <c r="G721" i="8"/>
  <c r="F721" i="8"/>
  <c r="E721" i="8"/>
  <c r="D721" i="8"/>
  <c r="C721" i="8"/>
  <c r="B721" i="8"/>
  <c r="A721" i="8"/>
  <c r="Q721" i="8" s="1"/>
  <c r="P720" i="8"/>
  <c r="O720" i="8"/>
  <c r="N720" i="8"/>
  <c r="K720" i="8"/>
  <c r="L720" i="8" s="1"/>
  <c r="J720" i="8"/>
  <c r="I720" i="8"/>
  <c r="H720" i="8"/>
  <c r="G720" i="8"/>
  <c r="F720" i="8"/>
  <c r="E720" i="8"/>
  <c r="D720" i="8"/>
  <c r="C720" i="8"/>
  <c r="B720" i="8"/>
  <c r="A720" i="8"/>
  <c r="Q720" i="8" s="1"/>
  <c r="P719" i="8"/>
  <c r="O719" i="8"/>
  <c r="N719" i="8"/>
  <c r="L719" i="8"/>
  <c r="K719" i="8"/>
  <c r="J719" i="8"/>
  <c r="I719" i="8"/>
  <c r="H719" i="8"/>
  <c r="G719" i="8"/>
  <c r="F719" i="8"/>
  <c r="E719" i="8"/>
  <c r="D719" i="8"/>
  <c r="C719" i="8"/>
  <c r="B719" i="8"/>
  <c r="A719" i="8"/>
  <c r="Q719" i="8" s="1"/>
  <c r="P718" i="8"/>
  <c r="O718" i="8"/>
  <c r="N718" i="8"/>
  <c r="K718" i="8"/>
  <c r="L718" i="8" s="1"/>
  <c r="J718" i="8"/>
  <c r="I718" i="8"/>
  <c r="H718" i="8"/>
  <c r="G718" i="8"/>
  <c r="F718" i="8"/>
  <c r="E718" i="8"/>
  <c r="D718" i="8"/>
  <c r="C718" i="8"/>
  <c r="B718" i="8"/>
  <c r="A718" i="8"/>
  <c r="Q718" i="8" s="1"/>
  <c r="P717" i="8"/>
  <c r="O717" i="8"/>
  <c r="N717" i="8"/>
  <c r="K717" i="8"/>
  <c r="L717" i="8" s="1"/>
  <c r="J717" i="8"/>
  <c r="I717" i="8"/>
  <c r="H717" i="8"/>
  <c r="G717" i="8"/>
  <c r="F717" i="8"/>
  <c r="E717" i="8"/>
  <c r="D717" i="8"/>
  <c r="C717" i="8"/>
  <c r="B717" i="8"/>
  <c r="A717" i="8"/>
  <c r="Q717" i="8" s="1"/>
  <c r="P716" i="8"/>
  <c r="O716" i="8"/>
  <c r="N716" i="8"/>
  <c r="K716" i="8"/>
  <c r="L716" i="8" s="1"/>
  <c r="J716" i="8"/>
  <c r="I716" i="8"/>
  <c r="H716" i="8"/>
  <c r="G716" i="8"/>
  <c r="F716" i="8"/>
  <c r="E716" i="8"/>
  <c r="D716" i="8"/>
  <c r="C716" i="8"/>
  <c r="B716" i="8"/>
  <c r="A716" i="8"/>
  <c r="Q716" i="8" s="1"/>
  <c r="P715" i="8"/>
  <c r="O715" i="8"/>
  <c r="N715" i="8"/>
  <c r="L715" i="8"/>
  <c r="K715" i="8"/>
  <c r="J715" i="8"/>
  <c r="I715" i="8"/>
  <c r="H715" i="8"/>
  <c r="G715" i="8"/>
  <c r="F715" i="8"/>
  <c r="E715" i="8"/>
  <c r="D715" i="8"/>
  <c r="C715" i="8"/>
  <c r="B715" i="8"/>
  <c r="A715" i="8"/>
  <c r="Q715" i="8" s="1"/>
  <c r="P714" i="8"/>
  <c r="O714" i="8"/>
  <c r="N714" i="8"/>
  <c r="K714" i="8"/>
  <c r="L714" i="8" s="1"/>
  <c r="J714" i="8"/>
  <c r="I714" i="8"/>
  <c r="H714" i="8"/>
  <c r="G714" i="8"/>
  <c r="F714" i="8"/>
  <c r="E714" i="8"/>
  <c r="D714" i="8"/>
  <c r="C714" i="8"/>
  <c r="B714" i="8"/>
  <c r="A714" i="8"/>
  <c r="Q714" i="8" s="1"/>
  <c r="P713" i="8"/>
  <c r="O713" i="8"/>
  <c r="N713" i="8"/>
  <c r="K713" i="8"/>
  <c r="L713" i="8" s="1"/>
  <c r="J713" i="8"/>
  <c r="I713" i="8"/>
  <c r="H713" i="8"/>
  <c r="G713" i="8"/>
  <c r="F713" i="8"/>
  <c r="E713" i="8"/>
  <c r="D713" i="8"/>
  <c r="C713" i="8"/>
  <c r="B713" i="8"/>
  <c r="A713" i="8"/>
  <c r="Q713" i="8" s="1"/>
  <c r="P712" i="8"/>
  <c r="O712" i="8"/>
  <c r="N712" i="8"/>
  <c r="K712" i="8"/>
  <c r="L712" i="8" s="1"/>
  <c r="J712" i="8"/>
  <c r="I712" i="8"/>
  <c r="H712" i="8"/>
  <c r="G712" i="8"/>
  <c r="F712" i="8"/>
  <c r="E712" i="8"/>
  <c r="D712" i="8"/>
  <c r="C712" i="8"/>
  <c r="B712" i="8"/>
  <c r="A712" i="8"/>
  <c r="Q712" i="8" s="1"/>
  <c r="P711" i="8"/>
  <c r="O711" i="8"/>
  <c r="N711" i="8"/>
  <c r="K711" i="8"/>
  <c r="L711" i="8" s="1"/>
  <c r="J711" i="8"/>
  <c r="I711" i="8"/>
  <c r="H711" i="8"/>
  <c r="G711" i="8"/>
  <c r="F711" i="8"/>
  <c r="E711" i="8"/>
  <c r="D711" i="8"/>
  <c r="C711" i="8"/>
  <c r="B711" i="8"/>
  <c r="A711" i="8"/>
  <c r="Q711" i="8" s="1"/>
  <c r="P710" i="8"/>
  <c r="O710" i="8"/>
  <c r="N710" i="8"/>
  <c r="L710" i="8"/>
  <c r="K710" i="8"/>
  <c r="J710" i="8"/>
  <c r="I710" i="8"/>
  <c r="H710" i="8"/>
  <c r="G710" i="8"/>
  <c r="F710" i="8"/>
  <c r="E710" i="8"/>
  <c r="D710" i="8"/>
  <c r="C710" i="8"/>
  <c r="B710" i="8"/>
  <c r="A710" i="8"/>
  <c r="Q710" i="8" s="1"/>
  <c r="P709" i="8"/>
  <c r="O709" i="8"/>
  <c r="N709" i="8"/>
  <c r="K709" i="8"/>
  <c r="L709" i="8" s="1"/>
  <c r="J709" i="8"/>
  <c r="I709" i="8"/>
  <c r="H709" i="8"/>
  <c r="G709" i="8"/>
  <c r="F709" i="8"/>
  <c r="E709" i="8"/>
  <c r="D709" i="8"/>
  <c r="C709" i="8"/>
  <c r="B709" i="8"/>
  <c r="A709" i="8"/>
  <c r="Q709" i="8" s="1"/>
  <c r="P708" i="8"/>
  <c r="O708" i="8"/>
  <c r="N708" i="8"/>
  <c r="K708" i="8"/>
  <c r="L708" i="8" s="1"/>
  <c r="J708" i="8"/>
  <c r="I708" i="8"/>
  <c r="H708" i="8"/>
  <c r="G708" i="8"/>
  <c r="F708" i="8"/>
  <c r="E708" i="8"/>
  <c r="D708" i="8"/>
  <c r="C708" i="8"/>
  <c r="B708" i="8"/>
  <c r="A708" i="8"/>
  <c r="Q708" i="8" s="1"/>
  <c r="P707" i="8"/>
  <c r="O707" i="8"/>
  <c r="N707" i="8"/>
  <c r="L707" i="8"/>
  <c r="K707" i="8"/>
  <c r="J707" i="8"/>
  <c r="I707" i="8"/>
  <c r="H707" i="8"/>
  <c r="G707" i="8"/>
  <c r="F707" i="8"/>
  <c r="E707" i="8"/>
  <c r="D707" i="8"/>
  <c r="C707" i="8"/>
  <c r="B707" i="8"/>
  <c r="A707" i="8"/>
  <c r="Q707" i="8" s="1"/>
  <c r="P706" i="8"/>
  <c r="O706" i="8"/>
  <c r="N706" i="8"/>
  <c r="K706" i="8"/>
  <c r="L706" i="8" s="1"/>
  <c r="J706" i="8"/>
  <c r="I706" i="8"/>
  <c r="H706" i="8"/>
  <c r="G706" i="8"/>
  <c r="F706" i="8"/>
  <c r="E706" i="8"/>
  <c r="D706" i="8"/>
  <c r="C706" i="8"/>
  <c r="B706" i="8"/>
  <c r="A706" i="8"/>
  <c r="Q706" i="8" s="1"/>
  <c r="P705" i="8"/>
  <c r="O705" i="8"/>
  <c r="N705" i="8"/>
  <c r="K705" i="8"/>
  <c r="L705" i="8" s="1"/>
  <c r="J705" i="8"/>
  <c r="I705" i="8"/>
  <c r="H705" i="8"/>
  <c r="G705" i="8"/>
  <c r="F705" i="8"/>
  <c r="E705" i="8"/>
  <c r="D705" i="8"/>
  <c r="C705" i="8"/>
  <c r="B705" i="8"/>
  <c r="A705" i="8"/>
  <c r="Q705" i="8" s="1"/>
  <c r="P704" i="8"/>
  <c r="O704" i="8"/>
  <c r="N704" i="8"/>
  <c r="K704" i="8"/>
  <c r="L704" i="8" s="1"/>
  <c r="J704" i="8"/>
  <c r="I704" i="8"/>
  <c r="H704" i="8"/>
  <c r="G704" i="8"/>
  <c r="F704" i="8"/>
  <c r="E704" i="8"/>
  <c r="D704" i="8"/>
  <c r="C704" i="8"/>
  <c r="B704" i="8"/>
  <c r="A704" i="8"/>
  <c r="Q704" i="8" s="1"/>
  <c r="P703" i="8"/>
  <c r="O703" i="8"/>
  <c r="N703" i="8"/>
  <c r="K703" i="8"/>
  <c r="L703" i="8" s="1"/>
  <c r="J703" i="8"/>
  <c r="I703" i="8"/>
  <c r="H703" i="8"/>
  <c r="G703" i="8"/>
  <c r="F703" i="8"/>
  <c r="E703" i="8"/>
  <c r="D703" i="8"/>
  <c r="C703" i="8"/>
  <c r="B703" i="8"/>
  <c r="A703" i="8"/>
  <c r="Q703" i="8" s="1"/>
  <c r="P702" i="8"/>
  <c r="O702" i="8"/>
  <c r="N702" i="8"/>
  <c r="K702" i="8"/>
  <c r="L702" i="8" s="1"/>
  <c r="J702" i="8"/>
  <c r="I702" i="8"/>
  <c r="H702" i="8"/>
  <c r="G702" i="8"/>
  <c r="F702" i="8"/>
  <c r="E702" i="8"/>
  <c r="D702" i="8"/>
  <c r="C702" i="8"/>
  <c r="B702" i="8"/>
  <c r="A702" i="8"/>
  <c r="Q702" i="8" s="1"/>
  <c r="P701" i="8"/>
  <c r="O701" i="8"/>
  <c r="N701" i="8"/>
  <c r="K701" i="8"/>
  <c r="L701" i="8" s="1"/>
  <c r="J701" i="8"/>
  <c r="I701" i="8"/>
  <c r="H701" i="8"/>
  <c r="G701" i="8"/>
  <c r="F701" i="8"/>
  <c r="E701" i="8"/>
  <c r="D701" i="8"/>
  <c r="C701" i="8"/>
  <c r="B701" i="8"/>
  <c r="A701" i="8"/>
  <c r="Q701" i="8" s="1"/>
  <c r="P700" i="8"/>
  <c r="O700" i="8"/>
  <c r="N700" i="8"/>
  <c r="K700" i="8"/>
  <c r="L700" i="8" s="1"/>
  <c r="J700" i="8"/>
  <c r="I700" i="8"/>
  <c r="H700" i="8"/>
  <c r="G700" i="8"/>
  <c r="F700" i="8"/>
  <c r="E700" i="8"/>
  <c r="D700" i="8"/>
  <c r="C700" i="8"/>
  <c r="B700" i="8"/>
  <c r="A700" i="8"/>
  <c r="Q700" i="8" s="1"/>
  <c r="P699" i="8"/>
  <c r="O699" i="8"/>
  <c r="N699" i="8"/>
  <c r="K699" i="8"/>
  <c r="L699" i="8" s="1"/>
  <c r="J699" i="8"/>
  <c r="I699" i="8"/>
  <c r="H699" i="8"/>
  <c r="G699" i="8"/>
  <c r="F699" i="8"/>
  <c r="E699" i="8"/>
  <c r="D699" i="8"/>
  <c r="C699" i="8"/>
  <c r="B699" i="8"/>
  <c r="A699" i="8"/>
  <c r="Q699" i="8" s="1"/>
  <c r="P698" i="8"/>
  <c r="O698" i="8"/>
  <c r="N698" i="8"/>
  <c r="K698" i="8"/>
  <c r="L698" i="8" s="1"/>
  <c r="J698" i="8"/>
  <c r="I698" i="8"/>
  <c r="H698" i="8"/>
  <c r="G698" i="8"/>
  <c r="F698" i="8"/>
  <c r="E698" i="8"/>
  <c r="D698" i="8"/>
  <c r="C698" i="8"/>
  <c r="B698" i="8"/>
  <c r="A698" i="8"/>
  <c r="Q698" i="8" s="1"/>
  <c r="P697" i="8"/>
  <c r="O697" i="8"/>
  <c r="N697" i="8"/>
  <c r="K697" i="8"/>
  <c r="L697" i="8" s="1"/>
  <c r="J697" i="8"/>
  <c r="I697" i="8"/>
  <c r="H697" i="8"/>
  <c r="G697" i="8"/>
  <c r="F697" i="8"/>
  <c r="E697" i="8"/>
  <c r="D697" i="8"/>
  <c r="C697" i="8"/>
  <c r="B697" i="8"/>
  <c r="A697" i="8"/>
  <c r="Q697" i="8" s="1"/>
  <c r="P696" i="8"/>
  <c r="O696" i="8"/>
  <c r="N696" i="8"/>
  <c r="K696" i="8"/>
  <c r="L696" i="8" s="1"/>
  <c r="J696" i="8"/>
  <c r="I696" i="8"/>
  <c r="H696" i="8"/>
  <c r="G696" i="8"/>
  <c r="F696" i="8"/>
  <c r="E696" i="8"/>
  <c r="D696" i="8"/>
  <c r="C696" i="8"/>
  <c r="B696" i="8"/>
  <c r="A696" i="8"/>
  <c r="Q696" i="8" s="1"/>
  <c r="P695" i="8"/>
  <c r="O695" i="8"/>
  <c r="N695" i="8"/>
  <c r="L695" i="8"/>
  <c r="K695" i="8"/>
  <c r="J695" i="8"/>
  <c r="I695" i="8"/>
  <c r="H695" i="8"/>
  <c r="G695" i="8"/>
  <c r="F695" i="8"/>
  <c r="E695" i="8"/>
  <c r="D695" i="8"/>
  <c r="C695" i="8"/>
  <c r="B695" i="8"/>
  <c r="A695" i="8"/>
  <c r="Q695" i="8" s="1"/>
  <c r="P694" i="8"/>
  <c r="O694" i="8"/>
  <c r="N694" i="8"/>
  <c r="L694" i="8"/>
  <c r="K694" i="8"/>
  <c r="J694" i="8"/>
  <c r="I694" i="8"/>
  <c r="H694" i="8"/>
  <c r="G694" i="8"/>
  <c r="F694" i="8"/>
  <c r="E694" i="8"/>
  <c r="D694" i="8"/>
  <c r="C694" i="8"/>
  <c r="B694" i="8"/>
  <c r="A694" i="8"/>
  <c r="Q694" i="8" s="1"/>
  <c r="P693" i="8"/>
  <c r="O693" i="8"/>
  <c r="N693" i="8"/>
  <c r="K693" i="8"/>
  <c r="L693" i="8" s="1"/>
  <c r="J693" i="8"/>
  <c r="I693" i="8"/>
  <c r="H693" i="8"/>
  <c r="G693" i="8"/>
  <c r="F693" i="8"/>
  <c r="E693" i="8"/>
  <c r="D693" i="8"/>
  <c r="C693" i="8"/>
  <c r="B693" i="8"/>
  <c r="A693" i="8"/>
  <c r="Q693" i="8" s="1"/>
  <c r="P692" i="8"/>
  <c r="O692" i="8"/>
  <c r="N692" i="8"/>
  <c r="K692" i="8"/>
  <c r="L692" i="8" s="1"/>
  <c r="J692" i="8"/>
  <c r="I692" i="8"/>
  <c r="H692" i="8"/>
  <c r="G692" i="8"/>
  <c r="F692" i="8"/>
  <c r="E692" i="8"/>
  <c r="D692" i="8"/>
  <c r="C692" i="8"/>
  <c r="B692" i="8"/>
  <c r="A692" i="8"/>
  <c r="Q692" i="8" s="1"/>
  <c r="P691" i="8"/>
  <c r="O691" i="8"/>
  <c r="N691" i="8"/>
  <c r="K691" i="8"/>
  <c r="L691" i="8" s="1"/>
  <c r="J691" i="8"/>
  <c r="I691" i="8"/>
  <c r="H691" i="8"/>
  <c r="G691" i="8"/>
  <c r="F691" i="8"/>
  <c r="E691" i="8"/>
  <c r="D691" i="8"/>
  <c r="C691" i="8"/>
  <c r="B691" i="8"/>
  <c r="A691" i="8"/>
  <c r="Q691" i="8" s="1"/>
  <c r="P690" i="8"/>
  <c r="O690" i="8"/>
  <c r="N690" i="8"/>
  <c r="K690" i="8"/>
  <c r="L690" i="8" s="1"/>
  <c r="J690" i="8"/>
  <c r="I690" i="8"/>
  <c r="H690" i="8"/>
  <c r="G690" i="8"/>
  <c r="F690" i="8"/>
  <c r="E690" i="8"/>
  <c r="D690" i="8"/>
  <c r="C690" i="8"/>
  <c r="B690" i="8"/>
  <c r="A690" i="8"/>
  <c r="Q690" i="8" s="1"/>
  <c r="P689" i="8"/>
  <c r="O689" i="8"/>
  <c r="N689" i="8"/>
  <c r="K689" i="8"/>
  <c r="L689" i="8" s="1"/>
  <c r="J689" i="8"/>
  <c r="I689" i="8"/>
  <c r="H689" i="8"/>
  <c r="G689" i="8"/>
  <c r="F689" i="8"/>
  <c r="E689" i="8"/>
  <c r="D689" i="8"/>
  <c r="C689" i="8"/>
  <c r="B689" i="8"/>
  <c r="A689" i="8"/>
  <c r="Q689" i="8" s="1"/>
  <c r="P688" i="8"/>
  <c r="O688" i="8"/>
  <c r="N688" i="8"/>
  <c r="K688" i="8"/>
  <c r="L688" i="8" s="1"/>
  <c r="J688" i="8"/>
  <c r="I688" i="8"/>
  <c r="H688" i="8"/>
  <c r="G688" i="8"/>
  <c r="F688" i="8"/>
  <c r="E688" i="8"/>
  <c r="D688" i="8"/>
  <c r="C688" i="8"/>
  <c r="B688" i="8"/>
  <c r="A688" i="8"/>
  <c r="Q688" i="8" s="1"/>
  <c r="P687" i="8"/>
  <c r="O687" i="8"/>
  <c r="N687" i="8"/>
  <c r="L687" i="8"/>
  <c r="K687" i="8"/>
  <c r="J687" i="8"/>
  <c r="I687" i="8"/>
  <c r="H687" i="8"/>
  <c r="G687" i="8"/>
  <c r="F687" i="8"/>
  <c r="E687" i="8"/>
  <c r="D687" i="8"/>
  <c r="C687" i="8"/>
  <c r="B687" i="8"/>
  <c r="A687" i="8"/>
  <c r="Q687" i="8" s="1"/>
  <c r="P686" i="8"/>
  <c r="O686" i="8"/>
  <c r="N686" i="8"/>
  <c r="L686" i="8"/>
  <c r="K686" i="8"/>
  <c r="J686" i="8"/>
  <c r="I686" i="8"/>
  <c r="H686" i="8"/>
  <c r="G686" i="8"/>
  <c r="F686" i="8"/>
  <c r="E686" i="8"/>
  <c r="D686" i="8"/>
  <c r="C686" i="8"/>
  <c r="B686" i="8"/>
  <c r="A686" i="8"/>
  <c r="Q686" i="8" s="1"/>
  <c r="P685" i="8"/>
  <c r="O685" i="8"/>
  <c r="N685" i="8"/>
  <c r="K685" i="8"/>
  <c r="L685" i="8" s="1"/>
  <c r="I685" i="8"/>
  <c r="H685" i="8"/>
  <c r="G685" i="8"/>
  <c r="F685" i="8"/>
  <c r="E685" i="8"/>
  <c r="D685" i="8"/>
  <c r="C685" i="8"/>
  <c r="B685" i="8"/>
  <c r="A685" i="8"/>
  <c r="Q685" i="8" s="1"/>
  <c r="P684" i="8"/>
  <c r="O684" i="8"/>
  <c r="N684" i="8"/>
  <c r="K684" i="8"/>
  <c r="L684" i="8" s="1"/>
  <c r="I684" i="8"/>
  <c r="H684" i="8"/>
  <c r="G684" i="8"/>
  <c r="F684" i="8"/>
  <c r="E684" i="8"/>
  <c r="D684" i="8"/>
  <c r="C684" i="8"/>
  <c r="B684" i="8"/>
  <c r="A684" i="8"/>
  <c r="Q684" i="8" s="1"/>
  <c r="P683" i="8"/>
  <c r="O683" i="8"/>
  <c r="N683" i="8"/>
  <c r="K683" i="8"/>
  <c r="L683" i="8" s="1"/>
  <c r="I683" i="8"/>
  <c r="H683" i="8"/>
  <c r="G683" i="8"/>
  <c r="F683" i="8"/>
  <c r="E683" i="8"/>
  <c r="D683" i="8"/>
  <c r="C683" i="8"/>
  <c r="B683" i="8"/>
  <c r="A683" i="8"/>
  <c r="Q683" i="8" s="1"/>
  <c r="P682" i="8"/>
  <c r="O682" i="8"/>
  <c r="N682" i="8"/>
  <c r="K682" i="8"/>
  <c r="L682" i="8" s="1"/>
  <c r="I682" i="8"/>
  <c r="H682" i="8"/>
  <c r="G682" i="8"/>
  <c r="F682" i="8"/>
  <c r="E682" i="8"/>
  <c r="D682" i="8"/>
  <c r="C682" i="8"/>
  <c r="B682" i="8"/>
  <c r="A682" i="8"/>
  <c r="Q682" i="8" s="1"/>
  <c r="P681" i="8"/>
  <c r="O681" i="8"/>
  <c r="N681" i="8"/>
  <c r="K681" i="8"/>
  <c r="L681" i="8" s="1"/>
  <c r="I681" i="8"/>
  <c r="H681" i="8"/>
  <c r="G681" i="8"/>
  <c r="F681" i="8"/>
  <c r="E681" i="8"/>
  <c r="D681" i="8"/>
  <c r="C681" i="8"/>
  <c r="B681" i="8"/>
  <c r="A681" i="8"/>
  <c r="Q681" i="8" s="1"/>
  <c r="P680" i="8"/>
  <c r="O680" i="8"/>
  <c r="N680" i="8"/>
  <c r="K680" i="8"/>
  <c r="L680" i="8" s="1"/>
  <c r="I680" i="8"/>
  <c r="H680" i="8"/>
  <c r="G680" i="8"/>
  <c r="F680" i="8"/>
  <c r="E680" i="8"/>
  <c r="D680" i="8"/>
  <c r="C680" i="8"/>
  <c r="B680" i="8"/>
  <c r="A680" i="8"/>
  <c r="Q680" i="8" s="1"/>
  <c r="P679" i="8"/>
  <c r="O679" i="8"/>
  <c r="N679" i="8"/>
  <c r="K679" i="8"/>
  <c r="L679" i="8" s="1"/>
  <c r="I679" i="8"/>
  <c r="H679" i="8"/>
  <c r="G679" i="8"/>
  <c r="F679" i="8"/>
  <c r="E679" i="8"/>
  <c r="D679" i="8"/>
  <c r="C679" i="8"/>
  <c r="B679" i="8"/>
  <c r="A679" i="8"/>
  <c r="Q679" i="8" s="1"/>
  <c r="P678" i="8"/>
  <c r="O678" i="8"/>
  <c r="N678" i="8"/>
  <c r="K678" i="8"/>
  <c r="L678" i="8" s="1"/>
  <c r="I678" i="8"/>
  <c r="H678" i="8"/>
  <c r="G678" i="8"/>
  <c r="F678" i="8"/>
  <c r="E678" i="8"/>
  <c r="D678" i="8"/>
  <c r="C678" i="8"/>
  <c r="B678" i="8"/>
  <c r="A678" i="8"/>
  <c r="Q678" i="8" s="1"/>
  <c r="P677" i="8"/>
  <c r="O677" i="8"/>
  <c r="N677" i="8"/>
  <c r="K677" i="8"/>
  <c r="L677" i="8" s="1"/>
  <c r="I677" i="8"/>
  <c r="H677" i="8"/>
  <c r="G677" i="8"/>
  <c r="F677" i="8"/>
  <c r="E677" i="8"/>
  <c r="D677" i="8"/>
  <c r="C677" i="8"/>
  <c r="B677" i="8"/>
  <c r="A677" i="8"/>
  <c r="Q677" i="8" s="1"/>
  <c r="P676" i="8"/>
  <c r="O676" i="8"/>
  <c r="N676" i="8"/>
  <c r="K676" i="8"/>
  <c r="L676" i="8" s="1"/>
  <c r="I676" i="8"/>
  <c r="H676" i="8"/>
  <c r="G676" i="8"/>
  <c r="F676" i="8"/>
  <c r="E676" i="8"/>
  <c r="D676" i="8"/>
  <c r="C676" i="8"/>
  <c r="B676" i="8"/>
  <c r="A676" i="8"/>
  <c r="Q676" i="8" s="1"/>
  <c r="P675" i="8"/>
  <c r="O675" i="8"/>
  <c r="N675" i="8"/>
  <c r="K675" i="8"/>
  <c r="L675" i="8" s="1"/>
  <c r="I675" i="8"/>
  <c r="H675" i="8"/>
  <c r="G675" i="8"/>
  <c r="F675" i="8"/>
  <c r="E675" i="8"/>
  <c r="D675" i="8"/>
  <c r="C675" i="8"/>
  <c r="B675" i="8"/>
  <c r="A675" i="8"/>
  <c r="Q675" i="8" s="1"/>
  <c r="P674" i="8"/>
  <c r="O674" i="8"/>
  <c r="N674" i="8"/>
  <c r="K674" i="8"/>
  <c r="L674" i="8" s="1"/>
  <c r="I674" i="8"/>
  <c r="H674" i="8"/>
  <c r="G674" i="8"/>
  <c r="F674" i="8"/>
  <c r="E674" i="8"/>
  <c r="D674" i="8"/>
  <c r="C674" i="8"/>
  <c r="B674" i="8"/>
  <c r="A674" i="8"/>
  <c r="Q674" i="8" s="1"/>
  <c r="P673" i="8"/>
  <c r="O673" i="8"/>
  <c r="N673" i="8"/>
  <c r="K673" i="8"/>
  <c r="L673" i="8" s="1"/>
  <c r="I673" i="8"/>
  <c r="H673" i="8"/>
  <c r="G673" i="8"/>
  <c r="F673" i="8"/>
  <c r="E673" i="8"/>
  <c r="D673" i="8"/>
  <c r="C673" i="8"/>
  <c r="B673" i="8"/>
  <c r="A673" i="8"/>
  <c r="Q673" i="8" s="1"/>
  <c r="P672" i="8"/>
  <c r="O672" i="8"/>
  <c r="N672" i="8"/>
  <c r="K672" i="8"/>
  <c r="L672" i="8" s="1"/>
  <c r="I139" i="3" s="1"/>
  <c r="I672" i="8"/>
  <c r="H672" i="8"/>
  <c r="F139" i="3" s="1"/>
  <c r="G672" i="8"/>
  <c r="F672" i="8"/>
  <c r="E672" i="8"/>
  <c r="E139" i="3" s="1"/>
  <c r="D672" i="8"/>
  <c r="D139" i="3" s="1"/>
  <c r="C672" i="8"/>
  <c r="B672" i="8"/>
  <c r="A672" i="8"/>
  <c r="Q672" i="8" s="1"/>
  <c r="P671" i="8"/>
  <c r="O671" i="8"/>
  <c r="N671" i="8"/>
  <c r="K671" i="8"/>
  <c r="L671" i="8" s="1"/>
  <c r="I138" i="3" s="1"/>
  <c r="I671" i="8"/>
  <c r="H671" i="8"/>
  <c r="G671" i="8"/>
  <c r="F671" i="8"/>
  <c r="E671" i="8"/>
  <c r="E138" i="3" s="1"/>
  <c r="D671" i="8"/>
  <c r="C671" i="8"/>
  <c r="B671" i="8"/>
  <c r="A671" i="8"/>
  <c r="Q671" i="8" s="1"/>
  <c r="P670" i="8"/>
  <c r="O670" i="8"/>
  <c r="N670" i="8"/>
  <c r="K670" i="8"/>
  <c r="L670" i="8" s="1"/>
  <c r="I137" i="3" s="1"/>
  <c r="I670" i="8"/>
  <c r="H670" i="8"/>
  <c r="G670" i="8"/>
  <c r="F670" i="8"/>
  <c r="E670" i="8"/>
  <c r="D670" i="8"/>
  <c r="C670" i="8"/>
  <c r="C137" i="3" s="1"/>
  <c r="B670" i="8"/>
  <c r="B137" i="3" s="1"/>
  <c r="A670" i="8"/>
  <c r="Q670" i="8" s="1"/>
  <c r="P669" i="8"/>
  <c r="O669" i="8"/>
  <c r="N669" i="8"/>
  <c r="K669" i="8"/>
  <c r="L669" i="8" s="1"/>
  <c r="I669" i="8"/>
  <c r="H669" i="8"/>
  <c r="F136" i="3" s="1"/>
  <c r="G669" i="8"/>
  <c r="F669" i="8"/>
  <c r="E669" i="8"/>
  <c r="D669" i="8"/>
  <c r="D136" i="3" s="1"/>
  <c r="C669" i="8"/>
  <c r="B669" i="8"/>
  <c r="A669" i="8"/>
  <c r="Q669" i="8" s="1"/>
  <c r="P668" i="8"/>
  <c r="O668" i="8"/>
  <c r="N668" i="8"/>
  <c r="K668" i="8"/>
  <c r="L668" i="8" s="1"/>
  <c r="I135" i="3" s="1"/>
  <c r="I668" i="8"/>
  <c r="H668" i="8"/>
  <c r="G668" i="8"/>
  <c r="F668" i="8"/>
  <c r="E668" i="8"/>
  <c r="E135" i="3" s="1"/>
  <c r="D668" i="8"/>
  <c r="D135" i="3" s="1"/>
  <c r="C668" i="8"/>
  <c r="B668" i="8"/>
  <c r="A668" i="8"/>
  <c r="Q668" i="8" s="1"/>
  <c r="P667" i="8"/>
  <c r="O667" i="8"/>
  <c r="N667" i="8"/>
  <c r="K667" i="8"/>
  <c r="L667" i="8" s="1"/>
  <c r="I134" i="3" s="1"/>
  <c r="I667" i="8"/>
  <c r="H667" i="8"/>
  <c r="G667" i="8"/>
  <c r="F667" i="8"/>
  <c r="E667" i="8"/>
  <c r="E134" i="3" s="1"/>
  <c r="D667" i="8"/>
  <c r="C667" i="8"/>
  <c r="C134" i="3" s="1"/>
  <c r="B667" i="8"/>
  <c r="A667" i="8"/>
  <c r="Q667" i="8" s="1"/>
  <c r="P666" i="8"/>
  <c r="O666" i="8"/>
  <c r="N666" i="8"/>
  <c r="K666" i="8"/>
  <c r="L666" i="8" s="1"/>
  <c r="I133" i="3" s="1"/>
  <c r="I666" i="8"/>
  <c r="H666" i="8"/>
  <c r="G666" i="8"/>
  <c r="F666" i="8"/>
  <c r="E666" i="8"/>
  <c r="D666" i="8"/>
  <c r="C666" i="8"/>
  <c r="C133" i="3" s="1"/>
  <c r="B666" i="8"/>
  <c r="B133" i="3" s="1"/>
  <c r="A666" i="8"/>
  <c r="Q666" i="8" s="1"/>
  <c r="P665" i="8"/>
  <c r="O665" i="8"/>
  <c r="N665" i="8"/>
  <c r="K665" i="8"/>
  <c r="L665" i="8" s="1"/>
  <c r="I132" i="3" s="1"/>
  <c r="I665" i="8"/>
  <c r="H665" i="8"/>
  <c r="F132" i="3" s="1"/>
  <c r="G665" i="8"/>
  <c r="F665" i="8"/>
  <c r="E665" i="8"/>
  <c r="D665" i="8"/>
  <c r="D132" i="3" s="1"/>
  <c r="C665" i="8"/>
  <c r="C132" i="3" s="1"/>
  <c r="B665" i="8"/>
  <c r="A665" i="8"/>
  <c r="Q665" i="8" s="1"/>
  <c r="P664" i="8"/>
  <c r="O664" i="8"/>
  <c r="N664" i="8"/>
  <c r="K664" i="8"/>
  <c r="L664" i="8" s="1"/>
  <c r="I131" i="3" s="1"/>
  <c r="I664" i="8"/>
  <c r="H664" i="8"/>
  <c r="F131" i="3" s="1"/>
  <c r="G664" i="8"/>
  <c r="F664" i="8"/>
  <c r="E664" i="8"/>
  <c r="E131" i="3" s="1"/>
  <c r="D664" i="8"/>
  <c r="D131" i="3" s="1"/>
  <c r="C664" i="8"/>
  <c r="B664" i="8"/>
  <c r="A664" i="8"/>
  <c r="Q664" i="8" s="1"/>
  <c r="P663" i="8"/>
  <c r="O663" i="8"/>
  <c r="N663" i="8"/>
  <c r="K663" i="8"/>
  <c r="L663" i="8" s="1"/>
  <c r="I663" i="8"/>
  <c r="H663" i="8"/>
  <c r="G663" i="8"/>
  <c r="F663" i="8"/>
  <c r="E663" i="8"/>
  <c r="D663" i="8"/>
  <c r="C663" i="8"/>
  <c r="B663" i="8"/>
  <c r="A663" i="8"/>
  <c r="Q663" i="8" s="1"/>
  <c r="P662" i="8"/>
  <c r="O662" i="8"/>
  <c r="N662" i="8"/>
  <c r="K662" i="8"/>
  <c r="L662" i="8" s="1"/>
  <c r="I182" i="3" s="1"/>
  <c r="I662" i="8"/>
  <c r="H662" i="8"/>
  <c r="G662" i="8"/>
  <c r="F662" i="8"/>
  <c r="E662" i="8"/>
  <c r="D662" i="8"/>
  <c r="C662" i="8"/>
  <c r="C182" i="3" s="1"/>
  <c r="B662" i="8"/>
  <c r="B182" i="3" s="1"/>
  <c r="A662" i="8"/>
  <c r="Q662" i="8" s="1"/>
  <c r="P661" i="8"/>
  <c r="O661" i="8"/>
  <c r="N661" i="8"/>
  <c r="K661" i="8"/>
  <c r="L661" i="8" s="1"/>
  <c r="I181" i="3" s="1"/>
  <c r="I661" i="8"/>
  <c r="H661" i="8"/>
  <c r="F181" i="3" s="1"/>
  <c r="G661" i="8"/>
  <c r="F661" i="8"/>
  <c r="E661" i="8"/>
  <c r="D661" i="8"/>
  <c r="C661" i="8"/>
  <c r="C181" i="3" s="1"/>
  <c r="B661" i="8"/>
  <c r="A661" i="8"/>
  <c r="Q661" i="8" s="1"/>
  <c r="P660" i="8"/>
  <c r="O660" i="8"/>
  <c r="N660" i="8"/>
  <c r="K660" i="8"/>
  <c r="L660" i="8" s="1"/>
  <c r="I180" i="3" s="1"/>
  <c r="I660" i="8"/>
  <c r="H660" i="8"/>
  <c r="F180" i="3" s="1"/>
  <c r="G660" i="8"/>
  <c r="F660" i="8"/>
  <c r="E660" i="8"/>
  <c r="D660" i="8"/>
  <c r="C660" i="8"/>
  <c r="B660" i="8"/>
  <c r="B180" i="3" s="1"/>
  <c r="A660" i="8"/>
  <c r="Q660" i="8" s="1"/>
  <c r="P659" i="8"/>
  <c r="O659" i="8"/>
  <c r="N659" i="8"/>
  <c r="K659" i="8"/>
  <c r="L659" i="8" s="1"/>
  <c r="I179" i="3" s="1"/>
  <c r="I659" i="8"/>
  <c r="H659" i="8"/>
  <c r="G659" i="8"/>
  <c r="F659" i="8"/>
  <c r="E659" i="8"/>
  <c r="E179" i="3" s="1"/>
  <c r="D659" i="8"/>
  <c r="C659" i="8"/>
  <c r="C179" i="3" s="1"/>
  <c r="B659" i="8"/>
  <c r="A659" i="8"/>
  <c r="Q659" i="8" s="1"/>
  <c r="P658" i="8"/>
  <c r="O658" i="8"/>
  <c r="N658" i="8"/>
  <c r="K658" i="8"/>
  <c r="L658" i="8" s="1"/>
  <c r="I178" i="3" s="1"/>
  <c r="I658" i="8"/>
  <c r="H658" i="8"/>
  <c r="F178" i="3" s="1"/>
  <c r="G658" i="8"/>
  <c r="F658" i="8"/>
  <c r="E658" i="8"/>
  <c r="D658" i="8"/>
  <c r="D178" i="3" s="1"/>
  <c r="C658" i="8"/>
  <c r="B658" i="8"/>
  <c r="A658" i="8"/>
  <c r="Q658" i="8" s="1"/>
  <c r="P657" i="8"/>
  <c r="O657" i="8"/>
  <c r="N657" i="8"/>
  <c r="K657" i="8"/>
  <c r="L657" i="8" s="1"/>
  <c r="I657" i="8"/>
  <c r="H657" i="8"/>
  <c r="G657" i="8"/>
  <c r="F657" i="8"/>
  <c r="E657" i="8"/>
  <c r="D657" i="8"/>
  <c r="C657" i="8"/>
  <c r="B657" i="8"/>
  <c r="A657" i="8"/>
  <c r="Q657" i="8" s="1"/>
  <c r="P656" i="8"/>
  <c r="O656" i="8"/>
  <c r="N656" i="8"/>
  <c r="K656" i="8"/>
  <c r="L656" i="8" s="1"/>
  <c r="I656" i="8"/>
  <c r="H656" i="8"/>
  <c r="G656" i="8"/>
  <c r="F656" i="8"/>
  <c r="E656" i="8"/>
  <c r="D656" i="8"/>
  <c r="C656" i="8"/>
  <c r="B656" i="8"/>
  <c r="A656" i="8"/>
  <c r="Q656" i="8" s="1"/>
  <c r="P655" i="8"/>
  <c r="O655" i="8"/>
  <c r="N655" i="8"/>
  <c r="K655" i="8"/>
  <c r="L655" i="8" s="1"/>
  <c r="I177" i="3" s="1"/>
  <c r="I655" i="8"/>
  <c r="H655" i="8"/>
  <c r="G655" i="8"/>
  <c r="F655" i="8"/>
  <c r="E655" i="8"/>
  <c r="D655" i="8"/>
  <c r="C655" i="8"/>
  <c r="C177" i="3" s="1"/>
  <c r="B655" i="8"/>
  <c r="A655" i="8"/>
  <c r="Q655" i="8" s="1"/>
  <c r="P654" i="8"/>
  <c r="O654" i="8"/>
  <c r="N654" i="8"/>
  <c r="K654" i="8"/>
  <c r="L654" i="8" s="1"/>
  <c r="I176" i="3" s="1"/>
  <c r="I654" i="8"/>
  <c r="H654" i="8"/>
  <c r="F176" i="3" s="1"/>
  <c r="G654" i="8"/>
  <c r="F654" i="8"/>
  <c r="E654" i="8"/>
  <c r="D654" i="8"/>
  <c r="D176" i="3" s="1"/>
  <c r="C654" i="8"/>
  <c r="B654" i="8"/>
  <c r="B176" i="3" s="1"/>
  <c r="A654" i="8"/>
  <c r="Q654" i="8" s="1"/>
  <c r="P653" i="8"/>
  <c r="O653" i="8"/>
  <c r="N653" i="8"/>
  <c r="K653" i="8"/>
  <c r="L653" i="8" s="1"/>
  <c r="I175" i="3" s="1"/>
  <c r="I653" i="8"/>
  <c r="H653" i="8"/>
  <c r="G653" i="8"/>
  <c r="F653" i="8"/>
  <c r="E653" i="8"/>
  <c r="E175" i="3" s="1"/>
  <c r="D653" i="8"/>
  <c r="C653" i="8"/>
  <c r="B653" i="8"/>
  <c r="A653" i="8"/>
  <c r="Q653" i="8" s="1"/>
  <c r="P652" i="8"/>
  <c r="O652" i="8"/>
  <c r="N652" i="8"/>
  <c r="K652" i="8"/>
  <c r="L652" i="8" s="1"/>
  <c r="I174" i="3" s="1"/>
  <c r="I652" i="8"/>
  <c r="H652" i="8"/>
  <c r="F174" i="3" s="1"/>
  <c r="G652" i="8"/>
  <c r="F652" i="8"/>
  <c r="E652" i="8"/>
  <c r="D652" i="8"/>
  <c r="C652" i="8"/>
  <c r="B652" i="8"/>
  <c r="B174" i="3" s="1"/>
  <c r="A652" i="8"/>
  <c r="Q652" i="8" s="1"/>
  <c r="P651" i="8"/>
  <c r="O651" i="8"/>
  <c r="N651" i="8"/>
  <c r="K651" i="8"/>
  <c r="L651" i="8" s="1"/>
  <c r="I173" i="3" s="1"/>
  <c r="I651" i="8"/>
  <c r="H651" i="8"/>
  <c r="G651" i="8"/>
  <c r="F651" i="8"/>
  <c r="E651" i="8"/>
  <c r="E173" i="3" s="1"/>
  <c r="D651" i="8"/>
  <c r="C651" i="8"/>
  <c r="C173" i="3" s="1"/>
  <c r="B651" i="8"/>
  <c r="A651" i="8"/>
  <c r="Q651" i="8" s="1"/>
  <c r="P650" i="8"/>
  <c r="O650" i="8"/>
  <c r="N650" i="8"/>
  <c r="K650" i="8"/>
  <c r="L650" i="8" s="1"/>
  <c r="I172" i="3" s="1"/>
  <c r="I650" i="8"/>
  <c r="H650" i="8"/>
  <c r="F172" i="3" s="1"/>
  <c r="G650" i="8"/>
  <c r="F650" i="8"/>
  <c r="E650" i="8"/>
  <c r="D650" i="8"/>
  <c r="C650" i="8"/>
  <c r="B650" i="8"/>
  <c r="B172" i="3" s="1"/>
  <c r="A650" i="8"/>
  <c r="Q650" i="8" s="1"/>
  <c r="P649" i="8"/>
  <c r="O649" i="8"/>
  <c r="N649" i="8"/>
  <c r="K649" i="8"/>
  <c r="L649" i="8" s="1"/>
  <c r="I171" i="3" s="1"/>
  <c r="I649" i="8"/>
  <c r="H649" i="8"/>
  <c r="G649" i="8"/>
  <c r="F649" i="8"/>
  <c r="E649" i="8"/>
  <c r="E171" i="3" s="1"/>
  <c r="D649" i="8"/>
  <c r="C649" i="8"/>
  <c r="C171" i="3" s="1"/>
  <c r="B649" i="8"/>
  <c r="A649" i="8"/>
  <c r="Q649" i="8" s="1"/>
  <c r="P648" i="8"/>
  <c r="O648" i="8"/>
  <c r="N648" i="8"/>
  <c r="K648" i="8"/>
  <c r="L648" i="8" s="1"/>
  <c r="I170" i="3" s="1"/>
  <c r="I648" i="8"/>
  <c r="H648" i="8"/>
  <c r="G648" i="8"/>
  <c r="F648" i="8"/>
  <c r="E648" i="8"/>
  <c r="D648" i="8"/>
  <c r="D170" i="3" s="1"/>
  <c r="C648" i="8"/>
  <c r="B648" i="8"/>
  <c r="A648" i="8"/>
  <c r="Q648" i="8" s="1"/>
  <c r="P647" i="8"/>
  <c r="O647" i="8"/>
  <c r="N647" i="8"/>
  <c r="K647" i="8"/>
  <c r="L647" i="8" s="1"/>
  <c r="I169" i="3" s="1"/>
  <c r="I647" i="8"/>
  <c r="H647" i="8"/>
  <c r="G647" i="8"/>
  <c r="F647" i="8"/>
  <c r="E647" i="8"/>
  <c r="D647" i="8"/>
  <c r="C647" i="8"/>
  <c r="C169" i="3" s="1"/>
  <c r="B647" i="8"/>
  <c r="A647" i="8"/>
  <c r="Q647" i="8" s="1"/>
  <c r="P646" i="8"/>
  <c r="O646" i="8"/>
  <c r="N646" i="8"/>
  <c r="K646" i="8"/>
  <c r="L646" i="8" s="1"/>
  <c r="I168" i="3" s="1"/>
  <c r="I646" i="8"/>
  <c r="H646" i="8"/>
  <c r="F168" i="3" s="1"/>
  <c r="G646" i="8"/>
  <c r="F646" i="8"/>
  <c r="E646" i="8"/>
  <c r="D646" i="8"/>
  <c r="C646" i="8"/>
  <c r="B646" i="8"/>
  <c r="B168" i="3" s="1"/>
  <c r="A646" i="8"/>
  <c r="Q646" i="8" s="1"/>
  <c r="P645" i="8"/>
  <c r="O645" i="8"/>
  <c r="N645" i="8"/>
  <c r="K645" i="8"/>
  <c r="L645" i="8" s="1"/>
  <c r="I167" i="3" s="1"/>
  <c r="I645" i="8"/>
  <c r="H645" i="8"/>
  <c r="G645" i="8"/>
  <c r="F645" i="8"/>
  <c r="E645" i="8"/>
  <c r="E167" i="3" s="1"/>
  <c r="D645" i="8"/>
  <c r="C645" i="8"/>
  <c r="B645" i="8"/>
  <c r="A645" i="8"/>
  <c r="Q645" i="8" s="1"/>
  <c r="P644" i="8"/>
  <c r="O644" i="8"/>
  <c r="N644" i="8"/>
  <c r="K644" i="8"/>
  <c r="L644" i="8" s="1"/>
  <c r="I166" i="3" s="1"/>
  <c r="I644" i="8"/>
  <c r="H644" i="8"/>
  <c r="F166" i="3" s="1"/>
  <c r="G644" i="8"/>
  <c r="F644" i="8"/>
  <c r="E644" i="8"/>
  <c r="D644" i="8"/>
  <c r="C644" i="8"/>
  <c r="B644" i="8"/>
  <c r="B166" i="3" s="1"/>
  <c r="A644" i="8"/>
  <c r="Q644" i="8" s="1"/>
  <c r="P643" i="8"/>
  <c r="O643" i="8"/>
  <c r="N643" i="8"/>
  <c r="K643" i="8"/>
  <c r="L643" i="8" s="1"/>
  <c r="I165" i="3" s="1"/>
  <c r="I643" i="8"/>
  <c r="H643" i="8"/>
  <c r="G643" i="8"/>
  <c r="F643" i="8"/>
  <c r="E643" i="8"/>
  <c r="E165" i="3" s="1"/>
  <c r="D643" i="8"/>
  <c r="C643" i="8"/>
  <c r="C165" i="3" s="1"/>
  <c r="B643" i="8"/>
  <c r="A643" i="8"/>
  <c r="Q643" i="8" s="1"/>
  <c r="P642" i="8"/>
  <c r="O642" i="8"/>
  <c r="N642" i="8"/>
  <c r="K642" i="8"/>
  <c r="L642" i="8" s="1"/>
  <c r="I164" i="3" s="1"/>
  <c r="I642" i="8"/>
  <c r="H642" i="8"/>
  <c r="F164" i="3" s="1"/>
  <c r="G642" i="8"/>
  <c r="F642" i="8"/>
  <c r="E642" i="8"/>
  <c r="D642" i="8"/>
  <c r="C642" i="8"/>
  <c r="B642" i="8"/>
  <c r="B164" i="3" s="1"/>
  <c r="A642" i="8"/>
  <c r="Q642" i="8" s="1"/>
  <c r="P641" i="8"/>
  <c r="O641" i="8"/>
  <c r="N641" i="8"/>
  <c r="K641" i="8"/>
  <c r="L641" i="8" s="1"/>
  <c r="I641" i="8"/>
  <c r="H641" i="8"/>
  <c r="G641" i="8"/>
  <c r="F641" i="8"/>
  <c r="E641" i="8"/>
  <c r="D641" i="8"/>
  <c r="C641" i="8"/>
  <c r="B641" i="8"/>
  <c r="A641" i="8"/>
  <c r="Q641" i="8" s="1"/>
  <c r="P640" i="8"/>
  <c r="O640" i="8"/>
  <c r="N640" i="8"/>
  <c r="K640" i="8"/>
  <c r="L640" i="8" s="1"/>
  <c r="I640" i="8"/>
  <c r="H640" i="8"/>
  <c r="G640" i="8"/>
  <c r="F640" i="8"/>
  <c r="E640" i="8"/>
  <c r="D640" i="8"/>
  <c r="C640" i="8"/>
  <c r="B640" i="8"/>
  <c r="A640" i="8"/>
  <c r="Q640" i="8" s="1"/>
  <c r="P639" i="8"/>
  <c r="O639" i="8"/>
  <c r="N639" i="8"/>
  <c r="K639" i="8"/>
  <c r="L639" i="8" s="1"/>
  <c r="I639" i="8"/>
  <c r="H639" i="8"/>
  <c r="G639" i="8"/>
  <c r="F639" i="8"/>
  <c r="E639" i="8"/>
  <c r="D639" i="8"/>
  <c r="C639" i="8"/>
  <c r="B639" i="8"/>
  <c r="A639" i="8"/>
  <c r="Q639" i="8" s="1"/>
  <c r="P638" i="8"/>
  <c r="O638" i="8"/>
  <c r="N638" i="8"/>
  <c r="K638" i="8"/>
  <c r="L638" i="8" s="1"/>
  <c r="I638" i="8"/>
  <c r="H638" i="8"/>
  <c r="G638" i="8"/>
  <c r="F638" i="8"/>
  <c r="E638" i="8"/>
  <c r="D638" i="8"/>
  <c r="C638" i="8"/>
  <c r="B638" i="8"/>
  <c r="A638" i="8"/>
  <c r="Q638" i="8" s="1"/>
  <c r="P637" i="8"/>
  <c r="O637" i="8"/>
  <c r="N637" i="8"/>
  <c r="K637" i="8"/>
  <c r="L637" i="8" s="1"/>
  <c r="I637" i="8"/>
  <c r="H637" i="8"/>
  <c r="G637" i="8"/>
  <c r="F637" i="8"/>
  <c r="E637" i="8"/>
  <c r="D637" i="8"/>
  <c r="C637" i="8"/>
  <c r="B637" i="8"/>
  <c r="A637" i="8"/>
  <c r="Q637" i="8" s="1"/>
  <c r="P636" i="8"/>
  <c r="O636" i="8"/>
  <c r="N636" i="8"/>
  <c r="K636" i="8"/>
  <c r="L636" i="8" s="1"/>
  <c r="I636" i="8"/>
  <c r="H636" i="8"/>
  <c r="G636" i="8"/>
  <c r="F636" i="8"/>
  <c r="E636" i="8"/>
  <c r="D636" i="8"/>
  <c r="C636" i="8"/>
  <c r="B636" i="8"/>
  <c r="A636" i="8"/>
  <c r="Q636" i="8" s="1"/>
  <c r="P635" i="8"/>
  <c r="O635" i="8"/>
  <c r="N635" i="8"/>
  <c r="K635" i="8"/>
  <c r="L635" i="8" s="1"/>
  <c r="I635" i="8"/>
  <c r="H635" i="8"/>
  <c r="G635" i="8"/>
  <c r="F635" i="8"/>
  <c r="E635" i="8"/>
  <c r="D635" i="8"/>
  <c r="C635" i="8"/>
  <c r="B635" i="8"/>
  <c r="A635" i="8"/>
  <c r="Q635" i="8" s="1"/>
  <c r="P634" i="8"/>
  <c r="O634" i="8"/>
  <c r="N634" i="8"/>
  <c r="K634" i="8"/>
  <c r="L634" i="8" s="1"/>
  <c r="I634" i="8"/>
  <c r="H634" i="8"/>
  <c r="G634" i="8"/>
  <c r="F634" i="8"/>
  <c r="E634" i="8"/>
  <c r="D634" i="8"/>
  <c r="C634" i="8"/>
  <c r="B634" i="8"/>
  <c r="A634" i="8"/>
  <c r="Q634" i="8" s="1"/>
  <c r="P633" i="8"/>
  <c r="O633" i="8"/>
  <c r="N633" i="8"/>
  <c r="K633" i="8"/>
  <c r="L633" i="8" s="1"/>
  <c r="I633" i="8"/>
  <c r="H633" i="8"/>
  <c r="G633" i="8"/>
  <c r="F633" i="8"/>
  <c r="E633" i="8"/>
  <c r="D633" i="8"/>
  <c r="C633" i="8"/>
  <c r="B633" i="8"/>
  <c r="A633" i="8"/>
  <c r="Q633" i="8" s="1"/>
  <c r="P632" i="8"/>
  <c r="O632" i="8"/>
  <c r="N632" i="8"/>
  <c r="K632" i="8"/>
  <c r="L632" i="8" s="1"/>
  <c r="I632" i="8"/>
  <c r="H632" i="8"/>
  <c r="G632" i="8"/>
  <c r="F632" i="8"/>
  <c r="E632" i="8"/>
  <c r="D632" i="8"/>
  <c r="C632" i="8"/>
  <c r="B632" i="8"/>
  <c r="A632" i="8"/>
  <c r="Q632" i="8" s="1"/>
  <c r="P631" i="8"/>
  <c r="O631" i="8"/>
  <c r="N631" i="8"/>
  <c r="K631" i="8"/>
  <c r="L631" i="8" s="1"/>
  <c r="I163" i="3" s="1"/>
  <c r="I631" i="8"/>
  <c r="H631" i="8"/>
  <c r="G631" i="8"/>
  <c r="F631" i="8"/>
  <c r="E631" i="8"/>
  <c r="E163" i="3" s="1"/>
  <c r="D631" i="8"/>
  <c r="C631" i="8"/>
  <c r="B631" i="8"/>
  <c r="A631" i="8"/>
  <c r="Q631" i="8" s="1"/>
  <c r="P630" i="8"/>
  <c r="O630" i="8"/>
  <c r="N630" i="8"/>
  <c r="K630" i="8"/>
  <c r="L630" i="8" s="1"/>
  <c r="I162" i="3" s="1"/>
  <c r="I630" i="8"/>
  <c r="H630" i="8"/>
  <c r="G630" i="8"/>
  <c r="F630" i="8"/>
  <c r="E630" i="8"/>
  <c r="D630" i="8"/>
  <c r="D162" i="3" s="1"/>
  <c r="C630" i="8"/>
  <c r="B630" i="8"/>
  <c r="B162" i="3" s="1"/>
  <c r="A630" i="8"/>
  <c r="Q630" i="8" s="1"/>
  <c r="P629" i="8"/>
  <c r="O629" i="8"/>
  <c r="N629" i="8"/>
  <c r="K629" i="8"/>
  <c r="L629" i="8" s="1"/>
  <c r="I161" i="3" s="1"/>
  <c r="I629" i="8"/>
  <c r="H629" i="8"/>
  <c r="G629" i="8"/>
  <c r="F629" i="8"/>
  <c r="E629" i="8"/>
  <c r="D629" i="8"/>
  <c r="C629" i="8"/>
  <c r="B629" i="8"/>
  <c r="A629" i="8"/>
  <c r="Q629" i="8" s="1"/>
  <c r="P628" i="8"/>
  <c r="O628" i="8"/>
  <c r="N628" i="8"/>
  <c r="K628" i="8"/>
  <c r="L628" i="8" s="1"/>
  <c r="I160" i="3" s="1"/>
  <c r="I628" i="8"/>
  <c r="H628" i="8"/>
  <c r="F160" i="3" s="1"/>
  <c r="G628" i="8"/>
  <c r="F628" i="8"/>
  <c r="E628" i="8"/>
  <c r="D628" i="8"/>
  <c r="D160" i="3" s="1"/>
  <c r="C628" i="8"/>
  <c r="B628" i="8"/>
  <c r="B160" i="3" s="1"/>
  <c r="A628" i="8"/>
  <c r="Q628" i="8" s="1"/>
  <c r="P627" i="8"/>
  <c r="O627" i="8"/>
  <c r="N627" i="8"/>
  <c r="K627" i="8"/>
  <c r="L627" i="8" s="1"/>
  <c r="I159" i="3" s="1"/>
  <c r="I627" i="8"/>
  <c r="H627" i="8"/>
  <c r="G627" i="8"/>
  <c r="F627" i="8"/>
  <c r="E627" i="8"/>
  <c r="E159" i="3" s="1"/>
  <c r="D627" i="8"/>
  <c r="C627" i="8"/>
  <c r="B627" i="8"/>
  <c r="A627" i="8"/>
  <c r="Q627" i="8" s="1"/>
  <c r="P626" i="8"/>
  <c r="O626" i="8"/>
  <c r="N626" i="8"/>
  <c r="K626" i="8"/>
  <c r="L626" i="8" s="1"/>
  <c r="I158" i="3" s="1"/>
  <c r="I626" i="8"/>
  <c r="H626" i="8"/>
  <c r="G626" i="8"/>
  <c r="F626" i="8"/>
  <c r="E626" i="8"/>
  <c r="D626" i="8"/>
  <c r="D158" i="3" s="1"/>
  <c r="C626" i="8"/>
  <c r="B626" i="8"/>
  <c r="B158" i="3" s="1"/>
  <c r="A626" i="8"/>
  <c r="Q626" i="8" s="1"/>
  <c r="P625" i="8"/>
  <c r="O625" i="8"/>
  <c r="N625" i="8"/>
  <c r="K625" i="8"/>
  <c r="L625" i="8" s="1"/>
  <c r="I157" i="3" s="1"/>
  <c r="I625" i="8"/>
  <c r="H625" i="8"/>
  <c r="G625" i="8"/>
  <c r="F625" i="8"/>
  <c r="E625" i="8"/>
  <c r="D625" i="8"/>
  <c r="C625" i="8"/>
  <c r="C157" i="3" s="1"/>
  <c r="B625" i="8"/>
  <c r="A625" i="8"/>
  <c r="Q625" i="8" s="1"/>
  <c r="P624" i="8"/>
  <c r="O624" i="8"/>
  <c r="N624" i="8"/>
  <c r="K624" i="8"/>
  <c r="L624" i="8" s="1"/>
  <c r="I156" i="3" s="1"/>
  <c r="I624" i="8"/>
  <c r="H624" i="8"/>
  <c r="G624" i="8"/>
  <c r="F624" i="8"/>
  <c r="E624" i="8"/>
  <c r="D624" i="8"/>
  <c r="D156" i="3" s="1"/>
  <c r="C624" i="8"/>
  <c r="B624" i="8"/>
  <c r="B156" i="3" s="1"/>
  <c r="A624" i="8"/>
  <c r="Q624" i="8" s="1"/>
  <c r="P623" i="8"/>
  <c r="O623" i="8"/>
  <c r="N623" i="8"/>
  <c r="K623" i="8"/>
  <c r="L623" i="8" s="1"/>
  <c r="I155" i="3" s="1"/>
  <c r="I623" i="8"/>
  <c r="H623" i="8"/>
  <c r="G623" i="8"/>
  <c r="F623" i="8"/>
  <c r="E623" i="8"/>
  <c r="E155" i="3" s="1"/>
  <c r="D623" i="8"/>
  <c r="C623" i="8"/>
  <c r="B623" i="8"/>
  <c r="A623" i="8"/>
  <c r="Q623" i="8" s="1"/>
  <c r="P622" i="8"/>
  <c r="O622" i="8"/>
  <c r="N622" i="8"/>
  <c r="K622" i="8"/>
  <c r="L622" i="8" s="1"/>
  <c r="I130" i="3" s="1"/>
  <c r="I622" i="8"/>
  <c r="H622" i="8"/>
  <c r="F130" i="3" s="1"/>
  <c r="G622" i="8"/>
  <c r="F622" i="8"/>
  <c r="E622" i="8"/>
  <c r="D622" i="8"/>
  <c r="D130" i="3" s="1"/>
  <c r="C622" i="8"/>
  <c r="B622" i="8"/>
  <c r="B130" i="3" s="1"/>
  <c r="A622" i="8"/>
  <c r="Q622" i="8" s="1"/>
  <c r="P621" i="8"/>
  <c r="O621" i="8"/>
  <c r="N621" i="8"/>
  <c r="K621" i="8"/>
  <c r="L621" i="8" s="1"/>
  <c r="I154" i="3" s="1"/>
  <c r="I621" i="8"/>
  <c r="H621" i="8"/>
  <c r="G621" i="8"/>
  <c r="F621" i="8"/>
  <c r="E621" i="8"/>
  <c r="E154" i="3" s="1"/>
  <c r="D621" i="8"/>
  <c r="C621" i="8"/>
  <c r="C154" i="3" s="1"/>
  <c r="B621" i="8"/>
  <c r="A621" i="8"/>
  <c r="Q621" i="8" s="1"/>
  <c r="P620" i="8"/>
  <c r="O620" i="8"/>
  <c r="N620" i="8"/>
  <c r="K620" i="8"/>
  <c r="L620" i="8" s="1"/>
  <c r="I99" i="3" s="1"/>
  <c r="I620" i="8"/>
  <c r="H620" i="8"/>
  <c r="F99" i="3" s="1"/>
  <c r="G620" i="8"/>
  <c r="F620" i="8"/>
  <c r="E620" i="8"/>
  <c r="D620" i="8"/>
  <c r="D99" i="3" s="1"/>
  <c r="C620" i="8"/>
  <c r="B620" i="8"/>
  <c r="B99" i="3" s="1"/>
  <c r="A620" i="8"/>
  <c r="P619" i="8"/>
  <c r="O619" i="8"/>
  <c r="N619" i="8"/>
  <c r="K619" i="8"/>
  <c r="L619" i="8" s="1"/>
  <c r="I619" i="8"/>
  <c r="H619" i="8"/>
  <c r="G619" i="8"/>
  <c r="F619" i="8"/>
  <c r="E619" i="8"/>
  <c r="E129" i="3" s="1"/>
  <c r="D619" i="8"/>
  <c r="C619" i="8"/>
  <c r="B619" i="8"/>
  <c r="A619" i="8"/>
  <c r="Q619" i="8" s="1"/>
  <c r="P618" i="8"/>
  <c r="O618" i="8"/>
  <c r="N618" i="8"/>
  <c r="K618" i="8"/>
  <c r="L618" i="8" s="1"/>
  <c r="I153" i="3" s="1"/>
  <c r="I618" i="8"/>
  <c r="H618" i="8"/>
  <c r="F153" i="3" s="1"/>
  <c r="G618" i="8"/>
  <c r="F618" i="8"/>
  <c r="E618" i="8"/>
  <c r="D618" i="8"/>
  <c r="D153" i="3" s="1"/>
  <c r="C618" i="8"/>
  <c r="B618" i="8"/>
  <c r="B153" i="3" s="1"/>
  <c r="A618" i="8"/>
  <c r="Q618" i="8" s="1"/>
  <c r="P617" i="8"/>
  <c r="O617" i="8"/>
  <c r="N617" i="8"/>
  <c r="K617" i="8"/>
  <c r="L617" i="8" s="1"/>
  <c r="I152" i="3" s="1"/>
  <c r="I617" i="8"/>
  <c r="H617" i="8"/>
  <c r="G617" i="8"/>
  <c r="F617" i="8"/>
  <c r="E617" i="8"/>
  <c r="E152" i="3" s="1"/>
  <c r="D617" i="8"/>
  <c r="D152" i="3" s="1"/>
  <c r="C617" i="8"/>
  <c r="C152" i="3" s="1"/>
  <c r="B617" i="8"/>
  <c r="A617" i="8"/>
  <c r="Q617" i="8" s="1"/>
  <c r="P616" i="8"/>
  <c r="O616" i="8"/>
  <c r="N616" i="8"/>
  <c r="K616" i="8"/>
  <c r="L616" i="8" s="1"/>
  <c r="I151" i="3" s="1"/>
  <c r="I616" i="8"/>
  <c r="H616" i="8"/>
  <c r="F151" i="3" s="1"/>
  <c r="G616" i="8"/>
  <c r="F616" i="8"/>
  <c r="E616" i="8"/>
  <c r="D616" i="8"/>
  <c r="D151" i="3" s="1"/>
  <c r="C616" i="8"/>
  <c r="B616" i="8"/>
  <c r="B151" i="3" s="1"/>
  <c r="A616" i="8"/>
  <c r="Q616" i="8" s="1"/>
  <c r="P615" i="8"/>
  <c r="O615" i="8"/>
  <c r="N615" i="8"/>
  <c r="K615" i="8"/>
  <c r="L615" i="8" s="1"/>
  <c r="I127" i="3" s="1"/>
  <c r="I615" i="8"/>
  <c r="H615" i="8"/>
  <c r="G615" i="8"/>
  <c r="F615" i="8"/>
  <c r="E615" i="8"/>
  <c r="E127" i="3" s="1"/>
  <c r="D615" i="8"/>
  <c r="C615" i="8"/>
  <c r="C127" i="3" s="1"/>
  <c r="B615" i="8"/>
  <c r="A615" i="8"/>
  <c r="Q615" i="8" s="1"/>
  <c r="P614" i="8"/>
  <c r="O614" i="8"/>
  <c r="N614" i="8"/>
  <c r="K614" i="8"/>
  <c r="L614" i="8" s="1"/>
  <c r="I126" i="3" s="1"/>
  <c r="I614" i="8"/>
  <c r="H614" i="8"/>
  <c r="F126" i="3" s="1"/>
  <c r="G614" i="8"/>
  <c r="F614" i="8"/>
  <c r="E614" i="8"/>
  <c r="D614" i="8"/>
  <c r="C614" i="8"/>
  <c r="B614" i="8"/>
  <c r="B126" i="3" s="1"/>
  <c r="A614" i="8"/>
  <c r="P613" i="8"/>
  <c r="O613" i="8"/>
  <c r="N613" i="8"/>
  <c r="K613" i="8"/>
  <c r="L613" i="8" s="1"/>
  <c r="I150" i="3" s="1"/>
  <c r="I613" i="8"/>
  <c r="H613" i="8"/>
  <c r="G613" i="8"/>
  <c r="F613" i="8"/>
  <c r="E613" i="8"/>
  <c r="E150" i="3" s="1"/>
  <c r="D613" i="8"/>
  <c r="C613" i="8"/>
  <c r="C150" i="3" s="1"/>
  <c r="B613" i="8"/>
  <c r="A613" i="8"/>
  <c r="Q613" i="8" s="1"/>
  <c r="P612" i="8"/>
  <c r="O612" i="8"/>
  <c r="N612" i="8"/>
  <c r="K612" i="8"/>
  <c r="L612" i="8" s="1"/>
  <c r="I612" i="8"/>
  <c r="H612" i="8"/>
  <c r="G612" i="8"/>
  <c r="F612" i="8"/>
  <c r="E612" i="8"/>
  <c r="D612" i="8"/>
  <c r="C612" i="8"/>
  <c r="B612" i="8"/>
  <c r="A612" i="8"/>
  <c r="Q612" i="8" s="1"/>
  <c r="P611" i="8"/>
  <c r="O611" i="8"/>
  <c r="N611" i="8"/>
  <c r="K611" i="8"/>
  <c r="L611" i="8" s="1"/>
  <c r="I611" i="8"/>
  <c r="H611" i="8"/>
  <c r="G611" i="8"/>
  <c r="F611" i="8"/>
  <c r="E611" i="8"/>
  <c r="D611" i="8"/>
  <c r="C611" i="8"/>
  <c r="B611" i="8"/>
  <c r="A611" i="8"/>
  <c r="Q611" i="8" s="1"/>
  <c r="P610" i="8"/>
  <c r="O610" i="8"/>
  <c r="N610" i="8"/>
  <c r="K610" i="8"/>
  <c r="L610" i="8" s="1"/>
  <c r="I149" i="3" s="1"/>
  <c r="I610" i="8"/>
  <c r="H610" i="8"/>
  <c r="F149" i="3" s="1"/>
  <c r="G610" i="8"/>
  <c r="F610" i="8"/>
  <c r="E610" i="8"/>
  <c r="D610" i="8"/>
  <c r="C610" i="8"/>
  <c r="B610" i="8"/>
  <c r="B149" i="3" s="1"/>
  <c r="A610" i="8"/>
  <c r="Q610" i="8" s="1"/>
  <c r="P609" i="8"/>
  <c r="O609" i="8"/>
  <c r="N609" i="8"/>
  <c r="K609" i="8"/>
  <c r="L609" i="8" s="1"/>
  <c r="I609" i="8"/>
  <c r="H609" i="8"/>
  <c r="G609" i="8"/>
  <c r="F609" i="8"/>
  <c r="E609" i="8"/>
  <c r="D609" i="8"/>
  <c r="C609" i="8"/>
  <c r="B609" i="8"/>
  <c r="A609" i="8"/>
  <c r="Q609" i="8" s="1"/>
  <c r="P608" i="8"/>
  <c r="O608" i="8"/>
  <c r="N608" i="8"/>
  <c r="K608" i="8"/>
  <c r="L608" i="8" s="1"/>
  <c r="I125" i="3" s="1"/>
  <c r="I608" i="8"/>
  <c r="H608" i="8"/>
  <c r="F125" i="3" s="1"/>
  <c r="G608" i="8"/>
  <c r="F608" i="8"/>
  <c r="E608" i="8"/>
  <c r="D608" i="8"/>
  <c r="D125" i="3" s="1"/>
  <c r="C608" i="8"/>
  <c r="B608" i="8"/>
  <c r="B125" i="3" s="1"/>
  <c r="A608" i="8"/>
  <c r="Q608" i="8" s="1"/>
  <c r="P607" i="8"/>
  <c r="O607" i="8"/>
  <c r="N607" i="8"/>
  <c r="K607" i="8"/>
  <c r="L607" i="8" s="1"/>
  <c r="I148" i="3" s="1"/>
  <c r="I607" i="8"/>
  <c r="H607" i="8"/>
  <c r="G607" i="8"/>
  <c r="F607" i="8"/>
  <c r="E607" i="8"/>
  <c r="E148" i="3" s="1"/>
  <c r="D607" i="8"/>
  <c r="C607" i="8"/>
  <c r="B607" i="8"/>
  <c r="A607" i="8"/>
  <c r="Q607" i="8" s="1"/>
  <c r="P606" i="8"/>
  <c r="O606" i="8"/>
  <c r="N606" i="8"/>
  <c r="K606" i="8"/>
  <c r="L606" i="8" s="1"/>
  <c r="I606" i="8"/>
  <c r="H606" i="8"/>
  <c r="G606" i="8"/>
  <c r="F606" i="8"/>
  <c r="E606" i="8"/>
  <c r="D606" i="8"/>
  <c r="C606" i="8"/>
  <c r="B606" i="8"/>
  <c r="A606" i="8"/>
  <c r="Q606" i="8" s="1"/>
  <c r="P605" i="8"/>
  <c r="O605" i="8"/>
  <c r="N605" i="8"/>
  <c r="K605" i="8"/>
  <c r="L605" i="8" s="1"/>
  <c r="I605" i="8"/>
  <c r="H605" i="8"/>
  <c r="G605" i="8"/>
  <c r="F605" i="8"/>
  <c r="E605" i="8"/>
  <c r="D605" i="8"/>
  <c r="C605" i="8"/>
  <c r="B605" i="8"/>
  <c r="A605" i="8"/>
  <c r="Q605" i="8" s="1"/>
  <c r="P604" i="8"/>
  <c r="O604" i="8"/>
  <c r="N604" i="8"/>
  <c r="K604" i="8"/>
  <c r="L604" i="8" s="1"/>
  <c r="I147" i="3" s="1"/>
  <c r="I604" i="8"/>
  <c r="H604" i="8"/>
  <c r="G604" i="8"/>
  <c r="F604" i="8"/>
  <c r="E604" i="8"/>
  <c r="D604" i="8"/>
  <c r="D147" i="3" s="1"/>
  <c r="C604" i="8"/>
  <c r="B604" i="8"/>
  <c r="A604" i="8"/>
  <c r="Q604" i="8" s="1"/>
  <c r="P603" i="8"/>
  <c r="O603" i="8"/>
  <c r="N603" i="8"/>
  <c r="K603" i="8"/>
  <c r="L603" i="8" s="1"/>
  <c r="I146" i="3" s="1"/>
  <c r="I603" i="8"/>
  <c r="H603" i="8"/>
  <c r="G603" i="8"/>
  <c r="F603" i="8"/>
  <c r="E603" i="8"/>
  <c r="D603" i="8"/>
  <c r="C603" i="8"/>
  <c r="C146" i="3" s="1"/>
  <c r="B603" i="8"/>
  <c r="A603" i="8"/>
  <c r="Q603" i="8" s="1"/>
  <c r="P602" i="8"/>
  <c r="O602" i="8"/>
  <c r="N602" i="8"/>
  <c r="K602" i="8"/>
  <c r="L602" i="8" s="1"/>
  <c r="I124" i="3" s="1"/>
  <c r="I602" i="8"/>
  <c r="H602" i="8"/>
  <c r="G602" i="8"/>
  <c r="F602" i="8"/>
  <c r="E602" i="8"/>
  <c r="D602" i="8"/>
  <c r="D124" i="3" s="1"/>
  <c r="C602" i="8"/>
  <c r="B602" i="8"/>
  <c r="B124" i="3" s="1"/>
  <c r="A602" i="8"/>
  <c r="Q602" i="8" s="1"/>
  <c r="P601" i="8"/>
  <c r="O601" i="8"/>
  <c r="N601" i="8"/>
  <c r="K601" i="8"/>
  <c r="L601" i="8" s="1"/>
  <c r="I123" i="3" s="1"/>
  <c r="I601" i="8"/>
  <c r="H601" i="8"/>
  <c r="G601" i="8"/>
  <c r="F601" i="8"/>
  <c r="E601" i="8"/>
  <c r="E123" i="3" s="1"/>
  <c r="D601" i="8"/>
  <c r="C601" i="8"/>
  <c r="C123" i="3" s="1"/>
  <c r="B601" i="8"/>
  <c r="A601" i="8"/>
  <c r="Q601" i="8" s="1"/>
  <c r="P600" i="8"/>
  <c r="O600" i="8"/>
  <c r="N600" i="8"/>
  <c r="K600" i="8"/>
  <c r="L600" i="8" s="1"/>
  <c r="I600" i="8"/>
  <c r="H600" i="8"/>
  <c r="G600" i="8"/>
  <c r="F600" i="8"/>
  <c r="E600" i="8"/>
  <c r="D600" i="8"/>
  <c r="C600" i="8"/>
  <c r="B600" i="8"/>
  <c r="A600" i="8"/>
  <c r="Q600" i="8" s="1"/>
  <c r="P599" i="8"/>
  <c r="O599" i="8"/>
  <c r="N599" i="8"/>
  <c r="K599" i="8"/>
  <c r="L599" i="8" s="1"/>
  <c r="I599" i="8"/>
  <c r="H599" i="8"/>
  <c r="G599" i="8"/>
  <c r="F599" i="8"/>
  <c r="E599" i="8"/>
  <c r="D599" i="8"/>
  <c r="C599" i="8"/>
  <c r="B599" i="8"/>
  <c r="A599" i="8"/>
  <c r="Q599" i="8" s="1"/>
  <c r="P598" i="8"/>
  <c r="O598" i="8"/>
  <c r="N598" i="8"/>
  <c r="K598" i="8"/>
  <c r="L598" i="8" s="1"/>
  <c r="I120" i="3" s="1"/>
  <c r="I598" i="8"/>
  <c r="H598" i="8"/>
  <c r="G598" i="8"/>
  <c r="F598" i="8"/>
  <c r="E598" i="8"/>
  <c r="D598" i="8"/>
  <c r="D120" i="3" s="1"/>
  <c r="C598" i="8"/>
  <c r="B598" i="8"/>
  <c r="B120" i="3" s="1"/>
  <c r="A598" i="8"/>
  <c r="Q598" i="8" s="1"/>
  <c r="P597" i="8"/>
  <c r="O597" i="8"/>
  <c r="N597" i="8"/>
  <c r="K597" i="8"/>
  <c r="L597" i="8" s="1"/>
  <c r="I597" i="8"/>
  <c r="H597" i="8"/>
  <c r="G597" i="8"/>
  <c r="F597" i="8"/>
  <c r="E597" i="8"/>
  <c r="D597" i="8"/>
  <c r="C597" i="8"/>
  <c r="B597" i="8"/>
  <c r="A597" i="8"/>
  <c r="Q597" i="8" s="1"/>
  <c r="P596" i="8"/>
  <c r="O596" i="8"/>
  <c r="N596" i="8"/>
  <c r="K596" i="8"/>
  <c r="L596" i="8" s="1"/>
  <c r="I596" i="8"/>
  <c r="H596" i="8"/>
  <c r="G596" i="8"/>
  <c r="F596" i="8"/>
  <c r="E596" i="8"/>
  <c r="D596" i="8"/>
  <c r="C596" i="8"/>
  <c r="B596" i="8"/>
  <c r="A596" i="8"/>
  <c r="Q596" i="8" s="1"/>
  <c r="P595" i="8"/>
  <c r="O595" i="8"/>
  <c r="N595" i="8"/>
  <c r="K595" i="8"/>
  <c r="L595" i="8" s="1"/>
  <c r="I595" i="8"/>
  <c r="H595" i="8"/>
  <c r="G595" i="8"/>
  <c r="F595" i="8"/>
  <c r="E595" i="8"/>
  <c r="D595" i="8"/>
  <c r="C595" i="8"/>
  <c r="B595" i="8"/>
  <c r="A595" i="8"/>
  <c r="Q595" i="8" s="1"/>
  <c r="P594" i="8"/>
  <c r="O594" i="8"/>
  <c r="N594" i="8"/>
  <c r="K594" i="8"/>
  <c r="L594" i="8" s="1"/>
  <c r="I594" i="8"/>
  <c r="H594" i="8"/>
  <c r="G594" i="8"/>
  <c r="F594" i="8"/>
  <c r="E594" i="8"/>
  <c r="D594" i="8"/>
  <c r="C594" i="8"/>
  <c r="B594" i="8"/>
  <c r="A594" i="8"/>
  <c r="Q594" i="8" s="1"/>
  <c r="P593" i="8"/>
  <c r="O593" i="8"/>
  <c r="N593" i="8"/>
  <c r="K593" i="8"/>
  <c r="L593" i="8" s="1"/>
  <c r="I117" i="3" s="1"/>
  <c r="I593" i="8"/>
  <c r="H593" i="8"/>
  <c r="G593" i="8"/>
  <c r="F593" i="8"/>
  <c r="E593" i="8"/>
  <c r="E117" i="3" s="1"/>
  <c r="D593" i="8"/>
  <c r="C593" i="8"/>
  <c r="B593" i="8"/>
  <c r="A593" i="8"/>
  <c r="P592" i="8"/>
  <c r="O592" i="8"/>
  <c r="N592" i="8"/>
  <c r="K592" i="8"/>
  <c r="L592" i="8" s="1"/>
  <c r="I116" i="3" s="1"/>
  <c r="I592" i="8"/>
  <c r="H592" i="8"/>
  <c r="F116" i="3" s="1"/>
  <c r="G592" i="8"/>
  <c r="F592" i="8"/>
  <c r="E592" i="8"/>
  <c r="E116" i="3" s="1"/>
  <c r="D592" i="8"/>
  <c r="D116" i="3" s="1"/>
  <c r="C592" i="8"/>
  <c r="B592" i="8"/>
  <c r="B116" i="3" s="1"/>
  <c r="A592" i="8"/>
  <c r="P591" i="8"/>
  <c r="O591" i="8"/>
  <c r="N591" i="8"/>
  <c r="K591" i="8"/>
  <c r="L591" i="8" s="1"/>
  <c r="I591" i="8"/>
  <c r="H591" i="8"/>
  <c r="G591" i="8"/>
  <c r="F591" i="8"/>
  <c r="E591" i="8"/>
  <c r="D591" i="8"/>
  <c r="C591" i="8"/>
  <c r="B591" i="8"/>
  <c r="A591" i="8"/>
  <c r="Q591" i="8" s="1"/>
  <c r="P590" i="8"/>
  <c r="O590" i="8"/>
  <c r="N590" i="8"/>
  <c r="K590" i="8"/>
  <c r="L590" i="8" s="1"/>
  <c r="I115" i="3" s="1"/>
  <c r="I590" i="8"/>
  <c r="H590" i="8"/>
  <c r="F115" i="3" s="1"/>
  <c r="G590" i="8"/>
  <c r="F590" i="8"/>
  <c r="E590" i="8"/>
  <c r="D590" i="8"/>
  <c r="D115" i="3" s="1"/>
  <c r="C590" i="8"/>
  <c r="B590" i="8"/>
  <c r="B115" i="3" s="1"/>
  <c r="A590" i="8"/>
  <c r="Q590" i="8" s="1"/>
  <c r="P589" i="8"/>
  <c r="O589" i="8"/>
  <c r="N589" i="8"/>
  <c r="K589" i="8"/>
  <c r="L589" i="8" s="1"/>
  <c r="I114" i="3" s="1"/>
  <c r="I589" i="8"/>
  <c r="H589" i="8"/>
  <c r="G589" i="8"/>
  <c r="F589" i="8"/>
  <c r="E589" i="8"/>
  <c r="E114" i="3" s="1"/>
  <c r="D589" i="8"/>
  <c r="C589" i="8"/>
  <c r="C114" i="3" s="1"/>
  <c r="B589" i="8"/>
  <c r="A589" i="8"/>
  <c r="Q589" i="8" s="1"/>
  <c r="P588" i="8"/>
  <c r="O588" i="8"/>
  <c r="N588" i="8"/>
  <c r="K588" i="8"/>
  <c r="L588" i="8" s="1"/>
  <c r="I113" i="3" s="1"/>
  <c r="I588" i="8"/>
  <c r="H588" i="8"/>
  <c r="G588" i="8"/>
  <c r="F588" i="8"/>
  <c r="E588" i="8"/>
  <c r="E113" i="3" s="1"/>
  <c r="D588" i="8"/>
  <c r="D113" i="3" s="1"/>
  <c r="C588" i="8"/>
  <c r="B588" i="8"/>
  <c r="B113" i="3" s="1"/>
  <c r="A588" i="8"/>
  <c r="P587" i="8"/>
  <c r="O587" i="8"/>
  <c r="N587" i="8"/>
  <c r="K587" i="8"/>
  <c r="L587" i="8" s="1"/>
  <c r="I112" i="3" s="1"/>
  <c r="I587" i="8"/>
  <c r="H587" i="8"/>
  <c r="G587" i="8"/>
  <c r="F587" i="8"/>
  <c r="E587" i="8"/>
  <c r="E112" i="3" s="1"/>
  <c r="D587" i="8"/>
  <c r="C587" i="8"/>
  <c r="C112" i="3" s="1"/>
  <c r="B587" i="8"/>
  <c r="A587" i="8"/>
  <c r="Q587" i="8" s="1"/>
  <c r="P586" i="8"/>
  <c r="O586" i="8"/>
  <c r="N586" i="8"/>
  <c r="K586" i="8"/>
  <c r="L586" i="8" s="1"/>
  <c r="I111" i="3" s="1"/>
  <c r="I586" i="8"/>
  <c r="H586" i="8"/>
  <c r="F111" i="3" s="1"/>
  <c r="G586" i="8"/>
  <c r="F586" i="8"/>
  <c r="E586" i="8"/>
  <c r="D586" i="8"/>
  <c r="C586" i="8"/>
  <c r="B586" i="8"/>
  <c r="B111" i="3" s="1"/>
  <c r="A586" i="8"/>
  <c r="P585" i="8"/>
  <c r="O585" i="8"/>
  <c r="N585" i="8"/>
  <c r="K585" i="8"/>
  <c r="L585" i="8" s="1"/>
  <c r="I110" i="3" s="1"/>
  <c r="I585" i="8"/>
  <c r="H585" i="8"/>
  <c r="G585" i="8"/>
  <c r="F585" i="8"/>
  <c r="E585" i="8"/>
  <c r="E110" i="3" s="1"/>
  <c r="D585" i="8"/>
  <c r="C585" i="8"/>
  <c r="B585" i="8"/>
  <c r="A585" i="8"/>
  <c r="Q585" i="8" s="1"/>
  <c r="P584" i="8"/>
  <c r="O584" i="8"/>
  <c r="N584" i="8"/>
  <c r="K584" i="8"/>
  <c r="L584" i="8" s="1"/>
  <c r="I109" i="3" s="1"/>
  <c r="I584" i="8"/>
  <c r="H584" i="8"/>
  <c r="F109" i="3" s="1"/>
  <c r="G584" i="8"/>
  <c r="F584" i="8"/>
  <c r="E584" i="8"/>
  <c r="E109" i="3" s="1"/>
  <c r="D584" i="8"/>
  <c r="C584" i="8"/>
  <c r="B584" i="8"/>
  <c r="B109" i="3" s="1"/>
  <c r="A584" i="8"/>
  <c r="P583" i="8"/>
  <c r="O583" i="8"/>
  <c r="N583" i="8"/>
  <c r="K583" i="8"/>
  <c r="L583" i="8" s="1"/>
  <c r="I108" i="3" s="1"/>
  <c r="I583" i="8"/>
  <c r="H583" i="8"/>
  <c r="G583" i="8"/>
  <c r="F583" i="8"/>
  <c r="E583" i="8"/>
  <c r="D583" i="8"/>
  <c r="C583" i="8"/>
  <c r="C108" i="3" s="1"/>
  <c r="B583" i="8"/>
  <c r="A583" i="8"/>
  <c r="Q583" i="8" s="1"/>
  <c r="P582" i="8"/>
  <c r="O582" i="8"/>
  <c r="N582" i="8"/>
  <c r="K582" i="8"/>
  <c r="L582" i="8" s="1"/>
  <c r="I107" i="3" s="1"/>
  <c r="I582" i="8"/>
  <c r="H582" i="8"/>
  <c r="F107" i="3" s="1"/>
  <c r="G582" i="8"/>
  <c r="F582" i="8"/>
  <c r="E582" i="8"/>
  <c r="D582" i="8"/>
  <c r="D107" i="3" s="1"/>
  <c r="C582" i="8"/>
  <c r="B582" i="8"/>
  <c r="B107" i="3" s="1"/>
  <c r="A582" i="8"/>
  <c r="Q582" i="8" s="1"/>
  <c r="P581" i="8"/>
  <c r="O581" i="8"/>
  <c r="N581" i="8"/>
  <c r="K581" i="8"/>
  <c r="L581" i="8" s="1"/>
  <c r="I581" i="8"/>
  <c r="H581" i="8"/>
  <c r="G581" i="8"/>
  <c r="F581" i="8"/>
  <c r="E581" i="8"/>
  <c r="D581" i="8"/>
  <c r="C581" i="8"/>
  <c r="B581" i="8"/>
  <c r="A581" i="8"/>
  <c r="Q581" i="8" s="1"/>
  <c r="P580" i="8"/>
  <c r="O580" i="8"/>
  <c r="N580" i="8"/>
  <c r="K580" i="8"/>
  <c r="L580" i="8" s="1"/>
  <c r="I580" i="8"/>
  <c r="H580" i="8"/>
  <c r="G580" i="8"/>
  <c r="F580" i="8"/>
  <c r="E580" i="8"/>
  <c r="D580" i="8"/>
  <c r="C580" i="8"/>
  <c r="B580" i="8"/>
  <c r="A580" i="8"/>
  <c r="P579" i="8"/>
  <c r="O579" i="8"/>
  <c r="N579" i="8"/>
  <c r="K579" i="8"/>
  <c r="L579" i="8" s="1"/>
  <c r="I106" i="3" s="1"/>
  <c r="I579" i="8"/>
  <c r="H579" i="8"/>
  <c r="G579" i="8"/>
  <c r="F579" i="8"/>
  <c r="E579" i="8"/>
  <c r="E106" i="3" s="1"/>
  <c r="D579" i="8"/>
  <c r="C579" i="8"/>
  <c r="C106" i="3" s="1"/>
  <c r="B579" i="8"/>
  <c r="A579" i="8"/>
  <c r="Q579" i="8" s="1"/>
  <c r="P578" i="8"/>
  <c r="O578" i="8"/>
  <c r="N578" i="8"/>
  <c r="K578" i="8"/>
  <c r="L578" i="8" s="1"/>
  <c r="I105" i="3" s="1"/>
  <c r="I578" i="8"/>
  <c r="H578" i="8"/>
  <c r="F105" i="3" s="1"/>
  <c r="G578" i="8"/>
  <c r="F578" i="8"/>
  <c r="E578" i="8"/>
  <c r="D578" i="8"/>
  <c r="D105" i="3" s="1"/>
  <c r="C578" i="8"/>
  <c r="B578" i="8"/>
  <c r="B105" i="3" s="1"/>
  <c r="A578" i="8"/>
  <c r="Q578" i="8" s="1"/>
  <c r="P577" i="8"/>
  <c r="O577" i="8"/>
  <c r="N577" i="8"/>
  <c r="K577" i="8"/>
  <c r="L577" i="8" s="1"/>
  <c r="I104" i="3" s="1"/>
  <c r="I577" i="8"/>
  <c r="H577" i="8"/>
  <c r="G577" i="8"/>
  <c r="F577" i="8"/>
  <c r="E577" i="8"/>
  <c r="E104" i="3" s="1"/>
  <c r="D577" i="8"/>
  <c r="C577" i="8"/>
  <c r="C104" i="3" s="1"/>
  <c r="B577" i="8"/>
  <c r="A577" i="8"/>
  <c r="A104" i="3" s="1"/>
  <c r="P576" i="8"/>
  <c r="O576" i="8"/>
  <c r="N576" i="8"/>
  <c r="K576" i="8"/>
  <c r="L576" i="8" s="1"/>
  <c r="I576" i="8"/>
  <c r="H576" i="8"/>
  <c r="G576" i="8"/>
  <c r="F576" i="8"/>
  <c r="E576" i="8"/>
  <c r="D576" i="8"/>
  <c r="C576" i="8"/>
  <c r="B576" i="8"/>
  <c r="A576" i="8"/>
  <c r="P575" i="8"/>
  <c r="O575" i="8"/>
  <c r="N575" i="8"/>
  <c r="K575" i="8"/>
  <c r="L575" i="8" s="1"/>
  <c r="I575" i="8"/>
  <c r="H575" i="8"/>
  <c r="G575" i="8"/>
  <c r="F575" i="8"/>
  <c r="E575" i="8"/>
  <c r="D575" i="8"/>
  <c r="C575" i="8"/>
  <c r="B575" i="8"/>
  <c r="A575" i="8"/>
  <c r="Q575" i="8" s="1"/>
  <c r="P574" i="8"/>
  <c r="O574" i="8"/>
  <c r="N574" i="8"/>
  <c r="K574" i="8"/>
  <c r="L574" i="8" s="1"/>
  <c r="I103" i="3" s="1"/>
  <c r="I574" i="8"/>
  <c r="H574" i="8"/>
  <c r="F103" i="3" s="1"/>
  <c r="G574" i="8"/>
  <c r="F574" i="8"/>
  <c r="E574" i="8"/>
  <c r="D574" i="8"/>
  <c r="D103" i="3" s="1"/>
  <c r="C574" i="8"/>
  <c r="B574" i="8"/>
  <c r="A574" i="8"/>
  <c r="Q574" i="8" s="1"/>
  <c r="P573" i="8"/>
  <c r="O573" i="8"/>
  <c r="N573" i="8"/>
  <c r="K573" i="8"/>
  <c r="L573" i="8" s="1"/>
  <c r="I102" i="3" s="1"/>
  <c r="I573" i="8"/>
  <c r="H573" i="8"/>
  <c r="G573" i="8"/>
  <c r="F573" i="8"/>
  <c r="E573" i="8"/>
  <c r="E102" i="3" s="1"/>
  <c r="D573" i="8"/>
  <c r="C573" i="8"/>
  <c r="C102" i="3" s="1"/>
  <c r="B573" i="8"/>
  <c r="A573" i="8"/>
  <c r="Q573" i="8" s="1"/>
  <c r="P572" i="8"/>
  <c r="O572" i="8"/>
  <c r="N572" i="8"/>
  <c r="K572" i="8"/>
  <c r="L572" i="8" s="1"/>
  <c r="I119" i="3" s="1"/>
  <c r="I572" i="8"/>
  <c r="H572" i="8"/>
  <c r="G572" i="8"/>
  <c r="F572" i="8"/>
  <c r="E572" i="8"/>
  <c r="D572" i="8"/>
  <c r="D119" i="3" s="1"/>
  <c r="C572" i="8"/>
  <c r="B572" i="8"/>
  <c r="B119" i="3" s="1"/>
  <c r="A572" i="8"/>
  <c r="Q572" i="8" s="1"/>
  <c r="P571" i="8"/>
  <c r="O571" i="8"/>
  <c r="N571" i="8"/>
  <c r="K571" i="8"/>
  <c r="L571" i="8" s="1"/>
  <c r="I571" i="8"/>
  <c r="H571" i="8"/>
  <c r="G571" i="8"/>
  <c r="F571" i="8"/>
  <c r="E571" i="8"/>
  <c r="D571" i="8"/>
  <c r="C571" i="8"/>
  <c r="B571" i="8"/>
  <c r="A571" i="8"/>
  <c r="Q571" i="8" s="1"/>
  <c r="P570" i="8"/>
  <c r="O570" i="8"/>
  <c r="N570" i="8"/>
  <c r="K570" i="8"/>
  <c r="L570" i="8" s="1"/>
  <c r="I570" i="8"/>
  <c r="H570" i="8"/>
  <c r="G570" i="8"/>
  <c r="F570" i="8"/>
  <c r="E570" i="8"/>
  <c r="D570" i="8"/>
  <c r="C570" i="8"/>
  <c r="B570" i="8"/>
  <c r="A570" i="8"/>
  <c r="Q570" i="8" s="1"/>
  <c r="P569" i="8"/>
  <c r="O569" i="8"/>
  <c r="N569" i="8"/>
  <c r="K569" i="8"/>
  <c r="L569" i="8" s="1"/>
  <c r="I569" i="8"/>
  <c r="H569" i="8"/>
  <c r="G569" i="8"/>
  <c r="F569" i="8"/>
  <c r="E569" i="8"/>
  <c r="D569" i="8"/>
  <c r="C569" i="8"/>
  <c r="B569" i="8"/>
  <c r="A569" i="8"/>
  <c r="Q569" i="8" s="1"/>
  <c r="P568" i="8"/>
  <c r="O568" i="8"/>
  <c r="N568" i="8"/>
  <c r="K568" i="8"/>
  <c r="L568" i="8" s="1"/>
  <c r="I568" i="8"/>
  <c r="H568" i="8"/>
  <c r="G568" i="8"/>
  <c r="F568" i="8"/>
  <c r="E568" i="8"/>
  <c r="D568" i="8"/>
  <c r="C568" i="8"/>
  <c r="B568" i="8"/>
  <c r="A568" i="8"/>
  <c r="Q568" i="8" s="1"/>
  <c r="P567" i="8"/>
  <c r="O567" i="8"/>
  <c r="N567" i="8"/>
  <c r="K567" i="8"/>
  <c r="L567" i="8" s="1"/>
  <c r="I145" i="3" s="1"/>
  <c r="I567" i="8"/>
  <c r="H567" i="8"/>
  <c r="G567" i="8"/>
  <c r="F567" i="8"/>
  <c r="E567" i="8"/>
  <c r="E145" i="3" s="1"/>
  <c r="D567" i="8"/>
  <c r="C567" i="8"/>
  <c r="C145" i="3" s="1"/>
  <c r="B567" i="8"/>
  <c r="A567" i="8"/>
  <c r="Q567" i="8" s="1"/>
  <c r="P566" i="8"/>
  <c r="O566" i="8"/>
  <c r="N566" i="8"/>
  <c r="K566" i="8"/>
  <c r="L566" i="8" s="1"/>
  <c r="I566" i="8"/>
  <c r="H566" i="8"/>
  <c r="G566" i="8"/>
  <c r="F566" i="8"/>
  <c r="E566" i="8"/>
  <c r="D566" i="8"/>
  <c r="C566" i="8"/>
  <c r="B566" i="8"/>
  <c r="A566" i="8"/>
  <c r="Q566" i="8" s="1"/>
  <c r="P565" i="8"/>
  <c r="O565" i="8"/>
  <c r="N565" i="8"/>
  <c r="K565" i="8"/>
  <c r="L565" i="8" s="1"/>
  <c r="I565" i="8"/>
  <c r="H565" i="8"/>
  <c r="G565" i="8"/>
  <c r="F565" i="8"/>
  <c r="E565" i="8"/>
  <c r="D565" i="8"/>
  <c r="C565" i="8"/>
  <c r="B565" i="8"/>
  <c r="A565" i="8"/>
  <c r="Q565" i="8" s="1"/>
  <c r="P564" i="8"/>
  <c r="O564" i="8"/>
  <c r="N564" i="8"/>
  <c r="K564" i="8"/>
  <c r="L564" i="8" s="1"/>
  <c r="I144" i="3" s="1"/>
  <c r="I564" i="8"/>
  <c r="H564" i="8"/>
  <c r="F144" i="3" s="1"/>
  <c r="G564" i="8"/>
  <c r="F564" i="8"/>
  <c r="E564" i="8"/>
  <c r="D564" i="8"/>
  <c r="D144" i="3" s="1"/>
  <c r="C564" i="8"/>
  <c r="B564" i="8"/>
  <c r="B144" i="3" s="1"/>
  <c r="A564" i="8"/>
  <c r="Q564" i="8" s="1"/>
  <c r="P563" i="8"/>
  <c r="O563" i="8"/>
  <c r="N563" i="8"/>
  <c r="K563" i="8"/>
  <c r="L563" i="8" s="1"/>
  <c r="I118" i="3" s="1"/>
  <c r="I563" i="8"/>
  <c r="H563" i="8"/>
  <c r="G563" i="8"/>
  <c r="F563" i="8"/>
  <c r="E563" i="8"/>
  <c r="E118" i="3" s="1"/>
  <c r="D563" i="8"/>
  <c r="C563" i="8"/>
  <c r="B563" i="8"/>
  <c r="A563" i="8"/>
  <c r="Q563" i="8" s="1"/>
  <c r="P562" i="8"/>
  <c r="O562" i="8"/>
  <c r="N562" i="8"/>
  <c r="K562" i="8"/>
  <c r="L562" i="8" s="1"/>
  <c r="I562" i="8"/>
  <c r="H562" i="8"/>
  <c r="G562" i="8"/>
  <c r="F562" i="8"/>
  <c r="E562" i="8"/>
  <c r="D562" i="8"/>
  <c r="C562" i="8"/>
  <c r="B562" i="8"/>
  <c r="A562" i="8"/>
  <c r="Q562" i="8" s="1"/>
  <c r="P561" i="8"/>
  <c r="O561" i="8"/>
  <c r="N561" i="8"/>
  <c r="K561" i="8"/>
  <c r="L561" i="8" s="1"/>
  <c r="I561" i="8"/>
  <c r="H561" i="8"/>
  <c r="G561" i="8"/>
  <c r="F561" i="8"/>
  <c r="E561" i="8"/>
  <c r="D561" i="8"/>
  <c r="C561" i="8"/>
  <c r="B561" i="8"/>
  <c r="A561" i="8"/>
  <c r="Q561" i="8" s="1"/>
  <c r="P560" i="8"/>
  <c r="O560" i="8"/>
  <c r="N560" i="8"/>
  <c r="K560" i="8"/>
  <c r="L560" i="8" s="1"/>
  <c r="I122" i="3" s="1"/>
  <c r="I560" i="8"/>
  <c r="H560" i="8"/>
  <c r="F122" i="3" s="1"/>
  <c r="G560" i="8"/>
  <c r="F560" i="8"/>
  <c r="E560" i="8"/>
  <c r="D560" i="8"/>
  <c r="D122" i="3" s="1"/>
  <c r="C560" i="8"/>
  <c r="B560" i="8"/>
  <c r="B122" i="3" s="1"/>
  <c r="A560" i="8"/>
  <c r="Q560" i="8" s="1"/>
  <c r="P559" i="8"/>
  <c r="O559" i="8"/>
  <c r="N559" i="8"/>
  <c r="K559" i="8"/>
  <c r="I559" i="8"/>
  <c r="H559" i="8"/>
  <c r="G559" i="8"/>
  <c r="F559" i="8"/>
  <c r="E559" i="8"/>
  <c r="E143" i="3" s="1"/>
  <c r="D559" i="8"/>
  <c r="C559" i="8"/>
  <c r="C143" i="3" s="1"/>
  <c r="B559" i="8"/>
  <c r="B143" i="3" s="1"/>
  <c r="A559" i="8"/>
  <c r="Q559" i="8" s="1"/>
  <c r="P558" i="8"/>
  <c r="O558" i="8"/>
  <c r="N558" i="8"/>
  <c r="K558" i="8"/>
  <c r="L558" i="8" s="1"/>
  <c r="I558" i="8"/>
  <c r="H558" i="8"/>
  <c r="G558" i="8"/>
  <c r="F558" i="8"/>
  <c r="E558" i="8"/>
  <c r="D558" i="8"/>
  <c r="C558" i="8"/>
  <c r="B558" i="8"/>
  <c r="A558" i="8"/>
  <c r="P557" i="8"/>
  <c r="O557" i="8"/>
  <c r="N557" i="8"/>
  <c r="K557" i="8"/>
  <c r="L557" i="8" s="1"/>
  <c r="I100" i="3" s="1"/>
  <c r="I557" i="8"/>
  <c r="H557" i="8"/>
  <c r="F100" i="3" s="1"/>
  <c r="G557" i="8"/>
  <c r="F557" i="8"/>
  <c r="E557" i="8"/>
  <c r="E100" i="3" s="1"/>
  <c r="D557" i="8"/>
  <c r="D100" i="3" s="1"/>
  <c r="C557" i="8"/>
  <c r="C100" i="3" s="1"/>
  <c r="B557" i="8"/>
  <c r="A557" i="8"/>
  <c r="Q557" i="8" s="1"/>
  <c r="P556" i="8"/>
  <c r="O556" i="8"/>
  <c r="N556" i="8"/>
  <c r="K556" i="8"/>
  <c r="L556" i="8" s="1"/>
  <c r="I556" i="8"/>
  <c r="H556" i="8"/>
  <c r="G556" i="8"/>
  <c r="F556" i="8"/>
  <c r="E556" i="8"/>
  <c r="D556" i="8"/>
  <c r="C556" i="8"/>
  <c r="B556" i="8"/>
  <c r="A556" i="8"/>
  <c r="Q556" i="8" s="1"/>
  <c r="P555" i="8"/>
  <c r="O555" i="8"/>
  <c r="N555" i="8"/>
  <c r="K555" i="8"/>
  <c r="L555" i="8" s="1"/>
  <c r="I555" i="8"/>
  <c r="H555" i="8"/>
  <c r="G555" i="8"/>
  <c r="F555" i="8"/>
  <c r="E555" i="8"/>
  <c r="D555" i="8"/>
  <c r="C555" i="8"/>
  <c r="B555" i="8"/>
  <c r="A555" i="8"/>
  <c r="Q555" i="8" s="1"/>
  <c r="P554" i="8"/>
  <c r="O554" i="8"/>
  <c r="N554" i="8"/>
  <c r="K554" i="8"/>
  <c r="L554" i="8" s="1"/>
  <c r="I554" i="8"/>
  <c r="H554" i="8"/>
  <c r="G554" i="8"/>
  <c r="F554" i="8"/>
  <c r="E554" i="8"/>
  <c r="D554" i="8"/>
  <c r="C554" i="8"/>
  <c r="B554" i="8"/>
  <c r="A554" i="8"/>
  <c r="Q554" i="8" s="1"/>
  <c r="P553" i="8"/>
  <c r="O553" i="8"/>
  <c r="N553" i="8"/>
  <c r="K553" i="8"/>
  <c r="L553" i="8" s="1"/>
  <c r="I553" i="8"/>
  <c r="H553" i="8"/>
  <c r="G553" i="8"/>
  <c r="F553" i="8"/>
  <c r="E553" i="8"/>
  <c r="D553" i="8"/>
  <c r="C553" i="8"/>
  <c r="B553" i="8"/>
  <c r="A553" i="8"/>
  <c r="Q553" i="8" s="1"/>
  <c r="P552" i="8"/>
  <c r="O552" i="8"/>
  <c r="N552" i="8"/>
  <c r="K552" i="8"/>
  <c r="L552" i="8" s="1"/>
  <c r="I552" i="8"/>
  <c r="H552" i="8"/>
  <c r="G552" i="8"/>
  <c r="F552" i="8"/>
  <c r="E552" i="8"/>
  <c r="D552" i="8"/>
  <c r="C552" i="8"/>
  <c r="B552" i="8"/>
  <c r="A552" i="8"/>
  <c r="Q552" i="8" s="1"/>
  <c r="P551" i="8"/>
  <c r="O551" i="8"/>
  <c r="N551" i="8"/>
  <c r="K551" i="8"/>
  <c r="L551" i="8" s="1"/>
  <c r="I551" i="8"/>
  <c r="H551" i="8"/>
  <c r="G551" i="8"/>
  <c r="F551" i="8"/>
  <c r="E551" i="8"/>
  <c r="D551" i="8"/>
  <c r="C551" i="8"/>
  <c r="B551" i="8"/>
  <c r="A551" i="8"/>
  <c r="P550" i="8"/>
  <c r="O550" i="8"/>
  <c r="N550" i="8"/>
  <c r="K550" i="8"/>
  <c r="L550" i="8" s="1"/>
  <c r="I550" i="8"/>
  <c r="H550" i="8"/>
  <c r="G550" i="8"/>
  <c r="F550" i="8"/>
  <c r="E550" i="8"/>
  <c r="D550" i="8"/>
  <c r="C550" i="8"/>
  <c r="B550" i="8"/>
  <c r="A550" i="8"/>
  <c r="P549" i="8"/>
  <c r="O549" i="8"/>
  <c r="N549" i="8"/>
  <c r="K549" i="8"/>
  <c r="L549" i="8" s="1"/>
  <c r="I549" i="8"/>
  <c r="H549" i="8"/>
  <c r="G549" i="8"/>
  <c r="F549" i="8"/>
  <c r="E549" i="8"/>
  <c r="D549" i="8"/>
  <c r="C549" i="8"/>
  <c r="B549" i="8"/>
  <c r="A549" i="8"/>
  <c r="Q549" i="8" s="1"/>
  <c r="P548" i="8"/>
  <c r="O548" i="8"/>
  <c r="N548" i="8"/>
  <c r="K548" i="8"/>
  <c r="L548" i="8" s="1"/>
  <c r="I548" i="8"/>
  <c r="H548" i="8"/>
  <c r="G548" i="8"/>
  <c r="F548" i="8"/>
  <c r="E548" i="8"/>
  <c r="D548" i="8"/>
  <c r="C548" i="8"/>
  <c r="B548" i="8"/>
  <c r="A548" i="8"/>
  <c r="Q548" i="8" s="1"/>
  <c r="P547" i="8"/>
  <c r="O547" i="8"/>
  <c r="N547" i="8"/>
  <c r="K547" i="8"/>
  <c r="L547" i="8" s="1"/>
  <c r="I547" i="8"/>
  <c r="H547" i="8"/>
  <c r="F128" i="3" s="1"/>
  <c r="G547" i="8"/>
  <c r="F547" i="8"/>
  <c r="E547" i="8"/>
  <c r="E128" i="3" s="1"/>
  <c r="D547" i="8"/>
  <c r="D128" i="3" s="1"/>
  <c r="C547" i="8"/>
  <c r="C128" i="3" s="1"/>
  <c r="B547" i="8"/>
  <c r="A547" i="8"/>
  <c r="Q547" i="8" s="1"/>
  <c r="P546" i="8"/>
  <c r="O546" i="8"/>
  <c r="N546" i="8"/>
  <c r="K546" i="8"/>
  <c r="L546" i="8" s="1"/>
  <c r="I546" i="8"/>
  <c r="H546" i="8"/>
  <c r="G546" i="8"/>
  <c r="F546" i="8"/>
  <c r="E546" i="8"/>
  <c r="D546" i="8"/>
  <c r="C546" i="8"/>
  <c r="B546" i="8"/>
  <c r="A546" i="8"/>
  <c r="Q546" i="8" s="1"/>
  <c r="P545" i="8"/>
  <c r="O545" i="8"/>
  <c r="N545" i="8"/>
  <c r="K545" i="8"/>
  <c r="L545" i="8" s="1"/>
  <c r="I545" i="8"/>
  <c r="H545" i="8"/>
  <c r="G545" i="8"/>
  <c r="F545" i="8"/>
  <c r="E545" i="8"/>
  <c r="D545" i="8"/>
  <c r="C545" i="8"/>
  <c r="B545" i="8"/>
  <c r="A545" i="8"/>
  <c r="Q545" i="8" s="1"/>
  <c r="P544" i="8"/>
  <c r="O544" i="8"/>
  <c r="N544" i="8"/>
  <c r="K544" i="8"/>
  <c r="L544" i="8" s="1"/>
  <c r="I544" i="8"/>
  <c r="H544" i="8"/>
  <c r="G544" i="8"/>
  <c r="F544" i="8"/>
  <c r="E544" i="8"/>
  <c r="D544" i="8"/>
  <c r="C544" i="8"/>
  <c r="B544" i="8"/>
  <c r="A544" i="8"/>
  <c r="Q544" i="8" s="1"/>
  <c r="P543" i="8"/>
  <c r="O543" i="8"/>
  <c r="N543" i="8"/>
  <c r="K543" i="8"/>
  <c r="L543" i="8" s="1"/>
  <c r="I543" i="8"/>
  <c r="H543" i="8"/>
  <c r="G543" i="8"/>
  <c r="F543" i="8"/>
  <c r="E543" i="8"/>
  <c r="D543" i="8"/>
  <c r="C543" i="8"/>
  <c r="B543" i="8"/>
  <c r="A543" i="8"/>
  <c r="Q543" i="8" s="1"/>
  <c r="P542" i="8"/>
  <c r="O542" i="8"/>
  <c r="N542" i="8"/>
  <c r="K542" i="8"/>
  <c r="L542" i="8" s="1"/>
  <c r="I542" i="8"/>
  <c r="H542" i="8"/>
  <c r="G542" i="8"/>
  <c r="F542" i="8"/>
  <c r="E542" i="8"/>
  <c r="D542" i="8"/>
  <c r="C542" i="8"/>
  <c r="B542" i="8"/>
  <c r="A542" i="8"/>
  <c r="Q542" i="8" s="1"/>
  <c r="P541" i="8"/>
  <c r="O541" i="8"/>
  <c r="N541" i="8"/>
  <c r="K541" i="8"/>
  <c r="L541" i="8" s="1"/>
  <c r="I541" i="8"/>
  <c r="H541" i="8"/>
  <c r="G541" i="8"/>
  <c r="F541" i="8"/>
  <c r="E541" i="8"/>
  <c r="D541" i="8"/>
  <c r="C541" i="8"/>
  <c r="B541" i="8"/>
  <c r="A541" i="8"/>
  <c r="Q541" i="8" s="1"/>
  <c r="P540" i="8"/>
  <c r="O540" i="8"/>
  <c r="N540" i="8"/>
  <c r="K540" i="8"/>
  <c r="L540" i="8" s="1"/>
  <c r="I540" i="8"/>
  <c r="H540" i="8"/>
  <c r="G540" i="8"/>
  <c r="F540" i="8"/>
  <c r="E540" i="8"/>
  <c r="D540" i="8"/>
  <c r="C540" i="8"/>
  <c r="B540" i="8"/>
  <c r="A540" i="8"/>
  <c r="Q540" i="8" s="1"/>
  <c r="P539" i="8"/>
  <c r="O539" i="8"/>
  <c r="N539" i="8"/>
  <c r="K539" i="8"/>
  <c r="L539" i="8" s="1"/>
  <c r="I539" i="8"/>
  <c r="H539" i="8"/>
  <c r="G539" i="8"/>
  <c r="F539" i="8"/>
  <c r="E539" i="8"/>
  <c r="D539" i="8"/>
  <c r="C539" i="8"/>
  <c r="B539" i="8"/>
  <c r="A539" i="8"/>
  <c r="Q539" i="8" s="1"/>
  <c r="P538" i="8"/>
  <c r="O538" i="8"/>
  <c r="N538" i="8"/>
  <c r="K538" i="8"/>
  <c r="L538" i="8" s="1"/>
  <c r="I538" i="8"/>
  <c r="H538" i="8"/>
  <c r="G538" i="8"/>
  <c r="F538" i="8"/>
  <c r="E538" i="8"/>
  <c r="D538" i="8"/>
  <c r="C538" i="8"/>
  <c r="B538" i="8"/>
  <c r="A538" i="8"/>
  <c r="Q538" i="8" s="1"/>
  <c r="P537" i="8"/>
  <c r="O537" i="8"/>
  <c r="N537" i="8"/>
  <c r="K537" i="8"/>
  <c r="L537" i="8" s="1"/>
  <c r="I537" i="8"/>
  <c r="H537" i="8"/>
  <c r="G537" i="8"/>
  <c r="F537" i="8"/>
  <c r="E537" i="8"/>
  <c r="D537" i="8"/>
  <c r="C537" i="8"/>
  <c r="B537" i="8"/>
  <c r="A537" i="8"/>
  <c r="P536" i="8"/>
  <c r="O536" i="8"/>
  <c r="N536" i="8"/>
  <c r="K536" i="8"/>
  <c r="L536" i="8" s="1"/>
  <c r="I536" i="8"/>
  <c r="H536" i="8"/>
  <c r="G536" i="8"/>
  <c r="F536" i="8"/>
  <c r="E536" i="8"/>
  <c r="D536" i="8"/>
  <c r="C536" i="8"/>
  <c r="B536" i="8"/>
  <c r="A536" i="8"/>
  <c r="Q536" i="8" s="1"/>
  <c r="P535" i="8"/>
  <c r="O535" i="8"/>
  <c r="N535" i="8"/>
  <c r="K535" i="8"/>
  <c r="L535" i="8" s="1"/>
  <c r="I535" i="8"/>
  <c r="H535" i="8"/>
  <c r="G535" i="8"/>
  <c r="F535" i="8"/>
  <c r="E535" i="8"/>
  <c r="D535" i="8"/>
  <c r="C535" i="8"/>
  <c r="B535" i="8"/>
  <c r="A535" i="8"/>
  <c r="Q535" i="8" s="1"/>
  <c r="P534" i="8"/>
  <c r="O534" i="8"/>
  <c r="N534" i="8"/>
  <c r="K534" i="8"/>
  <c r="L534" i="8" s="1"/>
  <c r="I534" i="8"/>
  <c r="H534" i="8"/>
  <c r="G534" i="8"/>
  <c r="F534" i="8"/>
  <c r="E534" i="8"/>
  <c r="D534" i="8"/>
  <c r="C534" i="8"/>
  <c r="B534" i="8"/>
  <c r="A534" i="8"/>
  <c r="Q534" i="8" s="1"/>
  <c r="P533" i="8"/>
  <c r="O533" i="8"/>
  <c r="N533" i="8"/>
  <c r="K533" i="8"/>
  <c r="L533" i="8" s="1"/>
  <c r="I533" i="8"/>
  <c r="H533" i="8"/>
  <c r="G533" i="8"/>
  <c r="F533" i="8"/>
  <c r="E533" i="8"/>
  <c r="D533" i="8"/>
  <c r="C533" i="8"/>
  <c r="B533" i="8"/>
  <c r="A533" i="8"/>
  <c r="Q533" i="8" s="1"/>
  <c r="P532" i="8"/>
  <c r="O532" i="8"/>
  <c r="N532" i="8"/>
  <c r="K532" i="8"/>
  <c r="L532" i="8" s="1"/>
  <c r="I532" i="8"/>
  <c r="H532" i="8"/>
  <c r="G532" i="8"/>
  <c r="F532" i="8"/>
  <c r="E532" i="8"/>
  <c r="D532" i="8"/>
  <c r="C532" i="8"/>
  <c r="B532" i="8"/>
  <c r="A532" i="8"/>
  <c r="Q532" i="8" s="1"/>
  <c r="P531" i="8"/>
  <c r="O531" i="8"/>
  <c r="N531" i="8"/>
  <c r="K531" i="8"/>
  <c r="L531" i="8" s="1"/>
  <c r="I531" i="8"/>
  <c r="H531" i="8"/>
  <c r="G531" i="8"/>
  <c r="F531" i="8"/>
  <c r="E531" i="8"/>
  <c r="D531" i="8"/>
  <c r="C531" i="8"/>
  <c r="B531" i="8"/>
  <c r="A531" i="8"/>
  <c r="Q531" i="8" s="1"/>
  <c r="P530" i="8"/>
  <c r="O530" i="8"/>
  <c r="N530" i="8"/>
  <c r="K530" i="8"/>
  <c r="L530" i="8" s="1"/>
  <c r="I530" i="8"/>
  <c r="H530" i="8"/>
  <c r="G530" i="8"/>
  <c r="F530" i="8"/>
  <c r="E530" i="8"/>
  <c r="D530" i="8"/>
  <c r="C530" i="8"/>
  <c r="B530" i="8"/>
  <c r="A530" i="8"/>
  <c r="Q530" i="8" s="1"/>
  <c r="P529" i="8"/>
  <c r="O529" i="8"/>
  <c r="N529" i="8"/>
  <c r="K529" i="8"/>
  <c r="L529" i="8" s="1"/>
  <c r="I529" i="8"/>
  <c r="H529" i="8"/>
  <c r="G529" i="8"/>
  <c r="F529" i="8"/>
  <c r="E529" i="8"/>
  <c r="D529" i="8"/>
  <c r="C529" i="8"/>
  <c r="B529" i="8"/>
  <c r="A529" i="8"/>
  <c r="Q529" i="8" s="1"/>
  <c r="P528" i="8"/>
  <c r="O528" i="8"/>
  <c r="N528" i="8"/>
  <c r="K528" i="8"/>
  <c r="L528" i="8" s="1"/>
  <c r="I528" i="8"/>
  <c r="H528" i="8"/>
  <c r="G528" i="8"/>
  <c r="F528" i="8"/>
  <c r="E528" i="8"/>
  <c r="D528" i="8"/>
  <c r="C528" i="8"/>
  <c r="B528" i="8"/>
  <c r="A528" i="8"/>
  <c r="Q528" i="8" s="1"/>
  <c r="P527" i="8"/>
  <c r="O527" i="8"/>
  <c r="N527" i="8"/>
  <c r="K527" i="8"/>
  <c r="L527" i="8" s="1"/>
  <c r="I527" i="8"/>
  <c r="H527" i="8"/>
  <c r="G527" i="8"/>
  <c r="F527" i="8"/>
  <c r="E527" i="8"/>
  <c r="D527" i="8"/>
  <c r="C527" i="8"/>
  <c r="B527" i="8"/>
  <c r="A527" i="8"/>
  <c r="P526" i="8"/>
  <c r="O526" i="8"/>
  <c r="N526" i="8"/>
  <c r="K526" i="8"/>
  <c r="L526" i="8" s="1"/>
  <c r="I526" i="8"/>
  <c r="H526" i="8"/>
  <c r="G526" i="8"/>
  <c r="F526" i="8"/>
  <c r="E526" i="8"/>
  <c r="D526" i="8"/>
  <c r="C526" i="8"/>
  <c r="B526" i="8"/>
  <c r="A526" i="8"/>
  <c r="Q526" i="8" s="1"/>
  <c r="P525" i="8"/>
  <c r="O525" i="8"/>
  <c r="N525" i="8"/>
  <c r="K525" i="8"/>
  <c r="L525" i="8" s="1"/>
  <c r="I525" i="8"/>
  <c r="H525" i="8"/>
  <c r="G525" i="8"/>
  <c r="F525" i="8"/>
  <c r="E525" i="8"/>
  <c r="D525" i="8"/>
  <c r="C525" i="8"/>
  <c r="B525" i="8"/>
  <c r="A525" i="8"/>
  <c r="Q525" i="8" s="1"/>
  <c r="P524" i="8"/>
  <c r="O524" i="8"/>
  <c r="N524" i="8"/>
  <c r="K524" i="8"/>
  <c r="L524" i="8" s="1"/>
  <c r="I524" i="8"/>
  <c r="H524" i="8"/>
  <c r="G524" i="8"/>
  <c r="F524" i="8"/>
  <c r="E524" i="8"/>
  <c r="D524" i="8"/>
  <c r="C524" i="8"/>
  <c r="B524" i="8"/>
  <c r="A524" i="8"/>
  <c r="Q524" i="8" s="1"/>
  <c r="P523" i="8"/>
  <c r="O523" i="8"/>
  <c r="N523" i="8"/>
  <c r="K523" i="8"/>
  <c r="L523" i="8" s="1"/>
  <c r="I523" i="8"/>
  <c r="H523" i="8"/>
  <c r="G523" i="8"/>
  <c r="F523" i="8"/>
  <c r="E523" i="8"/>
  <c r="D523" i="8"/>
  <c r="C523" i="8"/>
  <c r="B523" i="8"/>
  <c r="A523" i="8"/>
  <c r="Q523" i="8" s="1"/>
  <c r="P522" i="8"/>
  <c r="O522" i="8"/>
  <c r="N522" i="8"/>
  <c r="K522" i="8"/>
  <c r="L522" i="8" s="1"/>
  <c r="I522" i="8"/>
  <c r="H522" i="8"/>
  <c r="G522" i="8"/>
  <c r="F522" i="8"/>
  <c r="E522" i="8"/>
  <c r="D522" i="8"/>
  <c r="C522" i="8"/>
  <c r="B522" i="8"/>
  <c r="A522" i="8"/>
  <c r="Q522" i="8" s="1"/>
  <c r="P521" i="8"/>
  <c r="O521" i="8"/>
  <c r="N521" i="8"/>
  <c r="K521" i="8"/>
  <c r="L521" i="8" s="1"/>
  <c r="I521" i="8"/>
  <c r="H521" i="8"/>
  <c r="G521" i="8"/>
  <c r="F521" i="8"/>
  <c r="E521" i="8"/>
  <c r="D521" i="8"/>
  <c r="C521" i="8"/>
  <c r="B521" i="8"/>
  <c r="A521" i="8"/>
  <c r="Q521" i="8" s="1"/>
  <c r="P520" i="8"/>
  <c r="O520" i="8"/>
  <c r="N520" i="8"/>
  <c r="K520" i="8"/>
  <c r="L520" i="8" s="1"/>
  <c r="I520" i="8"/>
  <c r="H520" i="8"/>
  <c r="G520" i="8"/>
  <c r="F520" i="8"/>
  <c r="E520" i="8"/>
  <c r="D520" i="8"/>
  <c r="C520" i="8"/>
  <c r="B520" i="8"/>
  <c r="A520" i="8"/>
  <c r="Q520" i="8" s="1"/>
  <c r="P519" i="8"/>
  <c r="O519" i="8"/>
  <c r="N519" i="8"/>
  <c r="K519" i="8"/>
  <c r="L519" i="8" s="1"/>
  <c r="I519" i="8"/>
  <c r="H519" i="8"/>
  <c r="G519" i="8"/>
  <c r="F519" i="8"/>
  <c r="E519" i="8"/>
  <c r="D519" i="8"/>
  <c r="C519" i="8"/>
  <c r="B519" i="8"/>
  <c r="A519" i="8"/>
  <c r="Q519" i="8" s="1"/>
  <c r="P518" i="8"/>
  <c r="O518" i="8"/>
  <c r="N518" i="8"/>
  <c r="K518" i="8"/>
  <c r="L518" i="8" s="1"/>
  <c r="I518" i="8"/>
  <c r="H518" i="8"/>
  <c r="G518" i="8"/>
  <c r="F518" i="8"/>
  <c r="E518" i="8"/>
  <c r="D518" i="8"/>
  <c r="C518" i="8"/>
  <c r="B518" i="8"/>
  <c r="A518" i="8"/>
  <c r="Q518" i="8" s="1"/>
  <c r="P517" i="8"/>
  <c r="O517" i="8"/>
  <c r="N517" i="8"/>
  <c r="K517" i="8"/>
  <c r="L517" i="8" s="1"/>
  <c r="I517" i="8"/>
  <c r="H517" i="8"/>
  <c r="G517" i="8"/>
  <c r="F517" i="8"/>
  <c r="E517" i="8"/>
  <c r="D517" i="8"/>
  <c r="C517" i="8"/>
  <c r="B517" i="8"/>
  <c r="A517" i="8"/>
  <c r="Q517" i="8" s="1"/>
  <c r="P516" i="8"/>
  <c r="O516" i="8"/>
  <c r="N516" i="8"/>
  <c r="K516" i="8"/>
  <c r="L516" i="8" s="1"/>
  <c r="I516" i="8"/>
  <c r="H516" i="8"/>
  <c r="G516" i="8"/>
  <c r="F516" i="8"/>
  <c r="E516" i="8"/>
  <c r="D516" i="8"/>
  <c r="C516" i="8"/>
  <c r="B516" i="8"/>
  <c r="A516" i="8"/>
  <c r="Q516" i="8" s="1"/>
  <c r="P515" i="8"/>
  <c r="O515" i="8"/>
  <c r="N515" i="8"/>
  <c r="K515" i="8"/>
  <c r="L515" i="8" s="1"/>
  <c r="I515" i="8"/>
  <c r="H515" i="8"/>
  <c r="G515" i="8"/>
  <c r="F515" i="8"/>
  <c r="E515" i="8"/>
  <c r="D515" i="8"/>
  <c r="C515" i="8"/>
  <c r="B515" i="8"/>
  <c r="A515" i="8"/>
  <c r="Q515" i="8" s="1"/>
  <c r="P514" i="8"/>
  <c r="O514" i="8"/>
  <c r="N514" i="8"/>
  <c r="K514" i="8"/>
  <c r="L514" i="8" s="1"/>
  <c r="I514" i="8"/>
  <c r="H514" i="8"/>
  <c r="G514" i="8"/>
  <c r="F514" i="8"/>
  <c r="E514" i="8"/>
  <c r="D514" i="8"/>
  <c r="C514" i="8"/>
  <c r="B514" i="8"/>
  <c r="A514" i="8"/>
  <c r="Q514" i="8" s="1"/>
  <c r="P513" i="8"/>
  <c r="O513" i="8"/>
  <c r="N513" i="8"/>
  <c r="K513" i="8"/>
  <c r="L513" i="8" s="1"/>
  <c r="I513" i="8"/>
  <c r="H513" i="8"/>
  <c r="G513" i="8"/>
  <c r="F513" i="8"/>
  <c r="E513" i="8"/>
  <c r="D513" i="8"/>
  <c r="C513" i="8"/>
  <c r="B513" i="8"/>
  <c r="A513" i="8"/>
  <c r="Q513" i="8" s="1"/>
  <c r="P512" i="8"/>
  <c r="O512" i="8"/>
  <c r="N512" i="8"/>
  <c r="K512" i="8"/>
  <c r="L512" i="8" s="1"/>
  <c r="I512" i="8"/>
  <c r="H512" i="8"/>
  <c r="G512" i="8"/>
  <c r="F512" i="8"/>
  <c r="E512" i="8"/>
  <c r="D512" i="8"/>
  <c r="C512" i="8"/>
  <c r="B512" i="8"/>
  <c r="A512" i="8"/>
  <c r="Q512" i="8" s="1"/>
  <c r="P511" i="8"/>
  <c r="O511" i="8"/>
  <c r="N511" i="8"/>
  <c r="K511" i="8"/>
  <c r="L511" i="8" s="1"/>
  <c r="I511" i="8"/>
  <c r="H511" i="8"/>
  <c r="G511" i="8"/>
  <c r="F511" i="8"/>
  <c r="E511" i="8"/>
  <c r="D511" i="8"/>
  <c r="C511" i="8"/>
  <c r="B511" i="8"/>
  <c r="A511" i="8"/>
  <c r="Q511" i="8" s="1"/>
  <c r="P510" i="8"/>
  <c r="O510" i="8"/>
  <c r="N510" i="8"/>
  <c r="K510" i="8"/>
  <c r="L510" i="8" s="1"/>
  <c r="I510" i="8"/>
  <c r="H510" i="8"/>
  <c r="G510" i="8"/>
  <c r="F510" i="8"/>
  <c r="E510" i="8"/>
  <c r="D510" i="8"/>
  <c r="C510" i="8"/>
  <c r="B510" i="8"/>
  <c r="A510" i="8"/>
  <c r="Q510" i="8" s="1"/>
  <c r="P509" i="8"/>
  <c r="O509" i="8"/>
  <c r="N509" i="8"/>
  <c r="K509" i="8"/>
  <c r="L509" i="8" s="1"/>
  <c r="I509" i="8"/>
  <c r="H509" i="8"/>
  <c r="G509" i="8"/>
  <c r="F509" i="8"/>
  <c r="E509" i="8"/>
  <c r="D509" i="8"/>
  <c r="C509" i="8"/>
  <c r="B509" i="8"/>
  <c r="A509" i="8"/>
  <c r="Q509" i="8" s="1"/>
  <c r="P508" i="8"/>
  <c r="O508" i="8"/>
  <c r="N508" i="8"/>
  <c r="K508" i="8"/>
  <c r="L508" i="8" s="1"/>
  <c r="I508" i="8"/>
  <c r="H508" i="8"/>
  <c r="G508" i="8"/>
  <c r="F508" i="8"/>
  <c r="E508" i="8"/>
  <c r="D508" i="8"/>
  <c r="C508" i="8"/>
  <c r="B508" i="8"/>
  <c r="A508" i="8"/>
  <c r="Q508" i="8" s="1"/>
  <c r="P507" i="8"/>
  <c r="O507" i="8"/>
  <c r="N507" i="8"/>
  <c r="K507" i="8"/>
  <c r="L507" i="8" s="1"/>
  <c r="I507" i="8"/>
  <c r="H507" i="8"/>
  <c r="G507" i="8"/>
  <c r="F507" i="8"/>
  <c r="E507" i="8"/>
  <c r="D507" i="8"/>
  <c r="C507" i="8"/>
  <c r="B507" i="8"/>
  <c r="A507" i="8"/>
  <c r="Q507" i="8" s="1"/>
  <c r="P506" i="8"/>
  <c r="O506" i="8"/>
  <c r="N506" i="8"/>
  <c r="K506" i="8"/>
  <c r="L506" i="8" s="1"/>
  <c r="I506" i="8"/>
  <c r="H506" i="8"/>
  <c r="G506" i="8"/>
  <c r="F506" i="8"/>
  <c r="E506" i="8"/>
  <c r="D506" i="8"/>
  <c r="C506" i="8"/>
  <c r="B506" i="8"/>
  <c r="A506" i="8"/>
  <c r="Q506" i="8" s="1"/>
  <c r="P505" i="8"/>
  <c r="O505" i="8"/>
  <c r="N505" i="8"/>
  <c r="K505" i="8"/>
  <c r="L505" i="8" s="1"/>
  <c r="I505" i="8"/>
  <c r="H505" i="8"/>
  <c r="G505" i="8"/>
  <c r="F505" i="8"/>
  <c r="E505" i="8"/>
  <c r="D505" i="8"/>
  <c r="C505" i="8"/>
  <c r="B505" i="8"/>
  <c r="A505" i="8"/>
  <c r="Q505" i="8" s="1"/>
  <c r="P504" i="8"/>
  <c r="O504" i="8"/>
  <c r="N504" i="8"/>
  <c r="K504" i="8"/>
  <c r="L504" i="8" s="1"/>
  <c r="I504" i="8"/>
  <c r="H504" i="8"/>
  <c r="G504" i="8"/>
  <c r="F504" i="8"/>
  <c r="E504" i="8"/>
  <c r="D504" i="8"/>
  <c r="C504" i="8"/>
  <c r="B504" i="8"/>
  <c r="A504" i="8"/>
  <c r="Q504" i="8" s="1"/>
  <c r="P503" i="8"/>
  <c r="O503" i="8"/>
  <c r="N503" i="8"/>
  <c r="K503" i="8"/>
  <c r="L503" i="8" s="1"/>
  <c r="I503" i="8"/>
  <c r="H503" i="8"/>
  <c r="G503" i="8"/>
  <c r="F503" i="8"/>
  <c r="E503" i="8"/>
  <c r="D503" i="8"/>
  <c r="C503" i="8"/>
  <c r="B503" i="8"/>
  <c r="A503" i="8"/>
  <c r="Q503" i="8" s="1"/>
  <c r="P502" i="8"/>
  <c r="O502" i="8"/>
  <c r="N502" i="8"/>
  <c r="K502" i="8"/>
  <c r="L502" i="8" s="1"/>
  <c r="I502" i="8"/>
  <c r="H502" i="8"/>
  <c r="G502" i="8"/>
  <c r="F502" i="8"/>
  <c r="E502" i="8"/>
  <c r="D502" i="8"/>
  <c r="C502" i="8"/>
  <c r="B502" i="8"/>
  <c r="A502" i="8"/>
  <c r="Q502" i="8" s="1"/>
  <c r="P501" i="8"/>
  <c r="O501" i="8"/>
  <c r="N501" i="8"/>
  <c r="K501" i="8"/>
  <c r="L501" i="8" s="1"/>
  <c r="I501" i="8"/>
  <c r="H501" i="8"/>
  <c r="G501" i="8"/>
  <c r="F501" i="8"/>
  <c r="E501" i="8"/>
  <c r="D501" i="8"/>
  <c r="C501" i="8"/>
  <c r="B501" i="8"/>
  <c r="A501" i="8"/>
  <c r="Q501" i="8" s="1"/>
  <c r="P500" i="8"/>
  <c r="O500" i="8"/>
  <c r="N500" i="8"/>
  <c r="K500" i="8"/>
  <c r="L500" i="8" s="1"/>
  <c r="I500" i="8"/>
  <c r="H500" i="8"/>
  <c r="G500" i="8"/>
  <c r="F500" i="8"/>
  <c r="E500" i="8"/>
  <c r="D500" i="8"/>
  <c r="C500" i="8"/>
  <c r="B500" i="8"/>
  <c r="A500" i="8"/>
  <c r="Q500" i="8" s="1"/>
  <c r="P499" i="8"/>
  <c r="O499" i="8"/>
  <c r="N499" i="8"/>
  <c r="K499" i="8"/>
  <c r="L499" i="8" s="1"/>
  <c r="I499" i="8"/>
  <c r="H499" i="8"/>
  <c r="G499" i="8"/>
  <c r="F499" i="8"/>
  <c r="E499" i="8"/>
  <c r="D499" i="8"/>
  <c r="C499" i="8"/>
  <c r="B499" i="8"/>
  <c r="A499" i="8"/>
  <c r="Q499" i="8" s="1"/>
  <c r="P498" i="8"/>
  <c r="O498" i="8"/>
  <c r="N498" i="8"/>
  <c r="K498" i="8"/>
  <c r="L498" i="8" s="1"/>
  <c r="I498" i="8"/>
  <c r="H498" i="8"/>
  <c r="G498" i="8"/>
  <c r="F498" i="8"/>
  <c r="E498" i="8"/>
  <c r="D498" i="8"/>
  <c r="C498" i="8"/>
  <c r="B498" i="8"/>
  <c r="A498" i="8"/>
  <c r="P497" i="8"/>
  <c r="O497" i="8"/>
  <c r="N497" i="8"/>
  <c r="K497" i="8"/>
  <c r="L497" i="8" s="1"/>
  <c r="I497" i="8"/>
  <c r="H497" i="8"/>
  <c r="G497" i="8"/>
  <c r="F497" i="8"/>
  <c r="E497" i="8"/>
  <c r="D497" i="8"/>
  <c r="C497" i="8"/>
  <c r="B497" i="8"/>
  <c r="A497" i="8"/>
  <c r="Q497" i="8" s="1"/>
  <c r="P496" i="8"/>
  <c r="O496" i="8"/>
  <c r="N496" i="8"/>
  <c r="K496" i="8"/>
  <c r="L496" i="8" s="1"/>
  <c r="I496" i="8"/>
  <c r="H496" i="8"/>
  <c r="G496" i="8"/>
  <c r="F496" i="8"/>
  <c r="E496" i="8"/>
  <c r="D496" i="8"/>
  <c r="C496" i="8"/>
  <c r="B496" i="8"/>
  <c r="A496" i="8"/>
  <c r="Q496" i="8" s="1"/>
  <c r="P495" i="8"/>
  <c r="O495" i="8"/>
  <c r="N495" i="8"/>
  <c r="K495" i="8"/>
  <c r="L495" i="8" s="1"/>
  <c r="I495" i="8"/>
  <c r="H495" i="8"/>
  <c r="G495" i="8"/>
  <c r="F495" i="8"/>
  <c r="E495" i="8"/>
  <c r="D495" i="8"/>
  <c r="C495" i="8"/>
  <c r="B495" i="8"/>
  <c r="A495" i="8"/>
  <c r="Q495" i="8" s="1"/>
  <c r="P494" i="8"/>
  <c r="O494" i="8"/>
  <c r="N494" i="8"/>
  <c r="K494" i="8"/>
  <c r="L494" i="8" s="1"/>
  <c r="I494" i="8"/>
  <c r="H494" i="8"/>
  <c r="G494" i="8"/>
  <c r="F494" i="8"/>
  <c r="E494" i="8"/>
  <c r="D494" i="8"/>
  <c r="C494" i="8"/>
  <c r="B494" i="8"/>
  <c r="A494" i="8"/>
  <c r="P493" i="8"/>
  <c r="O493" i="8"/>
  <c r="N493" i="8"/>
  <c r="K493" i="8"/>
  <c r="L493" i="8" s="1"/>
  <c r="I493" i="8"/>
  <c r="H493" i="8"/>
  <c r="G493" i="8"/>
  <c r="F493" i="8"/>
  <c r="E493" i="8"/>
  <c r="D493" i="8"/>
  <c r="C493" i="8"/>
  <c r="B493" i="8"/>
  <c r="A493" i="8"/>
  <c r="Q493" i="8" s="1"/>
  <c r="P492" i="8"/>
  <c r="O492" i="8"/>
  <c r="N492" i="8"/>
  <c r="K492" i="8"/>
  <c r="L492" i="8" s="1"/>
  <c r="I492" i="8"/>
  <c r="H492" i="8"/>
  <c r="G492" i="8"/>
  <c r="F492" i="8"/>
  <c r="E492" i="8"/>
  <c r="D492" i="8"/>
  <c r="C492" i="8"/>
  <c r="B492" i="8"/>
  <c r="A492" i="8"/>
  <c r="Q492" i="8" s="1"/>
  <c r="P491" i="8"/>
  <c r="O491" i="8"/>
  <c r="N491" i="8"/>
  <c r="K491" i="8"/>
  <c r="L491" i="8" s="1"/>
  <c r="I491" i="8"/>
  <c r="H491" i="8"/>
  <c r="G491" i="8"/>
  <c r="F491" i="8"/>
  <c r="E491" i="8"/>
  <c r="D491" i="8"/>
  <c r="C491" i="8"/>
  <c r="B491" i="8"/>
  <c r="A491" i="8"/>
  <c r="Q491" i="8" s="1"/>
  <c r="P490" i="8"/>
  <c r="O490" i="8"/>
  <c r="N490" i="8"/>
  <c r="K490" i="8"/>
  <c r="L490" i="8" s="1"/>
  <c r="I490" i="8"/>
  <c r="H490" i="8"/>
  <c r="G490" i="8"/>
  <c r="F490" i="8"/>
  <c r="E490" i="8"/>
  <c r="D490" i="8"/>
  <c r="C490" i="8"/>
  <c r="B490" i="8"/>
  <c r="A490" i="8"/>
  <c r="Q490" i="8" s="1"/>
  <c r="P489" i="8"/>
  <c r="O489" i="8"/>
  <c r="N489" i="8"/>
  <c r="K489" i="8"/>
  <c r="L489" i="8" s="1"/>
  <c r="I489" i="8"/>
  <c r="H489" i="8"/>
  <c r="G489" i="8"/>
  <c r="F489" i="8"/>
  <c r="E489" i="8"/>
  <c r="D489" i="8"/>
  <c r="C489" i="8"/>
  <c r="B489" i="8"/>
  <c r="A489" i="8"/>
  <c r="Q489" i="8" s="1"/>
  <c r="P488" i="8"/>
  <c r="O488" i="8"/>
  <c r="N488" i="8"/>
  <c r="K488" i="8"/>
  <c r="L488" i="8" s="1"/>
  <c r="I488" i="8"/>
  <c r="H488" i="8"/>
  <c r="G488" i="8"/>
  <c r="F488" i="8"/>
  <c r="E488" i="8"/>
  <c r="D488" i="8"/>
  <c r="C488" i="8"/>
  <c r="B488" i="8"/>
  <c r="A488" i="8"/>
  <c r="Q488" i="8" s="1"/>
  <c r="P487" i="8"/>
  <c r="O487" i="8"/>
  <c r="N487" i="8"/>
  <c r="K487" i="8"/>
  <c r="L487" i="8" s="1"/>
  <c r="I487" i="8"/>
  <c r="H487" i="8"/>
  <c r="G487" i="8"/>
  <c r="F487" i="8"/>
  <c r="E487" i="8"/>
  <c r="D487" i="8"/>
  <c r="C487" i="8"/>
  <c r="B487" i="8"/>
  <c r="A487" i="8"/>
  <c r="Q487" i="8" s="1"/>
  <c r="P486" i="8"/>
  <c r="O486" i="8"/>
  <c r="N486" i="8"/>
  <c r="K486" i="8"/>
  <c r="L486" i="8" s="1"/>
  <c r="I486" i="8"/>
  <c r="H486" i="8"/>
  <c r="G486" i="8"/>
  <c r="F486" i="8"/>
  <c r="E486" i="8"/>
  <c r="D486" i="8"/>
  <c r="C486" i="8"/>
  <c r="B486" i="8"/>
  <c r="A486" i="8"/>
  <c r="Q486" i="8" s="1"/>
  <c r="P485" i="8"/>
  <c r="O485" i="8"/>
  <c r="N485" i="8"/>
  <c r="K485" i="8"/>
  <c r="L485" i="8" s="1"/>
  <c r="I485" i="8"/>
  <c r="H485" i="8"/>
  <c r="G485" i="8"/>
  <c r="F485" i="8"/>
  <c r="E485" i="8"/>
  <c r="D485" i="8"/>
  <c r="C485" i="8"/>
  <c r="B485" i="8"/>
  <c r="A485" i="8"/>
  <c r="Q485" i="8" s="1"/>
  <c r="P484" i="8"/>
  <c r="O484" i="8"/>
  <c r="N484" i="8"/>
  <c r="K484" i="8"/>
  <c r="L484" i="8" s="1"/>
  <c r="I484" i="8"/>
  <c r="H484" i="8"/>
  <c r="G484" i="8"/>
  <c r="F484" i="8"/>
  <c r="E484" i="8"/>
  <c r="D484" i="8"/>
  <c r="C484" i="8"/>
  <c r="B484" i="8"/>
  <c r="A484" i="8"/>
  <c r="Q484" i="8" s="1"/>
  <c r="P483" i="8"/>
  <c r="O483" i="8"/>
  <c r="N483" i="8"/>
  <c r="K483" i="8"/>
  <c r="L483" i="8" s="1"/>
  <c r="I483" i="8"/>
  <c r="H483" i="8"/>
  <c r="G483" i="8"/>
  <c r="F483" i="8"/>
  <c r="E483" i="8"/>
  <c r="D483" i="8"/>
  <c r="C483" i="8"/>
  <c r="B483" i="8"/>
  <c r="A483" i="8"/>
  <c r="Q483" i="8" s="1"/>
  <c r="P482" i="8"/>
  <c r="O482" i="8"/>
  <c r="N482" i="8"/>
  <c r="K482" i="8"/>
  <c r="L482" i="8" s="1"/>
  <c r="I482" i="8"/>
  <c r="H482" i="8"/>
  <c r="G482" i="8"/>
  <c r="F482" i="8"/>
  <c r="E482" i="8"/>
  <c r="D482" i="8"/>
  <c r="C482" i="8"/>
  <c r="B482" i="8"/>
  <c r="A482" i="8"/>
  <c r="Q482" i="8" s="1"/>
  <c r="P481" i="8"/>
  <c r="O481" i="8"/>
  <c r="N481" i="8"/>
  <c r="K481" i="8"/>
  <c r="L481" i="8" s="1"/>
  <c r="I481" i="8"/>
  <c r="H481" i="8"/>
  <c r="G481" i="8"/>
  <c r="F481" i="8"/>
  <c r="E481" i="8"/>
  <c r="D481" i="8"/>
  <c r="C481" i="8"/>
  <c r="B481" i="8"/>
  <c r="A481" i="8"/>
  <c r="Q481" i="8" s="1"/>
  <c r="P480" i="8"/>
  <c r="O480" i="8"/>
  <c r="N480" i="8"/>
  <c r="K480" i="8"/>
  <c r="L480" i="8" s="1"/>
  <c r="I480" i="8"/>
  <c r="H480" i="8"/>
  <c r="G480" i="8"/>
  <c r="F480" i="8"/>
  <c r="E480" i="8"/>
  <c r="D480" i="8"/>
  <c r="C480" i="8"/>
  <c r="B480" i="8"/>
  <c r="A480" i="8"/>
  <c r="Q480" i="8" s="1"/>
  <c r="P479" i="8"/>
  <c r="O479" i="8"/>
  <c r="N479" i="8"/>
  <c r="K479" i="8"/>
  <c r="L479" i="8" s="1"/>
  <c r="I479" i="8"/>
  <c r="H479" i="8"/>
  <c r="G479" i="8"/>
  <c r="F479" i="8"/>
  <c r="E479" i="8"/>
  <c r="D479" i="8"/>
  <c r="C479" i="8"/>
  <c r="B479" i="8"/>
  <c r="A479" i="8"/>
  <c r="Q479" i="8" s="1"/>
  <c r="P478" i="8"/>
  <c r="O478" i="8"/>
  <c r="N478" i="8"/>
  <c r="K478" i="8"/>
  <c r="L478" i="8" s="1"/>
  <c r="I478" i="8"/>
  <c r="H478" i="8"/>
  <c r="G478" i="8"/>
  <c r="F478" i="8"/>
  <c r="E478" i="8"/>
  <c r="D478" i="8"/>
  <c r="C478" i="8"/>
  <c r="B478" i="8"/>
  <c r="A478" i="8"/>
  <c r="Q478" i="8" s="1"/>
  <c r="P477" i="8"/>
  <c r="O477" i="8"/>
  <c r="N477" i="8"/>
  <c r="K477" i="8"/>
  <c r="L477" i="8" s="1"/>
  <c r="I477" i="8"/>
  <c r="H477" i="8"/>
  <c r="G477" i="8"/>
  <c r="F477" i="8"/>
  <c r="E477" i="8"/>
  <c r="D477" i="8"/>
  <c r="C477" i="8"/>
  <c r="B477" i="8"/>
  <c r="A477" i="8"/>
  <c r="Q477" i="8" s="1"/>
  <c r="P476" i="8"/>
  <c r="O476" i="8"/>
  <c r="N476" i="8"/>
  <c r="K476" i="8"/>
  <c r="L476" i="8" s="1"/>
  <c r="I476" i="8"/>
  <c r="H476" i="8"/>
  <c r="G476" i="8"/>
  <c r="F476" i="8"/>
  <c r="E476" i="8"/>
  <c r="D476" i="8"/>
  <c r="C476" i="8"/>
  <c r="B476" i="8"/>
  <c r="A476" i="8"/>
  <c r="Q476" i="8" s="1"/>
  <c r="P475" i="8"/>
  <c r="O475" i="8"/>
  <c r="N475" i="8"/>
  <c r="K475" i="8"/>
  <c r="L475" i="8" s="1"/>
  <c r="I475" i="8"/>
  <c r="H475" i="8"/>
  <c r="G475" i="8"/>
  <c r="F475" i="8"/>
  <c r="E475" i="8"/>
  <c r="D475" i="8"/>
  <c r="C475" i="8"/>
  <c r="B475" i="8"/>
  <c r="A475" i="8"/>
  <c r="Q475" i="8" s="1"/>
  <c r="P474" i="8"/>
  <c r="O474" i="8"/>
  <c r="N474" i="8"/>
  <c r="K474" i="8"/>
  <c r="L474" i="8" s="1"/>
  <c r="I474" i="8"/>
  <c r="H474" i="8"/>
  <c r="G474" i="8"/>
  <c r="F474" i="8"/>
  <c r="E474" i="8"/>
  <c r="D474" i="8"/>
  <c r="C474" i="8"/>
  <c r="B474" i="8"/>
  <c r="A474" i="8"/>
  <c r="Q474" i="8" s="1"/>
  <c r="P473" i="8"/>
  <c r="O473" i="8"/>
  <c r="N473" i="8"/>
  <c r="K473" i="8"/>
  <c r="L473" i="8" s="1"/>
  <c r="I473" i="8"/>
  <c r="H473" i="8"/>
  <c r="G473" i="8"/>
  <c r="F473" i="8"/>
  <c r="E473" i="8"/>
  <c r="D473" i="8"/>
  <c r="C473" i="8"/>
  <c r="B473" i="8"/>
  <c r="A473" i="8"/>
  <c r="Q473" i="8" s="1"/>
  <c r="P472" i="8"/>
  <c r="O472" i="8"/>
  <c r="N472" i="8"/>
  <c r="K472" i="8"/>
  <c r="L472" i="8" s="1"/>
  <c r="I472" i="8"/>
  <c r="H472" i="8"/>
  <c r="G472" i="8"/>
  <c r="F472" i="8"/>
  <c r="E472" i="8"/>
  <c r="D472" i="8"/>
  <c r="C472" i="8"/>
  <c r="B472" i="8"/>
  <c r="A472" i="8"/>
  <c r="Q472" i="8" s="1"/>
  <c r="P471" i="8"/>
  <c r="O471" i="8"/>
  <c r="N471" i="8"/>
  <c r="K471" i="8"/>
  <c r="L471" i="8" s="1"/>
  <c r="I471" i="8"/>
  <c r="H471" i="8"/>
  <c r="G471" i="8"/>
  <c r="F471" i="8"/>
  <c r="E471" i="8"/>
  <c r="D471" i="8"/>
  <c r="C471" i="8"/>
  <c r="B471" i="8"/>
  <c r="A471" i="8"/>
  <c r="Q471" i="8" s="1"/>
  <c r="P470" i="8"/>
  <c r="O470" i="8"/>
  <c r="N470" i="8"/>
  <c r="K470" i="8"/>
  <c r="L470" i="8" s="1"/>
  <c r="I470" i="8"/>
  <c r="H470" i="8"/>
  <c r="G470" i="8"/>
  <c r="F470" i="8"/>
  <c r="E470" i="8"/>
  <c r="D470" i="8"/>
  <c r="C470" i="8"/>
  <c r="B470" i="8"/>
  <c r="A470" i="8"/>
  <c r="Q470" i="8" s="1"/>
  <c r="P469" i="8"/>
  <c r="O469" i="8"/>
  <c r="N469" i="8"/>
  <c r="K469" i="8"/>
  <c r="L469" i="8" s="1"/>
  <c r="I469" i="8"/>
  <c r="H469" i="8"/>
  <c r="G469" i="8"/>
  <c r="F469" i="8"/>
  <c r="E469" i="8"/>
  <c r="D469" i="8"/>
  <c r="C469" i="8"/>
  <c r="B469" i="8"/>
  <c r="A469" i="8"/>
  <c r="Q469" i="8" s="1"/>
  <c r="P468" i="8"/>
  <c r="O468" i="8"/>
  <c r="N468" i="8"/>
  <c r="K468" i="8"/>
  <c r="L468" i="8" s="1"/>
  <c r="I468" i="8"/>
  <c r="H468" i="8"/>
  <c r="G468" i="8"/>
  <c r="F468" i="8"/>
  <c r="E468" i="8"/>
  <c r="D468" i="8"/>
  <c r="C468" i="8"/>
  <c r="B468" i="8"/>
  <c r="A468" i="8"/>
  <c r="Q468" i="8" s="1"/>
  <c r="P467" i="8"/>
  <c r="O467" i="8"/>
  <c r="N467" i="8"/>
  <c r="K467" i="8"/>
  <c r="L467" i="8" s="1"/>
  <c r="I467" i="8"/>
  <c r="H467" i="8"/>
  <c r="G467" i="8"/>
  <c r="F467" i="8"/>
  <c r="E467" i="8"/>
  <c r="D467" i="8"/>
  <c r="C467" i="8"/>
  <c r="B467" i="8"/>
  <c r="A467" i="8"/>
  <c r="Q467" i="8" s="1"/>
  <c r="P466" i="8"/>
  <c r="O466" i="8"/>
  <c r="N466" i="8"/>
  <c r="K466" i="8"/>
  <c r="L466" i="8" s="1"/>
  <c r="I466" i="8"/>
  <c r="H466" i="8"/>
  <c r="G466" i="8"/>
  <c r="F466" i="8"/>
  <c r="E466" i="8"/>
  <c r="D466" i="8"/>
  <c r="C466" i="8"/>
  <c r="B466" i="8"/>
  <c r="A466" i="8"/>
  <c r="Q466" i="8" s="1"/>
  <c r="P465" i="8"/>
  <c r="O465" i="8"/>
  <c r="N465" i="8"/>
  <c r="K465" i="8"/>
  <c r="L465" i="8" s="1"/>
  <c r="I465" i="8"/>
  <c r="H465" i="8"/>
  <c r="G465" i="8"/>
  <c r="F465" i="8"/>
  <c r="E465" i="8"/>
  <c r="D465" i="8"/>
  <c r="C465" i="8"/>
  <c r="B465" i="8"/>
  <c r="A465" i="8"/>
  <c r="Q465" i="8" s="1"/>
  <c r="P464" i="8"/>
  <c r="O464" i="8"/>
  <c r="N464" i="8"/>
  <c r="K464" i="8"/>
  <c r="L464" i="8" s="1"/>
  <c r="I464" i="8"/>
  <c r="H464" i="8"/>
  <c r="G464" i="8"/>
  <c r="F464" i="8"/>
  <c r="E464" i="8"/>
  <c r="D464" i="8"/>
  <c r="C464" i="8"/>
  <c r="B464" i="8"/>
  <c r="A464" i="8"/>
  <c r="Q464" i="8" s="1"/>
  <c r="P463" i="8"/>
  <c r="O463" i="8"/>
  <c r="N463" i="8"/>
  <c r="K463" i="8"/>
  <c r="L463" i="8" s="1"/>
  <c r="I463" i="8"/>
  <c r="H463" i="8"/>
  <c r="G463" i="8"/>
  <c r="F463" i="8"/>
  <c r="E463" i="8"/>
  <c r="D463" i="8"/>
  <c r="C463" i="8"/>
  <c r="B463" i="8"/>
  <c r="A463" i="8"/>
  <c r="Q463" i="8" s="1"/>
  <c r="P462" i="8"/>
  <c r="O462" i="8"/>
  <c r="N462" i="8"/>
  <c r="K462" i="8"/>
  <c r="L462" i="8" s="1"/>
  <c r="I462" i="8"/>
  <c r="H462" i="8"/>
  <c r="G462" i="8"/>
  <c r="F462" i="8"/>
  <c r="E462" i="8"/>
  <c r="D462" i="8"/>
  <c r="C462" i="8"/>
  <c r="B462" i="8"/>
  <c r="A462" i="8"/>
  <c r="Q462" i="8" s="1"/>
  <c r="P461" i="8"/>
  <c r="O461" i="8"/>
  <c r="N461" i="8"/>
  <c r="K461" i="8"/>
  <c r="L461" i="8" s="1"/>
  <c r="I461" i="8"/>
  <c r="H461" i="8"/>
  <c r="G461" i="8"/>
  <c r="F461" i="8"/>
  <c r="E461" i="8"/>
  <c r="D461" i="8"/>
  <c r="C461" i="8"/>
  <c r="B461" i="8"/>
  <c r="A461" i="8"/>
  <c r="Q461" i="8" s="1"/>
  <c r="P460" i="8"/>
  <c r="O460" i="8"/>
  <c r="N460" i="8"/>
  <c r="K460" i="8"/>
  <c r="L460" i="8" s="1"/>
  <c r="I460" i="8"/>
  <c r="H460" i="8"/>
  <c r="G460" i="8"/>
  <c r="F460" i="8"/>
  <c r="E460" i="8"/>
  <c r="D460" i="8"/>
  <c r="C460" i="8"/>
  <c r="B460" i="8"/>
  <c r="A460" i="8"/>
  <c r="Q460" i="8" s="1"/>
  <c r="P459" i="8"/>
  <c r="O459" i="8"/>
  <c r="N459" i="8"/>
  <c r="K459" i="8"/>
  <c r="L459" i="8" s="1"/>
  <c r="I459" i="8"/>
  <c r="H459" i="8"/>
  <c r="G459" i="8"/>
  <c r="F459" i="8"/>
  <c r="E459" i="8"/>
  <c r="D459" i="8"/>
  <c r="C459" i="8"/>
  <c r="B459" i="8"/>
  <c r="A459" i="8"/>
  <c r="Q459" i="8" s="1"/>
  <c r="P458" i="8"/>
  <c r="O458" i="8"/>
  <c r="N458" i="8"/>
  <c r="K458" i="8"/>
  <c r="L458" i="8" s="1"/>
  <c r="I458" i="8"/>
  <c r="H458" i="8"/>
  <c r="G458" i="8"/>
  <c r="F458" i="8"/>
  <c r="E458" i="8"/>
  <c r="D458" i="8"/>
  <c r="C458" i="8"/>
  <c r="B458" i="8"/>
  <c r="A458" i="8"/>
  <c r="Q458" i="8" s="1"/>
  <c r="P457" i="8"/>
  <c r="O457" i="8"/>
  <c r="N457" i="8"/>
  <c r="K457" i="8"/>
  <c r="L457" i="8" s="1"/>
  <c r="I457" i="8"/>
  <c r="H457" i="8"/>
  <c r="G457" i="8"/>
  <c r="F457" i="8"/>
  <c r="E457" i="8"/>
  <c r="D457" i="8"/>
  <c r="C457" i="8"/>
  <c r="B457" i="8"/>
  <c r="A457" i="8"/>
  <c r="Q457" i="8" s="1"/>
  <c r="P456" i="8"/>
  <c r="O456" i="8"/>
  <c r="N456" i="8"/>
  <c r="K456" i="8"/>
  <c r="L456" i="8" s="1"/>
  <c r="I456" i="8"/>
  <c r="H456" i="8"/>
  <c r="G456" i="8"/>
  <c r="F456" i="8"/>
  <c r="E456" i="8"/>
  <c r="D456" i="8"/>
  <c r="C456" i="8"/>
  <c r="B456" i="8"/>
  <c r="A456" i="8"/>
  <c r="Q456" i="8" s="1"/>
  <c r="P455" i="8"/>
  <c r="O455" i="8"/>
  <c r="N455" i="8"/>
  <c r="K455" i="8"/>
  <c r="L455" i="8" s="1"/>
  <c r="I455" i="8"/>
  <c r="H455" i="8"/>
  <c r="G455" i="8"/>
  <c r="F455" i="8"/>
  <c r="E455" i="8"/>
  <c r="D455" i="8"/>
  <c r="C455" i="8"/>
  <c r="B455" i="8"/>
  <c r="A455" i="8"/>
  <c r="Q455" i="8" s="1"/>
  <c r="P454" i="8"/>
  <c r="O454" i="8"/>
  <c r="N454" i="8"/>
  <c r="K454" i="8"/>
  <c r="L454" i="8" s="1"/>
  <c r="I454" i="8"/>
  <c r="H454" i="8"/>
  <c r="G454" i="8"/>
  <c r="F454" i="8"/>
  <c r="E454" i="8"/>
  <c r="D454" i="8"/>
  <c r="C454" i="8"/>
  <c r="B454" i="8"/>
  <c r="A454" i="8"/>
  <c r="Q454" i="8" s="1"/>
  <c r="P453" i="8"/>
  <c r="O453" i="8"/>
  <c r="N453" i="8"/>
  <c r="K453" i="8"/>
  <c r="L453" i="8" s="1"/>
  <c r="I453" i="8"/>
  <c r="H453" i="8"/>
  <c r="G453" i="8"/>
  <c r="F453" i="8"/>
  <c r="E453" i="8"/>
  <c r="D453" i="8"/>
  <c r="C453" i="8"/>
  <c r="B453" i="8"/>
  <c r="A453" i="8"/>
  <c r="Q453" i="8" s="1"/>
  <c r="P452" i="8"/>
  <c r="O452" i="8"/>
  <c r="N452" i="8"/>
  <c r="K452" i="8"/>
  <c r="L452" i="8" s="1"/>
  <c r="I452" i="8"/>
  <c r="H452" i="8"/>
  <c r="G452" i="8"/>
  <c r="F452" i="8"/>
  <c r="E452" i="8"/>
  <c r="D452" i="8"/>
  <c r="C452" i="8"/>
  <c r="B452" i="8"/>
  <c r="A452" i="8"/>
  <c r="Q452" i="8" s="1"/>
  <c r="P451" i="8"/>
  <c r="O451" i="8"/>
  <c r="N451" i="8"/>
  <c r="K451" i="8"/>
  <c r="L451" i="8" s="1"/>
  <c r="I451" i="8"/>
  <c r="H451" i="8"/>
  <c r="G451" i="8"/>
  <c r="F451" i="8"/>
  <c r="E451" i="8"/>
  <c r="D451" i="8"/>
  <c r="C451" i="8"/>
  <c r="B451" i="8"/>
  <c r="A451" i="8"/>
  <c r="Q451" i="8" s="1"/>
  <c r="P450" i="8"/>
  <c r="O450" i="8"/>
  <c r="N450" i="8"/>
  <c r="K450" i="8"/>
  <c r="L450" i="8" s="1"/>
  <c r="I450" i="8"/>
  <c r="H450" i="8"/>
  <c r="G450" i="8"/>
  <c r="F450" i="8"/>
  <c r="E450" i="8"/>
  <c r="D450" i="8"/>
  <c r="C450" i="8"/>
  <c r="B450" i="8"/>
  <c r="A450" i="8"/>
  <c r="Q450" i="8" s="1"/>
  <c r="P449" i="8"/>
  <c r="O449" i="8"/>
  <c r="N449" i="8"/>
  <c r="K449" i="8"/>
  <c r="L449" i="8" s="1"/>
  <c r="I449" i="8"/>
  <c r="H449" i="8"/>
  <c r="G449" i="8"/>
  <c r="F449" i="8"/>
  <c r="E449" i="8"/>
  <c r="D449" i="8"/>
  <c r="C449" i="8"/>
  <c r="B449" i="8"/>
  <c r="A449" i="8"/>
  <c r="Q449" i="8" s="1"/>
  <c r="P448" i="8"/>
  <c r="O448" i="8"/>
  <c r="N448" i="8"/>
  <c r="K448" i="8"/>
  <c r="L448" i="8" s="1"/>
  <c r="I448" i="8"/>
  <c r="H448" i="8"/>
  <c r="G448" i="8"/>
  <c r="F448" i="8"/>
  <c r="E448" i="8"/>
  <c r="D448" i="8"/>
  <c r="C448" i="8"/>
  <c r="B448" i="8"/>
  <c r="A448" i="8"/>
  <c r="Q448" i="8" s="1"/>
  <c r="P447" i="8"/>
  <c r="O447" i="8"/>
  <c r="N447" i="8"/>
  <c r="K447" i="8"/>
  <c r="L447" i="8" s="1"/>
  <c r="I447" i="8"/>
  <c r="H447" i="8"/>
  <c r="G447" i="8"/>
  <c r="F447" i="8"/>
  <c r="E447" i="8"/>
  <c r="D447" i="8"/>
  <c r="C447" i="8"/>
  <c r="B447" i="8"/>
  <c r="A447" i="8"/>
  <c r="Q447" i="8" s="1"/>
  <c r="P446" i="8"/>
  <c r="O446" i="8"/>
  <c r="N446" i="8"/>
  <c r="K446" i="8"/>
  <c r="L446" i="8" s="1"/>
  <c r="I446" i="8"/>
  <c r="H446" i="8"/>
  <c r="G446" i="8"/>
  <c r="F446" i="8"/>
  <c r="E446" i="8"/>
  <c r="D446" i="8"/>
  <c r="C446" i="8"/>
  <c r="B446" i="8"/>
  <c r="A446" i="8"/>
  <c r="Q446" i="8" s="1"/>
  <c r="P445" i="8"/>
  <c r="O445" i="8"/>
  <c r="N445" i="8"/>
  <c r="K445" i="8"/>
  <c r="L445" i="8" s="1"/>
  <c r="I445" i="8"/>
  <c r="H445" i="8"/>
  <c r="G445" i="8"/>
  <c r="F445" i="8"/>
  <c r="E445" i="8"/>
  <c r="D445" i="8"/>
  <c r="C445" i="8"/>
  <c r="B445" i="8"/>
  <c r="A445" i="8"/>
  <c r="Q445" i="8" s="1"/>
  <c r="P444" i="8"/>
  <c r="O444" i="8"/>
  <c r="N444" i="8"/>
  <c r="K444" i="8"/>
  <c r="L444" i="8" s="1"/>
  <c r="I444" i="8"/>
  <c r="H444" i="8"/>
  <c r="G444" i="8"/>
  <c r="F444" i="8"/>
  <c r="E444" i="8"/>
  <c r="D444" i="8"/>
  <c r="C444" i="8"/>
  <c r="B444" i="8"/>
  <c r="A444" i="8"/>
  <c r="Q444" i="8" s="1"/>
  <c r="P443" i="8"/>
  <c r="O443" i="8"/>
  <c r="N443" i="8"/>
  <c r="K443" i="8"/>
  <c r="L443" i="8" s="1"/>
  <c r="I443" i="8"/>
  <c r="H443" i="8"/>
  <c r="G443" i="8"/>
  <c r="F443" i="8"/>
  <c r="E443" i="8"/>
  <c r="D443" i="8"/>
  <c r="C443" i="8"/>
  <c r="B443" i="8"/>
  <c r="A443" i="8"/>
  <c r="Q443" i="8" s="1"/>
  <c r="P442" i="8"/>
  <c r="O442" i="8"/>
  <c r="N442" i="8"/>
  <c r="K442" i="8"/>
  <c r="L442" i="8" s="1"/>
  <c r="I442" i="8"/>
  <c r="H442" i="8"/>
  <c r="G442" i="8"/>
  <c r="F442" i="8"/>
  <c r="E442" i="8"/>
  <c r="D442" i="8"/>
  <c r="C442" i="8"/>
  <c r="B442" i="8"/>
  <c r="A442" i="8"/>
  <c r="Q442" i="8" s="1"/>
  <c r="P441" i="8"/>
  <c r="O441" i="8"/>
  <c r="N441" i="8"/>
  <c r="K441" i="8"/>
  <c r="L441" i="8" s="1"/>
  <c r="I441" i="8"/>
  <c r="H441" i="8"/>
  <c r="G441" i="8"/>
  <c r="F441" i="8"/>
  <c r="E441" i="8"/>
  <c r="D441" i="8"/>
  <c r="C441" i="8"/>
  <c r="B441" i="8"/>
  <c r="A441" i="8"/>
  <c r="Q441" i="8" s="1"/>
  <c r="P440" i="8"/>
  <c r="O440" i="8"/>
  <c r="N440" i="8"/>
  <c r="K440" i="8"/>
  <c r="L440" i="8" s="1"/>
  <c r="I440" i="8"/>
  <c r="H440" i="8"/>
  <c r="G440" i="8"/>
  <c r="F440" i="8"/>
  <c r="E440" i="8"/>
  <c r="D440" i="8"/>
  <c r="C440" i="8"/>
  <c r="B440" i="8"/>
  <c r="A440" i="8"/>
  <c r="Q440" i="8" s="1"/>
  <c r="P439" i="8"/>
  <c r="O439" i="8"/>
  <c r="N439" i="8"/>
  <c r="K439" i="8"/>
  <c r="L439" i="8" s="1"/>
  <c r="I439" i="8"/>
  <c r="H439" i="8"/>
  <c r="G439" i="8"/>
  <c r="F439" i="8"/>
  <c r="E439" i="8"/>
  <c r="D439" i="8"/>
  <c r="C439" i="8"/>
  <c r="B439" i="8"/>
  <c r="A439" i="8"/>
  <c r="Q439" i="8" s="1"/>
  <c r="P438" i="8"/>
  <c r="O438" i="8"/>
  <c r="N438" i="8"/>
  <c r="K438" i="8"/>
  <c r="L438" i="8" s="1"/>
  <c r="I438" i="8"/>
  <c r="H438" i="8"/>
  <c r="G438" i="8"/>
  <c r="F438" i="8"/>
  <c r="E438" i="8"/>
  <c r="D438" i="8"/>
  <c r="C438" i="8"/>
  <c r="B438" i="8"/>
  <c r="A438" i="8"/>
  <c r="Q438" i="8" s="1"/>
  <c r="P437" i="8"/>
  <c r="O437" i="8"/>
  <c r="N437" i="8"/>
  <c r="K437" i="8"/>
  <c r="L437" i="8" s="1"/>
  <c r="I437" i="8"/>
  <c r="H437" i="8"/>
  <c r="G437" i="8"/>
  <c r="F437" i="8"/>
  <c r="E437" i="8"/>
  <c r="D437" i="8"/>
  <c r="C437" i="8"/>
  <c r="B437" i="8"/>
  <c r="A437" i="8"/>
  <c r="Q437" i="8" s="1"/>
  <c r="P436" i="8"/>
  <c r="O436" i="8"/>
  <c r="N436" i="8"/>
  <c r="K436" i="8"/>
  <c r="L436" i="8" s="1"/>
  <c r="I436" i="8"/>
  <c r="H436" i="8"/>
  <c r="G436" i="8"/>
  <c r="F436" i="8"/>
  <c r="E436" i="8"/>
  <c r="D436" i="8"/>
  <c r="C436" i="8"/>
  <c r="B436" i="8"/>
  <c r="A436" i="8"/>
  <c r="Q436" i="8" s="1"/>
  <c r="P435" i="8"/>
  <c r="O435" i="8"/>
  <c r="N435" i="8"/>
  <c r="K435" i="8"/>
  <c r="L435" i="8" s="1"/>
  <c r="I435" i="8"/>
  <c r="H435" i="8"/>
  <c r="G435" i="8"/>
  <c r="F435" i="8"/>
  <c r="E435" i="8"/>
  <c r="D435" i="8"/>
  <c r="C435" i="8"/>
  <c r="B435" i="8"/>
  <c r="A435" i="8"/>
  <c r="Q435" i="8" s="1"/>
  <c r="P434" i="8"/>
  <c r="O434" i="8"/>
  <c r="N434" i="8"/>
  <c r="K434" i="8"/>
  <c r="L434" i="8" s="1"/>
  <c r="I121" i="3" s="1"/>
  <c r="I434" i="8"/>
  <c r="H434" i="8"/>
  <c r="F121" i="3" s="1"/>
  <c r="G434" i="8"/>
  <c r="F434" i="8"/>
  <c r="E434" i="8"/>
  <c r="D434" i="8"/>
  <c r="D121" i="3" s="1"/>
  <c r="C434" i="8"/>
  <c r="B434" i="8"/>
  <c r="B121" i="3" s="1"/>
  <c r="A434" i="8"/>
  <c r="Q434" i="8" s="1"/>
  <c r="P433" i="8"/>
  <c r="O433" i="8"/>
  <c r="N433" i="8"/>
  <c r="K433" i="8"/>
  <c r="L433" i="8" s="1"/>
  <c r="I433" i="8"/>
  <c r="H433" i="8"/>
  <c r="G433" i="8"/>
  <c r="F433" i="8"/>
  <c r="E433" i="8"/>
  <c r="D433" i="8"/>
  <c r="C433" i="8"/>
  <c r="B433" i="8"/>
  <c r="A433" i="8"/>
  <c r="Q433" i="8" s="1"/>
  <c r="P432" i="8"/>
  <c r="O432" i="8"/>
  <c r="N432" i="8"/>
  <c r="K432" i="8"/>
  <c r="L432" i="8" s="1"/>
  <c r="I432" i="8"/>
  <c r="H432" i="8"/>
  <c r="G432" i="8"/>
  <c r="F432" i="8"/>
  <c r="E432" i="8"/>
  <c r="D432" i="8"/>
  <c r="C432" i="8"/>
  <c r="B432" i="8"/>
  <c r="A432" i="8"/>
  <c r="P431" i="8"/>
  <c r="O431" i="8"/>
  <c r="N431" i="8"/>
  <c r="K431" i="8"/>
  <c r="L431" i="8" s="1"/>
  <c r="I431" i="8"/>
  <c r="H431" i="8"/>
  <c r="G431" i="8"/>
  <c r="F431" i="8"/>
  <c r="E431" i="8"/>
  <c r="D431" i="8"/>
  <c r="C431" i="8"/>
  <c r="B431" i="8"/>
  <c r="A431" i="8"/>
  <c r="P430" i="8"/>
  <c r="O430" i="8"/>
  <c r="N430" i="8"/>
  <c r="K430" i="8"/>
  <c r="L430" i="8" s="1"/>
  <c r="I97" i="3" s="1"/>
  <c r="I430" i="8"/>
  <c r="H430" i="8"/>
  <c r="F97" i="3" s="1"/>
  <c r="G430" i="8"/>
  <c r="F430" i="8"/>
  <c r="E430" i="8"/>
  <c r="D430" i="8"/>
  <c r="D97" i="3" s="1"/>
  <c r="C430" i="8"/>
  <c r="B430" i="8"/>
  <c r="B97" i="3" s="1"/>
  <c r="A430" i="8"/>
  <c r="Q430" i="8" s="1"/>
  <c r="P429" i="8"/>
  <c r="O429" i="8"/>
  <c r="N429" i="8"/>
  <c r="K429" i="8"/>
  <c r="L429" i="8" s="1"/>
  <c r="I429" i="8"/>
  <c r="H429" i="8"/>
  <c r="G429" i="8"/>
  <c r="F429" i="8"/>
  <c r="E429" i="8"/>
  <c r="D429" i="8"/>
  <c r="C429" i="8"/>
  <c r="B429" i="8"/>
  <c r="A429" i="8"/>
  <c r="P428" i="8"/>
  <c r="O428" i="8"/>
  <c r="N428" i="8"/>
  <c r="K428" i="8"/>
  <c r="L428" i="8" s="1"/>
  <c r="I428" i="8"/>
  <c r="H428" i="8"/>
  <c r="G428" i="8"/>
  <c r="F428" i="8"/>
  <c r="E428" i="8"/>
  <c r="D428" i="8"/>
  <c r="C428" i="8"/>
  <c r="B428" i="8"/>
  <c r="A428" i="8"/>
  <c r="P427" i="8"/>
  <c r="O427" i="8"/>
  <c r="N427" i="8"/>
  <c r="K427" i="8"/>
  <c r="L427" i="8" s="1"/>
  <c r="I427" i="8"/>
  <c r="H427" i="8"/>
  <c r="G427" i="8"/>
  <c r="F427" i="8"/>
  <c r="E427" i="8"/>
  <c r="D427" i="8"/>
  <c r="C427" i="8"/>
  <c r="B427" i="8"/>
  <c r="A427" i="8"/>
  <c r="Q427" i="8" s="1"/>
  <c r="P426" i="8"/>
  <c r="O426" i="8"/>
  <c r="N426" i="8"/>
  <c r="K426" i="8"/>
  <c r="L426" i="8" s="1"/>
  <c r="I426" i="8"/>
  <c r="H426" i="8"/>
  <c r="G426" i="8"/>
  <c r="F426" i="8"/>
  <c r="E426" i="8"/>
  <c r="D426" i="8"/>
  <c r="C426" i="8"/>
  <c r="B426" i="8"/>
  <c r="A426" i="8"/>
  <c r="Q426" i="8" s="1"/>
  <c r="P425" i="8"/>
  <c r="O425" i="8"/>
  <c r="N425" i="8"/>
  <c r="K425" i="8"/>
  <c r="L425" i="8" s="1"/>
  <c r="I425" i="8"/>
  <c r="H425" i="8"/>
  <c r="G425" i="8"/>
  <c r="F425" i="8"/>
  <c r="E425" i="8"/>
  <c r="D425" i="8"/>
  <c r="C425" i="8"/>
  <c r="B425" i="8"/>
  <c r="A425" i="8"/>
  <c r="P424" i="8"/>
  <c r="O424" i="8"/>
  <c r="N424" i="8"/>
  <c r="K424" i="8"/>
  <c r="L424" i="8" s="1"/>
  <c r="I424" i="8"/>
  <c r="H424" i="8"/>
  <c r="G424" i="8"/>
  <c r="F424" i="8"/>
  <c r="E424" i="8"/>
  <c r="D424" i="8"/>
  <c r="C424" i="8"/>
  <c r="B424" i="8"/>
  <c r="A424" i="8"/>
  <c r="Q424" i="8" s="1"/>
  <c r="P423" i="8"/>
  <c r="O423" i="8"/>
  <c r="N423" i="8"/>
  <c r="K423" i="8"/>
  <c r="L423" i="8" s="1"/>
  <c r="I423" i="8"/>
  <c r="H423" i="8"/>
  <c r="G423" i="8"/>
  <c r="F423" i="8"/>
  <c r="E423" i="8"/>
  <c r="D423" i="8"/>
  <c r="C423" i="8"/>
  <c r="B423" i="8"/>
  <c r="A423" i="8"/>
  <c r="Q423" i="8" s="1"/>
  <c r="P422" i="8"/>
  <c r="O422" i="8"/>
  <c r="N422" i="8"/>
  <c r="K422" i="8"/>
  <c r="L422" i="8" s="1"/>
  <c r="I422" i="8"/>
  <c r="H422" i="8"/>
  <c r="G422" i="8"/>
  <c r="F422" i="8"/>
  <c r="E422" i="8"/>
  <c r="D422" i="8"/>
  <c r="C422" i="8"/>
  <c r="B422" i="8"/>
  <c r="A422" i="8"/>
  <c r="Q422" i="8" s="1"/>
  <c r="P421" i="8"/>
  <c r="O421" i="8"/>
  <c r="N421" i="8"/>
  <c r="K421" i="8"/>
  <c r="L421" i="8" s="1"/>
  <c r="I421" i="8"/>
  <c r="H421" i="8"/>
  <c r="G421" i="8"/>
  <c r="F421" i="8"/>
  <c r="E421" i="8"/>
  <c r="D421" i="8"/>
  <c r="C421" i="8"/>
  <c r="B421" i="8"/>
  <c r="A421" i="8"/>
  <c r="Q421" i="8" s="1"/>
  <c r="P420" i="8"/>
  <c r="O420" i="8"/>
  <c r="N420" i="8"/>
  <c r="K420" i="8"/>
  <c r="L420" i="8" s="1"/>
  <c r="I420" i="8"/>
  <c r="H420" i="8"/>
  <c r="G420" i="8"/>
  <c r="F420" i="8"/>
  <c r="E420" i="8"/>
  <c r="D420" i="8"/>
  <c r="C420" i="8"/>
  <c r="B420" i="8"/>
  <c r="A420" i="8"/>
  <c r="Q420" i="8" s="1"/>
  <c r="P419" i="8"/>
  <c r="O419" i="8"/>
  <c r="N419" i="8"/>
  <c r="K419" i="8"/>
  <c r="L419" i="8" s="1"/>
  <c r="I419" i="8"/>
  <c r="H419" i="8"/>
  <c r="G419" i="8"/>
  <c r="F419" i="8"/>
  <c r="E419" i="8"/>
  <c r="D419" i="8"/>
  <c r="C419" i="8"/>
  <c r="B419" i="8"/>
  <c r="A419" i="8"/>
  <c r="Q419" i="8" s="1"/>
  <c r="P418" i="8"/>
  <c r="O418" i="8"/>
  <c r="N418" i="8"/>
  <c r="K418" i="8"/>
  <c r="L418" i="8" s="1"/>
  <c r="I418" i="8"/>
  <c r="H418" i="8"/>
  <c r="G418" i="8"/>
  <c r="F418" i="8"/>
  <c r="E418" i="8"/>
  <c r="D418" i="8"/>
  <c r="C418" i="8"/>
  <c r="B418" i="8"/>
  <c r="A418" i="8"/>
  <c r="Q418" i="8" s="1"/>
  <c r="P417" i="8"/>
  <c r="O417" i="8"/>
  <c r="N417" i="8"/>
  <c r="K417" i="8"/>
  <c r="L417" i="8" s="1"/>
  <c r="I417" i="8"/>
  <c r="H417" i="8"/>
  <c r="G417" i="8"/>
  <c r="F417" i="8"/>
  <c r="E417" i="8"/>
  <c r="D417" i="8"/>
  <c r="C417" i="8"/>
  <c r="B417" i="8"/>
  <c r="A417" i="8"/>
  <c r="Q417" i="8" s="1"/>
  <c r="P416" i="8"/>
  <c r="O416" i="8"/>
  <c r="N416" i="8"/>
  <c r="K416" i="8"/>
  <c r="L416" i="8" s="1"/>
  <c r="I416" i="8"/>
  <c r="H416" i="8"/>
  <c r="G416" i="8"/>
  <c r="F416" i="8"/>
  <c r="E416" i="8"/>
  <c r="D416" i="8"/>
  <c r="C416" i="8"/>
  <c r="B416" i="8"/>
  <c r="A416" i="8"/>
  <c r="Q416" i="8" s="1"/>
  <c r="P415" i="8"/>
  <c r="O415" i="8"/>
  <c r="N415" i="8"/>
  <c r="K415" i="8"/>
  <c r="L415" i="8" s="1"/>
  <c r="I415" i="8"/>
  <c r="H415" i="8"/>
  <c r="G415" i="8"/>
  <c r="F415" i="8"/>
  <c r="E415" i="8"/>
  <c r="D415" i="8"/>
  <c r="C415" i="8"/>
  <c r="B415" i="8"/>
  <c r="A415" i="8"/>
  <c r="P414" i="8"/>
  <c r="O414" i="8"/>
  <c r="N414" i="8"/>
  <c r="K414" i="8"/>
  <c r="L414" i="8" s="1"/>
  <c r="I414" i="8"/>
  <c r="H414" i="8"/>
  <c r="G414" i="8"/>
  <c r="F414" i="8"/>
  <c r="E414" i="8"/>
  <c r="D414" i="8"/>
  <c r="C414" i="8"/>
  <c r="B414" i="8"/>
  <c r="A414" i="8"/>
  <c r="Q414" i="8" s="1"/>
  <c r="P413" i="8"/>
  <c r="O413" i="8"/>
  <c r="N413" i="8"/>
  <c r="K413" i="8"/>
  <c r="L413" i="8" s="1"/>
  <c r="I413" i="8"/>
  <c r="H413" i="8"/>
  <c r="G413" i="8"/>
  <c r="F413" i="8"/>
  <c r="E413" i="8"/>
  <c r="D413" i="8"/>
  <c r="C413" i="8"/>
  <c r="B413" i="8"/>
  <c r="A413" i="8"/>
  <c r="Q413" i="8" s="1"/>
  <c r="P412" i="8"/>
  <c r="O412" i="8"/>
  <c r="N412" i="8"/>
  <c r="K412" i="8"/>
  <c r="L412" i="8" s="1"/>
  <c r="I412" i="8"/>
  <c r="H412" i="8"/>
  <c r="G412" i="8"/>
  <c r="F412" i="8"/>
  <c r="E412" i="8"/>
  <c r="D412" i="8"/>
  <c r="C412" i="8"/>
  <c r="B412" i="8"/>
  <c r="A412" i="8"/>
  <c r="Q412" i="8" s="1"/>
  <c r="P411" i="8"/>
  <c r="O411" i="8"/>
  <c r="N411" i="8"/>
  <c r="K411" i="8"/>
  <c r="L411" i="8" s="1"/>
  <c r="I411" i="8"/>
  <c r="H411" i="8"/>
  <c r="G411" i="8"/>
  <c r="F411" i="8"/>
  <c r="E411" i="8"/>
  <c r="D411" i="8"/>
  <c r="C411" i="8"/>
  <c r="B411" i="8"/>
  <c r="A411" i="8"/>
  <c r="Q411" i="8" s="1"/>
  <c r="P410" i="8"/>
  <c r="O410" i="8"/>
  <c r="N410" i="8"/>
  <c r="K410" i="8"/>
  <c r="L410" i="8" s="1"/>
  <c r="I98" i="3" s="1"/>
  <c r="I410" i="8"/>
  <c r="H410" i="8"/>
  <c r="F98" i="3" s="1"/>
  <c r="G410" i="8"/>
  <c r="F410" i="8"/>
  <c r="E410" i="8"/>
  <c r="D410" i="8"/>
  <c r="C410" i="8"/>
  <c r="B410" i="8"/>
  <c r="B98" i="3" s="1"/>
  <c r="A410" i="8"/>
  <c r="Q410" i="8" s="1"/>
  <c r="P409" i="8"/>
  <c r="O409" i="8"/>
  <c r="N409" i="8"/>
  <c r="K409" i="8"/>
  <c r="L409" i="8" s="1"/>
  <c r="I409" i="8"/>
  <c r="H409" i="8"/>
  <c r="G409" i="8"/>
  <c r="F409" i="8"/>
  <c r="E409" i="8"/>
  <c r="D409" i="8"/>
  <c r="C409" i="8"/>
  <c r="B409" i="8"/>
  <c r="A409" i="8"/>
  <c r="Q409" i="8" s="1"/>
  <c r="P408" i="8"/>
  <c r="O408" i="8"/>
  <c r="N408" i="8"/>
  <c r="K408" i="8"/>
  <c r="L408" i="8" s="1"/>
  <c r="I408" i="8"/>
  <c r="H408" i="8"/>
  <c r="G408" i="8"/>
  <c r="F408" i="8"/>
  <c r="E408" i="8"/>
  <c r="D408" i="8"/>
  <c r="C408" i="8"/>
  <c r="B408" i="8"/>
  <c r="A408" i="8"/>
  <c r="Q408" i="8" s="1"/>
  <c r="P407" i="8"/>
  <c r="O407" i="8"/>
  <c r="N407" i="8"/>
  <c r="K407" i="8"/>
  <c r="L407" i="8" s="1"/>
  <c r="I407" i="8"/>
  <c r="H407" i="8"/>
  <c r="G407" i="8"/>
  <c r="F407" i="8"/>
  <c r="E407" i="8"/>
  <c r="D407" i="8"/>
  <c r="C407" i="8"/>
  <c r="B407" i="8"/>
  <c r="A407" i="8"/>
  <c r="Q407" i="8" s="1"/>
  <c r="P406" i="8"/>
  <c r="O406" i="8"/>
  <c r="N406" i="8"/>
  <c r="K406" i="8"/>
  <c r="L406" i="8" s="1"/>
  <c r="I406" i="8"/>
  <c r="H406" i="8"/>
  <c r="G406" i="8"/>
  <c r="F406" i="8"/>
  <c r="E406" i="8"/>
  <c r="D406" i="8"/>
  <c r="C406" i="8"/>
  <c r="B406" i="8"/>
  <c r="A406" i="8"/>
  <c r="Q406" i="8" s="1"/>
  <c r="P405" i="8"/>
  <c r="O405" i="8"/>
  <c r="N405" i="8"/>
  <c r="K405" i="8"/>
  <c r="L405" i="8" s="1"/>
  <c r="I405" i="8"/>
  <c r="H405" i="8"/>
  <c r="G405" i="8"/>
  <c r="F405" i="8"/>
  <c r="E405" i="8"/>
  <c r="D405" i="8"/>
  <c r="C405" i="8"/>
  <c r="B405" i="8"/>
  <c r="A405" i="8"/>
  <c r="Q405" i="8" s="1"/>
  <c r="P404" i="8"/>
  <c r="O404" i="8"/>
  <c r="N404" i="8"/>
  <c r="K404" i="8"/>
  <c r="L404" i="8" s="1"/>
  <c r="I404" i="8"/>
  <c r="H404" i="8"/>
  <c r="G404" i="8"/>
  <c r="F404" i="8"/>
  <c r="E404" i="8"/>
  <c r="D404" i="8"/>
  <c r="C404" i="8"/>
  <c r="B404" i="8"/>
  <c r="A404" i="8"/>
  <c r="Q404" i="8" s="1"/>
  <c r="P403" i="8"/>
  <c r="O403" i="8"/>
  <c r="N403" i="8"/>
  <c r="K403" i="8"/>
  <c r="L403" i="8" s="1"/>
  <c r="I403" i="8"/>
  <c r="H403" i="8"/>
  <c r="G403" i="8"/>
  <c r="F403" i="8"/>
  <c r="E403" i="8"/>
  <c r="D403" i="8"/>
  <c r="C403" i="8"/>
  <c r="B403" i="8"/>
  <c r="A403" i="8"/>
  <c r="Q403" i="8" s="1"/>
  <c r="P402" i="8"/>
  <c r="O402" i="8"/>
  <c r="N402" i="8"/>
  <c r="K402" i="8"/>
  <c r="L402" i="8" s="1"/>
  <c r="I402" i="8"/>
  <c r="H402" i="8"/>
  <c r="G402" i="8"/>
  <c r="F402" i="8"/>
  <c r="E402" i="8"/>
  <c r="D402" i="8"/>
  <c r="C402" i="8"/>
  <c r="B402" i="8"/>
  <c r="A402" i="8"/>
  <c r="Q402" i="8" s="1"/>
  <c r="P401" i="8"/>
  <c r="O401" i="8"/>
  <c r="N401" i="8"/>
  <c r="K401" i="8"/>
  <c r="L401" i="8" s="1"/>
  <c r="I401" i="8"/>
  <c r="H401" i="8"/>
  <c r="G401" i="8"/>
  <c r="F401" i="8"/>
  <c r="E401" i="8"/>
  <c r="D401" i="8"/>
  <c r="C401" i="8"/>
  <c r="B401" i="8"/>
  <c r="A401" i="8"/>
  <c r="Q401" i="8" s="1"/>
  <c r="P400" i="8"/>
  <c r="O400" i="8"/>
  <c r="N400" i="8"/>
  <c r="K400" i="8"/>
  <c r="L400" i="8" s="1"/>
  <c r="I400" i="8"/>
  <c r="H400" i="8"/>
  <c r="G400" i="8"/>
  <c r="F400" i="8"/>
  <c r="E400" i="8"/>
  <c r="D400" i="8"/>
  <c r="C400" i="8"/>
  <c r="B400" i="8"/>
  <c r="A400" i="8"/>
  <c r="Q400" i="8" s="1"/>
  <c r="P399" i="8"/>
  <c r="O399" i="8"/>
  <c r="N399" i="8"/>
  <c r="K399" i="8"/>
  <c r="L399" i="8" s="1"/>
  <c r="I399" i="8"/>
  <c r="H399" i="8"/>
  <c r="G399" i="8"/>
  <c r="F399" i="8"/>
  <c r="E399" i="8"/>
  <c r="D399" i="8"/>
  <c r="C399" i="8"/>
  <c r="B399" i="8"/>
  <c r="A399" i="8"/>
  <c r="Q399" i="8" s="1"/>
  <c r="P398" i="8"/>
  <c r="O398" i="8"/>
  <c r="N398" i="8"/>
  <c r="K398" i="8"/>
  <c r="L398" i="8" s="1"/>
  <c r="I398" i="8"/>
  <c r="H398" i="8"/>
  <c r="G398" i="8"/>
  <c r="F398" i="8"/>
  <c r="E398" i="8"/>
  <c r="D398" i="8"/>
  <c r="C398" i="8"/>
  <c r="B398" i="8"/>
  <c r="A398" i="8"/>
  <c r="Q398" i="8" s="1"/>
  <c r="P397" i="8"/>
  <c r="O397" i="8"/>
  <c r="N397" i="8"/>
  <c r="K397" i="8"/>
  <c r="L397" i="8" s="1"/>
  <c r="I397" i="8"/>
  <c r="H397" i="8"/>
  <c r="G397" i="8"/>
  <c r="F397" i="8"/>
  <c r="E397" i="8"/>
  <c r="D397" i="8"/>
  <c r="C397" i="8"/>
  <c r="B397" i="8"/>
  <c r="A397" i="8"/>
  <c r="Q397" i="8" s="1"/>
  <c r="P396" i="8"/>
  <c r="O396" i="8"/>
  <c r="N396" i="8"/>
  <c r="K396" i="8"/>
  <c r="L396" i="8" s="1"/>
  <c r="I396" i="8"/>
  <c r="H396" i="8"/>
  <c r="G396" i="8"/>
  <c r="F396" i="8"/>
  <c r="E396" i="8"/>
  <c r="D396" i="8"/>
  <c r="C396" i="8"/>
  <c r="B396" i="8"/>
  <c r="A396" i="8"/>
  <c r="Q396" i="8" s="1"/>
  <c r="P395" i="8"/>
  <c r="O395" i="8"/>
  <c r="N395" i="8"/>
  <c r="K395" i="8"/>
  <c r="L395" i="8" s="1"/>
  <c r="I395" i="8"/>
  <c r="H395" i="8"/>
  <c r="G395" i="8"/>
  <c r="F395" i="8"/>
  <c r="E395" i="8"/>
  <c r="D395" i="8"/>
  <c r="C395" i="8"/>
  <c r="B395" i="8"/>
  <c r="A395" i="8"/>
  <c r="Q395" i="8" s="1"/>
  <c r="P394" i="8"/>
  <c r="O394" i="8"/>
  <c r="N394" i="8"/>
  <c r="K394" i="8"/>
  <c r="L394" i="8" s="1"/>
  <c r="I394" i="8"/>
  <c r="H394" i="8"/>
  <c r="G394" i="8"/>
  <c r="F394" i="8"/>
  <c r="E394" i="8"/>
  <c r="D394" i="8"/>
  <c r="C394" i="8"/>
  <c r="B394" i="8"/>
  <c r="A394" i="8"/>
  <c r="Q394" i="8" s="1"/>
  <c r="P393" i="8"/>
  <c r="O393" i="8"/>
  <c r="N393" i="8"/>
  <c r="K393" i="8"/>
  <c r="L393" i="8" s="1"/>
  <c r="I393" i="8"/>
  <c r="H393" i="8"/>
  <c r="G393" i="8"/>
  <c r="F393" i="8"/>
  <c r="E393" i="8"/>
  <c r="D393" i="8"/>
  <c r="C393" i="8"/>
  <c r="B393" i="8"/>
  <c r="A393" i="8"/>
  <c r="Q393" i="8" s="1"/>
  <c r="P392" i="8"/>
  <c r="O392" i="8"/>
  <c r="N392" i="8"/>
  <c r="K392" i="8"/>
  <c r="L392" i="8" s="1"/>
  <c r="I392" i="8"/>
  <c r="H392" i="8"/>
  <c r="G392" i="8"/>
  <c r="F392" i="8"/>
  <c r="E392" i="8"/>
  <c r="D392" i="8"/>
  <c r="C392" i="8"/>
  <c r="B392" i="8"/>
  <c r="A392" i="8"/>
  <c r="Q392" i="8" s="1"/>
  <c r="P391" i="8"/>
  <c r="O391" i="8"/>
  <c r="N391" i="8"/>
  <c r="K391" i="8"/>
  <c r="L391" i="8" s="1"/>
  <c r="I391" i="8"/>
  <c r="H391" i="8"/>
  <c r="G391" i="8"/>
  <c r="F391" i="8"/>
  <c r="E391" i="8"/>
  <c r="D391" i="8"/>
  <c r="C391" i="8"/>
  <c r="B391" i="8"/>
  <c r="A391" i="8"/>
  <c r="Q391" i="8" s="1"/>
  <c r="P390" i="8"/>
  <c r="O390" i="8"/>
  <c r="N390" i="8"/>
  <c r="K390" i="8"/>
  <c r="L390" i="8" s="1"/>
  <c r="I390" i="8"/>
  <c r="H390" i="8"/>
  <c r="G390" i="8"/>
  <c r="F390" i="8"/>
  <c r="E390" i="8"/>
  <c r="D390" i="8"/>
  <c r="C390" i="8"/>
  <c r="B390" i="8"/>
  <c r="A390" i="8"/>
  <c r="Q390" i="8" s="1"/>
  <c r="P389" i="8"/>
  <c r="O389" i="8"/>
  <c r="N389" i="8"/>
  <c r="K389" i="8"/>
  <c r="L389" i="8" s="1"/>
  <c r="I389" i="8"/>
  <c r="H389" i="8"/>
  <c r="G389" i="8"/>
  <c r="F389" i="8"/>
  <c r="E389" i="8"/>
  <c r="D389" i="8"/>
  <c r="C389" i="8"/>
  <c r="B389" i="8"/>
  <c r="A389" i="8"/>
  <c r="Q389" i="8" s="1"/>
  <c r="P388" i="8"/>
  <c r="O388" i="8"/>
  <c r="N388" i="8"/>
  <c r="K388" i="8"/>
  <c r="L388" i="8" s="1"/>
  <c r="I388" i="8"/>
  <c r="H388" i="8"/>
  <c r="G388" i="8"/>
  <c r="F388" i="8"/>
  <c r="E388" i="8"/>
  <c r="D388" i="8"/>
  <c r="C388" i="8"/>
  <c r="B388" i="8"/>
  <c r="A388" i="8"/>
  <c r="Q388" i="8" s="1"/>
  <c r="P387" i="8"/>
  <c r="O387" i="8"/>
  <c r="N387" i="8"/>
  <c r="K387" i="8"/>
  <c r="L387" i="8" s="1"/>
  <c r="I387" i="8"/>
  <c r="H387" i="8"/>
  <c r="G387" i="8"/>
  <c r="F387" i="8"/>
  <c r="E387" i="8"/>
  <c r="D387" i="8"/>
  <c r="C387" i="8"/>
  <c r="B387" i="8"/>
  <c r="A387" i="8"/>
  <c r="Q387" i="8" s="1"/>
  <c r="P386" i="8"/>
  <c r="O386" i="8"/>
  <c r="N386" i="8"/>
  <c r="K386" i="8"/>
  <c r="L386" i="8" s="1"/>
  <c r="I386" i="8"/>
  <c r="H386" i="8"/>
  <c r="G386" i="8"/>
  <c r="F386" i="8"/>
  <c r="E386" i="8"/>
  <c r="D386" i="8"/>
  <c r="C386" i="8"/>
  <c r="B386" i="8"/>
  <c r="A386" i="8"/>
  <c r="Q386" i="8" s="1"/>
  <c r="P385" i="8"/>
  <c r="O385" i="8"/>
  <c r="N385" i="8"/>
  <c r="K385" i="8"/>
  <c r="L385" i="8" s="1"/>
  <c r="I385" i="8"/>
  <c r="H385" i="8"/>
  <c r="G385" i="8"/>
  <c r="F385" i="8"/>
  <c r="E385" i="8"/>
  <c r="D385" i="8"/>
  <c r="C385" i="8"/>
  <c r="B385" i="8"/>
  <c r="A385" i="8"/>
  <c r="Q385" i="8" s="1"/>
  <c r="P384" i="8"/>
  <c r="O384" i="8"/>
  <c r="N384" i="8"/>
  <c r="K384" i="8"/>
  <c r="L384" i="8" s="1"/>
  <c r="I384" i="8"/>
  <c r="H384" i="8"/>
  <c r="G384" i="8"/>
  <c r="F384" i="8"/>
  <c r="E384" i="8"/>
  <c r="D384" i="8"/>
  <c r="C384" i="8"/>
  <c r="B384" i="8"/>
  <c r="A384" i="8"/>
  <c r="Q384" i="8" s="1"/>
  <c r="P383" i="8"/>
  <c r="O383" i="8"/>
  <c r="N383" i="8"/>
  <c r="K383" i="8"/>
  <c r="L383" i="8" s="1"/>
  <c r="I383" i="8"/>
  <c r="H383" i="8"/>
  <c r="G383" i="8"/>
  <c r="F383" i="8"/>
  <c r="E383" i="8"/>
  <c r="D383" i="8"/>
  <c r="C383" i="8"/>
  <c r="B383" i="8"/>
  <c r="A383" i="8"/>
  <c r="Q383" i="8" s="1"/>
  <c r="P382" i="8"/>
  <c r="O382" i="8"/>
  <c r="N382" i="8"/>
  <c r="K382" i="8"/>
  <c r="L382" i="8" s="1"/>
  <c r="I382" i="8"/>
  <c r="H382" i="8"/>
  <c r="G382" i="8"/>
  <c r="F382" i="8"/>
  <c r="E382" i="8"/>
  <c r="D382" i="8"/>
  <c r="C382" i="8"/>
  <c r="B382" i="8"/>
  <c r="A382" i="8"/>
  <c r="Q382" i="8" s="1"/>
  <c r="P381" i="8"/>
  <c r="O381" i="8"/>
  <c r="N381" i="8"/>
  <c r="K381" i="8"/>
  <c r="L381" i="8" s="1"/>
  <c r="I381" i="8"/>
  <c r="H381" i="8"/>
  <c r="G381" i="8"/>
  <c r="F381" i="8"/>
  <c r="E381" i="8"/>
  <c r="D381" i="8"/>
  <c r="C381" i="8"/>
  <c r="B381" i="8"/>
  <c r="A381" i="8"/>
  <c r="Q381" i="8" s="1"/>
  <c r="P380" i="8"/>
  <c r="O380" i="8"/>
  <c r="N380" i="8"/>
  <c r="K380" i="8"/>
  <c r="L380" i="8" s="1"/>
  <c r="I380" i="8"/>
  <c r="H380" i="8"/>
  <c r="G380" i="8"/>
  <c r="F380" i="8"/>
  <c r="E380" i="8"/>
  <c r="D380" i="8"/>
  <c r="C380" i="8"/>
  <c r="B380" i="8"/>
  <c r="A380" i="8"/>
  <c r="Q380" i="8" s="1"/>
  <c r="P379" i="8"/>
  <c r="O379" i="8"/>
  <c r="N379" i="8"/>
  <c r="K379" i="8"/>
  <c r="L379" i="8" s="1"/>
  <c r="I96" i="3" s="1"/>
  <c r="I379" i="8"/>
  <c r="H379" i="8"/>
  <c r="G379" i="8"/>
  <c r="F379" i="8"/>
  <c r="E379" i="8"/>
  <c r="E96" i="3" s="1"/>
  <c r="D379" i="8"/>
  <c r="C379" i="8"/>
  <c r="C96" i="3" s="1"/>
  <c r="B379" i="8"/>
  <c r="A379" i="8"/>
  <c r="Q379" i="8" s="1"/>
  <c r="P378" i="8"/>
  <c r="O378" i="8"/>
  <c r="N378" i="8"/>
  <c r="K378" i="8"/>
  <c r="L378" i="8" s="1"/>
  <c r="I95" i="3" s="1"/>
  <c r="I378" i="8"/>
  <c r="H378" i="8"/>
  <c r="F95" i="3" s="1"/>
  <c r="G378" i="8"/>
  <c r="F378" i="8"/>
  <c r="E378" i="8"/>
  <c r="D378" i="8"/>
  <c r="D95" i="3" s="1"/>
  <c r="C378" i="8"/>
  <c r="B378" i="8"/>
  <c r="B95" i="3" s="1"/>
  <c r="A378" i="8"/>
  <c r="Q378" i="8" s="1"/>
  <c r="P377" i="8"/>
  <c r="O377" i="8"/>
  <c r="N377" i="8"/>
  <c r="K377" i="8"/>
  <c r="L377" i="8" s="1"/>
  <c r="I377" i="8"/>
  <c r="H377" i="8"/>
  <c r="G377" i="8"/>
  <c r="F377" i="8"/>
  <c r="E377" i="8"/>
  <c r="D377" i="8"/>
  <c r="C377" i="8"/>
  <c r="B377" i="8"/>
  <c r="A377" i="8"/>
  <c r="Q377" i="8" s="1"/>
  <c r="P376" i="8"/>
  <c r="O376" i="8"/>
  <c r="N376" i="8"/>
  <c r="K376" i="8"/>
  <c r="L376" i="8" s="1"/>
  <c r="I376" i="8"/>
  <c r="H376" i="8"/>
  <c r="G376" i="8"/>
  <c r="F376" i="8"/>
  <c r="E376" i="8"/>
  <c r="D376" i="8"/>
  <c r="C376" i="8"/>
  <c r="B376" i="8"/>
  <c r="A376" i="8"/>
  <c r="P375" i="8"/>
  <c r="O375" i="8"/>
  <c r="N375" i="8"/>
  <c r="K375" i="8"/>
  <c r="L375" i="8" s="1"/>
  <c r="I375" i="8"/>
  <c r="H375" i="8"/>
  <c r="G375" i="8"/>
  <c r="F375" i="8"/>
  <c r="E375" i="8"/>
  <c r="D375" i="8"/>
  <c r="C375" i="8"/>
  <c r="B375" i="8"/>
  <c r="A375" i="8"/>
  <c r="Q375" i="8" s="1"/>
  <c r="P374" i="8"/>
  <c r="O374" i="8"/>
  <c r="N374" i="8"/>
  <c r="K374" i="8"/>
  <c r="L374" i="8" s="1"/>
  <c r="I374" i="8"/>
  <c r="H374" i="8"/>
  <c r="G374" i="8"/>
  <c r="F374" i="8"/>
  <c r="E374" i="8"/>
  <c r="D374" i="8"/>
  <c r="C374" i="8"/>
  <c r="B374" i="8"/>
  <c r="A374" i="8"/>
  <c r="Q374" i="8" s="1"/>
  <c r="P373" i="8"/>
  <c r="O373" i="8"/>
  <c r="N373" i="8"/>
  <c r="K373" i="8"/>
  <c r="L373" i="8" s="1"/>
  <c r="I373" i="8"/>
  <c r="H373" i="8"/>
  <c r="G373" i="8"/>
  <c r="F373" i="8"/>
  <c r="E373" i="8"/>
  <c r="D373" i="8"/>
  <c r="C373" i="8"/>
  <c r="B373" i="8"/>
  <c r="A373" i="8"/>
  <c r="Q373" i="8" s="1"/>
  <c r="P372" i="8"/>
  <c r="O372" i="8"/>
  <c r="N372" i="8"/>
  <c r="K372" i="8"/>
  <c r="L372" i="8" s="1"/>
  <c r="I372" i="8"/>
  <c r="H372" i="8"/>
  <c r="G372" i="8"/>
  <c r="F372" i="8"/>
  <c r="E372" i="8"/>
  <c r="D372" i="8"/>
  <c r="C372" i="8"/>
  <c r="B372" i="8"/>
  <c r="A372" i="8"/>
  <c r="Q372" i="8" s="1"/>
  <c r="P371" i="8"/>
  <c r="O371" i="8"/>
  <c r="N371" i="8"/>
  <c r="K371" i="8"/>
  <c r="L371" i="8" s="1"/>
  <c r="I371" i="8"/>
  <c r="H371" i="8"/>
  <c r="G371" i="8"/>
  <c r="F371" i="8"/>
  <c r="E371" i="8"/>
  <c r="D371" i="8"/>
  <c r="C371" i="8"/>
  <c r="B371" i="8"/>
  <c r="A371" i="8"/>
  <c r="P370" i="8"/>
  <c r="O370" i="8"/>
  <c r="N370" i="8"/>
  <c r="K370" i="8"/>
  <c r="L370" i="8" s="1"/>
  <c r="I370" i="8"/>
  <c r="H370" i="8"/>
  <c r="G370" i="8"/>
  <c r="F370" i="8"/>
  <c r="E370" i="8"/>
  <c r="D370" i="8"/>
  <c r="C370" i="8"/>
  <c r="B370" i="8"/>
  <c r="A370" i="8"/>
  <c r="P369" i="8"/>
  <c r="O369" i="8"/>
  <c r="N369" i="8"/>
  <c r="K369" i="8"/>
  <c r="L369" i="8" s="1"/>
  <c r="I369" i="8"/>
  <c r="H369" i="8"/>
  <c r="G369" i="8"/>
  <c r="F369" i="8"/>
  <c r="E369" i="8"/>
  <c r="D369" i="8"/>
  <c r="C369" i="8"/>
  <c r="B369" i="8"/>
  <c r="A369" i="8"/>
  <c r="Q369" i="8" s="1"/>
  <c r="P368" i="8"/>
  <c r="O368" i="8"/>
  <c r="N368" i="8"/>
  <c r="K368" i="8"/>
  <c r="L368" i="8" s="1"/>
  <c r="I368" i="8"/>
  <c r="H368" i="8"/>
  <c r="G368" i="8"/>
  <c r="F368" i="8"/>
  <c r="E368" i="8"/>
  <c r="D368" i="8"/>
  <c r="C368" i="8"/>
  <c r="B368" i="8"/>
  <c r="A368" i="8"/>
  <c r="Q368" i="8" s="1"/>
  <c r="P367" i="8"/>
  <c r="O367" i="8"/>
  <c r="N367" i="8"/>
  <c r="K367" i="8"/>
  <c r="L367" i="8" s="1"/>
  <c r="I367" i="8"/>
  <c r="H367" i="8"/>
  <c r="G367" i="8"/>
  <c r="F367" i="8"/>
  <c r="E367" i="8"/>
  <c r="D367" i="8"/>
  <c r="C367" i="8"/>
  <c r="B367" i="8"/>
  <c r="A367" i="8"/>
  <c r="Q367" i="8" s="1"/>
  <c r="P366" i="8"/>
  <c r="O366" i="8"/>
  <c r="N366" i="8"/>
  <c r="K366" i="8"/>
  <c r="L366" i="8" s="1"/>
  <c r="I366" i="8"/>
  <c r="H366" i="8"/>
  <c r="G366" i="8"/>
  <c r="F366" i="8"/>
  <c r="E366" i="8"/>
  <c r="D366" i="8"/>
  <c r="C366" i="8"/>
  <c r="B366" i="8"/>
  <c r="A366" i="8"/>
  <c r="Q366" i="8" s="1"/>
  <c r="P365" i="8"/>
  <c r="O365" i="8"/>
  <c r="N365" i="8"/>
  <c r="K365" i="8"/>
  <c r="L365" i="8" s="1"/>
  <c r="I365" i="8"/>
  <c r="H365" i="8"/>
  <c r="G365" i="8"/>
  <c r="F365" i="8"/>
  <c r="E365" i="8"/>
  <c r="D365" i="8"/>
  <c r="C365" i="8"/>
  <c r="B365" i="8"/>
  <c r="A365" i="8"/>
  <c r="Q365" i="8" s="1"/>
  <c r="P364" i="8"/>
  <c r="O364" i="8"/>
  <c r="N364" i="8"/>
  <c r="K364" i="8"/>
  <c r="L364" i="8" s="1"/>
  <c r="I364" i="8"/>
  <c r="H364" i="8"/>
  <c r="G364" i="8"/>
  <c r="F364" i="8"/>
  <c r="E364" i="8"/>
  <c r="D364" i="8"/>
  <c r="C364" i="8"/>
  <c r="B364" i="8"/>
  <c r="A364" i="8"/>
  <c r="Q364" i="8" s="1"/>
  <c r="P363" i="8"/>
  <c r="O363" i="8"/>
  <c r="N363" i="8"/>
  <c r="K363" i="8"/>
  <c r="L363" i="8" s="1"/>
  <c r="I142" i="3" s="1"/>
  <c r="I363" i="8"/>
  <c r="H363" i="8"/>
  <c r="G363" i="8"/>
  <c r="F363" i="8"/>
  <c r="E363" i="8"/>
  <c r="E142" i="3" s="1"/>
  <c r="D363" i="8"/>
  <c r="C363" i="8"/>
  <c r="B363" i="8"/>
  <c r="A363" i="8"/>
  <c r="Q363" i="8" s="1"/>
  <c r="P362" i="8"/>
  <c r="O362" i="8"/>
  <c r="N362" i="8"/>
  <c r="K362" i="8"/>
  <c r="L362" i="8" s="1"/>
  <c r="I362" i="8"/>
  <c r="H362" i="8"/>
  <c r="G362" i="8"/>
  <c r="F362" i="8"/>
  <c r="E362" i="8"/>
  <c r="D362" i="8"/>
  <c r="C362" i="8"/>
  <c r="B362" i="8"/>
  <c r="A362" i="8"/>
  <c r="P361" i="8"/>
  <c r="O361" i="8"/>
  <c r="N361" i="8"/>
  <c r="K361" i="8"/>
  <c r="L361" i="8" s="1"/>
  <c r="I361" i="8"/>
  <c r="H361" i="8"/>
  <c r="G361" i="8"/>
  <c r="F361" i="8"/>
  <c r="E361" i="8"/>
  <c r="D361" i="8"/>
  <c r="C361" i="8"/>
  <c r="B361" i="8"/>
  <c r="A361" i="8"/>
  <c r="Q361" i="8" s="1"/>
  <c r="P360" i="8"/>
  <c r="O360" i="8"/>
  <c r="N360" i="8"/>
  <c r="K360" i="8"/>
  <c r="L360" i="8" s="1"/>
  <c r="I360" i="8"/>
  <c r="H360" i="8"/>
  <c r="G360" i="8"/>
  <c r="F360" i="8"/>
  <c r="E360" i="8"/>
  <c r="D360" i="8"/>
  <c r="C360" i="8"/>
  <c r="B360" i="8"/>
  <c r="A360" i="8"/>
  <c r="Q360" i="8" s="1"/>
  <c r="P359" i="8"/>
  <c r="O359" i="8"/>
  <c r="N359" i="8"/>
  <c r="K359" i="8"/>
  <c r="L359" i="8" s="1"/>
  <c r="I94" i="3" s="1"/>
  <c r="I359" i="8"/>
  <c r="H359" i="8"/>
  <c r="G359" i="8"/>
  <c r="F359" i="8"/>
  <c r="E359" i="8"/>
  <c r="E94" i="3" s="1"/>
  <c r="D359" i="8"/>
  <c r="C359" i="8"/>
  <c r="C94" i="3" s="1"/>
  <c r="B359" i="8"/>
  <c r="A359" i="8"/>
  <c r="Q359" i="8" s="1"/>
  <c r="P358" i="8"/>
  <c r="O358" i="8"/>
  <c r="N358" i="8"/>
  <c r="K358" i="8"/>
  <c r="L358" i="8" s="1"/>
  <c r="I358" i="8"/>
  <c r="H358" i="8"/>
  <c r="G358" i="8"/>
  <c r="F358" i="8"/>
  <c r="E358" i="8"/>
  <c r="D358" i="8"/>
  <c r="C358" i="8"/>
  <c r="B358" i="8"/>
  <c r="A358" i="8"/>
  <c r="P357" i="8"/>
  <c r="O357" i="8"/>
  <c r="N357" i="8"/>
  <c r="K357" i="8"/>
  <c r="L357" i="8" s="1"/>
  <c r="I357" i="8"/>
  <c r="H357" i="8"/>
  <c r="G357" i="8"/>
  <c r="F357" i="8"/>
  <c r="E357" i="8"/>
  <c r="D357" i="8"/>
  <c r="C357" i="8"/>
  <c r="B357" i="8"/>
  <c r="A357" i="8"/>
  <c r="Q357" i="8" s="1"/>
  <c r="P356" i="8"/>
  <c r="O356" i="8"/>
  <c r="N356" i="8"/>
  <c r="K356" i="8"/>
  <c r="L356" i="8" s="1"/>
  <c r="I356" i="8"/>
  <c r="H356" i="8"/>
  <c r="G356" i="8"/>
  <c r="F356" i="8"/>
  <c r="E356" i="8"/>
  <c r="D356" i="8"/>
  <c r="C356" i="8"/>
  <c r="B356" i="8"/>
  <c r="A356" i="8"/>
  <c r="Q356" i="8" s="1"/>
  <c r="P355" i="8"/>
  <c r="O355" i="8"/>
  <c r="N355" i="8"/>
  <c r="K355" i="8"/>
  <c r="L355" i="8" s="1"/>
  <c r="I355" i="8"/>
  <c r="H355" i="8"/>
  <c r="G355" i="8"/>
  <c r="F355" i="8"/>
  <c r="E355" i="8"/>
  <c r="D355" i="8"/>
  <c r="C355" i="8"/>
  <c r="B355" i="8"/>
  <c r="A355" i="8"/>
  <c r="Q355" i="8" s="1"/>
  <c r="P354" i="8"/>
  <c r="O354" i="8"/>
  <c r="N354" i="8"/>
  <c r="K354" i="8"/>
  <c r="L354" i="8" s="1"/>
  <c r="I354" i="8"/>
  <c r="H354" i="8"/>
  <c r="G354" i="8"/>
  <c r="F354" i="8"/>
  <c r="E354" i="8"/>
  <c r="D354" i="8"/>
  <c r="C354" i="8"/>
  <c r="B354" i="8"/>
  <c r="A354" i="8"/>
  <c r="Q354" i="8" s="1"/>
  <c r="P353" i="8"/>
  <c r="O353" i="8"/>
  <c r="N353" i="8"/>
  <c r="K353" i="8"/>
  <c r="L353" i="8" s="1"/>
  <c r="I353" i="8"/>
  <c r="H353" i="8"/>
  <c r="G353" i="8"/>
  <c r="F353" i="8"/>
  <c r="E353" i="8"/>
  <c r="D353" i="8"/>
  <c r="C353" i="8"/>
  <c r="B353" i="8"/>
  <c r="A353" i="8"/>
  <c r="P352" i="8"/>
  <c r="O352" i="8"/>
  <c r="N352" i="8"/>
  <c r="K352" i="8"/>
  <c r="L352" i="8" s="1"/>
  <c r="I352" i="8"/>
  <c r="H352" i="8"/>
  <c r="G352" i="8"/>
  <c r="F352" i="8"/>
  <c r="E352" i="8"/>
  <c r="D352" i="8"/>
  <c r="C352" i="8"/>
  <c r="B352" i="8"/>
  <c r="A352" i="8"/>
  <c r="Q352" i="8" s="1"/>
  <c r="P351" i="8"/>
  <c r="O351" i="8"/>
  <c r="N351" i="8"/>
  <c r="K351" i="8"/>
  <c r="L351" i="8" s="1"/>
  <c r="I351" i="8"/>
  <c r="H351" i="8"/>
  <c r="G351" i="8"/>
  <c r="F351" i="8"/>
  <c r="E351" i="8"/>
  <c r="D351" i="8"/>
  <c r="C351" i="8"/>
  <c r="B351" i="8"/>
  <c r="A351" i="8"/>
  <c r="Q351" i="8" s="1"/>
  <c r="P350" i="8"/>
  <c r="O350" i="8"/>
  <c r="N350" i="8"/>
  <c r="K350" i="8"/>
  <c r="L350" i="8" s="1"/>
  <c r="I350" i="8"/>
  <c r="H350" i="8"/>
  <c r="G350" i="8"/>
  <c r="F350" i="8"/>
  <c r="E350" i="8"/>
  <c r="D350" i="8"/>
  <c r="C350" i="8"/>
  <c r="B350" i="8"/>
  <c r="A350" i="8"/>
  <c r="Q350" i="8" s="1"/>
  <c r="P349" i="8"/>
  <c r="O349" i="8"/>
  <c r="N349" i="8"/>
  <c r="K349" i="8"/>
  <c r="L349" i="8" s="1"/>
  <c r="I349" i="8"/>
  <c r="H349" i="8"/>
  <c r="G349" i="8"/>
  <c r="F349" i="8"/>
  <c r="E349" i="8"/>
  <c r="D349" i="8"/>
  <c r="C349" i="8"/>
  <c r="B349" i="8"/>
  <c r="A349" i="8"/>
  <c r="Q349" i="8" s="1"/>
  <c r="P348" i="8"/>
  <c r="O348" i="8"/>
  <c r="N348" i="8"/>
  <c r="K348" i="8"/>
  <c r="L348" i="8" s="1"/>
  <c r="I348" i="8"/>
  <c r="H348" i="8"/>
  <c r="G348" i="8"/>
  <c r="F348" i="8"/>
  <c r="E348" i="8"/>
  <c r="D348" i="8"/>
  <c r="C348" i="8"/>
  <c r="B348" i="8"/>
  <c r="A348" i="8"/>
  <c r="Q348" i="8" s="1"/>
  <c r="P347" i="8"/>
  <c r="O347" i="8"/>
  <c r="N347" i="8"/>
  <c r="K347" i="8"/>
  <c r="L347" i="8" s="1"/>
  <c r="I347" i="8"/>
  <c r="H347" i="8"/>
  <c r="G347" i="8"/>
  <c r="F347" i="8"/>
  <c r="E347" i="8"/>
  <c r="D347" i="8"/>
  <c r="C347" i="8"/>
  <c r="B347" i="8"/>
  <c r="A347" i="8"/>
  <c r="Q347" i="8" s="1"/>
  <c r="P346" i="8"/>
  <c r="O346" i="8"/>
  <c r="N346" i="8"/>
  <c r="K346" i="8"/>
  <c r="L346" i="8" s="1"/>
  <c r="I346" i="8"/>
  <c r="H346" i="8"/>
  <c r="G346" i="8"/>
  <c r="F346" i="8"/>
  <c r="E346" i="8"/>
  <c r="D346" i="8"/>
  <c r="C346" i="8"/>
  <c r="B346" i="8"/>
  <c r="A346" i="8"/>
  <c r="Q346" i="8" s="1"/>
  <c r="P345" i="8"/>
  <c r="O345" i="8"/>
  <c r="N345" i="8"/>
  <c r="K345" i="8"/>
  <c r="L345" i="8" s="1"/>
  <c r="I345" i="8"/>
  <c r="H345" i="8"/>
  <c r="G345" i="8"/>
  <c r="F345" i="8"/>
  <c r="E345" i="8"/>
  <c r="D345" i="8"/>
  <c r="C345" i="8"/>
  <c r="B345" i="8"/>
  <c r="A345" i="8"/>
  <c r="Q345" i="8" s="1"/>
  <c r="P344" i="8"/>
  <c r="O344" i="8"/>
  <c r="N344" i="8"/>
  <c r="K344" i="8"/>
  <c r="L344" i="8" s="1"/>
  <c r="I344" i="8"/>
  <c r="H344" i="8"/>
  <c r="G344" i="8"/>
  <c r="F344" i="8"/>
  <c r="E344" i="8"/>
  <c r="D344" i="8"/>
  <c r="C344" i="8"/>
  <c r="B344" i="8"/>
  <c r="A344" i="8"/>
  <c r="Q344" i="8" s="1"/>
  <c r="P343" i="8"/>
  <c r="O343" i="8"/>
  <c r="N343" i="8"/>
  <c r="K343" i="8"/>
  <c r="L343" i="8" s="1"/>
  <c r="I343" i="8"/>
  <c r="H343" i="8"/>
  <c r="G343" i="8"/>
  <c r="F343" i="8"/>
  <c r="E343" i="8"/>
  <c r="D343" i="8"/>
  <c r="C343" i="8"/>
  <c r="B343" i="8"/>
  <c r="A343" i="8"/>
  <c r="Q343" i="8" s="1"/>
  <c r="P342" i="8"/>
  <c r="O342" i="8"/>
  <c r="N342" i="8"/>
  <c r="K342" i="8"/>
  <c r="L342" i="8" s="1"/>
  <c r="I342" i="8"/>
  <c r="H342" i="8"/>
  <c r="G342" i="8"/>
  <c r="F342" i="8"/>
  <c r="E342" i="8"/>
  <c r="D342" i="8"/>
  <c r="C342" i="8"/>
  <c r="B342" i="8"/>
  <c r="A342" i="8"/>
  <c r="Q342" i="8" s="1"/>
  <c r="P341" i="8"/>
  <c r="O341" i="8"/>
  <c r="N341" i="8"/>
  <c r="K341" i="8"/>
  <c r="L341" i="8" s="1"/>
  <c r="I341" i="8"/>
  <c r="H341" i="8"/>
  <c r="G341" i="8"/>
  <c r="F341" i="8"/>
  <c r="E341" i="8"/>
  <c r="D341" i="8"/>
  <c r="C341" i="8"/>
  <c r="B341" i="8"/>
  <c r="A341" i="8"/>
  <c r="Q341" i="8" s="1"/>
  <c r="P340" i="8"/>
  <c r="O340" i="8"/>
  <c r="N340" i="8"/>
  <c r="K340" i="8"/>
  <c r="L340" i="8" s="1"/>
  <c r="I340" i="8"/>
  <c r="H340" i="8"/>
  <c r="G340" i="8"/>
  <c r="F340" i="8"/>
  <c r="E340" i="8"/>
  <c r="D340" i="8"/>
  <c r="C340" i="8"/>
  <c r="B340" i="8"/>
  <c r="A340" i="8"/>
  <c r="Q340" i="8" s="1"/>
  <c r="P339" i="8"/>
  <c r="O339" i="8"/>
  <c r="N339" i="8"/>
  <c r="K339" i="8"/>
  <c r="L339" i="8" s="1"/>
  <c r="I339" i="8"/>
  <c r="H339" i="8"/>
  <c r="G339" i="8"/>
  <c r="F339" i="8"/>
  <c r="E339" i="8"/>
  <c r="D339" i="8"/>
  <c r="C339" i="8"/>
  <c r="B339" i="8"/>
  <c r="A339" i="8"/>
  <c r="Q339" i="8" s="1"/>
  <c r="P338" i="8"/>
  <c r="O338" i="8"/>
  <c r="N338" i="8"/>
  <c r="K338" i="8"/>
  <c r="L338" i="8" s="1"/>
  <c r="I338" i="8"/>
  <c r="H338" i="8"/>
  <c r="G338" i="8"/>
  <c r="F338" i="8"/>
  <c r="E338" i="8"/>
  <c r="D338" i="8"/>
  <c r="C338" i="8"/>
  <c r="B338" i="8"/>
  <c r="A338" i="8"/>
  <c r="Q338" i="8" s="1"/>
  <c r="P337" i="8"/>
  <c r="O337" i="8"/>
  <c r="N337" i="8"/>
  <c r="K337" i="8"/>
  <c r="L337" i="8" s="1"/>
  <c r="I337" i="8"/>
  <c r="H337" i="8"/>
  <c r="G337" i="8"/>
  <c r="F337" i="8"/>
  <c r="E337" i="8"/>
  <c r="D337" i="8"/>
  <c r="C337" i="8"/>
  <c r="B337" i="8"/>
  <c r="A337" i="8"/>
  <c r="Q337" i="8" s="1"/>
  <c r="P336" i="8"/>
  <c r="O336" i="8"/>
  <c r="N336" i="8"/>
  <c r="K336" i="8"/>
  <c r="L336" i="8" s="1"/>
  <c r="I336" i="8"/>
  <c r="H336" i="8"/>
  <c r="G336" i="8"/>
  <c r="F336" i="8"/>
  <c r="E336" i="8"/>
  <c r="D336" i="8"/>
  <c r="C336" i="8"/>
  <c r="B336" i="8"/>
  <c r="A336" i="8"/>
  <c r="Q336" i="8" s="1"/>
  <c r="P335" i="8"/>
  <c r="O335" i="8"/>
  <c r="N335" i="8"/>
  <c r="K335" i="8"/>
  <c r="L335" i="8" s="1"/>
  <c r="I335" i="8"/>
  <c r="H335" i="8"/>
  <c r="G335" i="8"/>
  <c r="F335" i="8"/>
  <c r="E335" i="8"/>
  <c r="D335" i="8"/>
  <c r="C335" i="8"/>
  <c r="B335" i="8"/>
  <c r="A335" i="8"/>
  <c r="Q335" i="8" s="1"/>
  <c r="P334" i="8"/>
  <c r="O334" i="8"/>
  <c r="N334" i="8"/>
  <c r="K334" i="8"/>
  <c r="L334" i="8" s="1"/>
  <c r="I334" i="8"/>
  <c r="H334" i="8"/>
  <c r="G334" i="8"/>
  <c r="F334" i="8"/>
  <c r="E334" i="8"/>
  <c r="D334" i="8"/>
  <c r="C334" i="8"/>
  <c r="B334" i="8"/>
  <c r="A334" i="8"/>
  <c r="Q334" i="8" s="1"/>
  <c r="P333" i="8"/>
  <c r="O333" i="8"/>
  <c r="N333" i="8"/>
  <c r="K333" i="8"/>
  <c r="L333" i="8" s="1"/>
  <c r="I333" i="8"/>
  <c r="H333" i="8"/>
  <c r="G333" i="8"/>
  <c r="F333" i="8"/>
  <c r="E333" i="8"/>
  <c r="D333" i="8"/>
  <c r="C333" i="8"/>
  <c r="B333" i="8"/>
  <c r="A333" i="8"/>
  <c r="Q333" i="8" s="1"/>
  <c r="P332" i="8"/>
  <c r="O332" i="8"/>
  <c r="N332" i="8"/>
  <c r="K332" i="8"/>
  <c r="L332" i="8" s="1"/>
  <c r="I332" i="8"/>
  <c r="H332" i="8"/>
  <c r="G332" i="8"/>
  <c r="F332" i="8"/>
  <c r="E332" i="8"/>
  <c r="D332" i="8"/>
  <c r="C332" i="8"/>
  <c r="B332" i="8"/>
  <c r="A332" i="8"/>
  <c r="P331" i="8"/>
  <c r="O331" i="8"/>
  <c r="N331" i="8"/>
  <c r="K331" i="8"/>
  <c r="L331" i="8" s="1"/>
  <c r="I331" i="8"/>
  <c r="H331" i="8"/>
  <c r="G331" i="8"/>
  <c r="F331" i="8"/>
  <c r="E331" i="8"/>
  <c r="D331" i="8"/>
  <c r="C331" i="8"/>
  <c r="B331" i="8"/>
  <c r="A331" i="8"/>
  <c r="P330" i="8"/>
  <c r="O330" i="8"/>
  <c r="N330" i="8"/>
  <c r="K330" i="8"/>
  <c r="L330" i="8" s="1"/>
  <c r="I330" i="8"/>
  <c r="H330" i="8"/>
  <c r="G330" i="8"/>
  <c r="F330" i="8"/>
  <c r="E330" i="8"/>
  <c r="D330" i="8"/>
  <c r="C330" i="8"/>
  <c r="B330" i="8"/>
  <c r="A330" i="8"/>
  <c r="Q330" i="8" s="1"/>
  <c r="P329" i="8"/>
  <c r="O329" i="8"/>
  <c r="N329" i="8"/>
  <c r="K329" i="8"/>
  <c r="L329" i="8" s="1"/>
  <c r="I101" i="3" s="1"/>
  <c r="I329" i="8"/>
  <c r="H329" i="8"/>
  <c r="G329" i="8"/>
  <c r="F329" i="8"/>
  <c r="E329" i="8"/>
  <c r="D329" i="8"/>
  <c r="C329" i="8"/>
  <c r="C101" i="3" s="1"/>
  <c r="B329" i="8"/>
  <c r="A329" i="8"/>
  <c r="P328" i="8"/>
  <c r="O328" i="8"/>
  <c r="N328" i="8"/>
  <c r="K328" i="8"/>
  <c r="L328" i="8" s="1"/>
  <c r="I93" i="3" s="1"/>
  <c r="I328" i="8"/>
  <c r="H328" i="8"/>
  <c r="F93" i="3" s="1"/>
  <c r="G328" i="8"/>
  <c r="F328" i="8"/>
  <c r="E328" i="8"/>
  <c r="D328" i="8"/>
  <c r="C328" i="8"/>
  <c r="B328" i="8"/>
  <c r="A328" i="8"/>
  <c r="P327" i="8"/>
  <c r="O327" i="8"/>
  <c r="N327" i="8"/>
  <c r="K327" i="8"/>
  <c r="L327" i="8" s="1"/>
  <c r="I92" i="3" s="1"/>
  <c r="I327" i="8"/>
  <c r="H327" i="8"/>
  <c r="G327" i="8"/>
  <c r="F327" i="8"/>
  <c r="E327" i="8"/>
  <c r="E92" i="3" s="1"/>
  <c r="D327" i="8"/>
  <c r="C327" i="8"/>
  <c r="B327" i="8"/>
  <c r="A327" i="8"/>
  <c r="Q327" i="8" s="1"/>
  <c r="P326" i="8"/>
  <c r="O326" i="8"/>
  <c r="N326" i="8"/>
  <c r="K326" i="8"/>
  <c r="L326" i="8" s="1"/>
  <c r="I326" i="8"/>
  <c r="H326" i="8"/>
  <c r="G326" i="8"/>
  <c r="F326" i="8"/>
  <c r="E326" i="8"/>
  <c r="D326" i="8"/>
  <c r="C326" i="8"/>
  <c r="B326" i="8"/>
  <c r="A326" i="8"/>
  <c r="Q326" i="8" s="1"/>
  <c r="P325" i="8"/>
  <c r="O325" i="8"/>
  <c r="N325" i="8"/>
  <c r="K325" i="8"/>
  <c r="L325" i="8" s="1"/>
  <c r="I325" i="8"/>
  <c r="H325" i="8"/>
  <c r="G325" i="8"/>
  <c r="F325" i="8"/>
  <c r="E325" i="8"/>
  <c r="D325" i="8"/>
  <c r="C325" i="8"/>
  <c r="B325" i="8"/>
  <c r="A325" i="8"/>
  <c r="Q325" i="8" s="1"/>
  <c r="P324" i="8"/>
  <c r="O324" i="8"/>
  <c r="N324" i="8"/>
  <c r="K324" i="8"/>
  <c r="L324" i="8" s="1"/>
  <c r="I324" i="8"/>
  <c r="H324" i="8"/>
  <c r="G324" i="8"/>
  <c r="F324" i="8"/>
  <c r="E324" i="8"/>
  <c r="D324" i="8"/>
  <c r="C324" i="8"/>
  <c r="B324" i="8"/>
  <c r="A324" i="8"/>
  <c r="Q324" i="8" s="1"/>
  <c r="P323" i="8"/>
  <c r="O323" i="8"/>
  <c r="N323" i="8"/>
  <c r="K323" i="8"/>
  <c r="L323" i="8" s="1"/>
  <c r="I323" i="8"/>
  <c r="H323" i="8"/>
  <c r="G323" i="8"/>
  <c r="F323" i="8"/>
  <c r="E323" i="8"/>
  <c r="D323" i="8"/>
  <c r="C323" i="8"/>
  <c r="B323" i="8"/>
  <c r="A323" i="8"/>
  <c r="Q323" i="8" s="1"/>
  <c r="P322" i="8"/>
  <c r="O322" i="8"/>
  <c r="N322" i="8"/>
  <c r="K322" i="8"/>
  <c r="L322" i="8" s="1"/>
  <c r="I322" i="8"/>
  <c r="H322" i="8"/>
  <c r="G322" i="8"/>
  <c r="F322" i="8"/>
  <c r="E322" i="8"/>
  <c r="D322" i="8"/>
  <c r="C322" i="8"/>
  <c r="B322" i="8"/>
  <c r="A322" i="8"/>
  <c r="Q322" i="8" s="1"/>
  <c r="P321" i="8"/>
  <c r="O321" i="8"/>
  <c r="N321" i="8"/>
  <c r="K321" i="8"/>
  <c r="L321" i="8" s="1"/>
  <c r="I321" i="8"/>
  <c r="H321" i="8"/>
  <c r="G321" i="8"/>
  <c r="F321" i="8"/>
  <c r="E321" i="8"/>
  <c r="D321" i="8"/>
  <c r="C321" i="8"/>
  <c r="B321" i="8"/>
  <c r="A321" i="8"/>
  <c r="Q321" i="8" s="1"/>
  <c r="P320" i="8"/>
  <c r="O320" i="8"/>
  <c r="N320" i="8"/>
  <c r="K320" i="8"/>
  <c r="L320" i="8" s="1"/>
  <c r="I320" i="8"/>
  <c r="H320" i="8"/>
  <c r="G320" i="8"/>
  <c r="F320" i="8"/>
  <c r="E320" i="8"/>
  <c r="D320" i="8"/>
  <c r="C320" i="8"/>
  <c r="B320" i="8"/>
  <c r="A320" i="8"/>
  <c r="Q320" i="8" s="1"/>
  <c r="P319" i="8"/>
  <c r="O319" i="8"/>
  <c r="N319" i="8"/>
  <c r="K319" i="8"/>
  <c r="L319" i="8" s="1"/>
  <c r="I319" i="8"/>
  <c r="H319" i="8"/>
  <c r="G319" i="8"/>
  <c r="F319" i="8"/>
  <c r="E319" i="8"/>
  <c r="D319" i="8"/>
  <c r="C319" i="8"/>
  <c r="B319" i="8"/>
  <c r="A319" i="8"/>
  <c r="Q319" i="8" s="1"/>
  <c r="P318" i="8"/>
  <c r="O318" i="8"/>
  <c r="N318" i="8"/>
  <c r="K318" i="8"/>
  <c r="L318" i="8" s="1"/>
  <c r="I318" i="8"/>
  <c r="H318" i="8"/>
  <c r="G318" i="8"/>
  <c r="F318" i="8"/>
  <c r="E318" i="8"/>
  <c r="D318" i="8"/>
  <c r="C318" i="8"/>
  <c r="B318" i="8"/>
  <c r="A318" i="8"/>
  <c r="Q318" i="8" s="1"/>
  <c r="P317" i="8"/>
  <c r="O317" i="8"/>
  <c r="N317" i="8"/>
  <c r="K317" i="8"/>
  <c r="L317" i="8" s="1"/>
  <c r="I317" i="8"/>
  <c r="H317" i="8"/>
  <c r="G317" i="8"/>
  <c r="F317" i="8"/>
  <c r="E317" i="8"/>
  <c r="D317" i="8"/>
  <c r="C317" i="8"/>
  <c r="B317" i="8"/>
  <c r="A317" i="8"/>
  <c r="Q317" i="8" s="1"/>
  <c r="P316" i="8"/>
  <c r="O316" i="8"/>
  <c r="N316" i="8"/>
  <c r="K316" i="8"/>
  <c r="L316" i="8" s="1"/>
  <c r="I316" i="8"/>
  <c r="H316" i="8"/>
  <c r="G316" i="8"/>
  <c r="F316" i="8"/>
  <c r="E316" i="8"/>
  <c r="D316" i="8"/>
  <c r="C316" i="8"/>
  <c r="B316" i="8"/>
  <c r="A316" i="8"/>
  <c r="Q316" i="8" s="1"/>
  <c r="P315" i="8"/>
  <c r="O315" i="8"/>
  <c r="N315" i="8"/>
  <c r="K315" i="8"/>
  <c r="L315" i="8" s="1"/>
  <c r="I315" i="8"/>
  <c r="H315" i="8"/>
  <c r="G315" i="8"/>
  <c r="F315" i="8"/>
  <c r="E315" i="8"/>
  <c r="D315" i="8"/>
  <c r="C315" i="8"/>
  <c r="B315" i="8"/>
  <c r="A315" i="8"/>
  <c r="Q315" i="8" s="1"/>
  <c r="P314" i="8"/>
  <c r="O314" i="8"/>
  <c r="N314" i="8"/>
  <c r="K314" i="8"/>
  <c r="L314" i="8" s="1"/>
  <c r="I314" i="8"/>
  <c r="H314" i="8"/>
  <c r="G314" i="8"/>
  <c r="F314" i="8"/>
  <c r="E314" i="8"/>
  <c r="D314" i="8"/>
  <c r="C314" i="8"/>
  <c r="B314" i="8"/>
  <c r="A314" i="8"/>
  <c r="Q314" i="8" s="1"/>
  <c r="P313" i="8"/>
  <c r="O313" i="8"/>
  <c r="N313" i="8"/>
  <c r="K313" i="8"/>
  <c r="L313" i="8" s="1"/>
  <c r="I313" i="8"/>
  <c r="H313" i="8"/>
  <c r="G313" i="8"/>
  <c r="F313" i="8"/>
  <c r="E313" i="8"/>
  <c r="D313" i="8"/>
  <c r="C313" i="8"/>
  <c r="B313" i="8"/>
  <c r="A313" i="8"/>
  <c r="Q313" i="8" s="1"/>
  <c r="P312" i="8"/>
  <c r="O312" i="8"/>
  <c r="N312" i="8"/>
  <c r="K312" i="8"/>
  <c r="L312" i="8" s="1"/>
  <c r="I312" i="8"/>
  <c r="H312" i="8"/>
  <c r="G312" i="8"/>
  <c r="F312" i="8"/>
  <c r="E312" i="8"/>
  <c r="D312" i="8"/>
  <c r="C312" i="8"/>
  <c r="B312" i="8"/>
  <c r="A312" i="8"/>
  <c r="Q312" i="8" s="1"/>
  <c r="P311" i="8"/>
  <c r="O311" i="8"/>
  <c r="N311" i="8"/>
  <c r="K311" i="8"/>
  <c r="L311" i="8" s="1"/>
  <c r="I311" i="8"/>
  <c r="H311" i="8"/>
  <c r="G311" i="8"/>
  <c r="F311" i="8"/>
  <c r="E311" i="8"/>
  <c r="D311" i="8"/>
  <c r="C311" i="8"/>
  <c r="B311" i="8"/>
  <c r="A311" i="8"/>
  <c r="P310" i="8"/>
  <c r="O310" i="8"/>
  <c r="N310" i="8"/>
  <c r="K310" i="8"/>
  <c r="L310" i="8" s="1"/>
  <c r="I310" i="8"/>
  <c r="H310" i="8"/>
  <c r="G310" i="8"/>
  <c r="F310" i="8"/>
  <c r="E310" i="8"/>
  <c r="D310" i="8"/>
  <c r="C310" i="8"/>
  <c r="B310" i="8"/>
  <c r="A310" i="8"/>
  <c r="Q310" i="8" s="1"/>
  <c r="P309" i="8"/>
  <c r="O309" i="8"/>
  <c r="N309" i="8"/>
  <c r="K309" i="8"/>
  <c r="L309" i="8" s="1"/>
  <c r="I309" i="8"/>
  <c r="H309" i="8"/>
  <c r="G309" i="8"/>
  <c r="F309" i="8"/>
  <c r="E309" i="8"/>
  <c r="D309" i="8"/>
  <c r="C309" i="8"/>
  <c r="B309" i="8"/>
  <c r="A309" i="8"/>
  <c r="Q309" i="8" s="1"/>
  <c r="P308" i="8"/>
  <c r="O308" i="8"/>
  <c r="N308" i="8"/>
  <c r="K308" i="8"/>
  <c r="L308" i="8" s="1"/>
  <c r="I308" i="8"/>
  <c r="H308" i="8"/>
  <c r="G308" i="8"/>
  <c r="F308" i="8"/>
  <c r="E308" i="8"/>
  <c r="D308" i="8"/>
  <c r="C308" i="8"/>
  <c r="B308" i="8"/>
  <c r="A308" i="8"/>
  <c r="Q308" i="8" s="1"/>
  <c r="P307" i="8"/>
  <c r="O307" i="8"/>
  <c r="N307" i="8"/>
  <c r="K307" i="8"/>
  <c r="L307" i="8" s="1"/>
  <c r="I307" i="8"/>
  <c r="H307" i="8"/>
  <c r="G307" i="8"/>
  <c r="F307" i="8"/>
  <c r="E307" i="8"/>
  <c r="D307" i="8"/>
  <c r="C307" i="8"/>
  <c r="B307" i="8"/>
  <c r="A307" i="8"/>
  <c r="Q307" i="8" s="1"/>
  <c r="P306" i="8"/>
  <c r="O306" i="8"/>
  <c r="N306" i="8"/>
  <c r="K306" i="8"/>
  <c r="L306" i="8" s="1"/>
  <c r="I306" i="8"/>
  <c r="H306" i="8"/>
  <c r="G306" i="8"/>
  <c r="F306" i="8"/>
  <c r="E306" i="8"/>
  <c r="D306" i="8"/>
  <c r="C306" i="8"/>
  <c r="B306" i="8"/>
  <c r="A306" i="8"/>
  <c r="Q306" i="8" s="1"/>
  <c r="P305" i="8"/>
  <c r="O305" i="8"/>
  <c r="N305" i="8"/>
  <c r="K305" i="8"/>
  <c r="L305" i="8" s="1"/>
  <c r="I305" i="8"/>
  <c r="H305" i="8"/>
  <c r="G305" i="8"/>
  <c r="F305" i="8"/>
  <c r="E305" i="8"/>
  <c r="D305" i="8"/>
  <c r="C305" i="8"/>
  <c r="B305" i="8"/>
  <c r="A305" i="8"/>
  <c r="Q305" i="8" s="1"/>
  <c r="P304" i="8"/>
  <c r="O304" i="8"/>
  <c r="N304" i="8"/>
  <c r="K304" i="8"/>
  <c r="L304" i="8" s="1"/>
  <c r="I304" i="8"/>
  <c r="H304" i="8"/>
  <c r="G304" i="8"/>
  <c r="F304" i="8"/>
  <c r="E304" i="8"/>
  <c r="D304" i="8"/>
  <c r="C304" i="8"/>
  <c r="B304" i="8"/>
  <c r="A304" i="8"/>
  <c r="Q304" i="8" s="1"/>
  <c r="P303" i="8"/>
  <c r="O303" i="8"/>
  <c r="N303" i="8"/>
  <c r="K303" i="8"/>
  <c r="L303" i="8" s="1"/>
  <c r="I303" i="8"/>
  <c r="H303" i="8"/>
  <c r="G303" i="8"/>
  <c r="F303" i="8"/>
  <c r="E303" i="8"/>
  <c r="D303" i="8"/>
  <c r="C303" i="8"/>
  <c r="B303" i="8"/>
  <c r="A303" i="8"/>
  <c r="Q303" i="8" s="1"/>
  <c r="P302" i="8"/>
  <c r="O302" i="8"/>
  <c r="N302" i="8"/>
  <c r="K302" i="8"/>
  <c r="L302" i="8" s="1"/>
  <c r="I302" i="8"/>
  <c r="H302" i="8"/>
  <c r="G302" i="8"/>
  <c r="F302" i="8"/>
  <c r="E302" i="8"/>
  <c r="D302" i="8"/>
  <c r="C302" i="8"/>
  <c r="B302" i="8"/>
  <c r="A302" i="8"/>
  <c r="Q302" i="8" s="1"/>
  <c r="P301" i="8"/>
  <c r="O301" i="8"/>
  <c r="N301" i="8"/>
  <c r="K301" i="8"/>
  <c r="L301" i="8" s="1"/>
  <c r="I301" i="8"/>
  <c r="H301" i="8"/>
  <c r="G301" i="8"/>
  <c r="F301" i="8"/>
  <c r="E301" i="8"/>
  <c r="D301" i="8"/>
  <c r="C301" i="8"/>
  <c r="B301" i="8"/>
  <c r="A301" i="8"/>
  <c r="Q301" i="8" s="1"/>
  <c r="P300" i="8"/>
  <c r="O300" i="8"/>
  <c r="N300" i="8"/>
  <c r="L300" i="8"/>
  <c r="K300" i="8"/>
  <c r="I300" i="8"/>
  <c r="H300" i="8"/>
  <c r="G300" i="8"/>
  <c r="F300" i="8"/>
  <c r="E300" i="8"/>
  <c r="D300" i="8"/>
  <c r="C300" i="8"/>
  <c r="B300" i="8"/>
  <c r="A300" i="8"/>
  <c r="Q300" i="8" s="1"/>
  <c r="P299" i="8"/>
  <c r="O299" i="8"/>
  <c r="N299" i="8"/>
  <c r="K299" i="8"/>
  <c r="L299" i="8" s="1"/>
  <c r="I299" i="8"/>
  <c r="H299" i="8"/>
  <c r="G299" i="8"/>
  <c r="F299" i="8"/>
  <c r="E299" i="8"/>
  <c r="D299" i="8"/>
  <c r="C299" i="8"/>
  <c r="B299" i="8"/>
  <c r="A299" i="8"/>
  <c r="Q299" i="8" s="1"/>
  <c r="P298" i="8"/>
  <c r="O298" i="8"/>
  <c r="N298" i="8"/>
  <c r="K298" i="8"/>
  <c r="L298" i="8" s="1"/>
  <c r="I298" i="8"/>
  <c r="H298" i="8"/>
  <c r="G298" i="8"/>
  <c r="F298" i="8"/>
  <c r="E298" i="8"/>
  <c r="D298" i="8"/>
  <c r="C298" i="8"/>
  <c r="B298" i="8"/>
  <c r="A298" i="8"/>
  <c r="Q298" i="8" s="1"/>
  <c r="P297" i="8"/>
  <c r="O297" i="8"/>
  <c r="N297" i="8"/>
  <c r="L297" i="8"/>
  <c r="K297" i="8"/>
  <c r="I297" i="8"/>
  <c r="H297" i="8"/>
  <c r="G297" i="8"/>
  <c r="F297" i="8"/>
  <c r="E297" i="8"/>
  <c r="D297" i="8"/>
  <c r="C297" i="8"/>
  <c r="B297" i="8"/>
  <c r="A297" i="8"/>
  <c r="Q297" i="8" s="1"/>
  <c r="P296" i="8"/>
  <c r="O296" i="8"/>
  <c r="N296" i="8"/>
  <c r="K296" i="8"/>
  <c r="L296" i="8" s="1"/>
  <c r="I296" i="8"/>
  <c r="H296" i="8"/>
  <c r="G296" i="8"/>
  <c r="F296" i="8"/>
  <c r="E296" i="8"/>
  <c r="D296" i="8"/>
  <c r="C296" i="8"/>
  <c r="B296" i="8"/>
  <c r="A296" i="8"/>
  <c r="Q296" i="8" s="1"/>
  <c r="P295" i="8"/>
  <c r="O295" i="8"/>
  <c r="N295" i="8"/>
  <c r="K295" i="8"/>
  <c r="L295" i="8" s="1"/>
  <c r="I295" i="8"/>
  <c r="H295" i="8"/>
  <c r="G295" i="8"/>
  <c r="F295" i="8"/>
  <c r="E295" i="8"/>
  <c r="D295" i="8"/>
  <c r="C295" i="8"/>
  <c r="B295" i="8"/>
  <c r="A295" i="8"/>
  <c r="Q295" i="8" s="1"/>
  <c r="P294" i="8"/>
  <c r="O294" i="8"/>
  <c r="N294" i="8"/>
  <c r="K294" i="8"/>
  <c r="L294" i="8" s="1"/>
  <c r="I294" i="8"/>
  <c r="H294" i="8"/>
  <c r="G294" i="8"/>
  <c r="F294" i="8"/>
  <c r="E294" i="8"/>
  <c r="D294" i="8"/>
  <c r="C294" i="8"/>
  <c r="B294" i="8"/>
  <c r="A294" i="8"/>
  <c r="Q294" i="8" s="1"/>
  <c r="P293" i="8"/>
  <c r="O293" i="8"/>
  <c r="N293" i="8"/>
  <c r="K293" i="8"/>
  <c r="L293" i="8" s="1"/>
  <c r="I293" i="8"/>
  <c r="H293" i="8"/>
  <c r="G293" i="8"/>
  <c r="F293" i="8"/>
  <c r="E293" i="8"/>
  <c r="D293" i="8"/>
  <c r="C293" i="8"/>
  <c r="B293" i="8"/>
  <c r="A293" i="8"/>
  <c r="Q293" i="8" s="1"/>
  <c r="P292" i="8"/>
  <c r="O292" i="8"/>
  <c r="N292" i="8"/>
  <c r="K292" i="8"/>
  <c r="L292" i="8" s="1"/>
  <c r="I292" i="8"/>
  <c r="H292" i="8"/>
  <c r="G292" i="8"/>
  <c r="F292" i="8"/>
  <c r="E292" i="8"/>
  <c r="D292" i="8"/>
  <c r="C292" i="8"/>
  <c r="B292" i="8"/>
  <c r="A292" i="8"/>
  <c r="Q292" i="8" s="1"/>
  <c r="P291" i="8"/>
  <c r="O291" i="8"/>
  <c r="N291" i="8"/>
  <c r="K291" i="8"/>
  <c r="L291" i="8" s="1"/>
  <c r="I291" i="8"/>
  <c r="H291" i="8"/>
  <c r="G291" i="8"/>
  <c r="F291" i="8"/>
  <c r="E291" i="8"/>
  <c r="D291" i="8"/>
  <c r="C291" i="8"/>
  <c r="B291" i="8"/>
  <c r="A291" i="8"/>
  <c r="Q291" i="8" s="1"/>
  <c r="P290" i="8"/>
  <c r="O290" i="8"/>
  <c r="N290" i="8"/>
  <c r="K290" i="8"/>
  <c r="L290" i="8" s="1"/>
  <c r="I290" i="8"/>
  <c r="H290" i="8"/>
  <c r="G290" i="8"/>
  <c r="F290" i="8"/>
  <c r="E290" i="8"/>
  <c r="D290" i="8"/>
  <c r="C290" i="8"/>
  <c r="B290" i="8"/>
  <c r="A290" i="8"/>
  <c r="Q290" i="8" s="1"/>
  <c r="P289" i="8"/>
  <c r="O289" i="8"/>
  <c r="N289" i="8"/>
  <c r="K289" i="8"/>
  <c r="L289" i="8" s="1"/>
  <c r="I289" i="8"/>
  <c r="H289" i="8"/>
  <c r="G289" i="8"/>
  <c r="F289" i="8"/>
  <c r="E289" i="8"/>
  <c r="D289" i="8"/>
  <c r="C289" i="8"/>
  <c r="B289" i="8"/>
  <c r="A289" i="8"/>
  <c r="Q289" i="8" s="1"/>
  <c r="P288" i="8"/>
  <c r="O288" i="8"/>
  <c r="N288" i="8"/>
  <c r="K288" i="8"/>
  <c r="L288" i="8" s="1"/>
  <c r="I288" i="8"/>
  <c r="H288" i="8"/>
  <c r="G288" i="8"/>
  <c r="F288" i="8"/>
  <c r="E288" i="8"/>
  <c r="D288" i="8"/>
  <c r="C288" i="8"/>
  <c r="B288" i="8"/>
  <c r="A288" i="8"/>
  <c r="Q288" i="8" s="1"/>
  <c r="P287" i="8"/>
  <c r="O287" i="8"/>
  <c r="N287" i="8"/>
  <c r="K287" i="8"/>
  <c r="L287" i="8" s="1"/>
  <c r="I287" i="8"/>
  <c r="H287" i="8"/>
  <c r="G287" i="8"/>
  <c r="F287" i="8"/>
  <c r="E287" i="8"/>
  <c r="D287" i="8"/>
  <c r="C287" i="8"/>
  <c r="B287" i="8"/>
  <c r="A287" i="8"/>
  <c r="Q287" i="8" s="1"/>
  <c r="P286" i="8"/>
  <c r="O286" i="8"/>
  <c r="N286" i="8"/>
  <c r="K286" i="8"/>
  <c r="L286" i="8" s="1"/>
  <c r="I286" i="8"/>
  <c r="H286" i="8"/>
  <c r="G286" i="8"/>
  <c r="F286" i="8"/>
  <c r="E286" i="8"/>
  <c r="D286" i="8"/>
  <c r="C286" i="8"/>
  <c r="B286" i="8"/>
  <c r="A286" i="8"/>
  <c r="Q286" i="8" s="1"/>
  <c r="P285" i="8"/>
  <c r="O285" i="8"/>
  <c r="N285" i="8"/>
  <c r="K285" i="8"/>
  <c r="L285" i="8" s="1"/>
  <c r="I285" i="8"/>
  <c r="H285" i="8"/>
  <c r="G285" i="8"/>
  <c r="F285" i="8"/>
  <c r="E285" i="8"/>
  <c r="D285" i="8"/>
  <c r="C285" i="8"/>
  <c r="B285" i="8"/>
  <c r="A285" i="8"/>
  <c r="Q285" i="8" s="1"/>
  <c r="P284" i="8"/>
  <c r="O284" i="8"/>
  <c r="N284" i="8"/>
  <c r="K284" i="8"/>
  <c r="L284" i="8" s="1"/>
  <c r="I284" i="8"/>
  <c r="H284" i="8"/>
  <c r="G284" i="8"/>
  <c r="F284" i="8"/>
  <c r="E284" i="8"/>
  <c r="D284" i="8"/>
  <c r="C284" i="8"/>
  <c r="B284" i="8"/>
  <c r="A284" i="8"/>
  <c r="Q284" i="8" s="1"/>
  <c r="P283" i="8"/>
  <c r="O283" i="8"/>
  <c r="N283" i="8"/>
  <c r="K283" i="8"/>
  <c r="L283" i="8" s="1"/>
  <c r="I283" i="8"/>
  <c r="H283" i="8"/>
  <c r="G283" i="8"/>
  <c r="F283" i="8"/>
  <c r="E283" i="8"/>
  <c r="D283" i="8"/>
  <c r="C283" i="8"/>
  <c r="B283" i="8"/>
  <c r="A283" i="8"/>
  <c r="Q283" i="8" s="1"/>
  <c r="P282" i="8"/>
  <c r="O282" i="8"/>
  <c r="N282" i="8"/>
  <c r="K282" i="8"/>
  <c r="L282" i="8" s="1"/>
  <c r="I282" i="8"/>
  <c r="H282" i="8"/>
  <c r="G282" i="8"/>
  <c r="F282" i="8"/>
  <c r="E282" i="8"/>
  <c r="D282" i="8"/>
  <c r="C282" i="8"/>
  <c r="B282" i="8"/>
  <c r="A282" i="8"/>
  <c r="Q282" i="8" s="1"/>
  <c r="P281" i="8"/>
  <c r="O281" i="8"/>
  <c r="N281" i="8"/>
  <c r="K281" i="8"/>
  <c r="L281" i="8" s="1"/>
  <c r="I281" i="8"/>
  <c r="H281" i="8"/>
  <c r="G281" i="8"/>
  <c r="F281" i="8"/>
  <c r="E281" i="8"/>
  <c r="D281" i="8"/>
  <c r="C281" i="8"/>
  <c r="B281" i="8"/>
  <c r="A281" i="8"/>
  <c r="Q281" i="8" s="1"/>
  <c r="P280" i="8"/>
  <c r="O280" i="8"/>
  <c r="N280" i="8"/>
  <c r="K280" i="8"/>
  <c r="L280" i="8" s="1"/>
  <c r="I280" i="8"/>
  <c r="H280" i="8"/>
  <c r="G280" i="8"/>
  <c r="F280" i="8"/>
  <c r="E280" i="8"/>
  <c r="D280" i="8"/>
  <c r="C280" i="8"/>
  <c r="B280" i="8"/>
  <c r="A280" i="8"/>
  <c r="Q280" i="8" s="1"/>
  <c r="P279" i="8"/>
  <c r="O279" i="8"/>
  <c r="N279" i="8"/>
  <c r="K279" i="8"/>
  <c r="L279" i="8" s="1"/>
  <c r="I279" i="8"/>
  <c r="H279" i="8"/>
  <c r="G279" i="8"/>
  <c r="F279" i="8"/>
  <c r="E279" i="8"/>
  <c r="D279" i="8"/>
  <c r="C279" i="8"/>
  <c r="B279" i="8"/>
  <c r="A279" i="8"/>
  <c r="Q279" i="8" s="1"/>
  <c r="P278" i="8"/>
  <c r="O278" i="8"/>
  <c r="N278" i="8"/>
  <c r="K278" i="8"/>
  <c r="L278" i="8" s="1"/>
  <c r="I278" i="8"/>
  <c r="H278" i="8"/>
  <c r="G278" i="8"/>
  <c r="F278" i="8"/>
  <c r="E278" i="8"/>
  <c r="D278" i="8"/>
  <c r="C278" i="8"/>
  <c r="B278" i="8"/>
  <c r="A278" i="8"/>
  <c r="Q278" i="8" s="1"/>
  <c r="P277" i="8"/>
  <c r="O277" i="8"/>
  <c r="N277" i="8"/>
  <c r="K277" i="8"/>
  <c r="L277" i="8" s="1"/>
  <c r="I277" i="8"/>
  <c r="H277" i="8"/>
  <c r="G277" i="8"/>
  <c r="F277" i="8"/>
  <c r="E277" i="8"/>
  <c r="D277" i="8"/>
  <c r="C277" i="8"/>
  <c r="B277" i="8"/>
  <c r="A277" i="8"/>
  <c r="Q277" i="8" s="1"/>
  <c r="P276" i="8"/>
  <c r="O276" i="8"/>
  <c r="N276" i="8"/>
  <c r="K276" i="8"/>
  <c r="L276" i="8" s="1"/>
  <c r="I276" i="8"/>
  <c r="H276" i="8"/>
  <c r="G276" i="8"/>
  <c r="F276" i="8"/>
  <c r="E276" i="8"/>
  <c r="D276" i="8"/>
  <c r="C276" i="8"/>
  <c r="B276" i="8"/>
  <c r="A276" i="8"/>
  <c r="Q276" i="8" s="1"/>
  <c r="P275" i="8"/>
  <c r="O275" i="8"/>
  <c r="N275" i="8"/>
  <c r="K275" i="8"/>
  <c r="L275" i="8" s="1"/>
  <c r="I275" i="8"/>
  <c r="H275" i="8"/>
  <c r="G275" i="8"/>
  <c r="F275" i="8"/>
  <c r="E275" i="8"/>
  <c r="D275" i="8"/>
  <c r="C275" i="8"/>
  <c r="B275" i="8"/>
  <c r="A275" i="8"/>
  <c r="Q275" i="8" s="1"/>
  <c r="P274" i="8"/>
  <c r="O274" i="8"/>
  <c r="N274" i="8"/>
  <c r="K274" i="8"/>
  <c r="L274" i="8" s="1"/>
  <c r="I274" i="8"/>
  <c r="H274" i="8"/>
  <c r="G274" i="8"/>
  <c r="F274" i="8"/>
  <c r="E274" i="8"/>
  <c r="D274" i="8"/>
  <c r="C274" i="8"/>
  <c r="B274" i="8"/>
  <c r="A274" i="8"/>
  <c r="Q274" i="8" s="1"/>
  <c r="P273" i="8"/>
  <c r="O273" i="8"/>
  <c r="N273" i="8"/>
  <c r="K273" i="8"/>
  <c r="L273" i="8" s="1"/>
  <c r="I273" i="8"/>
  <c r="H273" i="8"/>
  <c r="G273" i="8"/>
  <c r="F273" i="8"/>
  <c r="E273" i="8"/>
  <c r="D273" i="8"/>
  <c r="C273" i="8"/>
  <c r="B273" i="8"/>
  <c r="A273" i="8"/>
  <c r="Q273" i="8" s="1"/>
  <c r="P272" i="8"/>
  <c r="O272" i="8"/>
  <c r="N272" i="8"/>
  <c r="K272" i="8"/>
  <c r="L272" i="8" s="1"/>
  <c r="I272" i="8"/>
  <c r="H272" i="8"/>
  <c r="G272" i="8"/>
  <c r="F272" i="8"/>
  <c r="E272" i="8"/>
  <c r="D272" i="8"/>
  <c r="C272" i="8"/>
  <c r="B272" i="8"/>
  <c r="A272" i="8"/>
  <c r="Q272" i="8" s="1"/>
  <c r="P271" i="8"/>
  <c r="O271" i="8"/>
  <c r="N271" i="8"/>
  <c r="K271" i="8"/>
  <c r="L271" i="8" s="1"/>
  <c r="I271" i="8"/>
  <c r="H271" i="8"/>
  <c r="G271" i="8"/>
  <c r="F271" i="8"/>
  <c r="E271" i="8"/>
  <c r="D271" i="8"/>
  <c r="C271" i="8"/>
  <c r="B271" i="8"/>
  <c r="A271" i="8"/>
  <c r="Q271" i="8" s="1"/>
  <c r="P270" i="8"/>
  <c r="O270" i="8"/>
  <c r="N270" i="8"/>
  <c r="K270" i="8"/>
  <c r="L270" i="8" s="1"/>
  <c r="I270" i="8"/>
  <c r="H270" i="8"/>
  <c r="G270" i="8"/>
  <c r="F270" i="8"/>
  <c r="E270" i="8"/>
  <c r="D270" i="8"/>
  <c r="C270" i="8"/>
  <c r="B270" i="8"/>
  <c r="A270" i="8"/>
  <c r="Q270" i="8" s="1"/>
  <c r="P269" i="8"/>
  <c r="O269" i="8"/>
  <c r="N269" i="8"/>
  <c r="K269" i="8"/>
  <c r="L269" i="8" s="1"/>
  <c r="I269" i="8"/>
  <c r="H269" i="8"/>
  <c r="G269" i="8"/>
  <c r="F269" i="8"/>
  <c r="E269" i="8"/>
  <c r="D269" i="8"/>
  <c r="C269" i="8"/>
  <c r="B269" i="8"/>
  <c r="A269" i="8"/>
  <c r="Q269" i="8" s="1"/>
  <c r="P268" i="8"/>
  <c r="O268" i="8"/>
  <c r="N268" i="8"/>
  <c r="K268" i="8"/>
  <c r="L268" i="8" s="1"/>
  <c r="I268" i="8"/>
  <c r="H268" i="8"/>
  <c r="G268" i="8"/>
  <c r="F268" i="8"/>
  <c r="E268" i="8"/>
  <c r="D268" i="8"/>
  <c r="C268" i="8"/>
  <c r="B268" i="8"/>
  <c r="A268" i="8"/>
  <c r="Q268" i="8" s="1"/>
  <c r="P267" i="8"/>
  <c r="O267" i="8"/>
  <c r="N267" i="8"/>
  <c r="K267" i="8"/>
  <c r="L267" i="8" s="1"/>
  <c r="I267" i="8"/>
  <c r="H267" i="8"/>
  <c r="G267" i="8"/>
  <c r="F267" i="8"/>
  <c r="E267" i="8"/>
  <c r="D267" i="8"/>
  <c r="C267" i="8"/>
  <c r="B267" i="8"/>
  <c r="A267" i="8"/>
  <c r="Q267" i="8" s="1"/>
  <c r="P266" i="8"/>
  <c r="O266" i="8"/>
  <c r="N266" i="8"/>
  <c r="K266" i="8"/>
  <c r="L266" i="8" s="1"/>
  <c r="I266" i="8"/>
  <c r="H266" i="8"/>
  <c r="G266" i="8"/>
  <c r="F266" i="8"/>
  <c r="E266" i="8"/>
  <c r="D266" i="8"/>
  <c r="C266" i="8"/>
  <c r="B266" i="8"/>
  <c r="A266" i="8"/>
  <c r="Q266" i="8" s="1"/>
  <c r="P265" i="8"/>
  <c r="O265" i="8"/>
  <c r="N265" i="8"/>
  <c r="K265" i="8"/>
  <c r="L265" i="8" s="1"/>
  <c r="I265" i="8"/>
  <c r="H265" i="8"/>
  <c r="G265" i="8"/>
  <c r="F265" i="8"/>
  <c r="E265" i="8"/>
  <c r="D265" i="8"/>
  <c r="C265" i="8"/>
  <c r="B265" i="8"/>
  <c r="A265" i="8"/>
  <c r="Q265" i="8" s="1"/>
  <c r="P264" i="8"/>
  <c r="O264" i="8"/>
  <c r="N264" i="8"/>
  <c r="K264" i="8"/>
  <c r="L264" i="8" s="1"/>
  <c r="I264" i="8"/>
  <c r="H264" i="8"/>
  <c r="G264" i="8"/>
  <c r="F264" i="8"/>
  <c r="E264" i="8"/>
  <c r="D264" i="8"/>
  <c r="C264" i="8"/>
  <c r="B264" i="8"/>
  <c r="A264" i="8"/>
  <c r="Q264" i="8" s="1"/>
  <c r="P263" i="8"/>
  <c r="O263" i="8"/>
  <c r="N263" i="8"/>
  <c r="K263" i="8"/>
  <c r="L263" i="8" s="1"/>
  <c r="I263" i="8"/>
  <c r="H263" i="8"/>
  <c r="G263" i="8"/>
  <c r="F263" i="8"/>
  <c r="E263" i="8"/>
  <c r="D263" i="8"/>
  <c r="C263" i="8"/>
  <c r="B263" i="8"/>
  <c r="A263" i="8"/>
  <c r="Q263" i="8" s="1"/>
  <c r="P262" i="8"/>
  <c r="O262" i="8"/>
  <c r="N262" i="8"/>
  <c r="K262" i="8"/>
  <c r="L262" i="8" s="1"/>
  <c r="I262" i="8"/>
  <c r="H262" i="8"/>
  <c r="G262" i="8"/>
  <c r="F262" i="8"/>
  <c r="E262" i="8"/>
  <c r="D262" i="8"/>
  <c r="C262" i="8"/>
  <c r="B262" i="8"/>
  <c r="A262" i="8"/>
  <c r="Q262" i="8" s="1"/>
  <c r="P261" i="8"/>
  <c r="O261" i="8"/>
  <c r="N261" i="8"/>
  <c r="K261" i="8"/>
  <c r="L261" i="8" s="1"/>
  <c r="I261" i="8"/>
  <c r="H261" i="8"/>
  <c r="G261" i="8"/>
  <c r="F261" i="8"/>
  <c r="E261" i="8"/>
  <c r="D261" i="8"/>
  <c r="C261" i="8"/>
  <c r="B261" i="8"/>
  <c r="A261" i="8"/>
  <c r="Q261" i="8" s="1"/>
  <c r="P260" i="8"/>
  <c r="O260" i="8"/>
  <c r="N260" i="8"/>
  <c r="K260" i="8"/>
  <c r="L260" i="8" s="1"/>
  <c r="I260" i="8"/>
  <c r="H260" i="8"/>
  <c r="G260" i="8"/>
  <c r="F260" i="8"/>
  <c r="E260" i="8"/>
  <c r="D260" i="8"/>
  <c r="C260" i="8"/>
  <c r="B260" i="8"/>
  <c r="A260" i="8"/>
  <c r="Q260" i="8" s="1"/>
  <c r="P259" i="8"/>
  <c r="O259" i="8"/>
  <c r="N259" i="8"/>
  <c r="K259" i="8"/>
  <c r="L259" i="8" s="1"/>
  <c r="I259" i="8"/>
  <c r="H259" i="8"/>
  <c r="G259" i="8"/>
  <c r="F259" i="8"/>
  <c r="E259" i="8"/>
  <c r="D259" i="8"/>
  <c r="C259" i="8"/>
  <c r="B259" i="8"/>
  <c r="A259" i="8"/>
  <c r="Q259" i="8" s="1"/>
  <c r="P258" i="8"/>
  <c r="O258" i="8"/>
  <c r="N258" i="8"/>
  <c r="K258" i="8"/>
  <c r="L258" i="8" s="1"/>
  <c r="I258" i="8"/>
  <c r="H258" i="8"/>
  <c r="G258" i="8"/>
  <c r="F258" i="8"/>
  <c r="E258" i="8"/>
  <c r="D258" i="8"/>
  <c r="C258" i="8"/>
  <c r="B258" i="8"/>
  <c r="A258" i="8"/>
  <c r="Q258" i="8" s="1"/>
  <c r="P257" i="8"/>
  <c r="O257" i="8"/>
  <c r="N257" i="8"/>
  <c r="K257" i="8"/>
  <c r="L257" i="8" s="1"/>
  <c r="I257" i="8"/>
  <c r="H257" i="8"/>
  <c r="G257" i="8"/>
  <c r="F257" i="8"/>
  <c r="E257" i="8"/>
  <c r="D257" i="8"/>
  <c r="C257" i="8"/>
  <c r="B257" i="8"/>
  <c r="A257" i="8"/>
  <c r="P256" i="8"/>
  <c r="O256" i="8"/>
  <c r="N256" i="8"/>
  <c r="K256" i="8"/>
  <c r="L256" i="8" s="1"/>
  <c r="I183" i="3" s="1"/>
  <c r="I256" i="8"/>
  <c r="H256" i="8"/>
  <c r="F183" i="3" s="1"/>
  <c r="G256" i="8"/>
  <c r="F256" i="8"/>
  <c r="E256" i="8"/>
  <c r="D256" i="8"/>
  <c r="D183" i="3" s="1"/>
  <c r="C256" i="8"/>
  <c r="B256" i="8"/>
  <c r="B183" i="3" s="1"/>
  <c r="A256" i="8"/>
  <c r="P255" i="8"/>
  <c r="O255" i="8"/>
  <c r="N255" i="8"/>
  <c r="K255" i="8"/>
  <c r="L255" i="8" s="1"/>
  <c r="I255" i="8"/>
  <c r="H255" i="8"/>
  <c r="G255" i="8"/>
  <c r="F255" i="8"/>
  <c r="E255" i="8"/>
  <c r="D255" i="8"/>
  <c r="C255" i="8"/>
  <c r="B255" i="8"/>
  <c r="A255" i="8"/>
  <c r="Q255" i="8" s="1"/>
  <c r="P254" i="8"/>
  <c r="O254" i="8"/>
  <c r="N254" i="8"/>
  <c r="K254" i="8"/>
  <c r="L254" i="8" s="1"/>
  <c r="I254" i="8"/>
  <c r="H254" i="8"/>
  <c r="G254" i="8"/>
  <c r="F254" i="8"/>
  <c r="E254" i="8"/>
  <c r="D254" i="8"/>
  <c r="C254" i="8"/>
  <c r="B254" i="8"/>
  <c r="A254" i="8"/>
  <c r="Q254" i="8" s="1"/>
  <c r="P253" i="8"/>
  <c r="O253" i="8"/>
  <c r="N253" i="8"/>
  <c r="K253" i="8"/>
  <c r="L253" i="8" s="1"/>
  <c r="I253" i="8"/>
  <c r="H253" i="8"/>
  <c r="G253" i="8"/>
  <c r="F253" i="8"/>
  <c r="E253" i="8"/>
  <c r="D253" i="8"/>
  <c r="C253" i="8"/>
  <c r="B253" i="8"/>
  <c r="A253" i="8"/>
  <c r="Q253" i="8" s="1"/>
  <c r="P252" i="8"/>
  <c r="O252" i="8"/>
  <c r="N252" i="8"/>
  <c r="K252" i="8"/>
  <c r="L252" i="8" s="1"/>
  <c r="I252" i="8"/>
  <c r="H252" i="8"/>
  <c r="G252" i="8"/>
  <c r="F252" i="8"/>
  <c r="E252" i="8"/>
  <c r="D252" i="8"/>
  <c r="C252" i="8"/>
  <c r="B252" i="8"/>
  <c r="A252" i="8"/>
  <c r="Q252" i="8" s="1"/>
  <c r="P251" i="8"/>
  <c r="O251" i="8"/>
  <c r="N251" i="8"/>
  <c r="K251" i="8"/>
  <c r="L251" i="8" s="1"/>
  <c r="I251" i="8"/>
  <c r="H251" i="8"/>
  <c r="G251" i="8"/>
  <c r="F251" i="8"/>
  <c r="E251" i="8"/>
  <c r="D251" i="8"/>
  <c r="C251" i="8"/>
  <c r="B251" i="8"/>
  <c r="A251" i="8"/>
  <c r="Q251" i="8" s="1"/>
  <c r="P250" i="8"/>
  <c r="O250" i="8"/>
  <c r="N250" i="8"/>
  <c r="K250" i="8"/>
  <c r="L250" i="8" s="1"/>
  <c r="I250" i="8"/>
  <c r="H250" i="8"/>
  <c r="G250" i="8"/>
  <c r="F250" i="8"/>
  <c r="E250" i="8"/>
  <c r="D250" i="8"/>
  <c r="C250" i="8"/>
  <c r="B250" i="8"/>
  <c r="A250" i="8"/>
  <c r="Q250" i="8" s="1"/>
  <c r="P249" i="8"/>
  <c r="O249" i="8"/>
  <c r="N249" i="8"/>
  <c r="K249" i="8"/>
  <c r="L249" i="8" s="1"/>
  <c r="I249" i="8"/>
  <c r="H249" i="8"/>
  <c r="G249" i="8"/>
  <c r="F249" i="8"/>
  <c r="E249" i="8"/>
  <c r="D249" i="8"/>
  <c r="C249" i="8"/>
  <c r="B249" i="8"/>
  <c r="A249" i="8"/>
  <c r="Q249" i="8" s="1"/>
  <c r="P248" i="8"/>
  <c r="O248" i="8"/>
  <c r="N248" i="8"/>
  <c r="K248" i="8"/>
  <c r="L248" i="8" s="1"/>
  <c r="I248" i="8"/>
  <c r="H248" i="8"/>
  <c r="G248" i="8"/>
  <c r="F248" i="8"/>
  <c r="E248" i="8"/>
  <c r="D248" i="8"/>
  <c r="C248" i="8"/>
  <c r="B248" i="8"/>
  <c r="A248" i="8"/>
  <c r="Q248" i="8" s="1"/>
  <c r="P247" i="8"/>
  <c r="O247" i="8"/>
  <c r="N247" i="8"/>
  <c r="K247" i="8"/>
  <c r="L247" i="8" s="1"/>
  <c r="I247" i="8"/>
  <c r="H247" i="8"/>
  <c r="G247" i="8"/>
  <c r="F247" i="8"/>
  <c r="E247" i="8"/>
  <c r="D247" i="8"/>
  <c r="C247" i="8"/>
  <c r="B247" i="8"/>
  <c r="A247" i="8"/>
  <c r="Q247" i="8" s="1"/>
  <c r="P246" i="8"/>
  <c r="O246" i="8"/>
  <c r="N246" i="8"/>
  <c r="K246" i="8"/>
  <c r="L246" i="8" s="1"/>
  <c r="I246" i="8"/>
  <c r="H246" i="8"/>
  <c r="G246" i="8"/>
  <c r="F246" i="8"/>
  <c r="E246" i="8"/>
  <c r="D246" i="8"/>
  <c r="C246" i="8"/>
  <c r="B246" i="8"/>
  <c r="A246" i="8"/>
  <c r="Q246" i="8" s="1"/>
  <c r="P245" i="8"/>
  <c r="O245" i="8"/>
  <c r="N245" i="8"/>
  <c r="K245" i="8"/>
  <c r="L245" i="8" s="1"/>
  <c r="I245" i="8"/>
  <c r="H245" i="8"/>
  <c r="G245" i="8"/>
  <c r="F245" i="8"/>
  <c r="E245" i="8"/>
  <c r="D245" i="8"/>
  <c r="C245" i="8"/>
  <c r="B245" i="8"/>
  <c r="A245" i="8"/>
  <c r="Q245" i="8" s="1"/>
  <c r="P244" i="8"/>
  <c r="O244" i="8"/>
  <c r="N244" i="8"/>
  <c r="K244" i="8"/>
  <c r="L244" i="8" s="1"/>
  <c r="I244" i="8"/>
  <c r="H244" i="8"/>
  <c r="G244" i="8"/>
  <c r="F244" i="8"/>
  <c r="E244" i="8"/>
  <c r="D244" i="8"/>
  <c r="C244" i="8"/>
  <c r="B244" i="8"/>
  <c r="A244" i="8"/>
  <c r="Q244" i="8" s="1"/>
  <c r="P243" i="8"/>
  <c r="O243" i="8"/>
  <c r="N243" i="8"/>
  <c r="K243" i="8"/>
  <c r="L243" i="8" s="1"/>
  <c r="I243" i="8"/>
  <c r="H243" i="8"/>
  <c r="G243" i="8"/>
  <c r="F243" i="8"/>
  <c r="E243" i="8"/>
  <c r="D243" i="8"/>
  <c r="C243" i="8"/>
  <c r="B243" i="8"/>
  <c r="A243" i="8"/>
  <c r="Q243" i="8" s="1"/>
  <c r="P242" i="8"/>
  <c r="O242" i="8"/>
  <c r="N242" i="8"/>
  <c r="K242" i="8"/>
  <c r="L242" i="8" s="1"/>
  <c r="I242" i="8"/>
  <c r="H242" i="8"/>
  <c r="G242" i="8"/>
  <c r="F242" i="8"/>
  <c r="E242" i="8"/>
  <c r="D242" i="8"/>
  <c r="C242" i="8"/>
  <c r="B242" i="8"/>
  <c r="A242" i="8"/>
  <c r="Q242" i="8" s="1"/>
  <c r="P241" i="8"/>
  <c r="O241" i="8"/>
  <c r="N241" i="8"/>
  <c r="K241" i="8"/>
  <c r="L241" i="8" s="1"/>
  <c r="I241" i="8"/>
  <c r="H241" i="8"/>
  <c r="G241" i="8"/>
  <c r="F241" i="8"/>
  <c r="E241" i="8"/>
  <c r="D241" i="8"/>
  <c r="C241" i="8"/>
  <c r="B241" i="8"/>
  <c r="A241" i="8"/>
  <c r="Q241" i="8" s="1"/>
  <c r="P240" i="8"/>
  <c r="O240" i="8"/>
  <c r="N240" i="8"/>
  <c r="K240" i="8"/>
  <c r="L240" i="8" s="1"/>
  <c r="I240" i="8"/>
  <c r="H240" i="8"/>
  <c r="G240" i="8"/>
  <c r="F240" i="8"/>
  <c r="E240" i="8"/>
  <c r="D240" i="8"/>
  <c r="C240" i="8"/>
  <c r="B240" i="8"/>
  <c r="A240" i="8"/>
  <c r="Q240" i="8" s="1"/>
  <c r="P239" i="8"/>
  <c r="O239" i="8"/>
  <c r="N239" i="8"/>
  <c r="K239" i="8"/>
  <c r="L239" i="8" s="1"/>
  <c r="I239" i="8"/>
  <c r="H239" i="8"/>
  <c r="G239" i="8"/>
  <c r="F239" i="8"/>
  <c r="E239" i="8"/>
  <c r="D239" i="8"/>
  <c r="C239" i="8"/>
  <c r="B239" i="8"/>
  <c r="A239" i="8"/>
  <c r="Q239" i="8" s="1"/>
  <c r="P238" i="8"/>
  <c r="O238" i="8"/>
  <c r="N238" i="8"/>
  <c r="K238" i="8"/>
  <c r="L238" i="8" s="1"/>
  <c r="I238" i="8"/>
  <c r="H238" i="8"/>
  <c r="G238" i="8"/>
  <c r="F238" i="8"/>
  <c r="E238" i="8"/>
  <c r="D238" i="8"/>
  <c r="C238" i="8"/>
  <c r="B238" i="8"/>
  <c r="A238" i="8"/>
  <c r="Q238" i="8" s="1"/>
  <c r="P237" i="8"/>
  <c r="O237" i="8"/>
  <c r="N237" i="8"/>
  <c r="K237" i="8"/>
  <c r="L237" i="8" s="1"/>
  <c r="I237" i="8"/>
  <c r="H237" i="8"/>
  <c r="G237" i="8"/>
  <c r="F237" i="8"/>
  <c r="E237" i="8"/>
  <c r="D237" i="8"/>
  <c r="C237" i="8"/>
  <c r="B237" i="8"/>
  <c r="A237" i="8"/>
  <c r="Q237" i="8" s="1"/>
  <c r="P236" i="8"/>
  <c r="O236" i="8"/>
  <c r="N236" i="8"/>
  <c r="K236" i="8"/>
  <c r="L236" i="8" s="1"/>
  <c r="I236" i="8"/>
  <c r="H236" i="8"/>
  <c r="G236" i="8"/>
  <c r="F236" i="8"/>
  <c r="E236" i="8"/>
  <c r="D236" i="8"/>
  <c r="C236" i="8"/>
  <c r="B236" i="8"/>
  <c r="A236" i="8"/>
  <c r="Q236" i="8" s="1"/>
  <c r="P235" i="8"/>
  <c r="O235" i="8"/>
  <c r="N235" i="8"/>
  <c r="K235" i="8"/>
  <c r="L235" i="8" s="1"/>
  <c r="I235" i="8"/>
  <c r="H235" i="8"/>
  <c r="G235" i="8"/>
  <c r="F235" i="8"/>
  <c r="E235" i="8"/>
  <c r="D235" i="8"/>
  <c r="C235" i="8"/>
  <c r="B235" i="8"/>
  <c r="A235" i="8"/>
  <c r="Q235" i="8" s="1"/>
  <c r="P234" i="8"/>
  <c r="O234" i="8"/>
  <c r="N234" i="8"/>
  <c r="K234" i="8"/>
  <c r="L234" i="8" s="1"/>
  <c r="I234" i="8"/>
  <c r="H234" i="8"/>
  <c r="G234" i="8"/>
  <c r="F234" i="8"/>
  <c r="E234" i="8"/>
  <c r="D234" i="8"/>
  <c r="C234" i="8"/>
  <c r="B234" i="8"/>
  <c r="A234" i="8"/>
  <c r="Q234" i="8" s="1"/>
  <c r="P233" i="8"/>
  <c r="O233" i="8"/>
  <c r="N233" i="8"/>
  <c r="K233" i="8"/>
  <c r="L233" i="8" s="1"/>
  <c r="I233" i="8"/>
  <c r="H233" i="8"/>
  <c r="G233" i="8"/>
  <c r="F233" i="8"/>
  <c r="E233" i="8"/>
  <c r="D233" i="8"/>
  <c r="C233" i="8"/>
  <c r="B233" i="8"/>
  <c r="A233" i="8"/>
  <c r="P232" i="8"/>
  <c r="O232" i="8"/>
  <c r="N232" i="8"/>
  <c r="K232" i="8"/>
  <c r="L232" i="8" s="1"/>
  <c r="I232" i="8"/>
  <c r="H232" i="8"/>
  <c r="G232" i="8"/>
  <c r="F232" i="8"/>
  <c r="E232" i="8"/>
  <c r="D232" i="8"/>
  <c r="C232" i="8"/>
  <c r="B232" i="8"/>
  <c r="A232" i="8"/>
  <c r="Q232" i="8" s="1"/>
  <c r="P231" i="8"/>
  <c r="O231" i="8"/>
  <c r="N231" i="8"/>
  <c r="K231" i="8"/>
  <c r="L231" i="8" s="1"/>
  <c r="I231" i="8"/>
  <c r="H231" i="8"/>
  <c r="G231" i="8"/>
  <c r="F231" i="8"/>
  <c r="E231" i="8"/>
  <c r="D231" i="8"/>
  <c r="C231" i="8"/>
  <c r="B231" i="8"/>
  <c r="A231" i="8"/>
  <c r="Q231" i="8" s="1"/>
  <c r="P230" i="8"/>
  <c r="O230" i="8"/>
  <c r="N230" i="8"/>
  <c r="K230" i="8"/>
  <c r="L230" i="8" s="1"/>
  <c r="I230" i="8"/>
  <c r="H230" i="8"/>
  <c r="G230" i="8"/>
  <c r="F230" i="8"/>
  <c r="E230" i="8"/>
  <c r="D230" i="8"/>
  <c r="C230" i="8"/>
  <c r="B230" i="8"/>
  <c r="A230" i="8"/>
  <c r="Q230" i="8" s="1"/>
  <c r="P229" i="8"/>
  <c r="O229" i="8"/>
  <c r="N229" i="8"/>
  <c r="K229" i="8"/>
  <c r="L229" i="8" s="1"/>
  <c r="I229" i="8"/>
  <c r="H229" i="8"/>
  <c r="G229" i="8"/>
  <c r="F229" i="8"/>
  <c r="E229" i="8"/>
  <c r="D229" i="8"/>
  <c r="C229" i="8"/>
  <c r="B229" i="8"/>
  <c r="A229" i="8"/>
  <c r="Q229" i="8" s="1"/>
  <c r="P228" i="8"/>
  <c r="O228" i="8"/>
  <c r="N228" i="8"/>
  <c r="K228" i="8"/>
  <c r="L228" i="8" s="1"/>
  <c r="I228" i="8"/>
  <c r="H228" i="8"/>
  <c r="G228" i="8"/>
  <c r="F228" i="8"/>
  <c r="E228" i="8"/>
  <c r="D228" i="8"/>
  <c r="C228" i="8"/>
  <c r="B228" i="8"/>
  <c r="A228" i="8"/>
  <c r="Q228" i="8" s="1"/>
  <c r="P227" i="8"/>
  <c r="O227" i="8"/>
  <c r="N227" i="8"/>
  <c r="K227" i="8"/>
  <c r="L227" i="8" s="1"/>
  <c r="I227" i="8"/>
  <c r="H227" i="8"/>
  <c r="G227" i="8"/>
  <c r="F227" i="8"/>
  <c r="E227" i="8"/>
  <c r="D227" i="8"/>
  <c r="C227" i="8"/>
  <c r="B227" i="8"/>
  <c r="A227" i="8"/>
  <c r="Q227" i="8" s="1"/>
  <c r="P226" i="8"/>
  <c r="O226" i="8"/>
  <c r="N226" i="8"/>
  <c r="K226" i="8"/>
  <c r="L226" i="8" s="1"/>
  <c r="I226" i="8"/>
  <c r="H226" i="8"/>
  <c r="G226" i="8"/>
  <c r="F226" i="8"/>
  <c r="E226" i="8"/>
  <c r="D226" i="8"/>
  <c r="C226" i="8"/>
  <c r="B226" i="8"/>
  <c r="A226" i="8"/>
  <c r="Q226" i="8" s="1"/>
  <c r="P225" i="8"/>
  <c r="O225" i="8"/>
  <c r="N225" i="8"/>
  <c r="K225" i="8"/>
  <c r="L225" i="8" s="1"/>
  <c r="I225" i="8"/>
  <c r="H225" i="8"/>
  <c r="G225" i="8"/>
  <c r="F225" i="8"/>
  <c r="E225" i="8"/>
  <c r="D225" i="8"/>
  <c r="C225" i="8"/>
  <c r="B225" i="8"/>
  <c r="A225" i="8"/>
  <c r="Q225" i="8" s="1"/>
  <c r="P224" i="8"/>
  <c r="O224" i="8"/>
  <c r="N224" i="8"/>
  <c r="K224" i="8"/>
  <c r="L224" i="8" s="1"/>
  <c r="I224" i="8"/>
  <c r="H224" i="8"/>
  <c r="G224" i="8"/>
  <c r="F224" i="8"/>
  <c r="E224" i="8"/>
  <c r="D224" i="8"/>
  <c r="C224" i="8"/>
  <c r="B224" i="8"/>
  <c r="A224" i="8"/>
  <c r="Q224" i="8" s="1"/>
  <c r="P223" i="8"/>
  <c r="O223" i="8"/>
  <c r="N223" i="8"/>
  <c r="K223" i="8"/>
  <c r="L223" i="8" s="1"/>
  <c r="I223" i="8"/>
  <c r="H223" i="8"/>
  <c r="G223" i="8"/>
  <c r="F223" i="8"/>
  <c r="E223" i="8"/>
  <c r="D223" i="8"/>
  <c r="C223" i="8"/>
  <c r="B223" i="8"/>
  <c r="A223" i="8"/>
  <c r="Q223" i="8" s="1"/>
  <c r="P222" i="8"/>
  <c r="O222" i="8"/>
  <c r="N222" i="8"/>
  <c r="K222" i="8"/>
  <c r="L222" i="8" s="1"/>
  <c r="I222" i="8"/>
  <c r="H222" i="8"/>
  <c r="G222" i="8"/>
  <c r="F222" i="8"/>
  <c r="E222" i="8"/>
  <c r="D222" i="8"/>
  <c r="C222" i="8"/>
  <c r="B222" i="8"/>
  <c r="A222" i="8"/>
  <c r="Q222" i="8" s="1"/>
  <c r="P221" i="8"/>
  <c r="O221" i="8"/>
  <c r="N221" i="8"/>
  <c r="K221" i="8"/>
  <c r="L221" i="8" s="1"/>
  <c r="I221" i="8"/>
  <c r="H221" i="8"/>
  <c r="G221" i="8"/>
  <c r="F221" i="8"/>
  <c r="E221" i="8"/>
  <c r="D221" i="8"/>
  <c r="C221" i="8"/>
  <c r="B221" i="8"/>
  <c r="A221" i="8"/>
  <c r="Q221" i="8" s="1"/>
  <c r="P220" i="8"/>
  <c r="O220" i="8"/>
  <c r="N220" i="8"/>
  <c r="K220" i="8"/>
  <c r="L220" i="8" s="1"/>
  <c r="I220" i="8"/>
  <c r="H220" i="8"/>
  <c r="G220" i="8"/>
  <c r="F220" i="8"/>
  <c r="E220" i="8"/>
  <c r="D220" i="8"/>
  <c r="C220" i="8"/>
  <c r="B220" i="8"/>
  <c r="A220" i="8"/>
  <c r="Q220" i="8" s="1"/>
  <c r="P219" i="8"/>
  <c r="O219" i="8"/>
  <c r="N219" i="8"/>
  <c r="K219" i="8"/>
  <c r="L219" i="8" s="1"/>
  <c r="I219" i="8"/>
  <c r="H219" i="8"/>
  <c r="G219" i="8"/>
  <c r="F219" i="8"/>
  <c r="E219" i="8"/>
  <c r="D219" i="8"/>
  <c r="C219" i="8"/>
  <c r="B219" i="8"/>
  <c r="A219" i="8"/>
  <c r="Q219" i="8" s="1"/>
  <c r="P218" i="8"/>
  <c r="O218" i="8"/>
  <c r="N218" i="8"/>
  <c r="K218" i="8"/>
  <c r="L218" i="8" s="1"/>
  <c r="I218" i="8"/>
  <c r="H218" i="8"/>
  <c r="G218" i="8"/>
  <c r="F218" i="8"/>
  <c r="E218" i="8"/>
  <c r="D218" i="8"/>
  <c r="C218" i="8"/>
  <c r="B218" i="8"/>
  <c r="A218" i="8"/>
  <c r="Q218" i="8" s="1"/>
  <c r="P217" i="8"/>
  <c r="O217" i="8"/>
  <c r="N217" i="8"/>
  <c r="K217" i="8"/>
  <c r="L217" i="8" s="1"/>
  <c r="I217" i="8"/>
  <c r="H217" i="8"/>
  <c r="G217" i="8"/>
  <c r="F217" i="8"/>
  <c r="E217" i="8"/>
  <c r="D217" i="8"/>
  <c r="C217" i="8"/>
  <c r="B217" i="8"/>
  <c r="A217" i="8"/>
  <c r="Q217" i="8" s="1"/>
  <c r="P216" i="8"/>
  <c r="O216" i="8"/>
  <c r="N216" i="8"/>
  <c r="K216" i="8"/>
  <c r="L216" i="8" s="1"/>
  <c r="I216" i="8"/>
  <c r="H216" i="8"/>
  <c r="G216" i="8"/>
  <c r="F216" i="8"/>
  <c r="E216" i="8"/>
  <c r="D216" i="8"/>
  <c r="C216" i="8"/>
  <c r="B216" i="8"/>
  <c r="A216" i="8"/>
  <c r="Q216" i="8" s="1"/>
  <c r="P215" i="8"/>
  <c r="O215" i="8"/>
  <c r="N215" i="8"/>
  <c r="K215" i="8"/>
  <c r="L215" i="8" s="1"/>
  <c r="I215" i="8"/>
  <c r="H215" i="8"/>
  <c r="G215" i="8"/>
  <c r="F215" i="8"/>
  <c r="E215" i="8"/>
  <c r="D215" i="8"/>
  <c r="C215" i="8"/>
  <c r="B215" i="8"/>
  <c r="A215" i="8"/>
  <c r="Q215" i="8" s="1"/>
  <c r="P214" i="8"/>
  <c r="O214" i="8"/>
  <c r="N214" i="8"/>
  <c r="K214" i="8"/>
  <c r="L214" i="8" s="1"/>
  <c r="I214" i="8"/>
  <c r="H214" i="8"/>
  <c r="G214" i="8"/>
  <c r="F214" i="8"/>
  <c r="E214" i="8"/>
  <c r="D214" i="8"/>
  <c r="C214" i="8"/>
  <c r="B214" i="8"/>
  <c r="A214" i="8"/>
  <c r="Q214" i="8" s="1"/>
  <c r="P213" i="8"/>
  <c r="O213" i="8"/>
  <c r="N213" i="8"/>
  <c r="K213" i="8"/>
  <c r="L213" i="8" s="1"/>
  <c r="I213" i="8"/>
  <c r="H213" i="8"/>
  <c r="G213" i="8"/>
  <c r="F213" i="8"/>
  <c r="E213" i="8"/>
  <c r="D213" i="8"/>
  <c r="C213" i="8"/>
  <c r="B213" i="8"/>
  <c r="A213" i="8"/>
  <c r="Q213" i="8" s="1"/>
  <c r="P212" i="8"/>
  <c r="O212" i="8"/>
  <c r="N212" i="8"/>
  <c r="K212" i="8"/>
  <c r="L212" i="8" s="1"/>
  <c r="I212" i="8"/>
  <c r="H212" i="8"/>
  <c r="G212" i="8"/>
  <c r="F212" i="8"/>
  <c r="E212" i="8"/>
  <c r="D212" i="8"/>
  <c r="C212" i="8"/>
  <c r="B212" i="8"/>
  <c r="A212" i="8"/>
  <c r="Q212" i="8" s="1"/>
  <c r="P211" i="8"/>
  <c r="O211" i="8"/>
  <c r="N211" i="8"/>
  <c r="K211" i="8"/>
  <c r="L211" i="8" s="1"/>
  <c r="I211" i="8"/>
  <c r="H211" i="8"/>
  <c r="G211" i="8"/>
  <c r="F211" i="8"/>
  <c r="E211" i="8"/>
  <c r="D211" i="8"/>
  <c r="C211" i="8"/>
  <c r="B211" i="8"/>
  <c r="A211" i="8"/>
  <c r="Q211" i="8" s="1"/>
  <c r="P210" i="8"/>
  <c r="O210" i="8"/>
  <c r="N210" i="8"/>
  <c r="K210" i="8"/>
  <c r="L210" i="8" s="1"/>
  <c r="I210" i="8"/>
  <c r="H210" i="8"/>
  <c r="G210" i="8"/>
  <c r="F210" i="8"/>
  <c r="E210" i="8"/>
  <c r="D210" i="8"/>
  <c r="C210" i="8"/>
  <c r="B210" i="8"/>
  <c r="A210" i="8"/>
  <c r="Q210" i="8" s="1"/>
  <c r="P209" i="8"/>
  <c r="O209" i="8"/>
  <c r="N209" i="8"/>
  <c r="K209" i="8"/>
  <c r="L209" i="8" s="1"/>
  <c r="I209" i="8"/>
  <c r="H209" i="8"/>
  <c r="G209" i="8"/>
  <c r="F209" i="8"/>
  <c r="E209" i="8"/>
  <c r="D209" i="8"/>
  <c r="C209" i="8"/>
  <c r="B209" i="8"/>
  <c r="A209" i="8"/>
  <c r="Q209" i="8" s="1"/>
  <c r="P208" i="8"/>
  <c r="O208" i="8"/>
  <c r="N208" i="8"/>
  <c r="K208" i="8"/>
  <c r="L208" i="8" s="1"/>
  <c r="I208" i="8"/>
  <c r="H208" i="8"/>
  <c r="G208" i="8"/>
  <c r="F208" i="8"/>
  <c r="E208" i="8"/>
  <c r="D208" i="8"/>
  <c r="C208" i="8"/>
  <c r="B208" i="8"/>
  <c r="A208" i="8"/>
  <c r="Q208" i="8" s="1"/>
  <c r="P207" i="8"/>
  <c r="O207" i="8"/>
  <c r="N207" i="8"/>
  <c r="K207" i="8"/>
  <c r="L207" i="8" s="1"/>
  <c r="I207" i="8"/>
  <c r="H207" i="8"/>
  <c r="G207" i="8"/>
  <c r="F207" i="8"/>
  <c r="E207" i="8"/>
  <c r="D207" i="8"/>
  <c r="C207" i="8"/>
  <c r="B207" i="8"/>
  <c r="A207" i="8"/>
  <c r="Q207" i="8" s="1"/>
  <c r="P206" i="8"/>
  <c r="O206" i="8"/>
  <c r="N206" i="8"/>
  <c r="K206" i="8"/>
  <c r="L206" i="8" s="1"/>
  <c r="I206" i="8"/>
  <c r="H206" i="8"/>
  <c r="G206" i="8"/>
  <c r="F206" i="8"/>
  <c r="E206" i="8"/>
  <c r="D206" i="8"/>
  <c r="C206" i="8"/>
  <c r="B206" i="8"/>
  <c r="A206" i="8"/>
  <c r="Q206" i="8" s="1"/>
  <c r="P205" i="8"/>
  <c r="O205" i="8"/>
  <c r="N205" i="8"/>
  <c r="K205" i="8"/>
  <c r="L205" i="8" s="1"/>
  <c r="I205" i="8"/>
  <c r="H205" i="8"/>
  <c r="G205" i="8"/>
  <c r="F205" i="8"/>
  <c r="E205" i="8"/>
  <c r="D205" i="8"/>
  <c r="C205" i="8"/>
  <c r="B205" i="8"/>
  <c r="A205" i="8"/>
  <c r="Q205" i="8" s="1"/>
  <c r="P204" i="8"/>
  <c r="O204" i="8"/>
  <c r="N204" i="8"/>
  <c r="K204" i="8"/>
  <c r="L204" i="8" s="1"/>
  <c r="I204" i="8"/>
  <c r="H204" i="8"/>
  <c r="G204" i="8"/>
  <c r="F204" i="8"/>
  <c r="E204" i="8"/>
  <c r="D204" i="8"/>
  <c r="C204" i="8"/>
  <c r="B204" i="8"/>
  <c r="A204" i="8"/>
  <c r="Q204" i="8" s="1"/>
  <c r="P203" i="8"/>
  <c r="O203" i="8"/>
  <c r="N203" i="8"/>
  <c r="K203" i="8"/>
  <c r="L203" i="8" s="1"/>
  <c r="I203" i="8"/>
  <c r="H203" i="8"/>
  <c r="G203" i="8"/>
  <c r="F203" i="8"/>
  <c r="E203" i="8"/>
  <c r="D203" i="8"/>
  <c r="C203" i="8"/>
  <c r="B203" i="8"/>
  <c r="A203" i="8"/>
  <c r="Q203" i="8" s="1"/>
  <c r="P202" i="8"/>
  <c r="O202" i="8"/>
  <c r="N202" i="8"/>
  <c r="K202" i="8"/>
  <c r="L202" i="8" s="1"/>
  <c r="I202" i="8"/>
  <c r="H202" i="8"/>
  <c r="G202" i="8"/>
  <c r="F202" i="8"/>
  <c r="E202" i="8"/>
  <c r="D202" i="8"/>
  <c r="C202" i="8"/>
  <c r="B202" i="8"/>
  <c r="A202" i="8"/>
  <c r="Q202" i="8" s="1"/>
  <c r="P201" i="8"/>
  <c r="O201" i="8"/>
  <c r="N201" i="8"/>
  <c r="K201" i="8"/>
  <c r="L201" i="8" s="1"/>
  <c r="I201" i="8"/>
  <c r="H201" i="8"/>
  <c r="G201" i="8"/>
  <c r="F201" i="8"/>
  <c r="E201" i="8"/>
  <c r="D201" i="8"/>
  <c r="C201" i="8"/>
  <c r="B201" i="8"/>
  <c r="A201" i="8"/>
  <c r="Q201" i="8" s="1"/>
  <c r="P200" i="8"/>
  <c r="O200" i="8"/>
  <c r="N200" i="8"/>
  <c r="K200" i="8"/>
  <c r="L200" i="8" s="1"/>
  <c r="I200" i="8"/>
  <c r="H200" i="8"/>
  <c r="G200" i="8"/>
  <c r="F200" i="8"/>
  <c r="E200" i="8"/>
  <c r="D200" i="8"/>
  <c r="C200" i="8"/>
  <c r="B200" i="8"/>
  <c r="A200" i="8"/>
  <c r="Q200" i="8" s="1"/>
  <c r="P199" i="8"/>
  <c r="O199" i="8"/>
  <c r="N199" i="8"/>
  <c r="K199" i="8"/>
  <c r="L199" i="8" s="1"/>
  <c r="I199" i="8"/>
  <c r="H199" i="8"/>
  <c r="G199" i="8"/>
  <c r="F199" i="8"/>
  <c r="E199" i="8"/>
  <c r="D199" i="8"/>
  <c r="C199" i="8"/>
  <c r="B199" i="8"/>
  <c r="A199" i="8"/>
  <c r="Q199" i="8" s="1"/>
  <c r="P198" i="8"/>
  <c r="O198" i="8"/>
  <c r="N198" i="8"/>
  <c r="K198" i="8"/>
  <c r="L198" i="8" s="1"/>
  <c r="I198" i="8"/>
  <c r="H198" i="8"/>
  <c r="G198" i="8"/>
  <c r="F198" i="8"/>
  <c r="E198" i="8"/>
  <c r="D198" i="8"/>
  <c r="C198" i="8"/>
  <c r="B198" i="8"/>
  <c r="A198" i="8"/>
  <c r="Q198" i="8" s="1"/>
  <c r="P197" i="8"/>
  <c r="O197" i="8"/>
  <c r="N197" i="8"/>
  <c r="K197" i="8"/>
  <c r="L197" i="8" s="1"/>
  <c r="I197" i="8"/>
  <c r="H197" i="8"/>
  <c r="G197" i="8"/>
  <c r="F197" i="8"/>
  <c r="E197" i="8"/>
  <c r="D197" i="8"/>
  <c r="C197" i="8"/>
  <c r="B197" i="8"/>
  <c r="A197" i="8"/>
  <c r="Q197" i="8" s="1"/>
  <c r="P196" i="8"/>
  <c r="O196" i="8"/>
  <c r="N196" i="8"/>
  <c r="K196" i="8"/>
  <c r="L196" i="8" s="1"/>
  <c r="I196" i="8"/>
  <c r="H196" i="8"/>
  <c r="G196" i="8"/>
  <c r="F196" i="8"/>
  <c r="E196" i="8"/>
  <c r="D196" i="8"/>
  <c r="C196" i="8"/>
  <c r="B196" i="8"/>
  <c r="A196" i="8"/>
  <c r="Q196" i="8" s="1"/>
  <c r="P195" i="8"/>
  <c r="O195" i="8"/>
  <c r="N195" i="8"/>
  <c r="K195" i="8"/>
  <c r="L195" i="8" s="1"/>
  <c r="I195" i="8"/>
  <c r="H195" i="8"/>
  <c r="G195" i="8"/>
  <c r="F195" i="8"/>
  <c r="E195" i="8"/>
  <c r="D195" i="8"/>
  <c r="C195" i="8"/>
  <c r="B195" i="8"/>
  <c r="A195" i="8"/>
  <c r="Q195" i="8" s="1"/>
  <c r="P194" i="8"/>
  <c r="O194" i="8"/>
  <c r="N194" i="8"/>
  <c r="K194" i="8"/>
  <c r="L194" i="8" s="1"/>
  <c r="I194" i="8"/>
  <c r="H194" i="8"/>
  <c r="G194" i="8"/>
  <c r="F194" i="8"/>
  <c r="E194" i="8"/>
  <c r="D194" i="8"/>
  <c r="C194" i="8"/>
  <c r="B194" i="8"/>
  <c r="A194" i="8"/>
  <c r="Q194" i="8" s="1"/>
  <c r="P193" i="8"/>
  <c r="O193" i="8"/>
  <c r="N193" i="8"/>
  <c r="K193" i="8"/>
  <c r="L193" i="8" s="1"/>
  <c r="I193" i="8"/>
  <c r="H193" i="8"/>
  <c r="G193" i="8"/>
  <c r="F193" i="8"/>
  <c r="E193" i="8"/>
  <c r="D193" i="8"/>
  <c r="C193" i="8"/>
  <c r="B193" i="8"/>
  <c r="A193" i="8"/>
  <c r="Q193" i="8" s="1"/>
  <c r="P192" i="8"/>
  <c r="O192" i="8"/>
  <c r="N192" i="8"/>
  <c r="K192" i="8"/>
  <c r="L192" i="8" s="1"/>
  <c r="I192" i="8"/>
  <c r="H192" i="8"/>
  <c r="G192" i="8"/>
  <c r="F192" i="8"/>
  <c r="E192" i="8"/>
  <c r="D192" i="8"/>
  <c r="C192" i="8"/>
  <c r="B192" i="8"/>
  <c r="A192" i="8"/>
  <c r="Q192" i="8" s="1"/>
  <c r="P191" i="8"/>
  <c r="O191" i="8"/>
  <c r="N191" i="8"/>
  <c r="K191" i="8"/>
  <c r="L191" i="8" s="1"/>
  <c r="I191" i="8"/>
  <c r="H191" i="8"/>
  <c r="G191" i="8"/>
  <c r="F191" i="8"/>
  <c r="E191" i="8"/>
  <c r="D191" i="8"/>
  <c r="C191" i="8"/>
  <c r="B191" i="8"/>
  <c r="A191" i="8"/>
  <c r="Q191" i="8" s="1"/>
  <c r="P190" i="8"/>
  <c r="O190" i="8"/>
  <c r="N190" i="8"/>
  <c r="K190" i="8"/>
  <c r="L190" i="8" s="1"/>
  <c r="I190" i="8"/>
  <c r="H190" i="8"/>
  <c r="G190" i="8"/>
  <c r="F190" i="8"/>
  <c r="E190" i="8"/>
  <c r="D190" i="8"/>
  <c r="C190" i="8"/>
  <c r="B190" i="8"/>
  <c r="A190" i="8"/>
  <c r="Q190" i="8" s="1"/>
  <c r="P189" i="8"/>
  <c r="O189" i="8"/>
  <c r="N189" i="8"/>
  <c r="K189" i="8"/>
  <c r="L189" i="8" s="1"/>
  <c r="I189" i="8"/>
  <c r="H189" i="8"/>
  <c r="G189" i="8"/>
  <c r="F189" i="8"/>
  <c r="E189" i="8"/>
  <c r="D189" i="8"/>
  <c r="C189" i="8"/>
  <c r="B189" i="8"/>
  <c r="A189" i="8"/>
  <c r="Q189" i="8" s="1"/>
  <c r="P188" i="8"/>
  <c r="O188" i="8"/>
  <c r="N188" i="8"/>
  <c r="K188" i="8"/>
  <c r="L188" i="8" s="1"/>
  <c r="I188" i="8"/>
  <c r="H188" i="8"/>
  <c r="G188" i="8"/>
  <c r="F188" i="8"/>
  <c r="E188" i="8"/>
  <c r="D188" i="8"/>
  <c r="C188" i="8"/>
  <c r="B188" i="8"/>
  <c r="A188" i="8"/>
  <c r="Q188" i="8" s="1"/>
  <c r="P187" i="8"/>
  <c r="O187" i="8"/>
  <c r="N187" i="8"/>
  <c r="K187" i="8"/>
  <c r="L187" i="8" s="1"/>
  <c r="I187" i="8"/>
  <c r="H187" i="8"/>
  <c r="G187" i="8"/>
  <c r="F187" i="8"/>
  <c r="E187" i="8"/>
  <c r="D187" i="8"/>
  <c r="C187" i="8"/>
  <c r="B187" i="8"/>
  <c r="A187" i="8"/>
  <c r="Q187" i="8" s="1"/>
  <c r="P186" i="8"/>
  <c r="O186" i="8"/>
  <c r="N186" i="8"/>
  <c r="K186" i="8"/>
  <c r="L186" i="8" s="1"/>
  <c r="I186" i="8"/>
  <c r="H186" i="8"/>
  <c r="G186" i="8"/>
  <c r="F186" i="8"/>
  <c r="E186" i="8"/>
  <c r="D186" i="8"/>
  <c r="C186" i="8"/>
  <c r="B186" i="8"/>
  <c r="A186" i="8"/>
  <c r="Q186" i="8" s="1"/>
  <c r="P185" i="8"/>
  <c r="O185" i="8"/>
  <c r="N185" i="8"/>
  <c r="K185" i="8"/>
  <c r="L185" i="8" s="1"/>
  <c r="I185" i="8"/>
  <c r="H185" i="8"/>
  <c r="G185" i="8"/>
  <c r="F185" i="8"/>
  <c r="E185" i="8"/>
  <c r="D185" i="8"/>
  <c r="C185" i="8"/>
  <c r="B185" i="8"/>
  <c r="A185" i="8"/>
  <c r="Q185" i="8" s="1"/>
  <c r="P184" i="8"/>
  <c r="O184" i="8"/>
  <c r="N184" i="8"/>
  <c r="K184" i="8"/>
  <c r="L184" i="8" s="1"/>
  <c r="I184" i="8"/>
  <c r="H184" i="8"/>
  <c r="G184" i="8"/>
  <c r="F184" i="8"/>
  <c r="E184" i="8"/>
  <c r="D184" i="8"/>
  <c r="C184" i="8"/>
  <c r="B184" i="8"/>
  <c r="A184" i="8"/>
  <c r="Q184" i="8" s="1"/>
  <c r="P183" i="8"/>
  <c r="O183" i="8"/>
  <c r="N183" i="8"/>
  <c r="K183" i="8"/>
  <c r="L183" i="8" s="1"/>
  <c r="I183" i="8"/>
  <c r="H183" i="8"/>
  <c r="G183" i="8"/>
  <c r="F183" i="8"/>
  <c r="E183" i="8"/>
  <c r="D183" i="8"/>
  <c r="C183" i="8"/>
  <c r="B183" i="8"/>
  <c r="A183" i="8"/>
  <c r="Q183" i="8" s="1"/>
  <c r="P182" i="8"/>
  <c r="O182" i="8"/>
  <c r="N182" i="8"/>
  <c r="K182" i="8"/>
  <c r="L182" i="8" s="1"/>
  <c r="I182" i="8"/>
  <c r="H182" i="8"/>
  <c r="G182" i="8"/>
  <c r="F182" i="8"/>
  <c r="E182" i="8"/>
  <c r="D182" i="8"/>
  <c r="C182" i="8"/>
  <c r="B182" i="8"/>
  <c r="A182" i="8"/>
  <c r="Q182" i="8" s="1"/>
  <c r="P181" i="8"/>
  <c r="O181" i="8"/>
  <c r="N181" i="8"/>
  <c r="K181" i="8"/>
  <c r="L181" i="8" s="1"/>
  <c r="I181" i="8"/>
  <c r="H181" i="8"/>
  <c r="G181" i="8"/>
  <c r="F181" i="8"/>
  <c r="E181" i="8"/>
  <c r="D181" i="8"/>
  <c r="C181" i="8"/>
  <c r="B181" i="8"/>
  <c r="A181" i="8"/>
  <c r="Q181" i="8" s="1"/>
  <c r="P180" i="8"/>
  <c r="O180" i="8"/>
  <c r="N180" i="8"/>
  <c r="K180" i="8"/>
  <c r="L180" i="8" s="1"/>
  <c r="I180" i="8"/>
  <c r="H180" i="8"/>
  <c r="G180" i="8"/>
  <c r="F180" i="8"/>
  <c r="E180" i="8"/>
  <c r="D180" i="8"/>
  <c r="C180" i="8"/>
  <c r="B180" i="8"/>
  <c r="A180" i="8"/>
  <c r="Q180" i="8" s="1"/>
  <c r="P179" i="8"/>
  <c r="O179" i="8"/>
  <c r="N179" i="8"/>
  <c r="K179" i="8"/>
  <c r="L179" i="8" s="1"/>
  <c r="I179" i="8"/>
  <c r="H179" i="8"/>
  <c r="G179" i="8"/>
  <c r="F179" i="8"/>
  <c r="E179" i="8"/>
  <c r="D179" i="8"/>
  <c r="C179" i="8"/>
  <c r="B179" i="8"/>
  <c r="A179" i="8"/>
  <c r="Q179" i="8" s="1"/>
  <c r="P178" i="8"/>
  <c r="O178" i="8"/>
  <c r="N178" i="8"/>
  <c r="K178" i="8"/>
  <c r="L178" i="8" s="1"/>
  <c r="I178" i="8"/>
  <c r="H178" i="8"/>
  <c r="G178" i="8"/>
  <c r="F178" i="8"/>
  <c r="E178" i="8"/>
  <c r="D178" i="8"/>
  <c r="C178" i="8"/>
  <c r="B178" i="8"/>
  <c r="A178" i="8"/>
  <c r="Q178" i="8" s="1"/>
  <c r="P177" i="8"/>
  <c r="O177" i="8"/>
  <c r="N177" i="8"/>
  <c r="K177" i="8"/>
  <c r="L177" i="8" s="1"/>
  <c r="I177" i="8"/>
  <c r="H177" i="8"/>
  <c r="G177" i="8"/>
  <c r="F177" i="8"/>
  <c r="E177" i="8"/>
  <c r="D177" i="8"/>
  <c r="C177" i="8"/>
  <c r="B177" i="8"/>
  <c r="A177" i="8"/>
  <c r="Q177" i="8" s="1"/>
  <c r="P176" i="8"/>
  <c r="O176" i="8"/>
  <c r="N176" i="8"/>
  <c r="K176" i="8"/>
  <c r="L176" i="8" s="1"/>
  <c r="I176" i="8"/>
  <c r="H176" i="8"/>
  <c r="G176" i="8"/>
  <c r="F176" i="8"/>
  <c r="E176" i="8"/>
  <c r="D176" i="8"/>
  <c r="C176" i="8"/>
  <c r="B176" i="8"/>
  <c r="A176" i="8"/>
  <c r="Q176" i="8" s="1"/>
  <c r="P175" i="8"/>
  <c r="O175" i="8"/>
  <c r="N175" i="8"/>
  <c r="K175" i="8"/>
  <c r="L175" i="8" s="1"/>
  <c r="I175" i="8"/>
  <c r="H175" i="8"/>
  <c r="G175" i="8"/>
  <c r="F175" i="8"/>
  <c r="E175" i="8"/>
  <c r="D175" i="8"/>
  <c r="C175" i="8"/>
  <c r="B175" i="8"/>
  <c r="A175" i="8"/>
  <c r="P174" i="8"/>
  <c r="O174" i="8"/>
  <c r="N174" i="8"/>
  <c r="K174" i="8"/>
  <c r="L174" i="8" s="1"/>
  <c r="I174" i="8"/>
  <c r="H174" i="8"/>
  <c r="G174" i="8"/>
  <c r="F174" i="8"/>
  <c r="E174" i="8"/>
  <c r="D174" i="8"/>
  <c r="C174" i="8"/>
  <c r="B174" i="8"/>
  <c r="A174" i="8"/>
  <c r="Q174" i="8" s="1"/>
  <c r="P173" i="8"/>
  <c r="O173" i="8"/>
  <c r="N173" i="8"/>
  <c r="K173" i="8"/>
  <c r="L173" i="8" s="1"/>
  <c r="I173" i="8"/>
  <c r="H173" i="8"/>
  <c r="G173" i="8"/>
  <c r="F173" i="8"/>
  <c r="E173" i="8"/>
  <c r="D173" i="8"/>
  <c r="C173" i="8"/>
  <c r="B173" i="8"/>
  <c r="A173" i="8"/>
  <c r="Q173" i="8" s="1"/>
  <c r="P172" i="8"/>
  <c r="O172" i="8"/>
  <c r="N172" i="8"/>
  <c r="K172" i="8"/>
  <c r="L172" i="8" s="1"/>
  <c r="I172" i="8"/>
  <c r="H172" i="8"/>
  <c r="G172" i="8"/>
  <c r="F172" i="8"/>
  <c r="E172" i="8"/>
  <c r="D172" i="8"/>
  <c r="C172" i="8"/>
  <c r="B172" i="8"/>
  <c r="A172" i="8"/>
  <c r="Q172" i="8" s="1"/>
  <c r="P171" i="8"/>
  <c r="O171" i="8"/>
  <c r="N171" i="8"/>
  <c r="K171" i="8"/>
  <c r="L171" i="8" s="1"/>
  <c r="I171" i="8"/>
  <c r="H171" i="8"/>
  <c r="G171" i="8"/>
  <c r="F171" i="8"/>
  <c r="E171" i="8"/>
  <c r="D171" i="8"/>
  <c r="C171" i="8"/>
  <c r="B171" i="8"/>
  <c r="A171" i="8"/>
  <c r="P170" i="8"/>
  <c r="O170" i="8"/>
  <c r="N170" i="8"/>
  <c r="K170" i="8"/>
  <c r="L170" i="8" s="1"/>
  <c r="I170" i="8"/>
  <c r="H170" i="8"/>
  <c r="G170" i="8"/>
  <c r="F170" i="8"/>
  <c r="E170" i="8"/>
  <c r="D170" i="8"/>
  <c r="C170" i="8"/>
  <c r="B170" i="8"/>
  <c r="A170" i="8"/>
  <c r="Q170" i="8" s="1"/>
  <c r="P169" i="8"/>
  <c r="O169" i="8"/>
  <c r="N169" i="8"/>
  <c r="K169" i="8"/>
  <c r="L169" i="8" s="1"/>
  <c r="I169" i="8"/>
  <c r="H169" i="8"/>
  <c r="G169" i="8"/>
  <c r="F169" i="8"/>
  <c r="E169" i="8"/>
  <c r="D169" i="8"/>
  <c r="C169" i="8"/>
  <c r="B169" i="8"/>
  <c r="A169" i="8"/>
  <c r="Q169" i="8" s="1"/>
  <c r="P168" i="8"/>
  <c r="O168" i="8"/>
  <c r="N168" i="8"/>
  <c r="K168" i="8"/>
  <c r="L168" i="8" s="1"/>
  <c r="I168" i="8"/>
  <c r="H168" i="8"/>
  <c r="G168" i="8"/>
  <c r="F168" i="8"/>
  <c r="E168" i="8"/>
  <c r="D168" i="8"/>
  <c r="C168" i="8"/>
  <c r="B168" i="8"/>
  <c r="A168" i="8"/>
  <c r="Q168" i="8" s="1"/>
  <c r="P167" i="8"/>
  <c r="O167" i="8"/>
  <c r="N167" i="8"/>
  <c r="K167" i="8"/>
  <c r="L167" i="8" s="1"/>
  <c r="I167" i="8"/>
  <c r="H167" i="8"/>
  <c r="G167" i="8"/>
  <c r="F167" i="8"/>
  <c r="E167" i="8"/>
  <c r="D167" i="8"/>
  <c r="C167" i="8"/>
  <c r="B167" i="8"/>
  <c r="A167" i="8"/>
  <c r="Q167" i="8" s="1"/>
  <c r="P166" i="8"/>
  <c r="O166" i="8"/>
  <c r="N166" i="8"/>
  <c r="K166" i="8"/>
  <c r="L166" i="8" s="1"/>
  <c r="I166" i="8"/>
  <c r="H166" i="8"/>
  <c r="G166" i="8"/>
  <c r="F166" i="8"/>
  <c r="E166" i="8"/>
  <c r="D166" i="8"/>
  <c r="C166" i="8"/>
  <c r="B166" i="8"/>
  <c r="A166" i="8"/>
  <c r="Q166" i="8" s="1"/>
  <c r="P165" i="8"/>
  <c r="O165" i="8"/>
  <c r="N165" i="8"/>
  <c r="K165" i="8"/>
  <c r="L165" i="8" s="1"/>
  <c r="I165" i="8"/>
  <c r="H165" i="8"/>
  <c r="G165" i="8"/>
  <c r="F165" i="8"/>
  <c r="E165" i="8"/>
  <c r="D165" i="8"/>
  <c r="C165" i="8"/>
  <c r="B165" i="8"/>
  <c r="A165" i="8"/>
  <c r="Q165" i="8" s="1"/>
  <c r="P164" i="8"/>
  <c r="O164" i="8"/>
  <c r="N164" i="8"/>
  <c r="K164" i="8"/>
  <c r="L164" i="8" s="1"/>
  <c r="I164" i="8"/>
  <c r="H164" i="8"/>
  <c r="G164" i="8"/>
  <c r="F164" i="8"/>
  <c r="E164" i="8"/>
  <c r="D164" i="8"/>
  <c r="C164" i="8"/>
  <c r="B164" i="8"/>
  <c r="A164" i="8"/>
  <c r="Q164" i="8" s="1"/>
  <c r="P163" i="8"/>
  <c r="O163" i="8"/>
  <c r="N163" i="8"/>
  <c r="K163" i="8"/>
  <c r="L163" i="8" s="1"/>
  <c r="I163" i="8"/>
  <c r="H163" i="8"/>
  <c r="G163" i="8"/>
  <c r="F163" i="8"/>
  <c r="E163" i="8"/>
  <c r="D163" i="8"/>
  <c r="C163" i="8"/>
  <c r="B163" i="8"/>
  <c r="A163" i="8"/>
  <c r="Q163" i="8" s="1"/>
  <c r="P162" i="8"/>
  <c r="O162" i="8"/>
  <c r="N162" i="8"/>
  <c r="K162" i="8"/>
  <c r="L162" i="8" s="1"/>
  <c r="I162" i="8"/>
  <c r="H162" i="8"/>
  <c r="G162" i="8"/>
  <c r="F162" i="8"/>
  <c r="E162" i="8"/>
  <c r="D162" i="8"/>
  <c r="C162" i="8"/>
  <c r="B162" i="8"/>
  <c r="A162" i="8"/>
  <c r="Q162" i="8" s="1"/>
  <c r="P161" i="8"/>
  <c r="O161" i="8"/>
  <c r="N161" i="8"/>
  <c r="K161" i="8"/>
  <c r="L161" i="8" s="1"/>
  <c r="I161" i="8"/>
  <c r="H161" i="8"/>
  <c r="G161" i="8"/>
  <c r="F161" i="8"/>
  <c r="E161" i="8"/>
  <c r="D161" i="8"/>
  <c r="C161" i="8"/>
  <c r="B161" i="8"/>
  <c r="A161" i="8"/>
  <c r="Q161" i="8" s="1"/>
  <c r="P160" i="8"/>
  <c r="O160" i="8"/>
  <c r="N160" i="8"/>
  <c r="K160" i="8"/>
  <c r="L160" i="8" s="1"/>
  <c r="I160" i="8"/>
  <c r="H160" i="8"/>
  <c r="G160" i="8"/>
  <c r="F160" i="8"/>
  <c r="E160" i="8"/>
  <c r="D160" i="8"/>
  <c r="C160" i="8"/>
  <c r="B160" i="8"/>
  <c r="A160" i="8"/>
  <c r="Q160" i="8" s="1"/>
  <c r="P159" i="8"/>
  <c r="O159" i="8"/>
  <c r="N159" i="8"/>
  <c r="K159" i="8"/>
  <c r="L159" i="8" s="1"/>
  <c r="I159" i="8"/>
  <c r="H159" i="8"/>
  <c r="G159" i="8"/>
  <c r="F159" i="8"/>
  <c r="E159" i="8"/>
  <c r="D159" i="8"/>
  <c r="C159" i="8"/>
  <c r="B159" i="8"/>
  <c r="A159" i="8"/>
  <c r="Q159" i="8" s="1"/>
  <c r="P158" i="8"/>
  <c r="O158" i="8"/>
  <c r="N158" i="8"/>
  <c r="K158" i="8"/>
  <c r="L158" i="8" s="1"/>
  <c r="I158" i="8"/>
  <c r="H158" i="8"/>
  <c r="G158" i="8"/>
  <c r="F158" i="8"/>
  <c r="E158" i="8"/>
  <c r="D158" i="8"/>
  <c r="C158" i="8"/>
  <c r="B158" i="8"/>
  <c r="A158" i="8"/>
  <c r="Q158" i="8" s="1"/>
  <c r="P157" i="8"/>
  <c r="O157" i="8"/>
  <c r="N157" i="8"/>
  <c r="K157" i="8"/>
  <c r="L157" i="8" s="1"/>
  <c r="I157" i="8"/>
  <c r="H157" i="8"/>
  <c r="G157" i="8"/>
  <c r="F157" i="8"/>
  <c r="E157" i="8"/>
  <c r="D157" i="8"/>
  <c r="C157" i="8"/>
  <c r="B157" i="8"/>
  <c r="A157" i="8"/>
  <c r="P156" i="8"/>
  <c r="O156" i="8"/>
  <c r="N156" i="8"/>
  <c r="K156" i="8"/>
  <c r="L156" i="8" s="1"/>
  <c r="I156" i="8"/>
  <c r="H156" i="8"/>
  <c r="G156" i="8"/>
  <c r="F156" i="8"/>
  <c r="E156" i="8"/>
  <c r="D156" i="8"/>
  <c r="C156" i="8"/>
  <c r="B156" i="8"/>
  <c r="A156" i="8"/>
  <c r="Q156" i="8" s="1"/>
  <c r="P155" i="8"/>
  <c r="O155" i="8"/>
  <c r="N155" i="8"/>
  <c r="K155" i="8"/>
  <c r="L155" i="8" s="1"/>
  <c r="I155" i="8"/>
  <c r="H155" i="8"/>
  <c r="G155" i="8"/>
  <c r="F155" i="8"/>
  <c r="E155" i="8"/>
  <c r="D155" i="8"/>
  <c r="C155" i="8"/>
  <c r="B155" i="8"/>
  <c r="A155" i="8"/>
  <c r="Q155" i="8" s="1"/>
  <c r="P154" i="8"/>
  <c r="O154" i="8"/>
  <c r="N154" i="8"/>
  <c r="K154" i="8"/>
  <c r="L154" i="8" s="1"/>
  <c r="I154" i="8"/>
  <c r="H154" i="8"/>
  <c r="G154" i="8"/>
  <c r="F154" i="8"/>
  <c r="E154" i="8"/>
  <c r="D154" i="8"/>
  <c r="C154" i="8"/>
  <c r="B154" i="8"/>
  <c r="A154" i="8"/>
  <c r="Q154" i="8" s="1"/>
  <c r="P153" i="8"/>
  <c r="O153" i="8"/>
  <c r="N153" i="8"/>
  <c r="K153" i="8"/>
  <c r="L153" i="8" s="1"/>
  <c r="I153" i="8"/>
  <c r="H153" i="8"/>
  <c r="G153" i="8"/>
  <c r="F153" i="8"/>
  <c r="E153" i="8"/>
  <c r="D153" i="8"/>
  <c r="C153" i="8"/>
  <c r="B153" i="8"/>
  <c r="A153" i="8"/>
  <c r="Q153" i="8" s="1"/>
  <c r="P152" i="8"/>
  <c r="O152" i="8"/>
  <c r="N152" i="8"/>
  <c r="K152" i="8"/>
  <c r="L152" i="8" s="1"/>
  <c r="I152" i="8"/>
  <c r="H152" i="8"/>
  <c r="G152" i="8"/>
  <c r="F152" i="8"/>
  <c r="E152" i="8"/>
  <c r="D152" i="8"/>
  <c r="C152" i="8"/>
  <c r="B152" i="8"/>
  <c r="A152" i="8"/>
  <c r="Q152" i="8" s="1"/>
  <c r="P151" i="8"/>
  <c r="O151" i="8"/>
  <c r="N151" i="8"/>
  <c r="K151" i="8"/>
  <c r="L151" i="8" s="1"/>
  <c r="I151" i="8"/>
  <c r="H151" i="8"/>
  <c r="G151" i="8"/>
  <c r="F151" i="8"/>
  <c r="E151" i="8"/>
  <c r="D151" i="8"/>
  <c r="C151" i="8"/>
  <c r="B151" i="8"/>
  <c r="A151" i="8"/>
  <c r="Q151" i="8" s="1"/>
  <c r="P150" i="8"/>
  <c r="O150" i="8"/>
  <c r="N150" i="8"/>
  <c r="K150" i="8"/>
  <c r="L150" i="8" s="1"/>
  <c r="I150" i="8"/>
  <c r="H150" i="8"/>
  <c r="G150" i="8"/>
  <c r="F150" i="8"/>
  <c r="E150" i="8"/>
  <c r="D150" i="8"/>
  <c r="C150" i="8"/>
  <c r="B150" i="8"/>
  <c r="A150" i="8"/>
  <c r="Q150" i="8" s="1"/>
  <c r="P149" i="8"/>
  <c r="O149" i="8"/>
  <c r="N149" i="8"/>
  <c r="K149" i="8"/>
  <c r="L149" i="8" s="1"/>
  <c r="I149" i="8"/>
  <c r="H149" i="8"/>
  <c r="G149" i="8"/>
  <c r="F149" i="8"/>
  <c r="E149" i="8"/>
  <c r="D149" i="8"/>
  <c r="C149" i="8"/>
  <c r="B149" i="8"/>
  <c r="A149" i="8"/>
  <c r="Q149" i="8" s="1"/>
  <c r="P148" i="8"/>
  <c r="O148" i="8"/>
  <c r="N148" i="8"/>
  <c r="K148" i="8"/>
  <c r="L148" i="8" s="1"/>
  <c r="I148" i="8"/>
  <c r="H148" i="8"/>
  <c r="G148" i="8"/>
  <c r="F148" i="8"/>
  <c r="E148" i="8"/>
  <c r="D148" i="8"/>
  <c r="C148" i="8"/>
  <c r="B148" i="8"/>
  <c r="A148" i="8"/>
  <c r="Q148" i="8" s="1"/>
  <c r="P147" i="8"/>
  <c r="O147" i="8"/>
  <c r="N147" i="8"/>
  <c r="K147" i="8"/>
  <c r="L147" i="8" s="1"/>
  <c r="I147" i="8"/>
  <c r="H147" i="8"/>
  <c r="G147" i="8"/>
  <c r="F147" i="8"/>
  <c r="E147" i="8"/>
  <c r="D147" i="8"/>
  <c r="C147" i="8"/>
  <c r="B147" i="8"/>
  <c r="A147" i="8"/>
  <c r="Q147" i="8" s="1"/>
  <c r="P146" i="8"/>
  <c r="O146" i="8"/>
  <c r="N146" i="8"/>
  <c r="K146" i="8"/>
  <c r="L146" i="8" s="1"/>
  <c r="I146" i="8"/>
  <c r="H146" i="8"/>
  <c r="G146" i="8"/>
  <c r="F146" i="8"/>
  <c r="E146" i="8"/>
  <c r="D146" i="8"/>
  <c r="C146" i="8"/>
  <c r="B146" i="8"/>
  <c r="A146" i="8"/>
  <c r="Q146" i="8" s="1"/>
  <c r="P145" i="8"/>
  <c r="O145" i="8"/>
  <c r="N145" i="8"/>
  <c r="K145" i="8"/>
  <c r="L145" i="8" s="1"/>
  <c r="I145" i="8"/>
  <c r="H145" i="8"/>
  <c r="G145" i="8"/>
  <c r="F145" i="8"/>
  <c r="E145" i="8"/>
  <c r="D145" i="8"/>
  <c r="C145" i="8"/>
  <c r="B145" i="8"/>
  <c r="A145" i="8"/>
  <c r="Q145" i="8" s="1"/>
  <c r="P144" i="8"/>
  <c r="O144" i="8"/>
  <c r="N144" i="8"/>
  <c r="K144" i="8"/>
  <c r="L144" i="8" s="1"/>
  <c r="I144" i="8"/>
  <c r="H144" i="8"/>
  <c r="G144" i="8"/>
  <c r="F144" i="8"/>
  <c r="E144" i="8"/>
  <c r="D144" i="8"/>
  <c r="C144" i="8"/>
  <c r="B144" i="8"/>
  <c r="A144" i="8"/>
  <c r="Q144" i="8" s="1"/>
  <c r="P143" i="8"/>
  <c r="O143" i="8"/>
  <c r="N143" i="8"/>
  <c r="K143" i="8"/>
  <c r="L143" i="8" s="1"/>
  <c r="I143" i="8"/>
  <c r="H143" i="8"/>
  <c r="G143" i="8"/>
  <c r="F143" i="8"/>
  <c r="E143" i="8"/>
  <c r="D143" i="8"/>
  <c r="C143" i="8"/>
  <c r="B143" i="8"/>
  <c r="A143" i="8"/>
  <c r="Q143" i="8" s="1"/>
  <c r="P142" i="8"/>
  <c r="O142" i="8"/>
  <c r="N142" i="8"/>
  <c r="K142" i="8"/>
  <c r="L142" i="8" s="1"/>
  <c r="I142" i="8"/>
  <c r="H142" i="8"/>
  <c r="G142" i="8"/>
  <c r="F142" i="8"/>
  <c r="E142" i="8"/>
  <c r="D142" i="8"/>
  <c r="C142" i="8"/>
  <c r="B142" i="8"/>
  <c r="A142" i="8"/>
  <c r="Q142" i="8" s="1"/>
  <c r="P141" i="8"/>
  <c r="O141" i="8"/>
  <c r="N141" i="8"/>
  <c r="K141" i="8"/>
  <c r="L141" i="8" s="1"/>
  <c r="I141" i="8"/>
  <c r="H141" i="8"/>
  <c r="G141" i="8"/>
  <c r="F141" i="8"/>
  <c r="E141" i="8"/>
  <c r="D141" i="8"/>
  <c r="C141" i="8"/>
  <c r="B141" i="8"/>
  <c r="A141" i="8"/>
  <c r="Q141" i="8" s="1"/>
  <c r="P140" i="8"/>
  <c r="O140" i="8"/>
  <c r="N140" i="8"/>
  <c r="K140" i="8"/>
  <c r="L140" i="8" s="1"/>
  <c r="I140" i="8"/>
  <c r="H140" i="8"/>
  <c r="G140" i="8"/>
  <c r="F140" i="8"/>
  <c r="E140" i="8"/>
  <c r="D140" i="8"/>
  <c r="C140" i="8"/>
  <c r="B140" i="8"/>
  <c r="A140" i="8"/>
  <c r="Q140" i="8" s="1"/>
  <c r="P139" i="8"/>
  <c r="O139" i="8"/>
  <c r="N139" i="8"/>
  <c r="K139" i="8"/>
  <c r="L139" i="8" s="1"/>
  <c r="I139" i="8"/>
  <c r="H139" i="8"/>
  <c r="G139" i="8"/>
  <c r="F139" i="8"/>
  <c r="E139" i="8"/>
  <c r="D139" i="8"/>
  <c r="C139" i="8"/>
  <c r="B139" i="8"/>
  <c r="A139" i="8"/>
  <c r="Q139" i="8" s="1"/>
  <c r="P138" i="8"/>
  <c r="O138" i="8"/>
  <c r="N138" i="8"/>
  <c r="K138" i="8"/>
  <c r="L138" i="8" s="1"/>
  <c r="I138" i="8"/>
  <c r="H138" i="8"/>
  <c r="G138" i="8"/>
  <c r="F138" i="8"/>
  <c r="E138" i="8"/>
  <c r="D138" i="8"/>
  <c r="C138" i="8"/>
  <c r="B138" i="8"/>
  <c r="A138" i="8"/>
  <c r="Q138" i="8" s="1"/>
  <c r="P137" i="8"/>
  <c r="O137" i="8"/>
  <c r="N137" i="8"/>
  <c r="K137" i="8"/>
  <c r="L137" i="8" s="1"/>
  <c r="I137" i="8"/>
  <c r="H137" i="8"/>
  <c r="G137" i="8"/>
  <c r="F137" i="8"/>
  <c r="E137" i="8"/>
  <c r="D137" i="8"/>
  <c r="C137" i="8"/>
  <c r="B137" i="8"/>
  <c r="A137" i="8"/>
  <c r="Q137" i="8" s="1"/>
  <c r="P136" i="8"/>
  <c r="O136" i="8"/>
  <c r="N136" i="8"/>
  <c r="K136" i="8"/>
  <c r="L136" i="8" s="1"/>
  <c r="I136" i="8"/>
  <c r="H136" i="8"/>
  <c r="G136" i="8"/>
  <c r="F136" i="8"/>
  <c r="E136" i="8"/>
  <c r="D136" i="8"/>
  <c r="C136" i="8"/>
  <c r="B136" i="8"/>
  <c r="A136" i="8"/>
  <c r="Q136" i="8" s="1"/>
  <c r="P135" i="8"/>
  <c r="O135" i="8"/>
  <c r="N135" i="8"/>
  <c r="K135" i="8"/>
  <c r="L135" i="8" s="1"/>
  <c r="I135" i="8"/>
  <c r="H135" i="8"/>
  <c r="G135" i="8"/>
  <c r="F135" i="8"/>
  <c r="E135" i="8"/>
  <c r="D135" i="8"/>
  <c r="C135" i="8"/>
  <c r="B135" i="8"/>
  <c r="A135" i="8"/>
  <c r="Q135" i="8" s="1"/>
  <c r="P134" i="8"/>
  <c r="O134" i="8"/>
  <c r="N134" i="8"/>
  <c r="K134" i="8"/>
  <c r="L134" i="8" s="1"/>
  <c r="I134" i="8"/>
  <c r="H134" i="8"/>
  <c r="G134" i="8"/>
  <c r="F134" i="8"/>
  <c r="E134" i="8"/>
  <c r="D134" i="8"/>
  <c r="C134" i="8"/>
  <c r="B134" i="8"/>
  <c r="A134" i="8"/>
  <c r="Q134" i="8" s="1"/>
  <c r="P133" i="8"/>
  <c r="O133" i="8"/>
  <c r="N133" i="8"/>
  <c r="K133" i="8"/>
  <c r="L133" i="8" s="1"/>
  <c r="I133" i="8"/>
  <c r="H133" i="8"/>
  <c r="G133" i="8"/>
  <c r="F133" i="8"/>
  <c r="E133" i="8"/>
  <c r="D133" i="8"/>
  <c r="C133" i="8"/>
  <c r="B133" i="8"/>
  <c r="A133" i="8"/>
  <c r="Q133" i="8" s="1"/>
  <c r="P132" i="8"/>
  <c r="O132" i="8"/>
  <c r="N132" i="8"/>
  <c r="K132" i="8"/>
  <c r="L132" i="8" s="1"/>
  <c r="I132" i="8"/>
  <c r="H132" i="8"/>
  <c r="G132" i="8"/>
  <c r="F132" i="8"/>
  <c r="E132" i="8"/>
  <c r="D132" i="8"/>
  <c r="C132" i="8"/>
  <c r="B132" i="8"/>
  <c r="A132" i="8"/>
  <c r="Q132" i="8" s="1"/>
  <c r="P131" i="8"/>
  <c r="O131" i="8"/>
  <c r="N131" i="8"/>
  <c r="K131" i="8"/>
  <c r="L131" i="8" s="1"/>
  <c r="I131" i="8"/>
  <c r="H131" i="8"/>
  <c r="G131" i="8"/>
  <c r="F131" i="8"/>
  <c r="E131" i="8"/>
  <c r="D131" i="8"/>
  <c r="C131" i="8"/>
  <c r="B131" i="8"/>
  <c r="A131" i="8"/>
  <c r="Q131" i="8" s="1"/>
  <c r="P130" i="8"/>
  <c r="O130" i="8"/>
  <c r="N130" i="8"/>
  <c r="K130" i="8"/>
  <c r="L130" i="8" s="1"/>
  <c r="I130" i="8"/>
  <c r="H130" i="8"/>
  <c r="G130" i="8"/>
  <c r="F130" i="8"/>
  <c r="E130" i="8"/>
  <c r="D130" i="8"/>
  <c r="C130" i="8"/>
  <c r="B130" i="8"/>
  <c r="A130" i="8"/>
  <c r="P129" i="8"/>
  <c r="O129" i="8"/>
  <c r="N129" i="8"/>
  <c r="K129" i="8"/>
  <c r="L129" i="8" s="1"/>
  <c r="I129" i="8"/>
  <c r="H129" i="8"/>
  <c r="G129" i="8"/>
  <c r="F129" i="8"/>
  <c r="E129" i="8"/>
  <c r="D129" i="8"/>
  <c r="C129" i="8"/>
  <c r="B129" i="8"/>
  <c r="A129" i="8"/>
  <c r="Q129" i="8" s="1"/>
  <c r="P128" i="8"/>
  <c r="O128" i="8"/>
  <c r="N128" i="8"/>
  <c r="K128" i="8"/>
  <c r="L128" i="8" s="1"/>
  <c r="I128" i="8"/>
  <c r="H128" i="8"/>
  <c r="G128" i="8"/>
  <c r="F128" i="8"/>
  <c r="E128" i="8"/>
  <c r="D128" i="8"/>
  <c r="C128" i="8"/>
  <c r="B128" i="8"/>
  <c r="A128" i="8"/>
  <c r="Q128" i="8" s="1"/>
  <c r="P127" i="8"/>
  <c r="O127" i="8"/>
  <c r="N127" i="8"/>
  <c r="K127" i="8"/>
  <c r="L127" i="8" s="1"/>
  <c r="I127" i="8"/>
  <c r="H127" i="8"/>
  <c r="G127" i="8"/>
  <c r="F127" i="8"/>
  <c r="E127" i="8"/>
  <c r="D127" i="8"/>
  <c r="C127" i="8"/>
  <c r="B127" i="8"/>
  <c r="A127" i="8"/>
  <c r="Q127" i="8" s="1"/>
  <c r="P126" i="8"/>
  <c r="O126" i="8"/>
  <c r="N126" i="8"/>
  <c r="K126" i="8"/>
  <c r="L126" i="8" s="1"/>
  <c r="I126" i="8"/>
  <c r="H126" i="8"/>
  <c r="G126" i="8"/>
  <c r="F126" i="8"/>
  <c r="E126" i="8"/>
  <c r="D126" i="8"/>
  <c r="C126" i="8"/>
  <c r="B126" i="8"/>
  <c r="A126" i="8"/>
  <c r="Q126" i="8" s="1"/>
  <c r="P125" i="8"/>
  <c r="O125" i="8"/>
  <c r="N125" i="8"/>
  <c r="K125" i="8"/>
  <c r="L125" i="8" s="1"/>
  <c r="I125" i="8"/>
  <c r="H125" i="8"/>
  <c r="G125" i="8"/>
  <c r="F125" i="8"/>
  <c r="E125" i="8"/>
  <c r="D125" i="8"/>
  <c r="C125" i="8"/>
  <c r="B125" i="8"/>
  <c r="A125" i="8"/>
  <c r="Q125" i="8" s="1"/>
  <c r="P124" i="8"/>
  <c r="O124" i="8"/>
  <c r="N124" i="8"/>
  <c r="K124" i="8"/>
  <c r="L124" i="8" s="1"/>
  <c r="I124" i="8"/>
  <c r="H124" i="8"/>
  <c r="G124" i="8"/>
  <c r="F124" i="8"/>
  <c r="E124" i="8"/>
  <c r="D124" i="8"/>
  <c r="C124" i="8"/>
  <c r="B124" i="8"/>
  <c r="A124" i="8"/>
  <c r="Q124" i="8" s="1"/>
  <c r="P123" i="8"/>
  <c r="O123" i="8"/>
  <c r="N123" i="8"/>
  <c r="K123" i="8"/>
  <c r="L123" i="8" s="1"/>
  <c r="I123" i="8"/>
  <c r="H123" i="8"/>
  <c r="G123" i="8"/>
  <c r="F123" i="8"/>
  <c r="E123" i="8"/>
  <c r="D123" i="8"/>
  <c r="C123" i="8"/>
  <c r="B123" i="8"/>
  <c r="A123" i="8"/>
  <c r="Q123" i="8" s="1"/>
  <c r="P122" i="8"/>
  <c r="O122" i="8"/>
  <c r="N122" i="8"/>
  <c r="K122" i="8"/>
  <c r="L122" i="8" s="1"/>
  <c r="I122" i="8"/>
  <c r="H122" i="8"/>
  <c r="G122" i="8"/>
  <c r="F122" i="8"/>
  <c r="E122" i="8"/>
  <c r="D122" i="8"/>
  <c r="C122" i="8"/>
  <c r="B122" i="8"/>
  <c r="A122" i="8"/>
  <c r="Q122" i="8" s="1"/>
  <c r="P121" i="8"/>
  <c r="O121" i="8"/>
  <c r="N121" i="8"/>
  <c r="K121" i="8"/>
  <c r="L121" i="8" s="1"/>
  <c r="I121" i="8"/>
  <c r="H121" i="8"/>
  <c r="G121" i="8"/>
  <c r="F121" i="8"/>
  <c r="E121" i="8"/>
  <c r="D121" i="8"/>
  <c r="C121" i="8"/>
  <c r="B121" i="8"/>
  <c r="A121" i="8"/>
  <c r="Q121" i="8" s="1"/>
  <c r="P120" i="8"/>
  <c r="O120" i="8"/>
  <c r="N120" i="8"/>
  <c r="K120" i="8"/>
  <c r="L120" i="8" s="1"/>
  <c r="I120" i="8"/>
  <c r="H120" i="8"/>
  <c r="G120" i="8"/>
  <c r="F120" i="8"/>
  <c r="E120" i="8"/>
  <c r="D120" i="8"/>
  <c r="C120" i="8"/>
  <c r="B120" i="8"/>
  <c r="A120" i="8"/>
  <c r="Q120" i="8" s="1"/>
  <c r="P119" i="8"/>
  <c r="O119" i="8"/>
  <c r="N119" i="8"/>
  <c r="K119" i="8"/>
  <c r="L119" i="8" s="1"/>
  <c r="I119" i="8"/>
  <c r="H119" i="8"/>
  <c r="G119" i="8"/>
  <c r="F119" i="8"/>
  <c r="E119" i="8"/>
  <c r="D119" i="8"/>
  <c r="C119" i="8"/>
  <c r="B119" i="8"/>
  <c r="A119" i="8"/>
  <c r="Q119" i="8" s="1"/>
  <c r="P118" i="8"/>
  <c r="O118" i="8"/>
  <c r="N118" i="8"/>
  <c r="K118" i="8"/>
  <c r="L118" i="8" s="1"/>
  <c r="I118" i="8"/>
  <c r="H118" i="8"/>
  <c r="G118" i="8"/>
  <c r="F118" i="8"/>
  <c r="E118" i="8"/>
  <c r="D118" i="8"/>
  <c r="C118" i="8"/>
  <c r="B118" i="8"/>
  <c r="A118" i="8"/>
  <c r="Q118" i="8" s="1"/>
  <c r="P117" i="8"/>
  <c r="O117" i="8"/>
  <c r="N117" i="8"/>
  <c r="K117" i="8"/>
  <c r="L117" i="8" s="1"/>
  <c r="I117" i="8"/>
  <c r="H117" i="8"/>
  <c r="G117" i="8"/>
  <c r="F117" i="8"/>
  <c r="E117" i="8"/>
  <c r="D117" i="8"/>
  <c r="C117" i="8"/>
  <c r="B117" i="8"/>
  <c r="A117" i="8"/>
  <c r="Q117" i="8" s="1"/>
  <c r="P116" i="8"/>
  <c r="O116" i="8"/>
  <c r="N116" i="8"/>
  <c r="K116" i="8"/>
  <c r="L116" i="8" s="1"/>
  <c r="I116" i="8"/>
  <c r="H116" i="8"/>
  <c r="G116" i="8"/>
  <c r="F116" i="8"/>
  <c r="E116" i="8"/>
  <c r="D116" i="8"/>
  <c r="C116" i="8"/>
  <c r="B116" i="8"/>
  <c r="A116" i="8"/>
  <c r="Q116" i="8" s="1"/>
  <c r="P115" i="8"/>
  <c r="O115" i="8"/>
  <c r="N115" i="8"/>
  <c r="K115" i="8"/>
  <c r="L115" i="8" s="1"/>
  <c r="I115" i="8"/>
  <c r="H115" i="8"/>
  <c r="G115" i="8"/>
  <c r="F115" i="8"/>
  <c r="E115" i="8"/>
  <c r="D115" i="8"/>
  <c r="C115" i="8"/>
  <c r="B115" i="8"/>
  <c r="A115" i="8"/>
  <c r="Q115" i="8" s="1"/>
  <c r="P114" i="8"/>
  <c r="O114" i="8"/>
  <c r="N114" i="8"/>
  <c r="K114" i="8"/>
  <c r="L114" i="8" s="1"/>
  <c r="I114" i="8"/>
  <c r="H114" i="8"/>
  <c r="G114" i="8"/>
  <c r="F114" i="8"/>
  <c r="E114" i="8"/>
  <c r="D114" i="8"/>
  <c r="C114" i="8"/>
  <c r="B114" i="8"/>
  <c r="A114" i="8"/>
  <c r="Q114" i="8" s="1"/>
  <c r="P113" i="8"/>
  <c r="O113" i="8"/>
  <c r="N113" i="8"/>
  <c r="K113" i="8"/>
  <c r="L113" i="8" s="1"/>
  <c r="I113" i="8"/>
  <c r="H113" i="8"/>
  <c r="G113" i="8"/>
  <c r="F113" i="8"/>
  <c r="E113" i="8"/>
  <c r="D113" i="8"/>
  <c r="C113" i="8"/>
  <c r="B113" i="8"/>
  <c r="A113" i="8"/>
  <c r="Q113" i="8" s="1"/>
  <c r="P112" i="8"/>
  <c r="O112" i="8"/>
  <c r="N112" i="8"/>
  <c r="K112" i="8"/>
  <c r="L112" i="8" s="1"/>
  <c r="I112" i="8"/>
  <c r="H112" i="8"/>
  <c r="G112" i="8"/>
  <c r="F112" i="8"/>
  <c r="E112" i="8"/>
  <c r="D112" i="8"/>
  <c r="C112" i="8"/>
  <c r="B112" i="8"/>
  <c r="A112" i="8"/>
  <c r="Q112" i="8" s="1"/>
  <c r="P111" i="8"/>
  <c r="O111" i="8"/>
  <c r="N111" i="8"/>
  <c r="K111" i="8"/>
  <c r="L111" i="8" s="1"/>
  <c r="I111" i="8"/>
  <c r="H111" i="8"/>
  <c r="G111" i="8"/>
  <c r="F111" i="8"/>
  <c r="E111" i="8"/>
  <c r="D111" i="8"/>
  <c r="C111" i="8"/>
  <c r="B111" i="8"/>
  <c r="A111" i="8"/>
  <c r="Q111" i="8" s="1"/>
  <c r="P110" i="8"/>
  <c r="O110" i="8"/>
  <c r="N110" i="8"/>
  <c r="K110" i="8"/>
  <c r="L110" i="8" s="1"/>
  <c r="I110" i="8"/>
  <c r="H110" i="8"/>
  <c r="G110" i="8"/>
  <c r="F110" i="8"/>
  <c r="E110" i="8"/>
  <c r="D110" i="8"/>
  <c r="C110" i="8"/>
  <c r="B110" i="8"/>
  <c r="A110" i="8"/>
  <c r="Q110" i="8" s="1"/>
  <c r="P109" i="8"/>
  <c r="O109" i="8"/>
  <c r="N109" i="8"/>
  <c r="K109" i="8"/>
  <c r="L109" i="8" s="1"/>
  <c r="I109" i="8"/>
  <c r="H109" i="8"/>
  <c r="G109" i="8"/>
  <c r="F109" i="8"/>
  <c r="E109" i="8"/>
  <c r="D109" i="8"/>
  <c r="C109" i="8"/>
  <c r="B109" i="8"/>
  <c r="A109" i="8"/>
  <c r="Q109" i="8" s="1"/>
  <c r="P108" i="8"/>
  <c r="O108" i="8"/>
  <c r="N108" i="8"/>
  <c r="K108" i="8"/>
  <c r="L108" i="8" s="1"/>
  <c r="I108" i="8"/>
  <c r="H108" i="8"/>
  <c r="G108" i="8"/>
  <c r="F108" i="8"/>
  <c r="E108" i="8"/>
  <c r="D108" i="8"/>
  <c r="C108" i="8"/>
  <c r="B108" i="8"/>
  <c r="A108" i="8"/>
  <c r="Q108" i="8" s="1"/>
  <c r="P107" i="8"/>
  <c r="O107" i="8"/>
  <c r="N107" i="8"/>
  <c r="K107" i="8"/>
  <c r="L107" i="8" s="1"/>
  <c r="I107" i="8"/>
  <c r="H107" i="8"/>
  <c r="G107" i="8"/>
  <c r="F107" i="8"/>
  <c r="E107" i="8"/>
  <c r="D107" i="8"/>
  <c r="C107" i="8"/>
  <c r="B107" i="8"/>
  <c r="A107" i="8"/>
  <c r="Q107" i="8" s="1"/>
  <c r="P106" i="8"/>
  <c r="O106" i="8"/>
  <c r="N106" i="8"/>
  <c r="K106" i="8"/>
  <c r="L106" i="8" s="1"/>
  <c r="I106" i="8"/>
  <c r="H106" i="8"/>
  <c r="G106" i="8"/>
  <c r="F106" i="8"/>
  <c r="E106" i="8"/>
  <c r="D106" i="8"/>
  <c r="C106" i="8"/>
  <c r="B106" i="8"/>
  <c r="A106" i="8"/>
  <c r="Q106" i="8" s="1"/>
  <c r="P105" i="8"/>
  <c r="O105" i="8"/>
  <c r="N105" i="8"/>
  <c r="K105" i="8"/>
  <c r="L105" i="8" s="1"/>
  <c r="I105" i="8"/>
  <c r="H105" i="8"/>
  <c r="G105" i="8"/>
  <c r="F105" i="8"/>
  <c r="E105" i="8"/>
  <c r="D105" i="8"/>
  <c r="C105" i="8"/>
  <c r="B105" i="8"/>
  <c r="A105" i="8"/>
  <c r="Q105" i="8" s="1"/>
  <c r="P104" i="8"/>
  <c r="O104" i="8"/>
  <c r="N104" i="8"/>
  <c r="K104" i="8"/>
  <c r="L104" i="8" s="1"/>
  <c r="I104" i="8"/>
  <c r="H104" i="8"/>
  <c r="G104" i="8"/>
  <c r="F104" i="8"/>
  <c r="E104" i="8"/>
  <c r="D104" i="8"/>
  <c r="C104" i="8"/>
  <c r="B104" i="8"/>
  <c r="A104" i="8"/>
  <c r="Q104" i="8" s="1"/>
  <c r="P103" i="8"/>
  <c r="O103" i="8"/>
  <c r="N103" i="8"/>
  <c r="K103" i="8"/>
  <c r="L103" i="8" s="1"/>
  <c r="I103" i="8"/>
  <c r="H103" i="8"/>
  <c r="G103" i="8"/>
  <c r="F103" i="8"/>
  <c r="E103" i="8"/>
  <c r="D103" i="8"/>
  <c r="C103" i="8"/>
  <c r="B103" i="8"/>
  <c r="A103" i="8"/>
  <c r="Q103" i="8" s="1"/>
  <c r="P102" i="8"/>
  <c r="O102" i="8"/>
  <c r="N102" i="8"/>
  <c r="K102" i="8"/>
  <c r="L102" i="8" s="1"/>
  <c r="I102" i="8"/>
  <c r="H102" i="8"/>
  <c r="G102" i="8"/>
  <c r="F102" i="8"/>
  <c r="E102" i="8"/>
  <c r="D102" i="8"/>
  <c r="C102" i="8"/>
  <c r="B102" i="8"/>
  <c r="A102" i="8"/>
  <c r="Q102" i="8" s="1"/>
  <c r="P101" i="8"/>
  <c r="O101" i="8"/>
  <c r="N101" i="8"/>
  <c r="K101" i="8"/>
  <c r="L101" i="8" s="1"/>
  <c r="I101" i="8"/>
  <c r="H101" i="8"/>
  <c r="G101" i="8"/>
  <c r="F101" i="8"/>
  <c r="E101" i="8"/>
  <c r="D101" i="8"/>
  <c r="C101" i="8"/>
  <c r="B101" i="8"/>
  <c r="A101" i="8"/>
  <c r="Q101" i="8" s="1"/>
  <c r="P100" i="8"/>
  <c r="O100" i="8"/>
  <c r="N100" i="8"/>
  <c r="K100" i="8"/>
  <c r="L100" i="8" s="1"/>
  <c r="I100" i="8"/>
  <c r="H100" i="8"/>
  <c r="G100" i="8"/>
  <c r="F100" i="8"/>
  <c r="E100" i="8"/>
  <c r="D100" i="8"/>
  <c r="C100" i="8"/>
  <c r="B100" i="8"/>
  <c r="A100" i="8"/>
  <c r="Q100" i="8" s="1"/>
  <c r="P99" i="8"/>
  <c r="O99" i="8"/>
  <c r="N99" i="8"/>
  <c r="K99" i="8"/>
  <c r="L99" i="8" s="1"/>
  <c r="I99" i="8"/>
  <c r="H99" i="8"/>
  <c r="G99" i="8"/>
  <c r="F99" i="8"/>
  <c r="E99" i="8"/>
  <c r="D99" i="8"/>
  <c r="C99" i="8"/>
  <c r="B99" i="8"/>
  <c r="A99" i="8"/>
  <c r="Q99" i="8" s="1"/>
  <c r="P98" i="8"/>
  <c r="O98" i="8"/>
  <c r="N98" i="8"/>
  <c r="K98" i="8"/>
  <c r="L98" i="8" s="1"/>
  <c r="I98" i="8"/>
  <c r="H98" i="8"/>
  <c r="G98" i="8"/>
  <c r="F98" i="8"/>
  <c r="E98" i="8"/>
  <c r="D98" i="8"/>
  <c r="C98" i="8"/>
  <c r="B98" i="8"/>
  <c r="A98" i="8"/>
  <c r="Q98" i="8" s="1"/>
  <c r="P97" i="8"/>
  <c r="O97" i="8"/>
  <c r="N97" i="8"/>
  <c r="K97" i="8"/>
  <c r="L97" i="8" s="1"/>
  <c r="I97" i="8"/>
  <c r="H97" i="8"/>
  <c r="G97" i="8"/>
  <c r="F97" i="8"/>
  <c r="E97" i="8"/>
  <c r="D97" i="8"/>
  <c r="C97" i="8"/>
  <c r="B97" i="8"/>
  <c r="A97" i="8"/>
  <c r="Q97" i="8" s="1"/>
  <c r="P96" i="8"/>
  <c r="O96" i="8"/>
  <c r="N96" i="8"/>
  <c r="K96" i="8"/>
  <c r="L96" i="8" s="1"/>
  <c r="I96" i="8"/>
  <c r="H96" i="8"/>
  <c r="G96" i="8"/>
  <c r="F96" i="8"/>
  <c r="E96" i="8"/>
  <c r="D96" i="8"/>
  <c r="C96" i="8"/>
  <c r="B96" i="8"/>
  <c r="A96" i="8"/>
  <c r="Q96" i="8" s="1"/>
  <c r="P95" i="8"/>
  <c r="O95" i="8"/>
  <c r="N95" i="8"/>
  <c r="K95" i="8"/>
  <c r="L95" i="8" s="1"/>
  <c r="I95" i="8"/>
  <c r="H95" i="8"/>
  <c r="G95" i="8"/>
  <c r="F95" i="8"/>
  <c r="E95" i="8"/>
  <c r="D95" i="8"/>
  <c r="C95" i="8"/>
  <c r="B95" i="8"/>
  <c r="A95" i="8"/>
  <c r="Q95" i="8" s="1"/>
  <c r="P94" i="8"/>
  <c r="O94" i="8"/>
  <c r="N94" i="8"/>
  <c r="K94" i="8"/>
  <c r="L94" i="8" s="1"/>
  <c r="I94" i="8"/>
  <c r="H94" i="8"/>
  <c r="G94" i="8"/>
  <c r="F94" i="8"/>
  <c r="E94" i="8"/>
  <c r="D94" i="8"/>
  <c r="C94" i="8"/>
  <c r="B94" i="8"/>
  <c r="A94" i="8"/>
  <c r="Q94" i="8" s="1"/>
  <c r="P93" i="8"/>
  <c r="O93" i="8"/>
  <c r="N93" i="8"/>
  <c r="K93" i="8"/>
  <c r="L93" i="8" s="1"/>
  <c r="I93" i="8"/>
  <c r="H93" i="8"/>
  <c r="G93" i="8"/>
  <c r="F93" i="8"/>
  <c r="E93" i="8"/>
  <c r="D93" i="8"/>
  <c r="C93" i="8"/>
  <c r="B93" i="8"/>
  <c r="A93" i="8"/>
  <c r="Q93" i="8" s="1"/>
  <c r="P92" i="8"/>
  <c r="O92" i="8"/>
  <c r="N92" i="8"/>
  <c r="K92" i="8"/>
  <c r="L92" i="8" s="1"/>
  <c r="I92" i="8"/>
  <c r="H92" i="8"/>
  <c r="G92" i="8"/>
  <c r="F92" i="8"/>
  <c r="E92" i="8"/>
  <c r="D92" i="8"/>
  <c r="C92" i="8"/>
  <c r="B92" i="8"/>
  <c r="A92" i="8"/>
  <c r="Q92" i="8" s="1"/>
  <c r="P91" i="8"/>
  <c r="O91" i="8"/>
  <c r="N91" i="8"/>
  <c r="K91" i="8"/>
  <c r="L91" i="8" s="1"/>
  <c r="I91" i="8"/>
  <c r="H91" i="8"/>
  <c r="G91" i="8"/>
  <c r="F91" i="8"/>
  <c r="E91" i="8"/>
  <c r="D91" i="8"/>
  <c r="C91" i="8"/>
  <c r="B91" i="8"/>
  <c r="A91" i="8"/>
  <c r="Q91" i="8" s="1"/>
  <c r="P90" i="8"/>
  <c r="O90" i="8"/>
  <c r="N90" i="8"/>
  <c r="K90" i="8"/>
  <c r="L90" i="8" s="1"/>
  <c r="I90" i="8"/>
  <c r="H90" i="8"/>
  <c r="G90" i="8"/>
  <c r="F90" i="8"/>
  <c r="E90" i="8"/>
  <c r="D90" i="8"/>
  <c r="C90" i="8"/>
  <c r="B90" i="8"/>
  <c r="A90" i="8"/>
  <c r="Q90" i="8" s="1"/>
  <c r="P89" i="8"/>
  <c r="O89" i="8"/>
  <c r="N89" i="8"/>
  <c r="K89" i="8"/>
  <c r="L89" i="8" s="1"/>
  <c r="I89" i="8"/>
  <c r="H89" i="8"/>
  <c r="G89" i="8"/>
  <c r="F89" i="8"/>
  <c r="E89" i="8"/>
  <c r="D89" i="8"/>
  <c r="C89" i="8"/>
  <c r="B89" i="8"/>
  <c r="A89" i="8"/>
  <c r="Q89" i="8" s="1"/>
  <c r="P88" i="8"/>
  <c r="O88" i="8"/>
  <c r="N88" i="8"/>
  <c r="K88" i="8"/>
  <c r="L88" i="8" s="1"/>
  <c r="I88" i="8"/>
  <c r="H88" i="8"/>
  <c r="G88" i="8"/>
  <c r="F88" i="8"/>
  <c r="E88" i="8"/>
  <c r="D88" i="8"/>
  <c r="C88" i="8"/>
  <c r="B88" i="8"/>
  <c r="A88" i="8"/>
  <c r="Q88" i="8" s="1"/>
  <c r="P87" i="8"/>
  <c r="O87" i="8"/>
  <c r="N87" i="8"/>
  <c r="K87" i="8"/>
  <c r="L87" i="8" s="1"/>
  <c r="I87" i="8"/>
  <c r="H87" i="8"/>
  <c r="G87" i="8"/>
  <c r="F87" i="8"/>
  <c r="E87" i="8"/>
  <c r="D87" i="8"/>
  <c r="C87" i="8"/>
  <c r="B87" i="8"/>
  <c r="A87" i="8"/>
  <c r="Q87" i="8" s="1"/>
  <c r="P86" i="8"/>
  <c r="O86" i="8"/>
  <c r="N86" i="8"/>
  <c r="K86" i="8"/>
  <c r="L86" i="8" s="1"/>
  <c r="I86" i="8"/>
  <c r="H86" i="8"/>
  <c r="G86" i="8"/>
  <c r="F86" i="8"/>
  <c r="E86" i="8"/>
  <c r="D86" i="8"/>
  <c r="C86" i="8"/>
  <c r="B86" i="8"/>
  <c r="A86" i="8"/>
  <c r="Q86" i="8" s="1"/>
  <c r="P85" i="8"/>
  <c r="O85" i="8"/>
  <c r="N85" i="8"/>
  <c r="K85" i="8"/>
  <c r="L85" i="8" s="1"/>
  <c r="I85" i="8"/>
  <c r="H85" i="8"/>
  <c r="G85" i="8"/>
  <c r="F85" i="8"/>
  <c r="E85" i="8"/>
  <c r="D85" i="8"/>
  <c r="C85" i="8"/>
  <c r="B85" i="8"/>
  <c r="A85" i="8"/>
  <c r="Q85" i="8" s="1"/>
  <c r="P84" i="8"/>
  <c r="O84" i="8"/>
  <c r="N84" i="8"/>
  <c r="K84" i="8"/>
  <c r="L84" i="8" s="1"/>
  <c r="I84" i="8"/>
  <c r="H84" i="8"/>
  <c r="G84" i="8"/>
  <c r="F84" i="8"/>
  <c r="E84" i="8"/>
  <c r="D84" i="8"/>
  <c r="C84" i="8"/>
  <c r="B84" i="8"/>
  <c r="A84" i="8"/>
  <c r="Q84" i="8" s="1"/>
  <c r="P83" i="8"/>
  <c r="O83" i="8"/>
  <c r="N83" i="8"/>
  <c r="K83" i="8"/>
  <c r="L83" i="8" s="1"/>
  <c r="I83" i="8"/>
  <c r="H83" i="8"/>
  <c r="G83" i="8"/>
  <c r="F83" i="8"/>
  <c r="E83" i="8"/>
  <c r="D83" i="8"/>
  <c r="C83" i="8"/>
  <c r="B83" i="8"/>
  <c r="A83" i="8"/>
  <c r="Q83" i="8" s="1"/>
  <c r="P82" i="8"/>
  <c r="O82" i="8"/>
  <c r="N82" i="8"/>
  <c r="K82" i="8"/>
  <c r="L82" i="8" s="1"/>
  <c r="I82" i="8"/>
  <c r="H82" i="8"/>
  <c r="G82" i="8"/>
  <c r="F82" i="8"/>
  <c r="E82" i="8"/>
  <c r="D82" i="8"/>
  <c r="C82" i="8"/>
  <c r="B82" i="8"/>
  <c r="A82" i="8"/>
  <c r="Q82" i="8" s="1"/>
  <c r="P81" i="8"/>
  <c r="O81" i="8"/>
  <c r="N81" i="8"/>
  <c r="K81" i="8"/>
  <c r="L81" i="8" s="1"/>
  <c r="I81" i="8"/>
  <c r="H81" i="8"/>
  <c r="G81" i="8"/>
  <c r="F81" i="8"/>
  <c r="E81" i="8"/>
  <c r="D81" i="8"/>
  <c r="C81" i="8"/>
  <c r="B81" i="8"/>
  <c r="A81" i="8"/>
  <c r="Q81" i="8" s="1"/>
  <c r="P80" i="8"/>
  <c r="O80" i="8"/>
  <c r="N80" i="8"/>
  <c r="K80" i="8"/>
  <c r="L80" i="8" s="1"/>
  <c r="I80" i="8"/>
  <c r="H80" i="8"/>
  <c r="G80" i="8"/>
  <c r="F80" i="8"/>
  <c r="E80" i="8"/>
  <c r="D80" i="8"/>
  <c r="C80" i="8"/>
  <c r="B80" i="8"/>
  <c r="A80" i="8"/>
  <c r="Q80" i="8" s="1"/>
  <c r="P79" i="8"/>
  <c r="O79" i="8"/>
  <c r="N79" i="8"/>
  <c r="K79" i="8"/>
  <c r="L79" i="8" s="1"/>
  <c r="I79" i="8"/>
  <c r="H79" i="8"/>
  <c r="G79" i="8"/>
  <c r="F79" i="8"/>
  <c r="E79" i="8"/>
  <c r="D79" i="8"/>
  <c r="C79" i="8"/>
  <c r="B79" i="8"/>
  <c r="A79" i="8"/>
  <c r="Q79" i="8" s="1"/>
  <c r="P78" i="8"/>
  <c r="O78" i="8"/>
  <c r="N78" i="8"/>
  <c r="K78" i="8"/>
  <c r="L78" i="8" s="1"/>
  <c r="I78" i="8"/>
  <c r="H78" i="8"/>
  <c r="G78" i="8"/>
  <c r="F78" i="8"/>
  <c r="E78" i="8"/>
  <c r="D78" i="8"/>
  <c r="C78" i="8"/>
  <c r="B78" i="8"/>
  <c r="A78" i="8"/>
  <c r="Q78" i="8" s="1"/>
  <c r="P77" i="8"/>
  <c r="O77" i="8"/>
  <c r="N77" i="8"/>
  <c r="K77" i="8"/>
  <c r="L77" i="8" s="1"/>
  <c r="I77" i="8"/>
  <c r="H77" i="8"/>
  <c r="G77" i="8"/>
  <c r="F77" i="8"/>
  <c r="E77" i="8"/>
  <c r="D77" i="8"/>
  <c r="C77" i="8"/>
  <c r="B77" i="8"/>
  <c r="A77" i="8"/>
  <c r="Q77" i="8" s="1"/>
  <c r="P76" i="8"/>
  <c r="O76" i="8"/>
  <c r="N76" i="8"/>
  <c r="K76" i="8"/>
  <c r="L76" i="8" s="1"/>
  <c r="I76" i="8"/>
  <c r="H76" i="8"/>
  <c r="G76" i="8"/>
  <c r="F76" i="8"/>
  <c r="E76" i="8"/>
  <c r="D76" i="8"/>
  <c r="C76" i="8"/>
  <c r="B76" i="8"/>
  <c r="A76" i="8"/>
  <c r="Q76" i="8" s="1"/>
  <c r="P75" i="8"/>
  <c r="O75" i="8"/>
  <c r="N75" i="8"/>
  <c r="K75" i="8"/>
  <c r="L75" i="8" s="1"/>
  <c r="I75" i="8"/>
  <c r="H75" i="8"/>
  <c r="G75" i="8"/>
  <c r="F75" i="8"/>
  <c r="E75" i="8"/>
  <c r="D75" i="8"/>
  <c r="C75" i="8"/>
  <c r="B75" i="8"/>
  <c r="A75" i="8"/>
  <c r="Q75" i="8" s="1"/>
  <c r="P74" i="8"/>
  <c r="O74" i="8"/>
  <c r="N74" i="8"/>
  <c r="K74" i="8"/>
  <c r="L74" i="8" s="1"/>
  <c r="I74" i="8"/>
  <c r="H74" i="8"/>
  <c r="G74" i="8"/>
  <c r="F74" i="8"/>
  <c r="E74" i="8"/>
  <c r="D74" i="8"/>
  <c r="C74" i="8"/>
  <c r="B74" i="8"/>
  <c r="A74" i="8"/>
  <c r="Q74" i="8" s="1"/>
  <c r="P73" i="8"/>
  <c r="O73" i="8"/>
  <c r="N73" i="8"/>
  <c r="K73" i="8"/>
  <c r="L73" i="8" s="1"/>
  <c r="I73" i="8"/>
  <c r="H73" i="8"/>
  <c r="G73" i="8"/>
  <c r="F73" i="8"/>
  <c r="E73" i="8"/>
  <c r="D73" i="8"/>
  <c r="C73" i="8"/>
  <c r="B73" i="8"/>
  <c r="A73" i="8"/>
  <c r="Q73" i="8" s="1"/>
  <c r="P72" i="8"/>
  <c r="O72" i="8"/>
  <c r="N72" i="8"/>
  <c r="K72" i="8"/>
  <c r="L72" i="8" s="1"/>
  <c r="I72" i="8"/>
  <c r="H72" i="8"/>
  <c r="G72" i="8"/>
  <c r="F72" i="8"/>
  <c r="E72" i="8"/>
  <c r="D72" i="8"/>
  <c r="C72" i="8"/>
  <c r="B72" i="8"/>
  <c r="A72" i="8"/>
  <c r="Q72" i="8" s="1"/>
  <c r="P71" i="8"/>
  <c r="O71" i="8"/>
  <c r="N71" i="8"/>
  <c r="K71" i="8"/>
  <c r="L71" i="8" s="1"/>
  <c r="I71" i="8"/>
  <c r="H71" i="8"/>
  <c r="G71" i="8"/>
  <c r="F71" i="8"/>
  <c r="E71" i="8"/>
  <c r="D71" i="8"/>
  <c r="C71" i="8"/>
  <c r="B71" i="8"/>
  <c r="A71" i="8"/>
  <c r="Q71" i="8" s="1"/>
  <c r="P70" i="8"/>
  <c r="O70" i="8"/>
  <c r="N70" i="8"/>
  <c r="K70" i="8"/>
  <c r="L70" i="8" s="1"/>
  <c r="I70" i="8"/>
  <c r="H70" i="8"/>
  <c r="G70" i="8"/>
  <c r="F70" i="8"/>
  <c r="E70" i="8"/>
  <c r="D70" i="8"/>
  <c r="C70" i="8"/>
  <c r="B70" i="8"/>
  <c r="A70" i="8"/>
  <c r="Q70" i="8" s="1"/>
  <c r="P69" i="8"/>
  <c r="O69" i="8"/>
  <c r="N69" i="8"/>
  <c r="K69" i="8"/>
  <c r="L69" i="8" s="1"/>
  <c r="I69" i="8"/>
  <c r="H69" i="8"/>
  <c r="G69" i="8"/>
  <c r="F69" i="8"/>
  <c r="E69" i="8"/>
  <c r="D69" i="8"/>
  <c r="C69" i="8"/>
  <c r="B69" i="8"/>
  <c r="A69" i="8"/>
  <c r="Q69" i="8" s="1"/>
  <c r="P68" i="8"/>
  <c r="O68" i="8"/>
  <c r="N68" i="8"/>
  <c r="K68" i="8"/>
  <c r="L68" i="8" s="1"/>
  <c r="I68" i="8"/>
  <c r="H68" i="8"/>
  <c r="G68" i="8"/>
  <c r="F68" i="8"/>
  <c r="E68" i="8"/>
  <c r="D68" i="8"/>
  <c r="C68" i="8"/>
  <c r="B68" i="8"/>
  <c r="A68" i="8"/>
  <c r="Q68" i="8" s="1"/>
  <c r="P67" i="8"/>
  <c r="O67" i="8"/>
  <c r="N67" i="8"/>
  <c r="K67" i="8"/>
  <c r="L67" i="8" s="1"/>
  <c r="I67" i="8"/>
  <c r="H67" i="8"/>
  <c r="G67" i="8"/>
  <c r="F67" i="8"/>
  <c r="E67" i="8"/>
  <c r="D67" i="8"/>
  <c r="C67" i="8"/>
  <c r="B67" i="8"/>
  <c r="A67" i="8"/>
  <c r="Q67" i="8" s="1"/>
  <c r="P66" i="8"/>
  <c r="O66" i="8"/>
  <c r="N66" i="8"/>
  <c r="K66" i="8"/>
  <c r="L66" i="8" s="1"/>
  <c r="I66" i="8"/>
  <c r="H66" i="8"/>
  <c r="G66" i="8"/>
  <c r="F66" i="8"/>
  <c r="E66" i="8"/>
  <c r="D66" i="8"/>
  <c r="C66" i="8"/>
  <c r="B66" i="8"/>
  <c r="A66" i="8"/>
  <c r="Q66" i="8" s="1"/>
  <c r="P65" i="8"/>
  <c r="O65" i="8"/>
  <c r="N65" i="8"/>
  <c r="K65" i="8"/>
  <c r="L65" i="8" s="1"/>
  <c r="I65" i="8"/>
  <c r="H65" i="8"/>
  <c r="G65" i="8"/>
  <c r="F65" i="8"/>
  <c r="E65" i="8"/>
  <c r="D65" i="8"/>
  <c r="C65" i="8"/>
  <c r="B65" i="8"/>
  <c r="A65" i="8"/>
  <c r="Q65" i="8" s="1"/>
  <c r="P64" i="8"/>
  <c r="O64" i="8"/>
  <c r="N64" i="8"/>
  <c r="K64" i="8"/>
  <c r="L64" i="8" s="1"/>
  <c r="I64" i="8"/>
  <c r="H64" i="8"/>
  <c r="G64" i="8"/>
  <c r="F64" i="8"/>
  <c r="E64" i="8"/>
  <c r="D64" i="8"/>
  <c r="C64" i="8"/>
  <c r="B64" i="8"/>
  <c r="A64" i="8"/>
  <c r="Q64" i="8" s="1"/>
  <c r="P63" i="8"/>
  <c r="O63" i="8"/>
  <c r="N63" i="8"/>
  <c r="K63" i="8"/>
  <c r="L63" i="8" s="1"/>
  <c r="I63" i="8"/>
  <c r="H63" i="8"/>
  <c r="G63" i="8"/>
  <c r="F63" i="8"/>
  <c r="E63" i="8"/>
  <c r="D63" i="8"/>
  <c r="C63" i="8"/>
  <c r="B63" i="8"/>
  <c r="A63" i="8"/>
  <c r="Q63" i="8" s="1"/>
  <c r="P62" i="8"/>
  <c r="O62" i="8"/>
  <c r="N62" i="8"/>
  <c r="K62" i="8"/>
  <c r="L62" i="8" s="1"/>
  <c r="I62" i="8"/>
  <c r="H62" i="8"/>
  <c r="G62" i="8"/>
  <c r="F62" i="8"/>
  <c r="E62" i="8"/>
  <c r="D62" i="8"/>
  <c r="C62" i="8"/>
  <c r="B62" i="8"/>
  <c r="A62" i="8"/>
  <c r="Q62" i="8" s="1"/>
  <c r="P61" i="8"/>
  <c r="O61" i="8"/>
  <c r="N61" i="8"/>
  <c r="K61" i="8"/>
  <c r="L61" i="8" s="1"/>
  <c r="I61" i="8"/>
  <c r="H61" i="8"/>
  <c r="G61" i="8"/>
  <c r="F61" i="8"/>
  <c r="E61" i="8"/>
  <c r="D61" i="8"/>
  <c r="C61" i="8"/>
  <c r="B61" i="8"/>
  <c r="A61" i="8"/>
  <c r="Q61" i="8" s="1"/>
  <c r="P60" i="8"/>
  <c r="O60" i="8"/>
  <c r="N60" i="8"/>
  <c r="K60" i="8"/>
  <c r="L60" i="8" s="1"/>
  <c r="I60" i="8"/>
  <c r="H60" i="8"/>
  <c r="G60" i="8"/>
  <c r="F60" i="8"/>
  <c r="E60" i="8"/>
  <c r="D60" i="8"/>
  <c r="C60" i="8"/>
  <c r="B60" i="8"/>
  <c r="A60" i="8"/>
  <c r="Q60" i="8" s="1"/>
  <c r="P59" i="8"/>
  <c r="O59" i="8"/>
  <c r="N59" i="8"/>
  <c r="K59" i="8"/>
  <c r="L59" i="8" s="1"/>
  <c r="I59" i="8"/>
  <c r="H59" i="8"/>
  <c r="G59" i="8"/>
  <c r="F59" i="8"/>
  <c r="E59" i="8"/>
  <c r="D59" i="8"/>
  <c r="C59" i="8"/>
  <c r="B59" i="8"/>
  <c r="A59" i="8"/>
  <c r="Q59" i="8" s="1"/>
  <c r="P58" i="8"/>
  <c r="O58" i="8"/>
  <c r="N58" i="8"/>
  <c r="K58" i="8"/>
  <c r="L58" i="8" s="1"/>
  <c r="I141" i="3" s="1"/>
  <c r="I58" i="8"/>
  <c r="H58" i="8"/>
  <c r="F141" i="3" s="1"/>
  <c r="G58" i="8"/>
  <c r="F58" i="8"/>
  <c r="E58" i="8"/>
  <c r="E141" i="3" s="1"/>
  <c r="D58" i="8"/>
  <c r="D141" i="3" s="1"/>
  <c r="C58" i="8"/>
  <c r="B58" i="8"/>
  <c r="B141" i="3" s="1"/>
  <c r="A58" i="8"/>
  <c r="Q58" i="8" s="1"/>
  <c r="P57" i="8"/>
  <c r="O57" i="8"/>
  <c r="N57" i="8"/>
  <c r="K57" i="8"/>
  <c r="L57" i="8" s="1"/>
  <c r="I140" i="3" s="1"/>
  <c r="I57" i="8"/>
  <c r="H57" i="8"/>
  <c r="F140" i="3" s="1"/>
  <c r="G57" i="8"/>
  <c r="F57" i="8"/>
  <c r="E57" i="8"/>
  <c r="E140" i="3" s="1"/>
  <c r="D57" i="8"/>
  <c r="D140" i="3" s="1"/>
  <c r="C57" i="8"/>
  <c r="C140" i="3" s="1"/>
  <c r="B57" i="8"/>
  <c r="B140" i="3" s="1"/>
  <c r="A57" i="8"/>
  <c r="Q57" i="8" s="1"/>
  <c r="P56" i="8"/>
  <c r="O56" i="8"/>
  <c r="N56" i="8"/>
  <c r="K56" i="8"/>
  <c r="L56" i="8" s="1"/>
  <c r="I56" i="8"/>
  <c r="H56" i="8"/>
  <c r="G56" i="8"/>
  <c r="F56" i="8"/>
  <c r="E56" i="8"/>
  <c r="D56" i="8"/>
  <c r="C56" i="8"/>
  <c r="B56" i="8"/>
  <c r="A56" i="8"/>
  <c r="Q56" i="8" s="1"/>
  <c r="P55" i="8"/>
  <c r="O55" i="8"/>
  <c r="N55" i="8"/>
  <c r="K55" i="8"/>
  <c r="L55" i="8" s="1"/>
  <c r="I55" i="8"/>
  <c r="H55" i="8"/>
  <c r="G55" i="8"/>
  <c r="F55" i="8"/>
  <c r="E55" i="8"/>
  <c r="D55" i="8"/>
  <c r="C55" i="8"/>
  <c r="B55" i="8"/>
  <c r="A55" i="8"/>
  <c r="Q55" i="8" s="1"/>
  <c r="P54" i="8"/>
  <c r="O54" i="8"/>
  <c r="N54" i="8"/>
  <c r="K54" i="8"/>
  <c r="L54" i="8" s="1"/>
  <c r="I54" i="8"/>
  <c r="H54" i="8"/>
  <c r="G54" i="8"/>
  <c r="F54" i="8"/>
  <c r="E54" i="8"/>
  <c r="D54" i="8"/>
  <c r="C54" i="8"/>
  <c r="B54" i="8"/>
  <c r="A54" i="8"/>
  <c r="Q54" i="8" s="1"/>
  <c r="P53" i="8"/>
  <c r="O53" i="8"/>
  <c r="N53" i="8"/>
  <c r="K53" i="8"/>
  <c r="L53" i="8" s="1"/>
  <c r="I53" i="8"/>
  <c r="H53" i="8"/>
  <c r="G53" i="8"/>
  <c r="F53" i="8"/>
  <c r="E53" i="8"/>
  <c r="D53" i="8"/>
  <c r="C53" i="8"/>
  <c r="B53" i="8"/>
  <c r="A53" i="8"/>
  <c r="Q53" i="8" s="1"/>
  <c r="P52" i="8"/>
  <c r="O52" i="8"/>
  <c r="N52" i="8"/>
  <c r="K52" i="8"/>
  <c r="L52" i="8" s="1"/>
  <c r="I52" i="8"/>
  <c r="H52" i="8"/>
  <c r="G52" i="8"/>
  <c r="F52" i="8"/>
  <c r="E52" i="8"/>
  <c r="D52" i="8"/>
  <c r="C52" i="8"/>
  <c r="B52" i="8"/>
  <c r="A52" i="8"/>
  <c r="Q52" i="8" s="1"/>
  <c r="P51" i="8"/>
  <c r="O51" i="8"/>
  <c r="N51" i="8"/>
  <c r="K51" i="8"/>
  <c r="L51" i="8" s="1"/>
  <c r="I51" i="8"/>
  <c r="H51" i="8"/>
  <c r="G51" i="8"/>
  <c r="F51" i="8"/>
  <c r="E51" i="8"/>
  <c r="D51" i="8"/>
  <c r="C51" i="8"/>
  <c r="B51" i="8"/>
  <c r="A51" i="8"/>
  <c r="Q51" i="8" s="1"/>
  <c r="P50" i="8"/>
  <c r="O50" i="8"/>
  <c r="N50" i="8"/>
  <c r="K50" i="8"/>
  <c r="L50" i="8" s="1"/>
  <c r="I50" i="8"/>
  <c r="H50" i="8"/>
  <c r="G50" i="8"/>
  <c r="F50" i="8"/>
  <c r="E50" i="8"/>
  <c r="D50" i="8"/>
  <c r="C50" i="8"/>
  <c r="B50" i="8"/>
  <c r="A50" i="8"/>
  <c r="Q50" i="8" s="1"/>
  <c r="P49" i="8"/>
  <c r="O49" i="8"/>
  <c r="N49" i="8"/>
  <c r="K49" i="8"/>
  <c r="L49" i="8" s="1"/>
  <c r="I49" i="8"/>
  <c r="H49" i="8"/>
  <c r="G49" i="8"/>
  <c r="F49" i="8"/>
  <c r="E49" i="8"/>
  <c r="D49" i="8"/>
  <c r="C49" i="8"/>
  <c r="B49" i="8"/>
  <c r="A49" i="8"/>
  <c r="Q49" i="8" s="1"/>
  <c r="P48" i="8"/>
  <c r="O48" i="8"/>
  <c r="N48" i="8"/>
  <c r="K48" i="8"/>
  <c r="L48" i="8" s="1"/>
  <c r="I48" i="8"/>
  <c r="H48" i="8"/>
  <c r="G48" i="8"/>
  <c r="F48" i="8"/>
  <c r="E48" i="8"/>
  <c r="D48" i="8"/>
  <c r="C48" i="8"/>
  <c r="B48" i="8"/>
  <c r="A48" i="8"/>
  <c r="Q48" i="8" s="1"/>
  <c r="P47" i="8"/>
  <c r="O47" i="8"/>
  <c r="N47" i="8"/>
  <c r="K47" i="8"/>
  <c r="L47" i="8" s="1"/>
  <c r="I47" i="8"/>
  <c r="H47" i="8"/>
  <c r="G47" i="8"/>
  <c r="F47" i="8"/>
  <c r="E47" i="8"/>
  <c r="D47" i="8"/>
  <c r="C47" i="8"/>
  <c r="B47" i="8"/>
  <c r="A47" i="8"/>
  <c r="Q47" i="8" s="1"/>
  <c r="P46" i="8"/>
  <c r="O46" i="8"/>
  <c r="N46" i="8"/>
  <c r="K46" i="8"/>
  <c r="L46" i="8" s="1"/>
  <c r="I46" i="8"/>
  <c r="H46" i="8"/>
  <c r="G46" i="8"/>
  <c r="F46" i="8"/>
  <c r="E46" i="8"/>
  <c r="D46" i="8"/>
  <c r="C46" i="8"/>
  <c r="B46" i="8"/>
  <c r="A46" i="8"/>
  <c r="Q46" i="8" s="1"/>
  <c r="P45" i="8"/>
  <c r="O45" i="8"/>
  <c r="N45" i="8"/>
  <c r="K45" i="8"/>
  <c r="L45" i="8" s="1"/>
  <c r="I45" i="8"/>
  <c r="H45" i="8"/>
  <c r="G45" i="8"/>
  <c r="F45" i="8"/>
  <c r="E45" i="8"/>
  <c r="D45" i="8"/>
  <c r="C45" i="8"/>
  <c r="B45" i="8"/>
  <c r="A45" i="8"/>
  <c r="Q45" i="8" s="1"/>
  <c r="P44" i="8"/>
  <c r="O44" i="8"/>
  <c r="N44" i="8"/>
  <c r="K44" i="8"/>
  <c r="L44" i="8" s="1"/>
  <c r="I44" i="8"/>
  <c r="H44" i="8"/>
  <c r="G44" i="8"/>
  <c r="F44" i="8"/>
  <c r="E44" i="8"/>
  <c r="D44" i="8"/>
  <c r="C44" i="8"/>
  <c r="B44" i="8"/>
  <c r="A44" i="8"/>
  <c r="Q44" i="8" s="1"/>
  <c r="P43" i="8"/>
  <c r="O43" i="8"/>
  <c r="N43" i="8"/>
  <c r="K43" i="8"/>
  <c r="L43" i="8" s="1"/>
  <c r="I43" i="8"/>
  <c r="H43" i="8"/>
  <c r="G43" i="8"/>
  <c r="F43" i="8"/>
  <c r="E43" i="8"/>
  <c r="D43" i="8"/>
  <c r="C43" i="8"/>
  <c r="B43" i="8"/>
  <c r="A43" i="8"/>
  <c r="Q43" i="8" s="1"/>
  <c r="P42" i="8"/>
  <c r="O42" i="8"/>
  <c r="N42" i="8"/>
  <c r="K42" i="8"/>
  <c r="L42" i="8" s="1"/>
  <c r="I42" i="8"/>
  <c r="H42" i="8"/>
  <c r="G42" i="8"/>
  <c r="F42" i="8"/>
  <c r="E42" i="8"/>
  <c r="D42" i="8"/>
  <c r="C42" i="8"/>
  <c r="B42" i="8"/>
  <c r="A42" i="8"/>
  <c r="Q42" i="8" s="1"/>
  <c r="P41" i="8"/>
  <c r="O41" i="8"/>
  <c r="N41" i="8"/>
  <c r="K41" i="8"/>
  <c r="L41" i="8" s="1"/>
  <c r="I41" i="8"/>
  <c r="H41" i="8"/>
  <c r="G41" i="8"/>
  <c r="F41" i="8"/>
  <c r="E41" i="8"/>
  <c r="D41" i="8"/>
  <c r="C41" i="8"/>
  <c r="B41" i="8"/>
  <c r="A41" i="8"/>
  <c r="Q41" i="8" s="1"/>
  <c r="P40" i="8"/>
  <c r="O40" i="8"/>
  <c r="N40" i="8"/>
  <c r="K40" i="8"/>
  <c r="L40" i="8" s="1"/>
  <c r="I40" i="8"/>
  <c r="H40" i="8"/>
  <c r="G40" i="8"/>
  <c r="F40" i="8"/>
  <c r="E40" i="8"/>
  <c r="D40" i="8"/>
  <c r="C40" i="8"/>
  <c r="B40" i="8"/>
  <c r="A40" i="8"/>
  <c r="Q40" i="8" s="1"/>
  <c r="P39" i="8"/>
  <c r="O39" i="8"/>
  <c r="N39" i="8"/>
  <c r="K39" i="8"/>
  <c r="L39" i="8" s="1"/>
  <c r="I39" i="8"/>
  <c r="H39" i="8"/>
  <c r="G39" i="8"/>
  <c r="F39" i="8"/>
  <c r="E39" i="8"/>
  <c r="D39" i="8"/>
  <c r="C39" i="8"/>
  <c r="B39" i="8"/>
  <c r="A39" i="8"/>
  <c r="Q39" i="8" s="1"/>
  <c r="P38" i="8"/>
  <c r="O38" i="8"/>
  <c r="N38" i="8"/>
  <c r="K38" i="8"/>
  <c r="L38" i="8" s="1"/>
  <c r="I38" i="8"/>
  <c r="H38" i="8"/>
  <c r="G38" i="8"/>
  <c r="F38" i="8"/>
  <c r="E38" i="8"/>
  <c r="D38" i="8"/>
  <c r="C38" i="8"/>
  <c r="B38" i="8"/>
  <c r="A38" i="8"/>
  <c r="Q38" i="8" s="1"/>
  <c r="P37" i="8"/>
  <c r="O37" i="8"/>
  <c r="N37" i="8"/>
  <c r="K37" i="8"/>
  <c r="L37" i="8" s="1"/>
  <c r="I37" i="8"/>
  <c r="H37" i="8"/>
  <c r="G37" i="8"/>
  <c r="F37" i="8"/>
  <c r="E37" i="8"/>
  <c r="D37" i="8"/>
  <c r="C37" i="8"/>
  <c r="B37" i="8"/>
  <c r="A37" i="8"/>
  <c r="Q37" i="8" s="1"/>
  <c r="P36" i="8"/>
  <c r="O36" i="8"/>
  <c r="N36" i="8"/>
  <c r="K36" i="8"/>
  <c r="L36" i="8" s="1"/>
  <c r="I36" i="8"/>
  <c r="H36" i="8"/>
  <c r="G36" i="8"/>
  <c r="F36" i="8"/>
  <c r="E36" i="8"/>
  <c r="D36" i="8"/>
  <c r="C36" i="8"/>
  <c r="B36" i="8"/>
  <c r="A36" i="8"/>
  <c r="Q36" i="8" s="1"/>
  <c r="P35" i="8"/>
  <c r="O35" i="8"/>
  <c r="N35" i="8"/>
  <c r="K35" i="8"/>
  <c r="L35" i="8" s="1"/>
  <c r="I35" i="8"/>
  <c r="H35" i="8"/>
  <c r="G35" i="8"/>
  <c r="F35" i="8"/>
  <c r="E35" i="8"/>
  <c r="D35" i="8"/>
  <c r="C35" i="8"/>
  <c r="B35" i="8"/>
  <c r="A35" i="8"/>
  <c r="Q35" i="8" s="1"/>
  <c r="P34" i="8"/>
  <c r="O34" i="8"/>
  <c r="N34" i="8"/>
  <c r="K34" i="8"/>
  <c r="L34" i="8" s="1"/>
  <c r="I34" i="8"/>
  <c r="H34" i="8"/>
  <c r="G34" i="8"/>
  <c r="F34" i="8"/>
  <c r="E34" i="8"/>
  <c r="D34" i="8"/>
  <c r="C34" i="8"/>
  <c r="B34" i="8"/>
  <c r="A34" i="8"/>
  <c r="Q34" i="8" s="1"/>
  <c r="P33" i="8"/>
  <c r="O33" i="8"/>
  <c r="N33" i="8"/>
  <c r="K33" i="8"/>
  <c r="L33" i="8" s="1"/>
  <c r="I33" i="8"/>
  <c r="H33" i="8"/>
  <c r="G33" i="8"/>
  <c r="F33" i="8"/>
  <c r="E33" i="8"/>
  <c r="D33" i="8"/>
  <c r="C33" i="8"/>
  <c r="B33" i="8"/>
  <c r="A33" i="8"/>
  <c r="Q33" i="8" s="1"/>
  <c r="P32" i="8"/>
  <c r="O32" i="8"/>
  <c r="N32" i="8"/>
  <c r="K32" i="8"/>
  <c r="L32" i="8" s="1"/>
  <c r="I32" i="8"/>
  <c r="H32" i="8"/>
  <c r="G32" i="8"/>
  <c r="F32" i="8"/>
  <c r="E32" i="8"/>
  <c r="D32" i="8"/>
  <c r="C32" i="8"/>
  <c r="B32" i="8"/>
  <c r="A32" i="8"/>
  <c r="Q32" i="8" s="1"/>
  <c r="P31" i="8"/>
  <c r="O31" i="8"/>
  <c r="N31" i="8"/>
  <c r="K31" i="8"/>
  <c r="L31" i="8" s="1"/>
  <c r="I31" i="8"/>
  <c r="H31" i="8"/>
  <c r="G31" i="8"/>
  <c r="F31" i="8"/>
  <c r="E31" i="8"/>
  <c r="D31" i="8"/>
  <c r="C31" i="8"/>
  <c r="B31" i="8"/>
  <c r="A31" i="8"/>
  <c r="Q31" i="8" s="1"/>
  <c r="P30" i="8"/>
  <c r="O30" i="8"/>
  <c r="N30" i="8"/>
  <c r="K30" i="8"/>
  <c r="L30" i="8" s="1"/>
  <c r="I30" i="8"/>
  <c r="H30" i="8"/>
  <c r="G30" i="8"/>
  <c r="F30" i="8"/>
  <c r="E30" i="8"/>
  <c r="D30" i="8"/>
  <c r="C30" i="8"/>
  <c r="B30" i="8"/>
  <c r="A30" i="8"/>
  <c r="Q30" i="8" s="1"/>
  <c r="P29" i="8"/>
  <c r="O29" i="8"/>
  <c r="N29" i="8"/>
  <c r="K29" i="8"/>
  <c r="L29" i="8" s="1"/>
  <c r="I29" i="8"/>
  <c r="H29" i="8"/>
  <c r="G29" i="8"/>
  <c r="F29" i="8"/>
  <c r="E29" i="8"/>
  <c r="D29" i="8"/>
  <c r="C29" i="8"/>
  <c r="B29" i="8"/>
  <c r="A29" i="8"/>
  <c r="Q29" i="8" s="1"/>
  <c r="P28" i="8"/>
  <c r="O28" i="8"/>
  <c r="N28" i="8"/>
  <c r="K28" i="8"/>
  <c r="L28" i="8" s="1"/>
  <c r="I28" i="8"/>
  <c r="H28" i="8"/>
  <c r="G28" i="8"/>
  <c r="F28" i="8"/>
  <c r="E28" i="8"/>
  <c r="D28" i="8"/>
  <c r="C28" i="8"/>
  <c r="B28" i="8"/>
  <c r="A28" i="8"/>
  <c r="Q28" i="8" s="1"/>
  <c r="P27" i="8"/>
  <c r="O27" i="8"/>
  <c r="N27" i="8"/>
  <c r="K27" i="8"/>
  <c r="L27" i="8" s="1"/>
  <c r="I27" i="8"/>
  <c r="H27" i="8"/>
  <c r="G27" i="8"/>
  <c r="F27" i="8"/>
  <c r="E27" i="8"/>
  <c r="D27" i="8"/>
  <c r="C27" i="8"/>
  <c r="B27" i="8"/>
  <c r="A27" i="8"/>
  <c r="Q27" i="8" s="1"/>
  <c r="P26" i="8"/>
  <c r="O26" i="8"/>
  <c r="N26" i="8"/>
  <c r="K26" i="8"/>
  <c r="L26" i="8" s="1"/>
  <c r="I26" i="8"/>
  <c r="H26" i="8"/>
  <c r="G26" i="8"/>
  <c r="F26" i="8"/>
  <c r="E26" i="8"/>
  <c r="D26" i="8"/>
  <c r="C26" i="8"/>
  <c r="B26" i="8"/>
  <c r="A26" i="8"/>
  <c r="Q26" i="8" s="1"/>
  <c r="P25" i="8"/>
  <c r="O25" i="8"/>
  <c r="N25" i="8"/>
  <c r="K25" i="8"/>
  <c r="L25" i="8" s="1"/>
  <c r="I25" i="8"/>
  <c r="H25" i="8"/>
  <c r="G25" i="8"/>
  <c r="F25" i="8"/>
  <c r="E25" i="8"/>
  <c r="D25" i="8"/>
  <c r="C25" i="8"/>
  <c r="B25" i="8"/>
  <c r="A25" i="8"/>
  <c r="Q25" i="8" s="1"/>
  <c r="P24" i="8"/>
  <c r="O24" i="8"/>
  <c r="N24" i="8"/>
  <c r="K24" i="8"/>
  <c r="L24" i="8" s="1"/>
  <c r="I24" i="8"/>
  <c r="H24" i="8"/>
  <c r="G24" i="8"/>
  <c r="F24" i="8"/>
  <c r="E24" i="8"/>
  <c r="D24" i="8"/>
  <c r="C24" i="8"/>
  <c r="B24" i="8"/>
  <c r="A24" i="8"/>
  <c r="Q24" i="8" s="1"/>
  <c r="P23" i="8"/>
  <c r="O23" i="8"/>
  <c r="N23" i="8"/>
  <c r="K23" i="8"/>
  <c r="L23" i="8" s="1"/>
  <c r="I23" i="8"/>
  <c r="H23" i="8"/>
  <c r="G23" i="8"/>
  <c r="F23" i="8"/>
  <c r="E23" i="8"/>
  <c r="D23" i="8"/>
  <c r="C23" i="8"/>
  <c r="B23" i="8"/>
  <c r="A23" i="8"/>
  <c r="Q23" i="8" s="1"/>
  <c r="P22" i="8"/>
  <c r="O22" i="8"/>
  <c r="N22" i="8"/>
  <c r="K22" i="8"/>
  <c r="L22" i="8" s="1"/>
  <c r="I22" i="8"/>
  <c r="H22" i="8"/>
  <c r="G22" i="8"/>
  <c r="F22" i="8"/>
  <c r="E22" i="8"/>
  <c r="D22" i="8"/>
  <c r="C22" i="8"/>
  <c r="B22" i="8"/>
  <c r="A22" i="8"/>
  <c r="Q22" i="8" s="1"/>
  <c r="P21" i="8"/>
  <c r="O21" i="8"/>
  <c r="N21" i="8"/>
  <c r="K21" i="8"/>
  <c r="L21" i="8" s="1"/>
  <c r="I21" i="8"/>
  <c r="H21" i="8"/>
  <c r="G21" i="8"/>
  <c r="F21" i="8"/>
  <c r="E21" i="8"/>
  <c r="D21" i="8"/>
  <c r="C21" i="8"/>
  <c r="B21" i="8"/>
  <c r="A21" i="8"/>
  <c r="P20" i="8"/>
  <c r="O20" i="8"/>
  <c r="N20" i="8"/>
  <c r="K20" i="8"/>
  <c r="L20" i="8" s="1"/>
  <c r="I20" i="8"/>
  <c r="H20" i="8"/>
  <c r="G20" i="8"/>
  <c r="F20" i="8"/>
  <c r="E20" i="8"/>
  <c r="D20" i="8"/>
  <c r="C20" i="8"/>
  <c r="B20" i="8"/>
  <c r="A20" i="8"/>
  <c r="Q20" i="8" s="1"/>
  <c r="P19" i="8"/>
  <c r="O19" i="8"/>
  <c r="N19" i="8"/>
  <c r="K19" i="8"/>
  <c r="L19" i="8" s="1"/>
  <c r="I19" i="8"/>
  <c r="H19" i="8"/>
  <c r="G19" i="8"/>
  <c r="F19" i="8"/>
  <c r="E19" i="8"/>
  <c r="D19" i="8"/>
  <c r="C19" i="8"/>
  <c r="B19" i="8"/>
  <c r="A19" i="8"/>
  <c r="Q19" i="8" s="1"/>
  <c r="P18" i="8"/>
  <c r="O18" i="8"/>
  <c r="N18" i="8"/>
  <c r="K18" i="8"/>
  <c r="L18" i="8" s="1"/>
  <c r="I18" i="8"/>
  <c r="H18" i="8"/>
  <c r="G18" i="8"/>
  <c r="F18" i="8"/>
  <c r="E18" i="8"/>
  <c r="D18" i="8"/>
  <c r="C18" i="8"/>
  <c r="B18" i="8"/>
  <c r="A18" i="8"/>
  <c r="Q18" i="8" s="1"/>
  <c r="P17" i="8"/>
  <c r="O17" i="8"/>
  <c r="N17" i="8"/>
  <c r="K17" i="8"/>
  <c r="L17" i="8" s="1"/>
  <c r="I17" i="8"/>
  <c r="H17" i="8"/>
  <c r="G17" i="8"/>
  <c r="F17" i="8"/>
  <c r="E17" i="8"/>
  <c r="D17" i="8"/>
  <c r="C17" i="8"/>
  <c r="B17" i="8"/>
  <c r="A17" i="8"/>
  <c r="Q17" i="8" s="1"/>
  <c r="P16" i="8"/>
  <c r="O16" i="8"/>
  <c r="N16" i="8"/>
  <c r="K16" i="8"/>
  <c r="L16" i="8" s="1"/>
  <c r="I16" i="8"/>
  <c r="H16" i="8"/>
  <c r="G16" i="8"/>
  <c r="F16" i="8"/>
  <c r="E16" i="8"/>
  <c r="D16" i="8"/>
  <c r="C16" i="8"/>
  <c r="B16" i="8"/>
  <c r="A16" i="8"/>
  <c r="Q16" i="8" s="1"/>
  <c r="P15" i="8"/>
  <c r="O15" i="8"/>
  <c r="N15" i="8"/>
  <c r="K15" i="8"/>
  <c r="L15" i="8" s="1"/>
  <c r="I15" i="8"/>
  <c r="H15" i="8"/>
  <c r="G15" i="8"/>
  <c r="F15" i="8"/>
  <c r="E15" i="8"/>
  <c r="D15" i="8"/>
  <c r="C15" i="8"/>
  <c r="B15" i="8"/>
  <c r="A15" i="8"/>
  <c r="Q15" i="8" s="1"/>
  <c r="P14" i="8"/>
  <c r="O14" i="8"/>
  <c r="N14" i="8"/>
  <c r="K14" i="8"/>
  <c r="L14" i="8" s="1"/>
  <c r="I14" i="8"/>
  <c r="H14" i="8"/>
  <c r="G14" i="8"/>
  <c r="F14" i="8"/>
  <c r="E14" i="8"/>
  <c r="D14" i="8"/>
  <c r="C14" i="8"/>
  <c r="B14" i="8"/>
  <c r="A14" i="8"/>
  <c r="Q14" i="8" s="1"/>
  <c r="P13" i="8"/>
  <c r="O13" i="8"/>
  <c r="N13" i="8"/>
  <c r="K13" i="8"/>
  <c r="L13" i="8" s="1"/>
  <c r="I13" i="8"/>
  <c r="H13" i="8"/>
  <c r="G13" i="8"/>
  <c r="F13" i="8"/>
  <c r="E13" i="8"/>
  <c r="D13" i="8"/>
  <c r="C13" i="8"/>
  <c r="B13" i="8"/>
  <c r="A13" i="8"/>
  <c r="Q13" i="8" s="1"/>
  <c r="P12" i="8"/>
  <c r="O12" i="8"/>
  <c r="N12" i="8"/>
  <c r="K12" i="8"/>
  <c r="L12" i="8" s="1"/>
  <c r="I12" i="8"/>
  <c r="H12" i="8"/>
  <c r="G12" i="8"/>
  <c r="F12" i="8"/>
  <c r="E12" i="8"/>
  <c r="D12" i="8"/>
  <c r="C12" i="8"/>
  <c r="B12" i="8"/>
  <c r="A12" i="8"/>
  <c r="Q12" i="8" s="1"/>
  <c r="P11" i="8"/>
  <c r="O11" i="8"/>
  <c r="N11" i="8"/>
  <c r="K11" i="8"/>
  <c r="L11" i="8" s="1"/>
  <c r="I11" i="8"/>
  <c r="H11" i="8"/>
  <c r="G11" i="8"/>
  <c r="F11" i="8"/>
  <c r="E11" i="8"/>
  <c r="D11" i="8"/>
  <c r="C11" i="8"/>
  <c r="B11" i="8"/>
  <c r="A11" i="8"/>
  <c r="Q11" i="8" s="1"/>
  <c r="P10" i="8"/>
  <c r="O10" i="8"/>
  <c r="N10" i="8"/>
  <c r="K10" i="8"/>
  <c r="L10" i="8" s="1"/>
  <c r="I10" i="8"/>
  <c r="H10" i="8"/>
  <c r="G10" i="8"/>
  <c r="F10" i="8"/>
  <c r="E10" i="8"/>
  <c r="D10" i="8"/>
  <c r="C10" i="8"/>
  <c r="B10" i="8"/>
  <c r="A10" i="8"/>
  <c r="Q10" i="8" s="1"/>
  <c r="P9" i="8"/>
  <c r="O9" i="8"/>
  <c r="N9" i="8"/>
  <c r="K9" i="8"/>
  <c r="L9" i="8" s="1"/>
  <c r="I9" i="8"/>
  <c r="H9" i="8"/>
  <c r="G9" i="8"/>
  <c r="F9" i="8"/>
  <c r="E9" i="8"/>
  <c r="D9" i="8"/>
  <c r="C9" i="8"/>
  <c r="B9" i="8"/>
  <c r="A9" i="8"/>
  <c r="Q9" i="8" s="1"/>
  <c r="P8" i="8"/>
  <c r="O8" i="8"/>
  <c r="N8" i="8"/>
  <c r="L8" i="8"/>
  <c r="K8" i="8"/>
  <c r="I8" i="8"/>
  <c r="H8" i="8"/>
  <c r="G8" i="8"/>
  <c r="F8" i="8"/>
  <c r="E8" i="8"/>
  <c r="D8" i="8"/>
  <c r="C8" i="8"/>
  <c r="B8" i="8"/>
  <c r="A8" i="8"/>
  <c r="Q8" i="8" s="1"/>
  <c r="P7" i="8"/>
  <c r="O7" i="8"/>
  <c r="N7" i="8"/>
  <c r="K7" i="8"/>
  <c r="L7" i="8" s="1"/>
  <c r="I7" i="8"/>
  <c r="H7" i="8"/>
  <c r="G7" i="8"/>
  <c r="F7" i="8"/>
  <c r="E7" i="8"/>
  <c r="D7" i="8"/>
  <c r="C7" i="8"/>
  <c r="B7" i="8"/>
  <c r="A7" i="8"/>
  <c r="Q7" i="8" s="1"/>
  <c r="P6" i="8"/>
  <c r="O6" i="8"/>
  <c r="N6" i="8"/>
  <c r="K6" i="8"/>
  <c r="L6" i="8" s="1"/>
  <c r="I6" i="8"/>
  <c r="H6" i="8"/>
  <c r="G6" i="8"/>
  <c r="F6" i="8"/>
  <c r="E6" i="8"/>
  <c r="D6" i="8"/>
  <c r="C6" i="8"/>
  <c r="B6" i="8"/>
  <c r="A6" i="8"/>
  <c r="Q6" i="8" s="1"/>
  <c r="P5" i="8"/>
  <c r="O5" i="8"/>
  <c r="N5" i="8"/>
  <c r="L5" i="8"/>
  <c r="K5" i="8"/>
  <c r="I5" i="8"/>
  <c r="H5" i="8"/>
  <c r="G5" i="8"/>
  <c r="F5" i="8"/>
  <c r="E5" i="8"/>
  <c r="D5" i="8"/>
  <c r="C5" i="8"/>
  <c r="B5" i="8"/>
  <c r="A5" i="8"/>
  <c r="Q5" i="8" s="1"/>
  <c r="P4" i="8"/>
  <c r="O4" i="8"/>
  <c r="N4" i="8"/>
  <c r="K4" i="8"/>
  <c r="L4" i="8" s="1"/>
  <c r="I4" i="8"/>
  <c r="H4" i="8"/>
  <c r="G4" i="8"/>
  <c r="F4" i="8"/>
  <c r="E4" i="8"/>
  <c r="D4" i="8"/>
  <c r="C4" i="8"/>
  <c r="B4" i="8"/>
  <c r="A4" i="8"/>
  <c r="Q4" i="8" s="1"/>
  <c r="P3" i="8"/>
  <c r="O3" i="8"/>
  <c r="N3" i="8"/>
  <c r="K3" i="8"/>
  <c r="L3" i="8" s="1"/>
  <c r="I3" i="8"/>
  <c r="H3" i="8"/>
  <c r="G3" i="8"/>
  <c r="F3" i="8"/>
  <c r="E3" i="8"/>
  <c r="D3" i="8"/>
  <c r="C3" i="8"/>
  <c r="B3" i="8"/>
  <c r="A3" i="8"/>
  <c r="Q3" i="8" s="1"/>
  <c r="P2" i="8"/>
  <c r="O2" i="8"/>
  <c r="N2" i="8"/>
  <c r="K2" i="8"/>
  <c r="L2" i="8" s="1"/>
  <c r="I2" i="8"/>
  <c r="H2" i="8"/>
  <c r="G2" i="8"/>
  <c r="F2" i="8"/>
  <c r="E2" i="8"/>
  <c r="D2" i="8"/>
  <c r="C2" i="8"/>
  <c r="B2" i="8"/>
  <c r="A2" i="8"/>
  <c r="O685" i="5"/>
  <c r="A685" i="5"/>
  <c r="A684" i="5"/>
  <c r="A683" i="5"/>
  <c r="O682" i="5"/>
  <c r="A682" i="5"/>
  <c r="A681" i="5"/>
  <c r="O680" i="5"/>
  <c r="A680" i="5"/>
  <c r="A679" i="5"/>
  <c r="A678" i="5"/>
  <c r="A677" i="5"/>
  <c r="A676" i="5"/>
  <c r="A675" i="5"/>
  <c r="A674" i="5"/>
  <c r="O673" i="5"/>
  <c r="A673" i="5"/>
  <c r="A672" i="5"/>
  <c r="O671" i="5"/>
  <c r="A671" i="5"/>
  <c r="O670" i="5"/>
  <c r="J670" i="8" s="1"/>
  <c r="G137" i="3" s="1"/>
  <c r="A670" i="5"/>
  <c r="O669" i="5"/>
  <c r="A669" i="5"/>
  <c r="O668" i="5"/>
  <c r="A668" i="5"/>
  <c r="A667" i="5"/>
  <c r="O666" i="5"/>
  <c r="A666" i="5"/>
  <c r="AD665" i="5"/>
  <c r="A665" i="5"/>
  <c r="A664" i="5"/>
  <c r="A663" i="5"/>
  <c r="O662" i="5"/>
  <c r="A662" i="5"/>
  <c r="O661" i="5"/>
  <c r="A661" i="5"/>
  <c r="O660" i="5"/>
  <c r="A660" i="5"/>
  <c r="O659" i="5"/>
  <c r="A659" i="5"/>
  <c r="A658" i="5"/>
  <c r="A657" i="5"/>
  <c r="A656" i="5"/>
  <c r="AE655" i="5"/>
  <c r="A655" i="5"/>
  <c r="AE654" i="5"/>
  <c r="A654" i="5"/>
  <c r="AE653" i="5"/>
  <c r="A653" i="5"/>
  <c r="AE652" i="5"/>
  <c r="A652" i="5"/>
  <c r="AE651" i="5"/>
  <c r="A651" i="5"/>
  <c r="A650" i="5"/>
  <c r="A649" i="5"/>
  <c r="A648" i="5"/>
  <c r="A647" i="5"/>
  <c r="O646" i="5"/>
  <c r="A646" i="5"/>
  <c r="O645" i="5"/>
  <c r="A645" i="5"/>
  <c r="A644" i="5"/>
  <c r="A643" i="5"/>
  <c r="O642" i="5"/>
  <c r="J642" i="8" s="1"/>
  <c r="G164" i="3" s="1"/>
  <c r="A642" i="5"/>
  <c r="A641" i="5"/>
  <c r="A640" i="5"/>
  <c r="A639" i="5"/>
  <c r="A638" i="5"/>
  <c r="A637" i="5"/>
  <c r="A636" i="5"/>
  <c r="A635" i="5"/>
  <c r="A634" i="5"/>
  <c r="A633" i="5"/>
  <c r="A632" i="5"/>
  <c r="O631" i="5"/>
  <c r="A631" i="5"/>
  <c r="O630" i="5"/>
  <c r="A630" i="5"/>
  <c r="A629" i="5"/>
  <c r="Q628" i="5"/>
  <c r="O628" i="5"/>
  <c r="A628" i="5"/>
  <c r="Q627" i="5"/>
  <c r="O627" i="5"/>
  <c r="A627" i="5"/>
  <c r="A626" i="5"/>
  <c r="A625" i="5"/>
  <c r="A624" i="5"/>
  <c r="Q623" i="5"/>
  <c r="O623" i="5"/>
  <c r="A623" i="5"/>
  <c r="AB622" i="5"/>
  <c r="AE622" i="5" s="1"/>
  <c r="A622" i="5"/>
  <c r="AE621" i="5"/>
  <c r="A621" i="5"/>
  <c r="Q620" i="5"/>
  <c r="O620" i="5"/>
  <c r="A620" i="5"/>
  <c r="Q619" i="5"/>
  <c r="O619" i="5"/>
  <c r="A619" i="5"/>
  <c r="A618" i="5"/>
  <c r="A617" i="5"/>
  <c r="A616" i="5"/>
  <c r="AE615" i="5"/>
  <c r="AB615" i="5"/>
  <c r="A615" i="5"/>
  <c r="Q614" i="5"/>
  <c r="O614" i="5"/>
  <c r="A614" i="5"/>
  <c r="A613" i="5"/>
  <c r="A612" i="5"/>
  <c r="A611" i="5"/>
  <c r="A610" i="5"/>
  <c r="A609" i="5"/>
  <c r="Q608" i="5"/>
  <c r="O608" i="5"/>
  <c r="A608" i="5"/>
  <c r="Q607" i="5"/>
  <c r="A607" i="5"/>
  <c r="AE606" i="5"/>
  <c r="AB606" i="5"/>
  <c r="A606" i="5"/>
  <c r="AE605" i="5"/>
  <c r="AB605" i="5"/>
  <c r="A605" i="5"/>
  <c r="Q604" i="5"/>
  <c r="O604" i="5"/>
  <c r="A604" i="5"/>
  <c r="Q603" i="5"/>
  <c r="A603" i="5"/>
  <c r="A602" i="5"/>
  <c r="O601" i="5"/>
  <c r="A601" i="5"/>
  <c r="A600" i="5"/>
  <c r="AD599" i="5"/>
  <c r="AB599" i="5"/>
  <c r="AE599" i="5" s="1"/>
  <c r="A599" i="5"/>
  <c r="A598" i="5"/>
  <c r="A597" i="5"/>
  <c r="A596" i="5"/>
  <c r="AD595" i="5"/>
  <c r="AB595" i="5"/>
  <c r="AE595" i="5" s="1"/>
  <c r="A595" i="5"/>
  <c r="A594" i="5"/>
  <c r="Q593" i="5"/>
  <c r="O593" i="5"/>
  <c r="A593" i="5"/>
  <c r="Q592" i="5"/>
  <c r="O592" i="5"/>
  <c r="A592" i="5"/>
  <c r="AD591" i="5"/>
  <c r="Z591" i="5" s="1"/>
  <c r="AB591" i="5"/>
  <c r="A591" i="5"/>
  <c r="A590" i="5"/>
  <c r="Q589" i="5"/>
  <c r="O589" i="5"/>
  <c r="A589" i="5"/>
  <c r="Q588" i="5"/>
  <c r="O588" i="5"/>
  <c r="A588" i="5"/>
  <c r="Q587" i="5"/>
  <c r="O587" i="5"/>
  <c r="A587" i="5"/>
  <c r="Q586" i="5"/>
  <c r="O586" i="5"/>
  <c r="A586" i="5"/>
  <c r="Q585" i="5"/>
  <c r="O585" i="5"/>
  <c r="A585" i="5"/>
  <c r="Q584" i="5"/>
  <c r="O584" i="5"/>
  <c r="A584" i="5"/>
  <c r="Q583" i="5"/>
  <c r="O583" i="5"/>
  <c r="A583" i="5"/>
  <c r="Q582" i="5"/>
  <c r="O582" i="5"/>
  <c r="A582" i="5"/>
  <c r="AD581" i="5"/>
  <c r="Z581" i="5" s="1"/>
  <c r="AB581" i="5"/>
  <c r="A581" i="5"/>
  <c r="Q580" i="5"/>
  <c r="O580" i="5"/>
  <c r="A580" i="5"/>
  <c r="AD579" i="5"/>
  <c r="AB579" i="5"/>
  <c r="Q579" i="5"/>
  <c r="O579" i="5"/>
  <c r="A579" i="5"/>
  <c r="Q578" i="5"/>
  <c r="O578" i="5"/>
  <c r="A578" i="5"/>
  <c r="Q577" i="5"/>
  <c r="O577" i="5"/>
  <c r="A577" i="5"/>
  <c r="Q576" i="5"/>
  <c r="O576" i="5"/>
  <c r="A576" i="5"/>
  <c r="AE575" i="5"/>
  <c r="AD575" i="5"/>
  <c r="A575" i="5"/>
  <c r="AD574" i="5"/>
  <c r="Q574" i="5"/>
  <c r="O574" i="5"/>
  <c r="A574" i="5"/>
  <c r="AD573" i="5"/>
  <c r="Q573" i="5"/>
  <c r="O573" i="5"/>
  <c r="A573" i="5"/>
  <c r="Q572" i="5"/>
  <c r="O572" i="5"/>
  <c r="A572" i="5"/>
  <c r="AD571" i="5"/>
  <c r="AE571" i="5" s="1"/>
  <c r="A571" i="5"/>
  <c r="A570" i="5"/>
  <c r="AE569" i="5"/>
  <c r="AD569" i="5"/>
  <c r="A569" i="5"/>
  <c r="AE568" i="5"/>
  <c r="AD568" i="5"/>
  <c r="A568" i="5"/>
  <c r="Q567" i="5"/>
  <c r="O567" i="5"/>
  <c r="A567" i="5"/>
  <c r="A566" i="5"/>
  <c r="AD565" i="5"/>
  <c r="AB565" i="5" s="1"/>
  <c r="AA565" i="5"/>
  <c r="Z565" i="5"/>
  <c r="A565" i="5"/>
  <c r="Q564" i="5"/>
  <c r="O564" i="5"/>
  <c r="A564" i="5"/>
  <c r="Q563" i="5"/>
  <c r="O563" i="5"/>
  <c r="A563" i="5"/>
  <c r="AE562" i="5"/>
  <c r="AA562" i="5"/>
  <c r="AD562" i="5" s="1"/>
  <c r="Q562" i="5"/>
  <c r="O562" i="5"/>
  <c r="A562" i="5"/>
  <c r="AE561" i="5"/>
  <c r="AD561" i="5"/>
  <c r="A561" i="5"/>
  <c r="Q560" i="5"/>
  <c r="O560" i="5"/>
  <c r="A560" i="5"/>
  <c r="Q559" i="5"/>
  <c r="O559" i="5"/>
  <c r="A559" i="5"/>
  <c r="Q558" i="5"/>
  <c r="O558" i="5"/>
  <c r="A558" i="5"/>
  <c r="AD557" i="5"/>
  <c r="Z557" i="5" s="1"/>
  <c r="AC557" i="5"/>
  <c r="AB557" i="5"/>
  <c r="Q557" i="5"/>
  <c r="O557" i="5"/>
  <c r="A557" i="5"/>
  <c r="AD556" i="5"/>
  <c r="Z556" i="5" s="1"/>
  <c r="AB556" i="5"/>
  <c r="A556" i="5"/>
  <c r="AD555" i="5"/>
  <c r="AB555" i="5" s="1"/>
  <c r="Z555" i="5" s="1"/>
  <c r="A555" i="5"/>
  <c r="A554" i="5"/>
  <c r="A553" i="5"/>
  <c r="AD552" i="5"/>
  <c r="Q552" i="5"/>
  <c r="O552" i="5"/>
  <c r="A552" i="5"/>
  <c r="Q551" i="5"/>
  <c r="O551" i="5"/>
  <c r="A551" i="5"/>
  <c r="Q550" i="5"/>
  <c r="O550" i="5"/>
  <c r="A550" i="5"/>
  <c r="AE549" i="5"/>
  <c r="AD549" i="5"/>
  <c r="A549" i="5"/>
  <c r="AE548" i="5"/>
  <c r="AD548" i="5"/>
  <c r="Q548" i="5"/>
  <c r="O548" i="5"/>
  <c r="A548" i="5"/>
  <c r="Q547" i="5"/>
  <c r="O547" i="5"/>
  <c r="A547" i="5"/>
  <c r="AE546" i="5"/>
  <c r="AD546" i="5"/>
  <c r="AB546" i="5"/>
  <c r="A546" i="5"/>
  <c r="AE545" i="5"/>
  <c r="AD545" i="5"/>
  <c r="AB545" i="5"/>
  <c r="A545" i="5"/>
  <c r="AE544" i="5"/>
  <c r="AD544" i="5"/>
  <c r="AB544" i="5"/>
  <c r="A544" i="5"/>
  <c r="AE543" i="5"/>
  <c r="AD543" i="5"/>
  <c r="AB543" i="5"/>
  <c r="A543" i="5"/>
  <c r="AE542" i="5"/>
  <c r="AD542" i="5"/>
  <c r="A542" i="5"/>
  <c r="AD541" i="5"/>
  <c r="AE541" i="5" s="1"/>
  <c r="AB541" i="5"/>
  <c r="A541" i="5"/>
  <c r="AD540" i="5"/>
  <c r="AE540" i="5" s="1"/>
  <c r="A540" i="5"/>
  <c r="AD539" i="5"/>
  <c r="AE539" i="5" s="1"/>
  <c r="A539" i="5"/>
  <c r="AD538" i="5"/>
  <c r="AE538" i="5" s="1"/>
  <c r="A538" i="5"/>
  <c r="Q537" i="5"/>
  <c r="O537" i="5"/>
  <c r="A537" i="5"/>
  <c r="AD536" i="5"/>
  <c r="Z536" i="5" s="1"/>
  <c r="AB536" i="5"/>
  <c r="A536" i="5"/>
  <c r="AD535" i="5"/>
  <c r="Z535" i="5" s="1"/>
  <c r="AB535" i="5"/>
  <c r="A535" i="5"/>
  <c r="AD534" i="5"/>
  <c r="Z534" i="5" s="1"/>
  <c r="AB534" i="5"/>
  <c r="A534" i="5"/>
  <c r="AD533" i="5"/>
  <c r="Z533" i="5" s="1"/>
  <c r="AB533" i="5"/>
  <c r="A533" i="5"/>
  <c r="AD532" i="5"/>
  <c r="Z532" i="5" s="1"/>
  <c r="AB532" i="5"/>
  <c r="A532" i="5"/>
  <c r="AE531" i="5"/>
  <c r="AD531" i="5"/>
  <c r="A531" i="5"/>
  <c r="AE530" i="5"/>
  <c r="AD530" i="5"/>
  <c r="A530" i="5"/>
  <c r="AE529" i="5"/>
  <c r="AD529" i="5"/>
  <c r="A529" i="5"/>
  <c r="AD528" i="5"/>
  <c r="Z528" i="5" s="1"/>
  <c r="AB528" i="5"/>
  <c r="A528" i="5"/>
  <c r="AD527" i="5"/>
  <c r="Z527" i="5" s="1"/>
  <c r="AB527" i="5"/>
  <c r="A527" i="5"/>
  <c r="AD526" i="5"/>
  <c r="Z526" i="5" s="1"/>
  <c r="AB526" i="5"/>
  <c r="A526" i="5"/>
  <c r="AD525" i="5"/>
  <c r="Z525" i="5" s="1"/>
  <c r="AB525" i="5"/>
  <c r="A525" i="5"/>
  <c r="A524" i="5"/>
  <c r="AD523" i="5"/>
  <c r="Z523" i="5" s="1"/>
  <c r="AB523" i="5"/>
  <c r="A523" i="5"/>
  <c r="AB522" i="5"/>
  <c r="Z522" i="5"/>
  <c r="A522" i="5"/>
  <c r="AD521" i="5"/>
  <c r="AB521" i="5" s="1"/>
  <c r="A521" i="5"/>
  <c r="AE520" i="5"/>
  <c r="Z520" i="5"/>
  <c r="AD520" i="5" s="1"/>
  <c r="A520" i="5"/>
  <c r="AE519" i="5"/>
  <c r="Z519" i="5"/>
  <c r="AD519" i="5" s="1"/>
  <c r="A519" i="5"/>
  <c r="AD518" i="5"/>
  <c r="Z518" i="5" s="1"/>
  <c r="AB518" i="5"/>
  <c r="A518" i="5"/>
  <c r="A517" i="5"/>
  <c r="A516" i="5"/>
  <c r="A515" i="5"/>
  <c r="A514" i="5"/>
  <c r="A513" i="5"/>
  <c r="A512" i="5"/>
  <c r="A511" i="5"/>
  <c r="A510" i="5"/>
  <c r="A509" i="5"/>
  <c r="AB508" i="5"/>
  <c r="Z508" i="5"/>
  <c r="A508" i="5"/>
  <c r="A507" i="5"/>
  <c r="A506" i="5"/>
  <c r="A505" i="5"/>
  <c r="A504" i="5"/>
  <c r="A503" i="5"/>
  <c r="A502" i="5"/>
  <c r="A501" i="5"/>
  <c r="AB500" i="5"/>
  <c r="A500" i="5"/>
  <c r="AE499" i="5"/>
  <c r="A499" i="5"/>
  <c r="AE498" i="5"/>
  <c r="A498" i="5"/>
  <c r="AE497" i="5"/>
  <c r="A497" i="5"/>
  <c r="AE496" i="5"/>
  <c r="A496" i="5"/>
  <c r="AE495" i="5"/>
  <c r="A495" i="5"/>
  <c r="AE494" i="5"/>
  <c r="A494" i="5"/>
  <c r="AE493" i="5"/>
  <c r="A493" i="5"/>
  <c r="AE492" i="5"/>
  <c r="A492" i="5"/>
  <c r="AE491" i="5"/>
  <c r="A491" i="5"/>
  <c r="AE490" i="5"/>
  <c r="A490" i="5"/>
  <c r="AE489" i="5"/>
  <c r="A489" i="5"/>
  <c r="AE488" i="5"/>
  <c r="A488" i="5"/>
  <c r="AE487" i="5"/>
  <c r="A487" i="5"/>
  <c r="AE486" i="5"/>
  <c r="A486" i="5"/>
  <c r="A485" i="5"/>
  <c r="AE484" i="5"/>
  <c r="Z484" i="5"/>
  <c r="AD484" i="5" s="1"/>
  <c r="A484" i="5"/>
  <c r="AE483" i="5"/>
  <c r="AD483" i="5"/>
  <c r="A483" i="5"/>
  <c r="AE482" i="5"/>
  <c r="AD482" i="5"/>
  <c r="A482" i="5"/>
  <c r="A481" i="5"/>
  <c r="AE480" i="5"/>
  <c r="AD480" i="5"/>
  <c r="A480" i="5"/>
  <c r="A479" i="5"/>
  <c r="AE478" i="5"/>
  <c r="AD478" i="5"/>
  <c r="A478" i="5"/>
  <c r="AE477" i="5"/>
  <c r="AD477" i="5"/>
  <c r="A477" i="5"/>
  <c r="AD476" i="5"/>
  <c r="Z476" i="5" s="1"/>
  <c r="A476" i="5"/>
  <c r="AD475" i="5"/>
  <c r="A475" i="5"/>
  <c r="AD474" i="5"/>
  <c r="Z474" i="5" s="1"/>
  <c r="A474" i="5"/>
  <c r="AD473" i="5"/>
  <c r="A473" i="5"/>
  <c r="AD472" i="5"/>
  <c r="Z472" i="5" s="1"/>
  <c r="A472" i="5"/>
  <c r="AD471" i="5"/>
  <c r="A471" i="5"/>
  <c r="AD470" i="5"/>
  <c r="Z470" i="5" s="1"/>
  <c r="A470" i="5"/>
  <c r="AD469" i="5"/>
  <c r="A469" i="5"/>
  <c r="AD468" i="5"/>
  <c r="Z468" i="5" s="1"/>
  <c r="A468" i="5"/>
  <c r="AD467" i="5"/>
  <c r="A467" i="5"/>
  <c r="AD466" i="5"/>
  <c r="Z466" i="5" s="1"/>
  <c r="A466" i="5"/>
  <c r="AD465" i="5"/>
  <c r="A465" i="5"/>
  <c r="AD464" i="5"/>
  <c r="Z464" i="5" s="1"/>
  <c r="A464" i="5"/>
  <c r="AD463" i="5"/>
  <c r="A463" i="5"/>
  <c r="AD462" i="5"/>
  <c r="Z462" i="5" s="1"/>
  <c r="A462" i="5"/>
  <c r="AD461" i="5"/>
  <c r="A461" i="5"/>
  <c r="AD460" i="5"/>
  <c r="Z460" i="5" s="1"/>
  <c r="A460" i="5"/>
  <c r="AD459" i="5"/>
  <c r="A459" i="5"/>
  <c r="AD458" i="5"/>
  <c r="Z458" i="5" s="1"/>
  <c r="A458" i="5"/>
  <c r="AD457" i="5"/>
  <c r="A457" i="5"/>
  <c r="AD456" i="5"/>
  <c r="Z456" i="5" s="1"/>
  <c r="A456" i="5"/>
  <c r="AD455" i="5"/>
  <c r="A455" i="5"/>
  <c r="AD454" i="5"/>
  <c r="Z454" i="5" s="1"/>
  <c r="A454" i="5"/>
  <c r="AD453" i="5"/>
  <c r="A453" i="5"/>
  <c r="AD452" i="5"/>
  <c r="Z452" i="5" s="1"/>
  <c r="A452" i="5"/>
  <c r="AD451" i="5"/>
  <c r="A451" i="5"/>
  <c r="AD450" i="5"/>
  <c r="Z450" i="5" s="1"/>
  <c r="A450" i="5"/>
  <c r="AD449" i="5"/>
  <c r="A449" i="5"/>
  <c r="AD448" i="5"/>
  <c r="Z448" i="5" s="1"/>
  <c r="A448" i="5"/>
  <c r="AD447" i="5"/>
  <c r="A447" i="5"/>
  <c r="AD446" i="5"/>
  <c r="Z446" i="5" s="1"/>
  <c r="AB446" i="5"/>
  <c r="A446" i="5"/>
  <c r="AE445" i="5"/>
  <c r="Q445" i="5"/>
  <c r="O445" i="5"/>
  <c r="A445" i="5"/>
  <c r="AB444" i="5"/>
  <c r="A444" i="5"/>
  <c r="AB443" i="5"/>
  <c r="AE443" i="5" s="1"/>
  <c r="A443" i="5"/>
  <c r="AB442" i="5"/>
  <c r="A442" i="5"/>
  <c r="AE441" i="5"/>
  <c r="AD441" i="5"/>
  <c r="A441" i="5"/>
  <c r="AE440" i="5"/>
  <c r="AD440" i="5"/>
  <c r="A440" i="5"/>
  <c r="AE439" i="5"/>
  <c r="AA439" i="5"/>
  <c r="Z439" i="5"/>
  <c r="AD439" i="5" s="1"/>
  <c r="Q439" i="5"/>
  <c r="O439" i="5"/>
  <c r="A439" i="5"/>
  <c r="AB438" i="5"/>
  <c r="AE438" i="5" s="1"/>
  <c r="A438" i="5"/>
  <c r="AC437" i="5"/>
  <c r="AB437" i="5"/>
  <c r="AD437" i="5" s="1"/>
  <c r="AE437" i="5" s="1"/>
  <c r="A437" i="5"/>
  <c r="AC436" i="5"/>
  <c r="AB436" i="5"/>
  <c r="A436" i="5"/>
  <c r="AD435" i="5"/>
  <c r="AB435" i="5" s="1"/>
  <c r="Z435" i="5" s="1"/>
  <c r="A435" i="5"/>
  <c r="Q434" i="5"/>
  <c r="O434" i="5"/>
  <c r="A434" i="5"/>
  <c r="AD433" i="5"/>
  <c r="Z433" i="5" s="1"/>
  <c r="AB433" i="5"/>
  <c r="Q433" i="5"/>
  <c r="O433" i="5"/>
  <c r="A433" i="5"/>
  <c r="Q432" i="5"/>
  <c r="O432" i="5"/>
  <c r="A432" i="5"/>
  <c r="Q431" i="5"/>
  <c r="O431" i="5"/>
  <c r="A431" i="5"/>
  <c r="AE430" i="5"/>
  <c r="AA430" i="5"/>
  <c r="Z430" i="5"/>
  <c r="AD430" i="5" s="1"/>
  <c r="Q430" i="5"/>
  <c r="O430" i="5"/>
  <c r="A430" i="5"/>
  <c r="A429" i="5"/>
  <c r="Q428" i="5"/>
  <c r="O428" i="5"/>
  <c r="A428" i="5"/>
  <c r="AE427" i="5"/>
  <c r="Z427" i="5"/>
  <c r="AD427" i="5" s="1"/>
  <c r="Q427" i="5"/>
  <c r="O427" i="5"/>
  <c r="A427" i="5"/>
  <c r="AD426" i="5"/>
  <c r="Z426" i="5" s="1"/>
  <c r="AB426" i="5"/>
  <c r="Q426" i="5"/>
  <c r="O426" i="5"/>
  <c r="A426" i="5"/>
  <c r="Q425" i="5"/>
  <c r="O425" i="5"/>
  <c r="A425" i="5"/>
  <c r="AE424" i="5"/>
  <c r="AD424" i="5"/>
  <c r="A424" i="5"/>
  <c r="AE423" i="5"/>
  <c r="AD423" i="5"/>
  <c r="A423" i="5"/>
  <c r="AB422" i="5"/>
  <c r="AD422" i="5" s="1"/>
  <c r="AE422" i="5" s="1"/>
  <c r="J422" i="8" s="1"/>
  <c r="A422" i="5"/>
  <c r="A421" i="5"/>
  <c r="A420" i="5"/>
  <c r="A419" i="5"/>
  <c r="AB418" i="5"/>
  <c r="AD418" i="5" s="1"/>
  <c r="AE418" i="5" s="1"/>
  <c r="A418" i="5"/>
  <c r="A417" i="5"/>
  <c r="A416" i="5"/>
  <c r="Q415" i="5"/>
  <c r="O415" i="5"/>
  <c r="A415" i="5"/>
  <c r="AD414" i="5"/>
  <c r="Z414" i="5" s="1"/>
  <c r="Q414" i="5"/>
  <c r="O414" i="5"/>
  <c r="A414" i="5"/>
  <c r="AE413" i="5"/>
  <c r="AD413" i="5"/>
  <c r="A413" i="5"/>
  <c r="AE412" i="5"/>
  <c r="AD412" i="5"/>
  <c r="A412" i="5"/>
  <c r="Q411" i="5"/>
  <c r="O411" i="5"/>
  <c r="A411" i="5"/>
  <c r="AD410" i="5"/>
  <c r="Z410" i="5" s="1"/>
  <c r="AB410" i="5"/>
  <c r="Q410" i="5"/>
  <c r="O410" i="5"/>
  <c r="A410" i="5"/>
  <c r="A409" i="5"/>
  <c r="A408" i="5"/>
  <c r="A407" i="5"/>
  <c r="A406" i="5"/>
  <c r="A405" i="5"/>
  <c r="AE404" i="5"/>
  <c r="Z404" i="5"/>
  <c r="AD404" i="5" s="1"/>
  <c r="Q404" i="5"/>
  <c r="O404" i="5"/>
  <c r="A404" i="5"/>
  <c r="AE403" i="5"/>
  <c r="Z403" i="5"/>
  <c r="AD403" i="5" s="1"/>
  <c r="Q403" i="5"/>
  <c r="O403" i="5"/>
  <c r="A403" i="5"/>
  <c r="AE402" i="5"/>
  <c r="AD402" i="5"/>
  <c r="A402" i="5"/>
  <c r="AE401" i="5"/>
  <c r="AD401" i="5"/>
  <c r="A401" i="5"/>
  <c r="AE400" i="5"/>
  <c r="AD400" i="5"/>
  <c r="A400" i="5"/>
  <c r="AE399" i="5"/>
  <c r="Z399" i="5"/>
  <c r="AD399" i="5" s="1"/>
  <c r="Q399" i="5"/>
  <c r="O399" i="5"/>
  <c r="A399" i="5"/>
  <c r="AE398" i="5"/>
  <c r="Z398" i="5"/>
  <c r="AD398" i="5" s="1"/>
  <c r="A398" i="5"/>
  <c r="AE397" i="5"/>
  <c r="AD397" i="5"/>
  <c r="A397" i="5"/>
  <c r="AE396" i="5"/>
  <c r="Z396" i="5"/>
  <c r="AD396" i="5" s="1"/>
  <c r="Q396" i="5"/>
  <c r="O396" i="5"/>
  <c r="A396" i="5"/>
  <c r="AE395" i="5"/>
  <c r="Z395" i="5"/>
  <c r="AD395" i="5" s="1"/>
  <c r="Q395" i="5"/>
  <c r="O395" i="5"/>
  <c r="A395" i="5"/>
  <c r="AE394" i="5"/>
  <c r="AD394" i="5"/>
  <c r="A394" i="5"/>
  <c r="AB393" i="5"/>
  <c r="AE393" i="5" s="1"/>
  <c r="A393" i="5"/>
  <c r="AE392" i="5"/>
  <c r="AD392" i="5"/>
  <c r="A392" i="5"/>
  <c r="AE391" i="5"/>
  <c r="AD391" i="5"/>
  <c r="A391" i="5"/>
  <c r="AB390" i="5"/>
  <c r="AD390" i="5" s="1"/>
  <c r="AE390" i="5" s="1"/>
  <c r="A390" i="5"/>
  <c r="AD389" i="5"/>
  <c r="Z389" i="5" s="1"/>
  <c r="AB389" i="5"/>
  <c r="Q389" i="5"/>
  <c r="O389" i="5"/>
  <c r="A389" i="5"/>
  <c r="AE388" i="5"/>
  <c r="AD388" i="5"/>
  <c r="Q388" i="5"/>
  <c r="O388" i="5"/>
  <c r="A388" i="5"/>
  <c r="AC387" i="5"/>
  <c r="AB387" i="5"/>
  <c r="A387" i="5"/>
  <c r="AB386" i="5"/>
  <c r="A386" i="5"/>
  <c r="AB385" i="5"/>
  <c r="A385" i="5"/>
  <c r="AB384" i="5"/>
  <c r="AE384" i="5" s="1"/>
  <c r="A384" i="5"/>
  <c r="AB383" i="5"/>
  <c r="A383" i="5"/>
  <c r="AC382" i="5"/>
  <c r="AB382" i="5"/>
  <c r="A382" i="5"/>
  <c r="AC381" i="5"/>
  <c r="AB381" i="5"/>
  <c r="AE381" i="5" s="1"/>
  <c r="A381" i="5"/>
  <c r="AC380" i="5"/>
  <c r="AB380" i="5"/>
  <c r="AE380" i="5" s="1"/>
  <c r="A380" i="5"/>
  <c r="Q379" i="5"/>
  <c r="O379" i="5"/>
  <c r="A379" i="5"/>
  <c r="Q378" i="5"/>
  <c r="O378" i="5"/>
  <c r="A378" i="5"/>
  <c r="Q377" i="5"/>
  <c r="O377" i="5"/>
  <c r="A377" i="5"/>
  <c r="Q376" i="5"/>
  <c r="O376" i="5"/>
  <c r="A376" i="5"/>
  <c r="AB375" i="5"/>
  <c r="Z375" i="5"/>
  <c r="A375" i="5"/>
  <c r="AE374" i="5"/>
  <c r="AD374" i="5"/>
  <c r="A374" i="5"/>
  <c r="AE373" i="5"/>
  <c r="Z373" i="5"/>
  <c r="AD373" i="5" s="1"/>
  <c r="Q373" i="5"/>
  <c r="O373" i="5"/>
  <c r="A373" i="5"/>
  <c r="AD372" i="5"/>
  <c r="Z372" i="5" s="1"/>
  <c r="AB372" i="5"/>
  <c r="Q372" i="5"/>
  <c r="O372" i="5"/>
  <c r="A372" i="5"/>
  <c r="AE371" i="5"/>
  <c r="AD371" i="5"/>
  <c r="Z371" i="5" s="1"/>
  <c r="AB371" i="5"/>
  <c r="Q371" i="5"/>
  <c r="O371" i="5"/>
  <c r="A371" i="5"/>
  <c r="AD370" i="5"/>
  <c r="Z370" i="5" s="1"/>
  <c r="Q370" i="5"/>
  <c r="O370" i="5"/>
  <c r="A370" i="5"/>
  <c r="AE369" i="5"/>
  <c r="AD369" i="5"/>
  <c r="A369" i="5"/>
  <c r="AE368" i="5"/>
  <c r="AD368" i="5"/>
  <c r="A368" i="5"/>
  <c r="AE367" i="5"/>
  <c r="AD367" i="5"/>
  <c r="A367" i="5"/>
  <c r="AE366" i="5"/>
  <c r="AD366" i="5"/>
  <c r="A366" i="5"/>
  <c r="AE365" i="5"/>
  <c r="Z365" i="5"/>
  <c r="AD365" i="5" s="1"/>
  <c r="A365" i="5"/>
  <c r="A364" i="5"/>
  <c r="Q363" i="5"/>
  <c r="O363" i="5"/>
  <c r="A363" i="5"/>
  <c r="Q362" i="5"/>
  <c r="O362" i="5"/>
  <c r="A362" i="5"/>
  <c r="AE361" i="5"/>
  <c r="AD361" i="5"/>
  <c r="A361" i="5"/>
  <c r="AE360" i="5"/>
  <c r="AD360" i="5"/>
  <c r="A360" i="5"/>
  <c r="Q359" i="5"/>
  <c r="O359" i="5"/>
  <c r="A359" i="5"/>
  <c r="Q358" i="5"/>
  <c r="O358" i="5"/>
  <c r="A358" i="5"/>
  <c r="A357" i="5"/>
  <c r="AD356" i="5"/>
  <c r="Z356" i="5" s="1"/>
  <c r="AB356" i="5"/>
  <c r="A356" i="5"/>
  <c r="AD355" i="5"/>
  <c r="Z355" i="5" s="1"/>
  <c r="AB355" i="5"/>
  <c r="A355" i="5"/>
  <c r="AE354" i="5"/>
  <c r="Z354" i="5"/>
  <c r="AD354" i="5" s="1"/>
  <c r="Q354" i="5"/>
  <c r="O354" i="5"/>
  <c r="A354" i="5"/>
  <c r="Q353" i="5"/>
  <c r="O353" i="5"/>
  <c r="A353" i="5"/>
  <c r="AD352" i="5"/>
  <c r="Z352" i="5" s="1"/>
  <c r="AB352" i="5"/>
  <c r="Q352" i="5"/>
  <c r="O352" i="5"/>
  <c r="A352" i="5"/>
  <c r="AD351" i="5"/>
  <c r="Z351" i="5" s="1"/>
  <c r="AB351" i="5"/>
  <c r="Q351" i="5"/>
  <c r="O351" i="5"/>
  <c r="A351" i="5"/>
  <c r="A350" i="5"/>
  <c r="AE349" i="5"/>
  <c r="AD349" i="5"/>
  <c r="A349" i="5"/>
  <c r="AE348" i="5"/>
  <c r="Z348" i="5"/>
  <c r="AD348" i="5" s="1"/>
  <c r="Q348" i="5"/>
  <c r="O348" i="5"/>
  <c r="A348" i="5"/>
  <c r="AE347" i="5"/>
  <c r="A347" i="5"/>
  <c r="AD346" i="5"/>
  <c r="AB346" i="5"/>
  <c r="AE346" i="5" s="1"/>
  <c r="A346" i="5"/>
  <c r="AD345" i="5"/>
  <c r="AB345" i="5"/>
  <c r="AE345" i="5" s="1"/>
  <c r="A345" i="5"/>
  <c r="AE344" i="5"/>
  <c r="AD344" i="5"/>
  <c r="A344" i="5"/>
  <c r="AE343" i="5"/>
  <c r="AD343" i="5"/>
  <c r="A343" i="5"/>
  <c r="AE342" i="5"/>
  <c r="AD342" i="5"/>
  <c r="A342" i="5"/>
  <c r="AE341" i="5"/>
  <c r="AD341" i="5"/>
  <c r="Q341" i="5"/>
  <c r="O341" i="5"/>
  <c r="A341" i="5"/>
  <c r="AE340" i="5"/>
  <c r="A340" i="5"/>
  <c r="AE339" i="5"/>
  <c r="Z339" i="5"/>
  <c r="AD339" i="5" s="1"/>
  <c r="A339" i="5"/>
  <c r="AE338" i="5"/>
  <c r="AD338" i="5"/>
  <c r="A338" i="5"/>
  <c r="AE337" i="5"/>
  <c r="AD337" i="5"/>
  <c r="A337" i="5"/>
  <c r="AE336" i="5"/>
  <c r="AD336" i="5"/>
  <c r="A336" i="5"/>
  <c r="AE335" i="5"/>
  <c r="AD335" i="5"/>
  <c r="A335" i="5"/>
  <c r="AE334" i="5"/>
  <c r="Z334" i="5"/>
  <c r="AD334" i="5" s="1"/>
  <c r="Q334" i="5"/>
  <c r="O334" i="5"/>
  <c r="A334" i="5"/>
  <c r="AE333" i="5"/>
  <c r="Z333" i="5"/>
  <c r="AD333" i="5" s="1"/>
  <c r="Q333" i="5"/>
  <c r="O333" i="5"/>
  <c r="A333" i="5"/>
  <c r="Q332" i="5"/>
  <c r="O332" i="5"/>
  <c r="A332" i="5"/>
  <c r="Q331" i="5"/>
  <c r="O331" i="5"/>
  <c r="A331" i="5"/>
  <c r="AE330" i="5"/>
  <c r="Z330" i="5"/>
  <c r="AD330" i="5" s="1"/>
  <c r="Q330" i="5"/>
  <c r="O330" i="5"/>
  <c r="A330" i="5"/>
  <c r="Q329" i="5"/>
  <c r="O329" i="5"/>
  <c r="A329" i="5"/>
  <c r="Q328" i="5"/>
  <c r="O328" i="5"/>
  <c r="A328" i="5"/>
  <c r="Q327" i="5"/>
  <c r="O327" i="5"/>
  <c r="A327" i="5"/>
  <c r="AE326" i="5"/>
  <c r="Z326" i="5"/>
  <c r="AD326" i="5" s="1"/>
  <c r="Q326" i="5"/>
  <c r="A326" i="5"/>
  <c r="A325" i="5"/>
  <c r="A324" i="5"/>
  <c r="A323" i="5"/>
  <c r="A322" i="5"/>
  <c r="A321" i="5"/>
  <c r="A320" i="5"/>
  <c r="A319" i="5"/>
  <c r="A318" i="5"/>
  <c r="A317" i="5"/>
  <c r="A316" i="5"/>
  <c r="A315" i="5"/>
  <c r="A314" i="5"/>
  <c r="A313" i="5"/>
  <c r="A312" i="5"/>
  <c r="A311" i="5"/>
  <c r="A310" i="5"/>
  <c r="A309" i="5"/>
  <c r="A308" i="5"/>
  <c r="A307" i="5"/>
  <c r="A306" i="5"/>
  <c r="A305" i="5"/>
  <c r="AD304" i="5"/>
  <c r="AB304" i="5"/>
  <c r="AE304" i="5" s="1"/>
  <c r="A304" i="5"/>
  <c r="AD303" i="5"/>
  <c r="AB303" i="5"/>
  <c r="AE303" i="5" s="1"/>
  <c r="A303" i="5"/>
  <c r="AD302" i="5"/>
  <c r="AB302" i="5"/>
  <c r="AE302" i="5" s="1"/>
  <c r="A302" i="5"/>
  <c r="AD301" i="5"/>
  <c r="AB301" i="5"/>
  <c r="AE301" i="5" s="1"/>
  <c r="A301" i="5"/>
  <c r="AD300" i="5"/>
  <c r="AB300" i="5"/>
  <c r="AE300" i="5" s="1"/>
  <c r="A300" i="5"/>
  <c r="AD299" i="5"/>
  <c r="AB299" i="5"/>
  <c r="AE299" i="5" s="1"/>
  <c r="A299" i="5"/>
  <c r="AD298" i="5"/>
  <c r="AB298" i="5"/>
  <c r="AE298" i="5" s="1"/>
  <c r="A298" i="5"/>
  <c r="AD297" i="5"/>
  <c r="AB297" i="5"/>
  <c r="AE297" i="5" s="1"/>
  <c r="A297" i="5"/>
  <c r="AD296" i="5"/>
  <c r="AB296" i="5"/>
  <c r="AE296" i="5" s="1"/>
  <c r="A296" i="5"/>
  <c r="AD295" i="5"/>
  <c r="AB295" i="5"/>
  <c r="AE295" i="5" s="1"/>
  <c r="A295" i="5"/>
  <c r="AD294" i="5"/>
  <c r="AB294" i="5"/>
  <c r="AE294" i="5" s="1"/>
  <c r="A294" i="5"/>
  <c r="AD293" i="5"/>
  <c r="AB293" i="5"/>
  <c r="AE293" i="5" s="1"/>
  <c r="A293" i="5"/>
  <c r="AD292" i="5"/>
  <c r="AB292" i="5"/>
  <c r="AE292" i="5" s="1"/>
  <c r="A292" i="5"/>
  <c r="AD291" i="5"/>
  <c r="AB291" i="5"/>
  <c r="AE291" i="5" s="1"/>
  <c r="A291" i="5"/>
  <c r="AD290" i="5"/>
  <c r="AB290" i="5"/>
  <c r="AE290" i="5" s="1"/>
  <c r="A290" i="5"/>
  <c r="AD289" i="5"/>
  <c r="AB289" i="5"/>
  <c r="AE289" i="5" s="1"/>
  <c r="A289" i="5"/>
  <c r="AD288" i="5"/>
  <c r="AB288" i="5"/>
  <c r="AE288" i="5" s="1"/>
  <c r="A288" i="5"/>
  <c r="AD287" i="5"/>
  <c r="AB287" i="5"/>
  <c r="AE287" i="5" s="1"/>
  <c r="A287" i="5"/>
  <c r="AD286" i="5"/>
  <c r="AB286" i="5"/>
  <c r="AE286" i="5" s="1"/>
  <c r="A286" i="5"/>
  <c r="AD285" i="5"/>
  <c r="AB285" i="5"/>
  <c r="AE285" i="5" s="1"/>
  <c r="A285" i="5"/>
  <c r="AD284" i="5"/>
  <c r="AB284" i="5"/>
  <c r="AE284" i="5" s="1"/>
  <c r="A284" i="5"/>
  <c r="AD283" i="5"/>
  <c r="AB283" i="5"/>
  <c r="AE283" i="5" s="1"/>
  <c r="A283" i="5"/>
  <c r="AD282" i="5"/>
  <c r="AB282" i="5"/>
  <c r="AE282" i="5" s="1"/>
  <c r="A282" i="5"/>
  <c r="AD281" i="5"/>
  <c r="AB281" i="5"/>
  <c r="AE281" i="5" s="1"/>
  <c r="A281" i="5"/>
  <c r="AD280" i="5"/>
  <c r="AB280" i="5"/>
  <c r="AE280" i="5" s="1"/>
  <c r="A280" i="5"/>
  <c r="AD279" i="5"/>
  <c r="AB279" i="5"/>
  <c r="AE279" i="5" s="1"/>
  <c r="A279" i="5"/>
  <c r="AD278" i="5"/>
  <c r="AB278" i="5"/>
  <c r="AE278" i="5" s="1"/>
  <c r="A278" i="5"/>
  <c r="AD277" i="5"/>
  <c r="AB277" i="5"/>
  <c r="AE277" i="5" s="1"/>
  <c r="A277" i="5"/>
  <c r="AD276" i="5"/>
  <c r="AB276" i="5"/>
  <c r="AE276" i="5" s="1"/>
  <c r="A276" i="5"/>
  <c r="AD275" i="5"/>
  <c r="AB275" i="5"/>
  <c r="AE275" i="5" s="1"/>
  <c r="A275" i="5"/>
  <c r="AD274" i="5"/>
  <c r="AB274" i="5"/>
  <c r="AE274" i="5" s="1"/>
  <c r="A274" i="5"/>
  <c r="AD273" i="5"/>
  <c r="AB273" i="5"/>
  <c r="AE273" i="5" s="1"/>
  <c r="A273" i="5"/>
  <c r="AD272" i="5"/>
  <c r="AB272" i="5"/>
  <c r="AE272" i="5" s="1"/>
  <c r="A272" i="5"/>
  <c r="AD271" i="5"/>
  <c r="AB271" i="5"/>
  <c r="AE271" i="5" s="1"/>
  <c r="A271" i="5"/>
  <c r="AD270" i="5"/>
  <c r="AB270" i="5"/>
  <c r="AE270" i="5" s="1"/>
  <c r="A270" i="5"/>
  <c r="AD269" i="5"/>
  <c r="AB269" i="5"/>
  <c r="AE269" i="5" s="1"/>
  <c r="A269" i="5"/>
  <c r="AD268" i="5"/>
  <c r="AB268" i="5"/>
  <c r="AE268" i="5" s="1"/>
  <c r="A268" i="5"/>
  <c r="AD267" i="5"/>
  <c r="AB267" i="5"/>
  <c r="AE267" i="5" s="1"/>
  <c r="A267" i="5"/>
  <c r="AD266" i="5"/>
  <c r="AB266" i="5"/>
  <c r="AE266" i="5" s="1"/>
  <c r="A266" i="5"/>
  <c r="AD265" i="5"/>
  <c r="AB265" i="5"/>
  <c r="AE265" i="5" s="1"/>
  <c r="A265" i="5"/>
  <c r="AD264" i="5"/>
  <c r="AB264" i="5"/>
  <c r="AE264" i="5" s="1"/>
  <c r="A264" i="5"/>
  <c r="AD263" i="5"/>
  <c r="AB263" i="5"/>
  <c r="AE263" i="5" s="1"/>
  <c r="A263" i="5"/>
  <c r="AD262" i="5"/>
  <c r="AB262" i="5"/>
  <c r="AE262" i="5" s="1"/>
  <c r="A262" i="5"/>
  <c r="AD261" i="5"/>
  <c r="AB261" i="5"/>
  <c r="AE261" i="5" s="1"/>
  <c r="A261" i="5"/>
  <c r="AD260" i="5"/>
  <c r="AB260" i="5"/>
  <c r="AE260" i="5" s="1"/>
  <c r="A260" i="5"/>
  <c r="AD259" i="5"/>
  <c r="AB259" i="5"/>
  <c r="AE259" i="5" s="1"/>
  <c r="A259" i="5"/>
  <c r="AD258" i="5"/>
  <c r="AB258" i="5"/>
  <c r="AE258" i="5" s="1"/>
  <c r="A258" i="5"/>
  <c r="AD257" i="5"/>
  <c r="AB257" i="5"/>
  <c r="AE257" i="5" s="1"/>
  <c r="A257" i="5"/>
  <c r="AD256" i="5"/>
  <c r="AB256" i="5"/>
  <c r="AE256" i="5" s="1"/>
  <c r="A256" i="5"/>
  <c r="AD255" i="5"/>
  <c r="AB255" i="5"/>
  <c r="AE255" i="5" s="1"/>
  <c r="A255" i="5"/>
  <c r="AD254" i="5"/>
  <c r="AB254" i="5"/>
  <c r="AE254" i="5" s="1"/>
  <c r="A254" i="5"/>
  <c r="AD253" i="5"/>
  <c r="AB253" i="5"/>
  <c r="AE253" i="5" s="1"/>
  <c r="A253" i="5"/>
  <c r="AD252" i="5"/>
  <c r="AB252" i="5"/>
  <c r="AE252" i="5" s="1"/>
  <c r="A252" i="5"/>
  <c r="AD251" i="5"/>
  <c r="AB251" i="5"/>
  <c r="AE251" i="5" s="1"/>
  <c r="A251" i="5"/>
  <c r="AD250" i="5"/>
  <c r="AB250" i="5"/>
  <c r="AE250" i="5" s="1"/>
  <c r="A250" i="5"/>
  <c r="AD249" i="5"/>
  <c r="AB249" i="5"/>
  <c r="AE249" i="5" s="1"/>
  <c r="A249" i="5"/>
  <c r="AD248" i="5"/>
  <c r="AB248" i="5"/>
  <c r="AE248" i="5" s="1"/>
  <c r="A248" i="5"/>
  <c r="AD247" i="5"/>
  <c r="AB247" i="5"/>
  <c r="AE247" i="5" s="1"/>
  <c r="A247" i="5"/>
  <c r="AD246" i="5"/>
  <c r="AB246" i="5"/>
  <c r="AE246" i="5" s="1"/>
  <c r="A246" i="5"/>
  <c r="AD245" i="5"/>
  <c r="AB245" i="5"/>
  <c r="AE245" i="5" s="1"/>
  <c r="A245" i="5"/>
  <c r="AD244" i="5"/>
  <c r="AB244" i="5"/>
  <c r="AE244" i="5" s="1"/>
  <c r="A244" i="5"/>
  <c r="AD243" i="5"/>
  <c r="AB243" i="5"/>
  <c r="AE243" i="5" s="1"/>
  <c r="A243" i="5"/>
  <c r="AD242" i="5"/>
  <c r="AB242" i="5"/>
  <c r="AE242" i="5" s="1"/>
  <c r="A242" i="5"/>
  <c r="AD241" i="5"/>
  <c r="AB241" i="5"/>
  <c r="AE241" i="5" s="1"/>
  <c r="A241" i="5"/>
  <c r="AD240" i="5"/>
  <c r="AB240" i="5"/>
  <c r="AE240" i="5" s="1"/>
  <c r="A240" i="5"/>
  <c r="AD239" i="5"/>
  <c r="AB239" i="5"/>
  <c r="AE239" i="5" s="1"/>
  <c r="A239" i="5"/>
  <c r="AD238" i="5"/>
  <c r="AB238" i="5"/>
  <c r="AE238" i="5" s="1"/>
  <c r="A238" i="5"/>
  <c r="AD237" i="5"/>
  <c r="AB237" i="5"/>
  <c r="AE237" i="5" s="1"/>
  <c r="A237" i="5"/>
  <c r="AD236" i="5"/>
  <c r="AB236" i="5"/>
  <c r="AE236" i="5" s="1"/>
  <c r="A236" i="5"/>
  <c r="A235" i="5"/>
  <c r="AD234" i="5"/>
  <c r="AB234" i="5"/>
  <c r="AE234" i="5" s="1"/>
  <c r="A234" i="5"/>
  <c r="AD233" i="5"/>
  <c r="AB233" i="5"/>
  <c r="AE233" i="5" s="1"/>
  <c r="A233" i="5"/>
  <c r="AD232" i="5"/>
  <c r="AB232" i="5"/>
  <c r="AE232" i="5" s="1"/>
  <c r="A232" i="5"/>
  <c r="AD231" i="5"/>
  <c r="AB231" i="5"/>
  <c r="AE231" i="5" s="1"/>
  <c r="A231" i="5"/>
  <c r="AD230" i="5"/>
  <c r="AB230" i="5"/>
  <c r="AE230" i="5" s="1"/>
  <c r="A230" i="5"/>
  <c r="AD229" i="5"/>
  <c r="AB229" i="5"/>
  <c r="AE229" i="5" s="1"/>
  <c r="A229" i="5"/>
  <c r="AD228" i="5"/>
  <c r="AB228" i="5"/>
  <c r="AE228" i="5" s="1"/>
  <c r="A228" i="5"/>
  <c r="AD227" i="5"/>
  <c r="AB227" i="5"/>
  <c r="AE227" i="5" s="1"/>
  <c r="A227" i="5"/>
  <c r="AD226" i="5"/>
  <c r="AB226" i="5"/>
  <c r="AE226" i="5" s="1"/>
  <c r="A226" i="5"/>
  <c r="AD225" i="5"/>
  <c r="AB225" i="5"/>
  <c r="AE225" i="5" s="1"/>
  <c r="A225" i="5"/>
  <c r="AD224" i="5"/>
  <c r="AB224" i="5"/>
  <c r="AE224" i="5" s="1"/>
  <c r="A224" i="5"/>
  <c r="AD223" i="5"/>
  <c r="AB223" i="5"/>
  <c r="AE223" i="5" s="1"/>
  <c r="A223" i="5"/>
  <c r="AD222" i="5"/>
  <c r="AB222" i="5"/>
  <c r="AE222" i="5" s="1"/>
  <c r="A222" i="5"/>
  <c r="AD221" i="5"/>
  <c r="AB221" i="5"/>
  <c r="AE221" i="5" s="1"/>
  <c r="A221" i="5"/>
  <c r="AD220" i="5"/>
  <c r="AB220" i="5"/>
  <c r="AE220" i="5" s="1"/>
  <c r="A220" i="5"/>
  <c r="AD219" i="5"/>
  <c r="AB219" i="5"/>
  <c r="AE219" i="5" s="1"/>
  <c r="A219" i="5"/>
  <c r="AD218" i="5"/>
  <c r="AB218" i="5"/>
  <c r="AE218" i="5" s="1"/>
  <c r="A218" i="5"/>
  <c r="AD217" i="5"/>
  <c r="AB217" i="5"/>
  <c r="AE217" i="5" s="1"/>
  <c r="A217" i="5"/>
  <c r="AD216" i="5"/>
  <c r="AB216" i="5"/>
  <c r="AE216" i="5" s="1"/>
  <c r="A216" i="5"/>
  <c r="AD215" i="5"/>
  <c r="AB215" i="5"/>
  <c r="AE215" i="5" s="1"/>
  <c r="A215" i="5"/>
  <c r="AD214" i="5"/>
  <c r="AB214" i="5"/>
  <c r="AE214" i="5" s="1"/>
  <c r="A214" i="5"/>
  <c r="AD213" i="5"/>
  <c r="AB213" i="5"/>
  <c r="AE213" i="5" s="1"/>
  <c r="A213" i="5"/>
  <c r="AD212" i="5"/>
  <c r="AB212" i="5"/>
  <c r="AE212" i="5" s="1"/>
  <c r="A212" i="5"/>
  <c r="AD211" i="5"/>
  <c r="AB211" i="5"/>
  <c r="AE211" i="5" s="1"/>
  <c r="A211" i="5"/>
  <c r="AD210" i="5"/>
  <c r="AB210" i="5"/>
  <c r="AE210" i="5" s="1"/>
  <c r="A210" i="5"/>
  <c r="AD209" i="5"/>
  <c r="AB209" i="5"/>
  <c r="AE209" i="5" s="1"/>
  <c r="A209" i="5"/>
  <c r="AD208" i="5"/>
  <c r="AB208" i="5"/>
  <c r="AE208" i="5" s="1"/>
  <c r="A208" i="5"/>
  <c r="AD207" i="5"/>
  <c r="AB207" i="5"/>
  <c r="AE207" i="5" s="1"/>
  <c r="A207" i="5"/>
  <c r="AD206" i="5"/>
  <c r="AB206" i="5"/>
  <c r="AE206" i="5" s="1"/>
  <c r="A206" i="5"/>
  <c r="AD205" i="5"/>
  <c r="AB205" i="5"/>
  <c r="AE205" i="5" s="1"/>
  <c r="A205" i="5"/>
  <c r="AD204" i="5"/>
  <c r="AB204" i="5"/>
  <c r="AE204" i="5" s="1"/>
  <c r="A204" i="5"/>
  <c r="AD203" i="5"/>
  <c r="AB203" i="5"/>
  <c r="AE203" i="5" s="1"/>
  <c r="A203" i="5"/>
  <c r="AD202" i="5"/>
  <c r="AB202" i="5"/>
  <c r="AE202" i="5" s="1"/>
  <c r="A202" i="5"/>
  <c r="AD201" i="5"/>
  <c r="AB201" i="5"/>
  <c r="AE201" i="5" s="1"/>
  <c r="A201" i="5"/>
  <c r="AD200" i="5"/>
  <c r="AB200" i="5"/>
  <c r="AE200" i="5" s="1"/>
  <c r="A200" i="5"/>
  <c r="AD199" i="5"/>
  <c r="AB199" i="5"/>
  <c r="AE199" i="5" s="1"/>
  <c r="A199" i="5"/>
  <c r="AD198" i="5"/>
  <c r="AB198" i="5"/>
  <c r="AE198" i="5" s="1"/>
  <c r="A198" i="5"/>
  <c r="AD197" i="5"/>
  <c r="AB197" i="5"/>
  <c r="AE197" i="5" s="1"/>
  <c r="A197" i="5"/>
  <c r="AD196" i="5"/>
  <c r="AB196" i="5"/>
  <c r="AE196" i="5" s="1"/>
  <c r="A196" i="5"/>
  <c r="AD195" i="5"/>
  <c r="AB195" i="5"/>
  <c r="AE195" i="5" s="1"/>
  <c r="A195" i="5"/>
  <c r="AD194" i="5"/>
  <c r="AB194" i="5"/>
  <c r="AE194" i="5" s="1"/>
  <c r="A194" i="5"/>
  <c r="AD193" i="5"/>
  <c r="AB193" i="5"/>
  <c r="AE193" i="5" s="1"/>
  <c r="A193" i="5"/>
  <c r="AD192" i="5"/>
  <c r="AB192" i="5"/>
  <c r="AE192" i="5" s="1"/>
  <c r="A192" i="5"/>
  <c r="AD191" i="5"/>
  <c r="AB191" i="5"/>
  <c r="AE191" i="5" s="1"/>
  <c r="A191" i="5"/>
  <c r="AD190" i="5"/>
  <c r="AB190" i="5"/>
  <c r="AE190" i="5" s="1"/>
  <c r="A190" i="5"/>
  <c r="AD189" i="5"/>
  <c r="AB189" i="5"/>
  <c r="AE189" i="5" s="1"/>
  <c r="A189" i="5"/>
  <c r="AD188" i="5"/>
  <c r="AB188" i="5"/>
  <c r="AE188" i="5" s="1"/>
  <c r="A188" i="5"/>
  <c r="AD187" i="5"/>
  <c r="AB187" i="5"/>
  <c r="AE187" i="5" s="1"/>
  <c r="A187" i="5"/>
  <c r="AD186" i="5"/>
  <c r="AB186" i="5"/>
  <c r="AE186" i="5" s="1"/>
  <c r="A186" i="5"/>
  <c r="AD185" i="5"/>
  <c r="AB185" i="5"/>
  <c r="AE185" i="5" s="1"/>
  <c r="A185" i="5"/>
  <c r="AD184" i="5"/>
  <c r="AB184" i="5"/>
  <c r="AE184" i="5" s="1"/>
  <c r="A184" i="5"/>
  <c r="AD183" i="5"/>
  <c r="AB183" i="5"/>
  <c r="AE183" i="5" s="1"/>
  <c r="A183" i="5"/>
  <c r="AD182" i="5"/>
  <c r="AB182" i="5"/>
  <c r="AE182" i="5" s="1"/>
  <c r="A182" i="5"/>
  <c r="AD181" i="5"/>
  <c r="AB181" i="5"/>
  <c r="AE181" i="5" s="1"/>
  <c r="A181" i="5"/>
  <c r="AD180" i="5"/>
  <c r="AB180" i="5"/>
  <c r="AE180" i="5" s="1"/>
  <c r="A180" i="5"/>
  <c r="AD179" i="5"/>
  <c r="AB179" i="5"/>
  <c r="AE179" i="5" s="1"/>
  <c r="A179" i="5"/>
  <c r="AD178" i="5"/>
  <c r="AB178" i="5"/>
  <c r="AE178" i="5" s="1"/>
  <c r="A178" i="5"/>
  <c r="AD177" i="5"/>
  <c r="AB177" i="5"/>
  <c r="AE177" i="5" s="1"/>
  <c r="A177" i="5"/>
  <c r="AD176" i="5"/>
  <c r="AB176" i="5"/>
  <c r="AE176" i="5" s="1"/>
  <c r="A176" i="5"/>
  <c r="AD175" i="5"/>
  <c r="AB175" i="5"/>
  <c r="AE175" i="5" s="1"/>
  <c r="A175" i="5"/>
  <c r="AD174" i="5"/>
  <c r="AB174" i="5"/>
  <c r="AE174" i="5" s="1"/>
  <c r="A174" i="5"/>
  <c r="AD173" i="5"/>
  <c r="AB173" i="5"/>
  <c r="AE173" i="5" s="1"/>
  <c r="A173" i="5"/>
  <c r="AD172" i="5"/>
  <c r="AB172" i="5"/>
  <c r="AE172" i="5" s="1"/>
  <c r="A172" i="5"/>
  <c r="AD171" i="5"/>
  <c r="AB171" i="5"/>
  <c r="AE171" i="5" s="1"/>
  <c r="A171" i="5"/>
  <c r="AD170" i="5"/>
  <c r="AB170" i="5"/>
  <c r="AE170" i="5" s="1"/>
  <c r="A170" i="5"/>
  <c r="AD169" i="5"/>
  <c r="AB169" i="5"/>
  <c r="AE169" i="5" s="1"/>
  <c r="A169" i="5"/>
  <c r="AD168" i="5"/>
  <c r="AB168" i="5"/>
  <c r="AE168" i="5" s="1"/>
  <c r="A168" i="5"/>
  <c r="AD167" i="5"/>
  <c r="AB167" i="5"/>
  <c r="AE167" i="5" s="1"/>
  <c r="A167" i="5"/>
  <c r="AD166" i="5"/>
  <c r="AB166" i="5"/>
  <c r="AE166" i="5" s="1"/>
  <c r="A166" i="5"/>
  <c r="AD165" i="5"/>
  <c r="AB165" i="5"/>
  <c r="AE165" i="5" s="1"/>
  <c r="A165" i="5"/>
  <c r="AD164" i="5"/>
  <c r="AB164" i="5"/>
  <c r="AE164" i="5" s="1"/>
  <c r="A164" i="5"/>
  <c r="AD163" i="5"/>
  <c r="AB163" i="5"/>
  <c r="AE163" i="5" s="1"/>
  <c r="A163" i="5"/>
  <c r="AD162" i="5"/>
  <c r="AB162" i="5"/>
  <c r="AE162" i="5" s="1"/>
  <c r="A162" i="5"/>
  <c r="AD161" i="5"/>
  <c r="AB161" i="5"/>
  <c r="AE161" i="5" s="1"/>
  <c r="A161" i="5"/>
  <c r="AD160" i="5"/>
  <c r="AB160" i="5"/>
  <c r="AE160" i="5" s="1"/>
  <c r="A160" i="5"/>
  <c r="AD159" i="5"/>
  <c r="AB159" i="5"/>
  <c r="AE159" i="5" s="1"/>
  <c r="A159" i="5"/>
  <c r="AD158" i="5"/>
  <c r="AB158" i="5"/>
  <c r="AE158" i="5" s="1"/>
  <c r="A158" i="5"/>
  <c r="AD157" i="5"/>
  <c r="AB157" i="5"/>
  <c r="AE157" i="5" s="1"/>
  <c r="A157" i="5"/>
  <c r="AD156" i="5"/>
  <c r="AB156" i="5"/>
  <c r="AE156" i="5" s="1"/>
  <c r="A156" i="5"/>
  <c r="AD155" i="5"/>
  <c r="AB155" i="5"/>
  <c r="AE155" i="5" s="1"/>
  <c r="A155" i="5"/>
  <c r="AD154" i="5"/>
  <c r="AB154" i="5"/>
  <c r="AE154" i="5" s="1"/>
  <c r="A154" i="5"/>
  <c r="AD153" i="5"/>
  <c r="AB153" i="5"/>
  <c r="AE153" i="5" s="1"/>
  <c r="A153" i="5"/>
  <c r="AD152" i="5"/>
  <c r="AB152" i="5"/>
  <c r="AE152" i="5" s="1"/>
  <c r="A152" i="5"/>
  <c r="AD151" i="5"/>
  <c r="AB151" i="5"/>
  <c r="AE151" i="5" s="1"/>
  <c r="A151" i="5"/>
  <c r="AD150" i="5"/>
  <c r="AB150" i="5"/>
  <c r="AE150" i="5" s="1"/>
  <c r="A150" i="5"/>
  <c r="AD149" i="5"/>
  <c r="AB149" i="5"/>
  <c r="AE149" i="5" s="1"/>
  <c r="A149" i="5"/>
  <c r="AD148" i="5"/>
  <c r="AB148" i="5"/>
  <c r="AE148" i="5" s="1"/>
  <c r="A148" i="5"/>
  <c r="AD147" i="5"/>
  <c r="AB147" i="5"/>
  <c r="AE147" i="5" s="1"/>
  <c r="A147" i="5"/>
  <c r="AD146" i="5"/>
  <c r="AB146" i="5"/>
  <c r="AE146" i="5" s="1"/>
  <c r="A146" i="5"/>
  <c r="AD145" i="5"/>
  <c r="AB145" i="5"/>
  <c r="AE145" i="5" s="1"/>
  <c r="A145" i="5"/>
  <c r="AD144" i="5"/>
  <c r="AB144" i="5"/>
  <c r="AE144" i="5" s="1"/>
  <c r="A144" i="5"/>
  <c r="AD143" i="5"/>
  <c r="AB143" i="5"/>
  <c r="AE143" i="5" s="1"/>
  <c r="A143" i="5"/>
  <c r="AD142" i="5"/>
  <c r="AB142" i="5"/>
  <c r="AE142" i="5" s="1"/>
  <c r="A142" i="5"/>
  <c r="AD141" i="5"/>
  <c r="AB141" i="5"/>
  <c r="AE141" i="5" s="1"/>
  <c r="A141" i="5"/>
  <c r="AD140" i="5"/>
  <c r="AB140" i="5"/>
  <c r="AE140" i="5" s="1"/>
  <c r="A140" i="5"/>
  <c r="AD139" i="5"/>
  <c r="AB139" i="5"/>
  <c r="AE139" i="5" s="1"/>
  <c r="A139" i="5"/>
  <c r="AD138" i="5"/>
  <c r="AB138" i="5"/>
  <c r="AE138" i="5" s="1"/>
  <c r="A138" i="5"/>
  <c r="AD137" i="5"/>
  <c r="AB137" i="5"/>
  <c r="AE137" i="5" s="1"/>
  <c r="A137" i="5"/>
  <c r="AD136" i="5"/>
  <c r="AB136" i="5"/>
  <c r="AE136" i="5" s="1"/>
  <c r="A136" i="5"/>
  <c r="AD135" i="5"/>
  <c r="AB135" i="5"/>
  <c r="AE135" i="5" s="1"/>
  <c r="A135" i="5"/>
  <c r="AD134" i="5"/>
  <c r="AB134" i="5"/>
  <c r="AE134" i="5" s="1"/>
  <c r="A134" i="5"/>
  <c r="AD133" i="5"/>
  <c r="AB133" i="5"/>
  <c r="AE133" i="5" s="1"/>
  <c r="A133" i="5"/>
  <c r="AD132" i="5"/>
  <c r="AB132" i="5"/>
  <c r="AE132" i="5" s="1"/>
  <c r="A132" i="5"/>
  <c r="AD131" i="5"/>
  <c r="AB131" i="5"/>
  <c r="AE131" i="5" s="1"/>
  <c r="A131" i="5"/>
  <c r="AD130" i="5"/>
  <c r="AB130" i="5"/>
  <c r="AE130" i="5" s="1"/>
  <c r="A130" i="5"/>
  <c r="AD129" i="5"/>
  <c r="AB129" i="5"/>
  <c r="AE129" i="5" s="1"/>
  <c r="A129" i="5"/>
  <c r="AD128" i="5"/>
  <c r="AB128" i="5"/>
  <c r="AE128" i="5" s="1"/>
  <c r="A128" i="5"/>
  <c r="AD127" i="5"/>
  <c r="AB127" i="5"/>
  <c r="AE127" i="5" s="1"/>
  <c r="A127" i="5"/>
  <c r="AD126" i="5"/>
  <c r="AB126" i="5"/>
  <c r="AE126" i="5" s="1"/>
  <c r="A126" i="5"/>
  <c r="AD125" i="5"/>
  <c r="AB125" i="5"/>
  <c r="AE125" i="5" s="1"/>
  <c r="A125" i="5"/>
  <c r="AD124" i="5"/>
  <c r="AB124" i="5"/>
  <c r="AE124" i="5" s="1"/>
  <c r="A124" i="5"/>
  <c r="AD123" i="5"/>
  <c r="AB123" i="5"/>
  <c r="AE123" i="5" s="1"/>
  <c r="A123" i="5"/>
  <c r="AD122" i="5"/>
  <c r="AB122" i="5"/>
  <c r="AE122" i="5" s="1"/>
  <c r="A122" i="5"/>
  <c r="AD121" i="5"/>
  <c r="AB121" i="5"/>
  <c r="AE121" i="5" s="1"/>
  <c r="A121" i="5"/>
  <c r="AB120" i="5"/>
  <c r="AD120" i="5" s="1"/>
  <c r="AE120" i="5" s="1"/>
  <c r="A120" i="5"/>
  <c r="AB119" i="5"/>
  <c r="AD119" i="5" s="1"/>
  <c r="AE119" i="5" s="1"/>
  <c r="A119" i="5"/>
  <c r="AB118" i="5"/>
  <c r="AD118" i="5" s="1"/>
  <c r="AE118" i="5" s="1"/>
  <c r="A118" i="5"/>
  <c r="AB117" i="5"/>
  <c r="AD117" i="5" s="1"/>
  <c r="AE117" i="5" s="1"/>
  <c r="A117" i="5"/>
  <c r="AB116" i="5"/>
  <c r="AD116" i="5" s="1"/>
  <c r="AE116" i="5" s="1"/>
  <c r="A116" i="5"/>
  <c r="AB115" i="5"/>
  <c r="AD115" i="5" s="1"/>
  <c r="AE115" i="5" s="1"/>
  <c r="A115" i="5"/>
  <c r="AB114" i="5"/>
  <c r="AD114" i="5" s="1"/>
  <c r="AE114" i="5" s="1"/>
  <c r="A114" i="5"/>
  <c r="AB113" i="5"/>
  <c r="AD113" i="5" s="1"/>
  <c r="AE113" i="5" s="1"/>
  <c r="A113" i="5"/>
  <c r="AB112" i="5"/>
  <c r="AD112" i="5" s="1"/>
  <c r="AE112" i="5" s="1"/>
  <c r="A112" i="5"/>
  <c r="AB111" i="5"/>
  <c r="AD111" i="5" s="1"/>
  <c r="AE111" i="5" s="1"/>
  <c r="A111" i="5"/>
  <c r="AB110" i="5"/>
  <c r="AD110" i="5" s="1"/>
  <c r="AE110" i="5" s="1"/>
  <c r="A110" i="5"/>
  <c r="AB109" i="5"/>
  <c r="AD109" i="5" s="1"/>
  <c r="AE109" i="5" s="1"/>
  <c r="A109" i="5"/>
  <c r="AB108" i="5"/>
  <c r="AD108" i="5" s="1"/>
  <c r="AE108" i="5" s="1"/>
  <c r="A108" i="5"/>
  <c r="AB107" i="5"/>
  <c r="AD107" i="5" s="1"/>
  <c r="AE107" i="5" s="1"/>
  <c r="A107" i="5"/>
  <c r="AD106" i="5"/>
  <c r="AB106" i="5"/>
  <c r="AE106" i="5" s="1"/>
  <c r="A106" i="5"/>
  <c r="AD105" i="5"/>
  <c r="AB105" i="5"/>
  <c r="AE105" i="5" s="1"/>
  <c r="A105" i="5"/>
  <c r="AD104" i="5"/>
  <c r="AB104" i="5"/>
  <c r="AE104" i="5" s="1"/>
  <c r="A104" i="5"/>
  <c r="AD103" i="5"/>
  <c r="AB103" i="5"/>
  <c r="AE103" i="5" s="1"/>
  <c r="A103" i="5"/>
  <c r="AE102" i="5"/>
  <c r="AD102" i="5"/>
  <c r="A102" i="5"/>
  <c r="AE101" i="5"/>
  <c r="AD101" i="5"/>
  <c r="AB101" i="5"/>
  <c r="A101" i="5"/>
  <c r="AE100" i="5"/>
  <c r="AD100" i="5"/>
  <c r="AB100" i="5"/>
  <c r="A100" i="5"/>
  <c r="AE99" i="5"/>
  <c r="AD99" i="5"/>
  <c r="AB99" i="5"/>
  <c r="A99" i="5"/>
  <c r="AE98" i="5"/>
  <c r="AD98" i="5"/>
  <c r="AB98" i="5"/>
  <c r="A98" i="5"/>
  <c r="AE97" i="5"/>
  <c r="AD97" i="5"/>
  <c r="AB97" i="5"/>
  <c r="A97" i="5"/>
  <c r="AE96" i="5"/>
  <c r="AD96" i="5"/>
  <c r="AB96" i="5"/>
  <c r="A96" i="5"/>
  <c r="AE95" i="5"/>
  <c r="AD95" i="5"/>
  <c r="AB95" i="5"/>
  <c r="A95" i="5"/>
  <c r="AE94" i="5"/>
  <c r="AD94" i="5"/>
  <c r="AB94" i="5"/>
  <c r="A94" i="5"/>
  <c r="A93" i="5"/>
  <c r="AE92" i="5"/>
  <c r="AD92" i="5"/>
  <c r="AB92" i="5"/>
  <c r="A92" i="5"/>
  <c r="AE91" i="5"/>
  <c r="AD91" i="5"/>
  <c r="AB91" i="5"/>
  <c r="A91" i="5"/>
  <c r="AE90" i="5"/>
  <c r="AD90" i="5"/>
  <c r="AB90" i="5"/>
  <c r="A90" i="5"/>
  <c r="AE89" i="5"/>
  <c r="AD89" i="5"/>
  <c r="AB89" i="5"/>
  <c r="A89" i="5"/>
  <c r="AE88" i="5"/>
  <c r="AD88" i="5"/>
  <c r="AB88" i="5"/>
  <c r="A88" i="5"/>
  <c r="AE87" i="5"/>
  <c r="AD87" i="5"/>
  <c r="A87" i="5"/>
  <c r="AE86" i="5"/>
  <c r="AD86" i="5"/>
  <c r="A86" i="5"/>
  <c r="AE85" i="5"/>
  <c r="AD85" i="5"/>
  <c r="AB85" i="5"/>
  <c r="A85" i="5"/>
  <c r="AE84" i="5"/>
  <c r="AD84" i="5"/>
  <c r="AB84" i="5"/>
  <c r="A84" i="5"/>
  <c r="AE83" i="5"/>
  <c r="AD83" i="5"/>
  <c r="AB83" i="5"/>
  <c r="A83" i="5"/>
  <c r="A82" i="5"/>
  <c r="AE81" i="5"/>
  <c r="AD81" i="5"/>
  <c r="AB81" i="5"/>
  <c r="A81" i="5"/>
  <c r="AE80" i="5"/>
  <c r="AD80" i="5"/>
  <c r="AB80" i="5"/>
  <c r="A80" i="5"/>
  <c r="AE79" i="5"/>
  <c r="AD79" i="5"/>
  <c r="AB79" i="5"/>
  <c r="A79" i="5"/>
  <c r="AE78" i="5"/>
  <c r="AD78" i="5"/>
  <c r="AB78" i="5"/>
  <c r="A78" i="5"/>
  <c r="AE77" i="5"/>
  <c r="AD77" i="5"/>
  <c r="AB77" i="5"/>
  <c r="A77" i="5"/>
  <c r="AE76" i="5"/>
  <c r="AD76" i="5"/>
  <c r="AB76" i="5"/>
  <c r="A76" i="5"/>
  <c r="AE75" i="5"/>
  <c r="AD75" i="5"/>
  <c r="AB75" i="5"/>
  <c r="A75" i="5"/>
  <c r="AE74" i="5"/>
  <c r="AD74" i="5"/>
  <c r="AB74" i="5"/>
  <c r="A74" i="5"/>
  <c r="AE73" i="5"/>
  <c r="AD73" i="5"/>
  <c r="AB73" i="5"/>
  <c r="A73" i="5"/>
  <c r="AE72" i="5"/>
  <c r="AD72" i="5"/>
  <c r="AB72" i="5"/>
  <c r="A72" i="5"/>
  <c r="AE71" i="5"/>
  <c r="AD71" i="5"/>
  <c r="AB71" i="5"/>
  <c r="A71" i="5"/>
  <c r="AE70" i="5"/>
  <c r="AD70" i="5"/>
  <c r="AB70" i="5"/>
  <c r="A70" i="5"/>
  <c r="AE69" i="5"/>
  <c r="AD69" i="5"/>
  <c r="AB69" i="5"/>
  <c r="A69" i="5"/>
  <c r="AE68" i="5"/>
  <c r="AD68" i="5"/>
  <c r="AB68" i="5"/>
  <c r="A68" i="5"/>
  <c r="AE67" i="5"/>
  <c r="AD67" i="5"/>
  <c r="AB67" i="5"/>
  <c r="A67" i="5"/>
  <c r="AE66" i="5"/>
  <c r="AD66" i="5"/>
  <c r="AB66" i="5"/>
  <c r="A66" i="5"/>
  <c r="AE65" i="5"/>
  <c r="AD65" i="5"/>
  <c r="AB65" i="5"/>
  <c r="A65" i="5"/>
  <c r="AE64" i="5"/>
  <c r="AD64" i="5"/>
  <c r="AB64" i="5"/>
  <c r="A64" i="5"/>
  <c r="AE63" i="5"/>
  <c r="AD63" i="5"/>
  <c r="AB63" i="5"/>
  <c r="A63" i="5"/>
  <c r="AE62" i="5"/>
  <c r="AD62" i="5"/>
  <c r="AB62" i="5"/>
  <c r="A62" i="5"/>
  <c r="AE61" i="5"/>
  <c r="AD61" i="5"/>
  <c r="AB61" i="5"/>
  <c r="A61" i="5"/>
  <c r="AE60" i="5"/>
  <c r="AD60" i="5"/>
  <c r="AB60" i="5"/>
  <c r="A60" i="5"/>
  <c r="AE59" i="5"/>
  <c r="AD59" i="5"/>
  <c r="AB59" i="5"/>
  <c r="A59" i="5"/>
  <c r="AE58" i="5"/>
  <c r="AD58" i="5"/>
  <c r="AB58" i="5"/>
  <c r="A58" i="5"/>
  <c r="AE57" i="5"/>
  <c r="AD57" i="5"/>
  <c r="AB57" i="5"/>
  <c r="A57" i="5"/>
  <c r="AE56" i="5"/>
  <c r="AD56" i="5"/>
  <c r="AB56" i="5"/>
  <c r="A56" i="5"/>
  <c r="AE55" i="5"/>
  <c r="AD55" i="5"/>
  <c r="AB55" i="5"/>
  <c r="A55" i="5"/>
  <c r="AE54" i="5"/>
  <c r="AD54" i="5"/>
  <c r="AB54" i="5"/>
  <c r="A54" i="5"/>
  <c r="AE53" i="5"/>
  <c r="AD53" i="5"/>
  <c r="AB53" i="5"/>
  <c r="A53" i="5"/>
  <c r="AE52" i="5"/>
  <c r="AD52" i="5"/>
  <c r="AB52" i="5"/>
  <c r="A52" i="5"/>
  <c r="AE51" i="5"/>
  <c r="AD51" i="5"/>
  <c r="AB51" i="5"/>
  <c r="A51" i="5"/>
  <c r="AE50" i="5"/>
  <c r="AD50" i="5"/>
  <c r="AB50" i="5"/>
  <c r="A50" i="5"/>
  <c r="AE49" i="5"/>
  <c r="AD49" i="5"/>
  <c r="AB49" i="5"/>
  <c r="A49" i="5"/>
  <c r="AE48" i="5"/>
  <c r="AD48" i="5"/>
  <c r="AB48" i="5"/>
  <c r="A48" i="5"/>
  <c r="AE47" i="5"/>
  <c r="AD47" i="5"/>
  <c r="AB47" i="5"/>
  <c r="A47" i="5"/>
  <c r="AE46" i="5"/>
  <c r="AD46" i="5"/>
  <c r="AB46" i="5"/>
  <c r="A46" i="5"/>
  <c r="AE45" i="5"/>
  <c r="AD45" i="5"/>
  <c r="AB45" i="5"/>
  <c r="A45" i="5"/>
  <c r="AE44" i="5"/>
  <c r="AD44" i="5"/>
  <c r="AB44" i="5"/>
  <c r="A44" i="5"/>
  <c r="AE43" i="5"/>
  <c r="AD43" i="5"/>
  <c r="AB43" i="5"/>
  <c r="A43" i="5"/>
  <c r="AE42" i="5"/>
  <c r="AD42" i="5"/>
  <c r="AB42" i="5"/>
  <c r="A42" i="5"/>
  <c r="AE41" i="5"/>
  <c r="AD41" i="5"/>
  <c r="AB41" i="5"/>
  <c r="A41" i="5"/>
  <c r="AE40" i="5"/>
  <c r="AD40" i="5"/>
  <c r="AB40" i="5"/>
  <c r="A40" i="5"/>
  <c r="AE39" i="5"/>
  <c r="AD39" i="5"/>
  <c r="AB39" i="5"/>
  <c r="A39" i="5"/>
  <c r="AE38" i="5"/>
  <c r="AD38" i="5"/>
  <c r="AB38" i="5"/>
  <c r="A38" i="5"/>
  <c r="AE37" i="5"/>
  <c r="AD37" i="5"/>
  <c r="AB37" i="5"/>
  <c r="A37" i="5"/>
  <c r="AE36" i="5"/>
  <c r="AD36" i="5"/>
  <c r="AB36" i="5"/>
  <c r="A36" i="5"/>
  <c r="AE35" i="5"/>
  <c r="AD35" i="5"/>
  <c r="AB35" i="5"/>
  <c r="A35" i="5"/>
  <c r="AE34" i="5"/>
  <c r="AD34" i="5"/>
  <c r="AB34" i="5"/>
  <c r="A34" i="5"/>
  <c r="AE33" i="5"/>
  <c r="AD33" i="5"/>
  <c r="AB33" i="5"/>
  <c r="A33" i="5"/>
  <c r="AE32" i="5"/>
  <c r="AD32" i="5"/>
  <c r="AB32" i="5"/>
  <c r="A32" i="5"/>
  <c r="AE31" i="5"/>
  <c r="AD31" i="5"/>
  <c r="AB31" i="5"/>
  <c r="A31" i="5"/>
  <c r="AE30" i="5"/>
  <c r="AD30" i="5"/>
  <c r="AB30" i="5"/>
  <c r="A30" i="5"/>
  <c r="AE29" i="5"/>
  <c r="AD29" i="5"/>
  <c r="AB29" i="5"/>
  <c r="A29" i="5"/>
  <c r="AE28" i="5"/>
  <c r="AD28" i="5"/>
  <c r="AB28" i="5"/>
  <c r="A28" i="5"/>
  <c r="AE27" i="5"/>
  <c r="AD27" i="5"/>
  <c r="AB27" i="5"/>
  <c r="A27" i="5"/>
  <c r="AE26" i="5"/>
  <c r="AD26" i="5"/>
  <c r="AB26" i="5"/>
  <c r="A26" i="5"/>
  <c r="AE25" i="5"/>
  <c r="AD25" i="5"/>
  <c r="AB25" i="5"/>
  <c r="A25" i="5"/>
  <c r="AE24" i="5"/>
  <c r="AD24" i="5"/>
  <c r="AB24" i="5"/>
  <c r="A24" i="5"/>
  <c r="AE23" i="5"/>
  <c r="AD23" i="5"/>
  <c r="AB23" i="5"/>
  <c r="A23" i="5"/>
  <c r="AE22" i="5"/>
  <c r="AD22" i="5"/>
  <c r="AB22" i="5"/>
  <c r="A22" i="5"/>
  <c r="AE21" i="5"/>
  <c r="AD21" i="5"/>
  <c r="AB21" i="5"/>
  <c r="A21" i="5"/>
  <c r="AE20" i="5"/>
  <c r="AD20" i="5"/>
  <c r="AB20" i="5"/>
  <c r="A20" i="5"/>
  <c r="AE19" i="5"/>
  <c r="AD19" i="5"/>
  <c r="AB19" i="5"/>
  <c r="A19" i="5"/>
  <c r="AE18" i="5"/>
  <c r="AD18" i="5"/>
  <c r="AB18" i="5"/>
  <c r="A18" i="5"/>
  <c r="AE17" i="5"/>
  <c r="AD17" i="5"/>
  <c r="AB17" i="5"/>
  <c r="A17" i="5"/>
  <c r="AE16" i="5"/>
  <c r="AD16" i="5"/>
  <c r="AB16" i="5"/>
  <c r="A16" i="5"/>
  <c r="AE15" i="5"/>
  <c r="AD15" i="5"/>
  <c r="AB15" i="5"/>
  <c r="A15" i="5"/>
  <c r="AE14" i="5"/>
  <c r="AD14" i="5"/>
  <c r="AB14" i="5"/>
  <c r="A14" i="5"/>
  <c r="AE13" i="5"/>
  <c r="AD13" i="5"/>
  <c r="AB13" i="5"/>
  <c r="A13" i="5"/>
  <c r="AE12" i="5"/>
  <c r="AD12" i="5"/>
  <c r="AB12" i="5"/>
  <c r="A12" i="5"/>
  <c r="AE11" i="5"/>
  <c r="AD11" i="5"/>
  <c r="AB11" i="5"/>
  <c r="A11" i="5"/>
  <c r="AE10" i="5"/>
  <c r="AD10" i="5"/>
  <c r="AB10" i="5"/>
  <c r="A10" i="5"/>
  <c r="AE9" i="5"/>
  <c r="AD9" i="5"/>
  <c r="AB9" i="5"/>
  <c r="A9" i="5"/>
  <c r="AE8" i="5"/>
  <c r="AD8" i="5"/>
  <c r="AB8" i="5"/>
  <c r="A8" i="5"/>
  <c r="AE7" i="5"/>
  <c r="AD7" i="5"/>
  <c r="AB7" i="5"/>
  <c r="A7" i="5"/>
  <c r="AE6" i="5"/>
  <c r="AD6" i="5"/>
  <c r="AB6" i="5"/>
  <c r="A6" i="5"/>
  <c r="AE5" i="5"/>
  <c r="AD5" i="5"/>
  <c r="AB5" i="5"/>
  <c r="A5" i="5"/>
  <c r="AE4" i="5"/>
  <c r="AD4" i="5"/>
  <c r="AB4" i="5"/>
  <c r="A4" i="5"/>
  <c r="AD3" i="5"/>
  <c r="AC3" i="5"/>
  <c r="AB3" i="5"/>
  <c r="AE3" i="5" s="1"/>
  <c r="A3" i="5"/>
  <c r="A2" i="5"/>
  <c r="C48" i="4"/>
  <c r="C8" i="4"/>
  <c r="E183" i="3"/>
  <c r="C183" i="3"/>
  <c r="A183" i="3"/>
  <c r="F182" i="3"/>
  <c r="E182" i="3"/>
  <c r="D182" i="3"/>
  <c r="A182" i="3"/>
  <c r="H181" i="3"/>
  <c r="E181" i="3"/>
  <c r="D181" i="3"/>
  <c r="B181" i="3"/>
  <c r="A181" i="3"/>
  <c r="H180" i="3"/>
  <c r="E180" i="3"/>
  <c r="D180" i="3"/>
  <c r="C180" i="3"/>
  <c r="A180" i="3"/>
  <c r="H179" i="3"/>
  <c r="F179" i="3"/>
  <c r="D179" i="3"/>
  <c r="B179" i="3"/>
  <c r="A179" i="3"/>
  <c r="E178" i="3"/>
  <c r="C178" i="3"/>
  <c r="B178" i="3"/>
  <c r="A178" i="3"/>
  <c r="H177" i="3"/>
  <c r="F177" i="3"/>
  <c r="E177" i="3"/>
  <c r="D177" i="3"/>
  <c r="B177" i="3"/>
  <c r="H176" i="3"/>
  <c r="E176" i="3"/>
  <c r="C176" i="3"/>
  <c r="A176" i="3"/>
  <c r="H175" i="3"/>
  <c r="F175" i="3"/>
  <c r="D175" i="3"/>
  <c r="C175" i="3"/>
  <c r="B175" i="3"/>
  <c r="E174" i="3"/>
  <c r="D174" i="3"/>
  <c r="C174" i="3"/>
  <c r="A174" i="3"/>
  <c r="H173" i="3"/>
  <c r="F173" i="3"/>
  <c r="D173" i="3"/>
  <c r="B173" i="3"/>
  <c r="A173" i="3"/>
  <c r="E172" i="3"/>
  <c r="D172" i="3"/>
  <c r="C172" i="3"/>
  <c r="A172" i="3"/>
  <c r="H171" i="3"/>
  <c r="F171" i="3"/>
  <c r="D171" i="3"/>
  <c r="B171" i="3"/>
  <c r="F170" i="3"/>
  <c r="E170" i="3"/>
  <c r="C170" i="3"/>
  <c r="B170" i="3"/>
  <c r="A170" i="3"/>
  <c r="H169" i="3"/>
  <c r="F169" i="3"/>
  <c r="E169" i="3"/>
  <c r="D169" i="3"/>
  <c r="B169" i="3"/>
  <c r="H168" i="3"/>
  <c r="E168" i="3"/>
  <c r="D168" i="3"/>
  <c r="C168" i="3"/>
  <c r="A168" i="3"/>
  <c r="H167" i="3"/>
  <c r="F167" i="3"/>
  <c r="D167" i="3"/>
  <c r="C167" i="3"/>
  <c r="B167" i="3"/>
  <c r="E166" i="3"/>
  <c r="D166" i="3"/>
  <c r="C166" i="3"/>
  <c r="A166" i="3"/>
  <c r="H165" i="3"/>
  <c r="F165" i="3"/>
  <c r="D165" i="3"/>
  <c r="B165" i="3"/>
  <c r="A165" i="3"/>
  <c r="E164" i="3"/>
  <c r="D164" i="3"/>
  <c r="C164" i="3"/>
  <c r="A164" i="3"/>
  <c r="H163" i="3"/>
  <c r="F163" i="3"/>
  <c r="D163" i="3"/>
  <c r="C163" i="3"/>
  <c r="B163" i="3"/>
  <c r="F162" i="3"/>
  <c r="E162" i="3"/>
  <c r="C162" i="3"/>
  <c r="A162" i="3"/>
  <c r="H161" i="3"/>
  <c r="F161" i="3"/>
  <c r="E161" i="3"/>
  <c r="D161" i="3"/>
  <c r="C161" i="3"/>
  <c r="B161" i="3"/>
  <c r="A161" i="3"/>
  <c r="E160" i="3"/>
  <c r="C160" i="3"/>
  <c r="A160" i="3"/>
  <c r="H159" i="3"/>
  <c r="F159" i="3"/>
  <c r="D159" i="3"/>
  <c r="C159" i="3"/>
  <c r="B159" i="3"/>
  <c r="F158" i="3"/>
  <c r="E158" i="3"/>
  <c r="C158" i="3"/>
  <c r="A158" i="3"/>
  <c r="H157" i="3"/>
  <c r="F157" i="3"/>
  <c r="E157" i="3"/>
  <c r="D157" i="3"/>
  <c r="B157" i="3"/>
  <c r="A157" i="3"/>
  <c r="F156" i="3"/>
  <c r="E156" i="3"/>
  <c r="C156" i="3"/>
  <c r="A156" i="3"/>
  <c r="H155" i="3"/>
  <c r="F155" i="3"/>
  <c r="D155" i="3"/>
  <c r="C155" i="3"/>
  <c r="B155" i="3"/>
  <c r="H154" i="3"/>
  <c r="F154" i="3"/>
  <c r="D154" i="3"/>
  <c r="B154" i="3"/>
  <c r="E153" i="3"/>
  <c r="A153" i="3"/>
  <c r="H152" i="3"/>
  <c r="F152" i="3"/>
  <c r="B152" i="3"/>
  <c r="E151" i="3"/>
  <c r="C151" i="3"/>
  <c r="A151" i="3"/>
  <c r="H150" i="3"/>
  <c r="F150" i="3"/>
  <c r="D150" i="3"/>
  <c r="B150" i="3"/>
  <c r="E149" i="3"/>
  <c r="D149" i="3"/>
  <c r="C149" i="3"/>
  <c r="A149" i="3"/>
  <c r="H148" i="3"/>
  <c r="F148" i="3"/>
  <c r="D148" i="3"/>
  <c r="C148" i="3"/>
  <c r="B148" i="3"/>
  <c r="F147" i="3"/>
  <c r="E147" i="3"/>
  <c r="C147" i="3"/>
  <c r="B147" i="3"/>
  <c r="A147" i="3"/>
  <c r="H146" i="3"/>
  <c r="F146" i="3"/>
  <c r="E146" i="3"/>
  <c r="D146" i="3"/>
  <c r="B146" i="3"/>
  <c r="H145" i="3"/>
  <c r="F145" i="3"/>
  <c r="D145" i="3"/>
  <c r="B145" i="3"/>
  <c r="H144" i="3"/>
  <c r="E144" i="3"/>
  <c r="C144" i="3"/>
  <c r="A144" i="3"/>
  <c r="F143" i="3"/>
  <c r="D143" i="3"/>
  <c r="H142" i="3"/>
  <c r="F142" i="3"/>
  <c r="D142" i="3"/>
  <c r="C142" i="3"/>
  <c r="B142" i="3"/>
  <c r="C141" i="3"/>
  <c r="H139" i="3"/>
  <c r="C139" i="3"/>
  <c r="B139" i="3"/>
  <c r="F138" i="3"/>
  <c r="D138" i="3"/>
  <c r="C138" i="3"/>
  <c r="B138" i="3"/>
  <c r="H137" i="3"/>
  <c r="F137" i="3"/>
  <c r="E137" i="3"/>
  <c r="D137" i="3"/>
  <c r="A137" i="3"/>
  <c r="I136" i="3"/>
  <c r="H136" i="3"/>
  <c r="E136" i="3"/>
  <c r="C136" i="3"/>
  <c r="B136" i="3"/>
  <c r="A136" i="3"/>
  <c r="H135" i="3"/>
  <c r="F135" i="3"/>
  <c r="C135" i="3"/>
  <c r="B135" i="3"/>
  <c r="H134" i="3"/>
  <c r="F134" i="3"/>
  <c r="D134" i="3"/>
  <c r="B134" i="3"/>
  <c r="F133" i="3"/>
  <c r="E133" i="3"/>
  <c r="D133" i="3"/>
  <c r="A133" i="3"/>
  <c r="H132" i="3"/>
  <c r="E132" i="3"/>
  <c r="B132" i="3"/>
  <c r="A132" i="3"/>
  <c r="H131" i="3"/>
  <c r="C131" i="3"/>
  <c r="B131" i="3"/>
  <c r="E130" i="3"/>
  <c r="C130" i="3"/>
  <c r="A130" i="3"/>
  <c r="I129" i="3"/>
  <c r="H129" i="3"/>
  <c r="F129" i="3"/>
  <c r="D129" i="3"/>
  <c r="C129" i="3"/>
  <c r="B129" i="3"/>
  <c r="I128" i="3"/>
  <c r="H128" i="3"/>
  <c r="B128" i="3"/>
  <c r="H127" i="3"/>
  <c r="F127" i="3"/>
  <c r="D127" i="3"/>
  <c r="B127" i="3"/>
  <c r="E126" i="3"/>
  <c r="D126" i="3"/>
  <c r="C126" i="3"/>
  <c r="A126" i="3"/>
  <c r="H125" i="3"/>
  <c r="E125" i="3"/>
  <c r="C125" i="3"/>
  <c r="A125" i="3"/>
  <c r="F124" i="3"/>
  <c r="E124" i="3"/>
  <c r="C124" i="3"/>
  <c r="A124" i="3"/>
  <c r="H123" i="3"/>
  <c r="F123" i="3"/>
  <c r="D123" i="3"/>
  <c r="B123" i="3"/>
  <c r="H122" i="3"/>
  <c r="E122" i="3"/>
  <c r="C122" i="3"/>
  <c r="A122" i="3"/>
  <c r="E121" i="3"/>
  <c r="C121" i="3"/>
  <c r="A121" i="3"/>
  <c r="F120" i="3"/>
  <c r="E120" i="3"/>
  <c r="C120" i="3"/>
  <c r="A120" i="3"/>
  <c r="F119" i="3"/>
  <c r="E119" i="3"/>
  <c r="C119" i="3"/>
  <c r="A119" i="3"/>
  <c r="H118" i="3"/>
  <c r="F118" i="3"/>
  <c r="D118" i="3"/>
  <c r="C118" i="3"/>
  <c r="B118" i="3"/>
  <c r="H117" i="3"/>
  <c r="F117" i="3"/>
  <c r="D117" i="3"/>
  <c r="B117" i="3"/>
  <c r="A117" i="3"/>
  <c r="C116" i="3"/>
  <c r="H115" i="3"/>
  <c r="E115" i="3"/>
  <c r="C115" i="3"/>
  <c r="A115" i="3"/>
  <c r="H114" i="3"/>
  <c r="F114" i="3"/>
  <c r="D114" i="3"/>
  <c r="B114" i="3"/>
  <c r="F113" i="3"/>
  <c r="C113" i="3"/>
  <c r="H112" i="3"/>
  <c r="F112" i="3"/>
  <c r="D112" i="3"/>
  <c r="B112" i="3"/>
  <c r="A112" i="3"/>
  <c r="E111" i="3"/>
  <c r="D111" i="3"/>
  <c r="C111" i="3"/>
  <c r="A111" i="3"/>
  <c r="H110" i="3"/>
  <c r="F110" i="3"/>
  <c r="D110" i="3"/>
  <c r="B110" i="3"/>
  <c r="A110" i="3"/>
  <c r="D109" i="3"/>
  <c r="C109" i="3"/>
  <c r="H108" i="3"/>
  <c r="F108" i="3"/>
  <c r="E108" i="3"/>
  <c r="D108" i="3"/>
  <c r="B108" i="3"/>
  <c r="H107" i="3"/>
  <c r="E107" i="3"/>
  <c r="C107" i="3"/>
  <c r="A107" i="3"/>
  <c r="H106" i="3"/>
  <c r="F106" i="3"/>
  <c r="D106" i="3"/>
  <c r="B106" i="3"/>
  <c r="E105" i="3"/>
  <c r="C105" i="3"/>
  <c r="A105" i="3"/>
  <c r="H104" i="3"/>
  <c r="F104" i="3"/>
  <c r="D104" i="3"/>
  <c r="B104" i="3"/>
  <c r="E103" i="3"/>
  <c r="C103" i="3"/>
  <c r="B103" i="3"/>
  <c r="A103" i="3"/>
  <c r="H102" i="3"/>
  <c r="F102" i="3"/>
  <c r="D102" i="3"/>
  <c r="B102" i="3"/>
  <c r="H101" i="3"/>
  <c r="F101" i="3"/>
  <c r="E101" i="3"/>
  <c r="D101" i="3"/>
  <c r="B101" i="3"/>
  <c r="A101" i="3"/>
  <c r="H100" i="3"/>
  <c r="B100" i="3"/>
  <c r="E99" i="3"/>
  <c r="C99" i="3"/>
  <c r="A99" i="3"/>
  <c r="E98" i="3"/>
  <c r="D98" i="3"/>
  <c r="C98" i="3"/>
  <c r="A98" i="3"/>
  <c r="H97" i="3"/>
  <c r="E97" i="3"/>
  <c r="C97" i="3"/>
  <c r="A97" i="3"/>
  <c r="H96" i="3"/>
  <c r="F96" i="3"/>
  <c r="D96" i="3"/>
  <c r="B96" i="3"/>
  <c r="E95" i="3"/>
  <c r="C95" i="3"/>
  <c r="A95" i="3"/>
  <c r="H94" i="3"/>
  <c r="F94" i="3"/>
  <c r="D94" i="3"/>
  <c r="B94" i="3"/>
  <c r="E93" i="3"/>
  <c r="D93" i="3"/>
  <c r="C93" i="3"/>
  <c r="B93" i="3"/>
  <c r="A93" i="3"/>
  <c r="H92" i="3"/>
  <c r="F92" i="3"/>
  <c r="D92" i="3"/>
  <c r="B92" i="3"/>
  <c r="Q257" i="8" l="1"/>
  <c r="Q233" i="8"/>
  <c r="H95" i="3"/>
  <c r="H105" i="3"/>
  <c r="H120" i="3"/>
  <c r="A138" i="3"/>
  <c r="A148" i="3"/>
  <c r="H149" i="3"/>
  <c r="A155" i="3"/>
  <c r="A169" i="3"/>
  <c r="A177" i="3"/>
  <c r="H183" i="3"/>
  <c r="AB466" i="5"/>
  <c r="A118" i="3"/>
  <c r="A128" i="3"/>
  <c r="A143" i="3"/>
  <c r="A146" i="3"/>
  <c r="H158" i="3"/>
  <c r="A96" i="3"/>
  <c r="H98" i="3"/>
  <c r="A106" i="3"/>
  <c r="A142" i="3"/>
  <c r="A159" i="3"/>
  <c r="H162" i="3"/>
  <c r="G17" i="3"/>
  <c r="Q311" i="8"/>
  <c r="A108" i="3"/>
  <c r="I10" i="1"/>
  <c r="H121" i="3"/>
  <c r="H124" i="3"/>
  <c r="H126" i="3"/>
  <c r="A129" i="3"/>
  <c r="H130" i="3"/>
  <c r="H133" i="3"/>
  <c r="A92" i="3"/>
  <c r="A94" i="3"/>
  <c r="H103" i="3"/>
  <c r="H111" i="3"/>
  <c r="A127" i="3"/>
  <c r="A134" i="3"/>
  <c r="A145" i="3"/>
  <c r="H153" i="3"/>
  <c r="A163" i="3"/>
  <c r="H164" i="3"/>
  <c r="H172" i="3"/>
  <c r="H178" i="3"/>
  <c r="H182" i="3"/>
  <c r="J151" i="8"/>
  <c r="J155" i="8"/>
  <c r="J159" i="8"/>
  <c r="J175" i="8"/>
  <c r="J179" i="8"/>
  <c r="J183" i="8"/>
  <c r="J187" i="8"/>
  <c r="J191" i="8"/>
  <c r="J195" i="8"/>
  <c r="J199" i="8"/>
  <c r="J203" i="8"/>
  <c r="J207" i="8"/>
  <c r="J211" i="8"/>
  <c r="J215" i="8"/>
  <c r="J219" i="8"/>
  <c r="J223" i="8"/>
  <c r="J227" i="8"/>
  <c r="J231" i="8"/>
  <c r="H93" i="3"/>
  <c r="A123" i="3"/>
  <c r="A131" i="3"/>
  <c r="A135" i="3"/>
  <c r="H138" i="3"/>
  <c r="H141" i="3"/>
  <c r="H147" i="3"/>
  <c r="A150" i="3"/>
  <c r="H170" i="3"/>
  <c r="J343" i="8"/>
  <c r="J398" i="8"/>
  <c r="J438" i="8"/>
  <c r="J483" i="8"/>
  <c r="J561" i="8"/>
  <c r="J666" i="8"/>
  <c r="G133" i="3" s="1"/>
  <c r="A139" i="3"/>
  <c r="H166" i="3"/>
  <c r="J255" i="8"/>
  <c r="J271" i="8"/>
  <c r="J279" i="8"/>
  <c r="J287" i="8"/>
  <c r="J291" i="8"/>
  <c r="J295" i="8"/>
  <c r="J299" i="8"/>
  <c r="J303" i="8"/>
  <c r="J390" i="8"/>
  <c r="J434" i="8"/>
  <c r="G121" i="3" s="1"/>
  <c r="J549" i="8"/>
  <c r="J606" i="8"/>
  <c r="J630" i="8"/>
  <c r="G162" i="3" s="1"/>
  <c r="J646" i="8"/>
  <c r="G168" i="3" s="1"/>
  <c r="J654" i="8"/>
  <c r="G176" i="3" s="1"/>
  <c r="H99" i="3"/>
  <c r="H113" i="3"/>
  <c r="H151" i="3"/>
  <c r="A171" i="3"/>
  <c r="H174" i="3"/>
  <c r="A100" i="3"/>
  <c r="A102" i="3"/>
  <c r="H109" i="3"/>
  <c r="A114" i="3"/>
  <c r="H116" i="3"/>
  <c r="H119" i="3"/>
  <c r="A152" i="3"/>
  <c r="A154" i="3"/>
  <c r="H156" i="3"/>
  <c r="H160" i="3"/>
  <c r="A167" i="3"/>
  <c r="A175" i="3"/>
  <c r="J366" i="8"/>
  <c r="J374" i="8"/>
  <c r="J402" i="8"/>
  <c r="J418" i="8"/>
  <c r="AB470" i="5"/>
  <c r="J545" i="8"/>
  <c r="J622" i="8"/>
  <c r="G130" i="3" s="1"/>
  <c r="J662" i="8"/>
  <c r="G182" i="3" s="1"/>
  <c r="B23" i="1"/>
  <c r="J87" i="8"/>
  <c r="J91" i="8"/>
  <c r="J123" i="8"/>
  <c r="J127" i="8"/>
  <c r="J147" i="8"/>
  <c r="J551" i="8"/>
  <c r="M1110" i="8"/>
  <c r="M1118" i="8"/>
  <c r="J389" i="8"/>
  <c r="M1084" i="8"/>
  <c r="M1092" i="8"/>
  <c r="M1100" i="8"/>
  <c r="M1108" i="8"/>
  <c r="M1116" i="8"/>
  <c r="A140" i="3"/>
  <c r="B208" i="3"/>
  <c r="J111" i="8"/>
  <c r="J115" i="8"/>
  <c r="J119" i="8"/>
  <c r="J677" i="8"/>
  <c r="M1058" i="8"/>
  <c r="M1074" i="8"/>
  <c r="M1070" i="8"/>
  <c r="M1372" i="8"/>
  <c r="M1388" i="8"/>
  <c r="M1404" i="8"/>
  <c r="M1420" i="8"/>
  <c r="M1436" i="8"/>
  <c r="Q2173" i="8"/>
  <c r="M2173" i="8"/>
  <c r="Q2187" i="8"/>
  <c r="M2187" i="8"/>
  <c r="Q2491" i="8"/>
  <c r="M2491" i="8"/>
  <c r="Q2529" i="8"/>
  <c r="M2529" i="8"/>
  <c r="Q2181" i="8"/>
  <c r="M2181" i="8"/>
  <c r="Q2213" i="8"/>
  <c r="M2213" i="8"/>
  <c r="Q2221" i="8"/>
  <c r="M2221" i="8"/>
  <c r="Q2229" i="8"/>
  <c r="M2229" i="8"/>
  <c r="Q2245" i="8"/>
  <c r="M2245" i="8"/>
  <c r="Q2261" i="8"/>
  <c r="M2261" i="8"/>
  <c r="Q2277" i="8"/>
  <c r="M2277" i="8"/>
  <c r="Q2293" i="8"/>
  <c r="M2293" i="8"/>
  <c r="Q2507" i="8"/>
  <c r="M2507" i="8"/>
  <c r="M1380" i="8"/>
  <c r="M1396" i="8"/>
  <c r="M1412" i="8"/>
  <c r="M1428" i="8"/>
  <c r="M1444" i="8"/>
  <c r="M1813" i="8"/>
  <c r="M1829" i="8"/>
  <c r="Q2157" i="8"/>
  <c r="M2157" i="8"/>
  <c r="Q2209" i="8"/>
  <c r="M2209" i="8"/>
  <c r="Q2217" i="8"/>
  <c r="M2217" i="8"/>
  <c r="Q2225" i="8"/>
  <c r="M2225" i="8"/>
  <c r="Q2233" i="8"/>
  <c r="M2233" i="8"/>
  <c r="Q2249" i="8"/>
  <c r="M2249" i="8"/>
  <c r="Q2265" i="8"/>
  <c r="M2265" i="8"/>
  <c r="Q2281" i="8"/>
  <c r="M2281" i="8"/>
  <c r="Q2297" i="8"/>
  <c r="M2297" i="8"/>
  <c r="Q2539" i="8"/>
  <c r="M2539" i="8"/>
  <c r="M1508" i="8"/>
  <c r="M1516" i="8"/>
  <c r="M1524" i="8"/>
  <c r="M1532" i="8"/>
  <c r="M1540" i="8"/>
  <c r="M1548" i="8"/>
  <c r="M1556" i="8"/>
  <c r="M1901" i="8"/>
  <c r="M1909" i="8"/>
  <c r="M1917" i="8"/>
  <c r="M1925" i="8"/>
  <c r="M1933" i="8"/>
  <c r="M1941" i="8"/>
  <c r="M1949" i="8"/>
  <c r="M1957" i="8"/>
  <c r="M1965" i="8"/>
  <c r="M1973" i="8"/>
  <c r="M1981" i="8"/>
  <c r="M1989" i="8"/>
  <c r="M1997" i="8"/>
  <c r="M2005" i="8"/>
  <c r="M2013" i="8"/>
  <c r="M2021" i="8"/>
  <c r="M2029" i="8"/>
  <c r="M2037" i="8"/>
  <c r="M2045" i="8"/>
  <c r="M2053" i="8"/>
  <c r="M2061" i="8"/>
  <c r="M2069" i="8"/>
  <c r="M2077" i="8"/>
  <c r="M2085" i="8"/>
  <c r="M2093" i="8"/>
  <c r="M2101" i="8"/>
  <c r="M2109" i="8"/>
  <c r="M2117" i="8"/>
  <c r="M2125" i="8"/>
  <c r="M2133" i="8"/>
  <c r="M2141" i="8"/>
  <c r="M2149" i="8"/>
  <c r="Q2165" i="8"/>
  <c r="M2165" i="8"/>
  <c r="Q2193" i="8"/>
  <c r="M2193" i="8"/>
  <c r="Q2203" i="8"/>
  <c r="M2203" i="8"/>
  <c r="Q2373" i="8"/>
  <c r="M2373" i="8"/>
  <c r="Q2965" i="8"/>
  <c r="M2965" i="8"/>
  <c r="M2237" i="8"/>
  <c r="M2241" i="8"/>
  <c r="M2253" i="8"/>
  <c r="M2257" i="8"/>
  <c r="M2269" i="8"/>
  <c r="M2273" i="8"/>
  <c r="M2285" i="8"/>
  <c r="M2289" i="8"/>
  <c r="M2301" i="8"/>
  <c r="M2305" i="8"/>
  <c r="M2309" i="8"/>
  <c r="M2313" i="8"/>
  <c r="M2317" i="8"/>
  <c r="M2321" i="8"/>
  <c r="M2325" i="8"/>
  <c r="M2329" i="8"/>
  <c r="M2333" i="8"/>
  <c r="M2337" i="8"/>
  <c r="M2341" i="8"/>
  <c r="M2345" i="8"/>
  <c r="M2357" i="8"/>
  <c r="M2513" i="8"/>
  <c r="Q2815" i="8"/>
  <c r="M2815" i="8"/>
  <c r="M2511" i="8"/>
  <c r="M2519" i="8"/>
  <c r="M2543" i="8"/>
  <c r="M2551" i="8"/>
  <c r="Q2579" i="8"/>
  <c r="M2579" i="8"/>
  <c r="Q2981" i="8"/>
  <c r="M2981" i="8"/>
  <c r="Q2563" i="8"/>
  <c r="M2563" i="8"/>
  <c r="Q2611" i="8"/>
  <c r="M2611" i="8"/>
  <c r="Q2635" i="8"/>
  <c r="M2635" i="8"/>
  <c r="Q2901" i="8"/>
  <c r="M2901" i="8"/>
  <c r="Q2917" i="8"/>
  <c r="M2917" i="8"/>
  <c r="Q2933" i="8"/>
  <c r="M2933" i="8"/>
  <c r="Q2949" i="8"/>
  <c r="M2949" i="8"/>
  <c r="M2595" i="8"/>
  <c r="M2627" i="8"/>
  <c r="M2651" i="8"/>
  <c r="M2823" i="8"/>
  <c r="M2831" i="8"/>
  <c r="M2891" i="8"/>
  <c r="M2909" i="8"/>
  <c r="M2925" i="8"/>
  <c r="M2941" i="8"/>
  <c r="M2957" i="8"/>
  <c r="M2973" i="8"/>
  <c r="M2989" i="8"/>
  <c r="M2571" i="8"/>
  <c r="M2603" i="8"/>
  <c r="M2639" i="8"/>
  <c r="M2647" i="8"/>
  <c r="M2951" i="8"/>
  <c r="M2955" i="8"/>
  <c r="M2967" i="8"/>
  <c r="M2971" i="8"/>
  <c r="M2983" i="8"/>
  <c r="M2987" i="8"/>
  <c r="D14" i="1"/>
  <c r="F25" i="1"/>
  <c r="F24" i="3"/>
  <c r="AD443" i="5"/>
  <c r="J323" i="8"/>
  <c r="J428" i="8"/>
  <c r="L5" i="1"/>
  <c r="I16" i="1"/>
  <c r="H11" i="2"/>
  <c r="G33" i="3"/>
  <c r="AB450" i="5"/>
  <c r="J235" i="8"/>
  <c r="J331" i="8"/>
  <c r="J586" i="8"/>
  <c r="G111" i="3" s="1"/>
  <c r="Q21" i="8"/>
  <c r="D8" i="1"/>
  <c r="E20" i="1"/>
  <c r="B12" i="3"/>
  <c r="AB454" i="5"/>
  <c r="J590" i="8"/>
  <c r="G115" i="3" s="1"/>
  <c r="F6" i="1"/>
  <c r="J8" i="1"/>
  <c r="F11" i="1"/>
  <c r="I14" i="1"/>
  <c r="E17" i="1"/>
  <c r="D21" i="1"/>
  <c r="H23" i="1"/>
  <c r="J26" i="1"/>
  <c r="B14" i="2"/>
  <c r="C13" i="3"/>
  <c r="H18" i="3"/>
  <c r="F27" i="3"/>
  <c r="G40" i="3"/>
  <c r="F229" i="3"/>
  <c r="J319" i="8"/>
  <c r="J566" i="8"/>
  <c r="J582" i="8"/>
  <c r="G107" i="3" s="1"/>
  <c r="J602" i="8"/>
  <c r="G124" i="3" s="1"/>
  <c r="Q157" i="8"/>
  <c r="K6" i="1"/>
  <c r="I9" i="1"/>
  <c r="K11" i="1"/>
  <c r="C15" i="1"/>
  <c r="F19" i="1"/>
  <c r="J21" i="1"/>
  <c r="L23" i="1"/>
  <c r="B10" i="2"/>
  <c r="D15" i="2"/>
  <c r="D14" i="3"/>
  <c r="E21" i="3"/>
  <c r="C29" i="3"/>
  <c r="D46" i="3"/>
  <c r="H140" i="3"/>
  <c r="E253" i="3"/>
  <c r="J107" i="8"/>
  <c r="J239" i="8"/>
  <c r="J311" i="8"/>
  <c r="J328" i="8"/>
  <c r="G93" i="3" s="1"/>
  <c r="J411" i="8"/>
  <c r="J526" i="8"/>
  <c r="J553" i="8"/>
  <c r="J7" i="1"/>
  <c r="C10" i="1"/>
  <c r="E13" i="1"/>
  <c r="C16" i="1"/>
  <c r="K19" i="1"/>
  <c r="D22" i="1"/>
  <c r="K24" i="1"/>
  <c r="H10" i="2"/>
  <c r="C21" i="2"/>
  <c r="F16" i="3"/>
  <c r="B23" i="3"/>
  <c r="F30" i="3"/>
  <c r="E60" i="3"/>
  <c r="A141" i="3"/>
  <c r="AB462" i="5"/>
  <c r="J353" i="8"/>
  <c r="J371" i="8"/>
  <c r="J460" i="8"/>
  <c r="J505" i="8"/>
  <c r="J594" i="8"/>
  <c r="J598" i="8"/>
  <c r="G120" i="3" s="1"/>
  <c r="AD380" i="5"/>
  <c r="C257" i="3"/>
  <c r="J5" i="8"/>
  <c r="J6" i="8"/>
  <c r="J8" i="8"/>
  <c r="J13" i="8"/>
  <c r="J14" i="8"/>
  <c r="J16" i="8"/>
  <c r="J21" i="8"/>
  <c r="J22" i="8"/>
  <c r="J24" i="8"/>
  <c r="J29" i="8"/>
  <c r="J30" i="8"/>
  <c r="J32" i="8"/>
  <c r="J37" i="8"/>
  <c r="J38" i="8"/>
  <c r="J40" i="8"/>
  <c r="J70" i="8"/>
  <c r="J72" i="8"/>
  <c r="J101" i="8"/>
  <c r="M204" i="8"/>
  <c r="J431" i="8"/>
  <c r="J448" i="8"/>
  <c r="J450" i="8"/>
  <c r="J462" i="8"/>
  <c r="J501" i="8"/>
  <c r="J509" i="8"/>
  <c r="J525" i="8"/>
  <c r="J537" i="8"/>
  <c r="J550" i="8"/>
  <c r="J556" i="8"/>
  <c r="J581" i="8"/>
  <c r="J593" i="8"/>
  <c r="G117" i="3" s="1"/>
  <c r="J597" i="8"/>
  <c r="J638" i="8"/>
  <c r="J676" i="8"/>
  <c r="J681" i="8"/>
  <c r="H5" i="1"/>
  <c r="E7" i="1"/>
  <c r="D9" i="1"/>
  <c r="B11" i="1"/>
  <c r="J13" i="1"/>
  <c r="I15" i="1"/>
  <c r="J17" i="1"/>
  <c r="J20" i="1"/>
  <c r="I22" i="1"/>
  <c r="F24" i="1"/>
  <c r="H27" i="1"/>
  <c r="G12" i="2"/>
  <c r="B24" i="2"/>
  <c r="E15" i="3"/>
  <c r="B20" i="3"/>
  <c r="B26" i="3"/>
  <c r="C32" i="3"/>
  <c r="E53" i="3"/>
  <c r="D193" i="3"/>
  <c r="E242" i="3"/>
  <c r="J7" i="8"/>
  <c r="J15" i="8"/>
  <c r="J23" i="8"/>
  <c r="J31" i="8"/>
  <c r="J39" i="8"/>
  <c r="J43" i="8"/>
  <c r="J47" i="8"/>
  <c r="J51" i="8"/>
  <c r="J55" i="8"/>
  <c r="J59" i="8"/>
  <c r="J63" i="8"/>
  <c r="J67" i="8"/>
  <c r="J71" i="8"/>
  <c r="J75" i="8"/>
  <c r="J79" i="8"/>
  <c r="AB458" i="5"/>
  <c r="AB474" i="5"/>
  <c r="J351" i="8"/>
  <c r="J358" i="8"/>
  <c r="J446" i="8"/>
  <c r="J506" i="8"/>
  <c r="J532" i="8"/>
  <c r="J573" i="8"/>
  <c r="G102" i="3" s="1"/>
  <c r="J635" i="8"/>
  <c r="D221" i="3"/>
  <c r="AD384" i="5"/>
  <c r="J426" i="8"/>
  <c r="J518" i="8"/>
  <c r="Z461" i="5"/>
  <c r="AB461" i="5"/>
  <c r="Q175" i="8"/>
  <c r="L559" i="8"/>
  <c r="I143" i="3" s="1"/>
  <c r="H143" i="3"/>
  <c r="Q584" i="8"/>
  <c r="A109" i="3"/>
  <c r="J585" i="8"/>
  <c r="G110" i="3" s="1"/>
  <c r="C110" i="3"/>
  <c r="C5" i="1"/>
  <c r="I5" i="1"/>
  <c r="C6" i="1"/>
  <c r="H6" i="1"/>
  <c r="L6" i="1"/>
  <c r="F7" i="1"/>
  <c r="K7" i="1"/>
  <c r="F8" i="1"/>
  <c r="K8" i="1"/>
  <c r="E9" i="1"/>
  <c r="J9" i="1"/>
  <c r="E10" i="1"/>
  <c r="J10" i="1"/>
  <c r="C11" i="1"/>
  <c r="H11" i="1"/>
  <c r="L11" i="1"/>
  <c r="F13" i="1"/>
  <c r="K13" i="1"/>
  <c r="E14" i="1"/>
  <c r="J14" i="1"/>
  <c r="E15" i="1"/>
  <c r="J15" i="1"/>
  <c r="E16" i="1"/>
  <c r="J16" i="1"/>
  <c r="F17" i="1"/>
  <c r="K17" i="1"/>
  <c r="C19" i="1"/>
  <c r="H19" i="1"/>
  <c r="L19" i="1"/>
  <c r="F20" i="1"/>
  <c r="K20" i="1"/>
  <c r="F21" i="1"/>
  <c r="K21" i="1"/>
  <c r="E22" i="1"/>
  <c r="J22" i="1"/>
  <c r="D23" i="1"/>
  <c r="I23" i="1"/>
  <c r="C24" i="1"/>
  <c r="H24" i="1"/>
  <c r="L24" i="1"/>
  <c r="J25" i="1"/>
  <c r="K26" i="1"/>
  <c r="I27" i="1"/>
  <c r="D10" i="2"/>
  <c r="D11" i="2"/>
  <c r="B12" i="2"/>
  <c r="D13" i="2"/>
  <c r="F14" i="2"/>
  <c r="G15" i="2"/>
  <c r="C22" i="2"/>
  <c r="B30" i="2"/>
  <c r="E12" i="3"/>
  <c r="F13" i="3"/>
  <c r="G14" i="3"/>
  <c r="H15" i="3"/>
  <c r="B17" i="3"/>
  <c r="C18" i="3"/>
  <c r="D19" i="3"/>
  <c r="F20" i="3"/>
  <c r="B22" i="3"/>
  <c r="F23" i="3"/>
  <c r="C25" i="3"/>
  <c r="F26" i="3"/>
  <c r="C28" i="3"/>
  <c r="G29" i="3"/>
  <c r="C31" i="3"/>
  <c r="G32" i="3"/>
  <c r="E34" i="3"/>
  <c r="G41" i="3"/>
  <c r="C48" i="3"/>
  <c r="C55" i="3"/>
  <c r="C197" i="3"/>
  <c r="B215" i="3"/>
  <c r="D223" i="3"/>
  <c r="B232" i="3"/>
  <c r="D245" i="3"/>
  <c r="C262" i="3"/>
  <c r="E259" i="3"/>
  <c r="C258" i="3"/>
  <c r="D256" i="3"/>
  <c r="D254" i="3"/>
  <c r="E252" i="3"/>
  <c r="D251" i="3"/>
  <c r="B250" i="3"/>
  <c r="E248" i="3"/>
  <c r="D247" i="3"/>
  <c r="B246" i="3"/>
  <c r="E244" i="3"/>
  <c r="D243" i="3"/>
  <c r="B242" i="3"/>
  <c r="F236" i="3"/>
  <c r="F235" i="3"/>
  <c r="E234" i="3"/>
  <c r="E233" i="3"/>
  <c r="E232" i="3"/>
  <c r="D231" i="3"/>
  <c r="D230" i="3"/>
  <c r="D229" i="3"/>
  <c r="C228" i="3"/>
  <c r="C227" i="3"/>
  <c r="C226" i="3"/>
  <c r="B225" i="3"/>
  <c r="B224" i="3"/>
  <c r="B223" i="3"/>
  <c r="F221" i="3"/>
  <c r="F220" i="3"/>
  <c r="F219" i="3"/>
  <c r="E218" i="3"/>
  <c r="E217" i="3"/>
  <c r="E216" i="3"/>
  <c r="D215" i="3"/>
  <c r="D214" i="3"/>
  <c r="B209" i="3"/>
  <c r="B207" i="3"/>
  <c r="C205" i="3"/>
  <c r="D203" i="3"/>
  <c r="D201" i="3"/>
  <c r="B200" i="3"/>
  <c r="C198" i="3"/>
  <c r="C196" i="3"/>
  <c r="D194" i="3"/>
  <c r="B193" i="3"/>
  <c r="B191" i="3"/>
  <c r="C189" i="3"/>
  <c r="D187" i="3"/>
  <c r="C61" i="3"/>
  <c r="D60" i="3"/>
  <c r="E59" i="3"/>
  <c r="E58" i="3"/>
  <c r="F57" i="3"/>
  <c r="G56" i="3"/>
  <c r="G55" i="3"/>
  <c r="B55" i="3"/>
  <c r="C54" i="3"/>
  <c r="C53" i="3"/>
  <c r="D52" i="3"/>
  <c r="E51" i="3"/>
  <c r="E50" i="3"/>
  <c r="F49" i="3"/>
  <c r="G48" i="3"/>
  <c r="G47" i="3"/>
  <c r="B47" i="3"/>
  <c r="C46" i="3"/>
  <c r="C45" i="3"/>
  <c r="D44" i="3"/>
  <c r="E263" i="3"/>
  <c r="C261" i="3"/>
  <c r="D259" i="3"/>
  <c r="E257" i="3"/>
  <c r="E255" i="3"/>
  <c r="C254" i="3"/>
  <c r="D252" i="3"/>
  <c r="B251" i="3"/>
  <c r="E249" i="3"/>
  <c r="D248" i="3"/>
  <c r="B247" i="3"/>
  <c r="E245" i="3"/>
  <c r="D244" i="3"/>
  <c r="B243" i="3"/>
  <c r="E241" i="3"/>
  <c r="E236" i="3"/>
  <c r="D235" i="3"/>
  <c r="D234" i="3"/>
  <c r="D233" i="3"/>
  <c r="C232" i="3"/>
  <c r="C231" i="3"/>
  <c r="C230" i="3"/>
  <c r="B229" i="3"/>
  <c r="B228" i="3"/>
  <c r="B227" i="3"/>
  <c r="F225" i="3"/>
  <c r="F224" i="3"/>
  <c r="F223" i="3"/>
  <c r="E222" i="3"/>
  <c r="E221" i="3"/>
  <c r="E220" i="3"/>
  <c r="D219" i="3"/>
  <c r="D218" i="3"/>
  <c r="D217" i="3"/>
  <c r="C216" i="3"/>
  <c r="C215" i="3"/>
  <c r="C214" i="3"/>
  <c r="C208" i="3"/>
  <c r="D206" i="3"/>
  <c r="B205" i="3"/>
  <c r="B203" i="3"/>
  <c r="C201" i="3"/>
  <c r="D199" i="3"/>
  <c r="D197" i="3"/>
  <c r="B196" i="3"/>
  <c r="C194" i="3"/>
  <c r="C192" i="3"/>
  <c r="D190" i="3"/>
  <c r="B189" i="3"/>
  <c r="B187" i="3"/>
  <c r="G61" i="3"/>
  <c r="B61" i="3"/>
  <c r="C60" i="3"/>
  <c r="C59" i="3"/>
  <c r="D58" i="3"/>
  <c r="E57" i="3"/>
  <c r="E56" i="3"/>
  <c r="F55" i="3"/>
  <c r="G54" i="3"/>
  <c r="G53" i="3"/>
  <c r="B53" i="3"/>
  <c r="C52" i="3"/>
  <c r="C51" i="3"/>
  <c r="D50" i="3"/>
  <c r="E49" i="3"/>
  <c r="E48" i="3"/>
  <c r="F47" i="3"/>
  <c r="G46" i="3"/>
  <c r="G45" i="3"/>
  <c r="B45" i="3"/>
  <c r="C44" i="3"/>
  <c r="C43" i="3"/>
  <c r="D42" i="3"/>
  <c r="E41" i="3"/>
  <c r="E40" i="3"/>
  <c r="F39" i="3"/>
  <c r="H34" i="3"/>
  <c r="B34" i="3"/>
  <c r="D260" i="3"/>
  <c r="E256" i="3"/>
  <c r="C253" i="3"/>
  <c r="D250" i="3"/>
  <c r="E247" i="3"/>
  <c r="B245" i="3"/>
  <c r="D242" i="3"/>
  <c r="B236" i="3"/>
  <c r="F233" i="3"/>
  <c r="F231" i="3"/>
  <c r="E229" i="3"/>
  <c r="D227" i="3"/>
  <c r="D225" i="3"/>
  <c r="C223" i="3"/>
  <c r="B221" i="3"/>
  <c r="B219" i="3"/>
  <c r="F216" i="3"/>
  <c r="E214" i="3"/>
  <c r="D207" i="3"/>
  <c r="B204" i="3"/>
  <c r="C200" i="3"/>
  <c r="B197" i="3"/>
  <c r="C193" i="3"/>
  <c r="D189" i="3"/>
  <c r="F61" i="3"/>
  <c r="G59" i="3"/>
  <c r="C58" i="3"/>
  <c r="D56" i="3"/>
  <c r="E54" i="3"/>
  <c r="G52" i="3"/>
  <c r="B51" i="3"/>
  <c r="C49" i="3"/>
  <c r="E47" i="3"/>
  <c r="F45" i="3"/>
  <c r="G43" i="3"/>
  <c r="G42" i="3"/>
  <c r="F41" i="3"/>
  <c r="D40" i="3"/>
  <c r="C39" i="3"/>
  <c r="D34" i="3"/>
  <c r="D33" i="3"/>
  <c r="F32" i="3"/>
  <c r="G31" i="3"/>
  <c r="B31" i="3"/>
  <c r="D30" i="3"/>
  <c r="E29" i="3"/>
  <c r="G28" i="3"/>
  <c r="B28" i="3"/>
  <c r="C27" i="3"/>
  <c r="E26" i="3"/>
  <c r="G25" i="3"/>
  <c r="H24" i="3"/>
  <c r="C24" i="3"/>
  <c r="E23" i="3"/>
  <c r="F22" i="3"/>
  <c r="H21" i="3"/>
  <c r="C21" i="3"/>
  <c r="D20" i="3"/>
  <c r="G19" i="3"/>
  <c r="C19" i="3"/>
  <c r="F18" i="3"/>
  <c r="B18" i="3"/>
  <c r="E17" i="3"/>
  <c r="H16" i="3"/>
  <c r="D16" i="3"/>
  <c r="G15" i="3"/>
  <c r="C15" i="3"/>
  <c r="F14" i="3"/>
  <c r="B14" i="3"/>
  <c r="E13" i="3"/>
  <c r="H12" i="3"/>
  <c r="D12" i="3"/>
  <c r="A4" i="3"/>
  <c r="B29" i="2"/>
  <c r="C23" i="2"/>
  <c r="B22" i="2"/>
  <c r="D20" i="2"/>
  <c r="F15" i="2"/>
  <c r="B15" i="2"/>
  <c r="E14" i="2"/>
  <c r="G13" i="2"/>
  <c r="B13" i="2"/>
  <c r="E12" i="2"/>
  <c r="D263" i="3"/>
  <c r="C259" i="3"/>
  <c r="D255" i="3"/>
  <c r="B252" i="3"/>
  <c r="D249" i="3"/>
  <c r="E246" i="3"/>
  <c r="B244" i="3"/>
  <c r="D241" i="3"/>
  <c r="C235" i="3"/>
  <c r="B233" i="3"/>
  <c r="B231" i="3"/>
  <c r="F228" i="3"/>
  <c r="E226" i="3"/>
  <c r="E224" i="3"/>
  <c r="D222" i="3"/>
  <c r="C220" i="3"/>
  <c r="C218" i="3"/>
  <c r="B216" i="3"/>
  <c r="D209" i="3"/>
  <c r="C206" i="3"/>
  <c r="D202" i="3"/>
  <c r="B199" i="3"/>
  <c r="D195" i="3"/>
  <c r="B192" i="3"/>
  <c r="C188" i="3"/>
  <c r="E61" i="3"/>
  <c r="F59" i="3"/>
  <c r="G57" i="3"/>
  <c r="C56" i="3"/>
  <c r="D54" i="3"/>
  <c r="E52" i="3"/>
  <c r="G50" i="3"/>
  <c r="B49" i="3"/>
  <c r="C47" i="3"/>
  <c r="E45" i="3"/>
  <c r="F43" i="3"/>
  <c r="E42" i="3"/>
  <c r="C41" i="3"/>
  <c r="C40" i="3"/>
  <c r="B39" i="3"/>
  <c r="H33" i="3"/>
  <c r="C33" i="3"/>
  <c r="D32" i="3"/>
  <c r="F31" i="3"/>
  <c r="H30" i="3"/>
  <c r="B30" i="3"/>
  <c r="D29" i="3"/>
  <c r="F28" i="3"/>
  <c r="G27" i="3"/>
  <c r="B27" i="3"/>
  <c r="D26" i="3"/>
  <c r="E25" i="3"/>
  <c r="G24" i="3"/>
  <c r="B24" i="3"/>
  <c r="C23" i="3"/>
  <c r="E22" i="3"/>
  <c r="G21" i="3"/>
  <c r="H20" i="3"/>
  <c r="C20" i="3"/>
  <c r="F19" i="3"/>
  <c r="B19" i="3"/>
  <c r="E18" i="3"/>
  <c r="H17" i="3"/>
  <c r="D17" i="3"/>
  <c r="G16" i="3"/>
  <c r="C16" i="3"/>
  <c r="F15" i="3"/>
  <c r="B15" i="3"/>
  <c r="E14" i="3"/>
  <c r="H13" i="3"/>
  <c r="D13" i="3"/>
  <c r="G12" i="3"/>
  <c r="C12" i="3"/>
  <c r="C31" i="2"/>
  <c r="D24" i="2"/>
  <c r="B23" i="2"/>
  <c r="D21" i="2"/>
  <c r="B20" i="2"/>
  <c r="E15" i="2"/>
  <c r="H14" i="2"/>
  <c r="D14" i="2"/>
  <c r="F13" i="2"/>
  <c r="H12" i="2"/>
  <c r="D12" i="2"/>
  <c r="G11" i="2"/>
  <c r="B11" i="2"/>
  <c r="E10" i="2"/>
  <c r="K27" i="1"/>
  <c r="F27" i="1"/>
  <c r="D262" i="3"/>
  <c r="D258" i="3"/>
  <c r="C255" i="3"/>
  <c r="E251" i="3"/>
  <c r="B249" i="3"/>
  <c r="D246" i="3"/>
  <c r="E243" i="3"/>
  <c r="B241" i="3"/>
  <c r="B235" i="3"/>
  <c r="F232" i="3"/>
  <c r="E230" i="3"/>
  <c r="E228" i="3"/>
  <c r="D226" i="3"/>
  <c r="C224" i="3"/>
  <c r="C222" i="3"/>
  <c r="B220" i="3"/>
  <c r="F217" i="3"/>
  <c r="F215" i="3"/>
  <c r="C209" i="3"/>
  <c r="D205" i="3"/>
  <c r="C202" i="3"/>
  <c r="D198" i="3"/>
  <c r="B195" i="3"/>
  <c r="D191" i="3"/>
  <c r="B188" i="3"/>
  <c r="G60" i="3"/>
  <c r="B59" i="3"/>
  <c r="C57" i="3"/>
  <c r="E55" i="3"/>
  <c r="F53" i="3"/>
  <c r="G51" i="3"/>
  <c r="C50" i="3"/>
  <c r="D48" i="3"/>
  <c r="E46" i="3"/>
  <c r="G44" i="3"/>
  <c r="E43" i="3"/>
  <c r="C42" i="3"/>
  <c r="B41" i="3"/>
  <c r="G39" i="3"/>
  <c r="Q171" i="8"/>
  <c r="Q588" i="8"/>
  <c r="A113" i="3"/>
  <c r="Q592" i="8"/>
  <c r="A116" i="3"/>
  <c r="E5" i="1"/>
  <c r="J5" i="1"/>
  <c r="D6" i="1"/>
  <c r="I6" i="1"/>
  <c r="C7" i="1"/>
  <c r="H7" i="1"/>
  <c r="L7" i="1"/>
  <c r="H8" i="1"/>
  <c r="L8" i="1"/>
  <c r="F9" i="1"/>
  <c r="K9" i="1"/>
  <c r="K10" i="1"/>
  <c r="D11" i="1"/>
  <c r="I11" i="1"/>
  <c r="C13" i="1"/>
  <c r="H13" i="1"/>
  <c r="L13" i="1"/>
  <c r="F14" i="1"/>
  <c r="K14" i="1"/>
  <c r="F15" i="1"/>
  <c r="K15" i="1"/>
  <c r="F16" i="1"/>
  <c r="K16" i="1"/>
  <c r="L17" i="1"/>
  <c r="D19" i="1"/>
  <c r="I19" i="1"/>
  <c r="C20" i="1"/>
  <c r="H20" i="1"/>
  <c r="L20" i="1"/>
  <c r="H21" i="1"/>
  <c r="L21" i="1"/>
  <c r="F22" i="1"/>
  <c r="K22" i="1"/>
  <c r="E23" i="1"/>
  <c r="J23" i="1"/>
  <c r="D24" i="1"/>
  <c r="I24" i="1"/>
  <c r="D25" i="1"/>
  <c r="L25" i="1"/>
  <c r="D27" i="1"/>
  <c r="J27" i="1"/>
  <c r="F10" i="2"/>
  <c r="E11" i="2"/>
  <c r="C12" i="2"/>
  <c r="E13" i="2"/>
  <c r="G14" i="2"/>
  <c r="H15" i="2"/>
  <c r="D22" i="2"/>
  <c r="B31" i="2"/>
  <c r="F12" i="3"/>
  <c r="G13" i="3"/>
  <c r="H14" i="3"/>
  <c r="B16" i="3"/>
  <c r="C17" i="3"/>
  <c r="D18" i="3"/>
  <c r="E19" i="3"/>
  <c r="G20" i="3"/>
  <c r="D22" i="3"/>
  <c r="G23" i="3"/>
  <c r="D25" i="3"/>
  <c r="H26" i="3"/>
  <c r="D28" i="3"/>
  <c r="H29" i="3"/>
  <c r="E31" i="3"/>
  <c r="H32" i="3"/>
  <c r="F34" i="3"/>
  <c r="B43" i="3"/>
  <c r="G49" i="3"/>
  <c r="B57" i="3"/>
  <c r="B201" i="3"/>
  <c r="B217" i="3"/>
  <c r="E225" i="3"/>
  <c r="C234" i="3"/>
  <c r="B248" i="3"/>
  <c r="E260" i="3"/>
  <c r="B16" i="2"/>
  <c r="F5" i="1"/>
  <c r="K5" i="1"/>
  <c r="E6" i="1"/>
  <c r="J6" i="1"/>
  <c r="D7" i="1"/>
  <c r="I7" i="1"/>
  <c r="C8" i="1"/>
  <c r="I8" i="1"/>
  <c r="C9" i="1"/>
  <c r="H9" i="1"/>
  <c r="L9" i="1"/>
  <c r="H10" i="1"/>
  <c r="L10" i="1"/>
  <c r="E11" i="1"/>
  <c r="J11" i="1"/>
  <c r="E12" i="1"/>
  <c r="D13" i="1"/>
  <c r="I13" i="1"/>
  <c r="C14" i="1"/>
  <c r="H14" i="1"/>
  <c r="L14" i="1"/>
  <c r="H15" i="1"/>
  <c r="L15" i="1"/>
  <c r="H16" i="1"/>
  <c r="L16" i="1"/>
  <c r="I17" i="1"/>
  <c r="E18" i="1"/>
  <c r="E19" i="1"/>
  <c r="J19" i="1"/>
  <c r="D20" i="1"/>
  <c r="I20" i="1"/>
  <c r="C21" i="1"/>
  <c r="I21" i="1"/>
  <c r="C22" i="1"/>
  <c r="H22" i="1"/>
  <c r="L22" i="1"/>
  <c r="F23" i="1"/>
  <c r="K23" i="1"/>
  <c r="E24" i="1"/>
  <c r="J24" i="1"/>
  <c r="E25" i="1"/>
  <c r="I26" i="1"/>
  <c r="E27" i="1"/>
  <c r="L27" i="1"/>
  <c r="G10" i="2"/>
  <c r="G16" i="2" s="1"/>
  <c r="F11" i="2"/>
  <c r="F12" i="2"/>
  <c r="H13" i="2"/>
  <c r="C15" i="2"/>
  <c r="B21" i="2"/>
  <c r="D23" i="2"/>
  <c r="E4" i="3"/>
  <c r="B13" i="3"/>
  <c r="C14" i="3"/>
  <c r="D15" i="3"/>
  <c r="E16" i="3"/>
  <c r="F17" i="3"/>
  <c r="G18" i="3"/>
  <c r="H19" i="3"/>
  <c r="D21" i="3"/>
  <c r="H22" i="3"/>
  <c r="D24" i="3"/>
  <c r="H25" i="3"/>
  <c r="E27" i="3"/>
  <c r="H28" i="3"/>
  <c r="E30" i="3"/>
  <c r="B32" i="3"/>
  <c r="E33" i="3"/>
  <c r="E39" i="3"/>
  <c r="E44" i="3"/>
  <c r="F51" i="3"/>
  <c r="G58" i="3"/>
  <c r="C117" i="3"/>
  <c r="C190" i="3"/>
  <c r="C204" i="3"/>
  <c r="C219" i="3"/>
  <c r="F227" i="3"/>
  <c r="C236" i="3"/>
  <c r="E250" i="3"/>
  <c r="J11" i="8"/>
  <c r="J19" i="8"/>
  <c r="J27" i="8"/>
  <c r="J35" i="8"/>
  <c r="J95" i="8"/>
  <c r="J99" i="8"/>
  <c r="AE385" i="5"/>
  <c r="AD385" i="5"/>
  <c r="J83" i="8"/>
  <c r="J103" i="8"/>
  <c r="J243" i="8"/>
  <c r="J247" i="8"/>
  <c r="J251" i="8"/>
  <c r="J259" i="8"/>
  <c r="J263" i="8"/>
  <c r="J267" i="8"/>
  <c r="J275" i="8"/>
  <c r="J283" i="8"/>
  <c r="Z449" i="5"/>
  <c r="AB449" i="5"/>
  <c r="Z465" i="5"/>
  <c r="AB465" i="5"/>
  <c r="J494" i="8"/>
  <c r="J498" i="8"/>
  <c r="Z453" i="5"/>
  <c r="AB453" i="5"/>
  <c r="Z469" i="5"/>
  <c r="AB469" i="5"/>
  <c r="J93" i="8"/>
  <c r="J517" i="8"/>
  <c r="B13" i="1" s="1"/>
  <c r="AE386" i="5"/>
  <c r="J386" i="8" s="1"/>
  <c r="AD386" i="5"/>
  <c r="Z457" i="5"/>
  <c r="AB457" i="5"/>
  <c r="Z473" i="5"/>
  <c r="AB473" i="5"/>
  <c r="J487" i="8"/>
  <c r="J491" i="8"/>
  <c r="J493" i="8"/>
  <c r="J497" i="8"/>
  <c r="J78" i="8"/>
  <c r="B9" i="1" s="1"/>
  <c r="J394" i="8"/>
  <c r="J541" i="8"/>
  <c r="J307" i="8"/>
  <c r="J308" i="8"/>
  <c r="J309" i="8"/>
  <c r="J318" i="8"/>
  <c r="J408" i="8"/>
  <c r="J410" i="8"/>
  <c r="G98" i="3" s="1"/>
  <c r="J420" i="8"/>
  <c r="J455" i="8"/>
  <c r="J458" i="8"/>
  <c r="J467" i="8"/>
  <c r="J471" i="8"/>
  <c r="M502" i="8"/>
  <c r="J510" i="8"/>
  <c r="J511" i="8"/>
  <c r="J528" i="8"/>
  <c r="J533" i="8"/>
  <c r="J565" i="8"/>
  <c r="H17" i="1" s="1"/>
  <c r="M17" i="1" s="1"/>
  <c r="J576" i="8"/>
  <c r="J578" i="8"/>
  <c r="G105" i="3" s="1"/>
  <c r="J624" i="8"/>
  <c r="G156" i="3" s="1"/>
  <c r="J663" i="8"/>
  <c r="J675" i="8"/>
  <c r="J322" i="8"/>
  <c r="J332" i="8"/>
  <c r="F18" i="1" s="1"/>
  <c r="J352" i="8"/>
  <c r="J362" i="8"/>
  <c r="J406" i="8"/>
  <c r="J415" i="8"/>
  <c r="J464" i="8"/>
  <c r="J466" i="8"/>
  <c r="J476" i="8"/>
  <c r="J479" i="8"/>
  <c r="J527" i="8"/>
  <c r="J558" i="8"/>
  <c r="J577" i="8"/>
  <c r="G104" i="3" s="1"/>
  <c r="J610" i="8"/>
  <c r="G149" i="3" s="1"/>
  <c r="J634" i="8"/>
  <c r="J639" i="8"/>
  <c r="J650" i="8"/>
  <c r="G172" i="3" s="1"/>
  <c r="J658" i="8"/>
  <c r="G178" i="3" s="1"/>
  <c r="J430" i="8"/>
  <c r="J529" i="8"/>
  <c r="J569" i="8"/>
  <c r="J61" i="8"/>
  <c r="J305" i="8"/>
  <c r="J312" i="8"/>
  <c r="J321" i="8"/>
  <c r="J405" i="8"/>
  <c r="J414" i="8"/>
  <c r="J429" i="8"/>
  <c r="J451" i="8"/>
  <c r="J461" i="8"/>
  <c r="J474" i="8"/>
  <c r="M503" i="8"/>
  <c r="J535" i="8"/>
  <c r="J572" i="8"/>
  <c r="G119" i="3" s="1"/>
  <c r="J614" i="8"/>
  <c r="G126" i="3" s="1"/>
  <c r="J656" i="8"/>
  <c r="C62" i="3"/>
  <c r="AE383" i="5"/>
  <c r="AD383" i="5"/>
  <c r="AD387" i="5"/>
  <c r="AE387" i="5"/>
  <c r="AE436" i="5"/>
  <c r="AD436" i="5"/>
  <c r="AE442" i="5"/>
  <c r="J442" i="8" s="1"/>
  <c r="AD442" i="5"/>
  <c r="AE444" i="5"/>
  <c r="AD444" i="5"/>
  <c r="Z447" i="5"/>
  <c r="AB447" i="5"/>
  <c r="Z451" i="5"/>
  <c r="AB451" i="5"/>
  <c r="Z455" i="5"/>
  <c r="AB455" i="5"/>
  <c r="Z459" i="5"/>
  <c r="AB459" i="5"/>
  <c r="Z463" i="5"/>
  <c r="AB463" i="5"/>
  <c r="Z467" i="5"/>
  <c r="AB467" i="5"/>
  <c r="Z471" i="5"/>
  <c r="AB471" i="5"/>
  <c r="Z475" i="5"/>
  <c r="AB475" i="5"/>
  <c r="Q2" i="8"/>
  <c r="B263" i="3"/>
  <c r="B262" i="3"/>
  <c r="B261" i="3"/>
  <c r="B260" i="3"/>
  <c r="B259" i="3"/>
  <c r="B258" i="3"/>
  <c r="B257" i="3"/>
  <c r="B256" i="3"/>
  <c r="B255" i="3"/>
  <c r="B254" i="3"/>
  <c r="B253" i="3"/>
  <c r="C263" i="3"/>
  <c r="E261" i="3"/>
  <c r="E262" i="3"/>
  <c r="D261" i="3"/>
  <c r="C260" i="3"/>
  <c r="E258" i="3"/>
  <c r="D257" i="3"/>
  <c r="C256" i="3"/>
  <c r="E254" i="3"/>
  <c r="D253" i="3"/>
  <c r="C252" i="3"/>
  <c r="C251" i="3"/>
  <c r="C250" i="3"/>
  <c r="C249" i="3"/>
  <c r="C248" i="3"/>
  <c r="C247" i="3"/>
  <c r="C246" i="3"/>
  <c r="C245" i="3"/>
  <c r="C244" i="3"/>
  <c r="C243" i="3"/>
  <c r="C242" i="3"/>
  <c r="C241" i="3"/>
  <c r="D236" i="3"/>
  <c r="E235" i="3"/>
  <c r="F234" i="3"/>
  <c r="B234" i="3"/>
  <c r="C233" i="3"/>
  <c r="D232" i="3"/>
  <c r="E231" i="3"/>
  <c r="F230" i="3"/>
  <c r="B230" i="3"/>
  <c r="C229" i="3"/>
  <c r="D228" i="3"/>
  <c r="E227" i="3"/>
  <c r="F226" i="3"/>
  <c r="B226" i="3"/>
  <c r="C225" i="3"/>
  <c r="D224" i="3"/>
  <c r="E223" i="3"/>
  <c r="F222" i="3"/>
  <c r="B222" i="3"/>
  <c r="C221" i="3"/>
  <c r="D220" i="3"/>
  <c r="E219" i="3"/>
  <c r="F218" i="3"/>
  <c r="B218" i="3"/>
  <c r="C217" i="3"/>
  <c r="D216" i="3"/>
  <c r="E215" i="3"/>
  <c r="F214" i="3"/>
  <c r="B214" i="3"/>
  <c r="D208" i="3"/>
  <c r="C207" i="3"/>
  <c r="B206" i="3"/>
  <c r="D204" i="3"/>
  <c r="C203" i="3"/>
  <c r="B202" i="3"/>
  <c r="D200" i="3"/>
  <c r="C199" i="3"/>
  <c r="B198" i="3"/>
  <c r="D196" i="3"/>
  <c r="C195" i="3"/>
  <c r="B194" i="3"/>
  <c r="D192" i="3"/>
  <c r="C191" i="3"/>
  <c r="B190" i="3"/>
  <c r="D188" i="3"/>
  <c r="C187" i="3"/>
  <c r="B72" i="3"/>
  <c r="D61" i="3"/>
  <c r="F60" i="3"/>
  <c r="B60" i="3"/>
  <c r="D59" i="3"/>
  <c r="F58" i="3"/>
  <c r="B58" i="3"/>
  <c r="D57" i="3"/>
  <c r="F56" i="3"/>
  <c r="B56" i="3"/>
  <c r="D55" i="3"/>
  <c r="F54" i="3"/>
  <c r="B54" i="3"/>
  <c r="D53" i="3"/>
  <c r="F52" i="3"/>
  <c r="B52" i="3"/>
  <c r="D51" i="3"/>
  <c r="F50" i="3"/>
  <c r="B50" i="3"/>
  <c r="D49" i="3"/>
  <c r="F48" i="3"/>
  <c r="B48" i="3"/>
  <c r="D47" i="3"/>
  <c r="F46" i="3"/>
  <c r="B46" i="3"/>
  <c r="D45" i="3"/>
  <c r="F44" i="3"/>
  <c r="B44" i="3"/>
  <c r="D43" i="3"/>
  <c r="F42" i="3"/>
  <c r="B42" i="3"/>
  <c r="D41" i="3"/>
  <c r="F40" i="3"/>
  <c r="B40" i="3"/>
  <c r="D39" i="3"/>
  <c r="G34" i="3"/>
  <c r="C34" i="3"/>
  <c r="F33" i="3"/>
  <c r="B33" i="3"/>
  <c r="E32" i="3"/>
  <c r="H31" i="3"/>
  <c r="D31" i="3"/>
  <c r="G30" i="3"/>
  <c r="C30" i="3"/>
  <c r="F29" i="3"/>
  <c r="B29" i="3"/>
  <c r="E28" i="3"/>
  <c r="H27" i="3"/>
  <c r="D27" i="3"/>
  <c r="G26" i="3"/>
  <c r="C26" i="3"/>
  <c r="F25" i="3"/>
  <c r="B25" i="3"/>
  <c r="E24" i="3"/>
  <c r="H23" i="3"/>
  <c r="D23" i="3"/>
  <c r="G22" i="3"/>
  <c r="C22" i="3"/>
  <c r="F21" i="3"/>
  <c r="B21" i="3"/>
  <c r="E20" i="3"/>
  <c r="J327" i="8"/>
  <c r="C92" i="3"/>
  <c r="J618" i="8"/>
  <c r="G153" i="3" s="1"/>
  <c r="C153" i="3"/>
  <c r="AD382" i="5"/>
  <c r="AE382" i="5"/>
  <c r="J382" i="8" s="1"/>
  <c r="AB448" i="5"/>
  <c r="AB452" i="5"/>
  <c r="AB456" i="5"/>
  <c r="AB460" i="5"/>
  <c r="AB464" i="5"/>
  <c r="AB468" i="5"/>
  <c r="AB472" i="5"/>
  <c r="AB476" i="5"/>
  <c r="J54" i="8"/>
  <c r="J56" i="8"/>
  <c r="M188" i="8"/>
  <c r="M192" i="8"/>
  <c r="J143" i="8"/>
  <c r="J163" i="8"/>
  <c r="J167" i="8"/>
  <c r="J171" i="8"/>
  <c r="J685" i="8"/>
  <c r="K12" i="1" s="1"/>
  <c r="J45" i="8"/>
  <c r="J81" i="8"/>
  <c r="J85" i="8"/>
  <c r="J88" i="8"/>
  <c r="J90" i="8"/>
  <c r="J102" i="8"/>
  <c r="Q494" i="8"/>
  <c r="M494" i="8"/>
  <c r="Q498" i="8"/>
  <c r="M498" i="8"/>
  <c r="J53" i="8"/>
  <c r="J69" i="8"/>
  <c r="J86" i="8"/>
  <c r="J89" i="8"/>
  <c r="J92" i="8"/>
  <c r="J96" i="8"/>
  <c r="J370" i="8"/>
  <c r="J3" i="8"/>
  <c r="J335" i="8"/>
  <c r="J339" i="8"/>
  <c r="J347" i="8"/>
  <c r="J354" i="8"/>
  <c r="J2" i="8"/>
  <c r="J4" i="8"/>
  <c r="J9" i="8"/>
  <c r="J10" i="8"/>
  <c r="J12" i="8"/>
  <c r="J17" i="8"/>
  <c r="J18" i="8"/>
  <c r="J20" i="8"/>
  <c r="J25" i="8"/>
  <c r="J26" i="8"/>
  <c r="J28" i="8"/>
  <c r="J33" i="8"/>
  <c r="J34" i="8"/>
  <c r="J36" i="8"/>
  <c r="J46" i="8"/>
  <c r="J48" i="8"/>
  <c r="J62" i="8"/>
  <c r="J64" i="8"/>
  <c r="J77" i="8"/>
  <c r="J80" i="8"/>
  <c r="J84" i="8"/>
  <c r="J315" i="8"/>
  <c r="J317" i="8"/>
  <c r="J324" i="8"/>
  <c r="J355" i="8"/>
  <c r="J364" i="8"/>
  <c r="J502" i="8"/>
  <c r="J557" i="8"/>
  <c r="G100" i="3" s="1"/>
  <c r="J41" i="8"/>
  <c r="J42" i="8"/>
  <c r="J44" i="8"/>
  <c r="J49" i="8"/>
  <c r="J50" i="8"/>
  <c r="J52" i="8"/>
  <c r="J57" i="8"/>
  <c r="D5" i="1" s="1"/>
  <c r="J58" i="8"/>
  <c r="G141" i="3" s="1"/>
  <c r="J60" i="8"/>
  <c r="J65" i="8"/>
  <c r="J66" i="8"/>
  <c r="J68" i="8"/>
  <c r="J73" i="8"/>
  <c r="J74" i="8"/>
  <c r="J76" i="8"/>
  <c r="J82" i="8"/>
  <c r="J94" i="8"/>
  <c r="J97" i="8"/>
  <c r="J98" i="8"/>
  <c r="J100" i="8"/>
  <c r="J313" i="8"/>
  <c r="J314" i="8"/>
  <c r="J320" i="8"/>
  <c r="J329" i="8"/>
  <c r="J350" i="8"/>
  <c r="J372" i="8"/>
  <c r="J375" i="8"/>
  <c r="J626" i="8"/>
  <c r="G158" i="3" s="1"/>
  <c r="J306" i="8"/>
  <c r="J310" i="8"/>
  <c r="J316" i="8"/>
  <c r="J325" i="8"/>
  <c r="J356" i="8"/>
  <c r="J357" i="8"/>
  <c r="J378" i="8"/>
  <c r="G95" i="3" s="1"/>
  <c r="J454" i="8"/>
  <c r="J475" i="8"/>
  <c r="J376" i="8"/>
  <c r="L26" i="1" s="1"/>
  <c r="J377" i="8"/>
  <c r="J407" i="8"/>
  <c r="J416" i="8"/>
  <c r="J417" i="8"/>
  <c r="J419" i="8"/>
  <c r="J425" i="8"/>
  <c r="J447" i="8"/>
  <c r="J456" i="8"/>
  <c r="J457" i="8"/>
  <c r="J463" i="8"/>
  <c r="J470" i="8"/>
  <c r="J472" i="8"/>
  <c r="J473" i="8"/>
  <c r="J485" i="8"/>
  <c r="J514" i="8"/>
  <c r="J522" i="8"/>
  <c r="J536" i="8"/>
  <c r="J554" i="8"/>
  <c r="J574" i="8"/>
  <c r="J607" i="8"/>
  <c r="J608" i="8"/>
  <c r="G125" i="3" s="1"/>
  <c r="J611" i="8"/>
  <c r="J612" i="8"/>
  <c r="J616" i="8"/>
  <c r="G151" i="3" s="1"/>
  <c r="J620" i="8"/>
  <c r="G99" i="3" s="1"/>
  <c r="J633" i="8"/>
  <c r="J637" i="8"/>
  <c r="J641" i="8"/>
  <c r="J647" i="8"/>
  <c r="G169" i="3" s="1"/>
  <c r="J648" i="8"/>
  <c r="G170" i="3" s="1"/>
  <c r="J665" i="8"/>
  <c r="J672" i="8"/>
  <c r="G139" i="3" s="1"/>
  <c r="J678" i="8"/>
  <c r="J379" i="8"/>
  <c r="G96" i="3" s="1"/>
  <c r="J432" i="8"/>
  <c r="J433" i="8"/>
  <c r="J435" i="8"/>
  <c r="J452" i="8"/>
  <c r="J453" i="8"/>
  <c r="J459" i="8"/>
  <c r="J468" i="8"/>
  <c r="J469" i="8"/>
  <c r="M495" i="8"/>
  <c r="M499" i="8"/>
  <c r="M506" i="8"/>
  <c r="M507" i="8"/>
  <c r="J513" i="8"/>
  <c r="M515" i="8"/>
  <c r="J521" i="8"/>
  <c r="M523" i="8"/>
  <c r="J534" i="8"/>
  <c r="J552" i="8"/>
  <c r="J555" i="8"/>
  <c r="J570" i="8"/>
  <c r="J579" i="8"/>
  <c r="J580" i="8"/>
  <c r="F26" i="1" s="1"/>
  <c r="J583" i="8"/>
  <c r="G108" i="3" s="1"/>
  <c r="J584" i="8"/>
  <c r="G109" i="3" s="1"/>
  <c r="J587" i="8"/>
  <c r="G112" i="3" s="1"/>
  <c r="J591" i="8"/>
  <c r="J596" i="8"/>
  <c r="J600" i="8"/>
  <c r="J603" i="8"/>
  <c r="G146" i="3" s="1"/>
  <c r="J625" i="8"/>
  <c r="G157" i="3" s="1"/>
  <c r="J629" i="8"/>
  <c r="G161" i="3" s="1"/>
  <c r="J643" i="8"/>
  <c r="G165" i="3" s="1"/>
  <c r="J644" i="8"/>
  <c r="G166" i="3" s="1"/>
  <c r="J657" i="8"/>
  <c r="J667" i="8"/>
  <c r="G134" i="3" s="1"/>
  <c r="J674" i="8"/>
  <c r="J683" i="8"/>
  <c r="D17" i="1" s="1"/>
  <c r="J684" i="8"/>
  <c r="J409" i="8"/>
  <c r="J421" i="8"/>
  <c r="J449" i="8"/>
  <c r="J465" i="8"/>
  <c r="J481" i="8"/>
  <c r="J609" i="8"/>
  <c r="J613" i="8"/>
  <c r="G150" i="3" s="1"/>
  <c r="J617" i="8"/>
  <c r="G152" i="3" s="1"/>
  <c r="J632" i="8"/>
  <c r="C14" i="2" s="1"/>
  <c r="J636" i="8"/>
  <c r="J640" i="8"/>
  <c r="J649" i="8"/>
  <c r="G171" i="3" s="1"/>
  <c r="J664" i="8"/>
  <c r="G131" i="3" s="1"/>
  <c r="J679" i="8"/>
  <c r="J125" i="8"/>
  <c r="J128" i="8"/>
  <c r="J130" i="8"/>
  <c r="J138" i="8"/>
  <c r="J154" i="8"/>
  <c r="J170" i="8"/>
  <c r="J104" i="8"/>
  <c r="J109" i="8"/>
  <c r="J110" i="8"/>
  <c r="J112" i="8"/>
  <c r="J117" i="8"/>
  <c r="J118" i="8"/>
  <c r="J120" i="8"/>
  <c r="J131" i="8"/>
  <c r="J142" i="8"/>
  <c r="J158" i="8"/>
  <c r="J174" i="8"/>
  <c r="J126" i="8"/>
  <c r="J129" i="8"/>
  <c r="J135" i="8"/>
  <c r="J146" i="8"/>
  <c r="J162" i="8"/>
  <c r="J178" i="8"/>
  <c r="J105" i="8"/>
  <c r="J106" i="8"/>
  <c r="J108" i="8"/>
  <c r="J113" i="8"/>
  <c r="J114" i="8"/>
  <c r="J116" i="8"/>
  <c r="J121" i="8"/>
  <c r="J122" i="8"/>
  <c r="J124" i="8"/>
  <c r="J134" i="8"/>
  <c r="J139" i="8"/>
  <c r="J150" i="8"/>
  <c r="J166" i="8"/>
  <c r="M6" i="1"/>
  <c r="M4" i="8"/>
  <c r="M8" i="8"/>
  <c r="M12" i="8"/>
  <c r="M16" i="8"/>
  <c r="M20" i="8"/>
  <c r="M24" i="8"/>
  <c r="M28" i="8"/>
  <c r="M32" i="8"/>
  <c r="M36" i="8"/>
  <c r="M40" i="8"/>
  <c r="M44" i="8"/>
  <c r="M48" i="8"/>
  <c r="M52" i="8"/>
  <c r="M56" i="8"/>
  <c r="M60" i="8"/>
  <c r="M64" i="8"/>
  <c r="M68" i="8"/>
  <c r="M72" i="8"/>
  <c r="M76" i="8"/>
  <c r="M80" i="8"/>
  <c r="M84" i="8"/>
  <c r="M88" i="8"/>
  <c r="M92" i="8"/>
  <c r="M96" i="8"/>
  <c r="M100" i="8"/>
  <c r="M104" i="8"/>
  <c r="M108" i="8"/>
  <c r="M112" i="8"/>
  <c r="M116" i="8"/>
  <c r="M120" i="8"/>
  <c r="M124" i="8"/>
  <c r="M128" i="8"/>
  <c r="J132" i="8"/>
  <c r="J133" i="8"/>
  <c r="J136" i="8"/>
  <c r="J137" i="8"/>
  <c r="J140" i="8"/>
  <c r="J141" i="8"/>
  <c r="J144" i="8"/>
  <c r="J145" i="8"/>
  <c r="J148" i="8"/>
  <c r="J149" i="8"/>
  <c r="J152" i="8"/>
  <c r="J153" i="8"/>
  <c r="J156" i="8"/>
  <c r="J157" i="8"/>
  <c r="J160" i="8"/>
  <c r="J161" i="8"/>
  <c r="J164" i="8"/>
  <c r="J165" i="8"/>
  <c r="J168" i="8"/>
  <c r="J169" i="8"/>
  <c r="J172" i="8"/>
  <c r="J173" i="8"/>
  <c r="J176" i="8"/>
  <c r="J177" i="8"/>
  <c r="J180" i="8"/>
  <c r="J181" i="8"/>
  <c r="J182" i="8"/>
  <c r="M184" i="8"/>
  <c r="J196" i="8"/>
  <c r="J197" i="8"/>
  <c r="J198" i="8"/>
  <c r="M200" i="8"/>
  <c r="J209" i="8"/>
  <c r="J210" i="8"/>
  <c r="J212" i="8"/>
  <c r="J217" i="8"/>
  <c r="J218" i="8"/>
  <c r="J220" i="8"/>
  <c r="J225" i="8"/>
  <c r="J226" i="8"/>
  <c r="J228" i="8"/>
  <c r="J233" i="8"/>
  <c r="J234" i="8"/>
  <c r="J272" i="8"/>
  <c r="J273" i="8"/>
  <c r="J281" i="8"/>
  <c r="J282" i="8"/>
  <c r="J288" i="8"/>
  <c r="J293" i="8"/>
  <c r="J294" i="8"/>
  <c r="J296" i="8"/>
  <c r="J326" i="8"/>
  <c r="J336" i="8"/>
  <c r="J337" i="8"/>
  <c r="J346" i="8"/>
  <c r="J363" i="8"/>
  <c r="J368" i="8"/>
  <c r="J369" i="8"/>
  <c r="J380" i="8"/>
  <c r="J381" i="8"/>
  <c r="J383" i="8"/>
  <c r="J388" i="8"/>
  <c r="J391" i="8"/>
  <c r="J396" i="8"/>
  <c r="J397" i="8"/>
  <c r="J399" i="8"/>
  <c r="J404" i="8"/>
  <c r="Q428" i="8"/>
  <c r="Q431" i="8"/>
  <c r="J436" i="8"/>
  <c r="J437" i="8"/>
  <c r="J439" i="8"/>
  <c r="J444" i="8"/>
  <c r="J445" i="8"/>
  <c r="J477" i="8"/>
  <c r="J486" i="8"/>
  <c r="AD393" i="5"/>
  <c r="M5" i="8"/>
  <c r="M9" i="8"/>
  <c r="M13" i="8"/>
  <c r="M17" i="8"/>
  <c r="M21" i="8"/>
  <c r="M25" i="8"/>
  <c r="M29" i="8"/>
  <c r="M33" i="8"/>
  <c r="M37" i="8"/>
  <c r="M41" i="8"/>
  <c r="M45" i="8"/>
  <c r="M49" i="8"/>
  <c r="M53" i="8"/>
  <c r="M57" i="8"/>
  <c r="M61" i="8"/>
  <c r="M65" i="8"/>
  <c r="M69" i="8"/>
  <c r="M73" i="8"/>
  <c r="M77" i="8"/>
  <c r="M81" i="8"/>
  <c r="M85" i="8"/>
  <c r="M89" i="8"/>
  <c r="M93" i="8"/>
  <c r="M97" i="8"/>
  <c r="M101" i="8"/>
  <c r="M105" i="8"/>
  <c r="M109" i="8"/>
  <c r="M113" i="8"/>
  <c r="M117" i="8"/>
  <c r="M121" i="8"/>
  <c r="M125" i="8"/>
  <c r="M129" i="8"/>
  <c r="J184" i="8"/>
  <c r="J185" i="8"/>
  <c r="J186" i="8"/>
  <c r="J200" i="8"/>
  <c r="J201" i="8"/>
  <c r="J202" i="8"/>
  <c r="J236" i="8"/>
  <c r="J241" i="8"/>
  <c r="J242" i="8"/>
  <c r="J244" i="8"/>
  <c r="J249" i="8"/>
  <c r="J250" i="8"/>
  <c r="J252" i="8"/>
  <c r="J257" i="8"/>
  <c r="J258" i="8"/>
  <c r="J260" i="8"/>
  <c r="J265" i="8"/>
  <c r="J266" i="8"/>
  <c r="J268" i="8"/>
  <c r="J269" i="8"/>
  <c r="J278" i="8"/>
  <c r="J284" i="8"/>
  <c r="J285" i="8"/>
  <c r="J302" i="8"/>
  <c r="Q328" i="8"/>
  <c r="Q332" i="8"/>
  <c r="J333" i="8"/>
  <c r="J342" i="8"/>
  <c r="J348" i="8"/>
  <c r="J349" i="8"/>
  <c r="J359" i="8"/>
  <c r="Q371" i="8"/>
  <c r="Q376" i="8"/>
  <c r="J424" i="8"/>
  <c r="J484" i="8"/>
  <c r="AD381" i="5"/>
  <c r="Z521" i="5"/>
  <c r="M2" i="8"/>
  <c r="M6" i="8"/>
  <c r="M10" i="8"/>
  <c r="M14" i="8"/>
  <c r="M18" i="8"/>
  <c r="M22" i="8"/>
  <c r="M26" i="8"/>
  <c r="M30" i="8"/>
  <c r="M34" i="8"/>
  <c r="M38" i="8"/>
  <c r="M42" i="8"/>
  <c r="M46" i="8"/>
  <c r="M50" i="8"/>
  <c r="M54" i="8"/>
  <c r="M58" i="8"/>
  <c r="M62" i="8"/>
  <c r="M66" i="8"/>
  <c r="M70" i="8"/>
  <c r="M74" i="8"/>
  <c r="M78" i="8"/>
  <c r="M82" i="8"/>
  <c r="M86" i="8"/>
  <c r="M90" i="8"/>
  <c r="M94" i="8"/>
  <c r="M98" i="8"/>
  <c r="M102" i="8"/>
  <c r="M106" i="8"/>
  <c r="M110" i="8"/>
  <c r="M114" i="8"/>
  <c r="M118" i="8"/>
  <c r="M122" i="8"/>
  <c r="M126" i="8"/>
  <c r="Q130" i="8"/>
  <c r="M130" i="8"/>
  <c r="J188" i="8"/>
  <c r="J189" i="8"/>
  <c r="J190" i="8"/>
  <c r="J204" i="8"/>
  <c r="J205" i="8"/>
  <c r="J206" i="8"/>
  <c r="J208" i="8"/>
  <c r="J213" i="8"/>
  <c r="J214" i="8"/>
  <c r="J216" i="8"/>
  <c r="J221" i="8"/>
  <c r="J222" i="8"/>
  <c r="J224" i="8"/>
  <c r="J229" i="8"/>
  <c r="J230" i="8"/>
  <c r="J232" i="8"/>
  <c r="J274" i="8"/>
  <c r="J280" i="8"/>
  <c r="J289" i="8"/>
  <c r="J290" i="8"/>
  <c r="J292" i="8"/>
  <c r="J297" i="8"/>
  <c r="J298" i="8"/>
  <c r="J304" i="8"/>
  <c r="Q331" i="8"/>
  <c r="J338" i="8"/>
  <c r="J344" i="8"/>
  <c r="J345" i="8"/>
  <c r="Q362" i="8"/>
  <c r="J365" i="8"/>
  <c r="J367" i="8"/>
  <c r="J384" i="8"/>
  <c r="J385" i="8"/>
  <c r="J387" i="8"/>
  <c r="J392" i="8"/>
  <c r="J393" i="8"/>
  <c r="J395" i="8"/>
  <c r="J400" i="8"/>
  <c r="J401" i="8"/>
  <c r="J403" i="8"/>
  <c r="J412" i="8"/>
  <c r="J413" i="8"/>
  <c r="J427" i="8"/>
  <c r="Q429" i="8"/>
  <c r="Q432" i="8"/>
  <c r="J440" i="8"/>
  <c r="J441" i="8"/>
  <c r="J443" i="8"/>
  <c r="J482" i="8"/>
  <c r="J490" i="8"/>
  <c r="M3" i="8"/>
  <c r="M7" i="8"/>
  <c r="M11" i="8"/>
  <c r="M15" i="8"/>
  <c r="M19" i="8"/>
  <c r="M23" i="8"/>
  <c r="M27" i="8"/>
  <c r="M31" i="8"/>
  <c r="M35" i="8"/>
  <c r="M39" i="8"/>
  <c r="M43" i="8"/>
  <c r="M47" i="8"/>
  <c r="M51" i="8"/>
  <c r="M55" i="8"/>
  <c r="M59" i="8"/>
  <c r="M63" i="8"/>
  <c r="M67" i="8"/>
  <c r="M71" i="8"/>
  <c r="M75" i="8"/>
  <c r="M79" i="8"/>
  <c r="M83" i="8"/>
  <c r="M87" i="8"/>
  <c r="M91" i="8"/>
  <c r="M95" i="8"/>
  <c r="M99" i="8"/>
  <c r="M103" i="8"/>
  <c r="M107" i="8"/>
  <c r="M111" i="8"/>
  <c r="M115" i="8"/>
  <c r="M119" i="8"/>
  <c r="M123" i="8"/>
  <c r="M127" i="8"/>
  <c r="M131" i="8"/>
  <c r="M132" i="8"/>
  <c r="M135" i="8"/>
  <c r="M136" i="8"/>
  <c r="M139" i="8"/>
  <c r="M140" i="8"/>
  <c r="M143" i="8"/>
  <c r="M144" i="8"/>
  <c r="M147" i="8"/>
  <c r="M148" i="8"/>
  <c r="M151" i="8"/>
  <c r="M152" i="8"/>
  <c r="M155" i="8"/>
  <c r="M156" i="8"/>
  <c r="M159" i="8"/>
  <c r="M160" i="8"/>
  <c r="M163" i="8"/>
  <c r="M164" i="8"/>
  <c r="M167" i="8"/>
  <c r="M168" i="8"/>
  <c r="M171" i="8"/>
  <c r="M172" i="8"/>
  <c r="M175" i="8"/>
  <c r="M176" i="8"/>
  <c r="M179" i="8"/>
  <c r="M180" i="8"/>
  <c r="J192" i="8"/>
  <c r="J193" i="8"/>
  <c r="J194" i="8"/>
  <c r="M196" i="8"/>
  <c r="J237" i="8"/>
  <c r="J238" i="8"/>
  <c r="J240" i="8"/>
  <c r="J245" i="8"/>
  <c r="J246" i="8"/>
  <c r="J248" i="8"/>
  <c r="J253" i="8"/>
  <c r="J254" i="8"/>
  <c r="Q256" i="8"/>
  <c r="J256" i="8"/>
  <c r="J261" i="8"/>
  <c r="J262" i="8"/>
  <c r="J264" i="8"/>
  <c r="J270" i="8"/>
  <c r="J276" i="8"/>
  <c r="J277" i="8"/>
  <c r="J286" i="8"/>
  <c r="J300" i="8"/>
  <c r="J301" i="8"/>
  <c r="Q329" i="8"/>
  <c r="J330" i="8"/>
  <c r="J334" i="8"/>
  <c r="J340" i="8"/>
  <c r="J341" i="8"/>
  <c r="Q353" i="8"/>
  <c r="Q358" i="8"/>
  <c r="J360" i="8"/>
  <c r="J361" i="8"/>
  <c r="Q370" i="8"/>
  <c r="J373" i="8"/>
  <c r="Q415" i="8"/>
  <c r="J423" i="8"/>
  <c r="Q425" i="8"/>
  <c r="J478" i="8"/>
  <c r="J480" i="8"/>
  <c r="J488" i="8"/>
  <c r="J489" i="8"/>
  <c r="M208" i="8"/>
  <c r="M212" i="8"/>
  <c r="M216" i="8"/>
  <c r="M220" i="8"/>
  <c r="M224" i="8"/>
  <c r="M228" i="8"/>
  <c r="M232" i="8"/>
  <c r="M236" i="8"/>
  <c r="M240" i="8"/>
  <c r="M244" i="8"/>
  <c r="M248" i="8"/>
  <c r="M252" i="8"/>
  <c r="M256" i="8"/>
  <c r="M260" i="8"/>
  <c r="M264" i="8"/>
  <c r="M268" i="8"/>
  <c r="M272" i="8"/>
  <c r="M276" i="8"/>
  <c r="M280" i="8"/>
  <c r="M284" i="8"/>
  <c r="M288" i="8"/>
  <c r="M292" i="8"/>
  <c r="M296" i="8"/>
  <c r="M300" i="8"/>
  <c r="M304" i="8"/>
  <c r="M308" i="8"/>
  <c r="M312" i="8"/>
  <c r="M316" i="8"/>
  <c r="M320" i="8"/>
  <c r="M324" i="8"/>
  <c r="M328" i="8"/>
  <c r="M332" i="8"/>
  <c r="M336" i="8"/>
  <c r="M340" i="8"/>
  <c r="M344" i="8"/>
  <c r="M348" i="8"/>
  <c r="M352" i="8"/>
  <c r="M356" i="8"/>
  <c r="M360" i="8"/>
  <c r="M364" i="8"/>
  <c r="M368" i="8"/>
  <c r="M372" i="8"/>
  <c r="M376" i="8"/>
  <c r="M380" i="8"/>
  <c r="M384" i="8"/>
  <c r="M388" i="8"/>
  <c r="M392" i="8"/>
  <c r="M396" i="8"/>
  <c r="M400" i="8"/>
  <c r="M404" i="8"/>
  <c r="M408" i="8"/>
  <c r="M412" i="8"/>
  <c r="M416" i="8"/>
  <c r="M420" i="8"/>
  <c r="M424" i="8"/>
  <c r="M428" i="8"/>
  <c r="M432" i="8"/>
  <c r="M436" i="8"/>
  <c r="M440" i="8"/>
  <c r="M444" i="8"/>
  <c r="M448" i="8"/>
  <c r="M452" i="8"/>
  <c r="M456" i="8"/>
  <c r="M460" i="8"/>
  <c r="M464" i="8"/>
  <c r="M468" i="8"/>
  <c r="M472" i="8"/>
  <c r="M476" i="8"/>
  <c r="M480" i="8"/>
  <c r="M484" i="8"/>
  <c r="M488" i="8"/>
  <c r="J492" i="8"/>
  <c r="J519" i="8"/>
  <c r="M522" i="8"/>
  <c r="J540" i="8"/>
  <c r="J544" i="8"/>
  <c r="J548" i="8"/>
  <c r="Q551" i="8"/>
  <c r="J571" i="8"/>
  <c r="Q580" i="8"/>
  <c r="J589" i="8"/>
  <c r="G114" i="3" s="1"/>
  <c r="J601" i="8"/>
  <c r="G123" i="3" s="1"/>
  <c r="J605" i="8"/>
  <c r="J623" i="8"/>
  <c r="J627" i="8"/>
  <c r="G159" i="3" s="1"/>
  <c r="J628" i="8"/>
  <c r="G160" i="3" s="1"/>
  <c r="J645" i="8"/>
  <c r="G167" i="3" s="1"/>
  <c r="J655" i="8"/>
  <c r="J659" i="8"/>
  <c r="J660" i="8"/>
  <c r="G180" i="3" s="1"/>
  <c r="J669" i="8"/>
  <c r="G136" i="3" s="1"/>
  <c r="J682" i="8"/>
  <c r="M133" i="8"/>
  <c r="M137" i="8"/>
  <c r="M141" i="8"/>
  <c r="M145" i="8"/>
  <c r="M149" i="8"/>
  <c r="M153" i="8"/>
  <c r="M157" i="8"/>
  <c r="M161" i="8"/>
  <c r="M165" i="8"/>
  <c r="M169" i="8"/>
  <c r="M173" i="8"/>
  <c r="M177" i="8"/>
  <c r="M181" i="8"/>
  <c r="M185" i="8"/>
  <c r="M189" i="8"/>
  <c r="M193" i="8"/>
  <c r="M197" i="8"/>
  <c r="M201" i="8"/>
  <c r="M205" i="8"/>
  <c r="M209" i="8"/>
  <c r="M213" i="8"/>
  <c r="M217" i="8"/>
  <c r="M221" i="8"/>
  <c r="M225" i="8"/>
  <c r="M229" i="8"/>
  <c r="M233" i="8"/>
  <c r="M237" i="8"/>
  <c r="M241" i="8"/>
  <c r="M245" i="8"/>
  <c r="M249" i="8"/>
  <c r="M253" i="8"/>
  <c r="M257" i="8"/>
  <c r="M261" i="8"/>
  <c r="M265" i="8"/>
  <c r="M269" i="8"/>
  <c r="M273" i="8"/>
  <c r="M277" i="8"/>
  <c r="M281" i="8"/>
  <c r="M285" i="8"/>
  <c r="M289" i="8"/>
  <c r="M293" i="8"/>
  <c r="M297" i="8"/>
  <c r="M301" i="8"/>
  <c r="M305" i="8"/>
  <c r="M309" i="8"/>
  <c r="M313" i="8"/>
  <c r="M317" i="8"/>
  <c r="M321" i="8"/>
  <c r="M325" i="8"/>
  <c r="M329" i="8"/>
  <c r="M333" i="8"/>
  <c r="M337" i="8"/>
  <c r="M341" i="8"/>
  <c r="M345" i="8"/>
  <c r="M349" i="8"/>
  <c r="M353" i="8"/>
  <c r="M357" i="8"/>
  <c r="M361" i="8"/>
  <c r="M365" i="8"/>
  <c r="M369" i="8"/>
  <c r="M373" i="8"/>
  <c r="M377" i="8"/>
  <c r="M381" i="8"/>
  <c r="M385" i="8"/>
  <c r="M389" i="8"/>
  <c r="M393" i="8"/>
  <c r="M397" i="8"/>
  <c r="M401" i="8"/>
  <c r="M405" i="8"/>
  <c r="M409" i="8"/>
  <c r="M413" i="8"/>
  <c r="M417" i="8"/>
  <c r="M421" i="8"/>
  <c r="M425" i="8"/>
  <c r="M429" i="8"/>
  <c r="M433" i="8"/>
  <c r="M437" i="8"/>
  <c r="M441" i="8"/>
  <c r="M445" i="8"/>
  <c r="M449" i="8"/>
  <c r="M453" i="8"/>
  <c r="M457" i="8"/>
  <c r="M461" i="8"/>
  <c r="M465" i="8"/>
  <c r="M469" i="8"/>
  <c r="M473" i="8"/>
  <c r="M477" i="8"/>
  <c r="M481" i="8"/>
  <c r="M485" i="8"/>
  <c r="M489" i="8"/>
  <c r="J495" i="8"/>
  <c r="J496" i="8"/>
  <c r="J499" i="8"/>
  <c r="J500" i="8"/>
  <c r="J503" i="8"/>
  <c r="J504" i="8"/>
  <c r="J507" i="8"/>
  <c r="J508" i="8"/>
  <c r="M510" i="8"/>
  <c r="M511" i="8"/>
  <c r="J516" i="8"/>
  <c r="J523" i="8"/>
  <c r="M526" i="8"/>
  <c r="M530" i="8"/>
  <c r="M534" i="8"/>
  <c r="Q537" i="8"/>
  <c r="M538" i="8"/>
  <c r="M542" i="8"/>
  <c r="M546" i="8"/>
  <c r="J559" i="8"/>
  <c r="J560" i="8"/>
  <c r="J562" i="8"/>
  <c r="Q576" i="8"/>
  <c r="J615" i="8"/>
  <c r="J619" i="8"/>
  <c r="J651" i="8"/>
  <c r="G173" i="3" s="1"/>
  <c r="J652" i="8"/>
  <c r="G174" i="3" s="1"/>
  <c r="J671" i="8"/>
  <c r="G138" i="3" s="1"/>
  <c r="M134" i="8"/>
  <c r="M138" i="8"/>
  <c r="M142" i="8"/>
  <c r="M146" i="8"/>
  <c r="M150" i="8"/>
  <c r="M154" i="8"/>
  <c r="M158" i="8"/>
  <c r="M162" i="8"/>
  <c r="M166" i="8"/>
  <c r="M170" i="8"/>
  <c r="M174" i="8"/>
  <c r="M178" i="8"/>
  <c r="M182" i="8"/>
  <c r="M186" i="8"/>
  <c r="M190" i="8"/>
  <c r="M194" i="8"/>
  <c r="M198" i="8"/>
  <c r="M202" i="8"/>
  <c r="M206" i="8"/>
  <c r="M210" i="8"/>
  <c r="M214" i="8"/>
  <c r="M218" i="8"/>
  <c r="M222" i="8"/>
  <c r="M226" i="8"/>
  <c r="M230" i="8"/>
  <c r="M234" i="8"/>
  <c r="M238" i="8"/>
  <c r="M242" i="8"/>
  <c r="M246" i="8"/>
  <c r="M250" i="8"/>
  <c r="M254" i="8"/>
  <c r="M258" i="8"/>
  <c r="M262" i="8"/>
  <c r="M266" i="8"/>
  <c r="M270" i="8"/>
  <c r="M274" i="8"/>
  <c r="M278" i="8"/>
  <c r="M282" i="8"/>
  <c r="M286" i="8"/>
  <c r="M290" i="8"/>
  <c r="M294" i="8"/>
  <c r="M298" i="8"/>
  <c r="M302" i="8"/>
  <c r="M306" i="8"/>
  <c r="M310" i="8"/>
  <c r="M314" i="8"/>
  <c r="M318" i="8"/>
  <c r="M322" i="8"/>
  <c r="M326" i="8"/>
  <c r="M330" i="8"/>
  <c r="M334" i="8"/>
  <c r="M338" i="8"/>
  <c r="M342" i="8"/>
  <c r="M346" i="8"/>
  <c r="M350" i="8"/>
  <c r="M354" i="8"/>
  <c r="M358" i="8"/>
  <c r="M362" i="8"/>
  <c r="M366" i="8"/>
  <c r="M370" i="8"/>
  <c r="M374" i="8"/>
  <c r="M378" i="8"/>
  <c r="M382" i="8"/>
  <c r="M386" i="8"/>
  <c r="M390" i="8"/>
  <c r="M394" i="8"/>
  <c r="M398" i="8"/>
  <c r="M402" i="8"/>
  <c r="M406" i="8"/>
  <c r="M410" i="8"/>
  <c r="M414" i="8"/>
  <c r="M418" i="8"/>
  <c r="M422" i="8"/>
  <c r="M426" i="8"/>
  <c r="M430" i="8"/>
  <c r="M434" i="8"/>
  <c r="M438" i="8"/>
  <c r="M442" i="8"/>
  <c r="M446" i="8"/>
  <c r="M450" i="8"/>
  <c r="M454" i="8"/>
  <c r="M458" i="8"/>
  <c r="M462" i="8"/>
  <c r="M466" i="8"/>
  <c r="M470" i="8"/>
  <c r="M474" i="8"/>
  <c r="M478" i="8"/>
  <c r="M482" i="8"/>
  <c r="M486" i="8"/>
  <c r="M490" i="8"/>
  <c r="J512" i="8"/>
  <c r="M514" i="8"/>
  <c r="J520" i="8"/>
  <c r="Q527" i="8"/>
  <c r="M527" i="8"/>
  <c r="J531" i="8"/>
  <c r="J539" i="8"/>
  <c r="J543" i="8"/>
  <c r="J547" i="8"/>
  <c r="J567" i="8"/>
  <c r="J568" i="8"/>
  <c r="Q577" i="8"/>
  <c r="J588" i="8"/>
  <c r="G113" i="3" s="1"/>
  <c r="J592" i="8"/>
  <c r="Q593" i="8"/>
  <c r="J595" i="8"/>
  <c r="J599" i="8"/>
  <c r="J604" i="8"/>
  <c r="Q614" i="8"/>
  <c r="J661" i="8"/>
  <c r="G181" i="3" s="1"/>
  <c r="J668" i="8"/>
  <c r="G135" i="3" s="1"/>
  <c r="M183" i="8"/>
  <c r="M187" i="8"/>
  <c r="M191" i="8"/>
  <c r="M195" i="8"/>
  <c r="M199" i="8"/>
  <c r="M203" i="8"/>
  <c r="M207" i="8"/>
  <c r="M211" i="8"/>
  <c r="M215" i="8"/>
  <c r="M219" i="8"/>
  <c r="M223" i="8"/>
  <c r="M227" i="8"/>
  <c r="M231" i="8"/>
  <c r="M235" i="8"/>
  <c r="M239" i="8"/>
  <c r="M243" i="8"/>
  <c r="M247" i="8"/>
  <c r="M251" i="8"/>
  <c r="M255" i="8"/>
  <c r="M259" i="8"/>
  <c r="M263" i="8"/>
  <c r="M267" i="8"/>
  <c r="M271" i="8"/>
  <c r="M275" i="8"/>
  <c r="M279" i="8"/>
  <c r="M283" i="8"/>
  <c r="M287" i="8"/>
  <c r="M291" i="8"/>
  <c r="M295" i="8"/>
  <c r="M299" i="8"/>
  <c r="M303" i="8"/>
  <c r="M307" i="8"/>
  <c r="M311" i="8"/>
  <c r="M315" i="8"/>
  <c r="M319" i="8"/>
  <c r="M323" i="8"/>
  <c r="M327" i="8"/>
  <c r="M331" i="8"/>
  <c r="M335" i="8"/>
  <c r="M339" i="8"/>
  <c r="M343" i="8"/>
  <c r="M347" i="8"/>
  <c r="M351" i="8"/>
  <c r="M355" i="8"/>
  <c r="M359" i="8"/>
  <c r="M363" i="8"/>
  <c r="M367" i="8"/>
  <c r="M371" i="8"/>
  <c r="M375" i="8"/>
  <c r="M379" i="8"/>
  <c r="M383" i="8"/>
  <c r="M387" i="8"/>
  <c r="M391" i="8"/>
  <c r="M395" i="8"/>
  <c r="M399" i="8"/>
  <c r="M403" i="8"/>
  <c r="M407" i="8"/>
  <c r="M411" i="8"/>
  <c r="M415" i="8"/>
  <c r="M419" i="8"/>
  <c r="M423" i="8"/>
  <c r="M427" i="8"/>
  <c r="M431" i="8"/>
  <c r="M435" i="8"/>
  <c r="M439" i="8"/>
  <c r="M443" i="8"/>
  <c r="M447" i="8"/>
  <c r="M451" i="8"/>
  <c r="M455" i="8"/>
  <c r="M459" i="8"/>
  <c r="M463" i="8"/>
  <c r="M467" i="8"/>
  <c r="M471" i="8"/>
  <c r="M475" i="8"/>
  <c r="M479" i="8"/>
  <c r="M483" i="8"/>
  <c r="M487" i="8"/>
  <c r="M491" i="8"/>
  <c r="M492" i="8"/>
  <c r="J515" i="8"/>
  <c r="M518" i="8"/>
  <c r="M519" i="8"/>
  <c r="J524" i="8"/>
  <c r="J530" i="8"/>
  <c r="J538" i="8"/>
  <c r="J542" i="8"/>
  <c r="J546" i="8"/>
  <c r="Q550" i="8"/>
  <c r="Q558" i="8"/>
  <c r="J563" i="8"/>
  <c r="J564" i="8"/>
  <c r="J575" i="8"/>
  <c r="Q586" i="8"/>
  <c r="Q620" i="8"/>
  <c r="J621" i="8"/>
  <c r="J631" i="8"/>
  <c r="G163" i="3" s="1"/>
  <c r="J653" i="8"/>
  <c r="G175" i="3" s="1"/>
  <c r="J673" i="8"/>
  <c r="J680" i="8"/>
  <c r="M496" i="8"/>
  <c r="M500" i="8"/>
  <c r="M504" i="8"/>
  <c r="M508" i="8"/>
  <c r="M512" i="8"/>
  <c r="M516" i="8"/>
  <c r="M520" i="8"/>
  <c r="M524" i="8"/>
  <c r="M528" i="8"/>
  <c r="M532" i="8"/>
  <c r="M536" i="8"/>
  <c r="M540" i="8"/>
  <c r="M544" i="8"/>
  <c r="M548" i="8"/>
  <c r="M552" i="8"/>
  <c r="M556" i="8"/>
  <c r="M560" i="8"/>
  <c r="M564" i="8"/>
  <c r="M568" i="8"/>
  <c r="M572" i="8"/>
  <c r="M576" i="8"/>
  <c r="M580" i="8"/>
  <c r="M584" i="8"/>
  <c r="M588" i="8"/>
  <c r="M592" i="8"/>
  <c r="M596" i="8"/>
  <c r="M600" i="8"/>
  <c r="M604" i="8"/>
  <c r="M608" i="8"/>
  <c r="M612" i="8"/>
  <c r="M616" i="8"/>
  <c r="M620" i="8"/>
  <c r="M624" i="8"/>
  <c r="M628" i="8"/>
  <c r="M632" i="8"/>
  <c r="M636" i="8"/>
  <c r="M640" i="8"/>
  <c r="M644" i="8"/>
  <c r="M648" i="8"/>
  <c r="M652" i="8"/>
  <c r="M656" i="8"/>
  <c r="M660" i="8"/>
  <c r="M664" i="8"/>
  <c r="M668" i="8"/>
  <c r="M672" i="8"/>
  <c r="M676" i="8"/>
  <c r="M680" i="8"/>
  <c r="M684" i="8"/>
  <c r="M688" i="8"/>
  <c r="M692" i="8"/>
  <c r="M696" i="8"/>
  <c r="M700" i="8"/>
  <c r="M704" i="8"/>
  <c r="M708" i="8"/>
  <c r="M712" i="8"/>
  <c r="M716" i="8"/>
  <c r="M720" i="8"/>
  <c r="M724" i="8"/>
  <c r="M728" i="8"/>
  <c r="M732" i="8"/>
  <c r="M736" i="8"/>
  <c r="M740" i="8"/>
  <c r="M744" i="8"/>
  <c r="M748" i="8"/>
  <c r="M752" i="8"/>
  <c r="M756" i="8"/>
  <c r="M760" i="8"/>
  <c r="M764" i="8"/>
  <c r="M768" i="8"/>
  <c r="M772" i="8"/>
  <c r="M776" i="8"/>
  <c r="M780" i="8"/>
  <c r="M784" i="8"/>
  <c r="M788" i="8"/>
  <c r="M792" i="8"/>
  <c r="M796" i="8"/>
  <c r="M800" i="8"/>
  <c r="M804" i="8"/>
  <c r="M808" i="8"/>
  <c r="M812" i="8"/>
  <c r="M816" i="8"/>
  <c r="M820" i="8"/>
  <c r="M824" i="8"/>
  <c r="M828" i="8"/>
  <c r="M832" i="8"/>
  <c r="M836" i="8"/>
  <c r="M840" i="8"/>
  <c r="M844" i="8"/>
  <c r="M848" i="8"/>
  <c r="M852" i="8"/>
  <c r="M856" i="8"/>
  <c r="M860" i="8"/>
  <c r="M863" i="8"/>
  <c r="M866" i="8"/>
  <c r="M871" i="8"/>
  <c r="M876" i="8"/>
  <c r="M887" i="8"/>
  <c r="M892" i="8"/>
  <c r="M493" i="8"/>
  <c r="M497" i="8"/>
  <c r="M501" i="8"/>
  <c r="M505" i="8"/>
  <c r="M509" i="8"/>
  <c r="M513" i="8"/>
  <c r="M517" i="8"/>
  <c r="C74" i="3" s="1"/>
  <c r="M521" i="8"/>
  <c r="M525" i="8"/>
  <c r="M529" i="8"/>
  <c r="M533" i="8"/>
  <c r="M537" i="8"/>
  <c r="M541" i="8"/>
  <c r="M545" i="8"/>
  <c r="M549" i="8"/>
  <c r="C72" i="3" s="1"/>
  <c r="M553" i="8"/>
  <c r="M557" i="8"/>
  <c r="M561" i="8"/>
  <c r="M565" i="8"/>
  <c r="M569" i="8"/>
  <c r="M573" i="8"/>
  <c r="M577" i="8"/>
  <c r="M581" i="8"/>
  <c r="M585" i="8"/>
  <c r="M589" i="8"/>
  <c r="M593" i="8"/>
  <c r="M597" i="8"/>
  <c r="M601" i="8"/>
  <c r="M605" i="8"/>
  <c r="M609" i="8"/>
  <c r="M613" i="8"/>
  <c r="M617" i="8"/>
  <c r="M621" i="8"/>
  <c r="M625" i="8"/>
  <c r="M629" i="8"/>
  <c r="M633" i="8"/>
  <c r="M637" i="8"/>
  <c r="M641" i="8"/>
  <c r="M645" i="8"/>
  <c r="M649" i="8"/>
  <c r="M653" i="8"/>
  <c r="M657" i="8"/>
  <c r="M661" i="8"/>
  <c r="M665" i="8"/>
  <c r="M669" i="8"/>
  <c r="M673" i="8"/>
  <c r="M677" i="8"/>
  <c r="M681" i="8"/>
  <c r="M685" i="8"/>
  <c r="M689" i="8"/>
  <c r="M693" i="8"/>
  <c r="M697" i="8"/>
  <c r="M701" i="8"/>
  <c r="M705" i="8"/>
  <c r="M709" i="8"/>
  <c r="M713" i="8"/>
  <c r="M717" i="8"/>
  <c r="M721" i="8"/>
  <c r="M725" i="8"/>
  <c r="M729" i="8"/>
  <c r="M733" i="8"/>
  <c r="M737" i="8"/>
  <c r="M741" i="8"/>
  <c r="M745" i="8"/>
  <c r="M749" i="8"/>
  <c r="M753" i="8"/>
  <c r="M757" i="8"/>
  <c r="M761" i="8"/>
  <c r="M765" i="8"/>
  <c r="M769" i="8"/>
  <c r="M773" i="8"/>
  <c r="M777" i="8"/>
  <c r="M781" i="8"/>
  <c r="M785" i="8"/>
  <c r="M789" i="8"/>
  <c r="M793" i="8"/>
  <c r="M797" i="8"/>
  <c r="M801" i="8"/>
  <c r="M805" i="8"/>
  <c r="M809" i="8"/>
  <c r="M813" i="8"/>
  <c r="M817" i="8"/>
  <c r="M821" i="8"/>
  <c r="M825" i="8"/>
  <c r="M829" i="8"/>
  <c r="M833" i="8"/>
  <c r="M837" i="8"/>
  <c r="M841" i="8"/>
  <c r="M845" i="8"/>
  <c r="M849" i="8"/>
  <c r="M853" i="8"/>
  <c r="M857" i="8"/>
  <c r="Q861" i="8"/>
  <c r="M861" i="8"/>
  <c r="M864" i="8"/>
  <c r="M867" i="8"/>
  <c r="M872" i="8"/>
  <c r="M883" i="8"/>
  <c r="M888" i="8"/>
  <c r="M899" i="8"/>
  <c r="M903" i="8"/>
  <c r="M907" i="8"/>
  <c r="M911" i="8"/>
  <c r="M915" i="8"/>
  <c r="M919" i="8"/>
  <c r="M923" i="8"/>
  <c r="M927" i="8"/>
  <c r="M931" i="8"/>
  <c r="M935" i="8"/>
  <c r="M939" i="8"/>
  <c r="M943" i="8"/>
  <c r="M947" i="8"/>
  <c r="M951" i="8"/>
  <c r="M550" i="8"/>
  <c r="M554" i="8"/>
  <c r="M558" i="8"/>
  <c r="M562" i="8"/>
  <c r="M566" i="8"/>
  <c r="M570" i="8"/>
  <c r="M574" i="8"/>
  <c r="M578" i="8"/>
  <c r="M582" i="8"/>
  <c r="M586" i="8"/>
  <c r="M590" i="8"/>
  <c r="M594" i="8"/>
  <c r="M598" i="8"/>
  <c r="M602" i="8"/>
  <c r="M606" i="8"/>
  <c r="M610" i="8"/>
  <c r="M614" i="8"/>
  <c r="M618" i="8"/>
  <c r="M622" i="8"/>
  <c r="M626" i="8"/>
  <c r="M630" i="8"/>
  <c r="M634" i="8"/>
  <c r="M638" i="8"/>
  <c r="M642" i="8"/>
  <c r="M646" i="8"/>
  <c r="M650" i="8"/>
  <c r="M654" i="8"/>
  <c r="M658" i="8"/>
  <c r="M662" i="8"/>
  <c r="M666" i="8"/>
  <c r="M670" i="8"/>
  <c r="M674" i="8"/>
  <c r="M678" i="8"/>
  <c r="M682" i="8"/>
  <c r="M686" i="8"/>
  <c r="M690" i="8"/>
  <c r="M694" i="8"/>
  <c r="M698" i="8"/>
  <c r="M702" i="8"/>
  <c r="M706" i="8"/>
  <c r="M710" i="8"/>
  <c r="M714" i="8"/>
  <c r="M718" i="8"/>
  <c r="M722" i="8"/>
  <c r="M726" i="8"/>
  <c r="M730" i="8"/>
  <c r="M734" i="8"/>
  <c r="M738" i="8"/>
  <c r="M742" i="8"/>
  <c r="M746" i="8"/>
  <c r="M750" i="8"/>
  <c r="M754" i="8"/>
  <c r="M758" i="8"/>
  <c r="M762" i="8"/>
  <c r="M766" i="8"/>
  <c r="M770" i="8"/>
  <c r="M774" i="8"/>
  <c r="M778" i="8"/>
  <c r="M782" i="8"/>
  <c r="M786" i="8"/>
  <c r="M790" i="8"/>
  <c r="M794" i="8"/>
  <c r="M798" i="8"/>
  <c r="M802" i="8"/>
  <c r="M806" i="8"/>
  <c r="M810" i="8"/>
  <c r="M814" i="8"/>
  <c r="M818" i="8"/>
  <c r="M822" i="8"/>
  <c r="M826" i="8"/>
  <c r="M830" i="8"/>
  <c r="M834" i="8"/>
  <c r="M838" i="8"/>
  <c r="M842" i="8"/>
  <c r="M846" i="8"/>
  <c r="M850" i="8"/>
  <c r="M854" i="8"/>
  <c r="M858" i="8"/>
  <c r="M868" i="8"/>
  <c r="M879" i="8"/>
  <c r="M884" i="8"/>
  <c r="M895" i="8"/>
  <c r="M531" i="8"/>
  <c r="M535" i="8"/>
  <c r="M539" i="8"/>
  <c r="M543" i="8"/>
  <c r="M547" i="8"/>
  <c r="M551" i="8"/>
  <c r="M555" i="8"/>
  <c r="M559" i="8"/>
  <c r="M563" i="8"/>
  <c r="M567" i="8"/>
  <c r="M571" i="8"/>
  <c r="M575" i="8"/>
  <c r="M579" i="8"/>
  <c r="M583" i="8"/>
  <c r="M587" i="8"/>
  <c r="M591" i="8"/>
  <c r="M595" i="8"/>
  <c r="M599" i="8"/>
  <c r="M603" i="8"/>
  <c r="M607" i="8"/>
  <c r="M611" i="8"/>
  <c r="M615" i="8"/>
  <c r="M619" i="8"/>
  <c r="M623" i="8"/>
  <c r="M627" i="8"/>
  <c r="M631" i="8"/>
  <c r="M635" i="8"/>
  <c r="M639" i="8"/>
  <c r="M643" i="8"/>
  <c r="M647" i="8"/>
  <c r="M651" i="8"/>
  <c r="M655" i="8"/>
  <c r="M659" i="8"/>
  <c r="C84" i="3" s="1"/>
  <c r="M663" i="8"/>
  <c r="M667" i="8"/>
  <c r="M671" i="8"/>
  <c r="M675" i="8"/>
  <c r="M679" i="8"/>
  <c r="M683" i="8"/>
  <c r="M687" i="8"/>
  <c r="M691" i="8"/>
  <c r="M695" i="8"/>
  <c r="M699" i="8"/>
  <c r="M703" i="8"/>
  <c r="M707" i="8"/>
  <c r="M711" i="8"/>
  <c r="M715" i="8"/>
  <c r="M719" i="8"/>
  <c r="M723" i="8"/>
  <c r="M727" i="8"/>
  <c r="M731" i="8"/>
  <c r="M735" i="8"/>
  <c r="M739" i="8"/>
  <c r="M743" i="8"/>
  <c r="M747" i="8"/>
  <c r="M751" i="8"/>
  <c r="M755" i="8"/>
  <c r="M759" i="8"/>
  <c r="M763" i="8"/>
  <c r="M767" i="8"/>
  <c r="M771" i="8"/>
  <c r="M775" i="8"/>
  <c r="M779" i="8"/>
  <c r="M783" i="8"/>
  <c r="M787" i="8"/>
  <c r="M791" i="8"/>
  <c r="M795" i="8"/>
  <c r="M799" i="8"/>
  <c r="M803" i="8"/>
  <c r="M807" i="8"/>
  <c r="M811" i="8"/>
  <c r="M815" i="8"/>
  <c r="M819" i="8"/>
  <c r="M823" i="8"/>
  <c r="M827" i="8"/>
  <c r="M831" i="8"/>
  <c r="M835" i="8"/>
  <c r="M839" i="8"/>
  <c r="M843" i="8"/>
  <c r="M847" i="8"/>
  <c r="M851" i="8"/>
  <c r="M855" i="8"/>
  <c r="M859" i="8"/>
  <c r="M875" i="8"/>
  <c r="M880" i="8"/>
  <c r="M891" i="8"/>
  <c r="M896" i="8"/>
  <c r="M865" i="8"/>
  <c r="M869" i="8"/>
  <c r="M873" i="8"/>
  <c r="M877" i="8"/>
  <c r="M881" i="8"/>
  <c r="M885" i="8"/>
  <c r="M889" i="8"/>
  <c r="M893" i="8"/>
  <c r="M897" i="8"/>
  <c r="M901" i="8"/>
  <c r="M905" i="8"/>
  <c r="M909" i="8"/>
  <c r="M913" i="8"/>
  <c r="M917" i="8"/>
  <c r="M921" i="8"/>
  <c r="M925" i="8"/>
  <c r="M929" i="8"/>
  <c r="M933" i="8"/>
  <c r="M937" i="8"/>
  <c r="M941" i="8"/>
  <c r="M945" i="8"/>
  <c r="M949" i="8"/>
  <c r="M953" i="8"/>
  <c r="M957" i="8"/>
  <c r="M961" i="8"/>
  <c r="M965" i="8"/>
  <c r="M969" i="8"/>
  <c r="M973" i="8"/>
  <c r="M977" i="8"/>
  <c r="M981" i="8"/>
  <c r="M985" i="8"/>
  <c r="M989" i="8"/>
  <c r="M993" i="8"/>
  <c r="M997" i="8"/>
  <c r="M1001" i="8"/>
  <c r="M1005" i="8"/>
  <c r="M1009" i="8"/>
  <c r="M1013" i="8"/>
  <c r="M1017" i="8"/>
  <c r="M1021" i="8"/>
  <c r="M1025" i="8"/>
  <c r="M1029" i="8"/>
  <c r="M1033" i="8"/>
  <c r="M1037" i="8"/>
  <c r="M1041" i="8"/>
  <c r="M1045" i="8"/>
  <c r="M1049" i="8"/>
  <c r="M1056" i="8"/>
  <c r="M1059" i="8"/>
  <c r="M1062" i="8"/>
  <c r="M1072" i="8"/>
  <c r="M1075" i="8"/>
  <c r="M1078" i="8"/>
  <c r="M1082" i="8"/>
  <c r="M1090" i="8"/>
  <c r="M1098" i="8"/>
  <c r="M1106" i="8"/>
  <c r="M1114" i="8"/>
  <c r="M870" i="8"/>
  <c r="M874" i="8"/>
  <c r="M878" i="8"/>
  <c r="M882" i="8"/>
  <c r="M886" i="8"/>
  <c r="M890" i="8"/>
  <c r="M894" i="8"/>
  <c r="M898" i="8"/>
  <c r="M902" i="8"/>
  <c r="M906" i="8"/>
  <c r="M910" i="8"/>
  <c r="M914" i="8"/>
  <c r="M918" i="8"/>
  <c r="M922" i="8"/>
  <c r="M926" i="8"/>
  <c r="M930" i="8"/>
  <c r="M934" i="8"/>
  <c r="M938" i="8"/>
  <c r="M942" i="8"/>
  <c r="M946" i="8"/>
  <c r="M950" i="8"/>
  <c r="M954" i="8"/>
  <c r="M958" i="8"/>
  <c r="M962" i="8"/>
  <c r="M966" i="8"/>
  <c r="M970" i="8"/>
  <c r="M974" i="8"/>
  <c r="M978" i="8"/>
  <c r="M982" i="8"/>
  <c r="M986" i="8"/>
  <c r="M990" i="8"/>
  <c r="M994" i="8"/>
  <c r="M998" i="8"/>
  <c r="M1002" i="8"/>
  <c r="M1006" i="8"/>
  <c r="M1010" i="8"/>
  <c r="M1014" i="8"/>
  <c r="M1018" i="8"/>
  <c r="M1022" i="8"/>
  <c r="M1026" i="8"/>
  <c r="M1030" i="8"/>
  <c r="M1034" i="8"/>
  <c r="M1038" i="8"/>
  <c r="M1042" i="8"/>
  <c r="M1046" i="8"/>
  <c r="M1050" i="8"/>
  <c r="M1060" i="8"/>
  <c r="M1063" i="8"/>
  <c r="M1066" i="8"/>
  <c r="M1076" i="8"/>
  <c r="M1079" i="8"/>
  <c r="M1080" i="8"/>
  <c r="M1088" i="8"/>
  <c r="M1096" i="8"/>
  <c r="M1104" i="8"/>
  <c r="M1112" i="8"/>
  <c r="M1120" i="8"/>
  <c r="M1124" i="8"/>
  <c r="M1128" i="8"/>
  <c r="M1132" i="8"/>
  <c r="M1136" i="8"/>
  <c r="M1140" i="8"/>
  <c r="M1144" i="8"/>
  <c r="M1148" i="8"/>
  <c r="M1152" i="8"/>
  <c r="M1156" i="8"/>
  <c r="M1160" i="8"/>
  <c r="M1164" i="8"/>
  <c r="M1168" i="8"/>
  <c r="M1172" i="8"/>
  <c r="M1176" i="8"/>
  <c r="M1180" i="8"/>
  <c r="M1184" i="8"/>
  <c r="M1188" i="8"/>
  <c r="M1192" i="8"/>
  <c r="M1196" i="8"/>
  <c r="M1200" i="8"/>
  <c r="M1204" i="8"/>
  <c r="M955" i="8"/>
  <c r="M959" i="8"/>
  <c r="M963" i="8"/>
  <c r="M967" i="8"/>
  <c r="M971" i="8"/>
  <c r="M975" i="8"/>
  <c r="M979" i="8"/>
  <c r="M983" i="8"/>
  <c r="M987" i="8"/>
  <c r="M991" i="8"/>
  <c r="M995" i="8"/>
  <c r="M999" i="8"/>
  <c r="M1003" i="8"/>
  <c r="M1007" i="8"/>
  <c r="M1011" i="8"/>
  <c r="M1015" i="8"/>
  <c r="M1019" i="8"/>
  <c r="M1023" i="8"/>
  <c r="M1027" i="8"/>
  <c r="M1031" i="8"/>
  <c r="M1035" i="8"/>
  <c r="M1039" i="8"/>
  <c r="M1043" i="8"/>
  <c r="M1047" i="8"/>
  <c r="M1051" i="8"/>
  <c r="M1054" i="8"/>
  <c r="M1064" i="8"/>
  <c r="M1067" i="8"/>
  <c r="M900" i="8"/>
  <c r="M904" i="8"/>
  <c r="M908" i="8"/>
  <c r="M912" i="8"/>
  <c r="M916" i="8"/>
  <c r="M920" i="8"/>
  <c r="M924" i="8"/>
  <c r="M928" i="8"/>
  <c r="M932" i="8"/>
  <c r="M936" i="8"/>
  <c r="M940" i="8"/>
  <c r="M944" i="8"/>
  <c r="M948" i="8"/>
  <c r="M952" i="8"/>
  <c r="M956" i="8"/>
  <c r="M960" i="8"/>
  <c r="M964" i="8"/>
  <c r="M968" i="8"/>
  <c r="M972" i="8"/>
  <c r="M976" i="8"/>
  <c r="M980" i="8"/>
  <c r="M984" i="8"/>
  <c r="M988" i="8"/>
  <c r="M992" i="8"/>
  <c r="M996" i="8"/>
  <c r="M1000" i="8"/>
  <c r="M1004" i="8"/>
  <c r="M1008" i="8"/>
  <c r="M1012" i="8"/>
  <c r="M1016" i="8"/>
  <c r="M1020" i="8"/>
  <c r="M1024" i="8"/>
  <c r="M1028" i="8"/>
  <c r="M1032" i="8"/>
  <c r="M1036" i="8"/>
  <c r="M1040" i="8"/>
  <c r="M1044" i="8"/>
  <c r="M1048" i="8"/>
  <c r="M1052" i="8"/>
  <c r="M1055" i="8"/>
  <c r="M1068" i="8"/>
  <c r="M1071" i="8"/>
  <c r="M1122" i="8"/>
  <c r="M1126" i="8"/>
  <c r="M1130" i="8"/>
  <c r="M1134" i="8"/>
  <c r="M1138" i="8"/>
  <c r="M1142" i="8"/>
  <c r="M1146" i="8"/>
  <c r="M1150" i="8"/>
  <c r="M1154" i="8"/>
  <c r="M1158" i="8"/>
  <c r="M1162" i="8"/>
  <c r="M1166" i="8"/>
  <c r="M1170" i="8"/>
  <c r="M1174" i="8"/>
  <c r="M1178" i="8"/>
  <c r="M1182" i="8"/>
  <c r="M1186" i="8"/>
  <c r="M1190" i="8"/>
  <c r="M1194" i="8"/>
  <c r="M1198" i="8"/>
  <c r="M1202" i="8"/>
  <c r="M1206" i="8"/>
  <c r="M1210" i="8"/>
  <c r="M1214" i="8"/>
  <c r="M1218" i="8"/>
  <c r="M1222" i="8"/>
  <c r="M1226" i="8"/>
  <c r="M1230" i="8"/>
  <c r="M1234" i="8"/>
  <c r="M1238" i="8"/>
  <c r="M1242" i="8"/>
  <c r="M1246" i="8"/>
  <c r="M1250" i="8"/>
  <c r="M1254" i="8"/>
  <c r="M1258" i="8"/>
  <c r="M1262" i="8"/>
  <c r="M1266" i="8"/>
  <c r="M1270" i="8"/>
  <c r="M1274" i="8"/>
  <c r="M1278" i="8"/>
  <c r="M1282" i="8"/>
  <c r="M1286" i="8"/>
  <c r="M1290" i="8"/>
  <c r="M1294" i="8"/>
  <c r="M1298" i="8"/>
  <c r="M1302" i="8"/>
  <c r="M1306" i="8"/>
  <c r="M1310" i="8"/>
  <c r="M1314" i="8"/>
  <c r="M1318" i="8"/>
  <c r="M1322" i="8"/>
  <c r="M1326" i="8"/>
  <c r="M1330" i="8"/>
  <c r="M1334" i="8"/>
  <c r="M1338" i="8"/>
  <c r="M1342" i="8"/>
  <c r="M1346" i="8"/>
  <c r="M1350" i="8"/>
  <c r="M1354" i="8"/>
  <c r="M1358" i="8"/>
  <c r="M1362" i="8"/>
  <c r="M1366" i="8"/>
  <c r="M1370" i="8"/>
  <c r="M1382" i="8"/>
  <c r="M1385" i="8"/>
  <c r="M1398" i="8"/>
  <c r="M1401" i="8"/>
  <c r="M1414" i="8"/>
  <c r="M1417" i="8"/>
  <c r="M1430" i="8"/>
  <c r="M1433" i="8"/>
  <c r="M1446" i="8"/>
  <c r="M1449" i="8"/>
  <c r="M1461" i="8"/>
  <c r="M1469" i="8"/>
  <c r="M1477" i="8"/>
  <c r="M1083" i="8"/>
  <c r="M1087" i="8"/>
  <c r="M1091" i="8"/>
  <c r="M1095" i="8"/>
  <c r="M1099" i="8"/>
  <c r="M1103" i="8"/>
  <c r="M1107" i="8"/>
  <c r="M1111" i="8"/>
  <c r="M1115" i="8"/>
  <c r="M1119" i="8"/>
  <c r="M1123" i="8"/>
  <c r="M1127" i="8"/>
  <c r="M1131" i="8"/>
  <c r="M1135" i="8"/>
  <c r="M1139" i="8"/>
  <c r="M1143" i="8"/>
  <c r="M1147" i="8"/>
  <c r="M1151" i="8"/>
  <c r="M1155" i="8"/>
  <c r="M1159" i="8"/>
  <c r="M1163" i="8"/>
  <c r="M1167" i="8"/>
  <c r="M1171" i="8"/>
  <c r="M1175" i="8"/>
  <c r="M1179" i="8"/>
  <c r="M1183" i="8"/>
  <c r="M1187" i="8"/>
  <c r="M1191" i="8"/>
  <c r="M1195" i="8"/>
  <c r="M1199" i="8"/>
  <c r="M1203" i="8"/>
  <c r="M1207" i="8"/>
  <c r="M1211" i="8"/>
  <c r="M1215" i="8"/>
  <c r="M1219" i="8"/>
  <c r="M1223" i="8"/>
  <c r="M1227" i="8"/>
  <c r="M1231" i="8"/>
  <c r="M1235" i="8"/>
  <c r="M1239" i="8"/>
  <c r="M1243" i="8"/>
  <c r="M1247" i="8"/>
  <c r="M1251" i="8"/>
  <c r="M1255" i="8"/>
  <c r="M1259" i="8"/>
  <c r="M1263" i="8"/>
  <c r="M1267" i="8"/>
  <c r="M1271" i="8"/>
  <c r="M1275" i="8"/>
  <c r="M1279" i="8"/>
  <c r="M1283" i="8"/>
  <c r="M1287" i="8"/>
  <c r="M1291" i="8"/>
  <c r="M1295" i="8"/>
  <c r="M1299" i="8"/>
  <c r="M1303" i="8"/>
  <c r="M1307" i="8"/>
  <c r="M1311" i="8"/>
  <c r="M1315" i="8"/>
  <c r="M1319" i="8"/>
  <c r="M1323" i="8"/>
  <c r="M1327" i="8"/>
  <c r="M1331" i="8"/>
  <c r="M1335" i="8"/>
  <c r="M1339" i="8"/>
  <c r="M1343" i="8"/>
  <c r="M1347" i="8"/>
  <c r="M1351" i="8"/>
  <c r="M1355" i="8"/>
  <c r="M1359" i="8"/>
  <c r="M1363" i="8"/>
  <c r="M1367" i="8"/>
  <c r="M1371" i="8"/>
  <c r="M1373" i="8"/>
  <c r="M1376" i="8"/>
  <c r="M1386" i="8"/>
  <c r="M1389" i="8"/>
  <c r="M1392" i="8"/>
  <c r="M1402" i="8"/>
  <c r="M1405" i="8"/>
  <c r="M1408" i="8"/>
  <c r="M1418" i="8"/>
  <c r="M1421" i="8"/>
  <c r="M1424" i="8"/>
  <c r="M1434" i="8"/>
  <c r="M1437" i="8"/>
  <c r="M1440" i="8"/>
  <c r="M1450" i="8"/>
  <c r="M1453" i="8"/>
  <c r="M1456" i="8"/>
  <c r="M1464" i="8"/>
  <c r="M1472" i="8"/>
  <c r="M1480" i="8"/>
  <c r="M1496" i="8"/>
  <c r="M1512" i="8"/>
  <c r="M1528" i="8"/>
  <c r="M1544" i="8"/>
  <c r="M1560" i="8"/>
  <c r="M1564" i="8"/>
  <c r="M1568" i="8"/>
  <c r="M1572" i="8"/>
  <c r="M1576" i="8"/>
  <c r="M1580" i="8"/>
  <c r="M1584" i="8"/>
  <c r="M1588" i="8"/>
  <c r="M1592" i="8"/>
  <c r="M1596" i="8"/>
  <c r="M1600" i="8"/>
  <c r="M1604" i="8"/>
  <c r="M1608" i="8"/>
  <c r="M1612" i="8"/>
  <c r="M1616" i="8"/>
  <c r="M1620" i="8"/>
  <c r="M1624" i="8"/>
  <c r="M1628" i="8"/>
  <c r="M1632" i="8"/>
  <c r="M1636" i="8"/>
  <c r="M1640" i="8"/>
  <c r="M1644" i="8"/>
  <c r="M1648" i="8"/>
  <c r="M1652" i="8"/>
  <c r="M1656" i="8"/>
  <c r="M1660" i="8"/>
  <c r="M1664" i="8"/>
  <c r="M1668" i="8"/>
  <c r="M1672" i="8"/>
  <c r="M1676" i="8"/>
  <c r="M1680" i="8"/>
  <c r="M1684" i="8"/>
  <c r="M1208" i="8"/>
  <c r="M1212" i="8"/>
  <c r="M1216" i="8"/>
  <c r="M1220" i="8"/>
  <c r="M1224" i="8"/>
  <c r="M1228" i="8"/>
  <c r="M1232" i="8"/>
  <c r="M1236" i="8"/>
  <c r="M1240" i="8"/>
  <c r="M1244" i="8"/>
  <c r="M1248" i="8"/>
  <c r="M1252" i="8"/>
  <c r="M1256" i="8"/>
  <c r="M1260" i="8"/>
  <c r="M1264" i="8"/>
  <c r="M1268" i="8"/>
  <c r="M1272" i="8"/>
  <c r="M1276" i="8"/>
  <c r="M1280" i="8"/>
  <c r="M1284" i="8"/>
  <c r="M1288" i="8"/>
  <c r="M1292" i="8"/>
  <c r="M1296" i="8"/>
  <c r="M1300" i="8"/>
  <c r="M1304" i="8"/>
  <c r="M1308" i="8"/>
  <c r="M1312" i="8"/>
  <c r="M1316" i="8"/>
  <c r="M1320" i="8"/>
  <c r="M1324" i="8"/>
  <c r="M1328" i="8"/>
  <c r="M1332" i="8"/>
  <c r="M1336" i="8"/>
  <c r="M1340" i="8"/>
  <c r="M1344" i="8"/>
  <c r="M1348" i="8"/>
  <c r="M1352" i="8"/>
  <c r="M1356" i="8"/>
  <c r="M1360" i="8"/>
  <c r="M1364" i="8"/>
  <c r="M1368" i="8"/>
  <c r="M1374" i="8"/>
  <c r="M1377" i="8"/>
  <c r="M1390" i="8"/>
  <c r="M1393" i="8"/>
  <c r="M1406" i="8"/>
  <c r="M1409" i="8"/>
  <c r="M1422" i="8"/>
  <c r="M1425" i="8"/>
  <c r="M1438" i="8"/>
  <c r="M1441" i="8"/>
  <c r="M1454" i="8"/>
  <c r="M1457" i="8"/>
  <c r="M1465" i="8"/>
  <c r="M1473" i="8"/>
  <c r="Q1688" i="8"/>
  <c r="M1688" i="8"/>
  <c r="M1053" i="8"/>
  <c r="M1057" i="8"/>
  <c r="M1061" i="8"/>
  <c r="M1065" i="8"/>
  <c r="M1069" i="8"/>
  <c r="M1073" i="8"/>
  <c r="M1077" i="8"/>
  <c r="M1081" i="8"/>
  <c r="M1085" i="8"/>
  <c r="M1089" i="8"/>
  <c r="M1093" i="8"/>
  <c r="M1097" i="8"/>
  <c r="M1101" i="8"/>
  <c r="M1105" i="8"/>
  <c r="M1109" i="8"/>
  <c r="M1113" i="8"/>
  <c r="M1117" i="8"/>
  <c r="M1121" i="8"/>
  <c r="M1125" i="8"/>
  <c r="M1129" i="8"/>
  <c r="M1133" i="8"/>
  <c r="M1137" i="8"/>
  <c r="M1141" i="8"/>
  <c r="M1145" i="8"/>
  <c r="M1149" i="8"/>
  <c r="M1153" i="8"/>
  <c r="M1157" i="8"/>
  <c r="M1161" i="8"/>
  <c r="M1165" i="8"/>
  <c r="M1169" i="8"/>
  <c r="M1173" i="8"/>
  <c r="M1177" i="8"/>
  <c r="M1181" i="8"/>
  <c r="M1185" i="8"/>
  <c r="M1189" i="8"/>
  <c r="M1193" i="8"/>
  <c r="M1197" i="8"/>
  <c r="M1201" i="8"/>
  <c r="M1205" i="8"/>
  <c r="M1209" i="8"/>
  <c r="M1213" i="8"/>
  <c r="M1217" i="8"/>
  <c r="M1221" i="8"/>
  <c r="M1225" i="8"/>
  <c r="M1229" i="8"/>
  <c r="M1233" i="8"/>
  <c r="M1237" i="8"/>
  <c r="M1241" i="8"/>
  <c r="M1245" i="8"/>
  <c r="M1249" i="8"/>
  <c r="M1253" i="8"/>
  <c r="M1257" i="8"/>
  <c r="M1261" i="8"/>
  <c r="M1265" i="8"/>
  <c r="M1269" i="8"/>
  <c r="M1273" i="8"/>
  <c r="M1277" i="8"/>
  <c r="M1281" i="8"/>
  <c r="M1285" i="8"/>
  <c r="M1289" i="8"/>
  <c r="M1293" i="8"/>
  <c r="M1297" i="8"/>
  <c r="M1301" i="8"/>
  <c r="M1305" i="8"/>
  <c r="M1309" i="8"/>
  <c r="M1313" i="8"/>
  <c r="M1317" i="8"/>
  <c r="M1321" i="8"/>
  <c r="M1325" i="8"/>
  <c r="M1329" i="8"/>
  <c r="M1333" i="8"/>
  <c r="M1337" i="8"/>
  <c r="M1341" i="8"/>
  <c r="M1345" i="8"/>
  <c r="M1349" i="8"/>
  <c r="M1353" i="8"/>
  <c r="M1357" i="8"/>
  <c r="M1361" i="8"/>
  <c r="M1365" i="8"/>
  <c r="M1369" i="8"/>
  <c r="M1378" i="8"/>
  <c r="M1381" i="8"/>
  <c r="M1384" i="8"/>
  <c r="M1394" i="8"/>
  <c r="M1397" i="8"/>
  <c r="M1400" i="8"/>
  <c r="M1410" i="8"/>
  <c r="M1413" i="8"/>
  <c r="M1416" i="8"/>
  <c r="M1426" i="8"/>
  <c r="M1429" i="8"/>
  <c r="M1432" i="8"/>
  <c r="M1442" i="8"/>
  <c r="M1445" i="8"/>
  <c r="M1448" i="8"/>
  <c r="M1460" i="8"/>
  <c r="M1468" i="8"/>
  <c r="M1476" i="8"/>
  <c r="M1488" i="8"/>
  <c r="M1520" i="8"/>
  <c r="M1536" i="8"/>
  <c r="M1552" i="8"/>
  <c r="M1692" i="8"/>
  <c r="M1696" i="8"/>
  <c r="M1700" i="8"/>
  <c r="M1704" i="8"/>
  <c r="M1708" i="8"/>
  <c r="M1712" i="8"/>
  <c r="M1716" i="8"/>
  <c r="M1720" i="8"/>
  <c r="M1724" i="8"/>
  <c r="M1728" i="8"/>
  <c r="M1732" i="8"/>
  <c r="M1736" i="8"/>
  <c r="M1740" i="8"/>
  <c r="M1744" i="8"/>
  <c r="M1748" i="8"/>
  <c r="M1752" i="8"/>
  <c r="M1756" i="8"/>
  <c r="M1760" i="8"/>
  <c r="M1764" i="8"/>
  <c r="M1768" i="8"/>
  <c r="M1772" i="8"/>
  <c r="M1776" i="8"/>
  <c r="Q1780" i="8"/>
  <c r="M1780" i="8"/>
  <c r="M1783" i="8"/>
  <c r="M1786" i="8"/>
  <c r="M1799" i="8"/>
  <c r="M1802" i="8"/>
  <c r="M1815" i="8"/>
  <c r="M1818" i="8"/>
  <c r="M1831" i="8"/>
  <c r="M1834" i="8"/>
  <c r="M1838" i="8"/>
  <c r="M1846" i="8"/>
  <c r="M1854" i="8"/>
  <c r="M1862" i="8"/>
  <c r="M1870" i="8"/>
  <c r="M1878" i="8"/>
  <c r="M1886" i="8"/>
  <c r="M1894" i="8"/>
  <c r="M2196" i="8"/>
  <c r="Q2215" i="8"/>
  <c r="M2215" i="8"/>
  <c r="Q2231" i="8"/>
  <c r="M2231" i="8"/>
  <c r="Q2247" i="8"/>
  <c r="M2247" i="8"/>
  <c r="Q2263" i="8"/>
  <c r="M2263" i="8"/>
  <c r="Q2279" i="8"/>
  <c r="M2279" i="8"/>
  <c r="Q2295" i="8"/>
  <c r="M2295" i="8"/>
  <c r="Q2375" i="8"/>
  <c r="M2375" i="8"/>
  <c r="M2405" i="8"/>
  <c r="M1481" i="8"/>
  <c r="M1485" i="8"/>
  <c r="M1489" i="8"/>
  <c r="M1493" i="8"/>
  <c r="M1497" i="8"/>
  <c r="M1501" i="8"/>
  <c r="M1505" i="8"/>
  <c r="M1509" i="8"/>
  <c r="M1513" i="8"/>
  <c r="M1517" i="8"/>
  <c r="M1521" i="8"/>
  <c r="M1525" i="8"/>
  <c r="M1529" i="8"/>
  <c r="M1533" i="8"/>
  <c r="M1537" i="8"/>
  <c r="M1541" i="8"/>
  <c r="M1545" i="8"/>
  <c r="M1549" i="8"/>
  <c r="M1553" i="8"/>
  <c r="M1557" i="8"/>
  <c r="M1561" i="8"/>
  <c r="M1565" i="8"/>
  <c r="M1569" i="8"/>
  <c r="M1573" i="8"/>
  <c r="M1577" i="8"/>
  <c r="M1581" i="8"/>
  <c r="M1585" i="8"/>
  <c r="M1589" i="8"/>
  <c r="M1593" i="8"/>
  <c r="M1597" i="8"/>
  <c r="M1601" i="8"/>
  <c r="M1605" i="8"/>
  <c r="M1609" i="8"/>
  <c r="M1613" i="8"/>
  <c r="M1617" i="8"/>
  <c r="M1621" i="8"/>
  <c r="M1625" i="8"/>
  <c r="M1629" i="8"/>
  <c r="M1633" i="8"/>
  <c r="M1637" i="8"/>
  <c r="M1641" i="8"/>
  <c r="M1645" i="8"/>
  <c r="M1649" i="8"/>
  <c r="M1653" i="8"/>
  <c r="M1657" i="8"/>
  <c r="M1661" i="8"/>
  <c r="M1665" i="8"/>
  <c r="M1669" i="8"/>
  <c r="M1673" i="8"/>
  <c r="M1677" i="8"/>
  <c r="M1681" i="8"/>
  <c r="M1685" i="8"/>
  <c r="M1689" i="8"/>
  <c r="M1693" i="8"/>
  <c r="M1697" i="8"/>
  <c r="M1701" i="8"/>
  <c r="M1705" i="8"/>
  <c r="M1709" i="8"/>
  <c r="M1713" i="8"/>
  <c r="M1717" i="8"/>
  <c r="M1721" i="8"/>
  <c r="M1725" i="8"/>
  <c r="M1729" i="8"/>
  <c r="M1733" i="8"/>
  <c r="M1737" i="8"/>
  <c r="M1741" i="8"/>
  <c r="M1745" i="8"/>
  <c r="M1749" i="8"/>
  <c r="M1753" i="8"/>
  <c r="M1757" i="8"/>
  <c r="M1761" i="8"/>
  <c r="M1765" i="8"/>
  <c r="M1769" i="8"/>
  <c r="M1773" i="8"/>
  <c r="M1777" i="8"/>
  <c r="M1787" i="8"/>
  <c r="M1790" i="8"/>
  <c r="M1793" i="8"/>
  <c r="M1803" i="8"/>
  <c r="M1806" i="8"/>
  <c r="M1809" i="8"/>
  <c r="M1819" i="8"/>
  <c r="M1822" i="8"/>
  <c r="M1825" i="8"/>
  <c r="M1835" i="8"/>
  <c r="M1841" i="8"/>
  <c r="M1849" i="8"/>
  <c r="M1857" i="8"/>
  <c r="M1865" i="8"/>
  <c r="M1873" i="8"/>
  <c r="M1881" i="8"/>
  <c r="M1889" i="8"/>
  <c r="M1897" i="8"/>
  <c r="M1913" i="8"/>
  <c r="M1929" i="8"/>
  <c r="M1945" i="8"/>
  <c r="M1961" i="8"/>
  <c r="M1977" i="8"/>
  <c r="M1993" i="8"/>
  <c r="M2009" i="8"/>
  <c r="M2025" i="8"/>
  <c r="M2041" i="8"/>
  <c r="M2057" i="8"/>
  <c r="M2073" i="8"/>
  <c r="M2089" i="8"/>
  <c r="M2105" i="8"/>
  <c r="M2121" i="8"/>
  <c r="M2137" i="8"/>
  <c r="M2153" i="8"/>
  <c r="M2169" i="8"/>
  <c r="M1458" i="8"/>
  <c r="M1462" i="8"/>
  <c r="M1466" i="8"/>
  <c r="M1470" i="8"/>
  <c r="M1474" i="8"/>
  <c r="M1478" i="8"/>
  <c r="M1482" i="8"/>
  <c r="M1486" i="8"/>
  <c r="M1490" i="8"/>
  <c r="M1494" i="8"/>
  <c r="M1498" i="8"/>
  <c r="M1502" i="8"/>
  <c r="M1506" i="8"/>
  <c r="M1510" i="8"/>
  <c r="M1514" i="8"/>
  <c r="M1518" i="8"/>
  <c r="M1522" i="8"/>
  <c r="M1526" i="8"/>
  <c r="M1530" i="8"/>
  <c r="M1534" i="8"/>
  <c r="M1538" i="8"/>
  <c r="M1542" i="8"/>
  <c r="M1546" i="8"/>
  <c r="M1550" i="8"/>
  <c r="M1554" i="8"/>
  <c r="M1558" i="8"/>
  <c r="M1562" i="8"/>
  <c r="M1566" i="8"/>
  <c r="M1570" i="8"/>
  <c r="M1574" i="8"/>
  <c r="M1578" i="8"/>
  <c r="M1582" i="8"/>
  <c r="M1586" i="8"/>
  <c r="M1590" i="8"/>
  <c r="M1594" i="8"/>
  <c r="M1598" i="8"/>
  <c r="M1602" i="8"/>
  <c r="M1606" i="8"/>
  <c r="M1610" i="8"/>
  <c r="M1614" i="8"/>
  <c r="M1618" i="8"/>
  <c r="M1622" i="8"/>
  <c r="M1626" i="8"/>
  <c r="M1630" i="8"/>
  <c r="M1634" i="8"/>
  <c r="M1638" i="8"/>
  <c r="M1642" i="8"/>
  <c r="M1646" i="8"/>
  <c r="M1650" i="8"/>
  <c r="M1654" i="8"/>
  <c r="M1658" i="8"/>
  <c r="M1662" i="8"/>
  <c r="M1666" i="8"/>
  <c r="M1670" i="8"/>
  <c r="M1674" i="8"/>
  <c r="M1678" i="8"/>
  <c r="M1682" i="8"/>
  <c r="M1686" i="8"/>
  <c r="M1690" i="8"/>
  <c r="M1694" i="8"/>
  <c r="M1698" i="8"/>
  <c r="M1702" i="8"/>
  <c r="M1706" i="8"/>
  <c r="M1710" i="8"/>
  <c r="M1714" i="8"/>
  <c r="M1718" i="8"/>
  <c r="M1722" i="8"/>
  <c r="M1726" i="8"/>
  <c r="M1730" i="8"/>
  <c r="M1734" i="8"/>
  <c r="M1738" i="8"/>
  <c r="M1742" i="8"/>
  <c r="M1746" i="8"/>
  <c r="M1750" i="8"/>
  <c r="M1754" i="8"/>
  <c r="M1758" i="8"/>
  <c r="M1762" i="8"/>
  <c r="M1766" i="8"/>
  <c r="M1770" i="8"/>
  <c r="M1774" i="8"/>
  <c r="M1778" i="8"/>
  <c r="M1791" i="8"/>
  <c r="M1794" i="8"/>
  <c r="M1807" i="8"/>
  <c r="M1810" i="8"/>
  <c r="M1823" i="8"/>
  <c r="M1826" i="8"/>
  <c r="M1842" i="8"/>
  <c r="M1850" i="8"/>
  <c r="M1858" i="8"/>
  <c r="M1866" i="8"/>
  <c r="M1874" i="8"/>
  <c r="M1882" i="8"/>
  <c r="M1890" i="8"/>
  <c r="Q2195" i="8"/>
  <c r="M2195" i="8"/>
  <c r="Q2223" i="8"/>
  <c r="M2223" i="8"/>
  <c r="Q2239" i="8"/>
  <c r="M2239" i="8"/>
  <c r="Q2255" i="8"/>
  <c r="M2255" i="8"/>
  <c r="Q2271" i="8"/>
  <c r="M2271" i="8"/>
  <c r="Q2287" i="8"/>
  <c r="M2287" i="8"/>
  <c r="Q2359" i="8"/>
  <c r="M2359" i="8"/>
  <c r="M1375" i="8"/>
  <c r="M1379" i="8"/>
  <c r="M1383" i="8"/>
  <c r="M1387" i="8"/>
  <c r="M1391" i="8"/>
  <c r="M1395" i="8"/>
  <c r="M1399" i="8"/>
  <c r="M1403" i="8"/>
  <c r="M1407" i="8"/>
  <c r="M1411" i="8"/>
  <c r="M1415" i="8"/>
  <c r="M1419" i="8"/>
  <c r="M1423" i="8"/>
  <c r="M1427" i="8"/>
  <c r="M1431" i="8"/>
  <c r="M1435" i="8"/>
  <c r="M1439" i="8"/>
  <c r="M1443" i="8"/>
  <c r="M1447" i="8"/>
  <c r="M1451" i="8"/>
  <c r="M1455" i="8"/>
  <c r="M1459" i="8"/>
  <c r="M1463" i="8"/>
  <c r="M1467" i="8"/>
  <c r="M1471" i="8"/>
  <c r="M1475" i="8"/>
  <c r="M1479" i="8"/>
  <c r="M1483" i="8"/>
  <c r="M1487" i="8"/>
  <c r="M1491" i="8"/>
  <c r="M1495" i="8"/>
  <c r="M1499" i="8"/>
  <c r="M1503" i="8"/>
  <c r="M1507" i="8"/>
  <c r="M1511" i="8"/>
  <c r="M1515" i="8"/>
  <c r="M1519" i="8"/>
  <c r="M1523" i="8"/>
  <c r="M1527" i="8"/>
  <c r="M1531" i="8"/>
  <c r="M1535" i="8"/>
  <c r="M1539" i="8"/>
  <c r="M1543" i="8"/>
  <c r="M1547" i="8"/>
  <c r="M1551" i="8"/>
  <c r="M1555" i="8"/>
  <c r="M1559" i="8"/>
  <c r="M1563" i="8"/>
  <c r="M1567" i="8"/>
  <c r="M1571" i="8"/>
  <c r="M1575" i="8"/>
  <c r="M1579" i="8"/>
  <c r="M1583" i="8"/>
  <c r="M1587" i="8"/>
  <c r="M1591" i="8"/>
  <c r="M1595" i="8"/>
  <c r="M1599" i="8"/>
  <c r="M1603" i="8"/>
  <c r="M1607" i="8"/>
  <c r="M1611" i="8"/>
  <c r="M1615" i="8"/>
  <c r="M1619" i="8"/>
  <c r="M1623" i="8"/>
  <c r="M1627" i="8"/>
  <c r="M1631" i="8"/>
  <c r="M1635" i="8"/>
  <c r="M1639" i="8"/>
  <c r="M1643" i="8"/>
  <c r="M1647" i="8"/>
  <c r="M1651" i="8"/>
  <c r="M1655" i="8"/>
  <c r="M1659" i="8"/>
  <c r="M1663" i="8"/>
  <c r="M1667" i="8"/>
  <c r="M1671" i="8"/>
  <c r="M1675" i="8"/>
  <c r="M1679" i="8"/>
  <c r="M1683" i="8"/>
  <c r="M1687" i="8"/>
  <c r="M1691" i="8"/>
  <c r="M1695" i="8"/>
  <c r="M1699" i="8"/>
  <c r="M1703" i="8"/>
  <c r="M1707" i="8"/>
  <c r="M1711" i="8"/>
  <c r="M1715" i="8"/>
  <c r="M1719" i="8"/>
  <c r="M1723" i="8"/>
  <c r="M1727" i="8"/>
  <c r="M1731" i="8"/>
  <c r="M1735" i="8"/>
  <c r="M1739" i="8"/>
  <c r="M1743" i="8"/>
  <c r="M1747" i="8"/>
  <c r="M1751" i="8"/>
  <c r="M1755" i="8"/>
  <c r="M1759" i="8"/>
  <c r="M1763" i="8"/>
  <c r="M1767" i="8"/>
  <c r="M1771" i="8"/>
  <c r="M1775" i="8"/>
  <c r="M1779" i="8"/>
  <c r="M1782" i="8"/>
  <c r="M1785" i="8"/>
  <c r="M1795" i="8"/>
  <c r="M1798" i="8"/>
  <c r="M1801" i="8"/>
  <c r="M1811" i="8"/>
  <c r="M1814" i="8"/>
  <c r="M1817" i="8"/>
  <c r="M1827" i="8"/>
  <c r="M1830" i="8"/>
  <c r="M1833" i="8"/>
  <c r="M1837" i="8"/>
  <c r="M1845" i="8"/>
  <c r="M1853" i="8"/>
  <c r="M1861" i="8"/>
  <c r="M1869" i="8"/>
  <c r="M1877" i="8"/>
  <c r="M1885" i="8"/>
  <c r="M1893" i="8"/>
  <c r="M1905" i="8"/>
  <c r="M1921" i="8"/>
  <c r="M1937" i="8"/>
  <c r="M1953" i="8"/>
  <c r="M1969" i="8"/>
  <c r="M1985" i="8"/>
  <c r="M2001" i="8"/>
  <c r="M2017" i="8"/>
  <c r="M2033" i="8"/>
  <c r="M2049" i="8"/>
  <c r="M2065" i="8"/>
  <c r="M2081" i="8"/>
  <c r="M2097" i="8"/>
  <c r="M2113" i="8"/>
  <c r="M2129" i="8"/>
  <c r="M2145" i="8"/>
  <c r="M2161" i="8"/>
  <c r="M2177" i="8"/>
  <c r="Q2591" i="8"/>
  <c r="M2591" i="8"/>
  <c r="M1898" i="8"/>
  <c r="M1902" i="8"/>
  <c r="M1906" i="8"/>
  <c r="M1910" i="8"/>
  <c r="M1914" i="8"/>
  <c r="M1918" i="8"/>
  <c r="M1922" i="8"/>
  <c r="M1926" i="8"/>
  <c r="M1930" i="8"/>
  <c r="M1934" i="8"/>
  <c r="M1938" i="8"/>
  <c r="M1942" i="8"/>
  <c r="M1946" i="8"/>
  <c r="M1950" i="8"/>
  <c r="M1954" i="8"/>
  <c r="M1958" i="8"/>
  <c r="M1962" i="8"/>
  <c r="M1966" i="8"/>
  <c r="M1970" i="8"/>
  <c r="M1974" i="8"/>
  <c r="M1978" i="8"/>
  <c r="M1982" i="8"/>
  <c r="M1986" i="8"/>
  <c r="M1990" i="8"/>
  <c r="M1994" i="8"/>
  <c r="M1998" i="8"/>
  <c r="M2002" i="8"/>
  <c r="M2006" i="8"/>
  <c r="M2010" i="8"/>
  <c r="M2014" i="8"/>
  <c r="M2018" i="8"/>
  <c r="M2022" i="8"/>
  <c r="M2026" i="8"/>
  <c r="M2030" i="8"/>
  <c r="M2034" i="8"/>
  <c r="M2038" i="8"/>
  <c r="M2042" i="8"/>
  <c r="M2046" i="8"/>
  <c r="M2050" i="8"/>
  <c r="M2054" i="8"/>
  <c r="M2058" i="8"/>
  <c r="M2062" i="8"/>
  <c r="M2066" i="8"/>
  <c r="M2070" i="8"/>
  <c r="M2074" i="8"/>
  <c r="M2078" i="8"/>
  <c r="M2082" i="8"/>
  <c r="M2086" i="8"/>
  <c r="M2090" i="8"/>
  <c r="M2094" i="8"/>
  <c r="M2098" i="8"/>
  <c r="M2102" i="8"/>
  <c r="M2106" i="8"/>
  <c r="M2110" i="8"/>
  <c r="M2114" i="8"/>
  <c r="M2118" i="8"/>
  <c r="M2122" i="8"/>
  <c r="M2126" i="8"/>
  <c r="M2130" i="8"/>
  <c r="M2134" i="8"/>
  <c r="M2138" i="8"/>
  <c r="M2142" i="8"/>
  <c r="M2146" i="8"/>
  <c r="M2150" i="8"/>
  <c r="M2154" i="8"/>
  <c r="M2158" i="8"/>
  <c r="M2162" i="8"/>
  <c r="M2166" i="8"/>
  <c r="M2170" i="8"/>
  <c r="M2174" i="8"/>
  <c r="M2178" i="8"/>
  <c r="M2182" i="8"/>
  <c r="M2184" i="8"/>
  <c r="M2197" i="8"/>
  <c r="M2200" i="8"/>
  <c r="M2400" i="8"/>
  <c r="M1839" i="8"/>
  <c r="M1843" i="8"/>
  <c r="M1847" i="8"/>
  <c r="M1851" i="8"/>
  <c r="M1855" i="8"/>
  <c r="M1859" i="8"/>
  <c r="M1863" i="8"/>
  <c r="M1867" i="8"/>
  <c r="M1871" i="8"/>
  <c r="M1875" i="8"/>
  <c r="M1879" i="8"/>
  <c r="M1883" i="8"/>
  <c r="M1887" i="8"/>
  <c r="M1891" i="8"/>
  <c r="M1895" i="8"/>
  <c r="M1899" i="8"/>
  <c r="M1903" i="8"/>
  <c r="M1907" i="8"/>
  <c r="M1911" i="8"/>
  <c r="M1915" i="8"/>
  <c r="M1919" i="8"/>
  <c r="M1923" i="8"/>
  <c r="M1927" i="8"/>
  <c r="M1931" i="8"/>
  <c r="M1935" i="8"/>
  <c r="M1939" i="8"/>
  <c r="M1943" i="8"/>
  <c r="M1947" i="8"/>
  <c r="M1951" i="8"/>
  <c r="M1955" i="8"/>
  <c r="M1959" i="8"/>
  <c r="M1963" i="8"/>
  <c r="M1967" i="8"/>
  <c r="M1971" i="8"/>
  <c r="M1975" i="8"/>
  <c r="M1979" i="8"/>
  <c r="M1983" i="8"/>
  <c r="M1987" i="8"/>
  <c r="M1991" i="8"/>
  <c r="M1995" i="8"/>
  <c r="M1999" i="8"/>
  <c r="M2003" i="8"/>
  <c r="M2007" i="8"/>
  <c r="M2011" i="8"/>
  <c r="M2015" i="8"/>
  <c r="M2019" i="8"/>
  <c r="M2023" i="8"/>
  <c r="M2027" i="8"/>
  <c r="M2031" i="8"/>
  <c r="M2035" i="8"/>
  <c r="M2039" i="8"/>
  <c r="M2043" i="8"/>
  <c r="M2047" i="8"/>
  <c r="M2051" i="8"/>
  <c r="M2055" i="8"/>
  <c r="M2059" i="8"/>
  <c r="M2063" i="8"/>
  <c r="M2067" i="8"/>
  <c r="M2071" i="8"/>
  <c r="M2075" i="8"/>
  <c r="M2079" i="8"/>
  <c r="M2083" i="8"/>
  <c r="M2087" i="8"/>
  <c r="M2091" i="8"/>
  <c r="M2095" i="8"/>
  <c r="M2099" i="8"/>
  <c r="M2103" i="8"/>
  <c r="M2107" i="8"/>
  <c r="M2111" i="8"/>
  <c r="M2115" i="8"/>
  <c r="M2119" i="8"/>
  <c r="M2123" i="8"/>
  <c r="M2127" i="8"/>
  <c r="M2131" i="8"/>
  <c r="M2135" i="8"/>
  <c r="M2139" i="8"/>
  <c r="M2143" i="8"/>
  <c r="M2147" i="8"/>
  <c r="M2151" i="8"/>
  <c r="M2155" i="8"/>
  <c r="M2159" i="8"/>
  <c r="M2163" i="8"/>
  <c r="M2167" i="8"/>
  <c r="M2171" i="8"/>
  <c r="M2175" i="8"/>
  <c r="M2179" i="8"/>
  <c r="M2185" i="8"/>
  <c r="M2188" i="8"/>
  <c r="M2201" i="8"/>
  <c r="M2204" i="8"/>
  <c r="M2360" i="8"/>
  <c r="M2376" i="8"/>
  <c r="M2389" i="8"/>
  <c r="M2500" i="8"/>
  <c r="M2516" i="8"/>
  <c r="M2532" i="8"/>
  <c r="M2548" i="8"/>
  <c r="Q2559" i="8"/>
  <c r="M2559" i="8"/>
  <c r="M2576" i="8"/>
  <c r="M1784" i="8"/>
  <c r="M1788" i="8"/>
  <c r="M1792" i="8"/>
  <c r="M1796" i="8"/>
  <c r="M1800" i="8"/>
  <c r="M1804" i="8"/>
  <c r="M1808" i="8"/>
  <c r="M1812" i="8"/>
  <c r="M1816" i="8"/>
  <c r="M1820" i="8"/>
  <c r="M1824" i="8"/>
  <c r="M1828" i="8"/>
  <c r="M1832" i="8"/>
  <c r="M1836" i="8"/>
  <c r="M1840" i="8"/>
  <c r="M1844" i="8"/>
  <c r="M1848" i="8"/>
  <c r="M1852" i="8"/>
  <c r="M1856" i="8"/>
  <c r="M1860" i="8"/>
  <c r="M1864" i="8"/>
  <c r="M1868" i="8"/>
  <c r="M1872" i="8"/>
  <c r="M1876" i="8"/>
  <c r="M1880" i="8"/>
  <c r="M1884" i="8"/>
  <c r="M1888" i="8"/>
  <c r="M1892" i="8"/>
  <c r="M1896" i="8"/>
  <c r="M1900" i="8"/>
  <c r="M1904" i="8"/>
  <c r="M1908" i="8"/>
  <c r="M1912" i="8"/>
  <c r="M1916" i="8"/>
  <c r="M1920" i="8"/>
  <c r="M1924" i="8"/>
  <c r="M1928" i="8"/>
  <c r="M1932" i="8"/>
  <c r="M1936" i="8"/>
  <c r="M1940" i="8"/>
  <c r="M1944" i="8"/>
  <c r="M1948" i="8"/>
  <c r="M1952" i="8"/>
  <c r="M1956" i="8"/>
  <c r="M1960" i="8"/>
  <c r="M1964" i="8"/>
  <c r="M1968" i="8"/>
  <c r="M1972" i="8"/>
  <c r="M1976" i="8"/>
  <c r="M1980" i="8"/>
  <c r="M1984" i="8"/>
  <c r="M1988" i="8"/>
  <c r="M1992" i="8"/>
  <c r="M1996" i="8"/>
  <c r="M2000" i="8"/>
  <c r="M2004" i="8"/>
  <c r="M2008" i="8"/>
  <c r="M2012" i="8"/>
  <c r="M2016" i="8"/>
  <c r="M2020" i="8"/>
  <c r="M2024" i="8"/>
  <c r="M2028" i="8"/>
  <c r="M2032" i="8"/>
  <c r="M2036" i="8"/>
  <c r="M2040" i="8"/>
  <c r="M2044" i="8"/>
  <c r="M2048" i="8"/>
  <c r="M2052" i="8"/>
  <c r="M2056" i="8"/>
  <c r="M2060" i="8"/>
  <c r="M2064" i="8"/>
  <c r="M2068" i="8"/>
  <c r="M2072" i="8"/>
  <c r="M2076" i="8"/>
  <c r="M2080" i="8"/>
  <c r="M2084" i="8"/>
  <c r="M2088" i="8"/>
  <c r="M2092" i="8"/>
  <c r="M2096" i="8"/>
  <c r="M2100" i="8"/>
  <c r="M2104" i="8"/>
  <c r="M2108" i="8"/>
  <c r="M2112" i="8"/>
  <c r="M2116" i="8"/>
  <c r="M2120" i="8"/>
  <c r="M2124" i="8"/>
  <c r="M2128" i="8"/>
  <c r="M2132" i="8"/>
  <c r="M2136" i="8"/>
  <c r="M2140" i="8"/>
  <c r="M2144" i="8"/>
  <c r="M2148" i="8"/>
  <c r="M2152" i="8"/>
  <c r="M2156" i="8"/>
  <c r="M2160" i="8"/>
  <c r="M2164" i="8"/>
  <c r="M2168" i="8"/>
  <c r="M2172" i="8"/>
  <c r="M2176" i="8"/>
  <c r="M2180" i="8"/>
  <c r="M2189" i="8"/>
  <c r="M2192" i="8"/>
  <c r="M2205" i="8"/>
  <c r="M2208" i="8"/>
  <c r="M2384" i="8"/>
  <c r="M2416" i="8"/>
  <c r="M2303" i="8"/>
  <c r="M2307" i="8"/>
  <c r="M2311" i="8"/>
  <c r="M2315" i="8"/>
  <c r="M2319" i="8"/>
  <c r="M2323" i="8"/>
  <c r="M2327" i="8"/>
  <c r="M2331" i="8"/>
  <c r="M2335" i="8"/>
  <c r="M2339" i="8"/>
  <c r="M2343" i="8"/>
  <c r="M2349" i="8"/>
  <c r="M2352" i="8"/>
  <c r="M2365" i="8"/>
  <c r="M2368" i="8"/>
  <c r="M2381" i="8"/>
  <c r="M2392" i="8"/>
  <c r="M2397" i="8"/>
  <c r="M2408" i="8"/>
  <c r="M2413" i="8"/>
  <c r="M2497" i="8"/>
  <c r="Q2499" i="8"/>
  <c r="M2499" i="8"/>
  <c r="Q2515" i="8"/>
  <c r="M2515" i="8"/>
  <c r="Q2531" i="8"/>
  <c r="M2531" i="8"/>
  <c r="Q2547" i="8"/>
  <c r="M2547" i="8"/>
  <c r="M2560" i="8"/>
  <c r="Q2575" i="8"/>
  <c r="M2575" i="8"/>
  <c r="M2592" i="8"/>
  <c r="Q2607" i="8"/>
  <c r="M2607" i="8"/>
  <c r="M2624" i="8"/>
  <c r="Q2657" i="8"/>
  <c r="M2657" i="8"/>
  <c r="M2671" i="8"/>
  <c r="M2735" i="8"/>
  <c r="Q2755" i="8"/>
  <c r="M2755" i="8"/>
  <c r="Q2763" i="8"/>
  <c r="M2763" i="8"/>
  <c r="Q2771" i="8"/>
  <c r="M2771" i="8"/>
  <c r="Q2779" i="8"/>
  <c r="M2779" i="8"/>
  <c r="Q2787" i="8"/>
  <c r="M2787" i="8"/>
  <c r="Q2795" i="8"/>
  <c r="M2795" i="8"/>
  <c r="Q2803" i="8"/>
  <c r="M2803" i="8"/>
  <c r="Q2811" i="8"/>
  <c r="M2811" i="8"/>
  <c r="M2888" i="8"/>
  <c r="Q2913" i="8"/>
  <c r="M2913" i="8"/>
  <c r="Q2929" i="8"/>
  <c r="M2929" i="8"/>
  <c r="Q2945" i="8"/>
  <c r="M2945" i="8"/>
  <c r="Q2961" i="8"/>
  <c r="M2961" i="8"/>
  <c r="Q2977" i="8"/>
  <c r="M2977" i="8"/>
  <c r="M2212" i="8"/>
  <c r="M2216" i="8"/>
  <c r="M2220" i="8"/>
  <c r="M2224" i="8"/>
  <c r="M2228" i="8"/>
  <c r="M2232" i="8"/>
  <c r="M2236" i="8"/>
  <c r="M2240" i="8"/>
  <c r="M2244" i="8"/>
  <c r="M2248" i="8"/>
  <c r="M2252" i="8"/>
  <c r="M2256" i="8"/>
  <c r="M2260" i="8"/>
  <c r="M2264" i="8"/>
  <c r="M2268" i="8"/>
  <c r="M2272" i="8"/>
  <c r="M2276" i="8"/>
  <c r="M2280" i="8"/>
  <c r="M2284" i="8"/>
  <c r="M2288" i="8"/>
  <c r="M2292" i="8"/>
  <c r="M2296" i="8"/>
  <c r="M2300" i="8"/>
  <c r="M2304" i="8"/>
  <c r="M2308" i="8"/>
  <c r="M2312" i="8"/>
  <c r="M2316" i="8"/>
  <c r="M2320" i="8"/>
  <c r="M2324" i="8"/>
  <c r="M2328" i="8"/>
  <c r="M2332" i="8"/>
  <c r="M2336" i="8"/>
  <c r="M2340" i="8"/>
  <c r="M2344" i="8"/>
  <c r="M2353" i="8"/>
  <c r="M2356" i="8"/>
  <c r="M2369" i="8"/>
  <c r="M2372" i="8"/>
  <c r="M2388" i="8"/>
  <c r="M2393" i="8"/>
  <c r="M2404" i="8"/>
  <c r="M2409" i="8"/>
  <c r="M2420" i="8"/>
  <c r="M2424" i="8"/>
  <c r="M2428" i="8"/>
  <c r="M2432" i="8"/>
  <c r="M2436" i="8"/>
  <c r="M2440" i="8"/>
  <c r="M2444" i="8"/>
  <c r="M2448" i="8"/>
  <c r="M2452" i="8"/>
  <c r="M2456" i="8"/>
  <c r="M2460" i="8"/>
  <c r="M2464" i="8"/>
  <c r="M2468" i="8"/>
  <c r="M2472" i="8"/>
  <c r="M2476" i="8"/>
  <c r="M2480" i="8"/>
  <c r="M2484" i="8"/>
  <c r="M2488" i="8"/>
  <c r="Q2567" i="8"/>
  <c r="M2567" i="8"/>
  <c r="M2584" i="8"/>
  <c r="Q2599" i="8"/>
  <c r="M2599" i="8"/>
  <c r="M2616" i="8"/>
  <c r="M2608" i="8"/>
  <c r="Q2623" i="8"/>
  <c r="M2623" i="8"/>
  <c r="Q2643" i="8"/>
  <c r="M2643" i="8"/>
  <c r="M2703" i="8"/>
  <c r="M2186" i="8"/>
  <c r="M2190" i="8"/>
  <c r="M2194" i="8"/>
  <c r="M2198" i="8"/>
  <c r="M2202" i="8"/>
  <c r="M2206" i="8"/>
  <c r="M2210" i="8"/>
  <c r="M2214" i="8"/>
  <c r="M2218" i="8"/>
  <c r="M2222" i="8"/>
  <c r="M2226" i="8"/>
  <c r="M2230" i="8"/>
  <c r="M2234" i="8"/>
  <c r="M2238" i="8"/>
  <c r="M2242" i="8"/>
  <c r="M2246" i="8"/>
  <c r="M2250" i="8"/>
  <c r="M2254" i="8"/>
  <c r="M2258" i="8"/>
  <c r="M2262" i="8"/>
  <c r="M2266" i="8"/>
  <c r="M2270" i="8"/>
  <c r="M2274" i="8"/>
  <c r="M2278" i="8"/>
  <c r="M2282" i="8"/>
  <c r="M2286" i="8"/>
  <c r="M2290" i="8"/>
  <c r="M2294" i="8"/>
  <c r="M2298" i="8"/>
  <c r="M2302" i="8"/>
  <c r="M2306" i="8"/>
  <c r="M2310" i="8"/>
  <c r="M2314" i="8"/>
  <c r="M2318" i="8"/>
  <c r="M2322" i="8"/>
  <c r="M2326" i="8"/>
  <c r="M2330" i="8"/>
  <c r="M2334" i="8"/>
  <c r="M2338" i="8"/>
  <c r="M2342" i="8"/>
  <c r="M2346" i="8"/>
  <c r="M2348" i="8"/>
  <c r="M2351" i="8"/>
  <c r="M2361" i="8"/>
  <c r="M2364" i="8"/>
  <c r="M2367" i="8"/>
  <c r="M2377" i="8"/>
  <c r="M2380" i="8"/>
  <c r="M2385" i="8"/>
  <c r="M2396" i="8"/>
  <c r="M2401" i="8"/>
  <c r="M2412" i="8"/>
  <c r="M2417" i="8"/>
  <c r="M2568" i="8"/>
  <c r="Q2583" i="8"/>
  <c r="M2583" i="8"/>
  <c r="M2600" i="8"/>
  <c r="Q2615" i="8"/>
  <c r="M2615" i="8"/>
  <c r="M2421" i="8"/>
  <c r="M2425" i="8"/>
  <c r="M2429" i="8"/>
  <c r="M2433" i="8"/>
  <c r="M2437" i="8"/>
  <c r="M2441" i="8"/>
  <c r="M2445" i="8"/>
  <c r="M2449" i="8"/>
  <c r="M2453" i="8"/>
  <c r="M2457" i="8"/>
  <c r="M2461" i="8"/>
  <c r="M2465" i="8"/>
  <c r="M2469" i="8"/>
  <c r="M2473" i="8"/>
  <c r="M2477" i="8"/>
  <c r="M2481" i="8"/>
  <c r="M2485" i="8"/>
  <c r="M2489" i="8"/>
  <c r="M2501" i="8"/>
  <c r="M2504" i="8"/>
  <c r="M2517" i="8"/>
  <c r="M2520" i="8"/>
  <c r="M2533" i="8"/>
  <c r="M2536" i="8"/>
  <c r="M2549" i="8"/>
  <c r="M2552" i="8"/>
  <c r="M2350" i="8"/>
  <c r="M2354" i="8"/>
  <c r="M2358" i="8"/>
  <c r="M2362" i="8"/>
  <c r="M2366" i="8"/>
  <c r="M2370" i="8"/>
  <c r="M2374" i="8"/>
  <c r="M2378" i="8"/>
  <c r="M2382" i="8"/>
  <c r="M2386" i="8"/>
  <c r="M2390" i="8"/>
  <c r="M2394" i="8"/>
  <c r="M2398" i="8"/>
  <c r="M2402" i="8"/>
  <c r="M2406" i="8"/>
  <c r="M2410" i="8"/>
  <c r="M2414" i="8"/>
  <c r="M2418" i="8"/>
  <c r="M2422" i="8"/>
  <c r="M2426" i="8"/>
  <c r="M2430" i="8"/>
  <c r="M2434" i="8"/>
  <c r="M2438" i="8"/>
  <c r="M2442" i="8"/>
  <c r="M2446" i="8"/>
  <c r="M2450" i="8"/>
  <c r="M2454" i="8"/>
  <c r="M2458" i="8"/>
  <c r="M2462" i="8"/>
  <c r="M2466" i="8"/>
  <c r="M2470" i="8"/>
  <c r="M2474" i="8"/>
  <c r="M2478" i="8"/>
  <c r="M2482" i="8"/>
  <c r="M2486" i="8"/>
  <c r="M2490" i="8"/>
  <c r="M2492" i="8"/>
  <c r="M2495" i="8"/>
  <c r="M2505" i="8"/>
  <c r="M2508" i="8"/>
  <c r="M2521" i="8"/>
  <c r="M2524" i="8"/>
  <c r="M2537" i="8"/>
  <c r="M2540" i="8"/>
  <c r="M2553" i="8"/>
  <c r="M2556" i="8"/>
  <c r="M2564" i="8"/>
  <c r="M2572" i="8"/>
  <c r="M2580" i="8"/>
  <c r="M2588" i="8"/>
  <c r="M2596" i="8"/>
  <c r="M2604" i="8"/>
  <c r="M2612" i="8"/>
  <c r="M2620" i="8"/>
  <c r="M2628" i="8"/>
  <c r="M2687" i="8"/>
  <c r="M2719" i="8"/>
  <c r="Q2751" i="8"/>
  <c r="M2751" i="8"/>
  <c r="Q2759" i="8"/>
  <c r="M2759" i="8"/>
  <c r="Q2767" i="8"/>
  <c r="M2767" i="8"/>
  <c r="Q2775" i="8"/>
  <c r="M2775" i="8"/>
  <c r="Q2783" i="8"/>
  <c r="M2783" i="8"/>
  <c r="Q2791" i="8"/>
  <c r="M2791" i="8"/>
  <c r="Q2799" i="8"/>
  <c r="M2799" i="8"/>
  <c r="Q2807" i="8"/>
  <c r="M2807" i="8"/>
  <c r="Q2827" i="8"/>
  <c r="M2827" i="8"/>
  <c r="M2383" i="8"/>
  <c r="M2387" i="8"/>
  <c r="M2391" i="8"/>
  <c r="M2395" i="8"/>
  <c r="M2399" i="8"/>
  <c r="M2403" i="8"/>
  <c r="M2407" i="8"/>
  <c r="M2411" i="8"/>
  <c r="M2415" i="8"/>
  <c r="M2419" i="8"/>
  <c r="M2423" i="8"/>
  <c r="M2427" i="8"/>
  <c r="M2431" i="8"/>
  <c r="M2435" i="8"/>
  <c r="M2439" i="8"/>
  <c r="M2443" i="8"/>
  <c r="M2447" i="8"/>
  <c r="M2451" i="8"/>
  <c r="M2455" i="8"/>
  <c r="M2459" i="8"/>
  <c r="M2463" i="8"/>
  <c r="M2467" i="8"/>
  <c r="M2471" i="8"/>
  <c r="M2475" i="8"/>
  <c r="M2479" i="8"/>
  <c r="M2483" i="8"/>
  <c r="M2487" i="8"/>
  <c r="M2493" i="8"/>
  <c r="M2496" i="8"/>
  <c r="M2509" i="8"/>
  <c r="M2512" i="8"/>
  <c r="M2525" i="8"/>
  <c r="M2528" i="8"/>
  <c r="M2541" i="8"/>
  <c r="M2544" i="8"/>
  <c r="M2632" i="8"/>
  <c r="M2636" i="8"/>
  <c r="M2640" i="8"/>
  <c r="M2644" i="8"/>
  <c r="M2648" i="8"/>
  <c r="M2652" i="8"/>
  <c r="M2662" i="8"/>
  <c r="M2675" i="8"/>
  <c r="M2691" i="8"/>
  <c r="M2707" i="8"/>
  <c r="M2723" i="8"/>
  <c r="M2739" i="8"/>
  <c r="M2557" i="8"/>
  <c r="M2561" i="8"/>
  <c r="M2565" i="8"/>
  <c r="M2569" i="8"/>
  <c r="M2573" i="8"/>
  <c r="M2577" i="8"/>
  <c r="M2581" i="8"/>
  <c r="M2585" i="8"/>
  <c r="M2589" i="8"/>
  <c r="M2593" i="8"/>
  <c r="M2597" i="8"/>
  <c r="M2601" i="8"/>
  <c r="M2605" i="8"/>
  <c r="M2609" i="8"/>
  <c r="M2613" i="8"/>
  <c r="M2617" i="8"/>
  <c r="M2621" i="8"/>
  <c r="M2625" i="8"/>
  <c r="M2629" i="8"/>
  <c r="M2633" i="8"/>
  <c r="M2637" i="8"/>
  <c r="M2641" i="8"/>
  <c r="M2645" i="8"/>
  <c r="M2649" i="8"/>
  <c r="M2653" i="8"/>
  <c r="M2658" i="8"/>
  <c r="M2663" i="8"/>
  <c r="M2679" i="8"/>
  <c r="M2695" i="8"/>
  <c r="M2711" i="8"/>
  <c r="M2727" i="8"/>
  <c r="M2743" i="8"/>
  <c r="M2812" i="8"/>
  <c r="M2828" i="8"/>
  <c r="Q2847" i="8"/>
  <c r="M2847" i="8"/>
  <c r="Q2863" i="8"/>
  <c r="M2863" i="8"/>
  <c r="Q2879" i="8"/>
  <c r="M2879" i="8"/>
  <c r="M2494" i="8"/>
  <c r="M2498" i="8"/>
  <c r="M2502" i="8"/>
  <c r="M2506" i="8"/>
  <c r="M2510" i="8"/>
  <c r="M2514" i="8"/>
  <c r="M2518" i="8"/>
  <c r="M2522" i="8"/>
  <c r="M2526" i="8"/>
  <c r="M2530" i="8"/>
  <c r="M2534" i="8"/>
  <c r="M2538" i="8"/>
  <c r="M2542" i="8"/>
  <c r="M2546" i="8"/>
  <c r="M2550" i="8"/>
  <c r="M2554" i="8"/>
  <c r="M2558" i="8"/>
  <c r="M2562" i="8"/>
  <c r="M2566" i="8"/>
  <c r="M2570" i="8"/>
  <c r="M2574" i="8"/>
  <c r="M2578" i="8"/>
  <c r="M2582" i="8"/>
  <c r="M2586" i="8"/>
  <c r="M2590" i="8"/>
  <c r="M2594" i="8"/>
  <c r="M2598" i="8"/>
  <c r="M2602" i="8"/>
  <c r="M2606" i="8"/>
  <c r="M2610" i="8"/>
  <c r="M2614" i="8"/>
  <c r="M2618" i="8"/>
  <c r="M2622" i="8"/>
  <c r="M2626" i="8"/>
  <c r="M2630" i="8"/>
  <c r="M2634" i="8"/>
  <c r="M2638" i="8"/>
  <c r="M2642" i="8"/>
  <c r="M2646" i="8"/>
  <c r="M2650" i="8"/>
  <c r="M2654" i="8"/>
  <c r="M2659" i="8"/>
  <c r="M2667" i="8"/>
  <c r="M2683" i="8"/>
  <c r="M2699" i="8"/>
  <c r="M2715" i="8"/>
  <c r="M2731" i="8"/>
  <c r="M2747" i="8"/>
  <c r="M2656" i="8"/>
  <c r="M2660" i="8"/>
  <c r="M2664" i="8"/>
  <c r="M2668" i="8"/>
  <c r="M2672" i="8"/>
  <c r="M2676" i="8"/>
  <c r="M2680" i="8"/>
  <c r="M2684" i="8"/>
  <c r="M2688" i="8"/>
  <c r="M2692" i="8"/>
  <c r="M2696" i="8"/>
  <c r="M2700" i="8"/>
  <c r="M2704" i="8"/>
  <c r="M2708" i="8"/>
  <c r="M2712" i="8"/>
  <c r="M2716" i="8"/>
  <c r="M2720" i="8"/>
  <c r="M2724" i="8"/>
  <c r="M2728" i="8"/>
  <c r="M2732" i="8"/>
  <c r="M2736" i="8"/>
  <c r="M2740" i="8"/>
  <c r="M2744" i="8"/>
  <c r="M2748" i="8"/>
  <c r="M2752" i="8"/>
  <c r="M2756" i="8"/>
  <c r="M2760" i="8"/>
  <c r="M2764" i="8"/>
  <c r="M2768" i="8"/>
  <c r="M2772" i="8"/>
  <c r="M2776" i="8"/>
  <c r="M2780" i="8"/>
  <c r="M2784" i="8"/>
  <c r="M2788" i="8"/>
  <c r="M2792" i="8"/>
  <c r="M2796" i="8"/>
  <c r="M2800" i="8"/>
  <c r="M2804" i="8"/>
  <c r="M2808" i="8"/>
  <c r="M2813" i="8"/>
  <c r="M2816" i="8"/>
  <c r="M2819" i="8"/>
  <c r="M2829" i="8"/>
  <c r="M2832" i="8"/>
  <c r="M2839" i="8"/>
  <c r="M2855" i="8"/>
  <c r="M2871" i="8"/>
  <c r="M2661" i="8"/>
  <c r="M2665" i="8"/>
  <c r="M2669" i="8"/>
  <c r="M2673" i="8"/>
  <c r="M2677" i="8"/>
  <c r="M2681" i="8"/>
  <c r="M2685" i="8"/>
  <c r="M2689" i="8"/>
  <c r="M2693" i="8"/>
  <c r="M2697" i="8"/>
  <c r="M2701" i="8"/>
  <c r="M2705" i="8"/>
  <c r="M2709" i="8"/>
  <c r="M2713" i="8"/>
  <c r="M2717" i="8"/>
  <c r="M2721" i="8"/>
  <c r="M2725" i="8"/>
  <c r="M2729" i="8"/>
  <c r="M2733" i="8"/>
  <c r="M2737" i="8"/>
  <c r="M2741" i="8"/>
  <c r="M2745" i="8"/>
  <c r="M2749" i="8"/>
  <c r="M2753" i="8"/>
  <c r="M2757" i="8"/>
  <c r="M2761" i="8"/>
  <c r="M2765" i="8"/>
  <c r="M2769" i="8"/>
  <c r="M2773" i="8"/>
  <c r="M2777" i="8"/>
  <c r="M2781" i="8"/>
  <c r="M2785" i="8"/>
  <c r="M2789" i="8"/>
  <c r="M2793" i="8"/>
  <c r="M2797" i="8"/>
  <c r="M2801" i="8"/>
  <c r="M2805" i="8"/>
  <c r="M2809" i="8"/>
  <c r="M2817" i="8"/>
  <c r="M2820" i="8"/>
  <c r="Q2833" i="8"/>
  <c r="M2833" i="8"/>
  <c r="Q2887" i="8"/>
  <c r="M2887" i="8"/>
  <c r="Q2905" i="8"/>
  <c r="M2905" i="8"/>
  <c r="Q2921" i="8"/>
  <c r="M2921" i="8"/>
  <c r="Q2937" i="8"/>
  <c r="M2937" i="8"/>
  <c r="Q2953" i="8"/>
  <c r="M2953" i="8"/>
  <c r="Q2969" i="8"/>
  <c r="M2969" i="8"/>
  <c r="Q2985" i="8"/>
  <c r="M2985" i="8"/>
  <c r="M2666" i="8"/>
  <c r="M2670" i="8"/>
  <c r="M2674" i="8"/>
  <c r="M2678" i="8"/>
  <c r="M2682" i="8"/>
  <c r="M2686" i="8"/>
  <c r="M2690" i="8"/>
  <c r="M2694" i="8"/>
  <c r="M2698" i="8"/>
  <c r="M2702" i="8"/>
  <c r="M2706" i="8"/>
  <c r="M2710" i="8"/>
  <c r="M2714" i="8"/>
  <c r="M2718" i="8"/>
  <c r="M2722" i="8"/>
  <c r="M2726" i="8"/>
  <c r="M2730" i="8"/>
  <c r="M2734" i="8"/>
  <c r="M2738" i="8"/>
  <c r="M2742" i="8"/>
  <c r="M2746" i="8"/>
  <c r="M2750" i="8"/>
  <c r="M2754" i="8"/>
  <c r="M2758" i="8"/>
  <c r="M2762" i="8"/>
  <c r="M2766" i="8"/>
  <c r="M2770" i="8"/>
  <c r="M2774" i="8"/>
  <c r="M2778" i="8"/>
  <c r="M2782" i="8"/>
  <c r="M2786" i="8"/>
  <c r="M2790" i="8"/>
  <c r="M2794" i="8"/>
  <c r="M2798" i="8"/>
  <c r="M2802" i="8"/>
  <c r="M2806" i="8"/>
  <c r="M2810" i="8"/>
  <c r="M2821" i="8"/>
  <c r="M2824" i="8"/>
  <c r="M2836" i="8"/>
  <c r="M2840" i="8"/>
  <c r="M2844" i="8"/>
  <c r="M2848" i="8"/>
  <c r="M2852" i="8"/>
  <c r="M2856" i="8"/>
  <c r="M2860" i="8"/>
  <c r="M2864" i="8"/>
  <c r="M2868" i="8"/>
  <c r="M2872" i="8"/>
  <c r="M2876" i="8"/>
  <c r="M2880" i="8"/>
  <c r="M2884" i="8"/>
  <c r="M2889" i="8"/>
  <c r="M2892" i="8"/>
  <c r="M2837" i="8"/>
  <c r="M2841" i="8"/>
  <c r="M2845" i="8"/>
  <c r="M2849" i="8"/>
  <c r="M2853" i="8"/>
  <c r="M2857" i="8"/>
  <c r="M2861" i="8"/>
  <c r="M2865" i="8"/>
  <c r="M2869" i="8"/>
  <c r="M2873" i="8"/>
  <c r="M2877" i="8"/>
  <c r="M2881" i="8"/>
  <c r="M2885" i="8"/>
  <c r="M2893" i="8"/>
  <c r="M2896" i="8"/>
  <c r="M2993" i="8"/>
  <c r="M2814" i="8"/>
  <c r="M2818" i="8"/>
  <c r="M2822" i="8"/>
  <c r="M2826" i="8"/>
  <c r="M2830" i="8"/>
  <c r="M2834" i="8"/>
  <c r="M2838" i="8"/>
  <c r="M2842" i="8"/>
  <c r="M2846" i="8"/>
  <c r="M2850" i="8"/>
  <c r="M2854" i="8"/>
  <c r="M2858" i="8"/>
  <c r="M2862" i="8"/>
  <c r="M2866" i="8"/>
  <c r="M2870" i="8"/>
  <c r="M2874" i="8"/>
  <c r="M2878" i="8"/>
  <c r="M2882" i="8"/>
  <c r="M2886" i="8"/>
  <c r="M2897" i="8"/>
  <c r="M2997" i="8"/>
  <c r="M2890" i="8"/>
  <c r="M2894" i="8"/>
  <c r="M2898" i="8"/>
  <c r="M2902" i="8"/>
  <c r="M2906" i="8"/>
  <c r="M2910" i="8"/>
  <c r="M2914" i="8"/>
  <c r="M2918" i="8"/>
  <c r="M2922" i="8"/>
  <c r="M2926" i="8"/>
  <c r="M2930" i="8"/>
  <c r="M2934" i="8"/>
  <c r="M2938" i="8"/>
  <c r="M2942" i="8"/>
  <c r="M2946" i="8"/>
  <c r="M2950" i="8"/>
  <c r="M2954" i="8"/>
  <c r="M2958" i="8"/>
  <c r="M2962" i="8"/>
  <c r="M2966" i="8"/>
  <c r="M2970" i="8"/>
  <c r="M2974" i="8"/>
  <c r="M2978" i="8"/>
  <c r="M2982" i="8"/>
  <c r="M2986" i="8"/>
  <c r="M2990" i="8"/>
  <c r="M2994" i="8"/>
  <c r="M2998" i="8"/>
  <c r="M2991" i="8"/>
  <c r="M2995" i="8"/>
  <c r="M2999" i="8"/>
  <c r="M2900" i="8"/>
  <c r="M2904" i="8"/>
  <c r="M2908" i="8"/>
  <c r="M2912" i="8"/>
  <c r="M2916" i="8"/>
  <c r="M2920" i="8"/>
  <c r="M2924" i="8"/>
  <c r="M2928" i="8"/>
  <c r="M2932" i="8"/>
  <c r="M2936" i="8"/>
  <c r="M2940" i="8"/>
  <c r="M2944" i="8"/>
  <c r="M2948" i="8"/>
  <c r="M2952" i="8"/>
  <c r="M2956" i="8"/>
  <c r="M2960" i="8"/>
  <c r="M2964" i="8"/>
  <c r="M2968" i="8"/>
  <c r="M2972" i="8"/>
  <c r="M2976" i="8"/>
  <c r="M2980" i="8"/>
  <c r="M2984" i="8"/>
  <c r="M2988" i="8"/>
  <c r="M2992" i="8"/>
  <c r="M2996" i="8"/>
  <c r="M3000" i="8"/>
  <c r="M14" i="1" l="1"/>
  <c r="M7" i="1"/>
  <c r="G9" i="1"/>
  <c r="E62" i="3"/>
  <c r="M15" i="1"/>
  <c r="B14" i="1"/>
  <c r="G14" i="1" s="1"/>
  <c r="N14" i="1" s="1"/>
  <c r="D72" i="3"/>
  <c r="G140" i="3"/>
  <c r="B70" i="3"/>
  <c r="B35" i="3"/>
  <c r="D35" i="3"/>
  <c r="C210" i="3"/>
  <c r="D237" i="3"/>
  <c r="B264" i="3"/>
  <c r="M22" i="1"/>
  <c r="G11" i="1"/>
  <c r="M5" i="1"/>
  <c r="H16" i="2"/>
  <c r="M10" i="1"/>
  <c r="M16" i="1"/>
  <c r="D12" i="1"/>
  <c r="F10" i="1"/>
  <c r="M8" i="1"/>
  <c r="D25" i="2"/>
  <c r="F35" i="3"/>
  <c r="H35" i="3"/>
  <c r="D62" i="3"/>
  <c r="D210" i="3"/>
  <c r="B237" i="3"/>
  <c r="C237" i="3"/>
  <c r="G97" i="3"/>
  <c r="J12" i="1"/>
  <c r="M20" i="1"/>
  <c r="M11" i="1"/>
  <c r="N11" i="1" s="1"/>
  <c r="G62" i="3"/>
  <c r="E16" i="2"/>
  <c r="M23" i="1"/>
  <c r="B20" i="1"/>
  <c r="G20" i="1" s="1"/>
  <c r="N20" i="1" s="1"/>
  <c r="B75" i="3"/>
  <c r="C70" i="3"/>
  <c r="H12" i="1"/>
  <c r="C35" i="3"/>
  <c r="B62" i="3"/>
  <c r="B210" i="3"/>
  <c r="D264" i="3"/>
  <c r="M9" i="1"/>
  <c r="N9" i="1" s="1"/>
  <c r="M13" i="1"/>
  <c r="B74" i="3"/>
  <c r="D74" i="3" s="1"/>
  <c r="D16" i="2"/>
  <c r="C13" i="2"/>
  <c r="E35" i="3"/>
  <c r="G35" i="3"/>
  <c r="F62" i="3"/>
  <c r="E237" i="3"/>
  <c r="E264" i="3"/>
  <c r="F16" i="2"/>
  <c r="M21" i="1"/>
  <c r="M19" i="1"/>
  <c r="G13" i="1"/>
  <c r="N13" i="1" s="1"/>
  <c r="B25" i="2"/>
  <c r="B32" i="2"/>
  <c r="M27" i="1"/>
  <c r="M24" i="1"/>
  <c r="B67" i="3"/>
  <c r="B10" i="1"/>
  <c r="T50" i="2"/>
  <c r="F50" i="2" s="1"/>
  <c r="B66" i="3"/>
  <c r="B76" i="3"/>
  <c r="C27" i="1"/>
  <c r="G148" i="3"/>
  <c r="G106" i="3"/>
  <c r="D26" i="1"/>
  <c r="G132" i="3"/>
  <c r="J18" i="1"/>
  <c r="J28" i="1" s="1"/>
  <c r="D18" i="1"/>
  <c r="G103" i="3"/>
  <c r="B26" i="1"/>
  <c r="B88" i="3"/>
  <c r="C29" i="2"/>
  <c r="G101" i="3"/>
  <c r="L18" i="1"/>
  <c r="G92" i="3"/>
  <c r="I18" i="1"/>
  <c r="F237" i="3"/>
  <c r="C264" i="3"/>
  <c r="B79" i="3"/>
  <c r="L12" i="1"/>
  <c r="C50" i="2"/>
  <c r="E50" i="2"/>
  <c r="A50" i="2"/>
  <c r="B50" i="2"/>
  <c r="D50" i="2"/>
  <c r="G177" i="3"/>
  <c r="D10" i="1"/>
  <c r="G10" i="1" s="1"/>
  <c r="N10" i="1" s="1"/>
  <c r="E8" i="1"/>
  <c r="G118" i="3"/>
  <c r="G129" i="3"/>
  <c r="I12" i="1"/>
  <c r="K25" i="1"/>
  <c r="G122" i="3"/>
  <c r="C86" i="3"/>
  <c r="C73" i="3"/>
  <c r="C87" i="3"/>
  <c r="E21" i="1"/>
  <c r="G94" i="3"/>
  <c r="B86" i="3"/>
  <c r="H25" i="1"/>
  <c r="C67" i="3"/>
  <c r="D67" i="3" s="1"/>
  <c r="K18" i="1"/>
  <c r="G142" i="3"/>
  <c r="C83" i="3"/>
  <c r="C4" i="3"/>
  <c r="B71" i="3"/>
  <c r="B19" i="1"/>
  <c r="G19" i="1" s="1"/>
  <c r="N19" i="1" s="1"/>
  <c r="B80" i="3"/>
  <c r="B15" i="1"/>
  <c r="B27" i="1"/>
  <c r="G27" i="1" s="1"/>
  <c r="N27" i="1" s="1"/>
  <c r="B82" i="3"/>
  <c r="B21" i="1"/>
  <c r="B6" i="1"/>
  <c r="G6" i="1" s="1"/>
  <c r="N6" i="1" s="1"/>
  <c r="T49" i="2"/>
  <c r="T47" i="2"/>
  <c r="T40" i="2"/>
  <c r="T38" i="2"/>
  <c r="T54" i="2"/>
  <c r="C69" i="3"/>
  <c r="C26" i="1"/>
  <c r="G147" i="3"/>
  <c r="I25" i="1"/>
  <c r="G116" i="3"/>
  <c r="G145" i="3"/>
  <c r="E26" i="1"/>
  <c r="G127" i="3"/>
  <c r="D16" i="1"/>
  <c r="C25" i="1"/>
  <c r="G143" i="3"/>
  <c r="C85" i="3"/>
  <c r="B12" i="1"/>
  <c r="C10" i="2"/>
  <c r="C24" i="2"/>
  <c r="B73" i="3"/>
  <c r="D73" i="3" s="1"/>
  <c r="C71" i="3"/>
  <c r="C11" i="2"/>
  <c r="C75" i="3"/>
  <c r="I4" i="3"/>
  <c r="C7" i="3"/>
  <c r="G4" i="3"/>
  <c r="C81" i="3"/>
  <c r="A7" i="3"/>
  <c r="K4" i="3"/>
  <c r="B24" i="1"/>
  <c r="G24" i="1" s="1"/>
  <c r="N24" i="1" s="1"/>
  <c r="B85" i="3"/>
  <c r="C78" i="3"/>
  <c r="C66" i="3"/>
  <c r="D66" i="3" s="1"/>
  <c r="B16" i="1"/>
  <c r="G16" i="1" s="1"/>
  <c r="N16" i="1" s="1"/>
  <c r="B77" i="3"/>
  <c r="B81" i="3"/>
  <c r="T37" i="2"/>
  <c r="T53" i="2"/>
  <c r="T51" i="2"/>
  <c r="T44" i="2"/>
  <c r="T42" i="2"/>
  <c r="B18" i="1"/>
  <c r="C68" i="3"/>
  <c r="G128" i="3"/>
  <c r="C18" i="1"/>
  <c r="C82" i="3"/>
  <c r="C23" i="1"/>
  <c r="G23" i="1" s="1"/>
  <c r="N23" i="1" s="1"/>
  <c r="G179" i="3"/>
  <c r="B84" i="3"/>
  <c r="D84" i="3" s="1"/>
  <c r="B8" i="1"/>
  <c r="G8" i="1" s="1"/>
  <c r="N8" i="1" s="1"/>
  <c r="B69" i="3"/>
  <c r="D69" i="3" s="1"/>
  <c r="F12" i="1"/>
  <c r="F28" i="1" s="1"/>
  <c r="C30" i="2"/>
  <c r="C32" i="2" s="1"/>
  <c r="C20" i="2"/>
  <c r="C25" i="2" s="1"/>
  <c r="G183" i="3"/>
  <c r="C79" i="3"/>
  <c r="D79" i="3" s="1"/>
  <c r="B25" i="1"/>
  <c r="G25" i="1" s="1"/>
  <c r="M12" i="1"/>
  <c r="H26" i="1"/>
  <c r="M26" i="1" s="1"/>
  <c r="B87" i="3"/>
  <c r="D87" i="3" s="1"/>
  <c r="C76" i="3"/>
  <c r="D76" i="3" s="1"/>
  <c r="B5" i="1"/>
  <c r="D70" i="3"/>
  <c r="T41" i="2"/>
  <c r="T39" i="2"/>
  <c r="T55" i="2"/>
  <c r="T48" i="2"/>
  <c r="T46" i="2"/>
  <c r="G154" i="3"/>
  <c r="D15" i="1"/>
  <c r="D28" i="1" s="1"/>
  <c r="C17" i="1"/>
  <c r="G144" i="3"/>
  <c r="G155" i="3"/>
  <c r="C12" i="1"/>
  <c r="C28" i="1" s="1"/>
  <c r="C77" i="3"/>
  <c r="H18" i="1"/>
  <c r="M18" i="1" s="1"/>
  <c r="C80" i="3"/>
  <c r="C88" i="3"/>
  <c r="D88" i="3" s="1"/>
  <c r="B7" i="1"/>
  <c r="G7" i="1" s="1"/>
  <c r="N7" i="1" s="1"/>
  <c r="B68" i="3"/>
  <c r="D68" i="3" s="1"/>
  <c r="B78" i="3"/>
  <c r="D78" i="3" s="1"/>
  <c r="B17" i="1"/>
  <c r="G17" i="1" s="1"/>
  <c r="N17" i="1" s="1"/>
  <c r="D75" i="3"/>
  <c r="B83" i="3"/>
  <c r="D83" i="3" s="1"/>
  <c r="B22" i="1"/>
  <c r="G22" i="1" s="1"/>
  <c r="N22" i="1" s="1"/>
  <c r="T45" i="2"/>
  <c r="T43" i="2"/>
  <c r="T36" i="2"/>
  <c r="T52" i="2"/>
  <c r="D86" i="3" l="1"/>
  <c r="D85" i="3"/>
  <c r="K28" i="1"/>
  <c r="L28" i="1"/>
  <c r="D81" i="3"/>
  <c r="G26" i="1"/>
  <c r="N26" i="1" s="1"/>
  <c r="G21" i="1"/>
  <c r="N21" i="1" s="1"/>
  <c r="E36" i="2"/>
  <c r="A36" i="2"/>
  <c r="C36" i="2"/>
  <c r="D36" i="2"/>
  <c r="F36" i="2"/>
  <c r="B36" i="2"/>
  <c r="D43" i="2"/>
  <c r="F43" i="2"/>
  <c r="B43" i="2"/>
  <c r="C43" i="2"/>
  <c r="E43" i="2"/>
  <c r="A43" i="2"/>
  <c r="E48" i="2"/>
  <c r="A48" i="2"/>
  <c r="C48" i="2"/>
  <c r="D48" i="2"/>
  <c r="F48" i="2"/>
  <c r="B48" i="2"/>
  <c r="D51" i="2"/>
  <c r="F51" i="2"/>
  <c r="B51" i="2"/>
  <c r="C51" i="2"/>
  <c r="E51" i="2"/>
  <c r="A51" i="2"/>
  <c r="C54" i="2"/>
  <c r="E54" i="2"/>
  <c r="A54" i="2"/>
  <c r="F54" i="2"/>
  <c r="B54" i="2"/>
  <c r="D54" i="2"/>
  <c r="F49" i="2"/>
  <c r="B49" i="2"/>
  <c r="D49" i="2"/>
  <c r="E49" i="2"/>
  <c r="A49" i="2"/>
  <c r="C49" i="2"/>
  <c r="D71" i="3"/>
  <c r="F45" i="2"/>
  <c r="B45" i="2"/>
  <c r="D45" i="2"/>
  <c r="E45" i="2"/>
  <c r="A45" i="2"/>
  <c r="C45" i="2"/>
  <c r="D55" i="2"/>
  <c r="B55" i="2"/>
  <c r="C55" i="2"/>
  <c r="F55" i="2"/>
  <c r="E55" i="2"/>
  <c r="A55" i="2"/>
  <c r="B28" i="1"/>
  <c r="G5" i="1"/>
  <c r="G18" i="1"/>
  <c r="N18" i="1" s="1"/>
  <c r="F53" i="2"/>
  <c r="B53" i="2"/>
  <c r="D53" i="2"/>
  <c r="E53" i="2"/>
  <c r="A53" i="2"/>
  <c r="C53" i="2"/>
  <c r="D77" i="3"/>
  <c r="C38" i="2"/>
  <c r="E38" i="2"/>
  <c r="A38" i="2"/>
  <c r="F38" i="2"/>
  <c r="B38" i="2"/>
  <c r="D38" i="2"/>
  <c r="G15" i="1"/>
  <c r="N15" i="1" s="1"/>
  <c r="D39" i="2"/>
  <c r="F39" i="2"/>
  <c r="B39" i="2"/>
  <c r="C39" i="2"/>
  <c r="E39" i="2"/>
  <c r="A39" i="2"/>
  <c r="C42" i="2"/>
  <c r="E42" i="2"/>
  <c r="A42" i="2"/>
  <c r="F42" i="2"/>
  <c r="B42" i="2"/>
  <c r="D42" i="2"/>
  <c r="F37" i="2"/>
  <c r="B37" i="2"/>
  <c r="D37" i="2"/>
  <c r="E37" i="2"/>
  <c r="A37" i="2"/>
  <c r="C37" i="2"/>
  <c r="C16" i="2"/>
  <c r="E40" i="2"/>
  <c r="A40" i="2"/>
  <c r="C40" i="2"/>
  <c r="D40" i="2"/>
  <c r="F40" i="2"/>
  <c r="B40" i="2"/>
  <c r="D80" i="3"/>
  <c r="M25" i="1"/>
  <c r="M28" i="1" s="1"/>
  <c r="E28" i="1"/>
  <c r="H28" i="1"/>
  <c r="E52" i="2"/>
  <c r="A52" i="2"/>
  <c r="C52" i="2"/>
  <c r="D52" i="2"/>
  <c r="F52" i="2"/>
  <c r="B52" i="2"/>
  <c r="C46" i="2"/>
  <c r="E46" i="2"/>
  <c r="A46" i="2"/>
  <c r="F46" i="2"/>
  <c r="B46" i="2"/>
  <c r="D46" i="2"/>
  <c r="F41" i="2"/>
  <c r="B41" i="2"/>
  <c r="D41" i="2"/>
  <c r="E41" i="2"/>
  <c r="A41" i="2"/>
  <c r="C41" i="2"/>
  <c r="E44" i="2"/>
  <c r="A44" i="2"/>
  <c r="C44" i="2"/>
  <c r="D44" i="2"/>
  <c r="F44" i="2"/>
  <c r="B44" i="2"/>
  <c r="G12" i="1"/>
  <c r="N12" i="1" s="1"/>
  <c r="D47" i="2"/>
  <c r="F47" i="2"/>
  <c r="B47" i="2"/>
  <c r="C47" i="2"/>
  <c r="E47" i="2"/>
  <c r="A47" i="2"/>
  <c r="D82" i="3"/>
  <c r="I28" i="1"/>
  <c r="G28" i="1" l="1"/>
  <c r="N5" i="1"/>
  <c r="N25" i="1"/>
  <c r="N28" i="1" l="1"/>
</calcChain>
</file>

<file path=xl/sharedStrings.xml><?xml version="1.0" encoding="utf-8"?>
<sst xmlns="http://schemas.openxmlformats.org/spreadsheetml/2006/main" count="11367" uniqueCount="2155">
  <si>
    <t>TABLEAU DE BORD DES ENGAGEMENTS BUDGÉTAIRES 2026 — SNRT</t>
  </si>
  <si>
    <t>Montants en MAD TTC — calculés dynamiquement (SUMIFS) depuis la feuille « Données Suivi »</t>
  </si>
  <si>
    <t>DIRECTION</t>
  </si>
  <si>
    <t>FONCTIONNEMENT</t>
  </si>
  <si>
    <t>INVESTISSEMENT</t>
  </si>
  <si>
    <t>TOTAL GÉNÉRAL</t>
  </si>
  <si>
    <t>ENGAGE</t>
  </si>
  <si>
    <t>PREENGAGE</t>
  </si>
  <si>
    <t>EN COURS D'ENGAGEMENT</t>
  </si>
  <si>
    <t>EN COURS DE PREENGAGEMENT</t>
  </si>
  <si>
    <t>NON ENGAGE</t>
  </si>
  <si>
    <t>TOTAL FONC.</t>
  </si>
  <si>
    <t>TOTAL INVE.</t>
  </si>
  <si>
    <t>ARRIYADIA</t>
  </si>
  <si>
    <t>ASSADISSA</t>
  </si>
  <si>
    <t>DA</t>
  </si>
  <si>
    <t>DACG</t>
  </si>
  <si>
    <t>DAR</t>
  </si>
  <si>
    <t>DCPA</t>
  </si>
  <si>
    <t>DCRI</t>
  </si>
  <si>
    <t>DCT</t>
  </si>
  <si>
    <t>DG</t>
  </si>
  <si>
    <t>DINFORADIO</t>
  </si>
  <si>
    <t>DINFOTV</t>
  </si>
  <si>
    <t>DJURIDIQUE</t>
  </si>
  <si>
    <t>DMPTV</t>
  </si>
  <si>
    <t>DPMG</t>
  </si>
  <si>
    <t>DPPR</t>
  </si>
  <si>
    <t>DRH</t>
  </si>
  <si>
    <t>DRPSD</t>
  </si>
  <si>
    <t>MAGHRIBIA</t>
  </si>
  <si>
    <t>RSSI</t>
  </si>
  <si>
    <t>TAMAZIGHT</t>
  </si>
  <si>
    <t>TDF -SITES</t>
  </si>
  <si>
    <t>TDF-EXP&amp;MAIN</t>
  </si>
  <si>
    <t>TV LAAYOUNE</t>
  </si>
  <si>
    <t>FILTRE INTERACTIF — DIRECTION / BCI / STATUT D'ENGAGEMENT</t>
  </si>
  <si>
    <t>1) Choisir une Direction :</t>
  </si>
  <si>
    <t>2) Choisir un Type de BCI (à partir de la répartition ci-dessous) :</t>
  </si>
  <si>
    <t>CONTRAT</t>
  </si>
  <si>
    <t>Nombre de dossiers par Type de BCI — Direction sélectionnée</t>
  </si>
  <si>
    <t>Type de BCI</t>
  </si>
  <si>
    <t>Nb dossiers</t>
  </si>
  <si>
    <t>Montant (MAD)</t>
  </si>
  <si>
    <t>NATURE BUDGET</t>
  </si>
  <si>
    <t>CATEGORIE</t>
  </si>
  <si>
    <t>Fonctionnement</t>
  </si>
  <si>
    <t>Investissement</t>
  </si>
  <si>
    <t>Général</t>
  </si>
  <si>
    <t>PME</t>
  </si>
  <si>
    <t>Non concerné</t>
  </si>
  <si>
    <t>AOO-M</t>
  </si>
  <si>
    <t>AOO-CT</t>
  </si>
  <si>
    <t>BCL</t>
  </si>
  <si>
    <t>BCI</t>
  </si>
  <si>
    <t>CA</t>
  </si>
  <si>
    <t>TOTAL direction</t>
  </si>
  <si>
    <t>Répartition par Statut d'Engagement — Direction + Type de BCI sélectionnés</t>
  </si>
  <si>
    <t>Statut d'Engagement</t>
  </si>
  <si>
    <t>Montant Fonctionnement (MAD)</t>
  </si>
  <si>
    <t>Montant Investissement (MAD)</t>
  </si>
  <si>
    <t>TOTAL direction + BCI</t>
  </si>
  <si>
    <t>Détail des dossiers Non Engagé (Statut Support d'Engagement) — Direction sélectionnée</t>
  </si>
  <si>
    <t>Statut Support (Non Engagé)</t>
  </si>
  <si>
    <t>INFRUCTUEUX</t>
  </si>
  <si>
    <t>ANNULE</t>
  </si>
  <si>
    <t>EN SIGNATURE</t>
  </si>
  <si>
    <t>TOTAL Non Engagé — direction</t>
  </si>
  <si>
    <t>Détail des dossiers Infructueux / Annulé — Direction sélectionnée</t>
  </si>
  <si>
    <t>Objet</t>
  </si>
  <si>
    <t>Réf</t>
  </si>
  <si>
    <t>Statut Support</t>
  </si>
  <si>
    <t>Date Fiche</t>
  </si>
  <si>
    <t>TABLEAU DE BORD DE SUIVI — ETAT D'ENGAGEMENTS 2026</t>
  </si>
  <si>
    <t>Nb dossiers total</t>
  </si>
  <si>
    <t>Montant total (MAD)</t>
  </si>
  <si>
    <t>Nb directions</t>
  </si>
  <si>
    <t>Taux d'engagement (montant)</t>
  </si>
  <si>
    <t>Montant restant à engager</t>
  </si>
  <si>
    <t>Nb dossiers en cours (à suivre)</t>
  </si>
  <si>
    <t>Nb clôturés sans suite</t>
  </si>
  <si>
    <t>Ancienneté moy. dossiers en cours (j)</t>
  </si>
  <si>
    <t>Répartition des dossiers par Direction et par BCI (type d'achat) — Nombre de dossiers</t>
  </si>
  <si>
    <t>Direction</t>
  </si>
  <si>
    <t>TOTAL</t>
  </si>
  <si>
    <t>Répartition des dossiers par Direction et par Statut d'Engagement — Nombre de dossiers</t>
  </si>
  <si>
    <t>Taux d'engagement par Direction (montant)</t>
  </si>
  <si>
    <t>Montant engagé (MAD)</t>
  </si>
  <si>
    <t>Taux d'engagement</t>
  </si>
  <si>
    <t>Dossiers en cours à relancer (triés par ancienneté décroissante)</t>
  </si>
  <si>
    <t>Ancienneté (j)</t>
  </si>
  <si>
    <t>Répartition des dossiers par Direction et par Nature Budget — Nombre de dossiers</t>
  </si>
  <si>
    <t>Répartition des dossiers par Direction et par Type Budget — Nombre de dossiers</t>
  </si>
  <si>
    <t>Ordinaire</t>
  </si>
  <si>
    <t>Exceptionnel</t>
  </si>
  <si>
    <t>REPORT BUDGET ANNEE ANTERIEURE</t>
  </si>
  <si>
    <t>REPORT BUDGET EXCEP ANNEE ANTERIEURE</t>
  </si>
  <si>
    <t>Répartition des dossiers par Direction et par Catégorie de marché — Nombre de dossiers</t>
  </si>
  <si>
    <t>GENERAL</t>
  </si>
  <si>
    <t>NON CONCERNE</t>
  </si>
  <si>
    <t>Type de Budget</t>
  </si>
  <si>
    <t>REPORT BUDGET EXCEP  ANNEE ANTERIEURE</t>
  </si>
  <si>
    <t>BUDGET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</si>
  <si>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</si>
  <si>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</si>
  <si>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</si>
  <si>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</si>
  <si>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</si>
  <si>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</si>
  <si>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</si>
  <si>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</si>
  <si>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</si>
  <si>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</si>
  <si>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</si>
  <si>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</si>
  <si>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</si>
  <si>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</si>
  <si>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</si>
  <si>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</si>
  <si>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</si>
  <si>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</si>
  <si>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</si>
  <si>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</si>
  <si>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</si>
  <si>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</si>
  <si>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</si>
  <si>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</si>
  <si>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</si>
  <si>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</si>
  <si>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</si>
  <si>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</si>
  <si>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</si>
  <si>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</si>
  <si>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</si>
  <si>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</si>
  <si>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</si>
  <si>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</si>
  <si>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</si>
  <si>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</si>
  <si>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</si>
  <si>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</si>
  <si>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</si>
  <si>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</si>
  <si>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</si>
  <si>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</si>
  <si>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</si>
  <si>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</si>
  <si>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</si>
  <si>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</si>
  <si>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</si>
  <si>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ARRABIAA</t>
  </si>
  <si>
    <t>DROI</t>
  </si>
  <si>
    <t>DF</t>
  </si>
  <si>
    <t>DSI</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</si>
  <si>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</si>
  <si>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</si>
  <si>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</si>
  <si>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</si>
  <si>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</si>
  <si>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</si>
  <si>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</si>
  <si>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</si>
  <si>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</si>
  <si>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</si>
  <si>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</si>
  <si>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</si>
  <si>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</si>
  <si>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</si>
  <si>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</si>
  <si>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</si>
  <si>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</si>
  <si>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TYPE 1</t>
  </si>
  <si>
    <t>AOO</t>
  </si>
  <si>
    <t>AV MARCHE</t>
  </si>
  <si>
    <t>AV CONTRAT</t>
  </si>
  <si>
    <t>DECISION</t>
  </si>
  <si>
    <t>STATUT 1</t>
  </si>
  <si>
    <t>NON ATTRIBUE</t>
  </si>
  <si>
    <t>REJET</t>
  </si>
  <si>
    <t>VALIDE</t>
  </si>
  <si>
    <t>TYPE DE SUPPORT D'ENGAGEMENT</t>
  </si>
  <si>
    <t>MARCHE</t>
  </si>
  <si>
    <t>STATUT SUPPORT D'ENGAGEMENT</t>
  </si>
  <si>
    <t>MONTANT</t>
  </si>
  <si>
    <t>APPROUVE</t>
  </si>
  <si>
    <t>ATTRIBUE</t>
  </si>
  <si>
    <t>PHASE AOO</t>
  </si>
  <si>
    <t>CATEGORIES</t>
  </si>
  <si>
    <t>Nature type PPA</t>
  </si>
  <si>
    <t>Prévisionnel</t>
  </si>
  <si>
    <t>Engagé</t>
  </si>
  <si>
    <t>CONCRETISE PARTIELLEMENT</t>
  </si>
  <si>
    <t>NATURE BESOIN</t>
  </si>
  <si>
    <t>NOUVEAU BESOIN</t>
  </si>
  <si>
    <t>BESOIN RECURRENT</t>
  </si>
  <si>
    <t>RECONDUCTION</t>
  </si>
  <si>
    <t>RECONDUCTIBLE</t>
  </si>
  <si>
    <t>ÉTAT</t>
  </si>
  <si>
    <t>ANNEE LANCEMENT</t>
  </si>
  <si>
    <t>REF</t>
  </si>
  <si>
    <t>LOTS</t>
  </si>
  <si>
    <t>OBJET</t>
  </si>
  <si>
    <t>N° SUPPORT D'ENGAGEMENT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</si>
  <si>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</si>
  <si>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</si>
  <si>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</si>
  <si>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</si>
  <si>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</si>
  <si>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</si>
  <si>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</si>
  <si>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</si>
  <si>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</si>
  <si>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</si>
  <si>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</si>
  <si>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</si>
  <si>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</si>
  <si>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</si>
  <si>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</si>
  <si>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</si>
  <si>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</si>
  <si>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Remarque (archive)</t>
  </si>
  <si>
    <t>Reserve</t>
  </si>
  <si>
    <t>PREVISION PPA HT</t>
  </si>
  <si>
    <t>ECART ESTIMATION HT-PPA HT</t>
  </si>
  <si>
    <t>ECART ENGAGEMENT HT-PPA HT</t>
  </si>
  <si>
    <t>ECART ESTIMATION
eng/estim</t>
  </si>
  <si>
    <t>ECART PPA
enga/ppa</t>
  </si>
  <si>
    <t>REMARQUE</t>
  </si>
  <si>
    <t>EXCLUSIVITÉ</t>
  </si>
  <si>
    <t>Convention SNRT-OFPPT pour la réalisation des EAP</t>
  </si>
  <si>
    <t>01/OFPPT/SNRT/2026</t>
  </si>
  <si>
    <t>OFPPT</t>
  </si>
  <si>
    <t>« + 287 001 » - Budget PPA = 708 041,40 Dhs</t>
  </si>
  <si>
    <t>PV N° : 01RC2025- DCPA</t>
  </si>
  <si>
    <t>IKRAM BENNANI RTAL - Préparation et animation de l’émission «نور و بصائر"</t>
  </si>
  <si>
    <t>185 CT/SNRT/2026</t>
  </si>
  <si>
    <t xml:space="preserve">Achats de productions et de programmes
Achat des programmes en production interne </t>
  </si>
  <si>
    <t>IKRAM BENNANI RTAL</t>
  </si>
  <si>
    <t>RAS</t>
  </si>
  <si>
    <t>AMINE BENADDI - LA PREPARATION DE L'EMISSION " شباب في الواجهة"</t>
  </si>
  <si>
    <t>186 CT/SNRT/2026</t>
  </si>
  <si>
    <t>AMINE BENADDI</t>
  </si>
  <si>
    <t>MOHAMMED ALI BENMAKHLOUF - Conception et présentation de l’émission " علم و حضارة"</t>
  </si>
  <si>
    <t>190 CT/SNRT/2026</t>
  </si>
  <si>
    <t>MOHAMMED ALI BENMAKHLOUF</t>
  </si>
  <si>
    <t>ACHABI MORAD - Préparation et animation de l'émission  " مع الفاميلة"</t>
  </si>
  <si>
    <t>187 CT/SNRT/2026</t>
  </si>
  <si>
    <t>ACHABI MORAD</t>
  </si>
  <si>
    <t>MOHAMED BOUMLI - Préparation de l'émission " مع الفاميلة"</t>
  </si>
  <si>
    <t>188 CT/SNRT/2026</t>
  </si>
  <si>
    <t>MOHAMED BOUMLI</t>
  </si>
  <si>
    <t>KABBAJ SEDDIK - Coordination, préparation et supervision artistique de l’émission   " مدن عتيقة"</t>
  </si>
  <si>
    <t>189 CT/SNRT/2026</t>
  </si>
  <si>
    <t>KABBAJ SEDDIK</t>
  </si>
  <si>
    <t>PV N° : 01RC2025- DCCCA</t>
  </si>
  <si>
    <t>BELMAHEDI MOHAMED - Cadreur plateau</t>
  </si>
  <si>
    <t xml:space="preserve">Prestations de service
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</si>
  <si>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</si>
  <si>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</si>
  <si>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</si>
  <si>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</si>
  <si>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</si>
  <si>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</si>
  <si>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</si>
  <si>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</si>
  <si>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</si>
  <si>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</si>
  <si>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</si>
  <si>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</si>
  <si>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</si>
  <si>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</si>
  <si>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</si>
  <si>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</si>
  <si>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</si>
  <si>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</si>
  <si>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</si>
  <si>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</si>
  <si>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</si>
  <si>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</si>
  <si>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</si>
  <si>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</si>
  <si>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</si>
  <si>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</si>
  <si>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</si>
  <si>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</si>
  <si>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</si>
  <si>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</si>
  <si>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</si>
  <si>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</si>
  <si>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</si>
  <si>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</si>
  <si>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</si>
  <si>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</si>
  <si>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</si>
  <si>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</si>
  <si>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</si>
  <si>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</si>
  <si>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</si>
  <si>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</si>
  <si>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</si>
  <si>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</si>
  <si>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</si>
  <si>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</si>
  <si>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</si>
  <si>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</si>
  <si>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</si>
  <si>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</si>
  <si>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</si>
  <si>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</si>
  <si>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</si>
  <si>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</si>
  <si>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</si>
  <si>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</si>
  <si>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</si>
  <si>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</si>
  <si>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</si>
  <si>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</si>
  <si>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</si>
  <si>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</si>
  <si>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</si>
  <si>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</si>
  <si>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</si>
  <si>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</si>
  <si>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</si>
  <si>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</si>
  <si>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</si>
  <si>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</si>
  <si>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</si>
  <si>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</si>
  <si>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</si>
  <si>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</si>
  <si>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</si>
  <si>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</si>
  <si>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</si>
  <si>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</si>
  <si>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</si>
  <si>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</si>
  <si>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</si>
  <si>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</si>
  <si>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</si>
  <si>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</si>
  <si>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</si>
  <si>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</si>
  <si>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</si>
  <si>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SEYFAMINE AATHMANI  -  Cameraman Reporter/Graphiste</t>
  </si>
  <si>
    <t>SEYFAMINE AATHMANI</t>
  </si>
  <si>
    <t>ZINE EL ABIDINE SENHAJI  -  Operateur prise de son/Graphiste</t>
  </si>
  <si>
    <t>ZINE EL ABIDINE SENHAJI</t>
  </si>
  <si>
    <t>SAHIL MOHAMED  -  Consultant football</t>
  </si>
  <si>
    <t>SAHIL MOHAMED</t>
  </si>
  <si>
    <t>ABDELOUAHED CHAMMAMI  -  Consultant football</t>
  </si>
  <si>
    <t>ABDELOUAHED CHAMMAMI</t>
  </si>
  <si>
    <t>PVN°: 02RE2026-DCSA</t>
  </si>
  <si>
    <t>MOHAMED SAAD -cadreur plateau/technicien coordinateur d'antenne TV/Digital</t>
  </si>
  <si>
    <t>MOHAMED SAAD</t>
  </si>
  <si>
    <t>ABDELILAH AIT AHMED - Monteur truquiste /technicien coordinateur d'antenne TV</t>
  </si>
  <si>
    <t>ABDELILAH AIT AHMED</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</si>
  <si>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</si>
  <si>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</si>
  <si>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</si>
  <si>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</si>
  <si>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</si>
  <si>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</si>
  <si>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</si>
  <si>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</si>
  <si>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</si>
  <si>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</si>
  <si>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</si>
  <si>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</si>
  <si>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</si>
  <si>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</si>
  <si>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</si>
  <si>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</si>
  <si>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</si>
  <si>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</si>
  <si>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</si>
  <si>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</si>
  <si>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</si>
  <si>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</si>
  <si>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</si>
  <si>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</si>
  <si>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</si>
  <si>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</si>
  <si>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</si>
  <si>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</si>
  <si>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</si>
  <si>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</si>
  <si>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</si>
  <si>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</si>
  <si>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</si>
  <si>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</si>
  <si>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</si>
  <si>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</si>
  <si>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</si>
  <si>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</si>
  <si>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</si>
  <si>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</si>
  <si>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</si>
  <si>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 xml:space="preserve">Achat prestations de services locales - personnes physiques </t>
  </si>
  <si>
    <t>YOUNESS MAZZA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</si>
  <si>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</si>
  <si>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</si>
  <si>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</si>
  <si>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</si>
  <si>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</si>
  <si>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</si>
  <si>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</si>
  <si>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Abonnement MAP</t>
  </si>
  <si>
    <t>Redevances et cotisations
Abonnements</t>
  </si>
  <si>
    <t>MAP</t>
  </si>
  <si>
    <t>-</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</si>
  <si>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</si>
  <si>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</si>
  <si>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</si>
  <si>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</si>
  <si>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</si>
  <si>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</si>
  <si>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</si>
  <si>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</si>
  <si>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</si>
  <si>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</si>
  <si>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</si>
  <si>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</si>
  <si>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</si>
  <si>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Prestations de service
Achat prestations de services locales - personnes physiques</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</si>
  <si>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</si>
  <si>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</si>
  <si>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</si>
  <si>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</si>
  <si>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</si>
  <si>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</si>
  <si>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</si>
  <si>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</si>
  <si>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</si>
  <si>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</si>
  <si>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</si>
  <si>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</si>
  <si>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</si>
  <si>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</si>
  <si>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</si>
  <si>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</si>
  <si>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</si>
  <si>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</si>
  <si>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</si>
  <si>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</si>
  <si>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</si>
  <si>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</si>
  <si>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</si>
  <si>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</si>
  <si>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</si>
  <si>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</si>
  <si>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</si>
  <si>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</si>
  <si>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</si>
  <si>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</si>
  <si>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</si>
  <si>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</si>
  <si>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</si>
  <si>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</si>
  <si>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</si>
  <si>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</si>
  <si>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</si>
  <si>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</si>
  <si>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</si>
  <si>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</si>
  <si>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</si>
  <si>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</si>
  <si>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</si>
  <si>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</si>
  <si>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</si>
  <si>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</si>
  <si>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</si>
  <si>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</si>
  <si>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</si>
  <si>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</si>
  <si>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</si>
  <si>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</si>
  <si>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</si>
  <si>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</si>
  <si>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</si>
  <si>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</si>
  <si>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</si>
  <si>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</si>
  <si>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</si>
  <si>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</si>
  <si>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</si>
  <si>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</si>
  <si>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</si>
  <si>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</si>
  <si>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</si>
  <si>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</si>
  <si>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</si>
  <si>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</si>
  <si>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</si>
  <si>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</si>
  <si>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</si>
  <si>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</si>
  <si>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</si>
  <si>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</si>
  <si>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</si>
  <si>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</si>
  <si>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</si>
  <si>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</si>
  <si>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</si>
  <si>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</si>
  <si>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</si>
  <si>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</si>
  <si>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</si>
  <si>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</si>
  <si>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</si>
  <si>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</si>
  <si>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</si>
  <si>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</si>
  <si>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</si>
  <si>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</si>
  <si>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</si>
  <si>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</si>
  <si>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</si>
  <si>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</si>
  <si>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</si>
  <si>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</si>
  <si>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</si>
  <si>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</si>
  <si>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</si>
  <si>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</si>
  <si>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</si>
  <si>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</si>
  <si>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</si>
  <si>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</si>
  <si>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</si>
  <si>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</si>
  <si>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</si>
  <si>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</si>
  <si>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</si>
  <si>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</si>
  <si>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</si>
  <si>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</si>
  <si>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</si>
  <si>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</si>
  <si>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</si>
  <si>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</si>
  <si>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</si>
  <si>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</si>
  <si>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</si>
  <si>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</si>
  <si>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</si>
  <si>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</si>
  <si>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</si>
  <si>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</si>
  <si>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</si>
  <si>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</si>
  <si>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</si>
  <si>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</si>
  <si>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</si>
  <si>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</si>
  <si>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</si>
  <si>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</si>
  <si>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</si>
  <si>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</si>
  <si>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</si>
  <si>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</si>
  <si>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</si>
  <si>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</si>
  <si>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</si>
  <si>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</si>
  <si>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</si>
  <si>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</si>
  <si>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</si>
  <si>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</si>
  <si>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</si>
  <si>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</si>
  <si>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</si>
  <si>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</si>
  <si>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</si>
  <si>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</si>
  <si>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</si>
  <si>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</si>
  <si>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</si>
  <si>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</si>
  <si>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</si>
  <si>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</si>
  <si>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</si>
  <si>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</si>
  <si>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</si>
  <si>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</si>
  <si>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</si>
  <si>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</si>
  <si>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</si>
  <si>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</si>
  <si>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</si>
  <si>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</si>
  <si>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</si>
  <si>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</si>
  <si>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</si>
  <si>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</si>
  <si>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</si>
  <si>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</si>
  <si>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MOHAMED SELHAMI -  Chroniqueur chargé de la préparation et l’animation de l’émission RD « REPERE »</t>
  </si>
  <si>
    <t>MOHAMED SELHAMI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</si>
  <si>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</si>
  <si>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</si>
  <si>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</si>
  <si>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</si>
  <si>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</si>
  <si>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</si>
  <si>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</si>
  <si>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</si>
  <si>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</si>
  <si>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</si>
  <si>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</si>
  <si>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</si>
  <si>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</si>
  <si>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</si>
  <si>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</si>
  <si>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</si>
  <si>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</si>
  <si>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</si>
  <si>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</si>
  <si>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</si>
  <si>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</si>
  <si>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</si>
  <si>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</si>
  <si>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</si>
  <si>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</si>
  <si>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</si>
  <si>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</si>
  <si>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</si>
  <si>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</si>
  <si>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</si>
  <si>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</si>
  <si>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</si>
  <si>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</si>
  <si>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</si>
  <si>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</si>
  <si>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</si>
  <si>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</si>
  <si>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</si>
  <si>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</si>
  <si>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</si>
  <si>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</si>
  <si>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</si>
  <si>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</si>
  <si>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</si>
  <si>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</si>
  <si>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</si>
  <si>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</si>
  <si>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</si>
  <si>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</si>
  <si>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</si>
  <si>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</si>
  <si>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</si>
  <si>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</si>
  <si>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</si>
  <si>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</si>
  <si>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</si>
  <si>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</si>
  <si>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</si>
  <si>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</si>
  <si>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</si>
  <si>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</si>
  <si>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</si>
  <si>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</si>
  <si>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</si>
  <si>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</si>
  <si>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</si>
  <si>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</si>
  <si>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</si>
  <si>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</si>
  <si>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</si>
  <si>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</si>
  <si>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</si>
  <si>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</si>
  <si>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</si>
  <si>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</si>
  <si>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</si>
  <si>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</si>
  <si>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</si>
  <si>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</si>
  <si>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</si>
  <si>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</si>
  <si>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</si>
  <si>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</si>
  <si>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</si>
  <si>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</si>
  <si>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</si>
  <si>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</si>
  <si>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</si>
  <si>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</si>
  <si>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</si>
  <si>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</si>
  <si>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</si>
  <si>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</si>
  <si>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</si>
  <si>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</si>
  <si>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</si>
  <si>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</si>
  <si>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</si>
  <si>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</si>
  <si>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</si>
  <si>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</si>
  <si>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</si>
  <si>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</si>
  <si>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</si>
  <si>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</si>
  <si>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</si>
  <si>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</si>
  <si>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</si>
  <si>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</si>
  <si>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</si>
  <si>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</si>
  <si>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</si>
  <si>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</si>
  <si>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</si>
  <si>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</si>
  <si>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</si>
  <si>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</si>
  <si>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</si>
  <si>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</si>
  <si>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</si>
  <si>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</si>
  <si>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</si>
  <si>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</si>
  <si>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</si>
  <si>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</si>
  <si>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</si>
  <si>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</si>
  <si>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</si>
  <si>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</si>
  <si>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</si>
  <si>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</si>
  <si>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</si>
  <si>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</si>
  <si>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</si>
  <si>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</si>
  <si>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</si>
  <si>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</si>
  <si>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</si>
  <si>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</si>
  <si>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</si>
  <si>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</si>
  <si>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</si>
  <si>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</si>
  <si>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</si>
  <si>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</si>
  <si>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</si>
  <si>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</si>
  <si>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</si>
  <si>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</si>
  <si>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</si>
  <si>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</si>
  <si>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</si>
  <si>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</si>
  <si>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</si>
  <si>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</si>
  <si>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</si>
  <si>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</si>
  <si>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</si>
  <si>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</si>
  <si>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</si>
  <si>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</si>
  <si>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</si>
  <si>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DTSI</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</si>
  <si>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</si>
  <si>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</si>
  <si>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</si>
  <si>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</si>
  <si>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</si>
  <si>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</si>
  <si>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</si>
  <si>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</si>
  <si>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</si>
  <si>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</si>
  <si>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</si>
  <si>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</si>
  <si>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</si>
  <si>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</si>
  <si>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</si>
  <si>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</si>
  <si>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</si>
  <si>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Achats de productions et de programmes
Achat des programmes en production interne - personnes physiques</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</si>
  <si>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</si>
  <si>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</si>
  <si>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</si>
  <si>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</si>
  <si>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</si>
  <si>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</si>
  <si>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</si>
  <si>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</si>
  <si>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</si>
  <si>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</si>
  <si>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</si>
  <si>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</si>
  <si>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</si>
  <si>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</si>
  <si>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</si>
  <si>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</si>
  <si>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</si>
  <si>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</si>
  <si>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</si>
  <si>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</si>
  <si>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</si>
  <si>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</si>
  <si>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</si>
  <si>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</si>
  <si>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</si>
  <si>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</si>
  <si>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</si>
  <si>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</si>
  <si>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</si>
  <si>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</si>
  <si>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</si>
  <si>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</si>
  <si>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</si>
  <si>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</si>
  <si>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</si>
  <si>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</si>
  <si>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</si>
  <si>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</si>
  <si>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</si>
  <si>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</si>
  <si>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</si>
  <si>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</si>
  <si>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</si>
  <si>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</si>
  <si>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</si>
  <si>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</si>
  <si>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</si>
  <si>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</si>
  <si>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</si>
  <si>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</si>
  <si>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</si>
  <si>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</si>
  <si>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</si>
  <si>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</si>
  <si>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</si>
  <si>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</si>
  <si>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</si>
  <si>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</si>
  <si>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</si>
  <si>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</si>
  <si>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</si>
  <si>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</si>
  <si>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</si>
  <si>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</si>
  <si>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</si>
  <si>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</si>
  <si>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</si>
  <si>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</si>
  <si>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</si>
  <si>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</si>
  <si>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</si>
  <si>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</si>
  <si>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</si>
  <si>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</si>
  <si>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</si>
  <si>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</si>
  <si>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</si>
  <si>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</si>
  <si>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</si>
  <si>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</si>
  <si>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</si>
  <si>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</si>
  <si>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</si>
  <si>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</si>
  <si>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</si>
  <si>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</si>
  <si>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</si>
  <si>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</si>
  <si>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Exécution de la production de l'émission pour femmes en PAD intitulée "LAMASATE NISAIYA"</t>
  </si>
  <si>
    <t>12CT/SNRT/2026</t>
  </si>
  <si>
    <t>Achats de productions et de programmes 
Acquis définitive Programmes TV externes 
Achats des programmes en co-production</t>
  </si>
  <si>
    <t>DUNAS PRODUCTION</t>
  </si>
  <si>
    <t>Exécution de la production de l'émission de jeux culturel en co-prod intitulée «AL FAICHE EX AL FARIH "</t>
  </si>
  <si>
    <t>16CT/SNRT/2026</t>
  </si>
  <si>
    <t>Exécution de la production de l’émission en PAD "ICHOUF A CHIBANI</t>
  </si>
  <si>
    <t>22CT/SNRT/2026</t>
  </si>
  <si>
    <t>JOWHARA TECH</t>
  </si>
  <si>
    <t>Exécution de la production du documentaire découverte sur le Sahara en PAD intitulée "AMNIR"</t>
  </si>
  <si>
    <t>15CT/SNRT/2026</t>
  </si>
  <si>
    <t>DELTA PRODUCTION</t>
  </si>
  <si>
    <t>Exécution de la production d’une série d’AMDAH NABAWIYA en PAD intitulée "BISMILAH LAHI NAMDAH"</t>
  </si>
  <si>
    <t>13CT/SNRT/2026</t>
  </si>
  <si>
    <t>LAJOUAD VISION</t>
  </si>
  <si>
    <t>Exécution de la production de   émission sur le patrimoine et la culture hassani en PAD intitulée: "MAA NAHA"</t>
  </si>
  <si>
    <t>21CT/SNRT/2026</t>
  </si>
  <si>
    <t>SAKIA PRO</t>
  </si>
  <si>
    <t>Exécution de la production de   l'émission famille en PAD intitulée "HOUZMAT RAMADAN"</t>
  </si>
  <si>
    <t>11CT/SNRT/2026</t>
  </si>
  <si>
    <t>NOUN PRODUCTION</t>
  </si>
  <si>
    <t>Exécution de la production de   l'émission de jeu  en coprod intitulée : "AL JAMAL BIMA HAMAL"</t>
  </si>
  <si>
    <t>08CT/SNRT/2026</t>
  </si>
  <si>
    <t>OUSSOUL PRODUCTION</t>
  </si>
  <si>
    <t xml:space="preserve">Exécution de la production de l’émission sur le patrimoine et la culture hassani en PAD "GHAB O JAB" </t>
  </si>
  <si>
    <t>20CT/SNRT/2026</t>
  </si>
  <si>
    <t>Exécution de la production de l’émission de sensibilisation sur la santé en PAD intitulée "SIHATOUKA FI RAMADAN"</t>
  </si>
  <si>
    <t>09CT/SNRT/2026</t>
  </si>
  <si>
    <t>MOVIE VISION SAHARA</t>
  </si>
  <si>
    <t>Exécution de la production de   l'émission culinaire en PAD intitulée "AL MAIDA SAHRAOUIYA"</t>
  </si>
  <si>
    <t>10CT/SNRT/2026</t>
  </si>
  <si>
    <t>AL JAMAL VISION</t>
  </si>
  <si>
    <t xml:space="preserve">Exécution de la production de   l'émission religieuse en PAD intitulée "KADAYA RAMADANIYA " </t>
  </si>
  <si>
    <t>14CT/SNRT/2026</t>
  </si>
  <si>
    <t>MONAFRIQUE PROD COM</t>
  </si>
  <si>
    <t>Exécution de la production d'un documentaire en PAD intitulée : « SAFAR WA ISTIKCHAF ABRA SAHRA »</t>
  </si>
  <si>
    <t>19CT/SNRT/2026</t>
  </si>
  <si>
    <t>Exécution de la production de   l'émission patrimoine en PAD intitulée " LYALI LFRIK"</t>
  </si>
  <si>
    <t>06CT/SNRT/2026</t>
  </si>
  <si>
    <t>Exécution de la production de  l'émission de jeu religieux en PAD intitulée "AL MAHDARA"</t>
  </si>
  <si>
    <t>05CT/SNRT/2026</t>
  </si>
  <si>
    <t>Exécution de la production de d’une soirée en Co Prod intitulé " LAYALI AOZAAOUANE "</t>
  </si>
  <si>
    <t>17CT/SNRT/2026</t>
  </si>
  <si>
    <t>LAAYOUNE PRO</t>
  </si>
  <si>
    <t>Exécution de la production de l’émission de jeu pour adultes en Co Prod intitulé "SIBAK AL KAWAFI"</t>
  </si>
  <si>
    <t>07CT/SNRT/2026</t>
  </si>
  <si>
    <t>Exécution de la production d’un documentaire en PAD intitulé « AMAJBOUR »</t>
  </si>
  <si>
    <t>18CT/SNRT/2026</t>
  </si>
  <si>
    <t>EXTREME MEDIA</t>
  </si>
  <si>
    <t>Souscription PORTNET – Achat forfait importateurs 50 opérations – 2026</t>
  </si>
  <si>
    <t>26000104 CT</t>
  </si>
  <si>
    <t>Redevance et cotisations
Abonnements</t>
  </si>
  <si>
    <t>PORTNET S.A</t>
  </si>
  <si>
    <t>Captation de 30 capsules « IBTIHALAT RAMADANIA », pour le mois de RAMADAN 1447, organisé et produite en interne par la SNRT.</t>
  </si>
  <si>
    <t xml:space="preserve"> 191CT/SNRT/2026</t>
  </si>
  <si>
    <t>ALI ER-RBAHY</t>
  </si>
  <si>
    <t>La location de 20 écrans Led pour la promotion des produits et services de la SNRT sur les villes de : Casablanca, Rabat, Marrakech, Agadir et Tanger ainsi que la location d’un écran géant Twin Center (Casablanca)</t>
  </si>
  <si>
    <t>FR/KR/01/2026</t>
  </si>
  <si>
    <t>FC MEDIA</t>
  </si>
  <si>
    <t>87 AOM/SNRT</t>
  </si>
  <si>
    <t>Prestation de nettoyage complète y compris les produits de nettoyage et l'entretien des locaux administratifs et techniques des services centraux et régionaux de la SNRT. (pour conclure un marché cadre).</t>
  </si>
  <si>
    <t>01M/2026</t>
  </si>
  <si>
    <t>Prestations de service
Achat prestations de services locales - sociétés</t>
  </si>
  <si>
    <t>HYATT NEGOCE SERVICE</t>
  </si>
  <si>
    <t>Montant engagé sur 11 Mois du Min (10 035 537,40)</t>
  </si>
  <si>
    <t>13AOM/SNRT</t>
  </si>
  <si>
    <t>Travaux d’aménagement des locaux technique de la SNRT a Rabat : Lot 1 : Aménagement et Agencement</t>
  </si>
  <si>
    <t>Absence Numéro AO</t>
  </si>
  <si>
    <t>Travaux d’aménagement des locaux technique de la SNRT a Rabat : Lot 2 : Electricité – Lustries – Climatisation</t>
  </si>
  <si>
    <t>41AOM/AOM</t>
  </si>
  <si>
    <t>Travaux d’aménagement et d’agencement de la Régie Publicitaire et des solutions digitales à Casablanca</t>
  </si>
  <si>
    <t>03 AOM/SNRT</t>
  </si>
  <si>
    <t>Travaux de démolition et de reconstruction d’un mur de clôture de la station régionale Radio à Oujda</t>
  </si>
  <si>
    <t>15M/2026</t>
  </si>
  <si>
    <t>OYIRI TRAVAUX</t>
  </si>
  <si>
    <t>04 AOM/SNRT</t>
  </si>
  <si>
    <t>Fourniture et installation du matériel de bureau : Photocopieurs, Fax, Toners, Drums et Fours</t>
  </si>
  <si>
    <t>Achat du consommable pour photocopieur et fax : Toners, Drums et Fours</t>
  </si>
  <si>
    <t>62 AOM/SNRT/2025</t>
  </si>
  <si>
    <t>Travaux d’aménagement des sites de diffusion de la SNRT LAKHIAR (P.KHEMISSET) et SIDI AHMED BENRAHAL (P.SIDI BENNOUR)</t>
  </si>
  <si>
    <t>02M/2026</t>
  </si>
  <si>
    <t>ATLANTIC MULTIPOLE</t>
  </si>
  <si>
    <t>97 AOM/SNRT</t>
  </si>
  <si>
    <t>Travaux d’aménagement des sites de diffusion de JBEL TAZEKKA (P.TAZA)</t>
  </si>
  <si>
    <t>03M/2026</t>
  </si>
  <si>
    <t>MED MAN</t>
  </si>
  <si>
    <t>Publication des  insertions de la SNRT dans les deux journaux  du groupe AL ITIHAD PRESSE  à savoir : «AL ITTIHAD AL ICHTIRAKI » et « LIBERATION »</t>
  </si>
  <si>
    <t>01 CT/SNRT/2026</t>
  </si>
  <si>
    <t>Charges marketing et relations publiques
Annonces et insertions</t>
  </si>
  <si>
    <t>GROUPE AL ITTIHAD PRESSE</t>
  </si>
  <si>
    <t>Publication des insertions de la SNRT dans les journaux du groupe MAROC SOIR : le MATIN et  ASSAHRAA AL MAGHRIBIA</t>
  </si>
  <si>
    <t>02 CT/SNRT/2026</t>
  </si>
  <si>
    <t>GROUPE MAROC SOIR</t>
  </si>
  <si>
    <t>Publication des  insertions de la SNRT dans les deux journaux  du groupe BAYANE</t>
  </si>
  <si>
    <t>03 CT/SNRT/2026</t>
  </si>
  <si>
    <t>BAYANE SA</t>
  </si>
  <si>
    <t>Publication des insertions de la SNRT dans le Journal " ANNAHAR AL MAGHRIBIYA "</t>
  </si>
  <si>
    <t>04 CT/SNRT/2026</t>
  </si>
  <si>
    <t>MEDIA CONFIDENCE</t>
  </si>
  <si>
    <t>La cession exclusive à la SNRT par l'auteur des droits d'auteurs patrimoniaux et les droits de toute utilisation dérivée du concept et des images relatifs à l'émission de Télé-réalité intitulée: ''LALLA LAAROUSSA'', Reconduction N°12</t>
  </si>
  <si>
    <t>234 CT/SNRT/2026</t>
  </si>
  <si>
    <t>Achats de productions et de programmes
Acquis définitive Programmes TV externes</t>
  </si>
  <si>
    <t>PUBLIC EVENEMENT PRODUCTION</t>
  </si>
  <si>
    <t xml:space="preserve"> 29CT/SNRT/2025</t>
  </si>
  <si>
    <t>L’assurance maladie complémentaire au régime de base AMO géré par la CNOPS au profit du personnel de la SNRT</t>
  </si>
  <si>
    <t>POLICE N° 0902943</t>
  </si>
  <si>
    <t>SANLAM</t>
  </si>
  <si>
    <t>05 AOM/SNRT</t>
  </si>
  <si>
    <t>La location en longue durée de véhicule neufs sans option d’achat ainsi que les prestations qui lui sont accessoires et complémentaires pour la SNRT</t>
  </si>
  <si>
    <t>11M/2026</t>
  </si>
  <si>
    <t>Location
Location matériel transport</t>
  </si>
  <si>
    <t>MARLOC</t>
  </si>
  <si>
    <t>MT de pré engagement correspond au prorata de 06 mois et 20 jours + Location</t>
  </si>
  <si>
    <t>Consultation N° 30CT/SNRT</t>
  </si>
  <si>
    <t>Organisation de l’opération FTOUR et SHOUR au profit du personnel de la SNRT durant le mois sacré Ramadan 1447/2026</t>
  </si>
  <si>
    <t>197 CT/SNRT/2026</t>
  </si>
  <si>
    <t>GO FRESH</t>
  </si>
  <si>
    <t xml:space="preserve">Le MT engagé correspond au MAX </t>
  </si>
  <si>
    <t>Contrats de supervision technique et administrative ainsi que la coordination pour l’enregistrement de 30 capsules de la musique andalouse</t>
  </si>
  <si>
    <t>192 CT/SNRT/2026</t>
  </si>
  <si>
    <t>193 CT/SNRT/2026</t>
  </si>
  <si>
    <t>ABDESSALAM KHALOUFI</t>
  </si>
  <si>
    <t>Contrats de cessions des droits de captation enregistrement et exploitation de 30 capsules de la musique andalouse</t>
  </si>
  <si>
    <t>195 CT/SNRT/2026</t>
  </si>
  <si>
    <t>MOHAMED AMINE EL AKRAMI</t>
  </si>
  <si>
    <t>194 CT/SNRT/2026</t>
  </si>
  <si>
    <t>DAOUD STITOU</t>
  </si>
  <si>
    <t>236 CT/SNRT/2026</t>
  </si>
  <si>
    <t>ASSOCIATION AL YOUSSOUFIA LI TOURAT WA SAMAA WA TILAWA</t>
  </si>
  <si>
    <t>92 AOM/SNRT</t>
  </si>
  <si>
    <t>Acquisition de mobilier de bureau pour la SNRT</t>
  </si>
  <si>
    <t>04M/2026</t>
  </si>
  <si>
    <t>STOKAD</t>
  </si>
  <si>
    <t>CESSION AU PROFIT DE LA SNRT, LES DROITS DE LA COUVERTURE Télévisée de la compétition Sahraouiya</t>
  </si>
  <si>
    <t>237 CT/SNRT/2026</t>
  </si>
  <si>
    <t>Achats de droits
Achats de droit de sport</t>
  </si>
  <si>
    <t>OL DAKHLA</t>
  </si>
  <si>
    <t>01CT/SNRT/2026</t>
  </si>
  <si>
    <t>Achat d’espaces Publicitaires sur les réseaux sociaux Meta, Google et Tiktok pour la promotion des programmes du Ramadan 2026</t>
  </si>
  <si>
    <t>235 CT/SNRT/2026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</si>
  <si>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</si>
  <si>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</si>
  <si>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</si>
  <si>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</si>
  <si>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</si>
  <si>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</si>
  <si>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</si>
  <si>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</si>
  <si>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</si>
  <si>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</si>
  <si>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</si>
  <si>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Fourniture et mise en service d’équipements de captation vidéo et de prise de son destinés aux besoins de production des chaînes de la SNRT</t>
  </si>
  <si>
    <t>05 M/2026</t>
  </si>
  <si>
    <t>Équipements techniques</t>
  </si>
  <si>
    <t>NYA AUDIO VIDEO</t>
  </si>
  <si>
    <t>COTISATIONS PART ANNONCEURS</t>
  </si>
  <si>
    <t>CIRAD</t>
  </si>
  <si>
    <t>CONTRIBUTION AUX FRAIS DE LA MESURE D'AUDIENCE TV</t>
  </si>
  <si>
    <t>CIAUMED</t>
  </si>
  <si>
    <t>Hébergement de la plateforme SNRTNEWS et la plateforme BOTOLA-Web, mobile (Android et IOS) et TV hors contenu video</t>
  </si>
  <si>
    <t>497 CT/SNRT</t>
  </si>
  <si>
    <t>Prestation de services
Achat prestations de services locales - sociétés</t>
  </si>
  <si>
    <t>ATLAS HOSTER</t>
  </si>
  <si>
    <t>Création de capsules digitales pour SNRT News</t>
  </si>
  <si>
    <t>Assistance et maintenance de la Solution BI</t>
  </si>
  <si>
    <t>Numéro AO + Date visa</t>
  </si>
  <si>
    <t>Travaux d’impression pour la mise en scène de l’émission « MOSABAQAT ALQURAN ALKARIM » pour l’année 1447/2026</t>
  </si>
  <si>
    <t>26000001 CL</t>
  </si>
  <si>
    <t>TETSOUL SERVICES</t>
  </si>
  <si>
    <t>Achat de trophées pour l’émission  « MOSABAQAT ALQURAN ALKARIM » pour l’année 1447/2026</t>
  </si>
  <si>
    <t>26000002 CL</t>
  </si>
  <si>
    <t>TELTAY TRADING</t>
  </si>
  <si>
    <t>Acquisition et travaux d'installation de trois ascenseur dans le bâtiment de la SNRT à Rabat et Casablanca</t>
  </si>
  <si>
    <t>Annulé</t>
  </si>
  <si>
    <t>Acquisition et travaux d'installation d’un ascenseur dans le batiment de la SNRT NEWS à Casablanca</t>
  </si>
  <si>
    <t>Numéro AO + Date Fiche et Visa</t>
  </si>
  <si>
    <t>le sponsoring du Festival "Mawazine Rytmes du monde" éditions 2024-2025-2026</t>
  </si>
  <si>
    <t>001220623/CT-SNRT</t>
  </si>
  <si>
    <t>ASSOCIATION MAROC CULTURES</t>
  </si>
  <si>
    <t>Achat d’espace publicitaires sur la presse digitale et la presse écrite pour la promotion des programmes de Ramadan 2026</t>
  </si>
  <si>
    <t>325 CT/SNRT/2026</t>
  </si>
  <si>
    <t>ADWEB MAROC</t>
  </si>
  <si>
    <t>R,A,S</t>
  </si>
  <si>
    <t>Réalisation d’une étude marketing pour le compte de la SNRT</t>
  </si>
  <si>
    <t>26000003 CL</t>
  </si>
  <si>
    <t>LMS-CSA</t>
  </si>
  <si>
    <t>Acquisition de cachet pour les besoins des différents entité de la SNRT pour l’année 2026</t>
  </si>
  <si>
    <t>26000004 CL</t>
  </si>
  <si>
    <t>REPRO MASTER</t>
  </si>
  <si>
    <t>Impression numérique 4 couleurs de cartes de visites pour les besoins des différentes entités de la SNRT durant l’année 2026</t>
  </si>
  <si>
    <t>26000005 CL</t>
  </si>
  <si>
    <t>Rupture de jeune et repas de Shour du personnel de la SNRT TV Laâyoune, Centre Émetteur TV/FM Laâyoune et Station Régionale du Radio Laâyoune du mois sacré de RAMADAN 1447/2026</t>
  </si>
  <si>
    <t>26000006 CL</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</si>
  <si>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</si>
  <si>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</si>
  <si>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</si>
  <si>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</si>
  <si>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</si>
  <si>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</si>
  <si>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La fourniture d’une solution DLP « Data Loss Prevention »pour les besoins de la SNRT</t>
  </si>
  <si>
    <t>12M/2026</t>
  </si>
  <si>
    <t>MODCOD</t>
  </si>
  <si>
    <t>96 AOM/SNRT</t>
  </si>
  <si>
    <t>Fourniture de convertisseurs « Electrique/ Optique » - « Optique/ Electrique » bidirectionnels pour les signaux électriques SDI, ASI et IP.</t>
  </si>
  <si>
    <t>06M/2026</t>
  </si>
  <si>
    <t>MOYANO MAROC</t>
  </si>
  <si>
    <t>La souscription par la SNRT aux services de mesures d’audience suivants : Planview TV, Radiomat, Fichier Mediapilot, OTVY, Souscription à 21 cibles spécifiques, FICHIER BI, Intégration de la Chaîne Tamazight à Planview, Fichier Mediapilot RADIO</t>
  </si>
  <si>
    <t>001/2026</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</si>
  <si>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</si>
  <si>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</si>
  <si>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</si>
  <si>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</si>
  <si>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</si>
  <si>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</si>
  <si>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75AOM/SNRT</t>
  </si>
  <si>
    <t>Fourniture, installation et mise en service de climatiseurs de type armoire de puissance frigorifique 48000 Btu</t>
  </si>
  <si>
    <t>07M/2026</t>
  </si>
  <si>
    <t>SIDATE BRAHIM TECHNO</t>
  </si>
  <si>
    <t>58AOM/SNRT/2026</t>
  </si>
  <si>
    <t>Extension et mise à jour de la solution de la vidéosurveillance de la SNRT à Rabat et Casablanca</t>
  </si>
  <si>
    <t>MELINT</t>
  </si>
  <si>
    <t>N° AO + PME ? + DATE FICHE</t>
  </si>
  <si>
    <t>Extension et mise à jour de la solution de la vidéosurveillance de la SNRT à Station TV LAAYOUNE</t>
  </si>
  <si>
    <t>Convention conclus avec OIAS STATES BOADCASTING</t>
  </si>
  <si>
    <t>26000039CT</t>
  </si>
  <si>
    <t>OIAS STATES BROADCASTING</t>
  </si>
  <si>
    <t>Convention conclus avec ASBU</t>
  </si>
  <si>
    <t>26000156CT</t>
  </si>
  <si>
    <t>ASBU</t>
  </si>
  <si>
    <t>Cotisation annuelle CIRTEF au titre de l’année 2026</t>
  </si>
  <si>
    <t>26000047CT</t>
  </si>
  <si>
    <t>CIRTEF</t>
  </si>
  <si>
    <t>Cotisation annuelle EBU au titre de l’année 2026</t>
  </si>
  <si>
    <t>26000038CT</t>
  </si>
  <si>
    <t>EBU</t>
  </si>
  <si>
    <t>Cotisation annuelle de l’UAR au titre de l’année 2026</t>
  </si>
  <si>
    <t>26000036CT</t>
  </si>
  <si>
    <t>UAR</t>
  </si>
  <si>
    <t>Cotisation annuelle de l’URTI au titre de l’année 2026</t>
  </si>
  <si>
    <t>26000048CT</t>
  </si>
  <si>
    <t>URTI</t>
  </si>
  <si>
    <t>Cotisation annuelle 2026</t>
  </si>
  <si>
    <t>26000035CT</t>
  </si>
  <si>
    <t>COPEAM</t>
  </si>
  <si>
    <t>02AOM/SNRT</t>
  </si>
  <si>
    <t>Achat de fourniture de Bureau destiné à la SNRT</t>
  </si>
  <si>
    <t>EQUIPEMENT GHAZIA</t>
  </si>
  <si>
    <t>Achat de Papier Fort A4 destiné à la SNRT</t>
  </si>
  <si>
    <t>PRINTYMA</t>
  </si>
  <si>
    <t>Contrats conclus avec la FRM d’ESCRIME</t>
  </si>
  <si>
    <t>01-SNRT/FRMES-2026</t>
  </si>
  <si>
    <t>FRM d’ESCRIME</t>
  </si>
  <si>
    <t>Contrats conclus avec la FRM DE TENNIS</t>
  </si>
  <si>
    <t>01-SNRT/FRMT-2026</t>
  </si>
  <si>
    <t>FRM DE TENNIS</t>
  </si>
  <si>
    <t>Contrats conclus avec la FRM DE KARATE</t>
  </si>
  <si>
    <t>01-SNRT/FRMK-2026</t>
  </si>
  <si>
    <t>FRM DE KARATE</t>
  </si>
  <si>
    <t>Frais technique de production des matches amicaux MAROC vs EQUATEUR et MAROC vs PARAGUAY</t>
  </si>
  <si>
    <t>01-SNRT-MEDIALUSO-2026</t>
  </si>
  <si>
    <t>MEDIALUSO</t>
  </si>
  <si>
    <t>Souscription par la SNRT au service de mesures d’audience Radiomat, ainsi que la souscription au service bandes annonce</t>
  </si>
  <si>
    <t>002/2026</t>
  </si>
  <si>
    <t>12AOM/SNRT</t>
  </si>
  <si>
    <t>Désherbage des sites de la snrt : TEMARA et ZAER</t>
  </si>
  <si>
    <t>14M/2026</t>
  </si>
  <si>
    <t>CCOPERATIVE COOPVERT</t>
  </si>
  <si>
    <t>Désherbage des sites de la snrt : Casablanca (Ain Chok et Roche noire)</t>
  </si>
  <si>
    <t>13M/2026</t>
  </si>
  <si>
    <t>LAZI VERT</t>
  </si>
  <si>
    <t>PV N° : 01NV2026-DCPA</t>
  </si>
  <si>
    <t>MOULAY DRISS ABOUELFADEL – Préparation, supervision, suivi et rédaction des commentaires pour une nouvelle série documentaire sur l’environnement marin produite en interne</t>
  </si>
  <si>
    <t>MOULAY DRISS ABOUELFADEL</t>
  </si>
  <si>
    <t/>
  </si>
  <si>
    <t>La fourniture de toners d’impression pour les besoins de la SNRT</t>
  </si>
  <si>
    <t>26000012 CL</t>
  </si>
  <si>
    <t>Achat de matière et fourniture consommable</t>
  </si>
  <si>
    <t>MONDOFFICE</t>
  </si>
  <si>
    <t>100 AOM/SNRT</t>
  </si>
  <si>
    <t>La fourniture et installation des radômes pour le feeder du centre émetteur Radio AM de Foum El Oued à Laayoune</t>
  </si>
  <si>
    <t>09M/2026</t>
  </si>
  <si>
    <t xml:space="preserve">Travaux d’aménagement </t>
  </si>
  <si>
    <t>26000018 CL</t>
  </si>
  <si>
    <t>MDFICATION</t>
  </si>
  <si>
    <t>Hébergement en pension compléte des invités marocains et étrangers dans le cadre du tournage des émission TV de la SNRT</t>
  </si>
  <si>
    <t>26000019 CL</t>
  </si>
  <si>
    <t>FIKRINVEST-HO (NJ HOTEL)</t>
  </si>
  <si>
    <t>Achat des piles pour les besoins de différentes entités de la SNRT</t>
  </si>
  <si>
    <t>26000015 CL</t>
  </si>
  <si>
    <t>BURIM</t>
  </si>
  <si>
    <t>84 AOM/SNRT</t>
  </si>
  <si>
    <t>Optimisation et amélioration de la stratégie de référencement et maintenance de la plateforme web SNRT news</t>
  </si>
  <si>
    <t>BE IN BE OUT</t>
  </si>
  <si>
    <t>N° Marché + Date Approbation</t>
  </si>
  <si>
    <t>78 AOM/SNRT</t>
  </si>
  <si>
    <t>Travaux de pose de faux planchers et séparation vitrée à la salle technique du centre SNRT d’Ain Chock</t>
  </si>
  <si>
    <t>08M/2026</t>
  </si>
  <si>
    <t>DIFFUSION D'EURONEWS EN DIRECT OU EN DIFFERE L'UTILISATION DE CERTAINS CONTENUS AVEC OU SON LOGO, ECHANGES D'INFO, UTILISATION DES TALENTS ET MARQUES EURONEWS</t>
  </si>
  <si>
    <t>Prestations de service
Achat prestations de services étrangères</t>
  </si>
  <si>
    <t>EURONEWS</t>
  </si>
  <si>
    <t>l'abonnement aux services media (reuters vidéo et reurters live service-RLS- via WNE linear delivery</t>
  </si>
  <si>
    <t>REMA 398</t>
  </si>
  <si>
    <t>REUTERS LIMITED</t>
  </si>
  <si>
    <t>Définir les domaines et les conditions générales de collaboration entre la DGM et la SNRT pour la fourniture des informations météorologiques en matière de donnée et de prévisions météorologiques</t>
  </si>
  <si>
    <t>01/2023/SNRT-DGM</t>
  </si>
  <si>
    <t>DGM</t>
  </si>
  <si>
    <t>Acquisition des droits de diffusions des actualités, reportages radiophoniques et télévisuels</t>
  </si>
  <si>
    <t>La fourniture à la SNRT des services : Pack « Broadcast » pour la confection de Programmes TV et Pack « Digital » pour la confection de Programmes numériques et usage direct sur les Supports Digitaux Web</t>
  </si>
  <si>
    <t>001310323/CT-SNRT</t>
  </si>
  <si>
    <t>AFP</t>
  </si>
  <si>
    <t>20 AOM/SNRT</t>
  </si>
  <si>
    <t>Préstation de blanchisserie du linge et services associés au profit des journalistes présentateurs du Journal Télévisé (JT) de la chaine Al Aoula de la SNRT-Rabat</t>
  </si>
  <si>
    <t>PRESSING CLAIRE ECO</t>
  </si>
  <si>
    <t>19 AOM/SNRT</t>
  </si>
  <si>
    <t>Fourniture, installation et mise en service de dix stations DVB-T/T2 de puissance 500 W rms et d'une station DVB-T/T2 de 1KW rms, fonctionnant en mode (2+1) dans la bande [474-690] MHz, avec triplexeurs RF et accessoires</t>
  </si>
  <si>
    <t>TREDESS 2010</t>
  </si>
  <si>
    <t>Publié le 14/04/2026</t>
  </si>
  <si>
    <t>La location d’une salle de féte pour le tournage de productions internes de la chaîne Al Aoula – SNRT (30 épisodes de Musique Andalouse)</t>
  </si>
  <si>
    <t>378 CT/SNRT/2026</t>
  </si>
  <si>
    <t>KZ</t>
  </si>
  <si>
    <t>06 CT/SNRT/2026</t>
  </si>
  <si>
    <t>La préparation, la livraison et le service d’un repas et d’une pause-café, au profit des participants aux productions internes de la SNRT</t>
  </si>
  <si>
    <t>390 CT/SNRT/2026</t>
  </si>
  <si>
    <t>18 AOM/SNRT</t>
  </si>
  <si>
    <t>Fourniture des modules et pièces de rechanges hydrauliques et électriques pour les émetteurs de diffusion TNT et FM</t>
  </si>
  <si>
    <t>NEURO MEDIA</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</si>
  <si>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</si>
  <si>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</si>
  <si>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</si>
  <si>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</si>
  <si>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</si>
  <si>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</si>
  <si>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Contrats conclus avec la FRM de HANDBALL</t>
  </si>
  <si>
    <t>01-SNRT/FRMHB-2026</t>
  </si>
  <si>
    <t>FRM HANDBALL</t>
  </si>
  <si>
    <t>achat des droits sportifs du championnat du monde d'athlétisme (2024-2029)</t>
  </si>
  <si>
    <t>002020124/CT-SNRT</t>
  </si>
  <si>
    <t>la Couverture, production retransmission et diffusion audiovisuelle de tous les événements Tennis : Grand prix Hassan II; grand prix SAR la Princesse Lalla Meryem; coupe Davis au titres des années 2023; 2024; 2025; 2026; 2027; 2028</t>
  </si>
  <si>
    <t>472 CT/SNRT/2023</t>
  </si>
  <si>
    <t>FRMT</t>
  </si>
  <si>
    <t>La cession exclusive à la SNRT des droits d'exploitation audiovisuelle des manifestations, compétitions et/ou évènements spotifs dont la FRMF détient les droits saisons 2022/2023;2023/2024; 2024/2025; 2025/2026</t>
  </si>
  <si>
    <t>612 CT/SNRT/2022</t>
  </si>
  <si>
    <t>FRMF</t>
  </si>
  <si>
    <t>Contrats conclus avec la FRM de RUGBY</t>
  </si>
  <si>
    <t>01-SNRT/FRMR-2026</t>
  </si>
  <si>
    <t>FRM RUGBY</t>
  </si>
  <si>
    <t>La cession au profit de la SNRT des droits de captation et de diffusion des actualités et la couverture télévisée de la 15éme édition du Festival de Fiction TV de Meknès qui se tiendra du 03 au 07 avril 2026</t>
  </si>
  <si>
    <t>385 CT/SNRT/2026</t>
  </si>
  <si>
    <t>Achats de droits 
Achats des droits de captation</t>
  </si>
  <si>
    <t>Association le spectacle libre</t>
  </si>
  <si>
    <t>La publication des insertions de la SNRT dans la revue de la gendarmerie royale</t>
  </si>
  <si>
    <t>386 CT/SNRT/2026</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</si>
  <si>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</si>
  <si>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</si>
  <si>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</si>
  <si>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</si>
  <si>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</si>
  <si>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</si>
  <si>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</si>
  <si>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EQUIPEMENT BADR</t>
  </si>
  <si>
    <t>La fourniture et la mise en service d'accessoires,pièces de rechange et outillage informatique pour les besoins de la SNRT</t>
  </si>
  <si>
    <t>Étude des travaux d’aménagement de la nouvelle station radio de Tétouane</t>
  </si>
  <si>
    <t>26000021 CL</t>
  </si>
  <si>
    <t>Frais d’acquisition des immobilisation</t>
  </si>
  <si>
    <t>BLACKLINE STUDIO</t>
  </si>
  <si>
    <t xml:space="preserve">Annulé </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</si>
  <si>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</si>
  <si>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</si>
  <si>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</si>
  <si>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</si>
  <si>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</si>
  <si>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</si>
  <si>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</si>
  <si>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</si>
  <si>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LTS NETWORK</t>
  </si>
  <si>
    <t>ancien 17AOM/SNRT</t>
  </si>
  <si>
    <t>Élaboration des études techniques et suivi des travaux d’achèvement d’installation d’un pylone auto-stable de 30+10m de hauteur au site SNRT TANAKOUB (P.CHEFCHAOUEN)</t>
  </si>
  <si>
    <t>Date de VISA</t>
  </si>
  <si>
    <t>La couverture, production, retransmission et diffusion audiovisuelle de toutes les compétitions de VOLLEY BALL – Saison 2026-</t>
  </si>
  <si>
    <t>01-SNRT/FRMVB-2026</t>
  </si>
  <si>
    <t>FRM VEOLLEY BALL</t>
  </si>
  <si>
    <t>Acquisition des droits de diffusion télévisuelle du programme intitulé « FIGHT SPIRIT »</t>
  </si>
  <si>
    <t>388 CT/SNRT/2026</t>
  </si>
  <si>
    <t>ATLAS MEDIA ORGANISATION</t>
  </si>
  <si>
    <t>Acquisition des droits de diffusion télévisuelle de 90 matchs du programme intitulé « OLYMPIC SOCCER FIVE »</t>
  </si>
  <si>
    <t>387 CT/SNRT/2026</t>
  </si>
  <si>
    <t>MABC</t>
  </si>
  <si>
    <t>La couverture, la transmission et la transmission et la diffusion audiovisuelle du tournoi de football international 7 Cup de Marrakech qui se tiendra du 07/05 au 10/05/2026</t>
  </si>
  <si>
    <t>389 CT/SNRT/2026</t>
  </si>
  <si>
    <t>N LAKAY</t>
  </si>
  <si>
    <t>102 AOM/SNRT</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</si>
  <si>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</si>
  <si>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10M/2026</t>
  </si>
  <si>
    <t>RFE BROADCAST</t>
  </si>
  <si>
    <t>Entretien et maintenance du poste de livraison et de transformation MT/BT au centre de diffusion SNRT d’AIN CHOCK</t>
  </si>
  <si>
    <t xml:space="preserve">260000020 CL </t>
  </si>
  <si>
    <t>SOGENELEC</t>
  </si>
  <si>
    <t>Réparation et Maintenance du groupe électrogène au centre SNRT de DAKHLA</t>
  </si>
  <si>
    <t xml:space="preserve">260000023 CL </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</si>
  <si>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</si>
  <si>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</si>
  <si>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</si>
  <si>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</si>
  <si>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</si>
  <si>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</si>
  <si>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</si>
  <si>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</si>
  <si>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</si>
  <si>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</si>
  <si>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</si>
  <si>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</si>
  <si>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</si>
  <si>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</si>
  <si>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</si>
  <si>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</si>
  <si>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</si>
  <si>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</si>
  <si>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</si>
  <si>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</si>
  <si>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</si>
  <si>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</si>
  <si>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</si>
  <si>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</si>
  <si>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</si>
  <si>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</si>
  <si>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</si>
  <si>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</si>
  <si>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</si>
  <si>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</si>
  <si>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</si>
  <si>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</si>
  <si>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</si>
  <si>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</si>
  <si>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</si>
  <si>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</si>
  <si>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</si>
  <si>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</si>
  <si>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</si>
  <si>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Location long durée de véhicule neufs sans option d’achat ainsi que les prestations qui lui sont accessoires et complémentaires pour la SNRT</t>
  </si>
  <si>
    <t>32M/2022</t>
  </si>
  <si>
    <t>WAFA LLD</t>
  </si>
  <si>
    <t>Location de véhicules neufs avec chauffeurs pour le transport permanent et régulier du personnel de la SNRT</t>
  </si>
  <si>
    <t>19M/2023</t>
  </si>
  <si>
    <t>GM2 TOURS</t>
  </si>
  <si>
    <t>11M/2021</t>
  </si>
  <si>
    <t>MARLOC EUROPCAR</t>
  </si>
  <si>
    <t>Jusqu’a 11 Juin 2026</t>
  </si>
  <si>
    <t>20M/2023</t>
  </si>
  <si>
    <t>ANFGOU TOURS</t>
  </si>
  <si>
    <t xml:space="preserve">Prestation de nettoyage complète y compris les produits de nettoyage et l'entretien des locaux administratifs et techniques des services centraux et régionaux de la SNRT. </t>
  </si>
  <si>
    <t>02M/2023</t>
  </si>
  <si>
    <t>Facture réelle</t>
  </si>
  <si>
    <t>97M/2023</t>
  </si>
  <si>
    <t>40M/2024</t>
  </si>
  <si>
    <t>Sécurité  et gardiennage Siège &amp; centres régionaux</t>
  </si>
  <si>
    <t>19M/2025</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</si>
  <si>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</si>
  <si>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470 CT/SNRT/2025</t>
  </si>
  <si>
    <t>ARRIBAT TECHNOLOGY</t>
  </si>
  <si>
    <t xml:space="preserve">L'achat de carburant par "carbucarte" à lecture électronique pour les véhicules de la SNRT </t>
  </si>
  <si>
    <t>Convention N° 392CT/SNRT/2025</t>
  </si>
  <si>
    <t>Achats non stockés de matières et fournitures</t>
  </si>
  <si>
    <t>AFRIQUIA SMDC</t>
  </si>
  <si>
    <t>La couverture en termes d'assurance multirisque automobile pour l'ensemble du Par Auto de la SNRT Contrat N° FL 11202102045593/01/2025 + Assurance des nouveaux tracteurs acquis, ainsi les tracteurs en cours d'acquisition par la Direction technique.</t>
  </si>
  <si>
    <t>FL 11202102045593/01/2025</t>
  </si>
  <si>
    <t>L’abonnement d’accès des données de traçabilité en ligne de la flotte automobile SNRT avec boitiers GPS  + acquisition des boitier pour les nouveaux véhicules</t>
  </si>
  <si>
    <t xml:space="preserve">Acquisition et Recharge des Tags télépéage par la SNRT (JAWAZ) </t>
  </si>
  <si>
    <t>Convention N°52/18/S</t>
  </si>
  <si>
    <t>ADM</t>
  </si>
  <si>
    <t xml:space="preserve">Contrat de la boite postale </t>
  </si>
  <si>
    <t>Couverture en termes d’assurance pour le bris de machine concernant les régies montées sur véhicules roulants – Contrat N° 0302220000247</t>
  </si>
  <si>
    <t>Contrat Barid el Maghreb - Contrat N° 07/2020 BP</t>
  </si>
  <si>
    <t>07/2020 BP</t>
  </si>
  <si>
    <t>Contrat d'AMANA  -  Contrat N° CL03733</t>
  </si>
  <si>
    <t>CL03733</t>
  </si>
  <si>
    <t>Contrat d'acquisition billeterie Aérienne -  Convention N° 505CT/SNRT/2024</t>
  </si>
  <si>
    <t>505CT/SNRT/2024</t>
  </si>
  <si>
    <t>Assurance multirisque professionnelle</t>
  </si>
  <si>
    <t>Parking Twin center DRPSD</t>
  </si>
  <si>
    <t>INWI</t>
  </si>
  <si>
    <t>MAROC TELECOM</t>
  </si>
  <si>
    <t>ORANGE</t>
  </si>
  <si>
    <t>Occupation temporaire eaux et forets</t>
  </si>
  <si>
    <t>Location</t>
  </si>
  <si>
    <t>contrat location collectivités ethniques</t>
  </si>
  <si>
    <t>Assurer personnellement au service médical de la SNRT, un service de vingt heures (20 heures) par mois</t>
  </si>
  <si>
    <t>760/SNRT/2017</t>
  </si>
  <si>
    <t>DOCTEUR BOUBKER ABOUZAHIR</t>
  </si>
  <si>
    <t>MEDECIN DE TRAVAIL- Docteur inscrite au tableau de l'ordre des médecins (Région Rabat-Nord)-</t>
  </si>
  <si>
    <t>06/SNRT/2011</t>
  </si>
  <si>
    <t>OUAFAA FAHSI</t>
  </si>
  <si>
    <t>07/SNRT/2011</t>
  </si>
  <si>
    <t>ZAKARIA BENSAOUD</t>
  </si>
  <si>
    <t>MEDECIN DE TRAVAIL -Docteur inscrite au tableau de l'ordre des médecins (Région Rabat-Nord)-</t>
  </si>
  <si>
    <t>08/SNRT/2011</t>
  </si>
  <si>
    <t>ABDELHAMID KHADRI</t>
  </si>
  <si>
    <t>Traitement de la Paie</t>
  </si>
  <si>
    <t>JDE : 19000754</t>
  </si>
  <si>
    <t>TGR</t>
  </si>
  <si>
    <t>322/2001</t>
  </si>
  <si>
    <t>SOMEIGE</t>
  </si>
  <si>
    <t>Determiner les termes et conditions par lesquels la SNRT " SPONSOR  SILVER "  du Nationnal Performmances Tour des éditions 2025,2026 et 2027</t>
  </si>
  <si>
    <t>001270125/CT-SNRT</t>
  </si>
  <si>
    <t>ASSOCIATION DU TROPHEE HASSAN II</t>
  </si>
  <si>
    <t>FRAIS DE SYNDICAT DU TWIN CENTER</t>
  </si>
  <si>
    <t>JDE : 21000030</t>
  </si>
  <si>
    <t>SYNDICAT DES PROPRIETAIRES DU TWIN CENTR</t>
  </si>
  <si>
    <t>l’acquisition des droits de diffusion de SPORT NEWS REPORTING (2024 – 2029).</t>
  </si>
  <si>
    <t>004070224/CT-SNRT</t>
  </si>
  <si>
    <t>SNTV</t>
  </si>
  <si>
    <t>L’acquisition des droits de diffusion des compétitions de Judo 2025</t>
  </si>
  <si>
    <t>004270125/CT-SNRT</t>
  </si>
  <si>
    <t>SILVER SPRING MEDIA AB</t>
  </si>
  <si>
    <t>Achats des droits de diffusion des compétitions du championnat de la ligue africaine du Basket Ball 10 000/année</t>
  </si>
  <si>
    <t>003020425/CT-SNRT</t>
  </si>
  <si>
    <t>BALP</t>
  </si>
  <si>
    <t>Abonnement au service de production virtuelle basé sur l'intelligence artificielle de Huawei Cloud ''MetaStudio'' pour les besoins de la SNRT.</t>
  </si>
  <si>
    <t>472 CT/SNRT/2025</t>
  </si>
  <si>
    <t>ONE CLOUD</t>
  </si>
  <si>
    <t>Abonnement  "Google Workspace"</t>
  </si>
  <si>
    <t>427 CT/SNRT/2024</t>
  </si>
  <si>
    <t>NPONE SARL</t>
  </si>
  <si>
    <t>Abonnement au service de synthése vocale basée sur les voix Text-To-Speech de Google Cloud AI pour les besoins de la SNRT.</t>
  </si>
  <si>
    <t>471 CT/SNRT/2025</t>
  </si>
  <si>
    <t>Services (transcodage, segmentation et streaming Live sur internet) pour les chaînes TV et Radio de la SNRT.</t>
  </si>
  <si>
    <t>389 CT/SNRT/2025</t>
  </si>
  <si>
    <t>EASYBROADCAST</t>
  </si>
  <si>
    <t xml:space="preserve"> Consultant s’engage à accomplir une mission de conseil, d’étude et d’expertise, au profit de la SNRT.</t>
  </si>
  <si>
    <t>445 CT/SNRT/2025</t>
  </si>
  <si>
    <t>TALBI AUDIT ET CONSEIL</t>
  </si>
  <si>
    <t>Abonnement à la base de données ARTEMIS</t>
  </si>
  <si>
    <t>ARTEMIS</t>
  </si>
  <si>
    <t>Consultations portant sur des problématiques spécifiques liées aux domaines comptable, fiscal et social</t>
  </si>
  <si>
    <t>404 CT/SNRT/2023</t>
  </si>
  <si>
    <t>EL JERARI AUDIT CONSEIL</t>
  </si>
  <si>
    <t>Prestation de conseil juridique au profit de la SNRT</t>
  </si>
  <si>
    <t>529 CT/SNRT/2022</t>
  </si>
  <si>
    <t>AB LAW</t>
  </si>
  <si>
    <t xml:space="preserve"> Prestation satellitaire Nilesat</t>
  </si>
  <si>
    <t>NILESAT</t>
  </si>
  <si>
    <t>Prestation satellitaire Arabsat</t>
  </si>
  <si>
    <t>ARABSAT</t>
  </si>
  <si>
    <t>Prestation satellitaire Es'hailsat</t>
  </si>
  <si>
    <t>ES'HAILSAT</t>
  </si>
  <si>
    <t>Prestation satellitaire Eutelsat</t>
  </si>
  <si>
    <t>EUTELSAT</t>
  </si>
  <si>
    <t>Prestation GlobeCast</t>
  </si>
  <si>
    <t>GlobeCast</t>
  </si>
  <si>
    <t xml:space="preserve">Redevances d'assignation de fréquences </t>
  </si>
  <si>
    <t>ANRT</t>
  </si>
  <si>
    <t>Redevance pour assignation de fréquences TV, Redevance pour assignation de fréquences RD et Redevance pour assignation de fréquences radio</t>
  </si>
  <si>
    <t>HACA</t>
  </si>
  <si>
    <t>La maintenance périodique du systéme de calcul de couverture TV et FM</t>
  </si>
  <si>
    <t>47M/SNRT/2023</t>
  </si>
  <si>
    <t>LS TELECOM</t>
  </si>
  <si>
    <t>Etude et assistance technique aux travaux d'essais d'expertises et de conrole des ouvrages (Pylones, Tours, Batiments)</t>
  </si>
  <si>
    <t>82M/SNRT/2023</t>
  </si>
  <si>
    <t>LPEE</t>
  </si>
  <si>
    <t>Maintenance de la solution exustante de ka chaine radio info-trafic</t>
  </si>
  <si>
    <t>31M/SNRT/2022</t>
  </si>
  <si>
    <t>PHF COM</t>
  </si>
  <si>
    <t>La maintenance préventive et curative de la plateforme soft de  codage et de pultiplexage des ouvrages (Pylones, Tours, Batiments)</t>
  </si>
  <si>
    <t>91M/SNRT/2023</t>
  </si>
  <si>
    <t>Location et infogérance de plateforme publiques d'hébergement "Cloud" et fourniture des services associés.</t>
  </si>
  <si>
    <t>31M/SNRT/2024</t>
  </si>
  <si>
    <t>Prestations de maintenance du progiciel de gestion des ressources humaines AGIRH</t>
  </si>
  <si>
    <t>Prestations fonctionnelles et techniques du progiciel de gestion intégré de la SNRT: JDEWARDS</t>
  </si>
  <si>
    <t>Contrat de service de support (SLA) du Système de Production News « News Room » de la SNRT.</t>
  </si>
  <si>
    <t>51M/SNRT/2022</t>
  </si>
  <si>
    <t>Souscription à un abonnement annuel de licences de logiciels de montage et de graphisme pour les besoins des chaines TV de la SNRT.</t>
  </si>
  <si>
    <t>22M/SNRT/2023</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</si>
  <si>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</si>
  <si>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</si>
  <si>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</si>
  <si>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</si>
  <si>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</si>
  <si>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</si>
  <si>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Acquisition des droits de diffusion de reportages télévisuels sur l’actualité à Bruxelles</t>
  </si>
  <si>
    <t>391 CT/SNRT</t>
  </si>
  <si>
    <t>NET PROD</t>
  </si>
  <si>
    <t>Acquisition des droits de diffusion de reportages télévisuels sur l’actualité en Palestine</t>
  </si>
  <si>
    <t>392 CT/SNRT</t>
  </si>
  <si>
    <t>ALAM NEWS CO.FOR MEDIA PRODUCTION</t>
  </si>
  <si>
    <t xml:space="preserve">Location de Deux unipoles LED entrée/sortie Casablanca Technopark au niveau du pont a Haubans </t>
  </si>
  <si>
    <t>FR/KR/02/2026</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</si>
  <si>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</si>
  <si>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</si>
  <si>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</si>
  <si>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</si>
  <si>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</si>
  <si>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</si>
  <si>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</si>
  <si>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</si>
  <si>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</si>
  <si>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61AOM/SNRT</t>
  </si>
  <si>
    <t>Maintenance et entretien des appareils de climatisation (Pièce et main d’œuvre) : Rabat et Casablanca</t>
  </si>
  <si>
    <t xml:space="preserve">N° AO et DATE VALIDATION </t>
  </si>
  <si>
    <t>31 AOM/SNRT</t>
  </si>
  <si>
    <t>Fourniture de commutateurs de flux transport stream</t>
  </si>
  <si>
    <t>Consultation N° 08CT/SNRT/2026</t>
  </si>
  <si>
    <t>Agencement d’un stand de 66 M2 au Salon International de l’Édition et du livre (SIEL) ainsi que l’organisation de 05 récéptions pour 40 personnes</t>
  </si>
  <si>
    <t>394 CT/SNRT/2026</t>
  </si>
  <si>
    <t>KI VISION</t>
  </si>
  <si>
    <t>32 AOM/SNRT</t>
  </si>
  <si>
    <t>Publié le 19/03/2026</t>
  </si>
  <si>
    <t>33 AOM/SNRT</t>
  </si>
  <si>
    <t>Suite annuléation AO 15</t>
  </si>
  <si>
    <t>34 AOM/SNRT</t>
  </si>
  <si>
    <t>Souscription à des abonnements annuels de licences de logiciels de création de contenu et outils basés sur l’intelligence artificielle au profit de la DCRPSD</t>
  </si>
  <si>
    <t>WARNA</t>
  </si>
  <si>
    <t>01RE2026-DCCCA</t>
  </si>
  <si>
    <t>SAMIR BENCHEKROUN – CONSULTANT EN MATCHS DE FOOTBALL</t>
  </si>
  <si>
    <t>SAMIR BENCHEKROUN</t>
  </si>
  <si>
    <t>01RE2026-DCPCART</t>
  </si>
  <si>
    <t>SAIDA EL ALAOUI – JOURNALISTE</t>
  </si>
  <si>
    <t>SAIDA EL ALAOUI</t>
  </si>
  <si>
    <t>Cession des droits de diffusion des actualités et la couverture télévisée de la 14éme édition du Festival International du Film de Dakhla,  qui se tiendra du 06 au 12 Juin 2026,</t>
  </si>
  <si>
    <t>398 CT/SNRT/2026</t>
  </si>
  <si>
    <t>ASSOCIATION D'ANIMATION CULTURELLE ET ARTISTIQUE DES PROVINCES DU SUD</t>
  </si>
  <si>
    <t>Fourniture et mise en service de systèmes de commande sans fils pour optique de caméra pour les besoins des unités mobiles de la SNRT</t>
  </si>
  <si>
    <t>26000024 CL</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</si>
  <si>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</si>
  <si>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</si>
  <si>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</si>
  <si>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</si>
  <si>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39 AOM/SNRT</t>
  </si>
  <si>
    <t>Fourniture, installation, paramétrage et mise en service de batteries pour onduleurs existants de marque EATON déployés au siége SNRT à Rabat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</si>
  <si>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</si>
  <si>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</si>
  <si>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</si>
  <si>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</si>
  <si>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</si>
  <si>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</si>
  <si>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Élaboration de la cartographie des risques de la SNRT et déploiement du dispositif de suivi et de mise à jour y afférent</t>
  </si>
  <si>
    <t>60AOM/SNRT</t>
  </si>
  <si>
    <t>Location de supports d’affichage urbain 4X3 pour la SNRT</t>
  </si>
  <si>
    <t>26000002 CI</t>
  </si>
  <si>
    <t>Conception d’un décor virtuel pour la chaine Arryadia avec des éléments de réalité augmentée (RA) destinée  à accompagner la couverture de la CAN féminine</t>
  </si>
  <si>
    <t>ASKI-DA CREATIVE</t>
  </si>
  <si>
    <t>SANS PV</t>
  </si>
  <si>
    <t>MOHAMMED BENDIAB – Consiltant Golf</t>
  </si>
  <si>
    <t>MOHAMMED BENDIAB</t>
  </si>
  <si>
    <t>ancien13AOM/SNRT</t>
  </si>
  <si>
    <t>Entretien et remises en état du système de verrouillage et de protection de la cabine d’antenne du centre AM de Sbaa Aioune</t>
  </si>
  <si>
    <t>Acquisition de vignettes pour l’entretien et la réparation des véhicules de la SNRT</t>
  </si>
  <si>
    <t>Convention N° 5913</t>
  </si>
  <si>
    <t>SNTL</t>
  </si>
  <si>
    <t>La publication des insertions de la SNRT dans le supports : « le jardin des Hespérides »</t>
  </si>
  <si>
    <t>393 CT/SNRT/2026</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</si>
  <si>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</si>
  <si>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</si>
  <si>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</si>
  <si>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</si>
  <si>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</si>
  <si>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45AOM/SNRT/2026</t>
  </si>
  <si>
    <t>Peinture des facades et des locaux de la SNRT</t>
  </si>
  <si>
    <t>ALI OUBANE TRAVAUX</t>
  </si>
  <si>
    <t>22 AOM/SNRT</t>
  </si>
  <si>
    <t>PV N° : 02NV2026- DITV</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</si>
  <si>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</si>
  <si>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</si>
  <si>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</si>
  <si>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</si>
  <si>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</si>
  <si>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</si>
  <si>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</si>
  <si>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</si>
  <si>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VESTRACOM</t>
  </si>
  <si>
    <t>51 AOM</t>
  </si>
  <si>
    <t>Fourniture des modules et pièces de rechange pour les émetteurs FM de marque RVR</t>
  </si>
  <si>
    <t>Fourniture des modules et pièces de rechange pour les émetteurs FM 10 KW et 5 KW de marque RFE</t>
  </si>
  <si>
    <t>La captation et la cession exclusive pour le compte de la SNRT des droits de diffusion des concerts du Festival Gnaoua et Musiques du Monde</t>
  </si>
  <si>
    <t>A3 COMMUNICATION</t>
  </si>
  <si>
    <t>Fourniture des modules et piéces de rechange pour les émetteurs TNT de puissance 250 Watts de marque EUROTEK</t>
  </si>
  <si>
    <t>KLS INFRASTRUCTURE</t>
  </si>
  <si>
    <t>Fourniture des modules et piéces de rechange des émetteurs TNT de marque ITELSIS</t>
  </si>
  <si>
    <t>Fourniture des modules et piéces de rechange des émetteurs TNT de marque EGATEL de puissance 10KW</t>
  </si>
  <si>
    <t>29 AOM</t>
  </si>
  <si>
    <t>La fourniture et la mise en service d'encodeurs et décodeurs SRT pour les besoins des unités mobiles de la SNRT</t>
  </si>
  <si>
    <t>LTS NETWORK/LTS France</t>
  </si>
  <si>
    <t>44 AOM</t>
  </si>
  <si>
    <t>35 AOM</t>
  </si>
  <si>
    <t>3N SYSTÈME</t>
  </si>
  <si>
    <t>49 AOM</t>
  </si>
  <si>
    <t>La maintenance de messagerie Lotus Notes/Domino</t>
  </si>
  <si>
    <t>48 AOM</t>
  </si>
  <si>
    <t>Prestation de maintenance et assitance /  Support du logiciel de gestion des campagnes publicitaires des support TV et Radio de la SNRT</t>
  </si>
  <si>
    <t>25 AOM/SNRT</t>
  </si>
  <si>
    <t>BSS TRADING</t>
  </si>
  <si>
    <t>SUITE AO INFRUCTUEUX</t>
  </si>
  <si>
    <t>26000042 CL</t>
  </si>
  <si>
    <t>Fourniture de materiel de diffusion</t>
  </si>
  <si>
    <t>LYSMA SYSTÈME</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</si>
  <si>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</si>
  <si>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</si>
  <si>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53 AOM/SNRT</t>
  </si>
  <si>
    <t>DPN26000058DV</t>
  </si>
  <si>
    <t>Désherbage elagage deraninage des arbres de centre emetteur radio AM de Sebaa Aioune</t>
  </si>
  <si>
    <t>26000049 CL</t>
  </si>
  <si>
    <t>HOUSSADIM</t>
  </si>
  <si>
    <t>DPN26000060DV</t>
  </si>
  <si>
    <t>Désherbage elagage deraninage des arbres de centre emetteur radio AM d'Oujda</t>
  </si>
  <si>
    <t>26000050 CL</t>
  </si>
  <si>
    <t>DPN26000056DV</t>
  </si>
  <si>
    <t>Fourniture et mise en service de cartes graphiques pour applications de calcul intensif et d'intelligence artificielle pour les besoins de la SNRT</t>
  </si>
  <si>
    <t>26000047 CL</t>
  </si>
  <si>
    <t>26000044 CL</t>
  </si>
  <si>
    <t>Réparation et maintenance du Poste de transformation MT/BT haut de poteau type H61 50KVA au site SNRT de LAKSIBA (P.BENI MELLAL)</t>
  </si>
  <si>
    <t>26000043 CL</t>
  </si>
  <si>
    <t>LOT n°1: Etude des travaux d'aménagement du nouveau siège de la radio de Tétouane</t>
  </si>
  <si>
    <t>MES ETUDES</t>
  </si>
  <si>
    <t>DPN26000059DV</t>
  </si>
  <si>
    <t>Désherbage elagage deraninage des arbres de centre emetteur radio AM d'Ait Melloul</t>
  </si>
  <si>
    <t>26000052 CL</t>
  </si>
  <si>
    <t>EXCELIACOM CONTRACTORS</t>
  </si>
  <si>
    <t>26000554 CT</t>
  </si>
  <si>
    <t>Frais technique pour la coupe du monde FIFA 2026</t>
  </si>
  <si>
    <t>Achats de droits</t>
  </si>
  <si>
    <t>HOST BROADCAST SERVICES-HBS</t>
  </si>
  <si>
    <t>ancien 43AOM/SNRT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</si>
  <si>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</si>
  <si>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</si>
  <si>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t>56AOM/SNRT</t>
  </si>
  <si>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</si>
  <si>
    <t>55AOM/SNRT</t>
  </si>
  <si>
    <t>Désherbage elagage deracinage des arbres de centre de télédiffusion TV/FM Cap spartel</t>
  </si>
  <si>
    <t>26000048 CL</t>
  </si>
  <si>
    <t>DPN 26000052DV</t>
  </si>
  <si>
    <t>Entretien et réparation de mobilier pour l'emission "CHABAB FI AL WAJIHA" au studio Ain Chok à Casablanca</t>
  </si>
  <si>
    <t>26000051 CL</t>
  </si>
  <si>
    <t>BEST PRODUCTION</t>
  </si>
  <si>
    <t>24AOM/SNRT/2026</t>
  </si>
  <si>
    <t>Achat de maquillage des animateurs pour TV LAAYOUNE.</t>
  </si>
  <si>
    <t>57AOM/SNRT/2026</t>
  </si>
  <si>
    <t>Lts network et Lts France</t>
  </si>
  <si>
    <t>ALI ER-RBAHY-Supervision technique et administratif et coordination</t>
  </si>
  <si>
    <t>Achats de productions et de programmes</t>
  </si>
  <si>
    <t>ABDESLAM KHALOUFI-Supervision technique et administratif et coordination</t>
  </si>
  <si>
    <t>ABDESLAM KHALOUFI</t>
  </si>
  <si>
    <t>NADIA EL MECHRAFI-Le droit d'enregistrement de diffusion et d'exploitation de 10 séances de musique gharnati</t>
  </si>
  <si>
    <t>NADIA EL MECHRAFI</t>
  </si>
  <si>
    <t>317 073,17</t>
  </si>
  <si>
    <t>ASSOCIATION AHMED PIRO DE MUSIQUE GHARNATI-Le droit d'enregistrement de diffusion et d'exploitation de 10 séances de musique gharnati</t>
  </si>
  <si>
    <t>ASSOCIATION AHMED PIRO DE MUSIQUE GHARNATI-</t>
  </si>
  <si>
    <t>PV N01RE2026-DPMG</t>
  </si>
  <si>
    <t>YOUSSEF EL MANSOUR-Metreur en BTP</t>
  </si>
  <si>
    <t>YOUSSEF ELMANSOUR</t>
  </si>
  <si>
    <t>PV EN COURS DE SIGNATURE</t>
  </si>
  <si>
    <t>40AOM/SNRT/2026</t>
  </si>
  <si>
    <t>La fourniture et la mise en service de logiciels et de licences de solutions IT pour les besoins de la Société Nationale de Radiodiffusion et de Télévision</t>
  </si>
  <si>
    <t>26000057 CL</t>
  </si>
  <si>
    <t>Publications des comptes annuels de la SNRT 2025 au Bulletin Officiel</t>
  </si>
  <si>
    <t>Directions de l'imprimerie officel</t>
  </si>
  <si>
    <t>26000564 CT</t>
  </si>
  <si>
    <t>MAHJOUB BEN-SI-ALI - Journaliste chargé de la préparation et la présentation des bulletins et flashs d'information des èmissions RD</t>
  </si>
  <si>
    <t>MAHJOUB BEN -SI-ALI</t>
  </si>
  <si>
    <t>26000565 CT</t>
  </si>
  <si>
    <t>FATIMA ZOHRA BOUSKRAOUI-Journaliste chargé de la préparation et la présentation des bulletins et flashs d'information des èmissions RD</t>
  </si>
  <si>
    <t>26000565CT</t>
  </si>
  <si>
    <t>FATIMA ZOHRA BOUSKRAOUI</t>
  </si>
  <si>
    <t>26000566 CT</t>
  </si>
  <si>
    <t>MEHDI EL ATIFI - Journaliste chargé de la préparation et la présentation des bulletins et flashs d'information des èmissions RD</t>
  </si>
  <si>
    <t>MEHDI EL ATIFI</t>
  </si>
  <si>
    <t>63AOM/SNRT/2026</t>
  </si>
  <si>
    <t>Fourniture et mise en service d'équipements audio vidéo au profit de la Direction de la Régie Publicitaire et Solutions Digitales de la Société Nationale de la Radiodiffusion et de la Télévision</t>
  </si>
  <si>
    <t>64AOM/SNRT/2026</t>
  </si>
  <si>
    <t>Fourniture et mise en service d'un système de traveling robotisé pour les besoins de la production de la SNRT</t>
  </si>
  <si>
    <t>PV N°04NV2026-DITV</t>
  </si>
  <si>
    <t>DRISS ABIS- L'accompagnement de la couverture médiatique des grandes compétitions sportives dans le cadre des journaux télévisés et des studios d'analyse des matchs</t>
  </si>
  <si>
    <t>DRISS ABIS</t>
  </si>
  <si>
    <t>26000068 CL</t>
  </si>
  <si>
    <t>Acquisition de mini-refrigerateurs pour les directions de la SNRT</t>
  </si>
  <si>
    <t>ASWAK ASSALAM</t>
  </si>
  <si>
    <t>54AOM/SNRT/2026</t>
  </si>
  <si>
    <t>26000594 CT</t>
  </si>
  <si>
    <t>ABDELLAH TOUKOUNA(ALIAS FERKOUSS)-LA PARTICIPATION ARTISTIQUE DE L'ARTISTE ABDELLAH TAKOUNA DANS LA SERIE DOCUMENTAIRE HANINE EL FARAH EPISODE - IMALCHIL MAWSSIM AL JAMAL WA AL HAYAT</t>
  </si>
  <si>
    <t xml:space="preserve">ABDELLAH TOUKOUNA </t>
  </si>
  <si>
    <t>26000593 CT</t>
  </si>
  <si>
    <t>MOHAMED ATIR - la participation artiqtique de l'artiste Mohamed Atir dans la serie documentaire -Dakirate Tourab- episode -Hariss Mina Adakirat-</t>
  </si>
  <si>
    <t>MOHAMED ATIR</t>
  </si>
  <si>
    <t>26000598 CT</t>
  </si>
  <si>
    <t>CHAIMAE BENLECHHAB - TECHNICIENNE ASSISTANTE REALISATEUR</t>
  </si>
  <si>
    <t>CHAIMAE BENLECHHAB</t>
  </si>
  <si>
    <t>62AOM/SNRT/2026</t>
  </si>
  <si>
    <t>La fourniture et la mise en service d'une unité mobile clé en main de contribution des signaux audio/vidéo an 4K par satellite (DSNG) pour les besoins de la SNRT</t>
  </si>
  <si>
    <t>La fourniture et la mise en service de modulateurs pour les besoins des moyens de contribution de signaux audio/vidéo par satellite pour les besoins de la SNRT</t>
  </si>
  <si>
    <t>65AOM/SNRT/2026</t>
  </si>
  <si>
    <t xml:space="preserve">INFRUCTUEUX 51/2026 </t>
  </si>
  <si>
    <t>17AOM/SNRT/2026</t>
  </si>
  <si>
    <t>La  fourniture et la mise en service de caméras box en ULTRA HAUTE DEFINITION (4K) pour les besoins des unités mobiles de la SNRT</t>
  </si>
  <si>
    <t>43AOM/SNRT/2026</t>
  </si>
  <si>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</si>
  <si>
    <t>26000003 CI</t>
  </si>
  <si>
    <t>Assistanceet support "SLA" de la solution NRCS du système de production News "Newsroom" de la SNRT</t>
  </si>
  <si>
    <t>OCTOPUS NEWSROOM</t>
  </si>
  <si>
    <t>26000025 CL</t>
  </si>
  <si>
    <t>Prestations de restauration au profit du personnel des directions du siège et des annexes de la SNRT à RABAT</t>
  </si>
  <si>
    <t>26000026 CL</t>
  </si>
  <si>
    <t>Achat de gasoil pour chauffage</t>
  </si>
  <si>
    <t>26000032 CL</t>
  </si>
  <si>
    <t>Impression papier en-tete</t>
  </si>
  <si>
    <t>IMPRIMERIE PAPETRIE EL FADIL</t>
  </si>
  <si>
    <t>26000033 CL</t>
  </si>
  <si>
    <t>Achat de 2000 paquets de 12 bouteilles d'eau minérale 0,5 L</t>
  </si>
  <si>
    <t>LES EAUX MINERALES D'OULMES</t>
  </si>
  <si>
    <t>26000040 CL</t>
  </si>
  <si>
    <t>Fourniture et pose du mobilier d'exposition pour le Stand SNRT (trophee hassan II Golf 2026)</t>
  </si>
  <si>
    <t>RT CONCEPT MAROC</t>
  </si>
  <si>
    <t>26000046 CL</t>
  </si>
  <si>
    <t>Achat des tonners rouges originaux pour une machine à affranchir NEOPOST I J 40</t>
  </si>
  <si>
    <t>MAJD TECHNOLOGIE</t>
  </si>
  <si>
    <t>26000014 CL</t>
  </si>
  <si>
    <t xml:space="preserve">Location du matériel d'éclairage pour le tournage des 30 épisodes de "Musique Andalousie" </t>
  </si>
  <si>
    <t>26000070 CL</t>
  </si>
  <si>
    <t>Prestation de restauration au profit du personnel assurant la couverture TV de la CAN Féminine 2026 émission : Lil Hadit Bakia , et couverture des éléctions législatives 2026</t>
  </si>
  <si>
    <t>26000056 CL</t>
  </si>
  <si>
    <t xml:space="preserve">Diagnostic et expertise des onduleurs de tyoe 93E de marque Eaton et de puissance 80KVA </t>
  </si>
  <si>
    <t>EATON ELECTRIC</t>
  </si>
  <si>
    <t>67AOM/SNRT/2026</t>
  </si>
  <si>
    <t xml:space="preserve"> Inventaire physique et fiabilisation du fichier comptable des immobilisations de la SNRT</t>
  </si>
  <si>
    <t>Prestations de service Achat prestations de services locales - sociétés</t>
  </si>
  <si>
    <t>26000606 CT</t>
  </si>
  <si>
    <t>la fourniture des vignettes pour payer les frais de transport par voie terrestre du personnel de la SNRT pour l'exercice de 2026</t>
  </si>
  <si>
    <t>26000609 CT</t>
  </si>
  <si>
    <t>Aquisition auprés de REUTERS de services et de droits d'utilisation et de diffusion de contenus d'actualité sur les chaines de télévision et les supports numériques de la SNRT</t>
  </si>
  <si>
    <t>REUTERS</t>
  </si>
  <si>
    <t>66AOM/SNRT/2026</t>
  </si>
  <si>
    <t>42AOM/SNRT/2026</t>
  </si>
  <si>
    <t>Maintenance et entretien des onduleurs (Pièce et main d’œuvre) : Onduleurs au niveau des sites de la SNRT Rabat, Casablanca et stations régionales Radio-Poste de transformation MT/BT situé au niveau de la station TV Ain Chok à Casablanca de la SNRT</t>
  </si>
  <si>
    <t>26000549CT</t>
  </si>
  <si>
    <t>Achat des droits sportifs des jeux méditerranéens et des jeux méditerrannéens de plage</t>
  </si>
  <si>
    <t>EUROPEEN BROADCASTING UNION</t>
  </si>
  <si>
    <t>425CT/SNRT/2026</t>
  </si>
  <si>
    <t>Documentaire - MIN SOUK L SOUK</t>
  </si>
  <si>
    <t>MEDIA COLLECT</t>
  </si>
  <si>
    <t>422CT/SNRT/2026</t>
  </si>
  <si>
    <t>Documentaire - AMOUDOU</t>
  </si>
  <si>
    <t>FAOUZI VISION</t>
  </si>
  <si>
    <t>421CT/SNRT/2026</t>
  </si>
  <si>
    <t>Documentaire - AMALLAY</t>
  </si>
  <si>
    <t>423CT/SNRT/2026</t>
  </si>
  <si>
    <t>Docu-fiction - MOUDAWALA</t>
  </si>
  <si>
    <t>HASSANI SOFT</t>
  </si>
  <si>
    <t>417CT/SNRT/2026</t>
  </si>
  <si>
    <t>Docu-fiction - ABAK ATTOURATH</t>
  </si>
  <si>
    <t>AGHLAL PRODUCTION</t>
  </si>
  <si>
    <t>430CT/SNRT/2026</t>
  </si>
  <si>
    <t>Emission Téléréalité - MATIHCH AALA LBAL</t>
  </si>
  <si>
    <t>W5 MEDIA</t>
  </si>
  <si>
    <t>419CT/SNRT/2026</t>
  </si>
  <si>
    <t>Emission Téléréalité - STAND UP</t>
  </si>
  <si>
    <t>CONNEXION MEDIA</t>
  </si>
  <si>
    <t>420CT/SNRT/2026</t>
  </si>
  <si>
    <t>Magasine d'investigation-45 min</t>
  </si>
  <si>
    <t>26000071 CL</t>
  </si>
  <si>
    <t>La fourniture d'alimentations électriques des mélangeurs SONY MVS-300A pour les besoins de la SNRT</t>
  </si>
  <si>
    <t>IBS DIGITAL MEDIA</t>
  </si>
  <si>
    <t>26000072 CL</t>
  </si>
  <si>
    <t>Transfert des batteries depuis le site SNRT d'AIN CHOCK vers le site SNRT de Zaer</t>
  </si>
  <si>
    <t>IT ENERGIE</t>
  </si>
  <si>
    <t>403CT/SNRT2026</t>
  </si>
  <si>
    <t>VOD FORJA</t>
  </si>
  <si>
    <t>EASY BROADCAST</t>
  </si>
  <si>
    <t>68AOM/SNRT/2026</t>
  </si>
  <si>
    <t>Réalisation des prestationsd'Audit de sécurité des systèmes d'information de la SNRT relevant de la "Classe A"</t>
  </si>
  <si>
    <t>Réalisation des prestationsd'Audit de sécurité des systèmes d'information de la SNRT relevant de la "Classe B""Classe C""Classe D"</t>
  </si>
  <si>
    <t>AOM/SNRT/2026</t>
  </si>
  <si>
    <t>Travaux d'aménagement et sécurisation des salles serveurs des Stations régioanles Radio de la SNRT : Lot 1:Amenagement</t>
  </si>
  <si>
    <t>Travaux d'aménagement et sécurisation des salles serveurs des Stations régioanles Radio de la SNRT : Lot 2:Systèmes de Securité</t>
  </si>
  <si>
    <t>26000076 CL</t>
  </si>
  <si>
    <t>Achat de fournitures pour les climatiseurs</t>
  </si>
  <si>
    <t>OUAHAD ELEC</t>
  </si>
  <si>
    <t>26000075 CL</t>
  </si>
  <si>
    <t>La mise à niveau des blocs sanitaires au siège de la SNRT à Rabat</t>
  </si>
  <si>
    <t>BATI VERT</t>
  </si>
  <si>
    <t>26000082 CL</t>
  </si>
  <si>
    <t>Aménagement de la salle serveur de la station radio régionale Meknes : Aménagement - électricité -  climatisation</t>
  </si>
  <si>
    <t>Ouhad ELEC</t>
  </si>
  <si>
    <t>71AOM/SNRT/2026</t>
  </si>
  <si>
    <t>Fourniture installation et mise en service de deux onduleurs de puissance 200 KVA chacun de type modulaire y compris des systèmes de climatisation associés aux sites SNRT d'Oukaimden (P,EL HAOUZ) et de BOUKOUALI(P,TAOURIRT)</t>
  </si>
  <si>
    <t>26000618 CT</t>
  </si>
  <si>
    <t>Achat droits d'un documentaire des jeux méditéranneens</t>
  </si>
  <si>
    <t>MEDIA SPORTS MANAGEMENT FE LLC</t>
  </si>
  <si>
    <t>1800 DOL</t>
  </si>
  <si>
    <t>Entretien et maintenance du syteme d'antennes du centre radio AM d'Ait Melloul</t>
  </si>
  <si>
    <t>73AOM/SNRT/2026</t>
  </si>
  <si>
    <t>Fourniture des feeders antennes distributeurs de puissance RF connecteurs adaptateurs et accessoires de raccordement</t>
  </si>
  <si>
    <t>Fourniture de duplexeurs filtres combiners et patch panels</t>
  </si>
  <si>
    <t>72AOM/SNRT/2026</t>
  </si>
  <si>
    <t>Fourniture, installation et mise en service de deux émetteurs DVB-T/T2 double drive refroidi à liquide fonctionnant dans la bande [474-690] MHz et de puissance 5KW rms chacun avec leurs accessoires</t>
  </si>
  <si>
    <t>402CT/SNRT/2026</t>
  </si>
  <si>
    <t>Aquisition des véhicules aménagés de transport de personnel</t>
  </si>
  <si>
    <t>Matériels de transport</t>
  </si>
  <si>
    <t>ATLAS VEHICULES INDUSTRIELS</t>
  </si>
  <si>
    <t>74AOM/SNRT/2026</t>
  </si>
  <si>
    <t>La fourniture et la mise en service d'équipement de traitement de signaux Audio/vidéo pour les besoins des chaines TV de la SNRT</t>
  </si>
  <si>
    <t>Achats de productions et de programmes
Achat des programmes en production interne</t>
  </si>
  <si>
    <t>424CT/SNRT/2026</t>
  </si>
  <si>
    <t>Emission Matinale 'Ousrati'</t>
  </si>
  <si>
    <t>IMAGE FACTORY</t>
  </si>
  <si>
    <t>426CT/SNRT/2026</t>
  </si>
  <si>
    <t>Documentaire 'ICHAA MAMLAKA'</t>
  </si>
  <si>
    <t>MONAFRIQUE PRODCOM</t>
  </si>
  <si>
    <t>428CT/SNRT/2026</t>
  </si>
  <si>
    <t>Emission pour enfabt 'WLIDATE BLADI'</t>
  </si>
  <si>
    <t>POPKORN PRODUCTON</t>
  </si>
  <si>
    <t>427CT/SNRT/2026</t>
  </si>
  <si>
    <t>Documentaire 'AHL AL MAGHREB'</t>
  </si>
  <si>
    <t>NADACOM DESIGN</t>
  </si>
  <si>
    <t>431CT/SNRT/2026</t>
  </si>
  <si>
    <t>Emission Magazine Economique 'MADE IN MOROCCO'</t>
  </si>
  <si>
    <t>76AOM/SNRT/2026</t>
  </si>
  <si>
    <t>Travaux d'electricite et de climatisation des locaux technique de la SNRT à Rabat</t>
  </si>
  <si>
    <t>435CT/SNRT/2026</t>
  </si>
  <si>
    <t>Edition 31 du festival international du cinéma méditerranéen de Tétouan du 03 au 10/10/2026</t>
  </si>
  <si>
    <t>Achats de droits
Achats des droits de captation</t>
  </si>
  <si>
    <t>Fondation de Festival de cinéma 13001948</t>
  </si>
  <si>
    <t>75AOM/SNRT/2026</t>
  </si>
  <si>
    <t>Entretien et remise en état des systèmes de balisage aux pylônes des centres de diffusion TV/FM</t>
  </si>
  <si>
    <t>436CT/SNRT/2026</t>
  </si>
  <si>
    <t>La création et réalisation pour le compte de la SNRT, d'une œuvre artistique en réalité augmentée des éléments graphiques, pour la couverture de la soirée électrorale 2026</t>
  </si>
  <si>
    <t>VIZRT AUSTRIA GMBH</t>
  </si>
  <si>
    <t>26000550CT</t>
  </si>
  <si>
    <t>Augmentation de puissance pour le nouveau siège de la station régionale radio de Tétouan</t>
  </si>
  <si>
    <t>Amendis</t>
  </si>
  <si>
    <t>69AOM/SNRT/2026</t>
  </si>
  <si>
    <t>Aquisition d'un porteur pré-câblé multi-caméras pour les besoins des moyens mobiles de la SNRT</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</si>
  <si>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</si>
  <si>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</si>
  <si>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</si>
  <si>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</si>
  <si>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</si>
  <si>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</si>
  <si>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</si>
  <si>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</si>
  <si>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</si>
  <si>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</si>
  <si>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</si>
  <si>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</si>
  <si>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</si>
  <si>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</si>
  <si>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</si>
  <si>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</si>
  <si>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</si>
  <si>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</si>
  <si>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</si>
  <si>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</si>
  <si>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</si>
  <si>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Achat des programmes en production interne</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</si>
  <si>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</si>
  <si>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</si>
  <si>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</si>
  <si>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</si>
  <si>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</si>
  <si>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</si>
  <si>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</si>
  <si>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</si>
  <si>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</si>
  <si>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</si>
  <si>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</si>
  <si>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</si>
  <si>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</si>
  <si>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</si>
  <si>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</si>
  <si>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</si>
  <si>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</si>
  <si>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Achat fournitures (entretien, fournitures de bureau et fournitures informatiques)</t>
  </si>
  <si>
    <t>612-5-1</t>
  </si>
  <si>
    <t xml:space="preserve">Achats d'études </t>
  </si>
  <si>
    <t>612-5-2</t>
  </si>
  <si>
    <t>Achat prestations de services locales - sociétés</t>
  </si>
  <si>
    <t>612-5-3</t>
  </si>
  <si>
    <t>612-5-4</t>
  </si>
  <si>
    <t>Achat prestations services Etrangères</t>
  </si>
  <si>
    <t>612-6-1</t>
  </si>
  <si>
    <t xml:space="preserve">Achat prestations satellitaires </t>
  </si>
  <si>
    <t>613-1-1</t>
  </si>
  <si>
    <t>Location de terrains et constructions</t>
  </si>
  <si>
    <t>613-1-4</t>
  </si>
  <si>
    <t>Location matériel transport</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</si>
  <si>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</si>
  <si>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</si>
  <si>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</si>
  <si>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</si>
  <si>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</si>
  <si>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</si>
  <si>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</si>
  <si>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</si>
  <si>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</si>
  <si>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</si>
  <si>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</si>
  <si>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</si>
  <si>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</si>
  <si>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</si>
  <si>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</si>
  <si>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</si>
  <si>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</si>
  <si>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</si>
  <si>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</si>
  <si>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</si>
  <si>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</si>
  <si>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</si>
  <si>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</si>
  <si>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</si>
  <si>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</si>
  <si>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</si>
  <si>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</si>
  <si>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</si>
  <si>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</si>
  <si>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Réceptions</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</si>
  <si>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</si>
  <si>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</si>
  <si>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</si>
  <si>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</si>
  <si>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</si>
  <si>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</si>
  <si>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</si>
  <si>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</si>
  <si>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</si>
  <si>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</si>
  <si>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</si>
  <si>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</si>
  <si>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</si>
  <si>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</si>
  <si>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</si>
  <si>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</si>
  <si>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</si>
  <si>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</si>
  <si>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</si>
  <si>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</si>
  <si>
    <t xml:space="preserve">PROGRAMME PREVISIONNEL DES MARCHES PAR APPELS D'OFFRES </t>
  </si>
  <si>
    <t xml:space="preserve">OBJET
 </t>
  </si>
  <si>
    <t>NATURE DE LA PRESTATION</t>
  </si>
  <si>
    <t>MODE DE PASSATION</t>
  </si>
  <si>
    <t>PERIODE PREVUE POUR LE LANCEMENT</t>
  </si>
  <si>
    <t>LIEU D'EXECUTION</t>
  </si>
  <si>
    <t xml:space="preserve">AOO RESERVES AUX PME </t>
  </si>
  <si>
    <t>ESTIMATION</t>
  </si>
  <si>
    <t>Direction de la Télédiffusion</t>
  </si>
  <si>
    <t>Fourniture des  modules  de  traitement audio et RDS  pour les émetteurs FM</t>
  </si>
  <si>
    <t>Fournitures</t>
  </si>
  <si>
    <t>Appel d'offres ouvert</t>
  </si>
  <si>
    <t>T3</t>
  </si>
  <si>
    <t>Magasin Temara</t>
  </si>
  <si>
    <t>Non</t>
  </si>
  <si>
    <t>Fourniture, installation et mise en service de systèmes de supervision des antennes de diffusion FM et TV</t>
  </si>
  <si>
    <t>T2</t>
  </si>
  <si>
    <t>Centres de diffusion de la SNRT</t>
  </si>
  <si>
    <t>Fourniture et installation des équipements de contrôle audio et vidéo pour les petits centres de diffusion TV/FM</t>
  </si>
  <si>
    <t>Fourniture, installation et mise en service des climatiseurs aux centres de diffusion de la SNRT</t>
  </si>
  <si>
    <t>Oui</t>
  </si>
  <si>
    <t>Fourniture des analyseurs de réseaux électrique et les appareils de mesure électrique</t>
  </si>
  <si>
    <t>Fourniture,installation et mise en service des commutateurs et distributeurs des signaux ASI et IP pour les centres de diffusion TNT et FM</t>
  </si>
  <si>
    <t>Fourniture et installation des sondes FM et TNT pour le contrôle des signaux audios et vidéo des chaines radio et télevision de la SNRT</t>
  </si>
  <si>
    <t>Fourniture des modules et pièces de rechanges des émetteurs TNT de  des centres de la SNRT</t>
  </si>
  <si>
    <t>Fourniture des modules et pièces de rechanges des émetteurs FM  des centres de la SNRT</t>
  </si>
  <si>
    <t>Fourniture des duplexeurs, filtres, patchs panel , commutateurs RF et adaptateurs</t>
  </si>
  <si>
    <t>Fourniture des distributeurs de puissance UHF et  FM, combiners, feeders et antennes</t>
  </si>
  <si>
    <t>Fourniture des modules et pièces de rechanges hydrauliques et électriques  pour les émetteurs de diffusion TNT et FM</t>
  </si>
  <si>
    <t>L'entretien et la remise en état des systèmes de balisage aux pylônes des centres de diffusion TV/FM</t>
  </si>
  <si>
    <t>Services</t>
  </si>
  <si>
    <t>centres de diffusion de la SNRT</t>
  </si>
  <si>
    <t>Ait Melloul</t>
  </si>
  <si>
    <t>Entretien et remise en état  du système de verouillage et de protection des cabines d'antennes de  centres AM</t>
  </si>
  <si>
    <t>Entretien des  systèmes de la télésurveillance des centres radio AM.</t>
  </si>
  <si>
    <t>Centre de diffusion AM</t>
  </si>
  <si>
    <t>Entretien et maintenance des équipements électriques, électroniques des climatiseurs aux centres de diffusion, y compris la fourniture des pièces de rechange.</t>
  </si>
  <si>
    <t>Centres de diffusion TV/FM</t>
  </si>
  <si>
    <t xml:space="preserve">Fourniture, installation et mise en service des émetteurs DVB-T/T2 avec combiners pour quelques sites de diffusion </t>
  </si>
  <si>
    <t>Laayoune, Palomas, Tazerkount</t>
  </si>
  <si>
    <t xml:space="preserve">Fourniture, installation et mise en service des émetteurs FM avec combiners et systèmes d'antennes FM pour quelques sites de diffusion </t>
  </si>
  <si>
    <t>Azougar, Bouarfa,  Figuig, Palomas,  Tizi Azza</t>
  </si>
  <si>
    <t>Fourniture, installation et mise en service de nouvelles liaisons de faisceaux hertzien pour un Trafic MPEG-TS/IP et IP.</t>
  </si>
  <si>
    <t>Zerhoun - Azougar - Tiguelmamine - Takka Tissoufra - Izeft - Errachidia - Rich
Rabat - Zaers - Témara.</t>
  </si>
  <si>
    <t>Fourniture de combiners/upconverters.</t>
  </si>
  <si>
    <t>T1</t>
  </si>
  <si>
    <t>Rabat</t>
  </si>
  <si>
    <t>Fourniture, installation et mise en service des onduleurs 2x150 KVA type modulaires et d’un système de climatisation au centre SNRT de ZAER (RABAT).</t>
  </si>
  <si>
    <t>Rabat zaer</t>
  </si>
  <si>
    <t xml:space="preserve">Acquisition de matériel technique et informatique pour l'extension de l'outil digital de gestion des ressources techniques et humaines de l'exploitation et de la maintenance. </t>
  </si>
  <si>
    <t>Témara</t>
  </si>
  <si>
    <t>Fourniture installation et mise en service d’un nouveau groupe électrogène  de puissance 200 KW/PRP  pour le centre SNRT de PALOMAS (P.EL HOCEIMA), ainsi que le transfert de quelques groupes électrogènes entre des centres SNRT y compris leurs mise à niveau.</t>
  </si>
  <si>
    <t>Travaux</t>
  </si>
  <si>
    <t>Al Houceima</t>
  </si>
  <si>
    <t>Fourniture, installation et mise en service de nouveaux onduleurs dans quelques sites de diffusion.</t>
  </si>
  <si>
    <t>JBEL LAHDID (ESSAOUIRA) - ZERHOUNE - OUKEIMEDEN</t>
  </si>
  <si>
    <t>Fourniture, installation et mise en service des groupes électrogènes dans quelques sites de diffusion.</t>
  </si>
  <si>
    <t>Tarfaya - Akhfennir - Abtih - Sidi IfniI - Sidi Bounouara</t>
  </si>
  <si>
    <t>Electricafication/augmentation MT/BT 2éme reseau de quelques sites de diffusion SNRT.</t>
  </si>
  <si>
    <t>Fogo (Guelmim) - Akka Ighan (Tata) - Arfoud (Errachidia)</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</si>
  <si>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</si>
  <si>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Magasin Témara</t>
  </si>
  <si>
    <t>Acquisition de climatiseurs</t>
  </si>
  <si>
    <t>T4</t>
  </si>
  <si>
    <t>Akka Ighan + tout besoin ponctuel</t>
  </si>
  <si>
    <t>Construction et achèvement d'installation des pylônes auto-stable aux sites SNRT TANAKOUBE ( P.CHEFCHAOUEN) et TAOURIRT</t>
  </si>
  <si>
    <t>Tanakoube ( (P,Chefchaouen) et Taourirt)</t>
  </si>
  <si>
    <t>Elaboration des études technique et le suivi des travaux  pour la construction et achèvement d'installation des pylônes auto-stable aux sites SNRT TANAKOUBE ( P.CHEFCHAOUEN) et TAOURIRT</t>
  </si>
  <si>
    <t>Tanakoube
 ( P,Chefchaouen) et Taourirt</t>
  </si>
  <si>
    <t>Etudes architecturales et le suivi des travaux pour la construction des nouveau sites de diffusion de la SNRT à RICH et MSISSI</t>
  </si>
  <si>
    <t>Rich  et Msissi</t>
  </si>
  <si>
    <t>Elaboration des études technique et le suivi des travaux  pour la construction des nouveau sites de diffusion  à RICH et MSISSI</t>
  </si>
  <si>
    <t>Travaux de construction de nouveaux sites à RICH et MSISSI</t>
  </si>
  <si>
    <t>Travaux d'aménagement des sites de diffusion.</t>
  </si>
  <si>
    <t>T2 - T3 - T4</t>
  </si>
  <si>
    <t>Hafa Safa, Zerhoune,  Figuig, Izeft, Safi</t>
  </si>
  <si>
    <t xml:space="preserve">Entretien des pylônes et tours dessites de diffusion </t>
  </si>
  <si>
    <t>Cap Spartel, Hafa Safa, Zerhoune, Safi, Ain Chock, Mirchich et Lakhiar</t>
  </si>
  <si>
    <t>Fourniture, installation et mise en service de plateformes d'encodage et de multiplexage/Mise à niveau des platformes existantes.</t>
  </si>
  <si>
    <t>Rabat - Casablanca</t>
  </si>
  <si>
    <t>Fourniture des équipements de transmission pour les réseaux FH, satellite, contribution, tête réseau et NMS des stations terriennes.</t>
  </si>
  <si>
    <t>Rabat - Casablanca - Témara</t>
  </si>
  <si>
    <t>Formation dans les réseaux informatiques et réseaux de transmission.</t>
  </si>
  <si>
    <t>Entretien, réparation et maintenance des équipements de transmission.</t>
  </si>
  <si>
    <t>Sites de Transmission</t>
  </si>
  <si>
    <t>Direction Financière</t>
  </si>
  <si>
    <t>Commissarit aux apports - Expertise d'évaluation du foncier transféré par l'Etat à la SNRT</t>
  </si>
  <si>
    <t xml:space="preserve">Siège SNRT </t>
  </si>
  <si>
    <t xml:space="preserve">Audit fiscal de la SNRT au titre des exercices non prescrits (2022 - 2025) </t>
  </si>
  <si>
    <t>Siège SNRT</t>
  </si>
  <si>
    <t>Accompagnement du Groupe SNRT dans la production des comptes en IFRS (trois prix distincts : la production des comptes individuels de la SNRT, la production des comptes individuels des filiales, la production des comptes consolidés du groupe)</t>
  </si>
  <si>
    <t>SNRT et Filiales</t>
  </si>
  <si>
    <t>Direction Centrale Marketing et Programmation TV</t>
  </si>
  <si>
    <t>Réalisation d'études qualitatives et quantitatives marketing pour la SNRT</t>
  </si>
  <si>
    <t>Royaume du 
Maroc</t>
  </si>
  <si>
    <t>Maintenance du portail de la SNRT</t>
  </si>
  <si>
    <t>Production de flags et bonnettes pour les micros des chaînes TV et radios de la SNRT</t>
  </si>
  <si>
    <t xml:space="preserve">Stratégie Marketing, conseil en communication, exécution et production des campagnes </t>
  </si>
  <si>
    <t>Location de supports d'affichage urbain 4x3 pour la promotion des produits et services de la SNRT</t>
  </si>
  <si>
    <t>Production de spots / films publicitaires pour la promotion des produits et services de la SNRT</t>
  </si>
  <si>
    <t>Décor  JT Al Aoula , Laayoune, Tamazight
Habillage chaînes SNRT</t>
  </si>
  <si>
    <t>Rabat et Laayoune</t>
  </si>
  <si>
    <t xml:space="preserve">Décors virtuels des chaînes de la SNRT </t>
  </si>
  <si>
    <t>Rabat/Casablanca</t>
  </si>
  <si>
    <t xml:space="preserve">Direction du Patrimoine et Moyens Généraux </t>
  </si>
  <si>
    <t>Acquisition et installation des caméras dans les locaux de la SNRT y compris serveurs et baie de stockage</t>
  </si>
  <si>
    <t>T1-T2</t>
  </si>
  <si>
    <t>Annexes SNRT</t>
  </si>
  <si>
    <t>Travaux d'aménagement des locaux d'archive TV de la SNRT  à Témara.</t>
  </si>
  <si>
    <t xml:space="preserve">Rabat </t>
  </si>
  <si>
    <t>Travaux d'aménagement des  locaux de la SNRT  à Rabat.</t>
  </si>
  <si>
    <t>Travaux d'aménagement de la station régionale Radio de Marrakech</t>
  </si>
  <si>
    <t>Marrakech</t>
  </si>
  <si>
    <t>Travaux d'aménagement de la station régionale Radio d'AL Houceima</t>
  </si>
  <si>
    <t>Travaux d'aménagement de la station régionale Radio de Tetouane,</t>
  </si>
  <si>
    <t>Travaux d'installation électrique au bâtiment administratif de la SNRT à Rabat</t>
  </si>
  <si>
    <t>Travaux de plomberie au niveau des locaux de la SNRT Rabat</t>
  </si>
  <si>
    <t xml:space="preserve">Peinture extérieure pour les façades des bâtiments de la SNRT à Rabat. </t>
  </si>
  <si>
    <t>Aménagement des locaux Techniques (salles machines) des stations régionales radio de la SNRT.</t>
  </si>
  <si>
    <t>Stations régionales Radio</t>
  </si>
  <si>
    <t xml:space="preserve">Acquisition et installation de climatiseurs au niveau des locaux techniques des stations regionales radio.
</t>
  </si>
  <si>
    <t>Etanchéité des terrasses des locaux de la SNRT à Rabat et Casablanca.</t>
  </si>
  <si>
    <t>Rabat et Casablanca</t>
  </si>
  <si>
    <t>Aménagement du studio virtuel de la station TV Laayoune.</t>
  </si>
  <si>
    <t>Laayoune</t>
  </si>
  <si>
    <t xml:space="preserve">Prestations de désherbage. </t>
  </si>
  <si>
    <t>Rabat Temara casablanca</t>
  </si>
  <si>
    <t>Maintenance des ascenseurs.</t>
  </si>
  <si>
    <t>Rabat- Casablanca</t>
  </si>
  <si>
    <t>Maintenance des extincteurs.</t>
  </si>
  <si>
    <t>Anexes SNRT</t>
  </si>
  <si>
    <t>Maintenance des onduleurs.</t>
  </si>
  <si>
    <t xml:space="preserve">Maintenance des installations de détection et d'extinction automatique d'incendie .
</t>
  </si>
  <si>
    <t xml:space="preserve">Maintenance des installations de climatisation: 
 Rabat Casablanca </t>
  </si>
  <si>
    <t>Mise à jour de la solution de pointage et de contrôle d'accès</t>
  </si>
  <si>
    <t>Rabat, Casablanca et Laayoune</t>
  </si>
  <si>
    <t>Fourniture Matériel Electrique Siége et Annexes</t>
  </si>
  <si>
    <t>Installation extracteurs et détection incendie locaux Archives Finances et Achats</t>
  </si>
  <si>
    <t xml:space="preserve">Acquisition de climatiseurs </t>
  </si>
  <si>
    <t xml:space="preserve">Travaux d'aménagement de la régie et du Studio N°5 de la  Radio </t>
  </si>
  <si>
    <t>Acquisition et travaux d'installation de deux ascenseurs aux bâtiments  de la Radio SNRT-Rabat et de Radio-TV coranique Assadissa</t>
  </si>
  <si>
    <t xml:space="preserve"> la location de longue durée à la SNRT de véhicules neufs sans option d'achat  ainsi que les prestations qui lui sont accessoires et complémentaire</t>
  </si>
  <si>
    <t xml:space="preserve">Acquisition  de mobilier de bureau </t>
  </si>
  <si>
    <t xml:space="preserve">Acquisition de Matériel de Bureau (photocopieurs, Fax, Destructeur Tonners et drums ) </t>
  </si>
  <si>
    <t>T1-T4</t>
  </si>
  <si>
    <t xml:space="preserve">Achat Fournitures de Bureau </t>
  </si>
  <si>
    <t xml:space="preserve">Achat Papier Fort A4
</t>
  </si>
  <si>
    <t xml:space="preserve"> Inventaire physique et fiabilisation du fichier comptable des immobilisations de la SNRT,
</t>
  </si>
  <si>
    <t>Sites de la SNRT</t>
  </si>
  <si>
    <t>Extension de l'abri des cars régies à Témara</t>
  </si>
  <si>
    <t>Travaux de démolition et de reconstruction d'un mur de cloture de la station Régionale Radio à Oujda</t>
  </si>
  <si>
    <t>Oujda</t>
  </si>
  <si>
    <t>Travaux d'aménagement et d'agencement de la régie publicitaire et des solutions digitales</t>
  </si>
  <si>
    <t xml:space="preserve">Casablanca </t>
  </si>
  <si>
    <t>Travaux d'aménagement des locaux techniques à Rabat Aménagement et Agencement</t>
  </si>
  <si>
    <t>Travaux d'aménagement des locaux techniques à Rabat  Electricité-Lustreries-Climatisation</t>
  </si>
  <si>
    <t>Fourniture et installation des Panneaux de signatlisation Bâtiments SNRT</t>
  </si>
  <si>
    <t>Sites SNRT</t>
  </si>
  <si>
    <t xml:space="preserve">Direction Centrale de la Production et de l'Antenne </t>
  </si>
  <si>
    <t>Décors Emissions Internes Al Aoula</t>
  </si>
  <si>
    <t>Casablanca / Rabat</t>
  </si>
  <si>
    <t>Location Ecrans &amp; Barres à Led</t>
  </si>
  <si>
    <t>Location Matériel pour les productions internes Al Aoula</t>
  </si>
  <si>
    <t>Direction Al Maghribia</t>
  </si>
  <si>
    <t>Prestation de blanchisserie du linge et services associés au profit des journalistes présentateurs du journal Télévisés (JT)</t>
  </si>
  <si>
    <t>Décor Virtuel Live News</t>
  </si>
  <si>
    <t xml:space="preserve">Direction Audit et Contrôle et de Gestion </t>
  </si>
  <si>
    <t>Elaboration d'une cartographie des risques couvrant les processus de la SNRT</t>
  </si>
  <si>
    <t>Direction chargée des programmes Amazigh Radio et TV</t>
  </si>
  <si>
    <t>Habillage général de la chaîne Amazighia</t>
  </si>
  <si>
    <t>Conception et fabrication d'un ensemble de décors comprenant une table et cinq chaises dédiées aux émissions de débat télévisé diffusées sur la chaîne TV8.</t>
  </si>
  <si>
    <t>Habillage général de Radio Amazigh</t>
  </si>
  <si>
    <t>Direction des  Ressources Humaines</t>
  </si>
  <si>
    <t>Programmes de formation  au profit du personnel de la SNRT</t>
  </si>
  <si>
    <t>Direction de l'Information TV</t>
  </si>
  <si>
    <t>Prestation de blanchisserie du linge et services assiciés au profit des journalistes présentateurs du journal Télévisés (JT) ,</t>
  </si>
  <si>
    <t xml:space="preserve">Achat d'habillement au profit des journalistes présentateurs des évenements sportifs, </t>
  </si>
  <si>
    <t>Achat d'habillement au profit des journalistes présentateurs des JTV ,</t>
  </si>
  <si>
    <t>Conception et réalisation d'un décor du plateau de télévision professionnel aux standards internationaux pour la couverture de la CAN 2026 (femmes)</t>
  </si>
  <si>
    <t>Réalisation d'un décor plateau de télévision professionnel aux standards internationaux pour l'émission" نقطة الى السطر"</t>
  </si>
  <si>
    <t>Conception et fabrication de décor pour une émission grand débat  politique 2026</t>
  </si>
  <si>
    <t>Acquisition des produits de maquillage pour les présentateurs des  JT e t des émissions TV,</t>
  </si>
  <si>
    <t>Direction Centrale Technique</t>
  </si>
  <si>
    <t>Acquisition de systèmes de caméras aériennes sur câbles pour répondre aux besoins de production de la SNRT.</t>
  </si>
  <si>
    <t>Rabat - Tanger</t>
  </si>
  <si>
    <t>Acquisition de matériel audio/vidéo pour le renouvellement des dispositifs des unités mobiles de la SNRT.</t>
  </si>
  <si>
    <t>Acquisition de véhicules « Support Trucks » pour répondre aux besoins des unités mobiles de la SNRT.</t>
  </si>
  <si>
    <t>Acquisition des équipements de machinerie et d'éclairage pour répondre aux besoins de production de la SNRT</t>
  </si>
  <si>
    <t>Acquisition de véhicules utilitaires aménagés pour abriter les équipements d'éclairage et de machinerie pour répondre aux besoins de production de la SNRT.</t>
  </si>
  <si>
    <t>Renouvellement et mise à niveau des équipements d'enregistrement, de lecture  et de traitement pour les besoins du système News Room de la SNRT.</t>
  </si>
  <si>
    <t>Contrat de support logiciel du système News Room (PAM et NRCS) pour les besoins des chaines TV de la SNRT.</t>
  </si>
  <si>
    <t>Renouvellement des licences logicielles pour les stations d’habillage et de graphisme pour les besoins des chaînes TV de la SNRT.</t>
  </si>
  <si>
    <t>Renouvellement des équipements audio/vidéo et des châssis de traitement de signaux pour répondre aux besoins des installations techniques de la SNRT.</t>
  </si>
  <si>
    <t>Mise en place d'un système d'automation TV pour répondre aux besoins de la diffusion des chaines TV de la SNRT.</t>
  </si>
  <si>
    <t>Renouvellement des équipements Audio/Vidéo pour répondre aux besoins des chaines TV de la SNRT.</t>
  </si>
  <si>
    <t>Acquisition et mise à niveau des équipements Audio/vidéo de la régie multidiffusion pour répondre aux besoins de la chaine Arryadia de la SNRT.</t>
  </si>
  <si>
    <t>Renouvellement des équipements Audio/Vidéo du plateau JT pour répondre aux besoins de la chaine Al Aoula de la SNRT.</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</si>
  <si>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</si>
  <si>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</si>
  <si>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</si>
  <si>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Acquisition des équipements audio pour les besoins des chaines radios de la SNRT.</t>
  </si>
  <si>
    <t>Renouvellement et mise à niveau du Centre de Diffusion et de Monitoring (CDM) pour les besoins des chaines Radio de la SNRT. afin d’assurer la supervision centralisée, la redondance et la continuité de service des diffusions.</t>
  </si>
  <si>
    <t>Renouvellement des systèmes d’automation radio des chaînes radios régionales de la SNRT.</t>
  </si>
  <si>
    <t>Radios régionales</t>
  </si>
  <si>
    <t>Acquisition des équipements informatiques Broadcast pour les besoins des chaines radios régionales de la SNRT.</t>
  </si>
  <si>
    <t>Acquisition des supports d’enregistrement et de lecture pour les besoins des chaines TV de la SNRT</t>
  </si>
  <si>
    <t>Acquisition de lecteurs LTO destinés aux besoins d’archivage de la SNRT</t>
  </si>
  <si>
    <t>Numérisation des anciennes archives télévisuelles stockées sur des supports analogiques de type U-MATIC, pour les besoins des archives TV de la SNRT</t>
  </si>
  <si>
    <t>Renouvellement et mise à niveau des systèmes et solutions logicielles de l'infrastructure IT de la SNRT</t>
  </si>
  <si>
    <t>Souscription à un abonnement annuel de licences logiciels pour les besoins de la SNRT</t>
  </si>
  <si>
    <t>Acquisition des consommables, accessoires, pièces de rechange et outillage informatiques pour les besoins de la SNRT</t>
  </si>
  <si>
    <t>Acquisition des serveurs et des équipements Informatiques pour les besoins de la SNRT</t>
  </si>
  <si>
    <t>Acquisition des équipements pour la mise à niveau de l'infrastructure réseau de la SNRT</t>
  </si>
  <si>
    <t>Acquisition d’équipements informatiques  pour les besoins de SNRT NEWS</t>
  </si>
  <si>
    <t>Acquisition d’équipements informatiques et audiovisuels pour la mise à niveau du matériel de SNRT NEWS</t>
  </si>
  <si>
    <t>Acquisition de licences et de logiciels pour  les besoins de SNRT NEWS</t>
  </si>
  <si>
    <t>Direction Centrale de la Régie publicitaire et des Solutions Digitales</t>
  </si>
  <si>
    <t>Assistance et maintenance de lasolution BI etlocation de licences</t>
  </si>
  <si>
    <t>Casablanca</t>
  </si>
  <si>
    <t>Prestation de maintenance corrective, maintenance évolutive, d'assistance utilisateur, d'assistance technique et des mises à jour de Media Pilot, Logiciel de gestion de la commercialisation de l'espace publicitaire des supports TV Radio de la SNRT</t>
  </si>
  <si>
    <t>"Acquisition d'une Solution Multifonction visant la gestion de projets, la mise en place de la chaine Devops et l’acquisition des Outils de développement : éditeur de code".</t>
  </si>
  <si>
    <t>Mise en place d’une plateforme de gestion de données : Data management platorm: (DMP) pour la collecte et l’analyse de données sociodémographiques et comportementales, afin d'optimiser les campagnes publicitaires sur les plateformes digitales de la régie.</t>
  </si>
  <si>
    <t>Lancement d'une Analyse de l'impact  de l'engagement et de l'attention des téléspectateurs sur les programmes TV : De la mémorisation à l’attractivité pour les marques ( Efficacité publicitaire TV (linéaire + Broadcaster Video On Demand).</t>
  </si>
  <si>
    <t xml:space="preserve">Lancement d'une étude "Return on investment": ( ROI) permettant l'évaluation de l'effiicacité des camapgnes publicitaires </t>
  </si>
  <si>
    <t xml:space="preserve">Maintenance de la messagerie de la DRPSD  </t>
  </si>
  <si>
    <t xml:space="preserve">Acquisition d'une Solution visant l'Automatisation et la Digitalisation de la Gestion des Campagnes Publicitaires 
( Annonceurs - Agences- Régie Publicitaire ) </t>
  </si>
  <si>
    <t>NON</t>
  </si>
  <si>
    <t>Refonte de la Solution de publicité digitale pour l'ensemble des plateformes digitales de la SNRT</t>
  </si>
  <si>
    <t xml:space="preserve">Réferencement de la plate forme SNRTNEWS et Mise en place de la stratégie digitale </t>
  </si>
  <si>
    <t xml:space="preserve">Accompagnement et Sponsoring des plateformes digitales </t>
  </si>
  <si>
    <t>Solutions relatives au projet d'homologation RSSI</t>
  </si>
  <si>
    <t xml:space="preserve">Développement de projets digitaux </t>
  </si>
  <si>
    <t>Responsable de la Sécurité des Systèmes d’Information (RSSI)</t>
  </si>
  <si>
    <t>Acquisition, installation, mise en service et exploitation d'un système de gestion des informations et des événements de Cybersécurité, dans le cadre de la mise en place du centre opérationnel de cybersécurité interne (CyberSOC &amp; CyberCERT) de la SNRT.</t>
  </si>
  <si>
    <t xml:space="preserve">Non </t>
  </si>
  <si>
    <t>Souscription au service de "Cyber Threat Intelligence (CTI)" pour les besoins des équipes CyberSOC et CyberCERT,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</si>
  <si>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</si>
  <si>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</si>
  <si>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</si>
  <si>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</si>
  <si>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Direction Attakafia</t>
  </si>
  <si>
    <t>Prestation de blanchisserie du linge et services associés au profit des journalistes présentateurs</t>
  </si>
  <si>
    <t>Direction de la Chaîne TV Laayoune</t>
  </si>
  <si>
    <t>Fabrication de décor et conception d'habillage  de l'émission "AL FADAA ARIYADI".</t>
  </si>
  <si>
    <t>Fabrication de décor et conception d'habillage  de l'émission "AAOYON ALMAGHRIB ".</t>
  </si>
  <si>
    <t>La fourniture et la mise en service de serveurs 
pour renouvellement de serveurs d’enregistrement et de replay pour les besoins de la production TV des manifestations sportives.</t>
  </si>
  <si>
    <t>Fourniture et mise en service d'un systéme d'intercom boradcast pour les besoins de la SNRT</t>
  </si>
  <si>
    <t>BCI (TYPE D'ACHAT)</t>
  </si>
  <si>
    <t>MONTANT (MAD)</t>
  </si>
  <si>
    <t>DATE FICHE</t>
  </si>
  <si>
    <t>ANCIENNETE (jours)</t>
  </si>
  <si>
    <t>CATEGORIE SUIVI</t>
  </si>
  <si>
    <t>CLE INFR-ANNULE</t>
  </si>
  <si>
    <t>AOM/SNRT</t>
  </si>
  <si>
    <t>59AOM/SNRT/2026</t>
  </si>
  <si>
    <t>Fourniture installation et mise en service de groupes électrogenes de puissance 128 KW/PRP dans quelques sites de diffusion</t>
  </si>
  <si>
    <t>47AOM/SNRT/2026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</si>
</sst>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 _€_-;\-* #,##0.00\ _€_-;_-* &quot;-&quot;??\ _€_-;_-@_-"/>
    <numFmt numFmtId="164" formatCode="#,##0.00\ _€"/>
    <numFmt numFmtId="165" formatCode="0\ %"/>
    <numFmt numFmtId="166" formatCode="_-* #,##0.00\ _€_-;\-* #,##0.00\ _€_-;_-* \-??\ _€_-;_-@_-"/>
    <numFmt numFmtId="168" formatCode="0.0%"/>
    <numFmt numFmtId="169" formatCode="_(* #,##0.00_);_(* \(#,##0.00\);_(* \-??_);_(@_)"/>
    <numFmt numFmtId="170" formatCode="#,##0.00\ &quot;€&quot;"/>
    <numFmt numFmtId="171" formatCode="#,##0.00\ [$MAD]"/>
    <numFmt numFmtId="173" formatCode="_-* #,##0.00_-;\-* #,##0.00_-;_-* \-??_-;_-@_-"/>
    <numFmt numFmtId="174" formatCode="_-* #,##0.00\ _D_H_-;\-* #,##0.00\ _D_H_-;_-* \-??\ _D_H_-;_-@_-"/>
  </numFmts>
  <fonts count="47"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charset val="1"/>
    </font>
    <font>
      <sz val="10"/>
      <color theme="3"/>
      <name val="Arial"/>
      <family val="2"/>
      <scheme val="minor"/>
    </font>
    <font>
      <b/>
      <sz val="11"/>
      <color theme="0"/>
      <name val="Arial"/>
      <family val="2"/>
      <scheme val="minor"/>
    </font>
    <font>
      <sz val="11"/>
      <color theme="1"/>
      <name val="Arial"/>
      <family val="2"/>
      <scheme val="minor"/>
    </font>
    <font>
      <b/>
      <sz val="10"/>
      <color theme="0"/>
      <name val="Arial"/>
      <family val="1"/>
      <scheme val="major"/>
    </font>
    <font>
      <sz val="10"/>
      <color theme="1"/>
      <name val="Arial"/>
      <family val="1"/>
      <scheme val="major"/>
    </font>
    <font>
      <sz val="10"/>
      <color rgb="FF333333"/>
      <name val="Arial"/>
      <family val="1"/>
      <scheme val="major"/>
    </font>
    <font>
      <sz val="10"/>
      <name val="Arial"/>
      <family val="1"/>
      <scheme val="major"/>
    </font>
    <font>
      <sz val="9"/>
      <color theme="1"/>
      <name val="Arial"/>
      <family val="2"/>
      <scheme val="major"/>
    </font>
    <font>
      <sz val="11"/>
      <color theme="1"/>
      <name val="Arial"/>
      <family val="1"/>
      <scheme val="major"/>
    </font>
    <font>
      <sz val="11"/>
      <name val="Arial"/>
      <family val="1"/>
      <scheme val="major"/>
    </font>
    <font>
      <sz val="12"/>
      <color theme="1"/>
      <name val="Arial"/>
      <family val="1"/>
      <scheme val="major"/>
    </font>
    <font>
      <b/>
      <sz val="11"/>
      <color rgb="FFFFFFFF"/>
      <name val="Calibri"/>
    </font>
    <font>
      <b/>
      <sz val="16"/>
      <color rgb="FFFFFFFF"/>
      <name val="Calibri"/>
    </font>
    <font>
      <b/>
      <sz val="9"/>
      <color rgb="FF1F4E78"/>
      <name val="Calibri"/>
    </font>
    <font>
      <b/>
      <sz val="15"/>
      <color rgb="FF1F4E78"/>
      <name val="Calibri"/>
    </font>
    <font>
      <b/>
      <sz val="12"/>
      <color rgb="FFFFFFFF"/>
      <name val="Calibri"/>
    </font>
    <font>
      <b/>
      <sz val="11"/>
      <color rgb="FF1F4E78"/>
      <name val="Calibri"/>
    </font>
    <font>
      <b/>
      <sz val="11"/>
      <name val="Calibri"/>
    </font>
    <font>
      <b/>
      <sz val="15"/>
      <color rgb="FFFFFFFF"/>
      <name val="Calibri"/>
    </font>
    <font>
      <b/>
      <sz val="11"/>
      <color rgb="FF1F4E78"/>
      <name val="Calibri"/>
    </font>
    <font>
      <b/>
      <sz val="12"/>
      <name val="Calibri"/>
    </font>
    <font>
      <b/>
      <sz val="14"/>
      <color rgb="FFFFFFFF"/>
      <name val="Calibri"/>
    </font>
    <font>
      <i/>
      <sz val="10"/>
      <color rgb="FF595959"/>
      <name val="Calibri"/>
    </font>
    <font>
      <b/>
      <sz val="10"/>
      <color rgb="FFFFFFFF"/>
      <name val="Calibri"/>
    </font>
    <font>
      <b/>
      <sz val="11"/>
      <color rgb="FFFFFFFF"/>
      <name val="Calibri"/>
    </font>
    <font>
      <b/>
      <sz val="8"/>
      <color rgb="FFFFFFFF"/>
      <name val="Calibri"/>
    </font>
    <font>
      <b/>
      <sz val="10"/>
      <color rgb="FF000000"/>
      <name val="Calibri"/>
    </font>
    <font>
      <b/>
      <sz val="9"/>
      <name val="Calibri"/>
    </font>
    <font>
      <sz val="9"/>
      <name val="Calibri"/>
    </font>
    <font>
      <b/>
      <sz val="9"/>
      <color rgb="FFFFFFFF"/>
      <name val="Calibri"/>
    </font>
    <font>
      <sz val="14"/>
      <color rgb="FF262626"/>
      <name val="Segoe UI Symbol"/>
    </font>
    <font>
      <sz val="11"/>
      <color rgb="FF262626"/>
      <name val="Calibri"/>
    </font>
    <font>
      <b/>
      <sz val="10"/>
      <color rgb="FF262626"/>
      <name val="Calibri"/>
    </font>
    <font>
      <b/>
      <sz val="11"/>
      <color rgb="FF262626"/>
      <name val="Calibri"/>
    </font>
  </fonts>
  <fills count="30">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theme="4" tint="0.79989013336588644"/>
        <bgColor rgb="FFDAE3F3"/>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FFF2CC"/>
      </patternFill>
    </fill>
    <fill>
      <patternFill patternType="solid">
        <fgColor theme="0" tint="-4.9989318521683403E-2"/>
        <bgColor indexed="64"/>
      </patternFill>
    </fill>
    <fill>
      <patternFill patternType="solid">
        <fgColor rgb="FF1F4E78"/>
      </patternFill>
    </fill>
    <fill>
      <patternFill patternType="solid">
        <fgColor rgb="FFDDEBF7"/>
      </patternFill>
    </fill>
    <fill>
      <patternFill patternType="solid">
        <fgColor rgb="FF2E75B6"/>
      </patternFill>
    </fill>
    <fill>
      <patternFill patternType="solid">
        <fgColor rgb="FFD9E2F3"/>
      </patternFill>
    </fill>
    <fill>
      <patternFill patternType="solid">
        <fgColor rgb="FFFFF2CC"/>
      </patternFill>
    </fill>
    <fill>
      <patternFill patternType="solid">
        <fgColor rgb="FFBDD7EE"/>
      </patternFill>
    </fill>
    <fill>
      <patternFill patternType="solid">
        <fgColor rgb="FF1F4E79"/>
      </patternFill>
    </fill>
    <fill>
      <patternFill patternType="solid">
        <fgColor rgb="FF404040"/>
      </patternFill>
    </fill>
    <fill>
      <patternFill patternType="solid">
        <fgColor rgb="FFC55A11"/>
      </patternFill>
    </fill>
    <fill>
      <patternFill patternType="solid">
        <fgColor rgb="FFFFD966"/>
      </patternFill>
    </fill>
    <fill>
      <patternFill patternType="solid">
        <fgColor rgb="FFD6E4F0"/>
      </patternFill>
    </fill>
    <fill>
      <patternFill patternType="solid">
        <fgColor rgb="FFEBF3FB"/>
      </patternFill>
    </fill>
    <fill>
      <patternFill patternType="solid">
        <fgColor rgb="FFFBE9D9"/>
      </patternFill>
    </fill>
    <fill>
      <patternFill patternType="solid">
        <fgColor rgb="FFF4B183"/>
      </patternFill>
    </fill>
  </fills>
  <borders count="30">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top style="thin">
        <color indexed="64"/>
      </top>
      <bottom style="thin">
        <color indexed="64"/>
      </bottom>
      <diagonal/>
    </border>
    <border>
      <left style="thin">
        <color rgb="FFB7C6D9"/>
      </left>
      <right style="thin">
        <color rgb="FFB7C6D9"/>
      </right>
      <top style="thin">
        <color rgb="FFB7C6D9"/>
      </top>
      <bottom style="thin">
        <color rgb="FFB7C6D9"/>
      </bottom>
      <diagonal/>
    </border>
    <border>
      <left/>
      <right style="thin">
        <color rgb="FFB7C6D9"/>
      </right>
      <top style="thin">
        <color rgb="FFB7C6D9"/>
      </top>
      <bottom/>
      <diagonal/>
    </border>
    <border>
      <left/>
      <right style="thin">
        <color rgb="FFB7C6D9"/>
      </right>
      <top style="thin">
        <color rgb="FFB7C6D9"/>
      </top>
      <bottom style="thin">
        <color rgb="FFB7C6D9"/>
      </bottom>
      <diagonal/>
    </border>
    <border>
      <left style="thin">
        <color rgb="FFB7C6D9"/>
      </left>
      <right/>
      <top/>
      <bottom style="thin">
        <color rgb="FFB7C6D9"/>
      </bottom>
      <diagonal/>
    </border>
    <border>
      <left/>
      <right style="thin">
        <color rgb="FFB7C6D9"/>
      </right>
      <top/>
      <bottom style="thin">
        <color rgb="FFB7C6D9"/>
      </bottom>
      <diagonal/>
    </border>
    <border>
      <left style="thin">
        <color rgb="FFB7C6D9"/>
      </left>
      <right style="thin">
        <color rgb="FFB7C6D9"/>
      </right>
      <top/>
      <bottom style="thin">
        <color rgb="FFB7C6D9"/>
      </bottom>
      <diagonal/>
    </border>
    <border>
      <left/>
      <right/>
      <top style="thin">
        <color rgb="FFB7C6D9"/>
      </top>
      <bottom style="thin">
        <color rgb="FFB7C6D9"/>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FFFFFF"/>
      </left>
      <right style="thin">
        <color rgb="FFFFFFFF"/>
      </right>
      <top style="thin">
        <color rgb="FFFFFFFF"/>
      </top>
      <bottom style="thin">
        <color rgb="FFFFFFFF"/>
      </bottom>
      <diagonal/>
    </border>
    <border>
      <left style="medium">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medium">
        <color rgb="FF8EA9C1"/>
      </left>
      <right style="thin">
        <color rgb="FFD9D9D9"/>
      </right>
      <top style="thin">
        <color rgb="FFD9D9D9"/>
      </top>
      <bottom style="thin">
        <color rgb="FFD9D9D9"/>
      </bottom>
      <diagonal/>
    </border>
  </borders>
  <cellStyleXfs count="14">
    <xf numFmtId="0" fontId="0" fillId="0" borderId="0"/>
    <xf numFmtId="0" fontId="1" fillId="0" borderId="0"/>
    <xf numFmtId="166" fontId="12" fillId="0" borderId="0"/>
    <xf numFmtId="166" fontId="12" fillId="0" borderId="0"/>
    <xf numFmtId="166" fontId="12" fillId="0" borderId="0"/>
    <xf numFmtId="173" fontId="12" fillId="0" borderId="0"/>
    <xf numFmtId="173" fontId="12" fillId="0" borderId="0"/>
    <xf numFmtId="166" fontId="12" fillId="0" borderId="0"/>
    <xf numFmtId="174" fontId="12" fillId="0" borderId="0"/>
    <xf numFmtId="0" fontId="2" fillId="0" borderId="0">
      <alignment horizontal="center" vertical="center" wrapText="1"/>
    </xf>
    <xf numFmtId="0" fontId="3" fillId="0" borderId="0"/>
    <xf numFmtId="0" fontId="2" fillId="0" borderId="0">
      <alignment horizontal="center" vertical="center" wrapText="1"/>
    </xf>
    <xf numFmtId="0" fontId="12" fillId="0" borderId="0"/>
    <xf numFmtId="0" fontId="13" fillId="0" borderId="0">
      <alignment horizontal="center" vertical="center" wrapText="1"/>
    </xf>
  </cellStyleXfs>
  <cellXfs count="225">
    <xf numFmtId="0" fontId="0" fillId="0" borderId="0" xfId="0"/>
    <xf numFmtId="0" fontId="4" fillId="2" borderId="0" xfId="0" applyFont="1" applyFill="1"/>
    <xf numFmtId="0" fontId="5" fillId="3" borderId="1" xfId="0" applyFont="1" applyFill="1" applyBorder="1"/>
    <xf numFmtId="0" fontId="5" fillId="4" borderId="2" xfId="0" applyFont="1" applyFill="1" applyBorder="1"/>
    <xf numFmtId="0" fontId="6" fillId="4" borderId="2" xfId="0" applyFont="1" applyFill="1" applyBorder="1"/>
    <xf numFmtId="0" fontId="5" fillId="4" borderId="0" xfId="0" applyFont="1" applyFill="1"/>
    <xf numFmtId="0" fontId="7" fillId="5" borderId="0" xfId="0" applyFont="1" applyFill="1"/>
    <xf numFmtId="0" fontId="5" fillId="6" borderId="0" xfId="0" applyFont="1" applyFill="1"/>
    <xf numFmtId="0" fontId="5" fillId="3" borderId="0" xfId="0" applyFont="1" applyFill="1"/>
    <xf numFmtId="0" fontId="7" fillId="2" borderId="0" xfId="0" applyFont="1" applyFill="1"/>
    <xf numFmtId="0" fontId="5" fillId="4" borderId="1" xfId="0" applyFont="1" applyFill="1" applyBorder="1"/>
    <xf numFmtId="0" fontId="5" fillId="3" borderId="2" xfId="0" applyFont="1" applyFill="1" applyBorder="1"/>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10" fillId="0" borderId="0" xfId="0" applyFont="1" applyAlignment="1">
      <alignment horizontal="center" vertical="center" wrapText="1"/>
    </xf>
    <xf numFmtId="0" fontId="9" fillId="8" borderId="9" xfId="0" applyFont="1" applyFill="1" applyBorder="1"/>
    <xf numFmtId="0" fontId="9" fillId="0" borderId="9" xfId="0" applyFont="1" applyBorder="1" applyAlignment="1">
      <alignment horizontal="left"/>
    </xf>
    <xf numFmtId="0" fontId="16" fillId="13" borderId="10" xfId="0" applyFont="1" applyFill="1" applyBorder="1" applyAlignment="1">
      <alignment horizontal="center" vertical="center" wrapText="1"/>
    </xf>
    <xf numFmtId="0" fontId="17" fillId="10" borderId="9" xfId="0" applyFont="1" applyFill="1" applyBorder="1" applyAlignment="1">
      <alignment horizontal="left" vertical="center" wrapText="1"/>
    </xf>
    <xf numFmtId="0" fontId="17" fillId="10" borderId="9" xfId="0" applyFont="1" applyFill="1" applyBorder="1" applyAlignment="1">
      <alignment horizontal="center" vertical="center" wrapText="1"/>
    </xf>
    <xf numFmtId="0" fontId="18" fillId="10" borderId="9" xfId="0" applyFont="1" applyFill="1" applyBorder="1" applyAlignment="1">
      <alignment horizontal="left" vertical="center" wrapText="1"/>
    </xf>
    <xf numFmtId="4" fontId="17" fillId="10" borderId="9" xfId="0" applyNumberFormat="1" applyFont="1" applyFill="1" applyBorder="1" applyAlignment="1">
      <alignment horizontal="right" vertical="center" wrapText="1"/>
    </xf>
    <xf numFmtId="0" fontId="17" fillId="0" borderId="9" xfId="0" applyFont="1" applyBorder="1" applyAlignment="1">
      <alignment horizontal="center" vertical="center" wrapText="1"/>
    </xf>
    <xf numFmtId="14" fontId="19" fillId="0" borderId="9" xfId="0" applyNumberFormat="1" applyFont="1" applyBorder="1" applyAlignment="1">
      <alignment horizontal="left" vertical="center" wrapText="1"/>
    </xf>
    <xf numFmtId="0" fontId="17" fillId="0" borderId="9" xfId="0" applyFont="1" applyBorder="1" applyAlignment="1">
      <alignment horizontal="left" vertical="center" wrapText="1"/>
    </xf>
    <xf numFmtId="4" fontId="17" fillId="0" borderId="9" xfId="0" applyNumberFormat="1" applyFont="1" applyBorder="1" applyAlignment="1">
      <alignment horizontal="right" vertical="center" wrapText="1"/>
    </xf>
    <xf numFmtId="0" fontId="17" fillId="0" borderId="10" xfId="0" applyFont="1" applyBorder="1" applyAlignment="1">
      <alignment horizontal="center" vertical="center" wrapText="1"/>
    </xf>
    <xf numFmtId="4" fontId="17" fillId="0" borderId="10" xfId="0" applyNumberFormat="1" applyFont="1" applyBorder="1" applyAlignment="1">
      <alignment horizontal="right" vertical="center" wrapText="1"/>
    </xf>
    <xf numFmtId="0" fontId="17" fillId="9" borderId="9" xfId="0" applyFont="1" applyFill="1" applyBorder="1" applyAlignment="1">
      <alignment horizontal="left" vertical="center" wrapText="1"/>
    </xf>
    <xf numFmtId="0" fontId="17" fillId="9" borderId="9" xfId="0" applyFont="1" applyFill="1" applyBorder="1" applyAlignment="1">
      <alignment horizontal="center" vertical="center" wrapText="1"/>
    </xf>
    <xf numFmtId="0" fontId="18" fillId="9" borderId="9" xfId="0" applyFont="1" applyFill="1" applyBorder="1" applyAlignment="1">
      <alignment horizontal="left" vertical="center" wrapText="1"/>
    </xf>
    <xf numFmtId="4" fontId="17" fillId="9" borderId="9" xfId="0" applyNumberFormat="1" applyFont="1" applyFill="1" applyBorder="1" applyAlignment="1">
      <alignment horizontal="right" vertical="center" wrapText="1"/>
    </xf>
    <xf numFmtId="0" fontId="17" fillId="10" borderId="9" xfId="0" applyFont="1" applyFill="1" applyBorder="1" applyAlignment="1">
      <alignment horizontal="center" vertical="center"/>
    </xf>
    <xf numFmtId="0" fontId="20" fillId="0" borderId="0" xfId="0" applyFont="1" applyAlignment="1">
      <alignment horizontal="left" vertical="center" wrapText="1"/>
    </xf>
    <xf numFmtId="0" fontId="17" fillId="9" borderId="9" xfId="0" applyFont="1" applyFill="1" applyBorder="1" applyAlignment="1">
      <alignment horizontal="center" vertical="center"/>
    </xf>
    <xf numFmtId="0" fontId="20" fillId="9" borderId="0" xfId="0" applyFont="1" applyFill="1" applyAlignment="1">
      <alignment horizontal="left" vertical="center" wrapText="1"/>
    </xf>
    <xf numFmtId="0" fontId="17" fillId="10" borderId="9" xfId="0" applyFont="1" applyFill="1" applyBorder="1" applyAlignment="1">
      <alignment horizontal="left" vertical="top" wrapText="1"/>
    </xf>
    <xf numFmtId="0" fontId="19" fillId="10" borderId="9" xfId="0" applyFont="1" applyFill="1" applyBorder="1" applyAlignment="1">
      <alignment horizontal="left" vertical="center" wrapText="1"/>
    </xf>
    <xf numFmtId="0" fontId="19" fillId="0" borderId="9" xfId="0" applyFont="1" applyBorder="1" applyAlignment="1">
      <alignment horizontal="center" vertical="center" wrapText="1"/>
    </xf>
    <xf numFmtId="0" fontId="19" fillId="0" borderId="9" xfId="0" applyFont="1" applyBorder="1" applyAlignment="1">
      <alignment horizontal="left" vertical="center" wrapText="1"/>
    </xf>
    <xf numFmtId="0" fontId="19" fillId="10" borderId="9" xfId="0" applyFont="1" applyFill="1" applyBorder="1" applyAlignment="1">
      <alignment horizontal="center" vertical="center" wrapText="1"/>
    </xf>
    <xf numFmtId="0" fontId="18" fillId="9" borderId="9" xfId="0" applyFont="1" applyFill="1" applyBorder="1" applyAlignment="1">
      <alignment horizontal="center" vertical="center" wrapText="1"/>
    </xf>
    <xf numFmtId="0" fontId="17" fillId="0" borderId="9" xfId="0" applyFont="1" applyBorder="1" applyAlignment="1">
      <alignment horizontal="center" vertical="center"/>
    </xf>
    <xf numFmtId="0" fontId="18" fillId="10" borderId="9" xfId="0" applyFont="1" applyFill="1" applyBorder="1" applyAlignment="1">
      <alignment horizontal="center" vertical="center" wrapText="1"/>
    </xf>
    <xf numFmtId="4" fontId="17" fillId="10" borderId="13" xfId="0" applyNumberFormat="1" applyFont="1" applyFill="1" applyBorder="1" applyAlignment="1">
      <alignment horizontal="right" vertical="center" wrapText="1"/>
    </xf>
    <xf numFmtId="0" fontId="17" fillId="14" borderId="13" xfId="0" applyFont="1" applyFill="1" applyBorder="1" applyAlignment="1">
      <alignment horizontal="center" vertical="center" wrapText="1"/>
    </xf>
    <xf numFmtId="0" fontId="15" fillId="0" borderId="0" xfId="0" applyFont="1" applyAlignment="1">
      <alignment horizontal="center" vertical="center" wrapText="1"/>
    </xf>
    <xf numFmtId="0" fontId="21" fillId="10" borderId="9" xfId="0" applyFont="1" applyFill="1" applyBorder="1" applyAlignment="1">
      <alignment horizontal="center" vertical="center"/>
    </xf>
    <xf numFmtId="0" fontId="17" fillId="14" borderId="9" xfId="0" applyFont="1" applyFill="1" applyBorder="1" applyAlignment="1">
      <alignment horizontal="center" vertical="center" wrapText="1"/>
    </xf>
    <xf numFmtId="0" fontId="19" fillId="10" borderId="11" xfId="0" applyFont="1" applyFill="1" applyBorder="1" applyAlignment="1">
      <alignment horizontal="left" vertical="center" wrapText="1"/>
    </xf>
    <xf numFmtId="4" fontId="19" fillId="10" borderId="9" xfId="0" applyNumberFormat="1" applyFont="1" applyFill="1" applyBorder="1" applyAlignment="1">
      <alignment horizontal="right" vertical="center" wrapText="1"/>
    </xf>
    <xf numFmtId="0" fontId="19" fillId="15" borderId="11" xfId="0" applyFont="1" applyFill="1" applyBorder="1" applyAlignment="1">
      <alignment horizontal="left" vertical="center" wrapText="1"/>
    </xf>
    <xf numFmtId="4" fontId="19" fillId="15" borderId="9" xfId="0" applyNumberFormat="1" applyFont="1" applyFill="1" applyBorder="1" applyAlignment="1">
      <alignment horizontal="right" vertical="center" wrapText="1"/>
    </xf>
    <xf numFmtId="0" fontId="19" fillId="9" borderId="11" xfId="0" applyFont="1" applyFill="1" applyBorder="1" applyAlignment="1">
      <alignment horizontal="left" vertical="center" wrapText="1"/>
    </xf>
    <xf numFmtId="4" fontId="19" fillId="9" borderId="9" xfId="0" applyNumberFormat="1" applyFont="1" applyFill="1" applyBorder="1" applyAlignment="1">
      <alignment horizontal="right" vertical="center" wrapText="1"/>
    </xf>
    <xf numFmtId="0" fontId="19" fillId="9" borderId="9" xfId="0" applyFont="1" applyFill="1" applyBorder="1" applyAlignment="1">
      <alignment horizontal="center" vertical="center" wrapText="1"/>
    </xf>
    <xf numFmtId="0" fontId="15" fillId="9" borderId="0" xfId="0" applyFont="1" applyFill="1"/>
    <xf numFmtId="0" fontId="19" fillId="10" borderId="14" xfId="0" applyFont="1" applyFill="1" applyBorder="1" applyAlignment="1">
      <alignment horizontal="left" vertical="center" wrapText="1"/>
    </xf>
    <xf numFmtId="0" fontId="15" fillId="10" borderId="9" xfId="0" applyFont="1" applyFill="1" applyBorder="1"/>
    <xf numFmtId="0" fontId="19" fillId="15" borderId="9" xfId="0" applyFont="1" applyFill="1" applyBorder="1" applyAlignment="1">
      <alignment horizontal="left" vertical="center" wrapText="1"/>
    </xf>
    <xf numFmtId="0" fontId="19" fillId="9" borderId="9" xfId="0" applyFont="1" applyFill="1" applyBorder="1" applyAlignment="1">
      <alignment horizontal="left" vertical="center" wrapText="1"/>
    </xf>
    <xf numFmtId="17" fontId="22" fillId="10" borderId="9" xfId="0" applyNumberFormat="1" applyFont="1" applyFill="1" applyBorder="1" applyAlignment="1">
      <alignment horizontal="center" vertical="center"/>
    </xf>
    <xf numFmtId="17" fontId="22" fillId="9" borderId="9" xfId="0" applyNumberFormat="1" applyFont="1" applyFill="1" applyBorder="1" applyAlignment="1">
      <alignment horizontal="center" vertical="center"/>
    </xf>
    <xf numFmtId="17" fontId="22" fillId="0" borderId="9" xfId="0" applyNumberFormat="1" applyFont="1" applyBorder="1" applyAlignment="1">
      <alignment horizontal="center" vertical="center"/>
    </xf>
    <xf numFmtId="17" fontId="21" fillId="9" borderId="9" xfId="0" applyNumberFormat="1" applyFont="1" applyFill="1" applyBorder="1" applyAlignment="1">
      <alignment horizontal="center" vertical="center"/>
    </xf>
    <xf numFmtId="0" fontId="23" fillId="10" borderId="9" xfId="0" applyFont="1" applyFill="1" applyBorder="1" applyAlignment="1">
      <alignment horizontal="center" vertical="center" wrapText="1"/>
    </xf>
    <xf numFmtId="0" fontId="17" fillId="10" borderId="10" xfId="0" applyFont="1" applyFill="1" applyBorder="1" applyAlignment="1">
      <alignment horizontal="left" vertical="center" wrapText="1"/>
    </xf>
    <xf numFmtId="0" fontId="17" fillId="10" borderId="10" xfId="0" applyFont="1" applyFill="1" applyBorder="1" applyAlignment="1">
      <alignment horizontal="center" vertical="center" wrapText="1"/>
    </xf>
    <xf numFmtId="0" fontId="18" fillId="10" borderId="10" xfId="0" applyFont="1" applyFill="1" applyBorder="1" applyAlignment="1">
      <alignment horizontal="left" vertical="center" wrapText="1"/>
    </xf>
    <xf numFmtId="0" fontId="17" fillId="11" borderId="9" xfId="0" applyFont="1" applyFill="1" applyBorder="1" applyAlignment="1">
      <alignment horizontal="left" vertical="center" wrapText="1"/>
    </xf>
    <xf numFmtId="0" fontId="17" fillId="11" borderId="9" xfId="0" applyFont="1" applyFill="1" applyBorder="1" applyAlignment="1">
      <alignment horizontal="center" vertical="center" wrapText="1"/>
    </xf>
    <xf numFmtId="4" fontId="17" fillId="11" borderId="9" xfId="0" applyNumberFormat="1" applyFont="1" applyFill="1" applyBorder="1" applyAlignment="1">
      <alignment horizontal="left" vertical="center" wrapText="1"/>
    </xf>
    <xf numFmtId="3" fontId="0" fillId="0" borderId="0" xfId="0" applyNumberFormat="1"/>
    <xf numFmtId="0" fontId="0" fillId="0" borderId="0" xfId="0" applyAlignment="1">
      <alignment horizontal="center"/>
    </xf>
    <xf numFmtId="0" fontId="0" fillId="0" borderId="0" xfId="0"/>
    <xf numFmtId="43" fontId="17" fillId="10" borderId="9" xfId="0" applyNumberFormat="1" applyFont="1" applyFill="1" applyBorder="1" applyAlignment="1">
      <alignment horizontal="right" vertical="center"/>
    </xf>
    <xf numFmtId="43" fontId="17" fillId="10" borderId="9" xfId="0" applyNumberFormat="1" applyFont="1" applyFill="1" applyBorder="1" applyAlignment="1">
      <alignment horizontal="right" vertical="center" wrapText="1"/>
    </xf>
    <xf numFmtId="43" fontId="17" fillId="10" borderId="9" xfId="0" applyNumberFormat="1" applyFont="1" applyFill="1" applyBorder="1" applyAlignment="1">
      <alignment horizontal="left" vertical="center" wrapText="1"/>
    </xf>
    <xf numFmtId="43" fontId="17" fillId="9" borderId="9" xfId="0" applyNumberFormat="1" applyFont="1" applyFill="1" applyBorder="1" applyAlignment="1">
      <alignment horizontal="left" vertical="center" wrapText="1"/>
    </xf>
    <xf numFmtId="43" fontId="19" fillId="10" borderId="9" xfId="0" applyNumberFormat="1" applyFont="1" applyFill="1" applyBorder="1" applyAlignment="1">
      <alignment horizontal="left" vertical="center" wrapText="1"/>
    </xf>
    <xf numFmtId="43" fontId="15" fillId="9" borderId="0" xfId="0" applyNumberFormat="1" applyFont="1" applyFill="1" applyAlignment="1">
      <alignment vertical="center"/>
    </xf>
    <xf numFmtId="43" fontId="17" fillId="9" borderId="9" xfId="0" applyNumberFormat="1" applyFont="1" applyFill="1" applyBorder="1" applyAlignment="1">
      <alignment horizontal="right" vertical="center" wrapText="1"/>
    </xf>
    <xf numFmtId="43" fontId="17" fillId="0" borderId="9" xfId="0" applyNumberFormat="1" applyFont="1" applyBorder="1" applyAlignment="1">
      <alignment horizontal="right" vertical="center" wrapText="1"/>
    </xf>
    <xf numFmtId="43" fontId="17" fillId="10" borderId="9" xfId="0" applyNumberFormat="1" applyFont="1" applyFill="1" applyBorder="1" applyAlignment="1">
      <alignment vertical="center" wrapText="1"/>
    </xf>
    <xf numFmtId="43" fontId="17" fillId="10" borderId="10" xfId="0" applyNumberFormat="1" applyFont="1" applyFill="1" applyBorder="1" applyAlignment="1">
      <alignment vertical="center" wrapText="1"/>
    </xf>
    <xf numFmtId="0" fontId="24" fillId="16" borderId="0" xfId="0" applyFont="1" applyFill="1" applyAlignment="1">
      <alignment horizontal="center" vertical="center" wrapText="1"/>
    </xf>
    <xf numFmtId="0" fontId="29" fillId="19" borderId="15" xfId="0" applyFont="1" applyFill="1" applyBorder="1" applyAlignment="1">
      <alignment horizontal="center" wrapText="1"/>
    </xf>
    <xf numFmtId="0" fontId="0" fillId="0" borderId="15" xfId="0" applyBorder="1"/>
    <xf numFmtId="0" fontId="0" fillId="0" borderId="15" xfId="0" applyBorder="1" applyAlignment="1">
      <alignment horizontal="center"/>
    </xf>
    <xf numFmtId="0" fontId="30" fillId="0" borderId="15" xfId="0" applyFont="1" applyBorder="1" applyAlignment="1">
      <alignment horizontal="center"/>
    </xf>
    <xf numFmtId="0" fontId="30" fillId="0" borderId="15" xfId="0" applyFont="1" applyBorder="1"/>
    <xf numFmtId="3" fontId="0" fillId="0" borderId="15" xfId="0" applyNumberFormat="1" applyBorder="1"/>
    <xf numFmtId="168" fontId="0" fillId="0" borderId="15" xfId="0" applyNumberFormat="1" applyBorder="1" applyAlignment="1">
      <alignment horizontal="center"/>
    </xf>
    <xf numFmtId="0" fontId="0" fillId="0" borderId="15" xfId="0" applyBorder="1" applyAlignment="1">
      <alignment horizontal="center" vertical="top" wrapText="1"/>
    </xf>
    <xf numFmtId="0" fontId="0" fillId="0" borderId="15" xfId="0" applyBorder="1" applyAlignment="1">
      <alignment vertical="top" wrapText="1"/>
    </xf>
    <xf numFmtId="3" fontId="0" fillId="0" borderId="15" xfId="0" applyNumberFormat="1" applyBorder="1" applyAlignment="1">
      <alignment horizontal="center" vertical="top" wrapText="1"/>
    </xf>
    <xf numFmtId="14" fontId="0" fillId="0" borderId="15" xfId="0" applyNumberFormat="1" applyBorder="1" applyAlignment="1">
      <alignment horizontal="center" vertical="top" wrapText="1"/>
    </xf>
    <xf numFmtId="14" fontId="0" fillId="0" borderId="0" xfId="0" applyNumberFormat="1"/>
    <xf numFmtId="0" fontId="32" fillId="0" borderId="0" xfId="0" applyFont="1"/>
    <xf numFmtId="0" fontId="33" fillId="20" borderId="15" xfId="0" applyFont="1" applyFill="1" applyBorder="1" applyAlignment="1">
      <alignment horizontal="center"/>
    </xf>
    <xf numFmtId="3" fontId="30" fillId="0" borderId="15" xfId="0" applyNumberFormat="1" applyFont="1" applyBorder="1" applyAlignment="1">
      <alignment horizontal="center"/>
    </xf>
    <xf numFmtId="0" fontId="38" fillId="18" borderId="22" xfId="0" applyFont="1" applyFill="1" applyBorder="1" applyAlignment="1">
      <alignment horizontal="center" vertical="center" wrapText="1"/>
    </xf>
    <xf numFmtId="0" fontId="38" fillId="24" borderId="22" xfId="0" applyFont="1" applyFill="1" applyBorder="1" applyAlignment="1">
      <alignment horizontal="center" vertical="center" wrapText="1"/>
    </xf>
    <xf numFmtId="0" fontId="40" fillId="26" borderId="22" xfId="0" applyFont="1" applyFill="1" applyBorder="1" applyAlignment="1">
      <alignment horizontal="center" vertical="center"/>
    </xf>
    <xf numFmtId="4" fontId="41" fillId="27" borderId="22" xfId="0" applyNumberFormat="1" applyFont="1" applyFill="1" applyBorder="1" applyAlignment="1">
      <alignment horizontal="right" vertical="center"/>
    </xf>
    <xf numFmtId="4" fontId="40" fillId="21" borderId="22" xfId="0" applyNumberFormat="1" applyFont="1" applyFill="1" applyBorder="1" applyAlignment="1">
      <alignment horizontal="right" vertical="center"/>
    </xf>
    <xf numFmtId="4" fontId="41" fillId="28" borderId="22" xfId="0" applyNumberFormat="1" applyFont="1" applyFill="1" applyBorder="1" applyAlignment="1">
      <alignment horizontal="right" vertical="center"/>
    </xf>
    <xf numFmtId="4" fontId="40" fillId="29" borderId="22" xfId="0" applyNumberFormat="1" applyFont="1" applyFill="1" applyBorder="1" applyAlignment="1">
      <alignment horizontal="right" vertical="center"/>
    </xf>
    <xf numFmtId="4" fontId="40" fillId="25" borderId="22" xfId="0" applyNumberFormat="1" applyFont="1" applyFill="1" applyBorder="1" applyAlignment="1">
      <alignment horizontal="right" vertical="center"/>
    </xf>
    <xf numFmtId="0" fontId="36" fillId="23" borderId="22" xfId="0" applyFont="1" applyFill="1" applyBorder="1" applyAlignment="1">
      <alignment horizontal="center" vertical="center"/>
    </xf>
    <xf numFmtId="4" fontId="42" fillId="18" borderId="22" xfId="0" applyNumberFormat="1" applyFont="1" applyFill="1" applyBorder="1" applyAlignment="1">
      <alignment horizontal="right" vertical="center"/>
    </xf>
    <xf numFmtId="4" fontId="42" fillId="24" borderId="22" xfId="0" applyNumberFormat="1" applyFont="1" applyFill="1" applyBorder="1" applyAlignment="1">
      <alignment horizontal="right" vertical="center"/>
    </xf>
    <xf numFmtId="4" fontId="39" fillId="25" borderId="22" xfId="0" applyNumberFormat="1" applyFont="1" applyFill="1" applyBorder="1" applyAlignment="1">
      <alignment horizontal="right" vertical="center"/>
    </xf>
    <xf numFmtId="164" fontId="4" fillId="2" borderId="0" xfId="0" applyNumberFormat="1" applyFont="1" applyFill="1"/>
    <xf numFmtId="165" fontId="4" fillId="2" borderId="0" xfId="0" applyNumberFormat="1" applyFont="1" applyFill="1" applyAlignment="1">
      <alignment horizontal="center"/>
    </xf>
    <xf numFmtId="164" fontId="5" fillId="3" borderId="0" xfId="0" applyNumberFormat="1" applyFont="1" applyFill="1"/>
    <xf numFmtId="165" fontId="5" fillId="3" borderId="0" xfId="0" applyNumberFormat="1" applyFont="1" applyFill="1" applyAlignment="1">
      <alignment horizontal="center"/>
    </xf>
    <xf numFmtId="164" fontId="5" fillId="4" borderId="0" xfId="0" applyNumberFormat="1" applyFont="1" applyFill="1"/>
    <xf numFmtId="165" fontId="5" fillId="4" borderId="0" xfId="0" applyNumberFormat="1" applyFont="1" applyFill="1" applyAlignment="1">
      <alignment horizontal="center"/>
    </xf>
    <xf numFmtId="166" fontId="12" fillId="0" borderId="0" xfId="0" applyNumberFormat="1" applyFont="1"/>
    <xf numFmtId="164" fontId="7" fillId="5" borderId="3" xfId="0" applyNumberFormat="1" applyFont="1" applyFill="1" applyBorder="1"/>
    <xf numFmtId="165" fontId="7" fillId="5" borderId="3" xfId="0" applyNumberFormat="1" applyFont="1" applyFill="1" applyBorder="1" applyAlignment="1">
      <alignment horizontal="center"/>
    </xf>
    <xf numFmtId="169" fontId="5" fillId="3" borderId="4" xfId="0" applyNumberFormat="1" applyFont="1" applyFill="1" applyBorder="1" applyAlignment="1">
      <alignment horizontal="center"/>
    </xf>
    <xf numFmtId="169" fontId="5" fillId="6" borderId="3" xfId="0" applyNumberFormat="1" applyFont="1" applyFill="1" applyBorder="1" applyAlignment="1">
      <alignment horizontal="center"/>
    </xf>
    <xf numFmtId="169" fontId="5" fillId="3" borderId="3" xfId="0" applyNumberFormat="1" applyFont="1" applyFill="1" applyBorder="1" applyAlignment="1">
      <alignment horizontal="center"/>
    </xf>
    <xf numFmtId="164" fontId="7" fillId="2" borderId="3" xfId="0" applyNumberFormat="1" applyFont="1" applyFill="1" applyBorder="1"/>
    <xf numFmtId="165" fontId="7" fillId="2" borderId="3" xfId="0" applyNumberFormat="1" applyFont="1" applyFill="1" applyBorder="1" applyAlignment="1">
      <alignment horizontal="center"/>
    </xf>
    <xf numFmtId="164" fontId="5" fillId="4" borderId="4" xfId="0" applyNumberFormat="1" applyFont="1" applyFill="1" applyBorder="1"/>
    <xf numFmtId="164" fontId="5" fillId="3" borderId="5" xfId="0" applyNumberFormat="1" applyFont="1" applyFill="1" applyBorder="1"/>
    <xf numFmtId="164" fontId="5" fillId="4" borderId="5" xfId="0" applyNumberFormat="1" applyFont="1" applyFill="1" applyBorder="1"/>
    <xf numFmtId="164" fontId="12" fillId="0" borderId="0" xfId="0" applyNumberFormat="1" applyFont="1"/>
    <xf numFmtId="0" fontId="37" fillId="16" borderId="26" xfId="0" applyFont="1" applyFill="1" applyBorder="1" applyAlignment="1">
      <alignment horizontal="center" vertical="center" wrapText="1"/>
    </xf>
    <xf numFmtId="0" fontId="37" fillId="16" borderId="27" xfId="0" applyFont="1" applyFill="1" applyBorder="1" applyAlignment="1">
      <alignment horizontal="center" vertical="center" wrapText="1"/>
    </xf>
    <xf numFmtId="164" fontId="37" fillId="16" borderId="27" xfId="0" applyNumberFormat="1" applyFont="1" applyFill="1" applyBorder="1" applyAlignment="1">
      <alignment horizontal="center" vertical="center" wrapText="1"/>
    </xf>
    <xf numFmtId="164" fontId="37" fillId="16" borderId="26" xfId="0" applyNumberFormat="1" applyFont="1" applyFill="1" applyBorder="1" applyAlignment="1">
      <alignment horizontal="center" vertical="center" wrapText="1"/>
    </xf>
    <xf numFmtId="14" fontId="37" fillId="16" borderId="26" xfId="0" applyNumberFormat="1" applyFont="1" applyFill="1" applyBorder="1" applyAlignment="1">
      <alignment horizontal="center" vertical="center" wrapText="1"/>
    </xf>
    <xf numFmtId="14" fontId="37" fillId="16" borderId="27" xfId="0" applyNumberFormat="1" applyFont="1" applyFill="1" applyBorder="1" applyAlignment="1">
      <alignment horizontal="center" vertical="center" wrapText="1"/>
    </xf>
    <xf numFmtId="170" fontId="37" fillId="16" borderId="26" xfId="0" applyNumberFormat="1" applyFont="1" applyFill="1" applyBorder="1" applyAlignment="1">
      <alignment horizontal="center" vertical="center" wrapText="1"/>
    </xf>
    <xf numFmtId="169" fontId="37" fillId="16" borderId="26" xfId="0" applyNumberFormat="1" applyFont="1" applyFill="1" applyBorder="1" applyAlignment="1">
      <alignment horizontal="center" vertical="center" wrapText="1"/>
    </xf>
    <xf numFmtId="165" fontId="37" fillId="16" borderId="26" xfId="0" applyNumberFormat="1" applyFont="1" applyFill="1" applyBorder="1" applyAlignment="1">
      <alignment horizontal="center" vertical="center" wrapText="1"/>
    </xf>
    <xf numFmtId="171" fontId="37" fillId="16" borderId="27" xfId="0" applyNumberFormat="1" applyFont="1" applyFill="1" applyBorder="1" applyAlignment="1">
      <alignment horizontal="center" vertical="center" wrapText="1"/>
    </xf>
    <xf numFmtId="0" fontId="12" fillId="0" borderId="0" xfId="0" applyFont="1" applyAlignment="1">
      <alignment vertical="center"/>
    </xf>
    <xf numFmtId="0" fontId="43" fillId="0" borderId="28" xfId="0" applyFont="1" applyBorder="1" applyAlignment="1">
      <alignment horizontal="center" vertical="center"/>
    </xf>
    <xf numFmtId="0" fontId="44" fillId="0" borderId="29" xfId="0" applyFont="1" applyBorder="1" applyAlignment="1">
      <alignment horizontal="center" vertical="center" wrapText="1"/>
    </xf>
    <xf numFmtId="0" fontId="45" fillId="0" borderId="28" xfId="0" applyFont="1" applyBorder="1" applyAlignment="1">
      <alignment horizontal="center" vertical="center" wrapText="1"/>
    </xf>
    <xf numFmtId="0" fontId="44" fillId="0" borderId="28" xfId="0" applyFont="1" applyBorder="1" applyAlignment="1">
      <alignment horizontal="center" vertical="center" wrapText="1"/>
    </xf>
    <xf numFmtId="0" fontId="46" fillId="0" borderId="28" xfId="0" applyFont="1" applyBorder="1" applyAlignment="1">
      <alignment horizontal="left" vertical="center" wrapText="1"/>
    </xf>
    <xf numFmtId="0" fontId="44" fillId="0" borderId="28" xfId="0" applyFont="1" applyBorder="1" applyAlignment="1">
      <alignment horizontal="left" vertical="center" wrapText="1"/>
    </xf>
    <xf numFmtId="0" fontId="45" fillId="0" borderId="28" xfId="0" applyFont="1" applyBorder="1" applyAlignment="1">
      <alignment horizontal="left" vertical="center" wrapText="1"/>
    </xf>
    <xf numFmtId="4" fontId="45" fillId="0" borderId="29" xfId="0" applyNumberFormat="1" applyFont="1" applyBorder="1" applyAlignment="1">
      <alignment horizontal="right" vertical="center"/>
    </xf>
    <xf numFmtId="4" fontId="45" fillId="0" borderId="28" xfId="0" applyNumberFormat="1" applyFont="1" applyBorder="1" applyAlignment="1">
      <alignment horizontal="right" vertical="center"/>
    </xf>
    <xf numFmtId="14" fontId="44" fillId="0" borderId="29" xfId="0" applyNumberFormat="1" applyFont="1" applyBorder="1" applyAlignment="1">
      <alignment horizontal="center" vertical="center" wrapText="1"/>
    </xf>
    <xf numFmtId="14" fontId="44" fillId="0" borderId="28" xfId="0" applyNumberFormat="1" applyFont="1" applyBorder="1" applyAlignment="1">
      <alignment horizontal="center" vertical="center" wrapText="1"/>
    </xf>
    <xf numFmtId="0" fontId="44" fillId="0" borderId="29" xfId="0" applyFont="1" applyBorder="1" applyAlignment="1">
      <alignment horizontal="left" vertical="center" wrapText="1"/>
    </xf>
    <xf numFmtId="0" fontId="45" fillId="0" borderId="29" xfId="0" applyFont="1" applyBorder="1" applyAlignment="1">
      <alignment horizontal="center" vertical="center" wrapText="1"/>
    </xf>
    <xf numFmtId="168" fontId="44" fillId="0" borderId="28" xfId="0" applyNumberFormat="1" applyFont="1" applyBorder="1" applyAlignment="1">
      <alignment horizontal="right" vertical="center"/>
    </xf>
    <xf numFmtId="171" fontId="11" fillId="0" borderId="0" xfId="0" applyNumberFormat="1" applyFont="1" applyAlignment="1">
      <alignment horizontal="center" vertical="center" wrapText="1"/>
    </xf>
    <xf numFmtId="171" fontId="10" fillId="0" borderId="0" xfId="0" applyNumberFormat="1" applyFont="1" applyAlignment="1">
      <alignment horizontal="center" vertical="center" wrapText="1"/>
    </xf>
    <xf numFmtId="169" fontId="10" fillId="0" borderId="0" xfId="0" applyNumberFormat="1" applyFont="1" applyAlignment="1">
      <alignment horizontal="center" vertical="center" wrapText="1"/>
    </xf>
    <xf numFmtId="171" fontId="11" fillId="0" borderId="0" xfId="0" applyNumberFormat="1" applyFont="1" applyAlignment="1">
      <alignment vertical="center" wrapText="1"/>
    </xf>
    <xf numFmtId="171" fontId="10" fillId="0" borderId="0" xfId="0" applyNumberFormat="1" applyFont="1" applyAlignment="1">
      <alignment vertical="center" wrapText="1"/>
    </xf>
    <xf numFmtId="169" fontId="10" fillId="0" borderId="0" xfId="0" applyNumberFormat="1" applyFont="1" applyAlignment="1">
      <alignment vertical="center" wrapText="1"/>
    </xf>
    <xf numFmtId="169" fontId="10" fillId="0" borderId="0" xfId="0" applyNumberFormat="1" applyFont="1" applyAlignment="1">
      <alignment wrapText="1"/>
    </xf>
    <xf numFmtId="14" fontId="44" fillId="0" borderId="28" xfId="0" applyNumberFormat="1" applyFont="1" applyBorder="1" applyAlignment="1">
      <alignment horizontal="center" vertical="center" wrapText="1"/>
    </xf>
    <xf numFmtId="171" fontId="9" fillId="11" borderId="0" xfId="0" applyNumberFormat="1" applyFont="1" applyFill="1" applyAlignment="1">
      <alignment vertical="center" wrapText="1"/>
    </xf>
    <xf numFmtId="171" fontId="12" fillId="11" borderId="0" xfId="0" applyNumberFormat="1" applyFont="1" applyFill="1" applyAlignment="1">
      <alignment vertical="center" wrapText="1"/>
    </xf>
    <xf numFmtId="169" fontId="12" fillId="11" borderId="0" xfId="0" applyNumberFormat="1" applyFont="1" applyFill="1" applyAlignment="1">
      <alignment vertical="center" wrapText="1"/>
    </xf>
    <xf numFmtId="0" fontId="12" fillId="11" borderId="0" xfId="0" applyFont="1" applyFill="1" applyAlignment="1">
      <alignment horizontal="center" vertical="center" wrapText="1"/>
    </xf>
    <xf numFmtId="169" fontId="12" fillId="11" borderId="0" xfId="0" applyNumberFormat="1" applyFont="1" applyFill="1" applyAlignment="1">
      <alignment wrapText="1"/>
    </xf>
    <xf numFmtId="14" fontId="45" fillId="0" borderId="28" xfId="0" applyNumberFormat="1" applyFont="1" applyBorder="1" applyAlignment="1">
      <alignment horizontal="center" vertical="center" wrapText="1"/>
    </xf>
    <xf numFmtId="171" fontId="9" fillId="0" borderId="9" xfId="0" applyNumberFormat="1" applyFont="1" applyBorder="1" applyAlignment="1">
      <alignment vertical="center" wrapText="1"/>
    </xf>
    <xf numFmtId="171" fontId="12" fillId="0" borderId="9" xfId="0" applyNumberFormat="1" applyFont="1" applyBorder="1" applyAlignment="1">
      <alignment vertical="center" wrapText="1"/>
    </xf>
    <xf numFmtId="169" fontId="12" fillId="0" borderId="9" xfId="0" applyNumberFormat="1" applyFont="1" applyBorder="1" applyAlignment="1">
      <alignment vertical="center" wrapText="1"/>
    </xf>
    <xf numFmtId="0" fontId="12" fillId="0" borderId="9" xfId="0" applyFont="1" applyBorder="1" applyAlignment="1">
      <alignment horizontal="center" vertical="center" wrapText="1"/>
    </xf>
    <xf numFmtId="169" fontId="12" fillId="0" borderId="9" xfId="0" applyNumberFormat="1" applyFont="1" applyBorder="1" applyAlignment="1">
      <alignment wrapText="1"/>
    </xf>
    <xf numFmtId="14" fontId="44" fillId="0" borderId="29" xfId="0" applyNumberFormat="1" applyFont="1" applyBorder="1" applyAlignment="1">
      <alignment horizontal="left" vertical="center" wrapText="1"/>
    </xf>
    <xf numFmtId="171" fontId="9" fillId="0" borderId="0" xfId="0" applyNumberFormat="1" applyFont="1" applyAlignment="1">
      <alignment vertical="center" wrapText="1"/>
    </xf>
    <xf numFmtId="171" fontId="12" fillId="0" borderId="0" xfId="0" applyNumberFormat="1" applyFont="1" applyAlignment="1">
      <alignment vertical="center" wrapText="1"/>
    </xf>
    <xf numFmtId="169" fontId="12" fillId="0" borderId="0" xfId="0" applyNumberFormat="1" applyFont="1" applyAlignment="1">
      <alignment vertical="center" wrapText="1"/>
    </xf>
    <xf numFmtId="0" fontId="12" fillId="0" borderId="0" xfId="0" applyFont="1" applyAlignment="1">
      <alignment horizontal="center" vertical="center" wrapText="1"/>
    </xf>
    <xf numFmtId="169" fontId="12" fillId="0" borderId="0" xfId="0" applyNumberFormat="1" applyFont="1" applyAlignment="1">
      <alignment wrapText="1"/>
    </xf>
    <xf numFmtId="164" fontId="11" fillId="0" borderId="0" xfId="0" applyNumberFormat="1" applyFont="1" applyAlignment="1">
      <alignment horizontal="center" vertical="center" wrapText="1"/>
    </xf>
    <xf numFmtId="0" fontId="37" fillId="18" borderId="22" xfId="0" applyFont="1" applyFill="1" applyBorder="1" applyAlignment="1">
      <alignment horizontal="center" vertical="center" wrapText="1"/>
    </xf>
    <xf numFmtId="0" fontId="0" fillId="0" borderId="23" xfId="0" applyBorder="1"/>
    <xf numFmtId="0" fontId="0" fillId="0" borderId="24" xfId="0" applyBorder="1"/>
    <xf numFmtId="0" fontId="36" fillId="23" borderId="22" xfId="0" applyFont="1" applyFill="1" applyBorder="1" applyAlignment="1">
      <alignment horizontal="center" vertical="center" wrapText="1"/>
    </xf>
    <xf numFmtId="0" fontId="0" fillId="0" borderId="25" xfId="0" applyBorder="1"/>
    <xf numFmtId="0" fontId="35" fillId="0" borderId="0" xfId="0" applyFont="1" applyAlignment="1">
      <alignment horizontal="center"/>
    </xf>
    <xf numFmtId="0" fontId="0" fillId="0" borderId="0" xfId="0"/>
    <xf numFmtId="0" fontId="39" fillId="25" borderId="22" xfId="0" applyFont="1" applyFill="1" applyBorder="1" applyAlignment="1">
      <alignment horizontal="center" vertical="center" wrapText="1"/>
    </xf>
    <xf numFmtId="0" fontId="37" fillId="24" borderId="22" xfId="0" applyFont="1" applyFill="1" applyBorder="1" applyAlignment="1">
      <alignment horizontal="center" vertical="center" wrapText="1"/>
    </xf>
    <xf numFmtId="0" fontId="34" fillId="22" borderId="0" xfId="0" applyFont="1" applyFill="1" applyAlignment="1">
      <alignment horizontal="center" vertical="center"/>
    </xf>
    <xf numFmtId="0" fontId="29" fillId="21" borderId="15" xfId="0" applyFont="1" applyFill="1" applyBorder="1" applyAlignment="1">
      <alignment horizontal="center" vertical="center"/>
    </xf>
    <xf numFmtId="0" fontId="0" fillId="0" borderId="17" xfId="0" applyBorder="1"/>
    <xf numFmtId="0" fontId="28" fillId="18" borderId="0" xfId="0" applyFont="1" applyFill="1" applyAlignment="1">
      <alignment horizontal="center" vertical="center"/>
    </xf>
    <xf numFmtId="0" fontId="29" fillId="19" borderId="15" xfId="0" applyFont="1" applyFill="1" applyBorder="1" applyAlignment="1">
      <alignment horizontal="center" vertical="center" wrapText="1"/>
    </xf>
    <xf numFmtId="0" fontId="0" fillId="0" borderId="20" xfId="0" applyBorder="1"/>
    <xf numFmtId="0" fontId="31" fillId="16" borderId="0" xfId="0" applyFont="1" applyFill="1" applyAlignment="1">
      <alignment horizontal="center" vertical="center"/>
    </xf>
    <xf numFmtId="0" fontId="0" fillId="0" borderId="21" xfId="0" applyBorder="1"/>
    <xf numFmtId="0" fontId="26" fillId="17" borderId="15" xfId="0" applyFont="1" applyFill="1" applyBorder="1" applyAlignment="1">
      <alignment horizontal="center" vertical="center" wrapText="1"/>
    </xf>
    <xf numFmtId="1" fontId="27" fillId="17" borderId="15" xfId="0" applyNumberFormat="1" applyFont="1" applyFill="1" applyBorder="1" applyAlignment="1">
      <alignment horizontal="center" vertical="center"/>
    </xf>
    <xf numFmtId="0" fontId="0" fillId="0" borderId="16" xfId="0" applyBorder="1"/>
    <xf numFmtId="0" fontId="0" fillId="0" borderId="18" xfId="0" applyBorder="1"/>
    <xf numFmtId="0" fontId="0" fillId="0" borderId="19" xfId="0" applyBorder="1"/>
    <xf numFmtId="168" fontId="27" fillId="17" borderId="15" xfId="0" applyNumberFormat="1" applyFont="1" applyFill="1" applyBorder="1" applyAlignment="1">
      <alignment horizontal="center" vertical="center"/>
    </xf>
    <xf numFmtId="3" fontId="27" fillId="17" borderId="15" xfId="0" applyNumberFormat="1" applyFont="1" applyFill="1" applyBorder="1" applyAlignment="1">
      <alignment horizontal="center" vertical="center"/>
    </xf>
    <xf numFmtId="0" fontId="25" fillId="16" borderId="0" xfId="0" applyFont="1" applyFill="1" applyAlignment="1">
      <alignment horizontal="center" vertical="center"/>
    </xf>
    <xf numFmtId="171" fontId="8" fillId="7" borderId="6" xfId="0" applyNumberFormat="1" applyFont="1" applyFill="1" applyBorder="1" applyAlignment="1">
      <alignment horizontal="left" vertical="center" wrapText="1"/>
    </xf>
    <xf numFmtId="0" fontId="15" fillId="12" borderId="12" xfId="0" applyFont="1" applyFill="1" applyBorder="1" applyAlignment="1">
      <alignment horizontal="center"/>
    </xf>
    <xf numFmtId="0" fontId="0" fillId="0" borderId="12" xfId="0" applyBorder="1"/>
    <xf numFmtId="0" fontId="14" fillId="12" borderId="0" xfId="0" applyFont="1" applyFill="1" applyAlignment="1">
      <alignment horizontal="center"/>
    </xf>
    <xf numFmtId="0" fontId="43" fillId="0" borderId="0" xfId="0" applyFont="1" applyBorder="1" applyAlignment="1">
      <alignment horizontal="center" vertical="center"/>
    </xf>
    <xf numFmtId="0" fontId="44" fillId="0" borderId="0" xfId="0" applyFont="1" applyBorder="1" applyAlignment="1">
      <alignment horizontal="center" vertical="center" wrapText="1"/>
    </xf>
    <xf numFmtId="0" fontId="45" fillId="0" borderId="0" xfId="0" applyFont="1" applyBorder="1" applyAlignment="1">
      <alignment horizontal="center" vertical="center" wrapText="1"/>
    </xf>
    <xf numFmtId="0" fontId="46" fillId="0" borderId="0" xfId="0" applyFont="1" applyBorder="1" applyAlignment="1">
      <alignment horizontal="left" vertical="center" wrapText="1"/>
    </xf>
    <xf numFmtId="14" fontId="44" fillId="0" borderId="0" xfId="0" applyNumberFormat="1" applyFont="1" applyBorder="1" applyAlignment="1">
      <alignment horizontal="center" vertical="center" wrapText="1"/>
    </xf>
    <xf numFmtId="0" fontId="44" fillId="0" borderId="0" xfId="0" applyFont="1" applyBorder="1" applyAlignment="1">
      <alignment horizontal="left" vertical="center" wrapText="1"/>
    </xf>
    <xf numFmtId="0" fontId="45" fillId="0" borderId="0" xfId="0" applyFont="1" applyBorder="1" applyAlignment="1">
      <alignment horizontal="left" vertical="center" wrapText="1"/>
    </xf>
    <xf numFmtId="4" fontId="45" fillId="0" borderId="0" xfId="0" applyNumberFormat="1" applyFont="1" applyBorder="1" applyAlignment="1">
      <alignment horizontal="right" vertical="center"/>
    </xf>
    <xf numFmtId="168" fontId="44" fillId="0" borderId="0" xfId="0" applyNumberFormat="1" applyFont="1" applyBorder="1" applyAlignment="1">
      <alignment horizontal="right" vertical="center"/>
    </xf>
    <xf numFmtId="171" fontId="9" fillId="0" borderId="0" xfId="0" applyNumberFormat="1" applyFont="1" applyBorder="1" applyAlignment="1">
      <alignment vertical="center" wrapText="1"/>
    </xf>
    <xf numFmtId="171" fontId="12" fillId="0" borderId="0" xfId="0" applyNumberFormat="1" applyFont="1" applyBorder="1" applyAlignment="1">
      <alignment vertical="center" wrapText="1"/>
    </xf>
    <xf numFmtId="169" fontId="12" fillId="0" borderId="0" xfId="0" applyNumberFormat="1" applyFont="1" applyBorder="1" applyAlignment="1">
      <alignment vertical="center" wrapText="1"/>
    </xf>
    <xf numFmtId="0" fontId="12" fillId="0" borderId="0" xfId="0" applyFont="1" applyBorder="1" applyAlignment="1">
      <alignment horizontal="center" vertical="center" wrapText="1"/>
    </xf>
    <xf numFmtId="169" fontId="12" fillId="0" borderId="0" xfId="0" applyNumberFormat="1" applyFont="1" applyBorder="1" applyAlignment="1">
      <alignment wrapText="1"/>
    </xf>
  </cellXfs>
  <cellStyles count="14">
    <cellStyle name="Lien hypertexte 2" xfId="1"/>
    <cellStyle name="Milliers 10" xfId="2"/>
    <cellStyle name="Milliers 2" xfId="3"/>
    <cellStyle name="Milliers 2 2" xfId="4"/>
    <cellStyle name="Milliers 2 3" xfId="5"/>
    <cellStyle name="Milliers 3" xfId="6"/>
    <cellStyle name="Milliers 3 2" xfId="7"/>
    <cellStyle name="Milliers 4" xfId="8"/>
    <cellStyle name="Normal" xfId="0" builtinId="0"/>
    <cellStyle name="Normal 10" xfId="13"/>
    <cellStyle name="Normal 11" xfId="9"/>
    <cellStyle name="Normal 2" xfId="10"/>
    <cellStyle name="Normal 4" xfId="11"/>
    <cellStyle name="Normal 5" xfId="12"/>
  </cellStyles>
  <dxfs count="17">
    <dxf>
      <font>
        <b/>
        <color rgb="FF9C0006"/>
      </font>
    </dxf>
    <dxf>
      <font>
        <b/>
        <color rgb="FF5F497A"/>
      </font>
    </dxf>
    <dxf>
      <font>
        <b/>
        <color rgb="FF9C6500"/>
      </font>
    </dxf>
    <dxf>
      <font>
        <b/>
        <color rgb="FF1F4E79"/>
      </font>
    </dxf>
    <dxf>
      <font>
        <b/>
        <color rgb="FF006100"/>
      </font>
    </dxf>
    <dxf>
      <font>
        <b/>
        <color rgb="FF9C0006"/>
      </font>
    </dxf>
    <dxf>
      <font>
        <b/>
        <color rgb="FF5F497A"/>
      </font>
    </dxf>
    <dxf>
      <font>
        <b/>
        <color rgb="FF9C6500"/>
      </font>
    </dxf>
    <dxf>
      <font>
        <b/>
        <color rgb="FF1F4E79"/>
      </font>
    </dxf>
    <dxf>
      <font>
        <b/>
        <color rgb="FF006100"/>
      </font>
    </dxf>
    <dxf>
      <fill>
        <patternFill patternType="solid">
          <fgColor rgb="FFFCE4E4"/>
          <bgColor rgb="FFFCE4E4"/>
        </patternFill>
      </fill>
    </dxf>
    <dxf>
      <fill>
        <patternFill patternType="solid">
          <fgColor rgb="FFE4DFEC"/>
          <bgColor rgb="FFE4DFEC"/>
        </patternFill>
      </fill>
    </dxf>
    <dxf>
      <fill>
        <patternFill patternType="solid">
          <fgColor rgb="FFFFF2CC"/>
          <bgColor rgb="FFFFF2CC"/>
        </patternFill>
      </fill>
    </dxf>
    <dxf>
      <fill>
        <patternFill patternType="solid">
          <fgColor rgb="FFDDEBF7"/>
          <bgColor rgb="FFDDEBF7"/>
        </patternFill>
      </fill>
    </dxf>
    <dxf>
      <fill>
        <patternFill patternType="solid">
          <fgColor rgb="FFE2EFDA"/>
          <bgColor rgb="FFE2EFDA"/>
        </patternFill>
      </fill>
    </dxf>
    <dxf>
      <fill>
        <patternFill patternType="solid">
          <fgColor rgb="FFFCE4E4"/>
        </patternFill>
      </fill>
    </dxf>
    <dxf>
      <fill>
        <patternFill patternType="solid">
          <f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1"/>
  <c:style val="2"/>
  <c:chart>
    <c:title>
      <c:tx>
        <c:rich>
          <a:bodyPr/>
          <a:lstStyle/>
          <a:p>
            <a:pPr>
              <a:defRPr/>
            </a:pPr>
            <a:r>
              <a:t>Nb dossiers par Type de BCI (direction sélectionnée)</a:t>
            </a:r>
          </a:p>
        </c:rich>
      </c:tx>
      <c:overlay val="1"/>
    </c:title>
    <c:autoTitleDeleted val="0"/>
    <c:plotArea>
      <c:layout/>
      <c:barChart>
        <c:barDir val="col"/>
        <c:grouping val="clustered"/>
        <c:varyColors val="1"/>
        <c:ser>
          <c:idx val="0"/>
          <c:order val="0"/>
          <c:tx>
            <c:strRef>
              <c:f>'Filtre Interactif'!$B$9</c:f>
              <c:strCache>
                <c:ptCount val="1"/>
              </c:strCache>
            </c:strRef>
          </c:tx>
          <c:spPr>
            <a:ln>
              <a:prstDash val="solid"/>
            </a:ln>
          </c:spPr>
          <c:invertIfNegative val="1"/>
          <c:cat>
            <c:strRef>
              <c:f>'Filtre Interactif'!$A$10:$A$15</c:f>
              <c:strCache>
                <c:ptCount val="6"/>
                <c:pt idx="0">
                  <c:v>CONTRAT</c:v>
                </c:pt>
                <c:pt idx="1">
                  <c:v>AOO-M</c:v>
                </c:pt>
                <c:pt idx="2">
                  <c:v>AOO-CT</c:v>
                </c:pt>
                <c:pt idx="3">
                  <c:v>BCL</c:v>
                </c:pt>
                <c:pt idx="4">
                  <c:v>BCI</c:v>
                </c:pt>
                <c:pt idx="5">
                  <c:v>CA</c:v>
                </c:pt>
              </c:strCache>
            </c:strRef>
          </c:cat>
          <c:val>
            <c:numRef>
              <c:f>'Filtre Interactif'!$B$10:$B$15</c:f>
              <c:numCache>
                <c:formatCode>General</c:formatCode>
                <c:ptCount val="6"/>
                <c:pt idx="0">
                  <c:v>11</c:v>
                </c:pt>
                <c:pt idx="1">
                  <c:v>42</c:v>
                </c:pt>
                <c:pt idx="2">
                  <c:v>0</c:v>
                </c:pt>
                <c:pt idx="3">
                  <c:v>4</c:v>
                </c:pt>
                <c:pt idx="4">
                  <c:v>1</c:v>
                </c:pt>
                <c:pt idx="5">
                  <c:v>0</c:v>
                </c:pt>
              </c:numCache>
            </c:numRef>
          </c:val>
        </c:ser>
        <c:dLbls>
          <c:showLegendKey val="0"/>
          <c:showVal val="0"/>
          <c:showCatName val="0"/>
          <c:showSerName val="0"/>
          <c:showPercent val="0"/>
          <c:showBubbleSize val="0"/>
        </c:dLbls>
        <c:gapWidth val="150"/>
        <c:axId val="177441584"/>
        <c:axId val="177437232"/>
      </c:barChart>
      <c:catAx>
        <c:axId val="177441584"/>
        <c:scaling>
          <c:orientation val="minMax"/>
        </c:scaling>
        <c:delete val="1"/>
        <c:axPos val="b"/>
        <c:numFmt formatCode="General" sourceLinked="1"/>
        <c:majorTickMark val="none"/>
        <c:minorTickMark val="none"/>
        <c:tickLblPos val="nextTo"/>
        <c:crossAx val="177437232"/>
        <c:crosses val="autoZero"/>
        <c:auto val="1"/>
        <c:lblAlgn val="ctr"/>
        <c:lblOffset val="100"/>
        <c:noMultiLvlLbl val="1"/>
      </c:catAx>
      <c:valAx>
        <c:axId val="177437232"/>
        <c:scaling>
          <c:orientation val="minMax"/>
        </c:scaling>
        <c:delete val="1"/>
        <c:axPos val="l"/>
        <c:majorGridlines/>
        <c:numFmt formatCode="General" sourceLinked="1"/>
        <c:majorTickMark val="none"/>
        <c:minorTickMark val="none"/>
        <c:tickLblPos val="nextTo"/>
        <c:crossAx val="17744158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1"/>
  <c:style val="2"/>
  <c:chart>
    <c:title>
      <c:tx>
        <c:rich>
          <a:bodyPr/>
          <a:lstStyle/>
          <a:p>
            <a:pPr>
              <a:defRPr/>
            </a:pPr>
            <a:r>
              <a:t>Statuts d'engagement (direction + BCI sélectionnés)</a:t>
            </a:r>
          </a:p>
        </c:rich>
      </c:tx>
      <c:overlay val="1"/>
    </c:title>
    <c:autoTitleDeleted val="0"/>
    <c:plotArea>
      <c:layout/>
      <c:barChart>
        <c:barDir val="col"/>
        <c:grouping val="clustered"/>
        <c:varyColors val="1"/>
        <c:ser>
          <c:idx val="0"/>
          <c:order val="0"/>
          <c:tx>
            <c:strRef>
              <c:f>'Filtre Interactif'!$B$19</c:f>
              <c:strCache>
                <c:ptCount val="1"/>
                <c:pt idx="0">
                  <c:v>Nb dossiers</c:v>
                </c:pt>
              </c:strCache>
            </c:strRef>
          </c:tx>
          <c:spPr>
            <a:ln>
              <a:prstDash val="solid"/>
            </a:ln>
          </c:spPr>
          <c:invertIfNegative val="1"/>
          <c:cat>
            <c:strRef>
              <c:f>'Filtre Interactif'!$A$20:$A$24</c:f>
              <c:strCache>
                <c:ptCount val="5"/>
                <c:pt idx="0">
                  <c:v>NON ENGAGE</c:v>
                </c:pt>
                <c:pt idx="1">
                  <c:v>EN COURS DE PREENGAGEMENT</c:v>
                </c:pt>
                <c:pt idx="2">
                  <c:v>PREENGAGE</c:v>
                </c:pt>
                <c:pt idx="3">
                  <c:v>EN COURS D'ENGAGEMENT</c:v>
                </c:pt>
                <c:pt idx="4">
                  <c:v>ENGAGE</c:v>
                </c:pt>
              </c:strCache>
            </c:strRef>
          </c:cat>
          <c:val>
            <c:numRef>
              <c:f>'Filtre Interactif'!$B$20:$B$24</c:f>
              <c:numCache>
                <c:formatCode>General</c:formatCode>
                <c:ptCount val="5"/>
                <c:pt idx="0">
                  <c:v>1</c:v>
                </c:pt>
                <c:pt idx="1">
                  <c:v>0</c:v>
                </c:pt>
                <c:pt idx="2">
                  <c:v>0</c:v>
                </c:pt>
                <c:pt idx="3">
                  <c:v>0</c:v>
                </c:pt>
                <c:pt idx="4">
                  <c:v>10</c:v>
                </c:pt>
              </c:numCache>
            </c:numRef>
          </c:val>
        </c:ser>
        <c:dLbls>
          <c:showLegendKey val="0"/>
          <c:showVal val="0"/>
          <c:showCatName val="0"/>
          <c:showSerName val="0"/>
          <c:showPercent val="0"/>
          <c:showBubbleSize val="0"/>
        </c:dLbls>
        <c:gapWidth val="150"/>
        <c:axId val="184897440"/>
        <c:axId val="184899616"/>
      </c:barChart>
      <c:catAx>
        <c:axId val="184897440"/>
        <c:scaling>
          <c:orientation val="minMax"/>
        </c:scaling>
        <c:delete val="1"/>
        <c:axPos val="b"/>
        <c:numFmt formatCode="General" sourceLinked="1"/>
        <c:majorTickMark val="none"/>
        <c:minorTickMark val="none"/>
        <c:tickLblPos val="nextTo"/>
        <c:crossAx val="184899616"/>
        <c:crosses val="autoZero"/>
        <c:auto val="1"/>
        <c:lblAlgn val="ctr"/>
        <c:lblOffset val="100"/>
        <c:noMultiLvlLbl val="1"/>
      </c:catAx>
      <c:valAx>
        <c:axId val="184899616"/>
        <c:scaling>
          <c:orientation val="minMax"/>
        </c:scaling>
        <c:delete val="1"/>
        <c:axPos val="l"/>
        <c:majorGridlines/>
        <c:numFmt formatCode="General" sourceLinked="1"/>
        <c:majorTickMark val="none"/>
        <c:minorTickMark val="none"/>
        <c:tickLblPos val="nextTo"/>
        <c:crossAx val="18489744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1"/>
  <c:style val="2"/>
  <c:chart>
    <c:title>
      <c:tx>
        <c:rich>
          <a:bodyPr/>
          <a:lstStyle/>
          <a:p>
            <a:pPr>
              <a:defRPr/>
            </a:pPr>
            <a:r>
              <a:t>Non Engagé — Infructueux / Annulé (direction sélectionnée)</a:t>
            </a:r>
          </a:p>
        </c:rich>
      </c:tx>
      <c:overlay val="1"/>
    </c:title>
    <c:autoTitleDeleted val="0"/>
    <c:plotArea>
      <c:layout/>
      <c:barChart>
        <c:barDir val="col"/>
        <c:grouping val="clustered"/>
        <c:varyColors val="1"/>
        <c:ser>
          <c:idx val="0"/>
          <c:order val="0"/>
          <c:tx>
            <c:strRef>
              <c:f>'Filtre Interactif'!$B$28</c:f>
              <c:strCache>
                <c:ptCount val="1"/>
                <c:pt idx="0">
                  <c:v>Nb dossiers</c:v>
                </c:pt>
              </c:strCache>
            </c:strRef>
          </c:tx>
          <c:spPr>
            <a:ln>
              <a:prstDash val="solid"/>
            </a:ln>
          </c:spPr>
          <c:invertIfNegative val="1"/>
          <c:cat>
            <c:strRef>
              <c:f>'Filtre Interactif'!$A$29:$A$31</c:f>
              <c:strCache>
                <c:ptCount val="3"/>
                <c:pt idx="0">
                  <c:v>INFRUCTUEUX</c:v>
                </c:pt>
                <c:pt idx="1">
                  <c:v>ANNULE</c:v>
                </c:pt>
                <c:pt idx="2">
                  <c:v>EN SIGNATURE</c:v>
                </c:pt>
              </c:strCache>
            </c:strRef>
          </c:cat>
          <c:val>
            <c:numRef>
              <c:f>'Filtre Interactif'!$B$29:$B$31</c:f>
              <c:numCache>
                <c:formatCode>General</c:formatCode>
                <c:ptCount val="3"/>
                <c:pt idx="0">
                  <c:v>14</c:v>
                </c:pt>
                <c:pt idx="1">
                  <c:v>2</c:v>
                </c:pt>
                <c:pt idx="2">
                  <c:v>0</c:v>
                </c:pt>
              </c:numCache>
            </c:numRef>
          </c:val>
        </c:ser>
        <c:dLbls>
          <c:showLegendKey val="0"/>
          <c:showVal val="0"/>
          <c:showCatName val="0"/>
          <c:showSerName val="0"/>
          <c:showPercent val="0"/>
          <c:showBubbleSize val="0"/>
        </c:dLbls>
        <c:gapWidth val="150"/>
        <c:axId val="184894176"/>
        <c:axId val="184893088"/>
      </c:barChart>
      <c:catAx>
        <c:axId val="184894176"/>
        <c:scaling>
          <c:orientation val="minMax"/>
        </c:scaling>
        <c:delete val="1"/>
        <c:axPos val="b"/>
        <c:numFmt formatCode="General" sourceLinked="1"/>
        <c:majorTickMark val="none"/>
        <c:minorTickMark val="none"/>
        <c:tickLblPos val="nextTo"/>
        <c:crossAx val="184893088"/>
        <c:crosses val="autoZero"/>
        <c:auto val="1"/>
        <c:lblAlgn val="ctr"/>
        <c:lblOffset val="100"/>
        <c:noMultiLvlLbl val="1"/>
      </c:catAx>
      <c:valAx>
        <c:axId val="184893088"/>
        <c:scaling>
          <c:orientation val="minMax"/>
        </c:scaling>
        <c:delete val="1"/>
        <c:axPos val="l"/>
        <c:majorGridlines/>
        <c:numFmt formatCode="General" sourceLinked="1"/>
        <c:majorTickMark val="none"/>
        <c:minorTickMark val="none"/>
        <c:tickLblPos val="nextTo"/>
        <c:crossAx val="184894176"/>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1"/>
  <c:style val="2"/>
  <c:chart>
    <c:title>
      <c:tx>
        <c:rich>
          <a:bodyPr/>
          <a:lstStyle/>
          <a:p>
            <a:pPr>
              <a:defRPr/>
            </a:pPr>
            <a:r>
              <a:t>Taux d'engagement (%) par Direction</a:t>
            </a:r>
          </a:p>
        </c:rich>
      </c:tx>
      <c:overlay val="1"/>
    </c:title>
    <c:autoTitleDeleted val="0"/>
    <c:plotArea>
      <c:layout/>
      <c:barChart>
        <c:barDir val="col"/>
        <c:grouping val="clustered"/>
        <c:varyColors val="1"/>
        <c:ser>
          <c:idx val="0"/>
          <c:order val="0"/>
          <c:tx>
            <c:strRef>
              <c:f>'Tableau de Bord Suivi'!$D$65</c:f>
              <c:strCache>
                <c:ptCount val="1"/>
                <c:pt idx="0">
                  <c:v>Taux d'engagement</c:v>
                </c:pt>
              </c:strCache>
            </c:strRef>
          </c:tx>
          <c:spPr>
            <a:ln>
              <a:prstDash val="solid"/>
            </a:ln>
          </c:spPr>
          <c:invertIfNegative val="1"/>
          <c:cat>
            <c:strRef>
              <c:f>'Tableau de Bord Suivi'!$A$66:$A$88</c:f>
              <c:strCache>
                <c:ptCount val="23"/>
                <c:pt idx="0">
                  <c:v>ARRIYADIA</c:v>
                </c:pt>
                <c:pt idx="1">
                  <c:v>ASSADISSA</c:v>
                </c:pt>
                <c:pt idx="2">
                  <c:v>DA</c:v>
                </c:pt>
                <c:pt idx="3">
                  <c:v>DACG</c:v>
                </c:pt>
                <c:pt idx="4">
                  <c:v>DAR</c:v>
                </c:pt>
                <c:pt idx="5">
                  <c:v>DCPA</c:v>
                </c:pt>
                <c:pt idx="6">
                  <c:v>DCRI</c:v>
                </c:pt>
                <c:pt idx="7">
                  <c:v>DCT</c:v>
                </c:pt>
                <c:pt idx="8">
                  <c:v>DG</c:v>
                </c:pt>
                <c:pt idx="9">
                  <c:v>DINFORADIO</c:v>
                </c:pt>
                <c:pt idx="10">
                  <c:v>DINFOTV</c:v>
                </c:pt>
                <c:pt idx="11">
                  <c:v>DJURIDIQUE</c:v>
                </c:pt>
                <c:pt idx="12">
                  <c:v>DMPTV</c:v>
                </c:pt>
                <c:pt idx="13">
                  <c:v>DPMG</c:v>
                </c:pt>
                <c:pt idx="14">
                  <c:v>DPPR</c:v>
                </c:pt>
                <c:pt idx="15">
                  <c:v>DRH</c:v>
                </c:pt>
                <c:pt idx="16">
                  <c:v>DRPSD</c:v>
                </c:pt>
                <c:pt idx="17">
                  <c:v>MAGHRIBIA</c:v>
                </c:pt>
                <c:pt idx="18">
                  <c:v>RSSI</c:v>
                </c:pt>
                <c:pt idx="19">
                  <c:v>TAMAZIGHT</c:v>
                </c:pt>
                <c:pt idx="20">
                  <c:v>TDF -SITES</c:v>
                </c:pt>
                <c:pt idx="21">
                  <c:v>TDF-EXP&amp;MAIN</c:v>
                </c:pt>
                <c:pt idx="22">
                  <c:v>TV LAAYOUNE</c:v>
                </c:pt>
              </c:strCache>
            </c:strRef>
          </c:cat>
          <c:val>
            <c:numRef>
              <c:f>'Tableau de Bord Suivi'!$D$66:$D$88</c:f>
              <c:numCache>
                <c:formatCode>0.0%</c:formatCode>
                <c:ptCount val="23"/>
                <c:pt idx="0">
                  <c:v>0.99959442015885269</c:v>
                </c:pt>
                <c:pt idx="1">
                  <c:v>1</c:v>
                </c:pt>
                <c:pt idx="2">
                  <c:v>1</c:v>
                </c:pt>
                <c:pt idx="3">
                  <c:v>0.68864864864864861</c:v>
                </c:pt>
                <c:pt idx="4">
                  <c:v>1</c:v>
                </c:pt>
                <c:pt idx="5">
                  <c:v>0.86145523068600216</c:v>
                </c:pt>
                <c:pt idx="6">
                  <c:v>1</c:v>
                </c:pt>
                <c:pt idx="7">
                  <c:v>0.22120619772047176</c:v>
                </c:pt>
                <c:pt idx="8">
                  <c:v>1</c:v>
                </c:pt>
                <c:pt idx="9">
                  <c:v>1</c:v>
                </c:pt>
                <c:pt idx="10">
                  <c:v>0.87654285038850543</c:v>
                </c:pt>
                <c:pt idx="11">
                  <c:v>0.99887869954993769</c:v>
                </c:pt>
                <c:pt idx="12">
                  <c:v>0.60912278296142397</c:v>
                </c:pt>
                <c:pt idx="13">
                  <c:v>0.86045615313212742</c:v>
                </c:pt>
                <c:pt idx="14">
                  <c:v>1</c:v>
                </c:pt>
                <c:pt idx="15">
                  <c:v>1</c:v>
                </c:pt>
                <c:pt idx="16">
                  <c:v>0.93554996717649819</c:v>
                </c:pt>
                <c:pt idx="17">
                  <c:v>1</c:v>
                </c:pt>
                <c:pt idx="18">
                  <c:v>0</c:v>
                </c:pt>
                <c:pt idx="19">
                  <c:v>1</c:v>
                </c:pt>
                <c:pt idx="20">
                  <c:v>0.86460419641601438</c:v>
                </c:pt>
                <c:pt idx="21">
                  <c:v>9.875826778534931E-2</c:v>
                </c:pt>
                <c:pt idx="22">
                  <c:v>0.99550554587614637</c:v>
                </c:pt>
              </c:numCache>
            </c:numRef>
          </c:val>
        </c:ser>
        <c:dLbls>
          <c:showLegendKey val="0"/>
          <c:showVal val="0"/>
          <c:showCatName val="0"/>
          <c:showSerName val="0"/>
          <c:showPercent val="0"/>
          <c:showBubbleSize val="0"/>
        </c:dLbls>
        <c:gapWidth val="150"/>
        <c:axId val="186668752"/>
        <c:axId val="186668208"/>
      </c:barChart>
      <c:catAx>
        <c:axId val="186668752"/>
        <c:scaling>
          <c:orientation val="minMax"/>
        </c:scaling>
        <c:delete val="1"/>
        <c:axPos val="b"/>
        <c:numFmt formatCode="General" sourceLinked="1"/>
        <c:majorTickMark val="none"/>
        <c:minorTickMark val="none"/>
        <c:tickLblPos val="nextTo"/>
        <c:crossAx val="186668208"/>
        <c:crosses val="autoZero"/>
        <c:auto val="1"/>
        <c:lblAlgn val="ctr"/>
        <c:lblOffset val="100"/>
        <c:noMultiLvlLbl val="1"/>
      </c:catAx>
      <c:valAx>
        <c:axId val="186668208"/>
        <c:scaling>
          <c:orientation val="minMax"/>
        </c:scaling>
        <c:delete val="1"/>
        <c:axPos val="l"/>
        <c:majorGridlines/>
        <c:title>
          <c:tx>
            <c:rich>
              <a:bodyPr/>
              <a:lstStyle/>
              <a:p>
                <a:pPr>
                  <a:defRPr/>
                </a:pPr>
                <a:r>
                  <a:t>%</a:t>
                </a:r>
              </a:p>
            </c:rich>
          </c:tx>
          <c:overlay val="1"/>
        </c:title>
        <c:numFmt formatCode="0.0%" sourceLinked="1"/>
        <c:majorTickMark val="none"/>
        <c:minorTickMark val="none"/>
        <c:tickLblPos val="nextTo"/>
        <c:crossAx val="18666875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0</xdr:colOff>
      <xdr:row>7</xdr:row>
      <xdr:rowOff>0</xdr:rowOff>
    </xdr:from>
    <xdr:ext cx="5760000" cy="324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26</xdr:row>
      <xdr:rowOff>0</xdr:rowOff>
    </xdr:from>
    <xdr:ext cx="5760000" cy="324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13</xdr:col>
      <xdr:colOff>0</xdr:colOff>
      <xdr:row>45</xdr:row>
      <xdr:rowOff>0</xdr:rowOff>
    </xdr:from>
    <xdr:ext cx="5760000" cy="2880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64</xdr:row>
      <xdr:rowOff>0</xdr:rowOff>
    </xdr:from>
    <xdr:ext cx="8640000" cy="432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29</xdr:row>
      <xdr:rowOff>22680</xdr:rowOff>
    </xdr:from>
    <xdr:to>
      <xdr:col>9</xdr:col>
      <xdr:colOff>165240</xdr:colOff>
      <xdr:row>32</xdr:row>
      <xdr:rowOff>163800</xdr:rowOff>
    </xdr:to>
    <xdr:pic>
      <xdr:nvPicPr>
        <xdr:cNvPr id="2" name="Image 2"/>
        <xdr:cNvPicPr/>
      </xdr:nvPicPr>
      <xdr:blipFill>
        <a:blip xmlns:r="http://schemas.openxmlformats.org/officeDocument/2006/relationships" r:embed="rId1"/>
        <a:stretch>
          <a:fillRect/>
        </a:stretch>
      </xdr:blipFill>
      <xdr:spPr>
        <a:xfrm>
          <a:off x="16658640" y="5547240"/>
          <a:ext cx="917640" cy="712440"/>
        </a:xfrm>
        <a:prstGeom prst="rect">
          <a:avLst/>
        </a:prstGeom>
        <a:noFill/>
        <a:ln w="0">
          <a:noFill/>
          <a:prstDash val="solid"/>
        </a:ln>
      </xdr:spPr>
    </xdr:pic>
    <xdr:clientData/>
  </xdr:twoCellAnchor>
</xdr:wsDr>
</file>

<file path=xl/tables/table1.xml><?xml version="1.0" encoding="utf-8"?>
<table xmlns="http://schemas.openxmlformats.org/spreadsheetml/2006/main" id="1" name="Tableau1" displayName="Tableau1" ref="A127:B135">
  <autoFilter ref="A127:B135"/>
  <tableColumns count="2">
    <tableColumn id="1" name="STATUT SUPPORT D'ENGAGEMENT"/>
    <tableColumn id="2" name="MONTANT"/>
  </tableColumns>
  <tableStyleInfo showFirstColumn="0" showLastColumn="0" showRowStripes="1" showColumnStripes="0"/>
</table>
</file>

<file path=xl/tables/table2.xml><?xml version="1.0" encoding="utf-8"?>
<table xmlns="http://schemas.openxmlformats.org/spreadsheetml/2006/main" id="2" name="Engagements2026Juillet" displayName="Engagements2026Juillet" ref="A1:AN686">
  <autoFilter ref="A1:AN686"/>
  <tableColumns count="40">
    <tableColumn id="1" name="ÉTAT"/>
    <tableColumn id="2" name="ANNEE LANCEMENT"/>
    <tableColumn id="3" name="DIRECTION "/>
    <tableColumn id="4" name="REF"/>
    <tableColumn id="5" name="BCI"/>
    <tableColumn id="6" name="LOTS"/>
    <tableColumn id="7" name="OBJET"/>
    <tableColumn id="8" name="STATUT 1"/>
    <tableColumn id="9" name="STATUT SUPPORT D'ENGAGEMENT"/>
    <tableColumn id="10" name="N° SUPPORT D'ENGAGEMENT"/>
    <tableColumn id="11" name="CATEGORIES"/>
    <tableColumn id="12" name="TYPE BUDGET"/>
    <tableColumn id="13" name="BUDGET"/>
    <tableColumn id="14" name="LIGNES BUDGETAIRES"/>
    <tableColumn id="15" name="MONTANT PREENGAGE INITIAL"/>
    <tableColumn id="16" name="ESTIMATION TTC"/>
    <tableColumn id="17" name="ESTIMATION HT"/>
    <tableColumn id="18" name="NATURE BESOIN"/>
    <tableColumn id="19" name="DEBUT REC"/>
    <tableColumn id="20" name="FIN REC"/>
    <tableColumn id="21" name="ADJUDICATAIRE / FRS"/>
    <tableColumn id="22" name="ANNEE APPROBATION"/>
    <tableColumn id="23" name="DATE DE LA FICHE"/>
    <tableColumn id="24" name="DATE VISA"/>
    <tableColumn id="25" name="DATE APPROB"/>
    <tableColumn id="26" name="MONTANT MARCHE HT PART EN MAD"/>
    <tableColumn id="27" name="MONTANT MARCHE HT PART EN DEVISES"/>
    <tableColumn id="28" name="MONTANT MARCHE TTC  PART EN MAD"/>
    <tableColumn id="29" name="MONTANT MARCHE TTC  PART EN DEVISES"/>
    <tableColumn id="30" name="TOTAL MARCHE HT TOTAL ENGAGE HT"/>
    <tableColumn id="31" name="TOTAL MARCHE TTC TOTAL ENGAGE TTC"/>
    <tableColumn id="32" name="STATUT D'ENGAGEMENT"/>
    <tableColumn id="33" name="Remarque (archive)"/>
    <tableColumn id="34" name="Reserve"/>
    <tableColumn id="35" name="PREVISION PPA HT"/>
    <tableColumn id="36" name="ECART ESTIMATION HT-PPA HT"/>
    <tableColumn id="37" name="ECART ENGAGEMENT HT-PPA HT"/>
    <tableColumn id="38" name="ECART ESTIMATION_x000a_eng/estim"/>
    <tableColumn id="39" name="ECART PPA_x000a_enga/ppa"/>
    <tableColumn id="40" name="REMARQUE"/>
  </tableColumns>
  <tableStyleInfo name="TableStyleLight1" showFirstColumn="0" showLastColumn="0" showRowStripes="0"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pane xSplit="1" ySplit="4" topLeftCell="B5" activePane="bottomRight" state="frozen"/>
      <selection pane="topRight"/>
      <selection pane="bottomLeft"/>
      <selection pane="bottomRight"/>
    </sheetView>
  </sheetViews>
  <sheetFormatPr baseColWidth="10" defaultColWidth="9.140625" defaultRowHeight="15" x14ac:dyDescent="0.25"/>
  <cols>
    <col min="1" max="1" width="18" style="74" customWidth="1"/>
    <col min="2" max="6" width="13" style="74" customWidth="1"/>
    <col min="7" max="7" width="16" style="74" customWidth="1"/>
    <col min="8" max="12" width="13" style="74" customWidth="1"/>
    <col min="13" max="13" width="16" style="74" customWidth="1"/>
    <col min="14" max="14" width="18" style="74" customWidth="1"/>
  </cols>
  <sheetData>
    <row r="1" spans="1:14" ht="30" customHeight="1" x14ac:dyDescent="0.25">
      <c r="A1" s="191" t="s">
        <v>0</v>
      </c>
      <c r="B1" s="188"/>
      <c r="C1" s="188"/>
      <c r="D1" s="188"/>
      <c r="E1" s="188"/>
      <c r="F1" s="188"/>
      <c r="G1" s="188"/>
      <c r="H1" s="188"/>
      <c r="I1" s="188"/>
      <c r="J1" s="188"/>
      <c r="K1" s="188"/>
      <c r="L1" s="188"/>
      <c r="M1" s="188"/>
      <c r="N1" s="188"/>
    </row>
    <row r="2" spans="1:14" ht="15.95" customHeight="1" x14ac:dyDescent="0.25">
      <c r="A2" s="187" t="s">
        <v>1</v>
      </c>
      <c r="B2" s="188"/>
      <c r="C2" s="188"/>
      <c r="D2" s="188"/>
      <c r="E2" s="188"/>
      <c r="F2" s="188"/>
      <c r="G2" s="188"/>
      <c r="H2" s="188"/>
      <c r="I2" s="188"/>
      <c r="J2" s="188"/>
      <c r="K2" s="188"/>
      <c r="L2" s="188"/>
      <c r="M2" s="188"/>
      <c r="N2" s="188"/>
    </row>
    <row r="3" spans="1:14" ht="21.95" customHeight="1" x14ac:dyDescent="0.25">
      <c r="A3" s="185" t="s">
        <v>2</v>
      </c>
      <c r="B3" s="182" t="s">
        <v>3</v>
      </c>
      <c r="C3" s="183"/>
      <c r="D3" s="183"/>
      <c r="E3" s="183"/>
      <c r="F3" s="183"/>
      <c r="G3" s="184"/>
      <c r="H3" s="190" t="s">
        <v>4</v>
      </c>
      <c r="I3" s="183"/>
      <c r="J3" s="183"/>
      <c r="K3" s="183"/>
      <c r="L3" s="183"/>
      <c r="M3" s="184"/>
      <c r="N3" s="189" t="s">
        <v>5</v>
      </c>
    </row>
    <row r="4" spans="1:14" ht="39.950000000000003" customHeight="1" x14ac:dyDescent="0.25">
      <c r="A4" s="186"/>
      <c r="B4" s="101" t="s">
        <v>6</v>
      </c>
      <c r="C4" s="101" t="s">
        <v>7</v>
      </c>
      <c r="D4" s="101" t="s">
        <v>8</v>
      </c>
      <c r="E4" s="101" t="s">
        <v>9</v>
      </c>
      <c r="F4" s="101" t="s">
        <v>10</v>
      </c>
      <c r="G4" s="101" t="s">
        <v>11</v>
      </c>
      <c r="H4" s="102" t="s">
        <v>6</v>
      </c>
      <c r="I4" s="102" t="s">
        <v>7</v>
      </c>
      <c r="J4" s="102" t="s">
        <v>8</v>
      </c>
      <c r="K4" s="102" t="s">
        <v>9</v>
      </c>
      <c r="L4" s="102" t="s">
        <v>10</v>
      </c>
      <c r="M4" s="102" t="s">
        <v>12</v>
      </c>
      <c r="N4" s="186"/>
    </row>
    <row r="5" spans="1:14" x14ac:dyDescent="0.25">
      <c r="A5" s="103" t="s">
        <v>13</v>
      </c>
      <c r="B5" s="104">
        <f>SUMIFS('Données Suivi'!$J$2:$J$3000,'Données Suivi'!$A$2:$A$3000,$A5,'Données Suivi'!$O$2:$O$3000,"FONCTIONNEMENT",'Données Suivi'!$H$2:$H$3000,"ENGAGE")</f>
        <v>180469476.53999999</v>
      </c>
      <c r="C5" s="104">
        <f>SUMIFS('Données Suivi'!$J$2:$J$3000,'Données Suivi'!$A$2:$A$3000,$A5,'Données Suivi'!$O$2:$O$3000,"FONCTIONNEMENT",'Données Suivi'!$H$2:$H$3000,"PREENGAGE")</f>
        <v>0</v>
      </c>
      <c r="D5" s="104">
        <f>SUMIFS('Données Suivi'!$J$2:$J$3000,'Données Suivi'!$A$2:$A$3000,$A5,'Données Suivi'!$O$2:$O$3000,"FONCTIONNEMENT",'Données Suivi'!$H$2:$H$3000,"EN COURS D'ENGAGEMENT")</f>
        <v>73224.479999999996</v>
      </c>
      <c r="E5" s="104">
        <f>SUMIFS('Données Suivi'!$J$2:$J$3000,'Données Suivi'!$A$2:$A$3000,$A5,'Données Suivi'!$O$2:$O$3000,"FONCTIONNEMENT",'Données Suivi'!$H$2:$H$3000,"EN COURS DE PREENGAGEMENT")</f>
        <v>0</v>
      </c>
      <c r="F5" s="104">
        <f>SUMIFS('Données Suivi'!$J$2:$J$3000,'Données Suivi'!$A$2:$A$3000,$A5,'Données Suivi'!$O$2:$O$3000,"FONCTIONNEMENT",'Données Suivi'!$H$2:$H$3000,"NON ENGAGE")</f>
        <v>0</v>
      </c>
      <c r="G5" s="105">
        <f t="shared" ref="G5:G27" si="0">B5+C5+D5+E5+F5</f>
        <v>180542701.01999998</v>
      </c>
      <c r="H5" s="106">
        <f>SUMIFS('Données Suivi'!$J$2:$J$3000,'Données Suivi'!$A$2:$A$3000,$A5,'Données Suivi'!$O$2:$O$3000,"INVESTISSEMENT",'Données Suivi'!$H$2:$H$3000,"ENGAGE")</f>
        <v>0</v>
      </c>
      <c r="I5" s="106">
        <f>SUMIFS('Données Suivi'!$J$2:$J$3000,'Données Suivi'!$A$2:$A$3000,$A5,'Données Suivi'!$O$2:$O$3000,"INVESTISSEMENT",'Données Suivi'!$H$2:$H$3000,"PREENGAGE")</f>
        <v>0</v>
      </c>
      <c r="J5" s="106">
        <f>SUMIFS('Données Suivi'!$J$2:$J$3000,'Données Suivi'!$A$2:$A$3000,$A5,'Données Suivi'!$O$2:$O$3000,"INVESTISSEMENT",'Données Suivi'!$H$2:$H$3000,"EN COURS D'ENGAGEMENT")</f>
        <v>0</v>
      </c>
      <c r="K5" s="106">
        <f>SUMIFS('Données Suivi'!$J$2:$J$3000,'Données Suivi'!$A$2:$A$3000,$A5,'Données Suivi'!$O$2:$O$3000,"INVESTISSEMENT",'Données Suivi'!$H$2:$H$3000,"EN COURS DE PREENGAGEMENT")</f>
        <v>0</v>
      </c>
      <c r="L5" s="106">
        <f>SUMIFS('Données Suivi'!$J$2:$J$3000,'Données Suivi'!$A$2:$A$3000,$A5,'Données Suivi'!$O$2:$O$3000,"INVESTISSEMENT",'Données Suivi'!$H$2:$H$3000,"NON ENGAGE")</f>
        <v>0</v>
      </c>
      <c r="M5" s="107">
        <f t="shared" ref="M5:M27" si="1">H5+I5+J5+K5+L5</f>
        <v>0</v>
      </c>
      <c r="N5" s="108">
        <f t="shared" ref="N5:N27" si="2">G5+M5</f>
        <v>180542701.01999998</v>
      </c>
    </row>
    <row r="6" spans="1:14" x14ac:dyDescent="0.25">
      <c r="A6" s="103" t="s">
        <v>14</v>
      </c>
      <c r="B6" s="104">
        <f>SUMIFS('Données Suivi'!$J$2:$J$3000,'Données Suivi'!$A$2:$A$3000,$A6,'Données Suivi'!$O$2:$O$3000,"FONCTIONNEMENT",'Données Suivi'!$H$2:$H$3000,"ENGAGE")</f>
        <v>8022706.2799999993</v>
      </c>
      <c r="C6" s="104">
        <f>SUMIFS('Données Suivi'!$J$2:$J$3000,'Données Suivi'!$A$2:$A$3000,$A6,'Données Suivi'!$O$2:$O$3000,"FONCTIONNEMENT",'Données Suivi'!$H$2:$H$3000,"PREENGAGE")</f>
        <v>0</v>
      </c>
      <c r="D6" s="104">
        <f>SUMIFS('Données Suivi'!$J$2:$J$3000,'Données Suivi'!$A$2:$A$3000,$A6,'Données Suivi'!$O$2:$O$3000,"FONCTIONNEMENT",'Données Suivi'!$H$2:$H$3000,"EN COURS D'ENGAGEMENT")</f>
        <v>0</v>
      </c>
      <c r="E6" s="104">
        <f>SUMIFS('Données Suivi'!$J$2:$J$3000,'Données Suivi'!$A$2:$A$3000,$A6,'Données Suivi'!$O$2:$O$3000,"FONCTIONNEMENT",'Données Suivi'!$H$2:$H$3000,"EN COURS DE PREENGAGEMENT")</f>
        <v>0</v>
      </c>
      <c r="F6" s="104">
        <f>SUMIFS('Données Suivi'!$J$2:$J$3000,'Données Suivi'!$A$2:$A$3000,$A6,'Données Suivi'!$O$2:$O$3000,"FONCTIONNEMENT",'Données Suivi'!$H$2:$H$3000,"NON ENGAGE")</f>
        <v>0</v>
      </c>
      <c r="G6" s="105">
        <f t="shared" si="0"/>
        <v>8022706.2799999993</v>
      </c>
      <c r="H6" s="106">
        <f>SUMIFS('Données Suivi'!$J$2:$J$3000,'Données Suivi'!$A$2:$A$3000,$A6,'Données Suivi'!$O$2:$O$3000,"INVESTISSEMENT",'Données Suivi'!$H$2:$H$3000,"ENGAGE")</f>
        <v>0</v>
      </c>
      <c r="I6" s="106">
        <f>SUMIFS('Données Suivi'!$J$2:$J$3000,'Données Suivi'!$A$2:$A$3000,$A6,'Données Suivi'!$O$2:$O$3000,"INVESTISSEMENT",'Données Suivi'!$H$2:$H$3000,"PREENGAGE")</f>
        <v>0</v>
      </c>
      <c r="J6" s="106">
        <f>SUMIFS('Données Suivi'!$J$2:$J$3000,'Données Suivi'!$A$2:$A$3000,$A6,'Données Suivi'!$O$2:$O$3000,"INVESTISSEMENT",'Données Suivi'!$H$2:$H$3000,"EN COURS D'ENGAGEMENT")</f>
        <v>0</v>
      </c>
      <c r="K6" s="106">
        <f>SUMIFS('Données Suivi'!$J$2:$J$3000,'Données Suivi'!$A$2:$A$3000,$A6,'Données Suivi'!$O$2:$O$3000,"INVESTISSEMENT",'Données Suivi'!$H$2:$H$3000,"EN COURS DE PREENGAGEMENT")</f>
        <v>0</v>
      </c>
      <c r="L6" s="106">
        <f>SUMIFS('Données Suivi'!$J$2:$J$3000,'Données Suivi'!$A$2:$A$3000,$A6,'Données Suivi'!$O$2:$O$3000,"INVESTISSEMENT",'Données Suivi'!$H$2:$H$3000,"NON ENGAGE")</f>
        <v>0</v>
      </c>
      <c r="M6" s="107">
        <f t="shared" si="1"/>
        <v>0</v>
      </c>
      <c r="N6" s="108">
        <f t="shared" si="2"/>
        <v>8022706.2799999993</v>
      </c>
    </row>
    <row r="7" spans="1:14" x14ac:dyDescent="0.25">
      <c r="A7" s="103" t="s">
        <v>15</v>
      </c>
      <c r="B7" s="104">
        <f>SUMIFS('Données Suivi'!$J$2:$J$3000,'Données Suivi'!$A$2:$A$3000,$A7,'Données Suivi'!$O$2:$O$3000,"FONCTIONNEMENT",'Données Suivi'!$H$2:$H$3000,"ENGAGE")</f>
        <v>427760</v>
      </c>
      <c r="C7" s="104">
        <f>SUMIFS('Données Suivi'!$J$2:$J$3000,'Données Suivi'!$A$2:$A$3000,$A7,'Données Suivi'!$O$2:$O$3000,"FONCTIONNEMENT",'Données Suivi'!$H$2:$H$3000,"PREENGAGE")</f>
        <v>0</v>
      </c>
      <c r="D7" s="104">
        <f>SUMIFS('Données Suivi'!$J$2:$J$3000,'Données Suivi'!$A$2:$A$3000,$A7,'Données Suivi'!$O$2:$O$3000,"FONCTIONNEMENT",'Données Suivi'!$H$2:$H$3000,"EN COURS D'ENGAGEMENT")</f>
        <v>0</v>
      </c>
      <c r="E7" s="104">
        <f>SUMIFS('Données Suivi'!$J$2:$J$3000,'Données Suivi'!$A$2:$A$3000,$A7,'Données Suivi'!$O$2:$O$3000,"FONCTIONNEMENT",'Données Suivi'!$H$2:$H$3000,"EN COURS DE PREENGAGEMENT")</f>
        <v>0</v>
      </c>
      <c r="F7" s="104">
        <f>SUMIFS('Données Suivi'!$J$2:$J$3000,'Données Suivi'!$A$2:$A$3000,$A7,'Données Suivi'!$O$2:$O$3000,"FONCTIONNEMENT",'Données Suivi'!$H$2:$H$3000,"NON ENGAGE")</f>
        <v>0</v>
      </c>
      <c r="G7" s="105">
        <f t="shared" si="0"/>
        <v>427760</v>
      </c>
      <c r="H7" s="106">
        <f>SUMIFS('Données Suivi'!$J$2:$J$3000,'Données Suivi'!$A$2:$A$3000,$A7,'Données Suivi'!$O$2:$O$3000,"INVESTISSEMENT",'Données Suivi'!$H$2:$H$3000,"ENGAGE")</f>
        <v>0</v>
      </c>
      <c r="I7" s="106">
        <f>SUMIFS('Données Suivi'!$J$2:$J$3000,'Données Suivi'!$A$2:$A$3000,$A7,'Données Suivi'!$O$2:$O$3000,"INVESTISSEMENT",'Données Suivi'!$H$2:$H$3000,"PREENGAGE")</f>
        <v>0</v>
      </c>
      <c r="J7" s="106">
        <f>SUMIFS('Données Suivi'!$J$2:$J$3000,'Données Suivi'!$A$2:$A$3000,$A7,'Données Suivi'!$O$2:$O$3000,"INVESTISSEMENT",'Données Suivi'!$H$2:$H$3000,"EN COURS D'ENGAGEMENT")</f>
        <v>0</v>
      </c>
      <c r="K7" s="106">
        <f>SUMIFS('Données Suivi'!$J$2:$J$3000,'Données Suivi'!$A$2:$A$3000,$A7,'Données Suivi'!$O$2:$O$3000,"INVESTISSEMENT",'Données Suivi'!$H$2:$H$3000,"EN COURS DE PREENGAGEMENT")</f>
        <v>0</v>
      </c>
      <c r="L7" s="106">
        <f>SUMIFS('Données Suivi'!$J$2:$J$3000,'Données Suivi'!$A$2:$A$3000,$A7,'Données Suivi'!$O$2:$O$3000,"INVESTISSEMENT",'Données Suivi'!$H$2:$H$3000,"NON ENGAGE")</f>
        <v>0</v>
      </c>
      <c r="M7" s="107">
        <f t="shared" si="1"/>
        <v>0</v>
      </c>
      <c r="N7" s="108">
        <f t="shared" si="2"/>
        <v>427760</v>
      </c>
    </row>
    <row r="8" spans="1:14" x14ac:dyDescent="0.25">
      <c r="A8" s="103" t="s">
        <v>16</v>
      </c>
      <c r="B8" s="104">
        <f>SUMIFS('Données Suivi'!$J$2:$J$3000,'Données Suivi'!$A$2:$A$3000,$A8,'Données Suivi'!$O$2:$O$3000,"FONCTIONNEMENT",'Données Suivi'!$H$2:$H$3000,"ENGAGE")</f>
        <v>318500</v>
      </c>
      <c r="C8" s="104">
        <f>SUMIFS('Données Suivi'!$J$2:$J$3000,'Données Suivi'!$A$2:$A$3000,$A8,'Données Suivi'!$O$2:$O$3000,"FONCTIONNEMENT",'Données Suivi'!$H$2:$H$3000,"PREENGAGE")</f>
        <v>0</v>
      </c>
      <c r="D8" s="104">
        <f>SUMIFS('Données Suivi'!$J$2:$J$3000,'Données Suivi'!$A$2:$A$3000,$A8,'Données Suivi'!$O$2:$O$3000,"FONCTIONNEMENT",'Données Suivi'!$H$2:$H$3000,"EN COURS D'ENGAGEMENT")</f>
        <v>0</v>
      </c>
      <c r="E8" s="104">
        <f>SUMIFS('Données Suivi'!$J$2:$J$3000,'Données Suivi'!$A$2:$A$3000,$A8,'Données Suivi'!$O$2:$O$3000,"FONCTIONNEMENT",'Données Suivi'!$H$2:$H$3000,"EN COURS DE PREENGAGEMENT")</f>
        <v>144000</v>
      </c>
      <c r="F8" s="104">
        <f>SUMIFS('Données Suivi'!$J$2:$J$3000,'Données Suivi'!$A$2:$A$3000,$A8,'Données Suivi'!$O$2:$O$3000,"FONCTIONNEMENT",'Données Suivi'!$H$2:$H$3000,"NON ENGAGE")</f>
        <v>0</v>
      </c>
      <c r="G8" s="105">
        <f t="shared" si="0"/>
        <v>462500</v>
      </c>
      <c r="H8" s="106">
        <f>SUMIFS('Données Suivi'!$J$2:$J$3000,'Données Suivi'!$A$2:$A$3000,$A8,'Données Suivi'!$O$2:$O$3000,"INVESTISSEMENT",'Données Suivi'!$H$2:$H$3000,"ENGAGE")</f>
        <v>0</v>
      </c>
      <c r="I8" s="106">
        <f>SUMIFS('Données Suivi'!$J$2:$J$3000,'Données Suivi'!$A$2:$A$3000,$A8,'Données Suivi'!$O$2:$O$3000,"INVESTISSEMENT",'Données Suivi'!$H$2:$H$3000,"PREENGAGE")</f>
        <v>0</v>
      </c>
      <c r="J8" s="106">
        <f>SUMIFS('Données Suivi'!$J$2:$J$3000,'Données Suivi'!$A$2:$A$3000,$A8,'Données Suivi'!$O$2:$O$3000,"INVESTISSEMENT",'Données Suivi'!$H$2:$H$3000,"EN COURS D'ENGAGEMENT")</f>
        <v>0</v>
      </c>
      <c r="K8" s="106">
        <f>SUMIFS('Données Suivi'!$J$2:$J$3000,'Données Suivi'!$A$2:$A$3000,$A8,'Données Suivi'!$O$2:$O$3000,"INVESTISSEMENT",'Données Suivi'!$H$2:$H$3000,"EN COURS DE PREENGAGEMENT")</f>
        <v>0</v>
      </c>
      <c r="L8" s="106">
        <f>SUMIFS('Données Suivi'!$J$2:$J$3000,'Données Suivi'!$A$2:$A$3000,$A8,'Données Suivi'!$O$2:$O$3000,"INVESTISSEMENT",'Données Suivi'!$H$2:$H$3000,"NON ENGAGE")</f>
        <v>0</v>
      </c>
      <c r="M8" s="107">
        <f t="shared" si="1"/>
        <v>0</v>
      </c>
      <c r="N8" s="108">
        <f t="shared" si="2"/>
        <v>462500</v>
      </c>
    </row>
    <row r="9" spans="1:14" x14ac:dyDescent="0.25">
      <c r="A9" s="103" t="s">
        <v>17</v>
      </c>
      <c r="B9" s="104">
        <f>SUMIFS('Données Suivi'!$J$2:$J$3000,'Données Suivi'!$A$2:$A$3000,$A9,'Données Suivi'!$O$2:$O$3000,"FONCTIONNEMENT",'Données Suivi'!$H$2:$H$3000,"ENGAGE")</f>
        <v>108000</v>
      </c>
      <c r="C9" s="104">
        <f>SUMIFS('Données Suivi'!$J$2:$J$3000,'Données Suivi'!$A$2:$A$3000,$A9,'Données Suivi'!$O$2:$O$3000,"FONCTIONNEMENT",'Données Suivi'!$H$2:$H$3000,"PREENGAGE")</f>
        <v>0</v>
      </c>
      <c r="D9" s="104">
        <f>SUMIFS('Données Suivi'!$J$2:$J$3000,'Données Suivi'!$A$2:$A$3000,$A9,'Données Suivi'!$O$2:$O$3000,"FONCTIONNEMENT",'Données Suivi'!$H$2:$H$3000,"EN COURS D'ENGAGEMENT")</f>
        <v>0</v>
      </c>
      <c r="E9" s="104">
        <f>SUMIFS('Données Suivi'!$J$2:$J$3000,'Données Suivi'!$A$2:$A$3000,$A9,'Données Suivi'!$O$2:$O$3000,"FONCTIONNEMENT",'Données Suivi'!$H$2:$H$3000,"EN COURS DE PREENGAGEMENT")</f>
        <v>0</v>
      </c>
      <c r="F9" s="104">
        <f>SUMIFS('Données Suivi'!$J$2:$J$3000,'Données Suivi'!$A$2:$A$3000,$A9,'Données Suivi'!$O$2:$O$3000,"FONCTIONNEMENT",'Données Suivi'!$H$2:$H$3000,"NON ENGAGE")</f>
        <v>0</v>
      </c>
      <c r="G9" s="105">
        <f t="shared" si="0"/>
        <v>108000</v>
      </c>
      <c r="H9" s="106">
        <f>SUMIFS('Données Suivi'!$J$2:$J$3000,'Données Suivi'!$A$2:$A$3000,$A9,'Données Suivi'!$O$2:$O$3000,"INVESTISSEMENT",'Données Suivi'!$H$2:$H$3000,"ENGAGE")</f>
        <v>0</v>
      </c>
      <c r="I9" s="106">
        <f>SUMIFS('Données Suivi'!$J$2:$J$3000,'Données Suivi'!$A$2:$A$3000,$A9,'Données Suivi'!$O$2:$O$3000,"INVESTISSEMENT",'Données Suivi'!$H$2:$H$3000,"PREENGAGE")</f>
        <v>0</v>
      </c>
      <c r="J9" s="106">
        <f>SUMIFS('Données Suivi'!$J$2:$J$3000,'Données Suivi'!$A$2:$A$3000,$A9,'Données Suivi'!$O$2:$O$3000,"INVESTISSEMENT",'Données Suivi'!$H$2:$H$3000,"EN COURS D'ENGAGEMENT")</f>
        <v>0</v>
      </c>
      <c r="K9" s="106">
        <f>SUMIFS('Données Suivi'!$J$2:$J$3000,'Données Suivi'!$A$2:$A$3000,$A9,'Données Suivi'!$O$2:$O$3000,"INVESTISSEMENT",'Données Suivi'!$H$2:$H$3000,"EN COURS DE PREENGAGEMENT")</f>
        <v>0</v>
      </c>
      <c r="L9" s="106">
        <f>SUMIFS('Données Suivi'!$J$2:$J$3000,'Données Suivi'!$A$2:$A$3000,$A9,'Données Suivi'!$O$2:$O$3000,"INVESTISSEMENT",'Données Suivi'!$H$2:$H$3000,"NON ENGAGE")</f>
        <v>0</v>
      </c>
      <c r="M9" s="107">
        <f t="shared" si="1"/>
        <v>0</v>
      </c>
      <c r="N9" s="108">
        <f t="shared" si="2"/>
        <v>108000</v>
      </c>
    </row>
    <row r="10" spans="1:14" x14ac:dyDescent="0.25">
      <c r="A10" s="103" t="s">
        <v>18</v>
      </c>
      <c r="B10" s="104">
        <f>SUMIFS('Données Suivi'!$J$2:$J$3000,'Données Suivi'!$A$2:$A$3000,$A10,'Données Suivi'!$O$2:$O$3000,"FONCTIONNEMENT",'Données Suivi'!$H$2:$H$3000,"ENGAGE")</f>
        <v>61489072.131999992</v>
      </c>
      <c r="C10" s="104">
        <f>SUMIFS('Données Suivi'!$J$2:$J$3000,'Données Suivi'!$A$2:$A$3000,$A10,'Données Suivi'!$O$2:$O$3000,"FONCTIONNEMENT",'Données Suivi'!$H$2:$H$3000,"PREENGAGE")</f>
        <v>0</v>
      </c>
      <c r="D10" s="104">
        <f>SUMIFS('Données Suivi'!$J$2:$J$3000,'Données Suivi'!$A$2:$A$3000,$A10,'Données Suivi'!$O$2:$O$3000,"FONCTIONNEMENT",'Données Suivi'!$H$2:$H$3000,"EN COURS D'ENGAGEMENT")</f>
        <v>9889067.9519999996</v>
      </c>
      <c r="E10" s="104">
        <f>SUMIFS('Données Suivi'!$J$2:$J$3000,'Données Suivi'!$A$2:$A$3000,$A10,'Données Suivi'!$O$2:$O$3000,"FONCTIONNEMENT",'Données Suivi'!$H$2:$H$3000,"EN COURS DE PREENGAGEMENT")</f>
        <v>0</v>
      </c>
      <c r="F10" s="104">
        <f>SUMIFS('Données Suivi'!$J$2:$J$3000,'Données Suivi'!$A$2:$A$3000,$A10,'Données Suivi'!$O$2:$O$3000,"FONCTIONNEMENT",'Données Suivi'!$H$2:$H$3000,"NON ENGAGE")</f>
        <v>0</v>
      </c>
      <c r="G10" s="105">
        <f t="shared" si="0"/>
        <v>71378140.083999991</v>
      </c>
      <c r="H10" s="106">
        <f>SUMIFS('Données Suivi'!$J$2:$J$3000,'Données Suivi'!$A$2:$A$3000,$A10,'Données Suivi'!$O$2:$O$3000,"INVESTISSEMENT",'Données Suivi'!$H$2:$H$3000,"ENGAGE")</f>
        <v>0</v>
      </c>
      <c r="I10" s="106">
        <f>SUMIFS('Données Suivi'!$J$2:$J$3000,'Données Suivi'!$A$2:$A$3000,$A10,'Données Suivi'!$O$2:$O$3000,"INVESTISSEMENT",'Données Suivi'!$H$2:$H$3000,"PREENGAGE")</f>
        <v>0</v>
      </c>
      <c r="J10" s="106">
        <f>SUMIFS('Données Suivi'!$J$2:$J$3000,'Données Suivi'!$A$2:$A$3000,$A10,'Données Suivi'!$O$2:$O$3000,"INVESTISSEMENT",'Données Suivi'!$H$2:$H$3000,"EN COURS D'ENGAGEMENT")</f>
        <v>0</v>
      </c>
      <c r="K10" s="106">
        <f>SUMIFS('Données Suivi'!$J$2:$J$3000,'Données Suivi'!$A$2:$A$3000,$A10,'Données Suivi'!$O$2:$O$3000,"INVESTISSEMENT",'Données Suivi'!$H$2:$H$3000,"EN COURS DE PREENGAGEMENT")</f>
        <v>0</v>
      </c>
      <c r="L10" s="106">
        <f>SUMIFS('Données Suivi'!$J$2:$J$3000,'Données Suivi'!$A$2:$A$3000,$A10,'Données Suivi'!$O$2:$O$3000,"INVESTISSEMENT",'Données Suivi'!$H$2:$H$3000,"NON ENGAGE")</f>
        <v>0</v>
      </c>
      <c r="M10" s="107">
        <f t="shared" si="1"/>
        <v>0</v>
      </c>
      <c r="N10" s="108">
        <f t="shared" si="2"/>
        <v>71378140.083999991</v>
      </c>
    </row>
    <row r="11" spans="1:14" x14ac:dyDescent="0.25">
      <c r="A11" s="103" t="s">
        <v>19</v>
      </c>
      <c r="B11" s="104">
        <f>SUMIFS('Données Suivi'!$J$2:$J$3000,'Données Suivi'!$A$2:$A$3000,$A11,'Données Suivi'!$O$2:$O$3000,"FONCTIONNEMENT",'Données Suivi'!$H$2:$H$3000,"ENGAGE")</f>
        <v>318240</v>
      </c>
      <c r="C11" s="104">
        <f>SUMIFS('Données Suivi'!$J$2:$J$3000,'Données Suivi'!$A$2:$A$3000,$A11,'Données Suivi'!$O$2:$O$3000,"FONCTIONNEMENT",'Données Suivi'!$H$2:$H$3000,"PREENGAGE")</f>
        <v>0</v>
      </c>
      <c r="D11" s="104">
        <f>SUMIFS('Données Suivi'!$J$2:$J$3000,'Données Suivi'!$A$2:$A$3000,$A11,'Données Suivi'!$O$2:$O$3000,"FONCTIONNEMENT",'Données Suivi'!$H$2:$H$3000,"EN COURS D'ENGAGEMENT")</f>
        <v>0</v>
      </c>
      <c r="E11" s="104">
        <f>SUMIFS('Données Suivi'!$J$2:$J$3000,'Données Suivi'!$A$2:$A$3000,$A11,'Données Suivi'!$O$2:$O$3000,"FONCTIONNEMENT",'Données Suivi'!$H$2:$H$3000,"EN COURS DE PREENGAGEMENT")</f>
        <v>0</v>
      </c>
      <c r="F11" s="104">
        <f>SUMIFS('Données Suivi'!$J$2:$J$3000,'Données Suivi'!$A$2:$A$3000,$A11,'Données Suivi'!$O$2:$O$3000,"FONCTIONNEMENT",'Données Suivi'!$H$2:$H$3000,"NON ENGAGE")</f>
        <v>0</v>
      </c>
      <c r="G11" s="105">
        <f t="shared" si="0"/>
        <v>318240</v>
      </c>
      <c r="H11" s="106">
        <f>SUMIFS('Données Suivi'!$J$2:$J$3000,'Données Suivi'!$A$2:$A$3000,$A11,'Données Suivi'!$O$2:$O$3000,"INVESTISSEMENT",'Données Suivi'!$H$2:$H$3000,"ENGAGE")</f>
        <v>0</v>
      </c>
      <c r="I11" s="106">
        <f>SUMIFS('Données Suivi'!$J$2:$J$3000,'Données Suivi'!$A$2:$A$3000,$A11,'Données Suivi'!$O$2:$O$3000,"INVESTISSEMENT",'Données Suivi'!$H$2:$H$3000,"PREENGAGE")</f>
        <v>0</v>
      </c>
      <c r="J11" s="106">
        <f>SUMIFS('Données Suivi'!$J$2:$J$3000,'Données Suivi'!$A$2:$A$3000,$A11,'Données Suivi'!$O$2:$O$3000,"INVESTISSEMENT",'Données Suivi'!$H$2:$H$3000,"EN COURS D'ENGAGEMENT")</f>
        <v>0</v>
      </c>
      <c r="K11" s="106">
        <f>SUMIFS('Données Suivi'!$J$2:$J$3000,'Données Suivi'!$A$2:$A$3000,$A11,'Données Suivi'!$O$2:$O$3000,"INVESTISSEMENT",'Données Suivi'!$H$2:$H$3000,"EN COURS DE PREENGAGEMENT")</f>
        <v>0</v>
      </c>
      <c r="L11" s="106">
        <f>SUMIFS('Données Suivi'!$J$2:$J$3000,'Données Suivi'!$A$2:$A$3000,$A11,'Données Suivi'!$O$2:$O$3000,"INVESTISSEMENT",'Données Suivi'!$H$2:$H$3000,"NON ENGAGE")</f>
        <v>0</v>
      </c>
      <c r="M11" s="107">
        <f t="shared" si="1"/>
        <v>0</v>
      </c>
      <c r="N11" s="108">
        <f t="shared" si="2"/>
        <v>318240</v>
      </c>
    </row>
    <row r="12" spans="1:14" x14ac:dyDescent="0.25">
      <c r="A12" s="103" t="s">
        <v>20</v>
      </c>
      <c r="B12" s="104">
        <f>SUMIFS('Données Suivi'!$J$2:$J$3000,'Données Suivi'!$A$2:$A$3000,$A12,'Données Suivi'!$O$2:$O$3000,"FONCTIONNEMENT",'Données Suivi'!$H$2:$H$3000,"ENGAGE")</f>
        <v>8945954.8159999996</v>
      </c>
      <c r="C12" s="104">
        <f>SUMIFS('Données Suivi'!$J$2:$J$3000,'Données Suivi'!$A$2:$A$3000,$A12,'Données Suivi'!$O$2:$O$3000,"FONCTIONNEMENT",'Données Suivi'!$H$2:$H$3000,"PREENGAGE")</f>
        <v>135388.79999999999</v>
      </c>
      <c r="D12" s="104">
        <f>SUMIFS('Données Suivi'!$J$2:$J$3000,'Données Suivi'!$A$2:$A$3000,$A12,'Données Suivi'!$O$2:$O$3000,"FONCTIONNEMENT",'Données Suivi'!$H$2:$H$3000,"EN COURS D'ENGAGEMENT")</f>
        <v>970159.68</v>
      </c>
      <c r="E12" s="104">
        <f>SUMIFS('Données Suivi'!$J$2:$J$3000,'Données Suivi'!$A$2:$A$3000,$A12,'Données Suivi'!$O$2:$O$3000,"FONCTIONNEMENT",'Données Suivi'!$H$2:$H$3000,"EN COURS DE PREENGAGEMENT")</f>
        <v>0</v>
      </c>
      <c r="F12" s="104">
        <f>SUMIFS('Données Suivi'!$J$2:$J$3000,'Données Suivi'!$A$2:$A$3000,$A12,'Données Suivi'!$O$2:$O$3000,"FONCTIONNEMENT",'Données Suivi'!$H$2:$H$3000,"NON ENGAGE")</f>
        <v>616128</v>
      </c>
      <c r="G12" s="105">
        <f t="shared" si="0"/>
        <v>10667631.296</v>
      </c>
      <c r="H12" s="106">
        <f>SUMIFS('Données Suivi'!$J$2:$J$3000,'Données Suivi'!$A$2:$A$3000,$A12,'Données Suivi'!$O$2:$O$3000,"INVESTISSEMENT",'Données Suivi'!$H$2:$H$3000,"ENGAGE")</f>
        <v>10359432</v>
      </c>
      <c r="I12" s="106">
        <f>SUMIFS('Données Suivi'!$J$2:$J$3000,'Données Suivi'!$A$2:$A$3000,$A12,'Données Suivi'!$O$2:$O$3000,"INVESTISSEMENT",'Données Suivi'!$H$2:$H$3000,"PREENGAGE")</f>
        <v>27705715.159999996</v>
      </c>
      <c r="J12" s="106">
        <f>SUMIFS('Données Suivi'!$J$2:$J$3000,'Données Suivi'!$A$2:$A$3000,$A12,'Données Suivi'!$O$2:$O$3000,"INVESTISSEMENT",'Données Suivi'!$H$2:$H$3000,"EN COURS D'ENGAGEMENT")</f>
        <v>2017741.2</v>
      </c>
      <c r="K12" s="106">
        <f>SUMIFS('Données Suivi'!$J$2:$J$3000,'Données Suivi'!$A$2:$A$3000,$A12,'Données Suivi'!$O$2:$O$3000,"INVESTISSEMENT",'Données Suivi'!$H$2:$H$3000,"EN COURS DE PREENGAGEMENT")</f>
        <v>11556000</v>
      </c>
      <c r="L12" s="106">
        <f>SUMIFS('Données Suivi'!$J$2:$J$3000,'Données Suivi'!$A$2:$A$3000,$A12,'Données Suivi'!$O$2:$O$3000,"INVESTISSEMENT",'Données Suivi'!$H$2:$H$3000,"NON ENGAGE")</f>
        <v>24966744</v>
      </c>
      <c r="M12" s="107">
        <f t="shared" si="1"/>
        <v>76605632.359999999</v>
      </c>
      <c r="N12" s="108">
        <f t="shared" si="2"/>
        <v>87273263.656000003</v>
      </c>
    </row>
    <row r="13" spans="1:14" x14ac:dyDescent="0.25">
      <c r="A13" s="103" t="s">
        <v>21</v>
      </c>
      <c r="B13" s="104">
        <f>SUMIFS('Données Suivi'!$J$2:$J$3000,'Données Suivi'!$A$2:$A$3000,$A13,'Données Suivi'!$O$2:$O$3000,"FONCTIONNEMENT",'Données Suivi'!$H$2:$H$3000,"ENGAGE")</f>
        <v>576000</v>
      </c>
      <c r="C13" s="104">
        <f>SUMIFS('Données Suivi'!$J$2:$J$3000,'Données Suivi'!$A$2:$A$3000,$A13,'Données Suivi'!$O$2:$O$3000,"FONCTIONNEMENT",'Données Suivi'!$H$2:$H$3000,"PREENGAGE")</f>
        <v>0</v>
      </c>
      <c r="D13" s="104">
        <f>SUMIFS('Données Suivi'!$J$2:$J$3000,'Données Suivi'!$A$2:$A$3000,$A13,'Données Suivi'!$O$2:$O$3000,"FONCTIONNEMENT",'Données Suivi'!$H$2:$H$3000,"EN COURS D'ENGAGEMENT")</f>
        <v>0</v>
      </c>
      <c r="E13" s="104">
        <f>SUMIFS('Données Suivi'!$J$2:$J$3000,'Données Suivi'!$A$2:$A$3000,$A13,'Données Suivi'!$O$2:$O$3000,"FONCTIONNEMENT",'Données Suivi'!$H$2:$H$3000,"EN COURS DE PREENGAGEMENT")</f>
        <v>0</v>
      </c>
      <c r="F13" s="104">
        <f>SUMIFS('Données Suivi'!$J$2:$J$3000,'Données Suivi'!$A$2:$A$3000,$A13,'Données Suivi'!$O$2:$O$3000,"FONCTIONNEMENT",'Données Suivi'!$H$2:$H$3000,"NON ENGAGE")</f>
        <v>0</v>
      </c>
      <c r="G13" s="105">
        <f t="shared" si="0"/>
        <v>576000</v>
      </c>
      <c r="H13" s="106">
        <f>SUMIFS('Données Suivi'!$J$2:$J$3000,'Données Suivi'!$A$2:$A$3000,$A13,'Données Suivi'!$O$2:$O$3000,"INVESTISSEMENT",'Données Suivi'!$H$2:$H$3000,"ENGAGE")</f>
        <v>0</v>
      </c>
      <c r="I13" s="106">
        <f>SUMIFS('Données Suivi'!$J$2:$J$3000,'Données Suivi'!$A$2:$A$3000,$A13,'Données Suivi'!$O$2:$O$3000,"INVESTISSEMENT",'Données Suivi'!$H$2:$H$3000,"PREENGAGE")</f>
        <v>0</v>
      </c>
      <c r="J13" s="106">
        <f>SUMIFS('Données Suivi'!$J$2:$J$3000,'Données Suivi'!$A$2:$A$3000,$A13,'Données Suivi'!$O$2:$O$3000,"INVESTISSEMENT",'Données Suivi'!$H$2:$H$3000,"EN COURS D'ENGAGEMENT")</f>
        <v>0</v>
      </c>
      <c r="K13" s="106">
        <f>SUMIFS('Données Suivi'!$J$2:$J$3000,'Données Suivi'!$A$2:$A$3000,$A13,'Données Suivi'!$O$2:$O$3000,"INVESTISSEMENT",'Données Suivi'!$H$2:$H$3000,"EN COURS DE PREENGAGEMENT")</f>
        <v>0</v>
      </c>
      <c r="L13" s="106">
        <f>SUMIFS('Données Suivi'!$J$2:$J$3000,'Données Suivi'!$A$2:$A$3000,$A13,'Données Suivi'!$O$2:$O$3000,"INVESTISSEMENT",'Données Suivi'!$H$2:$H$3000,"NON ENGAGE")</f>
        <v>0</v>
      </c>
      <c r="M13" s="107">
        <f t="shared" si="1"/>
        <v>0</v>
      </c>
      <c r="N13" s="108">
        <f t="shared" si="2"/>
        <v>576000</v>
      </c>
    </row>
    <row r="14" spans="1:14" x14ac:dyDescent="0.25">
      <c r="A14" s="103" t="s">
        <v>22</v>
      </c>
      <c r="B14" s="104">
        <f>SUMIFS('Données Suivi'!$J$2:$J$3000,'Données Suivi'!$A$2:$A$3000,$A14,'Données Suivi'!$O$2:$O$3000,"FONCTIONNEMENT",'Données Suivi'!$H$2:$H$3000,"ENGAGE")</f>
        <v>2648832.52</v>
      </c>
      <c r="C14" s="104">
        <f>SUMIFS('Données Suivi'!$J$2:$J$3000,'Données Suivi'!$A$2:$A$3000,$A14,'Données Suivi'!$O$2:$O$3000,"FONCTIONNEMENT",'Données Suivi'!$H$2:$H$3000,"PREENGAGE")</f>
        <v>0</v>
      </c>
      <c r="D14" s="104">
        <f>SUMIFS('Données Suivi'!$J$2:$J$3000,'Données Suivi'!$A$2:$A$3000,$A14,'Données Suivi'!$O$2:$O$3000,"FONCTIONNEMENT",'Données Suivi'!$H$2:$H$3000,"EN COURS D'ENGAGEMENT")</f>
        <v>0</v>
      </c>
      <c r="E14" s="104">
        <f>SUMIFS('Données Suivi'!$J$2:$J$3000,'Données Suivi'!$A$2:$A$3000,$A14,'Données Suivi'!$O$2:$O$3000,"FONCTIONNEMENT",'Données Suivi'!$H$2:$H$3000,"EN COURS DE PREENGAGEMENT")</f>
        <v>0</v>
      </c>
      <c r="F14" s="104">
        <f>SUMIFS('Données Suivi'!$J$2:$J$3000,'Données Suivi'!$A$2:$A$3000,$A14,'Données Suivi'!$O$2:$O$3000,"FONCTIONNEMENT",'Données Suivi'!$H$2:$H$3000,"NON ENGAGE")</f>
        <v>0</v>
      </c>
      <c r="G14" s="105">
        <f t="shared" si="0"/>
        <v>2648832.52</v>
      </c>
      <c r="H14" s="106">
        <f>SUMIFS('Données Suivi'!$J$2:$J$3000,'Données Suivi'!$A$2:$A$3000,$A14,'Données Suivi'!$O$2:$O$3000,"INVESTISSEMENT",'Données Suivi'!$H$2:$H$3000,"ENGAGE")</f>
        <v>0</v>
      </c>
      <c r="I14" s="106">
        <f>SUMIFS('Données Suivi'!$J$2:$J$3000,'Données Suivi'!$A$2:$A$3000,$A14,'Données Suivi'!$O$2:$O$3000,"INVESTISSEMENT",'Données Suivi'!$H$2:$H$3000,"PREENGAGE")</f>
        <v>0</v>
      </c>
      <c r="J14" s="106">
        <f>SUMIFS('Données Suivi'!$J$2:$J$3000,'Données Suivi'!$A$2:$A$3000,$A14,'Données Suivi'!$O$2:$O$3000,"INVESTISSEMENT",'Données Suivi'!$H$2:$H$3000,"EN COURS D'ENGAGEMENT")</f>
        <v>0</v>
      </c>
      <c r="K14" s="106">
        <f>SUMIFS('Données Suivi'!$J$2:$J$3000,'Données Suivi'!$A$2:$A$3000,$A14,'Données Suivi'!$O$2:$O$3000,"INVESTISSEMENT",'Données Suivi'!$H$2:$H$3000,"EN COURS DE PREENGAGEMENT")</f>
        <v>0</v>
      </c>
      <c r="L14" s="106">
        <f>SUMIFS('Données Suivi'!$J$2:$J$3000,'Données Suivi'!$A$2:$A$3000,$A14,'Données Suivi'!$O$2:$O$3000,"INVESTISSEMENT",'Données Suivi'!$H$2:$H$3000,"NON ENGAGE")</f>
        <v>0</v>
      </c>
      <c r="M14" s="107">
        <f t="shared" si="1"/>
        <v>0</v>
      </c>
      <c r="N14" s="108">
        <f t="shared" si="2"/>
        <v>2648832.52</v>
      </c>
    </row>
    <row r="15" spans="1:14" x14ac:dyDescent="0.25">
      <c r="A15" s="103" t="s">
        <v>23</v>
      </c>
      <c r="B15" s="104">
        <f>SUMIFS('Données Suivi'!$J$2:$J$3000,'Données Suivi'!$A$2:$A$3000,$A15,'Données Suivi'!$O$2:$O$3000,"FONCTIONNEMENT",'Données Suivi'!$H$2:$H$3000,"ENGAGE")</f>
        <v>10711701.33</v>
      </c>
      <c r="C15" s="104">
        <f>SUMIFS('Données Suivi'!$J$2:$J$3000,'Données Suivi'!$A$2:$A$3000,$A15,'Données Suivi'!$O$2:$O$3000,"FONCTIONNEMENT",'Données Suivi'!$H$2:$H$3000,"PREENGAGE")</f>
        <v>0</v>
      </c>
      <c r="D15" s="104">
        <f>SUMIFS('Données Suivi'!$J$2:$J$3000,'Données Suivi'!$A$2:$A$3000,$A15,'Données Suivi'!$O$2:$O$3000,"FONCTIONNEMENT",'Données Suivi'!$H$2:$H$3000,"EN COURS D'ENGAGEMENT")</f>
        <v>1508695.34</v>
      </c>
      <c r="E15" s="104">
        <f>SUMIFS('Données Suivi'!$J$2:$J$3000,'Données Suivi'!$A$2:$A$3000,$A15,'Données Suivi'!$O$2:$O$3000,"FONCTIONNEMENT",'Données Suivi'!$H$2:$H$3000,"EN COURS DE PREENGAGEMENT")</f>
        <v>0</v>
      </c>
      <c r="F15" s="104">
        <f>SUMIFS('Données Suivi'!$J$2:$J$3000,'Données Suivi'!$A$2:$A$3000,$A15,'Données Suivi'!$O$2:$O$3000,"FONCTIONNEMENT",'Données Suivi'!$H$2:$H$3000,"NON ENGAGE")</f>
        <v>0</v>
      </c>
      <c r="G15" s="105">
        <f t="shared" si="0"/>
        <v>12220396.67</v>
      </c>
      <c r="H15" s="106">
        <f>SUMIFS('Données Suivi'!$J$2:$J$3000,'Données Suivi'!$A$2:$A$3000,$A15,'Données Suivi'!$O$2:$O$3000,"INVESTISSEMENT",'Données Suivi'!$H$2:$H$3000,"ENGAGE")</f>
        <v>0</v>
      </c>
      <c r="I15" s="106">
        <f>SUMIFS('Données Suivi'!$J$2:$J$3000,'Données Suivi'!$A$2:$A$3000,$A15,'Données Suivi'!$O$2:$O$3000,"INVESTISSEMENT",'Données Suivi'!$H$2:$H$3000,"PREENGAGE")</f>
        <v>0</v>
      </c>
      <c r="J15" s="106">
        <f>SUMIFS('Données Suivi'!$J$2:$J$3000,'Données Suivi'!$A$2:$A$3000,$A15,'Données Suivi'!$O$2:$O$3000,"INVESTISSEMENT",'Données Suivi'!$H$2:$H$3000,"EN COURS D'ENGAGEMENT")</f>
        <v>0</v>
      </c>
      <c r="K15" s="106">
        <f>SUMIFS('Données Suivi'!$J$2:$J$3000,'Données Suivi'!$A$2:$A$3000,$A15,'Données Suivi'!$O$2:$O$3000,"INVESTISSEMENT",'Données Suivi'!$H$2:$H$3000,"EN COURS DE PREENGAGEMENT")</f>
        <v>0</v>
      </c>
      <c r="L15" s="106">
        <f>SUMIFS('Données Suivi'!$J$2:$J$3000,'Données Suivi'!$A$2:$A$3000,$A15,'Données Suivi'!$O$2:$O$3000,"INVESTISSEMENT",'Données Suivi'!$H$2:$H$3000,"NON ENGAGE")</f>
        <v>0</v>
      </c>
      <c r="M15" s="107">
        <f t="shared" si="1"/>
        <v>0</v>
      </c>
      <c r="N15" s="108">
        <f t="shared" si="2"/>
        <v>12220396.67</v>
      </c>
    </row>
    <row r="16" spans="1:14" x14ac:dyDescent="0.25">
      <c r="A16" s="103" t="s">
        <v>24</v>
      </c>
      <c r="B16" s="104">
        <f>SUMIFS('Données Suivi'!$J$2:$J$3000,'Données Suivi'!$A$2:$A$3000,$A16,'Données Suivi'!$O$2:$O$3000,"FONCTIONNEMENT",'Données Suivi'!$H$2:$H$3000,"ENGAGE")</f>
        <v>8551887.6899999995</v>
      </c>
      <c r="C16" s="104">
        <f>SUMIFS('Données Suivi'!$J$2:$J$3000,'Données Suivi'!$A$2:$A$3000,$A16,'Données Suivi'!$O$2:$O$3000,"FONCTIONNEMENT",'Données Suivi'!$H$2:$H$3000,"PREENGAGE")</f>
        <v>0</v>
      </c>
      <c r="D16" s="104">
        <f>SUMIFS('Données Suivi'!$J$2:$J$3000,'Données Suivi'!$A$2:$A$3000,$A16,'Données Suivi'!$O$2:$O$3000,"FONCTIONNEMENT",'Données Suivi'!$H$2:$H$3000,"EN COURS D'ENGAGEMENT")</f>
        <v>9600</v>
      </c>
      <c r="E16" s="104">
        <f>SUMIFS('Données Suivi'!$J$2:$J$3000,'Données Suivi'!$A$2:$A$3000,$A16,'Données Suivi'!$O$2:$O$3000,"FONCTIONNEMENT",'Données Suivi'!$H$2:$H$3000,"EN COURS DE PREENGAGEMENT")</f>
        <v>0</v>
      </c>
      <c r="F16" s="104">
        <f>SUMIFS('Données Suivi'!$J$2:$J$3000,'Données Suivi'!$A$2:$A$3000,$A16,'Données Suivi'!$O$2:$O$3000,"FONCTIONNEMENT",'Données Suivi'!$H$2:$H$3000,"NON ENGAGE")</f>
        <v>0</v>
      </c>
      <c r="G16" s="105">
        <f t="shared" si="0"/>
        <v>8561487.6899999995</v>
      </c>
      <c r="H16" s="106">
        <f>SUMIFS('Données Suivi'!$J$2:$J$3000,'Données Suivi'!$A$2:$A$3000,$A16,'Données Suivi'!$O$2:$O$3000,"INVESTISSEMENT",'Données Suivi'!$H$2:$H$3000,"ENGAGE")</f>
        <v>0</v>
      </c>
      <c r="I16" s="106">
        <f>SUMIFS('Données Suivi'!$J$2:$J$3000,'Données Suivi'!$A$2:$A$3000,$A16,'Données Suivi'!$O$2:$O$3000,"INVESTISSEMENT",'Données Suivi'!$H$2:$H$3000,"PREENGAGE")</f>
        <v>0</v>
      </c>
      <c r="J16" s="106">
        <f>SUMIFS('Données Suivi'!$J$2:$J$3000,'Données Suivi'!$A$2:$A$3000,$A16,'Données Suivi'!$O$2:$O$3000,"INVESTISSEMENT",'Données Suivi'!$H$2:$H$3000,"EN COURS D'ENGAGEMENT")</f>
        <v>0</v>
      </c>
      <c r="K16" s="106">
        <f>SUMIFS('Données Suivi'!$J$2:$J$3000,'Données Suivi'!$A$2:$A$3000,$A16,'Données Suivi'!$O$2:$O$3000,"INVESTISSEMENT",'Données Suivi'!$H$2:$H$3000,"EN COURS DE PREENGAGEMENT")</f>
        <v>0</v>
      </c>
      <c r="L16" s="106">
        <f>SUMIFS('Données Suivi'!$J$2:$J$3000,'Données Suivi'!$A$2:$A$3000,$A16,'Données Suivi'!$O$2:$O$3000,"INVESTISSEMENT",'Données Suivi'!$H$2:$H$3000,"NON ENGAGE")</f>
        <v>0</v>
      </c>
      <c r="M16" s="107">
        <f t="shared" si="1"/>
        <v>0</v>
      </c>
      <c r="N16" s="108">
        <f t="shared" si="2"/>
        <v>8561487.6899999995</v>
      </c>
    </row>
    <row r="17" spans="1:14" x14ac:dyDescent="0.25">
      <c r="A17" s="103" t="s">
        <v>25</v>
      </c>
      <c r="B17" s="104">
        <f>SUMIFS('Données Suivi'!$J$2:$J$3000,'Données Suivi'!$A$2:$A$3000,$A17,'Données Suivi'!$O$2:$O$3000,"FONCTIONNEMENT",'Données Suivi'!$H$2:$H$3000,"ENGAGE")</f>
        <v>23800628.209999997</v>
      </c>
      <c r="C17" s="104">
        <f>SUMIFS('Données Suivi'!$J$2:$J$3000,'Données Suivi'!$A$2:$A$3000,$A17,'Données Suivi'!$O$2:$O$3000,"FONCTIONNEMENT",'Données Suivi'!$H$2:$H$3000,"PREENGAGE")</f>
        <v>14848560</v>
      </c>
      <c r="D17" s="104">
        <f>SUMIFS('Données Suivi'!$J$2:$J$3000,'Données Suivi'!$A$2:$A$3000,$A17,'Données Suivi'!$O$2:$O$3000,"FONCTIONNEMENT",'Données Suivi'!$H$2:$H$3000,"EN COURS D'ENGAGEMENT")</f>
        <v>552106.61</v>
      </c>
      <c r="E17" s="104">
        <f>SUMIFS('Données Suivi'!$J$2:$J$3000,'Données Suivi'!$A$2:$A$3000,$A17,'Données Suivi'!$O$2:$O$3000,"FONCTIONNEMENT",'Données Suivi'!$H$2:$H$3000,"EN COURS DE PREENGAGEMENT")</f>
        <v>0</v>
      </c>
      <c r="F17" s="104">
        <f>SUMIFS('Données Suivi'!$J$2:$J$3000,'Données Suivi'!$A$2:$A$3000,$A17,'Données Suivi'!$O$2:$O$3000,"FONCTIONNEMENT",'Données Suivi'!$H$2:$H$3000,"NON ENGAGE")</f>
        <v>0</v>
      </c>
      <c r="G17" s="105">
        <f t="shared" si="0"/>
        <v>39201294.819999993</v>
      </c>
      <c r="H17" s="106">
        <f>SUMIFS('Données Suivi'!$J$2:$J$3000,'Données Suivi'!$A$2:$A$3000,$A17,'Données Suivi'!$O$2:$O$3000,"INVESTISSEMENT",'Données Suivi'!$H$2:$H$3000,"ENGAGE")</f>
        <v>198971.91</v>
      </c>
      <c r="I17" s="106">
        <f>SUMIFS('Données Suivi'!$J$2:$J$3000,'Données Suivi'!$A$2:$A$3000,$A17,'Données Suivi'!$O$2:$O$3000,"INVESTISSEMENT",'Données Suivi'!$H$2:$H$3000,"PREENGAGE")</f>
        <v>0</v>
      </c>
      <c r="J17" s="106">
        <f>SUMIFS('Données Suivi'!$J$2:$J$3000,'Données Suivi'!$A$2:$A$3000,$A17,'Données Suivi'!$O$2:$O$3000,"INVESTISSEMENT",'Données Suivi'!$H$2:$H$3000,"EN COURS D'ENGAGEMENT")</f>
        <v>0</v>
      </c>
      <c r="K17" s="106">
        <f>SUMIFS('Données Suivi'!$J$2:$J$3000,'Données Suivi'!$A$2:$A$3000,$A17,'Données Suivi'!$O$2:$O$3000,"INVESTISSEMENT",'Données Suivi'!$H$2:$H$3000,"EN COURS DE PREENGAGEMENT")</f>
        <v>0</v>
      </c>
      <c r="L17" s="106">
        <f>SUMIFS('Données Suivi'!$J$2:$J$3000,'Données Suivi'!$A$2:$A$3000,$A17,'Données Suivi'!$O$2:$O$3000,"INVESTISSEMENT",'Données Suivi'!$H$2:$H$3000,"NON ENGAGE")</f>
        <v>0</v>
      </c>
      <c r="M17" s="107">
        <f t="shared" si="1"/>
        <v>198971.91</v>
      </c>
      <c r="N17" s="108">
        <f t="shared" si="2"/>
        <v>39400266.729999989</v>
      </c>
    </row>
    <row r="18" spans="1:14" x14ac:dyDescent="0.25">
      <c r="A18" s="103" t="s">
        <v>26</v>
      </c>
      <c r="B18" s="104">
        <f>SUMIFS('Données Suivi'!$J$2:$J$3000,'Données Suivi'!$A$2:$A$3000,$A18,'Données Suivi'!$O$2:$O$3000,"FONCTIONNEMENT",'Données Suivi'!$H$2:$H$3000,"ENGAGE")</f>
        <v>130423492.75999999</v>
      </c>
      <c r="C18" s="104">
        <f>SUMIFS('Données Suivi'!$J$2:$J$3000,'Données Suivi'!$A$2:$A$3000,$A18,'Données Suivi'!$O$2:$O$3000,"FONCTIONNEMENT",'Données Suivi'!$H$2:$H$3000,"PREENGAGE")</f>
        <v>1476696</v>
      </c>
      <c r="D18" s="104">
        <f>SUMIFS('Données Suivi'!$J$2:$J$3000,'Données Suivi'!$A$2:$A$3000,$A18,'Données Suivi'!$O$2:$O$3000,"FONCTIONNEMENT",'Données Suivi'!$H$2:$H$3000,"EN COURS D'ENGAGEMENT")</f>
        <v>358808.93</v>
      </c>
      <c r="E18" s="104">
        <f>SUMIFS('Données Suivi'!$J$2:$J$3000,'Données Suivi'!$A$2:$A$3000,$A18,'Données Suivi'!$O$2:$O$3000,"FONCTIONNEMENT",'Données Suivi'!$H$2:$H$3000,"EN COURS DE PREENGAGEMENT")</f>
        <v>2880000</v>
      </c>
      <c r="F18" s="104">
        <f>SUMIFS('Données Suivi'!$J$2:$J$3000,'Données Suivi'!$A$2:$A$3000,$A18,'Données Suivi'!$O$2:$O$3000,"FONCTIONNEMENT",'Données Suivi'!$H$2:$H$3000,"NON ENGAGE")</f>
        <v>201000</v>
      </c>
      <c r="G18" s="105">
        <f t="shared" si="0"/>
        <v>135339997.69</v>
      </c>
      <c r="H18" s="106">
        <f>SUMIFS('Données Suivi'!$J$2:$J$3000,'Données Suivi'!$A$2:$A$3000,$A18,'Données Suivi'!$O$2:$O$3000,"INVESTISSEMENT",'Données Suivi'!$H$2:$H$3000,"ENGAGE")</f>
        <v>3594817.2</v>
      </c>
      <c r="I18" s="106">
        <f>SUMIFS('Données Suivi'!$J$2:$J$3000,'Données Suivi'!$A$2:$A$3000,$A18,'Données Suivi'!$O$2:$O$3000,"INVESTISSEMENT",'Données Suivi'!$H$2:$H$3000,"PREENGAGE")</f>
        <v>3494625.5999999996</v>
      </c>
      <c r="J18" s="106">
        <f>SUMIFS('Données Suivi'!$J$2:$J$3000,'Données Suivi'!$A$2:$A$3000,$A18,'Données Suivi'!$O$2:$O$3000,"INVESTISSEMENT",'Données Suivi'!$H$2:$H$3000,"EN COURS D'ENGAGEMENT")</f>
        <v>4209760.8</v>
      </c>
      <c r="K18" s="106">
        <f>SUMIFS('Données Suivi'!$J$2:$J$3000,'Données Suivi'!$A$2:$A$3000,$A18,'Données Suivi'!$O$2:$O$3000,"INVESTISSEMENT",'Données Suivi'!$H$2:$H$3000,"EN COURS DE PREENGAGEMENT")</f>
        <v>6106464</v>
      </c>
      <c r="L18" s="106">
        <f>SUMIFS('Données Suivi'!$J$2:$J$3000,'Données Suivi'!$A$2:$A$3000,$A18,'Données Suivi'!$O$2:$O$3000,"INVESTISSEMENT",'Données Suivi'!$H$2:$H$3000,"NON ENGAGE")</f>
        <v>3006966</v>
      </c>
      <c r="M18" s="107">
        <f t="shared" si="1"/>
        <v>20412633.600000001</v>
      </c>
      <c r="N18" s="108">
        <f t="shared" si="2"/>
        <v>155752631.28999999</v>
      </c>
    </row>
    <row r="19" spans="1:14" x14ac:dyDescent="0.25">
      <c r="A19" s="103" t="s">
        <v>27</v>
      </c>
      <c r="B19" s="104">
        <f>SUMIFS('Données Suivi'!$J$2:$J$3000,'Données Suivi'!$A$2:$A$3000,$A19,'Données Suivi'!$O$2:$O$3000,"FONCTIONNEMENT",'Données Suivi'!$H$2:$H$3000,"ENGAGE")</f>
        <v>4476000</v>
      </c>
      <c r="C19" s="104">
        <f>SUMIFS('Données Suivi'!$J$2:$J$3000,'Données Suivi'!$A$2:$A$3000,$A19,'Données Suivi'!$O$2:$O$3000,"FONCTIONNEMENT",'Données Suivi'!$H$2:$H$3000,"PREENGAGE")</f>
        <v>0</v>
      </c>
      <c r="D19" s="104">
        <f>SUMIFS('Données Suivi'!$J$2:$J$3000,'Données Suivi'!$A$2:$A$3000,$A19,'Données Suivi'!$O$2:$O$3000,"FONCTIONNEMENT",'Données Suivi'!$H$2:$H$3000,"EN COURS D'ENGAGEMENT")</f>
        <v>0</v>
      </c>
      <c r="E19" s="104">
        <f>SUMIFS('Données Suivi'!$J$2:$J$3000,'Données Suivi'!$A$2:$A$3000,$A19,'Données Suivi'!$O$2:$O$3000,"FONCTIONNEMENT",'Données Suivi'!$H$2:$H$3000,"EN COURS DE PREENGAGEMENT")</f>
        <v>0</v>
      </c>
      <c r="F19" s="104">
        <f>SUMIFS('Données Suivi'!$J$2:$J$3000,'Données Suivi'!$A$2:$A$3000,$A19,'Données Suivi'!$O$2:$O$3000,"FONCTIONNEMENT",'Données Suivi'!$H$2:$H$3000,"NON ENGAGE")</f>
        <v>0</v>
      </c>
      <c r="G19" s="105">
        <f t="shared" si="0"/>
        <v>4476000</v>
      </c>
      <c r="H19" s="106">
        <f>SUMIFS('Données Suivi'!$J$2:$J$3000,'Données Suivi'!$A$2:$A$3000,$A19,'Données Suivi'!$O$2:$O$3000,"INVESTISSEMENT",'Données Suivi'!$H$2:$H$3000,"ENGAGE")</f>
        <v>0</v>
      </c>
      <c r="I19" s="106">
        <f>SUMIFS('Données Suivi'!$J$2:$J$3000,'Données Suivi'!$A$2:$A$3000,$A19,'Données Suivi'!$O$2:$O$3000,"INVESTISSEMENT",'Données Suivi'!$H$2:$H$3000,"PREENGAGE")</f>
        <v>0</v>
      </c>
      <c r="J19" s="106">
        <f>SUMIFS('Données Suivi'!$J$2:$J$3000,'Données Suivi'!$A$2:$A$3000,$A19,'Données Suivi'!$O$2:$O$3000,"INVESTISSEMENT",'Données Suivi'!$H$2:$H$3000,"EN COURS D'ENGAGEMENT")</f>
        <v>0</v>
      </c>
      <c r="K19" s="106">
        <f>SUMIFS('Données Suivi'!$J$2:$J$3000,'Données Suivi'!$A$2:$A$3000,$A19,'Données Suivi'!$O$2:$O$3000,"INVESTISSEMENT",'Données Suivi'!$H$2:$H$3000,"EN COURS DE PREENGAGEMENT")</f>
        <v>0</v>
      </c>
      <c r="L19" s="106">
        <f>SUMIFS('Données Suivi'!$J$2:$J$3000,'Données Suivi'!$A$2:$A$3000,$A19,'Données Suivi'!$O$2:$O$3000,"INVESTISSEMENT",'Données Suivi'!$H$2:$H$3000,"NON ENGAGE")</f>
        <v>0</v>
      </c>
      <c r="M19" s="107">
        <f t="shared" si="1"/>
        <v>0</v>
      </c>
      <c r="N19" s="108">
        <f t="shared" si="2"/>
        <v>4476000</v>
      </c>
    </row>
    <row r="20" spans="1:14" x14ac:dyDescent="0.25">
      <c r="A20" s="103" t="s">
        <v>28</v>
      </c>
      <c r="B20" s="104">
        <f>SUMIFS('Données Suivi'!$J$2:$J$3000,'Données Suivi'!$A$2:$A$3000,$A20,'Données Suivi'!$O$2:$O$3000,"FONCTIONNEMENT",'Données Suivi'!$H$2:$H$3000,"ENGAGE")</f>
        <v>6948426.0978666665</v>
      </c>
      <c r="C20" s="104">
        <f>SUMIFS('Données Suivi'!$J$2:$J$3000,'Données Suivi'!$A$2:$A$3000,$A20,'Données Suivi'!$O$2:$O$3000,"FONCTIONNEMENT",'Données Suivi'!$H$2:$H$3000,"PREENGAGE")</f>
        <v>0</v>
      </c>
      <c r="D20" s="104">
        <f>SUMIFS('Données Suivi'!$J$2:$J$3000,'Données Suivi'!$A$2:$A$3000,$A20,'Données Suivi'!$O$2:$O$3000,"FONCTIONNEMENT",'Données Suivi'!$H$2:$H$3000,"EN COURS D'ENGAGEMENT")</f>
        <v>0</v>
      </c>
      <c r="E20" s="104">
        <f>SUMIFS('Données Suivi'!$J$2:$J$3000,'Données Suivi'!$A$2:$A$3000,$A20,'Données Suivi'!$O$2:$O$3000,"FONCTIONNEMENT",'Données Suivi'!$H$2:$H$3000,"EN COURS DE PREENGAGEMENT")</f>
        <v>0</v>
      </c>
      <c r="F20" s="104">
        <f>SUMIFS('Données Suivi'!$J$2:$J$3000,'Données Suivi'!$A$2:$A$3000,$A20,'Données Suivi'!$O$2:$O$3000,"FONCTIONNEMENT",'Données Suivi'!$H$2:$H$3000,"NON ENGAGE")</f>
        <v>0</v>
      </c>
      <c r="G20" s="105">
        <f t="shared" si="0"/>
        <v>6948426.0978666665</v>
      </c>
      <c r="H20" s="106">
        <f>SUMIFS('Données Suivi'!$J$2:$J$3000,'Données Suivi'!$A$2:$A$3000,$A20,'Données Suivi'!$O$2:$O$3000,"INVESTISSEMENT",'Données Suivi'!$H$2:$H$3000,"ENGAGE")</f>
        <v>0</v>
      </c>
      <c r="I20" s="106">
        <f>SUMIFS('Données Suivi'!$J$2:$J$3000,'Données Suivi'!$A$2:$A$3000,$A20,'Données Suivi'!$O$2:$O$3000,"INVESTISSEMENT",'Données Suivi'!$H$2:$H$3000,"PREENGAGE")</f>
        <v>0</v>
      </c>
      <c r="J20" s="106">
        <f>SUMIFS('Données Suivi'!$J$2:$J$3000,'Données Suivi'!$A$2:$A$3000,$A20,'Données Suivi'!$O$2:$O$3000,"INVESTISSEMENT",'Données Suivi'!$H$2:$H$3000,"EN COURS D'ENGAGEMENT")</f>
        <v>0</v>
      </c>
      <c r="K20" s="106">
        <f>SUMIFS('Données Suivi'!$J$2:$J$3000,'Données Suivi'!$A$2:$A$3000,$A20,'Données Suivi'!$O$2:$O$3000,"INVESTISSEMENT",'Données Suivi'!$H$2:$H$3000,"EN COURS DE PREENGAGEMENT")</f>
        <v>0</v>
      </c>
      <c r="L20" s="106">
        <f>SUMIFS('Données Suivi'!$J$2:$J$3000,'Données Suivi'!$A$2:$A$3000,$A20,'Données Suivi'!$O$2:$O$3000,"INVESTISSEMENT",'Données Suivi'!$H$2:$H$3000,"NON ENGAGE")</f>
        <v>0</v>
      </c>
      <c r="M20" s="107">
        <f t="shared" si="1"/>
        <v>0</v>
      </c>
      <c r="N20" s="108">
        <f t="shared" si="2"/>
        <v>6948426.0978666665</v>
      </c>
    </row>
    <row r="21" spans="1:14" x14ac:dyDescent="0.25">
      <c r="A21" s="103" t="s">
        <v>29</v>
      </c>
      <c r="B21" s="104">
        <f>SUMIFS('Données Suivi'!$J$2:$J$3000,'Données Suivi'!$A$2:$A$3000,$A21,'Données Suivi'!$O$2:$O$3000,"FONCTIONNEMENT",'Données Suivi'!$H$2:$H$3000,"ENGAGE")</f>
        <v>20408304.489999998</v>
      </c>
      <c r="C21" s="104">
        <f>SUMIFS('Données Suivi'!$J$2:$J$3000,'Données Suivi'!$A$2:$A$3000,$A21,'Données Suivi'!$O$2:$O$3000,"FONCTIONNEMENT",'Données Suivi'!$H$2:$H$3000,"PREENGAGE")</f>
        <v>0</v>
      </c>
      <c r="D21" s="104">
        <f>SUMIFS('Données Suivi'!$J$2:$J$3000,'Données Suivi'!$A$2:$A$3000,$A21,'Données Suivi'!$O$2:$O$3000,"FONCTIONNEMENT",'Données Suivi'!$H$2:$H$3000,"EN COURS D'ENGAGEMENT")</f>
        <v>0</v>
      </c>
      <c r="E21" s="104">
        <f>SUMIFS('Données Suivi'!$J$2:$J$3000,'Données Suivi'!$A$2:$A$3000,$A21,'Données Suivi'!$O$2:$O$3000,"FONCTIONNEMENT",'Données Suivi'!$H$2:$H$3000,"EN COURS DE PREENGAGEMENT")</f>
        <v>1205928</v>
      </c>
      <c r="F21" s="104">
        <f>SUMIFS('Données Suivi'!$J$2:$J$3000,'Données Suivi'!$A$2:$A$3000,$A21,'Données Suivi'!$O$2:$O$3000,"FONCTIONNEMENT",'Données Suivi'!$H$2:$H$3000,"NON ENGAGE")</f>
        <v>200000</v>
      </c>
      <c r="G21" s="105">
        <f t="shared" si="0"/>
        <v>21814232.489999998</v>
      </c>
      <c r="H21" s="106">
        <f>SUMIFS('Données Suivi'!$J$2:$J$3000,'Données Suivi'!$A$2:$A$3000,$A21,'Données Suivi'!$O$2:$O$3000,"INVESTISSEMENT",'Données Suivi'!$H$2:$H$3000,"ENGAGE")</f>
        <v>0</v>
      </c>
      <c r="I21" s="106">
        <f>SUMIFS('Données Suivi'!$J$2:$J$3000,'Données Suivi'!$A$2:$A$3000,$A21,'Données Suivi'!$O$2:$O$3000,"INVESTISSEMENT",'Données Suivi'!$H$2:$H$3000,"PREENGAGE")</f>
        <v>0</v>
      </c>
      <c r="J21" s="106">
        <f>SUMIFS('Données Suivi'!$J$2:$J$3000,'Données Suivi'!$A$2:$A$3000,$A21,'Données Suivi'!$O$2:$O$3000,"INVESTISSEMENT",'Données Suivi'!$H$2:$H$3000,"EN COURS D'ENGAGEMENT")</f>
        <v>0</v>
      </c>
      <c r="K21" s="106">
        <f>SUMIFS('Données Suivi'!$J$2:$J$3000,'Données Suivi'!$A$2:$A$3000,$A21,'Données Suivi'!$O$2:$O$3000,"INVESTISSEMENT",'Données Suivi'!$H$2:$H$3000,"EN COURS DE PREENGAGEMENT")</f>
        <v>0</v>
      </c>
      <c r="L21" s="106">
        <f>SUMIFS('Données Suivi'!$J$2:$J$3000,'Données Suivi'!$A$2:$A$3000,$A21,'Données Suivi'!$O$2:$O$3000,"INVESTISSEMENT",'Données Suivi'!$H$2:$H$3000,"NON ENGAGE")</f>
        <v>0</v>
      </c>
      <c r="M21" s="107">
        <f t="shared" si="1"/>
        <v>0</v>
      </c>
      <c r="N21" s="108">
        <f t="shared" si="2"/>
        <v>21814232.489999998</v>
      </c>
    </row>
    <row r="22" spans="1:14" x14ac:dyDescent="0.25">
      <c r="A22" s="103" t="s">
        <v>30</v>
      </c>
      <c r="B22" s="104">
        <f>SUMIFS('Données Suivi'!$J$2:$J$3000,'Données Suivi'!$A$2:$A$3000,$A22,'Données Suivi'!$O$2:$O$3000,"FONCTIONNEMENT",'Données Suivi'!$H$2:$H$3000,"ENGAGE")</f>
        <v>1101600</v>
      </c>
      <c r="C22" s="104">
        <f>SUMIFS('Données Suivi'!$J$2:$J$3000,'Données Suivi'!$A$2:$A$3000,$A22,'Données Suivi'!$O$2:$O$3000,"FONCTIONNEMENT",'Données Suivi'!$H$2:$H$3000,"PREENGAGE")</f>
        <v>0</v>
      </c>
      <c r="D22" s="104">
        <f>SUMIFS('Données Suivi'!$J$2:$J$3000,'Données Suivi'!$A$2:$A$3000,$A22,'Données Suivi'!$O$2:$O$3000,"FONCTIONNEMENT",'Données Suivi'!$H$2:$H$3000,"EN COURS D'ENGAGEMENT")</f>
        <v>0</v>
      </c>
      <c r="E22" s="104">
        <f>SUMIFS('Données Suivi'!$J$2:$J$3000,'Données Suivi'!$A$2:$A$3000,$A22,'Données Suivi'!$O$2:$O$3000,"FONCTIONNEMENT",'Données Suivi'!$H$2:$H$3000,"EN COURS DE PREENGAGEMENT")</f>
        <v>0</v>
      </c>
      <c r="F22" s="104">
        <f>SUMIFS('Données Suivi'!$J$2:$J$3000,'Données Suivi'!$A$2:$A$3000,$A22,'Données Suivi'!$O$2:$O$3000,"FONCTIONNEMENT",'Données Suivi'!$H$2:$H$3000,"NON ENGAGE")</f>
        <v>0</v>
      </c>
      <c r="G22" s="105">
        <f t="shared" si="0"/>
        <v>1101600</v>
      </c>
      <c r="H22" s="106">
        <f>SUMIFS('Données Suivi'!$J$2:$J$3000,'Données Suivi'!$A$2:$A$3000,$A22,'Données Suivi'!$O$2:$O$3000,"INVESTISSEMENT",'Données Suivi'!$H$2:$H$3000,"ENGAGE")</f>
        <v>0</v>
      </c>
      <c r="I22" s="106">
        <f>SUMIFS('Données Suivi'!$J$2:$J$3000,'Données Suivi'!$A$2:$A$3000,$A22,'Données Suivi'!$O$2:$O$3000,"INVESTISSEMENT",'Données Suivi'!$H$2:$H$3000,"PREENGAGE")</f>
        <v>0</v>
      </c>
      <c r="J22" s="106">
        <f>SUMIFS('Données Suivi'!$J$2:$J$3000,'Données Suivi'!$A$2:$A$3000,$A22,'Données Suivi'!$O$2:$O$3000,"INVESTISSEMENT",'Données Suivi'!$H$2:$H$3000,"EN COURS D'ENGAGEMENT")</f>
        <v>0</v>
      </c>
      <c r="K22" s="106">
        <f>SUMIFS('Données Suivi'!$J$2:$J$3000,'Données Suivi'!$A$2:$A$3000,$A22,'Données Suivi'!$O$2:$O$3000,"INVESTISSEMENT",'Données Suivi'!$H$2:$H$3000,"EN COURS DE PREENGAGEMENT")</f>
        <v>0</v>
      </c>
      <c r="L22" s="106">
        <f>SUMIFS('Données Suivi'!$J$2:$J$3000,'Données Suivi'!$A$2:$A$3000,$A22,'Données Suivi'!$O$2:$O$3000,"INVESTISSEMENT",'Données Suivi'!$H$2:$H$3000,"NON ENGAGE")</f>
        <v>0</v>
      </c>
      <c r="M22" s="107">
        <f t="shared" si="1"/>
        <v>0</v>
      </c>
      <c r="N22" s="108">
        <f t="shared" si="2"/>
        <v>1101600</v>
      </c>
    </row>
    <row r="23" spans="1:14" x14ac:dyDescent="0.25">
      <c r="A23" s="103" t="s">
        <v>31</v>
      </c>
      <c r="B23" s="104">
        <f>SUMIFS('Données Suivi'!$J$2:$J$3000,'Données Suivi'!$A$2:$A$3000,$A23,'Données Suivi'!$O$2:$O$3000,"FONCTIONNEMENT",'Données Suivi'!$H$2:$H$3000,"ENGAGE")</f>
        <v>0</v>
      </c>
      <c r="C23" s="104">
        <f>SUMIFS('Données Suivi'!$J$2:$J$3000,'Données Suivi'!$A$2:$A$3000,$A23,'Données Suivi'!$O$2:$O$3000,"FONCTIONNEMENT",'Données Suivi'!$H$2:$H$3000,"PREENGAGE")</f>
        <v>860463.36</v>
      </c>
      <c r="D23" s="104">
        <f>SUMIFS('Données Suivi'!$J$2:$J$3000,'Données Suivi'!$A$2:$A$3000,$A23,'Données Suivi'!$O$2:$O$3000,"FONCTIONNEMENT",'Données Suivi'!$H$2:$H$3000,"EN COURS D'ENGAGEMENT")</f>
        <v>0</v>
      </c>
      <c r="E23" s="104">
        <f>SUMIFS('Données Suivi'!$J$2:$J$3000,'Données Suivi'!$A$2:$A$3000,$A23,'Données Suivi'!$O$2:$O$3000,"FONCTIONNEMENT",'Données Suivi'!$H$2:$H$3000,"EN COURS DE PREENGAGEMENT")</f>
        <v>0</v>
      </c>
      <c r="F23" s="104">
        <f>SUMIFS('Données Suivi'!$J$2:$J$3000,'Données Suivi'!$A$2:$A$3000,$A23,'Données Suivi'!$O$2:$O$3000,"FONCTIONNEMENT",'Données Suivi'!$H$2:$H$3000,"NON ENGAGE")</f>
        <v>0</v>
      </c>
      <c r="G23" s="105">
        <f t="shared" si="0"/>
        <v>860463.36</v>
      </c>
      <c r="H23" s="106">
        <f>SUMIFS('Données Suivi'!$J$2:$J$3000,'Données Suivi'!$A$2:$A$3000,$A23,'Données Suivi'!$O$2:$O$3000,"INVESTISSEMENT",'Données Suivi'!$H$2:$H$3000,"ENGAGE")</f>
        <v>0</v>
      </c>
      <c r="I23" s="106">
        <f>SUMIFS('Données Suivi'!$J$2:$J$3000,'Données Suivi'!$A$2:$A$3000,$A23,'Données Suivi'!$O$2:$O$3000,"INVESTISSEMENT",'Données Suivi'!$H$2:$H$3000,"PREENGAGE")</f>
        <v>0</v>
      </c>
      <c r="J23" s="106">
        <f>SUMIFS('Données Suivi'!$J$2:$J$3000,'Données Suivi'!$A$2:$A$3000,$A23,'Données Suivi'!$O$2:$O$3000,"INVESTISSEMENT",'Données Suivi'!$H$2:$H$3000,"EN COURS D'ENGAGEMENT")</f>
        <v>0</v>
      </c>
      <c r="K23" s="106">
        <f>SUMIFS('Données Suivi'!$J$2:$J$3000,'Données Suivi'!$A$2:$A$3000,$A23,'Données Suivi'!$O$2:$O$3000,"INVESTISSEMENT",'Données Suivi'!$H$2:$H$3000,"EN COURS DE PREENGAGEMENT")</f>
        <v>0</v>
      </c>
      <c r="L23" s="106">
        <f>SUMIFS('Données Suivi'!$J$2:$J$3000,'Données Suivi'!$A$2:$A$3000,$A23,'Données Suivi'!$O$2:$O$3000,"INVESTISSEMENT",'Données Suivi'!$H$2:$H$3000,"NON ENGAGE")</f>
        <v>0</v>
      </c>
      <c r="M23" s="107">
        <f t="shared" si="1"/>
        <v>0</v>
      </c>
      <c r="N23" s="108">
        <f t="shared" si="2"/>
        <v>860463.36</v>
      </c>
    </row>
    <row r="24" spans="1:14" x14ac:dyDescent="0.25">
      <c r="A24" s="103" t="s">
        <v>32</v>
      </c>
      <c r="B24" s="104">
        <f>SUMIFS('Données Suivi'!$J$2:$J$3000,'Données Suivi'!$A$2:$A$3000,$A24,'Données Suivi'!$O$2:$O$3000,"FONCTIONNEMENT",'Données Suivi'!$H$2:$H$3000,"ENGAGE")</f>
        <v>5680171.2399999993</v>
      </c>
      <c r="C24" s="104">
        <f>SUMIFS('Données Suivi'!$J$2:$J$3000,'Données Suivi'!$A$2:$A$3000,$A24,'Données Suivi'!$O$2:$O$3000,"FONCTIONNEMENT",'Données Suivi'!$H$2:$H$3000,"PREENGAGE")</f>
        <v>0</v>
      </c>
      <c r="D24" s="104">
        <f>SUMIFS('Données Suivi'!$J$2:$J$3000,'Données Suivi'!$A$2:$A$3000,$A24,'Données Suivi'!$O$2:$O$3000,"FONCTIONNEMENT",'Données Suivi'!$H$2:$H$3000,"EN COURS D'ENGAGEMENT")</f>
        <v>0</v>
      </c>
      <c r="E24" s="104">
        <f>SUMIFS('Données Suivi'!$J$2:$J$3000,'Données Suivi'!$A$2:$A$3000,$A24,'Données Suivi'!$O$2:$O$3000,"FONCTIONNEMENT",'Données Suivi'!$H$2:$H$3000,"EN COURS DE PREENGAGEMENT")</f>
        <v>0</v>
      </c>
      <c r="F24" s="104">
        <f>SUMIFS('Données Suivi'!$J$2:$J$3000,'Données Suivi'!$A$2:$A$3000,$A24,'Données Suivi'!$O$2:$O$3000,"FONCTIONNEMENT",'Données Suivi'!$H$2:$H$3000,"NON ENGAGE")</f>
        <v>0</v>
      </c>
      <c r="G24" s="105">
        <f t="shared" si="0"/>
        <v>5680171.2399999993</v>
      </c>
      <c r="H24" s="106">
        <f>SUMIFS('Données Suivi'!$J$2:$J$3000,'Données Suivi'!$A$2:$A$3000,$A24,'Données Suivi'!$O$2:$O$3000,"INVESTISSEMENT",'Données Suivi'!$H$2:$H$3000,"ENGAGE")</f>
        <v>0</v>
      </c>
      <c r="I24" s="106">
        <f>SUMIFS('Données Suivi'!$J$2:$J$3000,'Données Suivi'!$A$2:$A$3000,$A24,'Données Suivi'!$O$2:$O$3000,"INVESTISSEMENT",'Données Suivi'!$H$2:$H$3000,"PREENGAGE")</f>
        <v>0</v>
      </c>
      <c r="J24" s="106">
        <f>SUMIFS('Données Suivi'!$J$2:$J$3000,'Données Suivi'!$A$2:$A$3000,$A24,'Données Suivi'!$O$2:$O$3000,"INVESTISSEMENT",'Données Suivi'!$H$2:$H$3000,"EN COURS D'ENGAGEMENT")</f>
        <v>0</v>
      </c>
      <c r="K24" s="106">
        <f>SUMIFS('Données Suivi'!$J$2:$J$3000,'Données Suivi'!$A$2:$A$3000,$A24,'Données Suivi'!$O$2:$O$3000,"INVESTISSEMENT",'Données Suivi'!$H$2:$H$3000,"EN COURS DE PREENGAGEMENT")</f>
        <v>0</v>
      </c>
      <c r="L24" s="106">
        <f>SUMIFS('Données Suivi'!$J$2:$J$3000,'Données Suivi'!$A$2:$A$3000,$A24,'Données Suivi'!$O$2:$O$3000,"INVESTISSEMENT",'Données Suivi'!$H$2:$H$3000,"NON ENGAGE")</f>
        <v>0</v>
      </c>
      <c r="M24" s="107">
        <f t="shared" si="1"/>
        <v>0</v>
      </c>
      <c r="N24" s="108">
        <f t="shared" si="2"/>
        <v>5680171.2399999993</v>
      </c>
    </row>
    <row r="25" spans="1:14" x14ac:dyDescent="0.25">
      <c r="A25" s="103" t="s">
        <v>33</v>
      </c>
      <c r="B25" s="104">
        <f>SUMIFS('Données Suivi'!$J$2:$J$3000,'Données Suivi'!$A$2:$A$3000,$A25,'Données Suivi'!$O$2:$O$3000,"FONCTIONNEMENT",'Données Suivi'!$H$2:$H$3000,"ENGAGE")</f>
        <v>108092133.34999999</v>
      </c>
      <c r="C25" s="104">
        <f>SUMIFS('Données Suivi'!$J$2:$J$3000,'Données Suivi'!$A$2:$A$3000,$A25,'Données Suivi'!$O$2:$O$3000,"FONCTIONNEMENT",'Données Suivi'!$H$2:$H$3000,"PREENGAGE")</f>
        <v>952473.59999999998</v>
      </c>
      <c r="D25" s="104">
        <f>SUMIFS('Données Suivi'!$J$2:$J$3000,'Données Suivi'!$A$2:$A$3000,$A25,'Données Suivi'!$O$2:$O$3000,"FONCTIONNEMENT",'Données Suivi'!$H$2:$H$3000,"EN COURS D'ENGAGEMENT")</f>
        <v>0</v>
      </c>
      <c r="E25" s="104">
        <f>SUMIFS('Données Suivi'!$J$2:$J$3000,'Données Suivi'!$A$2:$A$3000,$A25,'Données Suivi'!$O$2:$O$3000,"FONCTIONNEMENT",'Données Suivi'!$H$2:$H$3000,"EN COURS DE PREENGAGEMENT")</f>
        <v>0</v>
      </c>
      <c r="F25" s="104">
        <f>SUMIFS('Données Suivi'!$J$2:$J$3000,'Données Suivi'!$A$2:$A$3000,$A25,'Données Suivi'!$O$2:$O$3000,"FONCTIONNEMENT",'Données Suivi'!$H$2:$H$3000,"NON ENGAGE")</f>
        <v>0</v>
      </c>
      <c r="G25" s="105">
        <f t="shared" si="0"/>
        <v>109044606.94999999</v>
      </c>
      <c r="H25" s="106">
        <f>SUMIFS('Données Suivi'!$J$2:$J$3000,'Données Suivi'!$A$2:$A$3000,$A25,'Données Suivi'!$O$2:$O$3000,"INVESTISSEMENT",'Données Suivi'!$H$2:$H$3000,"ENGAGE")</f>
        <v>21552283.899999999</v>
      </c>
      <c r="I25" s="106">
        <f>SUMIFS('Données Suivi'!$J$2:$J$3000,'Données Suivi'!$A$2:$A$3000,$A25,'Données Suivi'!$O$2:$O$3000,"INVESTISSEMENT",'Données Suivi'!$H$2:$H$3000,"PREENGAGE")</f>
        <v>17804060.170000002</v>
      </c>
      <c r="J25" s="106">
        <f>SUMIFS('Données Suivi'!$J$2:$J$3000,'Données Suivi'!$A$2:$A$3000,$A25,'Données Suivi'!$O$2:$O$3000,"INVESTISSEMENT",'Données Suivi'!$H$2:$H$3000,"EN COURS D'ENGAGEMENT")</f>
        <v>0</v>
      </c>
      <c r="K25" s="106">
        <f>SUMIFS('Données Suivi'!$J$2:$J$3000,'Données Suivi'!$A$2:$A$3000,$A25,'Données Suivi'!$O$2:$O$3000,"INVESTISSEMENT",'Données Suivi'!$H$2:$H$3000,"EN COURS DE PREENGAGEMENT")</f>
        <v>345600</v>
      </c>
      <c r="L25" s="106">
        <f>SUMIFS('Données Suivi'!$J$2:$J$3000,'Données Suivi'!$A$2:$A$3000,$A25,'Données Suivi'!$O$2:$O$3000,"INVESTISSEMENT",'Données Suivi'!$H$2:$H$3000,"NON ENGAGE")</f>
        <v>1200000</v>
      </c>
      <c r="M25" s="107">
        <f t="shared" si="1"/>
        <v>40901944.07</v>
      </c>
      <c r="N25" s="108">
        <f t="shared" si="2"/>
        <v>149946551.01999998</v>
      </c>
    </row>
    <row r="26" spans="1:14" x14ac:dyDescent="0.25">
      <c r="A26" s="103" t="s">
        <v>34</v>
      </c>
      <c r="B26" s="104">
        <f>SUMIFS('Données Suivi'!$J$2:$J$3000,'Données Suivi'!$A$2:$A$3000,$A26,'Données Suivi'!$O$2:$O$3000,"FONCTIONNEMENT",'Données Suivi'!$H$2:$H$3000,"ENGAGE")</f>
        <v>983670</v>
      </c>
      <c r="C26" s="104">
        <f>SUMIFS('Données Suivi'!$J$2:$J$3000,'Données Suivi'!$A$2:$A$3000,$A26,'Données Suivi'!$O$2:$O$3000,"FONCTIONNEMENT",'Données Suivi'!$H$2:$H$3000,"PREENGAGE")</f>
        <v>14346576</v>
      </c>
      <c r="D26" s="104">
        <f>SUMIFS('Données Suivi'!$J$2:$J$3000,'Données Suivi'!$A$2:$A$3000,$A26,'Données Suivi'!$O$2:$O$3000,"FONCTIONNEMENT",'Données Suivi'!$H$2:$H$3000,"EN COURS D'ENGAGEMENT")</f>
        <v>8901463.1999999993</v>
      </c>
      <c r="E26" s="104">
        <f>SUMIFS('Données Suivi'!$J$2:$J$3000,'Données Suivi'!$A$2:$A$3000,$A26,'Données Suivi'!$O$2:$O$3000,"FONCTIONNEMENT",'Données Suivi'!$H$2:$H$3000,"EN COURS DE PREENGAGEMENT")</f>
        <v>5100000</v>
      </c>
      <c r="F26" s="104">
        <f>SUMIFS('Données Suivi'!$J$2:$J$3000,'Données Suivi'!$A$2:$A$3000,$A26,'Données Suivi'!$O$2:$O$3000,"FONCTIONNEMENT",'Données Suivi'!$H$2:$H$3000,"NON ENGAGE")</f>
        <v>6545880</v>
      </c>
      <c r="G26" s="105">
        <f t="shared" si="0"/>
        <v>35877589.200000003</v>
      </c>
      <c r="H26" s="106">
        <f>SUMIFS('Données Suivi'!$J$2:$J$3000,'Données Suivi'!$A$2:$A$3000,$A26,'Données Suivi'!$O$2:$O$3000,"INVESTISSEMENT",'Données Suivi'!$H$2:$H$3000,"ENGAGE")</f>
        <v>2958360</v>
      </c>
      <c r="I26" s="106">
        <f>SUMIFS('Données Suivi'!$J$2:$J$3000,'Données Suivi'!$A$2:$A$3000,$A26,'Données Suivi'!$O$2:$O$3000,"INVESTISSEMENT",'Données Suivi'!$H$2:$H$3000,"PREENGAGE")</f>
        <v>0</v>
      </c>
      <c r="J26" s="106">
        <f>SUMIFS('Données Suivi'!$J$2:$J$3000,'Données Suivi'!$A$2:$A$3000,$A26,'Données Suivi'!$O$2:$O$3000,"INVESTISSEMENT",'Données Suivi'!$H$2:$H$3000,"EN COURS D'ENGAGEMENT")</f>
        <v>0</v>
      </c>
      <c r="K26" s="106">
        <f>SUMIFS('Données Suivi'!$J$2:$J$3000,'Données Suivi'!$A$2:$A$3000,$A26,'Données Suivi'!$O$2:$O$3000,"INVESTISSEMENT",'Données Suivi'!$H$2:$H$3000,"EN COURS DE PREENGAGEMENT")</f>
        <v>0</v>
      </c>
      <c r="L26" s="106">
        <f>SUMIFS('Données Suivi'!$J$2:$J$3000,'Données Suivi'!$A$2:$A$3000,$A26,'Données Suivi'!$O$2:$O$3000,"INVESTISSEMENT",'Données Suivi'!$H$2:$H$3000,"NON ENGAGE")</f>
        <v>1080000</v>
      </c>
      <c r="M26" s="107">
        <f t="shared" si="1"/>
        <v>4038360</v>
      </c>
      <c r="N26" s="108">
        <f t="shared" si="2"/>
        <v>39915949.200000003</v>
      </c>
    </row>
    <row r="27" spans="1:14" x14ac:dyDescent="0.25">
      <c r="A27" s="103" t="s">
        <v>35</v>
      </c>
      <c r="B27" s="104">
        <f>SUMIFS('Données Suivi'!$J$2:$J$3000,'Données Suivi'!$A$2:$A$3000,$A27,'Données Suivi'!$O$2:$O$3000,"FONCTIONNEMENT",'Données Suivi'!$H$2:$H$3000,"ENGAGE")</f>
        <v>22592635.920000002</v>
      </c>
      <c r="C27" s="104">
        <f>SUMIFS('Données Suivi'!$J$2:$J$3000,'Données Suivi'!$A$2:$A$3000,$A27,'Données Suivi'!$O$2:$O$3000,"FONCTIONNEMENT",'Données Suivi'!$H$2:$H$3000,"PREENGAGE")</f>
        <v>102000</v>
      </c>
      <c r="D27" s="104">
        <f>SUMIFS('Données Suivi'!$J$2:$J$3000,'Données Suivi'!$A$2:$A$3000,$A27,'Données Suivi'!$O$2:$O$3000,"FONCTIONNEMENT",'Données Suivi'!$H$2:$H$3000,"EN COURS D'ENGAGEMENT")</f>
        <v>0</v>
      </c>
      <c r="E27" s="104">
        <f>SUMIFS('Données Suivi'!$J$2:$J$3000,'Données Suivi'!$A$2:$A$3000,$A27,'Données Suivi'!$O$2:$O$3000,"FONCTIONNEMENT",'Données Suivi'!$H$2:$H$3000,"EN COURS DE PREENGAGEMENT")</f>
        <v>0</v>
      </c>
      <c r="F27" s="104">
        <f>SUMIFS('Données Suivi'!$J$2:$J$3000,'Données Suivi'!$A$2:$A$3000,$A27,'Données Suivi'!$O$2:$O$3000,"FONCTIONNEMENT",'Données Suivi'!$H$2:$H$3000,"NON ENGAGE")</f>
        <v>0</v>
      </c>
      <c r="G27" s="105">
        <f t="shared" si="0"/>
        <v>22694635.920000002</v>
      </c>
      <c r="H27" s="106">
        <f>SUMIFS('Données Suivi'!$J$2:$J$3000,'Données Suivi'!$A$2:$A$3000,$A27,'Données Suivi'!$O$2:$O$3000,"INVESTISSEMENT",'Données Suivi'!$H$2:$H$3000,"ENGAGE")</f>
        <v>0</v>
      </c>
      <c r="I27" s="106">
        <f>SUMIFS('Données Suivi'!$J$2:$J$3000,'Données Suivi'!$A$2:$A$3000,$A27,'Données Suivi'!$O$2:$O$3000,"INVESTISSEMENT",'Données Suivi'!$H$2:$H$3000,"PREENGAGE")</f>
        <v>0</v>
      </c>
      <c r="J27" s="106">
        <f>SUMIFS('Données Suivi'!$J$2:$J$3000,'Données Suivi'!$A$2:$A$3000,$A27,'Données Suivi'!$O$2:$O$3000,"INVESTISSEMENT",'Données Suivi'!$H$2:$H$3000,"EN COURS D'ENGAGEMENT")</f>
        <v>0</v>
      </c>
      <c r="K27" s="106">
        <f>SUMIFS('Données Suivi'!$J$2:$J$3000,'Données Suivi'!$A$2:$A$3000,$A27,'Données Suivi'!$O$2:$O$3000,"INVESTISSEMENT",'Données Suivi'!$H$2:$H$3000,"EN COURS DE PREENGAGEMENT")</f>
        <v>0</v>
      </c>
      <c r="L27" s="106">
        <f>SUMIFS('Données Suivi'!$J$2:$J$3000,'Données Suivi'!$A$2:$A$3000,$A27,'Données Suivi'!$O$2:$O$3000,"INVESTISSEMENT",'Données Suivi'!$H$2:$H$3000,"NON ENGAGE")</f>
        <v>0</v>
      </c>
      <c r="M27" s="107">
        <f t="shared" si="1"/>
        <v>0</v>
      </c>
      <c r="N27" s="108">
        <f t="shared" si="2"/>
        <v>22694635.920000002</v>
      </c>
    </row>
    <row r="28" spans="1:14" ht="21.95" customHeight="1" x14ac:dyDescent="0.25">
      <c r="A28" s="109" t="s">
        <v>5</v>
      </c>
      <c r="B28" s="110">
        <f t="shared" ref="B28:N28" si="3">SUM(B5:B27)</f>
        <v>607095193.37586665</v>
      </c>
      <c r="C28" s="110">
        <f t="shared" si="3"/>
        <v>32722157.760000002</v>
      </c>
      <c r="D28" s="110">
        <f t="shared" si="3"/>
        <v>22263126.191999998</v>
      </c>
      <c r="E28" s="110">
        <f t="shared" si="3"/>
        <v>9329928</v>
      </c>
      <c r="F28" s="110">
        <f t="shared" si="3"/>
        <v>7563008</v>
      </c>
      <c r="G28" s="110">
        <f t="shared" si="3"/>
        <v>678973413.32786667</v>
      </c>
      <c r="H28" s="111">
        <f t="shared" si="3"/>
        <v>38663865.009999998</v>
      </c>
      <c r="I28" s="111">
        <f t="shared" si="3"/>
        <v>49004400.93</v>
      </c>
      <c r="J28" s="111">
        <f t="shared" si="3"/>
        <v>6227502</v>
      </c>
      <c r="K28" s="111">
        <f t="shared" si="3"/>
        <v>18008064</v>
      </c>
      <c r="L28" s="111">
        <f t="shared" si="3"/>
        <v>30253710</v>
      </c>
      <c r="M28" s="111">
        <f t="shared" si="3"/>
        <v>142157541.94</v>
      </c>
      <c r="N28" s="112">
        <f t="shared" si="3"/>
        <v>821130955.26786661</v>
      </c>
    </row>
  </sheetData>
  <mergeCells count="6">
    <mergeCell ref="A1:N1"/>
    <mergeCell ref="B3:G3"/>
    <mergeCell ref="A3:A4"/>
    <mergeCell ref="A2:N2"/>
    <mergeCell ref="N3:N4"/>
    <mergeCell ref="H3:M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5"/>
  <sheetViews>
    <sheetView showGridLines="0" workbookViewId="0"/>
  </sheetViews>
  <sheetFormatPr baseColWidth="10" defaultColWidth="9.140625" defaultRowHeight="15" x14ac:dyDescent="0.25"/>
  <cols>
    <col min="1" max="1" width="30" style="74" customWidth="1"/>
    <col min="2" max="2" width="12" style="74" customWidth="1"/>
    <col min="3" max="3" width="15" style="74" customWidth="1"/>
    <col min="4" max="5" width="13" style="74" customWidth="1"/>
    <col min="6" max="6" width="11" style="74" customWidth="1"/>
    <col min="7" max="8" width="12" style="74" customWidth="1"/>
    <col min="9" max="9" width="13" style="74" customWidth="1"/>
    <col min="10" max="10" width="11" style="74" customWidth="1"/>
    <col min="11" max="11" width="9" style="74" customWidth="1"/>
    <col min="12" max="12" width="13" style="74" customWidth="1"/>
    <col min="13" max="13" width="3" style="74" customWidth="1"/>
    <col min="20" max="20" width="13" style="74" hidden="1" customWidth="1"/>
  </cols>
  <sheetData>
    <row r="1" spans="1:8" ht="27.95" customHeight="1" x14ac:dyDescent="0.25">
      <c r="A1" s="197" t="s">
        <v>36</v>
      </c>
      <c r="B1" s="188"/>
      <c r="C1" s="188"/>
      <c r="D1" s="188"/>
      <c r="E1" s="188"/>
      <c r="F1" s="188"/>
    </row>
    <row r="3" spans="1:8" ht="15.75" x14ac:dyDescent="0.25">
      <c r="A3" s="98" t="s">
        <v>37</v>
      </c>
      <c r="C3" s="99" t="s">
        <v>20</v>
      </c>
    </row>
    <row r="5" spans="1:8" ht="15.75" x14ac:dyDescent="0.25">
      <c r="A5" s="98" t="s">
        <v>38</v>
      </c>
      <c r="C5" s="99" t="s">
        <v>39</v>
      </c>
    </row>
    <row r="7" spans="1:8" ht="20.100000000000001" customHeight="1" x14ac:dyDescent="0.25">
      <c r="A7" s="194" t="s">
        <v>40</v>
      </c>
      <c r="B7" s="188"/>
      <c r="C7" s="188"/>
      <c r="D7" s="188"/>
      <c r="E7" s="188"/>
      <c r="F7" s="188"/>
      <c r="G7" s="188"/>
      <c r="H7" s="188"/>
    </row>
    <row r="8" spans="1:8" x14ac:dyDescent="0.25">
      <c r="A8" s="195" t="s">
        <v>41</v>
      </c>
      <c r="B8" s="195" t="s">
        <v>42</v>
      </c>
      <c r="C8" s="195" t="s">
        <v>43</v>
      </c>
      <c r="D8" s="192" t="s">
        <v>44</v>
      </c>
      <c r="E8" s="193"/>
      <c r="F8" s="192" t="s">
        <v>45</v>
      </c>
      <c r="G8" s="198"/>
      <c r="H8" s="193"/>
    </row>
    <row r="9" spans="1:8" ht="30" x14ac:dyDescent="0.25">
      <c r="A9" s="196"/>
      <c r="B9" s="196"/>
      <c r="C9" s="196"/>
      <c r="D9" s="86" t="s">
        <v>46</v>
      </c>
      <c r="E9" s="86" t="s">
        <v>47</v>
      </c>
      <c r="F9" s="86" t="s">
        <v>48</v>
      </c>
      <c r="G9" s="86" t="s">
        <v>49</v>
      </c>
      <c r="H9" s="86" t="s">
        <v>50</v>
      </c>
    </row>
    <row r="10" spans="1:8" x14ac:dyDescent="0.25">
      <c r="A10" s="87" t="s">
        <v>39</v>
      </c>
      <c r="B10" s="88">
        <f>COUNTIFS('Données Suivi'!$A$2:$A$3000,$C$3,'Données Suivi'!$C$2:$C$3000,$A10)</f>
        <v>11</v>
      </c>
      <c r="C10" s="91">
        <f>SUMIFS('Données Suivi'!$J$2:$J$3000,'Données Suivi'!$A$2:$A$3000,$C$3,'Données Suivi'!$C$2:$C$3000,$A10)</f>
        <v>3339526.8</v>
      </c>
      <c r="D10" s="88">
        <f>COUNTIFS('Données Suivi'!$A$2:$A$3000,$C$3,'Données Suivi'!$C$2:$C$3000,$A10,'Données Suivi'!$O$2:$O$3000,"FONCTIONNEMENT")</f>
        <v>11</v>
      </c>
      <c r="E10" s="88">
        <f>COUNTIFS('Données Suivi'!$A$2:$A$3000,$C$3,'Données Suivi'!$C$2:$C$3000,$A10,'Données Suivi'!$O$2:$O$3000,"INVESTISSEMENT")</f>
        <v>0</v>
      </c>
      <c r="F10" s="88">
        <f>COUNTIFS('Données Suivi'!$A$2:$A$3000,$C$3,'Données Suivi'!$C$2:$C$3000,$A10,'Données Suivi'!$P$2:$P$3000,"GENERAL")</f>
        <v>0</v>
      </c>
      <c r="G10" s="88">
        <f>COUNTIFS('Données Suivi'!$A$2:$A$3000,$C$3,'Données Suivi'!$C$2:$C$3000,$A10,'Données Suivi'!$P$2:$P$3000,"PME")</f>
        <v>0</v>
      </c>
      <c r="H10" s="88">
        <f>COUNTIFS('Données Suivi'!$A$2:$A$3000,$C$3,'Données Suivi'!$C$2:$C$3000,$A10,'Données Suivi'!$P$2:$P$3000,"NON CONCERNE")</f>
        <v>11</v>
      </c>
    </row>
    <row r="11" spans="1:8" x14ac:dyDescent="0.25">
      <c r="A11" s="87" t="s">
        <v>51</v>
      </c>
      <c r="B11" s="88">
        <f>COUNTIFS('Données Suivi'!$A$2:$A$3000,$C$3,'Données Suivi'!$C$2:$C$3000,$A11)</f>
        <v>42</v>
      </c>
      <c r="C11" s="91">
        <f>SUMIFS('Données Suivi'!$J$2:$J$3000,'Données Suivi'!$A$2:$A$3000,$C$3,'Données Suivi'!$C$2:$C$3000,$A11)</f>
        <v>82870898.816</v>
      </c>
      <c r="D11" s="88">
        <f>COUNTIFS('Données Suivi'!$A$2:$A$3000,$C$3,'Données Suivi'!$C$2:$C$3000,$A11,'Données Suivi'!$O$2:$O$3000,"FONCTIONNEMENT")</f>
        <v>13</v>
      </c>
      <c r="E11" s="88">
        <f>COUNTIFS('Données Suivi'!$A$2:$A$3000,$C$3,'Données Suivi'!$C$2:$C$3000,$A11,'Données Suivi'!$O$2:$O$3000,"INVESTISSEMENT")</f>
        <v>29</v>
      </c>
      <c r="F11" s="88">
        <f>COUNTIFS('Données Suivi'!$A$2:$A$3000,$C$3,'Données Suivi'!$C$2:$C$3000,$A11,'Données Suivi'!$P$2:$P$3000,"GENERAL")</f>
        <v>28</v>
      </c>
      <c r="G11" s="88">
        <f>COUNTIFS('Données Suivi'!$A$2:$A$3000,$C$3,'Données Suivi'!$C$2:$C$3000,$A11,'Données Suivi'!$P$2:$P$3000,"PME")</f>
        <v>9</v>
      </c>
      <c r="H11" s="88">
        <f>COUNTIFS('Données Suivi'!$A$2:$A$3000,$C$3,'Données Suivi'!$C$2:$C$3000,$A11,'Données Suivi'!$P$2:$P$3000,"NON CONCERNE")</f>
        <v>5</v>
      </c>
    </row>
    <row r="12" spans="1:8" x14ac:dyDescent="0.25">
      <c r="A12" s="87" t="s">
        <v>52</v>
      </c>
      <c r="B12" s="88">
        <f>COUNTIFS('Données Suivi'!$A$2:$A$3000,$C$3,'Données Suivi'!$C$2:$C$3000,$A12)</f>
        <v>0</v>
      </c>
      <c r="C12" s="91">
        <f>SUMIFS('Données Suivi'!$J$2:$J$3000,'Données Suivi'!$A$2:$A$3000,$C$3,'Données Suivi'!$C$2:$C$3000,$A12)</f>
        <v>0</v>
      </c>
      <c r="D12" s="88">
        <f>COUNTIFS('Données Suivi'!$A$2:$A$3000,$C$3,'Données Suivi'!$C$2:$C$3000,$A12,'Données Suivi'!$O$2:$O$3000,"FONCTIONNEMENT")</f>
        <v>0</v>
      </c>
      <c r="E12" s="88">
        <f>COUNTIFS('Données Suivi'!$A$2:$A$3000,$C$3,'Données Suivi'!$C$2:$C$3000,$A12,'Données Suivi'!$O$2:$O$3000,"INVESTISSEMENT")</f>
        <v>0</v>
      </c>
      <c r="F12" s="88">
        <f>COUNTIFS('Données Suivi'!$A$2:$A$3000,$C$3,'Données Suivi'!$C$2:$C$3000,$A12,'Données Suivi'!$P$2:$P$3000,"GENERAL")</f>
        <v>0</v>
      </c>
      <c r="G12" s="88">
        <f>COUNTIFS('Données Suivi'!$A$2:$A$3000,$C$3,'Données Suivi'!$C$2:$C$3000,$A12,'Données Suivi'!$P$2:$P$3000,"PME")</f>
        <v>0</v>
      </c>
      <c r="H12" s="88">
        <f>COUNTIFS('Données Suivi'!$A$2:$A$3000,$C$3,'Données Suivi'!$C$2:$C$3000,$A12,'Données Suivi'!$P$2:$P$3000,"NON CONCERNE")</f>
        <v>0</v>
      </c>
    </row>
    <row r="13" spans="1:8" x14ac:dyDescent="0.25">
      <c r="A13" s="87" t="s">
        <v>53</v>
      </c>
      <c r="B13" s="88">
        <f>COUNTIFS('Données Suivi'!$A$2:$A$3000,$C$3,'Données Suivi'!$C$2:$C$3000,$A13)</f>
        <v>4</v>
      </c>
      <c r="C13" s="91">
        <f>SUMIFS('Données Suivi'!$J$2:$J$3000,'Données Suivi'!$A$2:$A$3000,$C$3,'Données Suivi'!$C$2:$C$3000,$A13)</f>
        <v>928548.96</v>
      </c>
      <c r="D13" s="88">
        <f>COUNTIFS('Données Suivi'!$A$2:$A$3000,$C$3,'Données Suivi'!$C$2:$C$3000,$A13,'Données Suivi'!$O$2:$O$3000,"FONCTIONNEMENT")</f>
        <v>2</v>
      </c>
      <c r="E13" s="88">
        <f>COUNTIFS('Données Suivi'!$A$2:$A$3000,$C$3,'Données Suivi'!$C$2:$C$3000,$A13,'Données Suivi'!$O$2:$O$3000,"INVESTISSEMENT")</f>
        <v>2</v>
      </c>
      <c r="F13" s="88">
        <f>COUNTIFS('Données Suivi'!$A$2:$A$3000,$C$3,'Données Suivi'!$C$2:$C$3000,$A13,'Données Suivi'!$P$2:$P$3000,"GENERAL")</f>
        <v>1</v>
      </c>
      <c r="G13" s="88">
        <f>COUNTIFS('Données Suivi'!$A$2:$A$3000,$C$3,'Données Suivi'!$C$2:$C$3000,$A13,'Données Suivi'!$P$2:$P$3000,"PME")</f>
        <v>0</v>
      </c>
      <c r="H13" s="88">
        <f>COUNTIFS('Données Suivi'!$A$2:$A$3000,$C$3,'Données Suivi'!$C$2:$C$3000,$A13,'Données Suivi'!$P$2:$P$3000,"NON CONCERNE")</f>
        <v>3</v>
      </c>
    </row>
    <row r="14" spans="1:8" x14ac:dyDescent="0.25">
      <c r="A14" s="87" t="s">
        <v>54</v>
      </c>
      <c r="B14" s="88">
        <f>COUNTIFS('Données Suivi'!$A$2:$A$3000,$C$3,'Données Suivi'!$C$2:$C$3000,$A14)</f>
        <v>1</v>
      </c>
      <c r="C14" s="91">
        <f>SUMIFS('Données Suivi'!$J$2:$J$3000,'Données Suivi'!$A$2:$A$3000,$C$3,'Données Suivi'!$C$2:$C$3000,$A14)</f>
        <v>134289.07999999999</v>
      </c>
      <c r="D14" s="88">
        <f>COUNTIFS('Données Suivi'!$A$2:$A$3000,$C$3,'Données Suivi'!$C$2:$C$3000,$A14,'Données Suivi'!$O$2:$O$3000,"FONCTIONNEMENT")</f>
        <v>1</v>
      </c>
      <c r="E14" s="88">
        <f>COUNTIFS('Données Suivi'!$A$2:$A$3000,$C$3,'Données Suivi'!$C$2:$C$3000,$A14,'Données Suivi'!$O$2:$O$3000,"INVESTISSEMENT")</f>
        <v>0</v>
      </c>
      <c r="F14" s="88">
        <f>COUNTIFS('Données Suivi'!$A$2:$A$3000,$C$3,'Données Suivi'!$C$2:$C$3000,$A14,'Données Suivi'!$P$2:$P$3000,"GENERAL")</f>
        <v>1</v>
      </c>
      <c r="G14" s="88">
        <f>COUNTIFS('Données Suivi'!$A$2:$A$3000,$C$3,'Données Suivi'!$C$2:$C$3000,$A14,'Données Suivi'!$P$2:$P$3000,"PME")</f>
        <v>0</v>
      </c>
      <c r="H14" s="88">
        <f>COUNTIFS('Données Suivi'!$A$2:$A$3000,$C$3,'Données Suivi'!$C$2:$C$3000,$A14,'Données Suivi'!$P$2:$P$3000,"NON CONCERNE")</f>
        <v>0</v>
      </c>
    </row>
    <row r="15" spans="1:8" x14ac:dyDescent="0.25">
      <c r="A15" s="87" t="s">
        <v>55</v>
      </c>
      <c r="B15" s="88">
        <f>COUNTIFS('Données Suivi'!$A$2:$A$3000,$C$3,'Données Suivi'!$C$2:$C$3000,$A15)</f>
        <v>0</v>
      </c>
      <c r="C15" s="91">
        <f>SUMIFS('Données Suivi'!$J$2:$J$3000,'Données Suivi'!$A$2:$A$3000,$C$3,'Données Suivi'!$C$2:$C$3000,$A15)</f>
        <v>0</v>
      </c>
      <c r="D15" s="88">
        <f>COUNTIFS('Données Suivi'!$A$2:$A$3000,$C$3,'Données Suivi'!$C$2:$C$3000,$A15,'Données Suivi'!$O$2:$O$3000,"FONCTIONNEMENT")</f>
        <v>0</v>
      </c>
      <c r="E15" s="88">
        <f>COUNTIFS('Données Suivi'!$A$2:$A$3000,$C$3,'Données Suivi'!$C$2:$C$3000,$A15,'Données Suivi'!$O$2:$O$3000,"INVESTISSEMENT")</f>
        <v>0</v>
      </c>
      <c r="F15" s="88">
        <f>COUNTIFS('Données Suivi'!$A$2:$A$3000,$C$3,'Données Suivi'!$C$2:$C$3000,$A15,'Données Suivi'!$P$2:$P$3000,"GENERAL")</f>
        <v>0</v>
      </c>
      <c r="G15" s="88">
        <f>COUNTIFS('Données Suivi'!$A$2:$A$3000,$C$3,'Données Suivi'!$C$2:$C$3000,$A15,'Données Suivi'!$P$2:$P$3000,"PME")</f>
        <v>0</v>
      </c>
      <c r="H15" s="88">
        <f>COUNTIFS('Données Suivi'!$A$2:$A$3000,$C$3,'Données Suivi'!$C$2:$C$3000,$A15,'Données Suivi'!$P$2:$P$3000,"NON CONCERNE")</f>
        <v>0</v>
      </c>
    </row>
    <row r="16" spans="1:8" x14ac:dyDescent="0.25">
      <c r="A16" s="90" t="s">
        <v>56</v>
      </c>
      <c r="B16" s="89">
        <f t="shared" ref="B16:H16" si="0">SUM(B10:B15)</f>
        <v>58</v>
      </c>
      <c r="C16" s="100">
        <f t="shared" si="0"/>
        <v>87273263.655999988</v>
      </c>
      <c r="D16" s="89">
        <f t="shared" si="0"/>
        <v>27</v>
      </c>
      <c r="E16" s="89">
        <f t="shared" si="0"/>
        <v>31</v>
      </c>
      <c r="F16" s="89">
        <f t="shared" si="0"/>
        <v>30</v>
      </c>
      <c r="G16" s="89">
        <f t="shared" si="0"/>
        <v>9</v>
      </c>
      <c r="H16" s="89">
        <f t="shared" si="0"/>
        <v>19</v>
      </c>
    </row>
    <row r="18" spans="1:4" ht="20.100000000000001" customHeight="1" x14ac:dyDescent="0.25">
      <c r="A18" s="194" t="s">
        <v>57</v>
      </c>
      <c r="B18" s="188"/>
      <c r="C18" s="188"/>
      <c r="D18" s="188"/>
    </row>
    <row r="19" spans="1:4" ht="45" x14ac:dyDescent="0.25">
      <c r="A19" s="86" t="s">
        <v>58</v>
      </c>
      <c r="B19" s="86" t="s">
        <v>42</v>
      </c>
      <c r="C19" s="86" t="s">
        <v>59</v>
      </c>
      <c r="D19" s="86" t="s">
        <v>60</v>
      </c>
    </row>
    <row r="20" spans="1:4" x14ac:dyDescent="0.25">
      <c r="A20" s="87" t="s">
        <v>10</v>
      </c>
      <c r="B20" s="88">
        <f>COUNTIFS('Données Suivi'!$A$2:$A$3000,$C$3,'Données Suivi'!$C$2:$C$3000,$C$5,'Données Suivi'!$H$2:$H$3000,$A20)</f>
        <v>1</v>
      </c>
      <c r="C20" s="91">
        <f>SUMIFS('Données Suivi'!$J$2:$J$3000,'Données Suivi'!$A$2:$A$3000,$C$3,'Données Suivi'!$C$2:$C$3000,$C$5,'Données Suivi'!$H$2:$H$3000,$A20,'Données Suivi'!$O$2:$O$3000,"FONCTIONNEMENT")</f>
        <v>96000</v>
      </c>
      <c r="D20" s="91">
        <f>SUMIFS('Données Suivi'!$J$2:$J$3000,'Données Suivi'!$A$2:$A$3000,$C$3,'Données Suivi'!$C$2:$C$3000,$C$5,'Données Suivi'!$H$2:$H$3000,$A20,'Données Suivi'!$O$2:$O$3000,"INVESTISSEMENT")</f>
        <v>0</v>
      </c>
    </row>
    <row r="21" spans="1:4" x14ac:dyDescent="0.25">
      <c r="A21" s="87" t="s">
        <v>9</v>
      </c>
      <c r="B21" s="88">
        <f>COUNTIFS('Données Suivi'!$A$2:$A$3000,$C$3,'Données Suivi'!$C$2:$C$3000,$C$5,'Données Suivi'!$H$2:$H$3000,$A21)</f>
        <v>0</v>
      </c>
      <c r="C21" s="91">
        <f>SUMIFS('Données Suivi'!$J$2:$J$3000,'Données Suivi'!$A$2:$A$3000,$C$3,'Données Suivi'!$C$2:$C$3000,$C$5,'Données Suivi'!$H$2:$H$3000,$A21,'Données Suivi'!$O$2:$O$3000,"FONCTIONNEMENT")</f>
        <v>0</v>
      </c>
      <c r="D21" s="91">
        <f>SUMIFS('Données Suivi'!$J$2:$J$3000,'Données Suivi'!$A$2:$A$3000,$C$3,'Données Suivi'!$C$2:$C$3000,$C$5,'Données Suivi'!$H$2:$H$3000,$A21,'Données Suivi'!$O$2:$O$3000,"INVESTISSEMENT")</f>
        <v>0</v>
      </c>
    </row>
    <row r="22" spans="1:4" x14ac:dyDescent="0.25">
      <c r="A22" s="87" t="s">
        <v>7</v>
      </c>
      <c r="B22" s="88">
        <f>COUNTIFS('Données Suivi'!$A$2:$A$3000,$C$3,'Données Suivi'!$C$2:$C$3000,$C$5,'Données Suivi'!$H$2:$H$3000,$A22)</f>
        <v>0</v>
      </c>
      <c r="C22" s="91">
        <f>SUMIFS('Données Suivi'!$J$2:$J$3000,'Données Suivi'!$A$2:$A$3000,$C$3,'Données Suivi'!$C$2:$C$3000,$C$5,'Données Suivi'!$H$2:$H$3000,$A22,'Données Suivi'!$O$2:$O$3000,"FONCTIONNEMENT")</f>
        <v>0</v>
      </c>
      <c r="D22" s="91">
        <f>SUMIFS('Données Suivi'!$J$2:$J$3000,'Données Suivi'!$A$2:$A$3000,$C$3,'Données Suivi'!$C$2:$C$3000,$C$5,'Données Suivi'!$H$2:$H$3000,$A22,'Données Suivi'!$O$2:$O$3000,"INVESTISSEMENT")</f>
        <v>0</v>
      </c>
    </row>
    <row r="23" spans="1:4" x14ac:dyDescent="0.25">
      <c r="A23" s="87" t="s">
        <v>8</v>
      </c>
      <c r="B23" s="88">
        <f>COUNTIFS('Données Suivi'!$A$2:$A$3000,$C$3,'Données Suivi'!$C$2:$C$3000,$C$5,'Données Suivi'!$H$2:$H$3000,$A23)</f>
        <v>0</v>
      </c>
      <c r="C23" s="91">
        <f>SUMIFS('Données Suivi'!$J$2:$J$3000,'Données Suivi'!$A$2:$A$3000,$C$3,'Données Suivi'!$C$2:$C$3000,$C$5,'Données Suivi'!$H$2:$H$3000,$A23,'Données Suivi'!$O$2:$O$3000,"FONCTIONNEMENT")</f>
        <v>0</v>
      </c>
      <c r="D23" s="91">
        <f>SUMIFS('Données Suivi'!$J$2:$J$3000,'Données Suivi'!$A$2:$A$3000,$C$3,'Données Suivi'!$C$2:$C$3000,$C$5,'Données Suivi'!$H$2:$H$3000,$A23,'Données Suivi'!$O$2:$O$3000,"INVESTISSEMENT")</f>
        <v>0</v>
      </c>
    </row>
    <row r="24" spans="1:4" x14ac:dyDescent="0.25">
      <c r="A24" s="87" t="s">
        <v>6</v>
      </c>
      <c r="B24" s="88">
        <f>COUNTIFS('Données Suivi'!$A$2:$A$3000,$C$3,'Données Suivi'!$C$2:$C$3000,$C$5,'Données Suivi'!$H$2:$H$3000,$A24)</f>
        <v>10</v>
      </c>
      <c r="C24" s="91">
        <f>SUMIFS('Données Suivi'!$J$2:$J$3000,'Données Suivi'!$A$2:$A$3000,$C$3,'Données Suivi'!$C$2:$C$3000,$C$5,'Données Suivi'!$H$2:$H$3000,$A24,'Données Suivi'!$O$2:$O$3000,"FONCTIONNEMENT")</f>
        <v>3243526.8</v>
      </c>
      <c r="D24" s="91">
        <f>SUMIFS('Données Suivi'!$J$2:$J$3000,'Données Suivi'!$A$2:$A$3000,$C$3,'Données Suivi'!$C$2:$C$3000,$C$5,'Données Suivi'!$H$2:$H$3000,$A24,'Données Suivi'!$O$2:$O$3000,"INVESTISSEMENT")</f>
        <v>0</v>
      </c>
    </row>
    <row r="25" spans="1:4" x14ac:dyDescent="0.25">
      <c r="A25" s="90" t="s">
        <v>61</v>
      </c>
      <c r="B25" s="89">
        <f>SUM(B20:B24)</f>
        <v>11</v>
      </c>
      <c r="C25" s="100">
        <f>SUM(C20:C24)</f>
        <v>3339526.8</v>
      </c>
      <c r="D25" s="100">
        <f>SUM(D20:D24)</f>
        <v>0</v>
      </c>
    </row>
    <row r="27" spans="1:4" ht="20.100000000000001" customHeight="1" x14ac:dyDescent="0.25">
      <c r="A27" s="194" t="s">
        <v>62</v>
      </c>
      <c r="B27" s="188"/>
      <c r="C27" s="188"/>
    </row>
    <row r="28" spans="1:4" x14ac:dyDescent="0.25">
      <c r="A28" s="86" t="s">
        <v>63</v>
      </c>
      <c r="B28" s="86" t="s">
        <v>42</v>
      </c>
      <c r="C28" s="86" t="s">
        <v>43</v>
      </c>
    </row>
    <row r="29" spans="1:4" x14ac:dyDescent="0.25">
      <c r="A29" s="87" t="s">
        <v>64</v>
      </c>
      <c r="B29" s="88">
        <f>COUNTIFS('Données Suivi'!$A$2:$A$3000,$C$3,'Données Suivi'!$H$2:$H$3000,"NON ENGAGE",'Données Suivi'!$E$2:$E$3000,$A29)</f>
        <v>14</v>
      </c>
      <c r="C29" s="91">
        <f>SUMIFS('Données Suivi'!$J$2:$J$3000,'Données Suivi'!$A$2:$A$3000,$C$3,'Données Suivi'!$H$2:$H$3000,"NON ENGAGE",'Données Suivi'!$E$2:$E$3000,$A29)</f>
        <v>23580168</v>
      </c>
    </row>
    <row r="30" spans="1:4" x14ac:dyDescent="0.25">
      <c r="A30" s="87" t="s">
        <v>65</v>
      </c>
      <c r="B30" s="88">
        <f>COUNTIFS('Données Suivi'!$A$2:$A$3000,$C$3,'Données Suivi'!$H$2:$H$3000,"NON ENGAGE",'Données Suivi'!$E$2:$E$3000,$A30)</f>
        <v>2</v>
      </c>
      <c r="C30" s="91">
        <f>SUMIFS('Données Suivi'!$J$2:$J$3000,'Données Suivi'!$A$2:$A$3000,$C$3,'Données Suivi'!$H$2:$H$3000,"NON ENGAGE",'Données Suivi'!$E$2:$E$3000,$A30)</f>
        <v>2002704</v>
      </c>
    </row>
    <row r="31" spans="1:4" x14ac:dyDescent="0.25">
      <c r="A31" s="87" t="s">
        <v>66</v>
      </c>
      <c r="B31" s="88">
        <f>COUNTIFS('Données Suivi'!$A$2:$A$3000,$C$3,'Données Suivi'!$H$2:$H$3000,"NON ENGAGE",'Données Suivi'!$E$2:$E$3000,$A31)</f>
        <v>0</v>
      </c>
      <c r="C31" s="91">
        <f>SUMIFS('Données Suivi'!$J$2:$J$3000,'Données Suivi'!$A$2:$A$3000,$C$3,'Données Suivi'!$H$2:$H$3000,"NON ENGAGE",'Données Suivi'!$E$2:$E$3000,$A31)</f>
        <v>0</v>
      </c>
    </row>
    <row r="32" spans="1:4" x14ac:dyDescent="0.25">
      <c r="A32" s="90" t="s">
        <v>67</v>
      </c>
      <c r="B32" s="89">
        <f>SUM(B29:B31)</f>
        <v>16</v>
      </c>
      <c r="C32" s="100">
        <f>SUM(C29:C31)</f>
        <v>25582872</v>
      </c>
    </row>
    <row r="34" spans="1:20" ht="20.100000000000001" customHeight="1" x14ac:dyDescent="0.25">
      <c r="A34" s="194" t="s">
        <v>68</v>
      </c>
      <c r="B34" s="188"/>
      <c r="C34" s="188"/>
      <c r="D34" s="188"/>
      <c r="E34" s="188"/>
      <c r="F34" s="188"/>
    </row>
    <row r="35" spans="1:20" ht="30" x14ac:dyDescent="0.25">
      <c r="A35" s="86" t="s">
        <v>69</v>
      </c>
      <c r="B35" s="86" t="s">
        <v>70</v>
      </c>
      <c r="C35" s="86" t="s">
        <v>54</v>
      </c>
      <c r="D35" s="86" t="s">
        <v>71</v>
      </c>
      <c r="E35" s="86" t="s">
        <v>43</v>
      </c>
      <c r="F35" s="86" t="s">
        <v>72</v>
      </c>
    </row>
    <row r="36" spans="1:20" x14ac:dyDescent="0.25">
      <c r="A36" s="94" t="str">
        <f>IF($T36="","",INDEX('Données Suivi'!$D$2:$D$3000,$T36))</f>
        <v>ISMAIL MESKINE  -  Assistant cameraman</v>
      </c>
      <c r="B36" s="93" t="str">
        <f>IF($T36="","",INDEX('Données Suivi'!$B$2:$B$3000,$T36))</f>
        <v>PV N° : 02RC2025- DCT</v>
      </c>
      <c r="C36" s="93" t="str">
        <f>IF($T36="","",INDEX('Données Suivi'!$C$2:$C$3000,$T36))</f>
        <v>CONTRAT</v>
      </c>
      <c r="D36" s="93" t="str">
        <f>IF($T36="","",INDEX('Données Suivi'!$E$2:$E$3000,$T36))</f>
        <v>ANNULE</v>
      </c>
      <c r="E36" s="95">
        <f>IF($T36="","",INDEX('Données Suivi'!$J$2:$J$3000,$T36))</f>
        <v>96000</v>
      </c>
      <c r="F36" s="96">
        <f>IF($T36="","",INDEX('Données Suivi'!$K$2:$K$3000,$T36))</f>
        <v>46387</v>
      </c>
      <c r="T36">
        <f>IFERROR(MATCH($C$3&amp;"|"&amp;1,'Données Suivi'!$Q$2:$Q$3000,0),"")</f>
        <v>255</v>
      </c>
    </row>
    <row r="37" spans="1:20" x14ac:dyDescent="0.25">
      <c r="A37" s="94" t="str">
        <f>IF($T37="","",INDEX('Données Suivi'!$D$2:$D$3000,$T37))</f>
        <v>La fourniture et la mise en service de serveurs haute performance destinés aux applications d’intelligence artificielle et d’apprentissage automatique pour les besoins de la SNRT</v>
      </c>
      <c r="B37" s="93" t="str">
        <f>IF($T37="","",INDEX('Données Suivi'!$B$2:$B$3000,$T37))</f>
        <v>15 AOM/SNRT</v>
      </c>
      <c r="C37" s="93" t="str">
        <f>IF($T37="","",INDEX('Données Suivi'!$C$2:$C$3000,$T37))</f>
        <v>AOO-M</v>
      </c>
      <c r="D37" s="93" t="str">
        <f>IF($T37="","",INDEX('Données Suivi'!$E$2:$E$3000,$T37))</f>
        <v>ANNULE</v>
      </c>
      <c r="E37" s="95">
        <f>IF($T37="","",INDEX('Données Suivi'!$J$2:$J$3000,$T37))</f>
        <v>1906704</v>
      </c>
      <c r="F37" s="96">
        <f>IF($T37="","",INDEX('Données Suivi'!$K$2:$K$3000,$T37))</f>
        <v>46073</v>
      </c>
      <c r="T37">
        <f>IFERROR(MATCH($C$3&amp;"|"&amp;2,'Données Suivi'!$Q$2:$Q$3000,0),"")</f>
        <v>369</v>
      </c>
    </row>
    <row r="38" spans="1:20" x14ac:dyDescent="0.25">
      <c r="A38" s="94" t="str">
        <f>IF($T38="","",INDEX('Données Suivi'!$D$2:$D$3000,$T38))</f>
        <v>La fourniture et la mise en service d’infrastructures informatiques haute performance pour les applications d’intelligences artificielle pour les besoins de la SNRT</v>
      </c>
      <c r="B38" s="93" t="str">
        <f>IF($T38="","",INDEX('Données Suivi'!$B$2:$B$3000,$T38))</f>
        <v>15 AOM/SNRT</v>
      </c>
      <c r="C38" s="93" t="str">
        <f>IF($T38="","",INDEX('Données Suivi'!$C$2:$C$3000,$T38))</f>
        <v>AOO-M</v>
      </c>
      <c r="D38" s="93" t="str">
        <f>IF($T38="","",INDEX('Données Suivi'!$E$2:$E$3000,$T38))</f>
        <v>INFRUCTUEUX</v>
      </c>
      <c r="E38" s="95">
        <f>IF($T38="","",INDEX('Données Suivi'!$J$2:$J$3000,$T38))</f>
        <v>677484</v>
      </c>
      <c r="F38" s="96">
        <f>IF($T38="","",INDEX('Données Suivi'!$K$2:$K$3000,$T38))</f>
        <v>46073</v>
      </c>
      <c r="T38">
        <f>IFERROR(MATCH($C$3&amp;"|"&amp;3,'Données Suivi'!$Q$2:$Q$3000,0),"")</f>
        <v>370</v>
      </c>
    </row>
    <row r="39" spans="1:20" x14ac:dyDescent="0.25">
      <c r="A39" s="94" t="str">
        <f>IF($T39="","",INDEX('Données Suivi'!$D$2:$D$3000,$T39))</f>
        <v>La fourniture et la mise en service d'équipement informatiques les besoins de SNRT new de la SNRT</v>
      </c>
      <c r="B39" s="93" t="str">
        <f>IF($T39="","",INDEX('Données Suivi'!$B$2:$B$3000,$T39))</f>
        <v>21 AOM/SNRT</v>
      </c>
      <c r="C39" s="93" t="str">
        <f>IF($T39="","",INDEX('Données Suivi'!$C$2:$C$3000,$T39))</f>
        <v>AOO-M</v>
      </c>
      <c r="D39" s="93" t="str">
        <f>IF($T39="","",INDEX('Données Suivi'!$E$2:$E$3000,$T39))</f>
        <v>INFRUCTUEUX</v>
      </c>
      <c r="E39" s="95">
        <f>IF($T39="","",INDEX('Données Suivi'!$J$2:$J$3000,$T39))</f>
        <v>1896696</v>
      </c>
      <c r="F39" s="96">
        <f>IF($T39="","",INDEX('Données Suivi'!$K$2:$K$3000,$T39))</f>
        <v>46114</v>
      </c>
      <c r="T39">
        <f>IFERROR(MATCH($C$3&amp;"|"&amp;4,'Données Suivi'!$Q$2:$Q$3000,0),"")</f>
        <v>424</v>
      </c>
    </row>
    <row r="40" spans="1:20" x14ac:dyDescent="0.25">
      <c r="A40" s="94" t="str">
        <f>IF($T40="","",INDEX('Données Suivi'!$D$2:$D$3000,$T40))</f>
        <v>La fourniture et la mise en service d'accessoires,pièces de rechange et outillage informatique pour les besoins de la SNRT</v>
      </c>
      <c r="B40" s="93" t="str">
        <f>IF($T40="","",INDEX('Données Suivi'!$B$2:$B$3000,$T40))</f>
        <v>06 AOM/SNRT</v>
      </c>
      <c r="C40" s="93" t="str">
        <f>IF($T40="","",INDEX('Données Suivi'!$C$2:$C$3000,$T40))</f>
        <v>AOO-M</v>
      </c>
      <c r="D40" s="93" t="str">
        <f>IF($T40="","",INDEX('Données Suivi'!$E$2:$E$3000,$T40))</f>
        <v>INFRUCTUEUX</v>
      </c>
      <c r="E40" s="95">
        <f>IF($T40="","",INDEX('Données Suivi'!$J$2:$J$3000,$T40))</f>
        <v>407304</v>
      </c>
      <c r="F40" s="96">
        <f>IF($T40="","",INDEX('Données Suivi'!$K$2:$K$3000,$T40))</f>
        <v>46114</v>
      </c>
      <c r="T40">
        <f>IFERROR(MATCH($C$3&amp;"|"&amp;5,'Données Suivi'!$Q$2:$Q$3000,0),"")</f>
        <v>427</v>
      </c>
    </row>
    <row r="41" spans="1:20" x14ac:dyDescent="0.25">
      <c r="A41" s="94" t="str">
        <f>IF($T41="","",INDEX('Données Suivi'!$D$2:$D$3000,$T41))</f>
        <v>La fourniture et la mise en service d'une solution de transport des communications intercom via des coules audio IP BROADCAST pour les besoins des unités mobiles de la SNRT</v>
      </c>
      <c r="B41" s="93" t="str">
        <f>IF($T41="","",INDEX('Données Suivi'!$B$2:$B$3000,$T41))</f>
        <v>23 AOM/SNRT</v>
      </c>
      <c r="C41" s="93" t="str">
        <f>IF($T41="","",INDEX('Données Suivi'!$C$2:$C$3000,$T41))</f>
        <v>AOO-M</v>
      </c>
      <c r="D41" s="93" t="str">
        <f>IF($T41="","",INDEX('Données Suivi'!$E$2:$E$3000,$T41))</f>
        <v>INFRUCTUEUX</v>
      </c>
      <c r="E41" s="95">
        <f>IF($T41="","",INDEX('Données Suivi'!$J$2:$J$3000,$T41))</f>
        <v>291156</v>
      </c>
      <c r="F41" s="96">
        <f>IF($T41="","",INDEX('Données Suivi'!$K$2:$K$3000,$T41))</f>
        <v>46119</v>
      </c>
      <c r="T41">
        <f>IFERROR(MATCH($C$3&amp;"|"&amp;6,'Données Suivi'!$Q$2:$Q$3000,0),"")</f>
        <v>430</v>
      </c>
    </row>
    <row r="42" spans="1:20" x14ac:dyDescent="0.25">
      <c r="A42" s="94" t="str">
        <f>IF($T42="","",INDEX('Données Suivi'!$D$2:$D$3000,$T42))</f>
        <v>Fourniture et mise en service d’équipements audio vidéo au profit de la DCRPSD de la SNRT</v>
      </c>
      <c r="B42" s="93" t="str">
        <f>IF($T42="","",INDEX('Données Suivi'!$B$2:$B$3000,$T42))</f>
        <v>26 AOM/SNRT</v>
      </c>
      <c r="C42" s="93" t="str">
        <f>IF($T42="","",INDEX('Données Suivi'!$C$2:$C$3000,$T42))</f>
        <v>AOO-M</v>
      </c>
      <c r="D42" s="93" t="str">
        <f>IF($T42="","",INDEX('Données Suivi'!$E$2:$E$3000,$T42))</f>
        <v>INFRUCTUEUX</v>
      </c>
      <c r="E42" s="95">
        <f>IF($T42="","",INDEX('Données Suivi'!$J$2:$J$3000,$T42))</f>
        <v>287676</v>
      </c>
      <c r="F42" s="96">
        <f>IF($T42="","",INDEX('Données Suivi'!$K$2:$K$3000,$T42))</f>
        <v>46121</v>
      </c>
      <c r="T42">
        <f>IFERROR(MATCH($C$3&amp;"|"&amp;7,'Données Suivi'!$Q$2:$Q$3000,0),"")</f>
        <v>431</v>
      </c>
    </row>
    <row r="43" spans="1:20" x14ac:dyDescent="0.25">
      <c r="A43" s="94" t="str">
        <f>IF($T43="","",INDEX('Données Suivi'!$D$2:$D$3000,$T43))</f>
        <v>La fourniture et la mise en service de serveurs pour renouvellement de serveurs d’enregistrement et de replay pour les besoins de la production TV des manifestations sportives</v>
      </c>
      <c r="B43" s="93" t="str">
        <f>IF($T43="","",INDEX('Données Suivi'!$B$2:$B$3000,$T43))</f>
        <v>30 AOM/SNRT</v>
      </c>
      <c r="C43" s="93" t="str">
        <f>IF($T43="","",INDEX('Données Suivi'!$C$2:$C$3000,$T43))</f>
        <v>AOO-M</v>
      </c>
      <c r="D43" s="93" t="str">
        <f>IF($T43="","",INDEX('Données Suivi'!$E$2:$E$3000,$T43))</f>
        <v>INFRUCTUEUX</v>
      </c>
      <c r="E43" s="95">
        <f>IF($T43="","",INDEX('Données Suivi'!$J$2:$J$3000,$T43))</f>
        <v>8948880</v>
      </c>
      <c r="F43" s="96">
        <f>IF($T43="","",INDEX('Données Suivi'!$K$2:$K$3000,$T43))</f>
        <v>46129</v>
      </c>
      <c r="T43">
        <f>IFERROR(MATCH($C$3&amp;"|"&amp;8,'Données Suivi'!$Q$2:$Q$3000,0),"")</f>
        <v>536</v>
      </c>
    </row>
    <row r="44" spans="1:20" x14ac:dyDescent="0.25">
      <c r="A44" s="94" t="str">
        <f>IF($T44="","",INDEX('Données Suivi'!$D$2:$D$3000,$T44))</f>
        <v>La fourniture et la mise en service de serveurs haute performance destinés aux applications d’intelligence artificielle et d’apprentissage automatique pour les besoins de la SNRT</v>
      </c>
      <c r="B44" s="93" t="str">
        <f>IF($T44="","",INDEX('Données Suivi'!$B$2:$B$3000,$T44))</f>
        <v>33 AOM/SNRT</v>
      </c>
      <c r="C44" s="93" t="str">
        <f>IF($T44="","",INDEX('Données Suivi'!$C$2:$C$3000,$T44))</f>
        <v>AOO-M</v>
      </c>
      <c r="D44" s="93" t="str">
        <f>IF($T44="","",INDEX('Données Suivi'!$E$2:$E$3000,$T44))</f>
        <v>INFRUCTUEUX</v>
      </c>
      <c r="E44" s="95">
        <f>IF($T44="","",INDEX('Données Suivi'!$J$2:$J$3000,$T44))</f>
        <v>1906704</v>
      </c>
      <c r="F44" s="96">
        <f>IF($T44="","",INDEX('Données Suivi'!$K$2:$K$3000,$T44))</f>
        <v>46140</v>
      </c>
      <c r="T44">
        <f>IFERROR(MATCH($C$3&amp;"|"&amp;9,'Données Suivi'!$Q$2:$Q$3000,0),"")</f>
        <v>550</v>
      </c>
    </row>
    <row r="45" spans="1:20" x14ac:dyDescent="0.25">
      <c r="A45" s="94" t="str">
        <f>IF($T45="","",INDEX('Données Suivi'!$D$2:$D$3000,$T45))</f>
        <v>La fourniture et la mise en service de lecteurs LTO destinés aux besoins d’archivage de la SNRT</v>
      </c>
      <c r="B45" s="93" t="str">
        <f>IF($T45="","",INDEX('Données Suivi'!$B$2:$B$3000,$T45))</f>
        <v>38 AOM/SNRT</v>
      </c>
      <c r="C45" s="93" t="str">
        <f>IF($T45="","",INDEX('Données Suivi'!$C$2:$C$3000,$T45))</f>
        <v>AOO-M</v>
      </c>
      <c r="D45" s="93" t="str">
        <f>IF($T45="","",INDEX('Données Suivi'!$E$2:$E$3000,$T45))</f>
        <v>INFRUCTUEUX</v>
      </c>
      <c r="E45" s="95">
        <f>IF($T45="","",INDEX('Données Suivi'!$J$2:$J$3000,$T45))</f>
        <v>367296</v>
      </c>
      <c r="F45" s="96">
        <f>IF($T45="","",INDEX('Données Suivi'!$K$2:$K$3000,$T45))</f>
        <v>46147</v>
      </c>
      <c r="T45">
        <f>IFERROR(MATCH($C$3&amp;"|"&amp;10,'Données Suivi'!$Q$2:$Q$3000,0),"")</f>
        <v>557</v>
      </c>
    </row>
    <row r="46" spans="1:20" x14ac:dyDescent="0.25">
      <c r="A46" s="94" t="str">
        <f>IF($T46="","",INDEX('Données Suivi'!$D$2:$D$3000,$T46))</f>
        <v>La fourniture et la mise en service de véhicules fourgon aménagés en rayonnage pour les besoins de la production de la SNRT</v>
      </c>
      <c r="B46" s="93" t="str">
        <f>IF($T46="","",INDEX('Données Suivi'!$B$2:$B$3000,$T46))</f>
        <v>52 AOM/SNRT</v>
      </c>
      <c r="C46" s="93" t="str">
        <f>IF($T46="","",INDEX('Données Suivi'!$C$2:$C$3000,$T46))</f>
        <v>AOO-M</v>
      </c>
      <c r="D46" s="93" t="str">
        <f>IF($T46="","",INDEX('Données Suivi'!$E$2:$E$3000,$T46))</f>
        <v>INFRUCTUEUX</v>
      </c>
      <c r="E46" s="95">
        <f>IF($T46="","",INDEX('Données Suivi'!$J$2:$J$3000,$T46))</f>
        <v>2054700</v>
      </c>
      <c r="F46" s="96">
        <f>IF($T46="","",INDEX('Données Suivi'!$K$2:$K$3000,$T46))</f>
        <v>46175</v>
      </c>
      <c r="T46">
        <f>IFERROR(MATCH($C$3&amp;"|"&amp;11,'Données Suivi'!$Q$2:$Q$3000,0),"")</f>
        <v>575</v>
      </c>
    </row>
    <row r="47" spans="1:20" x14ac:dyDescent="0.25">
      <c r="A47" s="94" t="str">
        <f>IF($T47="","",INDEX('Données Suivi'!$D$2:$D$3000,$T47))</f>
        <v>Renouvellement des licences de la solution de gestion financière pour les besoins de la SNRT</v>
      </c>
      <c r="B47" s="93" t="str">
        <f>IF($T47="","",INDEX('Données Suivi'!$B$2:$B$3000,$T47))</f>
        <v>46 AOM/SNRT</v>
      </c>
      <c r="C47" s="93" t="str">
        <f>IF($T47="","",INDEX('Données Suivi'!$C$2:$C$3000,$T47))</f>
        <v>AOO-M</v>
      </c>
      <c r="D47" s="93" t="str">
        <f>IF($T47="","",INDEX('Données Suivi'!$E$2:$E$3000,$T47))</f>
        <v>INFRUCTUEUX</v>
      </c>
      <c r="E47" s="95">
        <f>IF($T47="","",INDEX('Données Suivi'!$J$2:$J$3000,$T47))</f>
        <v>112824</v>
      </c>
      <c r="F47" s="96">
        <f>IF($T47="","",INDEX('Données Suivi'!$K$2:$K$3000,$T47))</f>
        <v>46175</v>
      </c>
      <c r="T47">
        <f>IFERROR(MATCH($C$3&amp;"|"&amp;12,'Données Suivi'!$Q$2:$Q$3000,0),"")</f>
        <v>576</v>
      </c>
    </row>
    <row r="48" spans="1:20" x14ac:dyDescent="0.25">
      <c r="A48" s="94" t="str">
        <f>IF($T48="","",INDEX('Données Suivi'!$D$2:$D$3000,$T48))</f>
        <v>La fourniture et la mise en service de lecteurs LTO destinés aux besoins d’archivage de la SNRT</v>
      </c>
      <c r="B48" s="93" t="str">
        <f>IF($T48="","",INDEX('Données Suivi'!$B$2:$B$3000,$T48))</f>
        <v>44 AOM</v>
      </c>
      <c r="C48" s="93" t="str">
        <f>IF($T48="","",INDEX('Données Suivi'!$C$2:$C$3000,$T48))</f>
        <v>AOO-M</v>
      </c>
      <c r="D48" s="93" t="str">
        <f>IF($T48="","",INDEX('Données Suivi'!$E$2:$E$3000,$T48))</f>
        <v>INFRUCTUEUX</v>
      </c>
      <c r="E48" s="95">
        <f>IF($T48="","",INDEX('Données Suivi'!$J$2:$J$3000,$T48))</f>
        <v>422256</v>
      </c>
      <c r="F48" s="96">
        <f>IF($T48="","",INDEX('Données Suivi'!$K$2:$K$3000,$T48))</f>
        <v>46185</v>
      </c>
      <c r="T48">
        <f>IFERROR(MATCH($C$3&amp;"|"&amp;13,'Données Suivi'!$Q$2:$Q$3000,0),"")</f>
        <v>585</v>
      </c>
    </row>
    <row r="49" spans="1:20" x14ac:dyDescent="0.25">
      <c r="A49" s="94" t="str">
        <f>IF($T49="","",INDEX('Données Suivi'!$D$2:$D$3000,$T49))</f>
        <v>La fourniture et la mise en service d'équipement informatiques les besoins de SNRT new de la SNRT</v>
      </c>
      <c r="B49" s="93" t="str">
        <f>IF($T49="","",INDEX('Données Suivi'!$B$2:$B$3000,$T49))</f>
        <v>53 AOM/SNRT</v>
      </c>
      <c r="C49" s="93" t="str">
        <f>IF($T49="","",INDEX('Données Suivi'!$C$2:$C$3000,$T49))</f>
        <v>AOO-M</v>
      </c>
      <c r="D49" s="93" t="str">
        <f>IF($T49="","",INDEX('Données Suivi'!$E$2:$E$3000,$T49))</f>
        <v>INFRUCTUEUX</v>
      </c>
      <c r="E49" s="95">
        <f>IF($T49="","",INDEX('Données Suivi'!$J$2:$J$3000,$T49))</f>
        <v>2086500</v>
      </c>
      <c r="F49" s="96">
        <f>IF($T49="","",INDEX('Données Suivi'!$K$2:$K$3000,$T49))</f>
        <v>46191</v>
      </c>
      <c r="T49">
        <f>IFERROR(MATCH($C$3&amp;"|"&amp;14,'Données Suivi'!$Q$2:$Q$3000,0),"")</f>
        <v>592</v>
      </c>
    </row>
    <row r="50" spans="1:20" x14ac:dyDescent="0.25">
      <c r="A50" s="94" t="str">
        <f>IF($T50="","",INDEX('Données Suivi'!$D$2:$D$3000,$T50))</f>
        <v>La fourniture et la mise en service de logiciels et de licences de solutions IT pour les besoins de la Société Nationale de Radiodiffusion et de Télévision</v>
      </c>
      <c r="B50" s="93" t="str">
        <f>IF($T50="","",INDEX('Données Suivi'!$B$2:$B$3000,$T50))</f>
        <v>40AOM/SNRT/2026</v>
      </c>
      <c r="C50" s="93" t="str">
        <f>IF($T50="","",INDEX('Données Suivi'!$C$2:$C$3000,$T50))</f>
        <v>AOO-M</v>
      </c>
      <c r="D50" s="93" t="str">
        <f>IF($T50="","",INDEX('Données Suivi'!$E$2:$E$3000,$T50))</f>
        <v>INFRUCTUEUX</v>
      </c>
      <c r="E50" s="95">
        <f>IF($T50="","",INDEX('Données Suivi'!$J$2:$J$3000,$T50))</f>
        <v>988416</v>
      </c>
      <c r="F50" s="96">
        <f>IF($T50="","",INDEX('Données Suivi'!$K$2:$K$3000,$T50))</f>
        <v>46209</v>
      </c>
      <c r="T50">
        <f>IFERROR(MATCH($C$3&amp;"|"&amp;15,'Données Suivi'!$Q$2:$Q$3000,0),"")</f>
        <v>613</v>
      </c>
    </row>
    <row r="51" spans="1:20" x14ac:dyDescent="0.25">
      <c r="A51" s="94" t="str">
        <f>IF($T51="","",INDEX('Données Suivi'!$D$2:$D$3000,$T51))</f>
        <v>Fourniture et mise en service d'un système de traveling robotisé pour les besoins de la production de la SNRT</v>
      </c>
      <c r="B51" s="93" t="str">
        <f>IF($T51="","",INDEX('Données Suivi'!$B$2:$B$3000,$T51))</f>
        <v>64AOM/SNRT/2026</v>
      </c>
      <c r="C51" s="93" t="str">
        <f>IF($T51="","",INDEX('Données Suivi'!$C$2:$C$3000,$T51))</f>
        <v>AOO-M</v>
      </c>
      <c r="D51" s="93" t="str">
        <f>IF($T51="","",INDEX('Données Suivi'!$E$2:$E$3000,$T51))</f>
        <v>INFRUCTUEUX</v>
      </c>
      <c r="E51" s="95">
        <f>IF($T51="","",INDEX('Données Suivi'!$J$2:$J$3000,$T51))</f>
        <v>3132276</v>
      </c>
      <c r="F51" s="96">
        <f>IF($T51="","",INDEX('Données Suivi'!$K$2:$K$3000,$T51))</f>
        <v>46127</v>
      </c>
      <c r="T51">
        <f>IFERROR(MATCH($C$3&amp;"|"&amp;16,'Données Suivi'!$Q$2:$Q$3000,0),"")</f>
        <v>619</v>
      </c>
    </row>
    <row r="52" spans="1:20" x14ac:dyDescent="0.25">
      <c r="A52" s="94" t="str">
        <f>IF($T52="","",INDEX('Données Suivi'!$D$2:$D$3000,$T52))</f>
        <v/>
      </c>
      <c r="B52" s="93" t="str">
        <f>IF($T52="","",INDEX('Données Suivi'!$B$2:$B$3000,$T52))</f>
        <v/>
      </c>
      <c r="C52" s="93" t="str">
        <f>IF($T52="","",INDEX('Données Suivi'!$C$2:$C$3000,$T52))</f>
        <v/>
      </c>
      <c r="D52" s="93" t="str">
        <f>IF($T52="","",INDEX('Données Suivi'!$E$2:$E$3000,$T52))</f>
        <v/>
      </c>
      <c r="E52" s="95" t="str">
        <f>IF($T52="","",INDEX('Données Suivi'!$J$2:$J$3000,$T52))</f>
        <v/>
      </c>
      <c r="F52" s="96" t="str">
        <f>IF($T52="","",INDEX('Données Suivi'!$K$2:$K$3000,$T52))</f>
        <v/>
      </c>
      <c r="T52" t="str">
        <f>IFERROR(MATCH($C$3&amp;"|"&amp;17,'Données Suivi'!$Q$2:$Q$3000,0),"")</f>
        <v/>
      </c>
    </row>
    <row r="53" spans="1:20" x14ac:dyDescent="0.25">
      <c r="A53" s="94" t="str">
        <f>IF($T53="","",INDEX('Données Suivi'!$D$2:$D$3000,$T53))</f>
        <v/>
      </c>
      <c r="B53" s="93" t="str">
        <f>IF($T53="","",INDEX('Données Suivi'!$B$2:$B$3000,$T53))</f>
        <v/>
      </c>
      <c r="C53" s="93" t="str">
        <f>IF($T53="","",INDEX('Données Suivi'!$C$2:$C$3000,$T53))</f>
        <v/>
      </c>
      <c r="D53" s="93" t="str">
        <f>IF($T53="","",INDEX('Données Suivi'!$E$2:$E$3000,$T53))</f>
        <v/>
      </c>
      <c r="E53" s="95" t="str">
        <f>IF($T53="","",INDEX('Données Suivi'!$J$2:$J$3000,$T53))</f>
        <v/>
      </c>
      <c r="F53" s="96" t="str">
        <f>IF($T53="","",INDEX('Données Suivi'!$K$2:$K$3000,$T53))</f>
        <v/>
      </c>
      <c r="T53" t="str">
        <f>IFERROR(MATCH($C$3&amp;"|"&amp;18,'Données Suivi'!$Q$2:$Q$3000,0),"")</f>
        <v/>
      </c>
    </row>
    <row r="54" spans="1:20" x14ac:dyDescent="0.25">
      <c r="A54" s="94" t="str">
        <f>IF($T54="","",INDEX('Données Suivi'!$D$2:$D$3000,$T54))</f>
        <v/>
      </c>
      <c r="B54" s="93" t="str">
        <f>IF($T54="","",INDEX('Données Suivi'!$B$2:$B$3000,$T54))</f>
        <v/>
      </c>
      <c r="C54" s="93" t="str">
        <f>IF($T54="","",INDEX('Données Suivi'!$C$2:$C$3000,$T54))</f>
        <v/>
      </c>
      <c r="D54" s="93" t="str">
        <f>IF($T54="","",INDEX('Données Suivi'!$E$2:$E$3000,$T54))</f>
        <v/>
      </c>
      <c r="E54" s="95" t="str">
        <f>IF($T54="","",INDEX('Données Suivi'!$J$2:$J$3000,$T54))</f>
        <v/>
      </c>
      <c r="F54" s="96" t="str">
        <f>IF($T54="","",INDEX('Données Suivi'!$K$2:$K$3000,$T54))</f>
        <v/>
      </c>
      <c r="T54" t="str">
        <f>IFERROR(MATCH($C$3&amp;"|"&amp;19,'Données Suivi'!$Q$2:$Q$3000,0),"")</f>
        <v/>
      </c>
    </row>
    <row r="55" spans="1:20" x14ac:dyDescent="0.25">
      <c r="A55" s="94" t="str">
        <f>IF($T55="","",INDEX('Données Suivi'!$D$2:$D$3000,$T55))</f>
        <v/>
      </c>
      <c r="B55" s="93" t="str">
        <f>IF($T55="","",INDEX('Données Suivi'!$B$2:$B$3000,$T55))</f>
        <v/>
      </c>
      <c r="C55" s="93" t="str">
        <f>IF($T55="","",INDEX('Données Suivi'!$C$2:$C$3000,$T55))</f>
        <v/>
      </c>
      <c r="D55" s="93" t="str">
        <f>IF($T55="","",INDEX('Données Suivi'!$E$2:$E$3000,$T55))</f>
        <v/>
      </c>
      <c r="E55" s="95" t="str">
        <f>IF($T55="","",INDEX('Données Suivi'!$J$2:$J$3000,$T55))</f>
        <v/>
      </c>
      <c r="F55" s="96" t="str">
        <f>IF($T55="","",INDEX('Données Suivi'!$K$2:$K$3000,$T55))</f>
        <v/>
      </c>
      <c r="T55" t="str">
        <f>IFERROR(MATCH($C$3&amp;"|"&amp;20,'Données Suivi'!$Q$2:$Q$3000,0),"")</f>
        <v/>
      </c>
    </row>
  </sheetData>
  <mergeCells count="10">
    <mergeCell ref="A1:F1"/>
    <mergeCell ref="F8:H8"/>
    <mergeCell ref="B8:B9"/>
    <mergeCell ref="A27:C27"/>
    <mergeCell ref="A34:F34"/>
    <mergeCell ref="D8:E8"/>
    <mergeCell ref="A18:D18"/>
    <mergeCell ref="A8:A9"/>
    <mergeCell ref="C8:C9"/>
    <mergeCell ref="A7:H7"/>
  </mergeCells>
  <dataValidations count="2">
    <dataValidation type="list" error="Choisir une direction dans la liste." prompt="Sélectionnez une direction" sqref="C3">
      <formula1>"ARRIYADIA,ASSADISSA,DA,DACG,DAR,DCPA,DCRI,DCT,DG,DINFORADIO,DINFOTV,DJURIDIQUE,DMPTV,DPMG,DPPR,DRH,DRPSD,MAGHRIBIA,RSSI,TAMAZIGHT,TDF -SITES,TDF-EXP&amp;MAIN,TV LAAYOUNE"</formula1>
    </dataValidation>
    <dataValidation type="list" error="Choisir un type de BCI dans la liste." prompt="Sélectionnez un type de BCI" sqref="C5">
      <formula1>"CONTRAT,AOO-M,AOO-CT,BCL,BCI,CA"</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4"/>
  <sheetViews>
    <sheetView showGridLines="0" workbookViewId="0">
      <pane ySplit="1" topLeftCell="A2" activePane="bottomLeft" state="frozen"/>
      <selection pane="bottomLeft"/>
    </sheetView>
  </sheetViews>
  <sheetFormatPr baseColWidth="10" defaultColWidth="9.140625" defaultRowHeight="15" x14ac:dyDescent="0.25"/>
  <cols>
    <col min="1" max="1" width="26" style="74" customWidth="1"/>
    <col min="2" max="3" width="14" style="74" customWidth="1"/>
    <col min="4" max="4" width="46" style="74" customWidth="1"/>
    <col min="5" max="5" width="20" style="74" customWidth="1"/>
    <col min="6" max="6" width="22" style="74" customWidth="1"/>
    <col min="7" max="7" width="15" style="74" customWidth="1"/>
    <col min="8" max="8" width="13" style="74" customWidth="1"/>
    <col min="9" max="9" width="12" style="74" customWidth="1"/>
  </cols>
  <sheetData>
    <row r="1" spans="1:13" ht="30" customHeight="1" x14ac:dyDescent="0.25">
      <c r="A1" s="206" t="s">
        <v>73</v>
      </c>
      <c r="B1" s="188"/>
      <c r="C1" s="188"/>
      <c r="D1" s="188"/>
      <c r="E1" s="188"/>
      <c r="F1" s="188"/>
      <c r="G1" s="188"/>
      <c r="H1" s="188"/>
      <c r="I1" s="188"/>
      <c r="J1" s="188"/>
      <c r="K1" s="188"/>
      <c r="L1" s="188"/>
      <c r="M1" s="188"/>
    </row>
    <row r="3" spans="1:13" x14ac:dyDescent="0.25">
      <c r="A3" s="199" t="s">
        <v>74</v>
      </c>
      <c r="B3" s="193"/>
      <c r="C3" s="199" t="s">
        <v>75</v>
      </c>
      <c r="D3" s="193"/>
      <c r="E3" s="199" t="s">
        <v>76</v>
      </c>
      <c r="F3" s="193"/>
      <c r="G3" s="199" t="s">
        <v>77</v>
      </c>
      <c r="H3" s="193"/>
      <c r="I3" s="199" t="s">
        <v>78</v>
      </c>
      <c r="J3" s="193"/>
      <c r="K3" s="199" t="s">
        <v>79</v>
      </c>
      <c r="L3" s="193"/>
    </row>
    <row r="4" spans="1:13" x14ac:dyDescent="0.25">
      <c r="A4" s="200">
        <f>COUNTIF('Données Suivi'!A2:A3000,"?*")</f>
        <v>684</v>
      </c>
      <c r="B4" s="201"/>
      <c r="C4" s="205">
        <f>SUM('Données Suivi'!J2:J3000)</f>
        <v>821130955.26786625</v>
      </c>
      <c r="D4" s="201"/>
      <c r="E4" s="200">
        <f>SUMPRODUCT(('Données Suivi'!$A$2:$A$3000&lt;&gt;"")/COUNTIF('Données Suivi'!$A$2:$A$3000,'Données Suivi'!$A$2:$A$3000&amp;""))</f>
        <v>23</v>
      </c>
      <c r="F4" s="201"/>
      <c r="G4" s="204">
        <f>SUMIF('Données Suivi'!M2:M3000,"Engagé",'Données Suivi'!J2:J3000)/SUM('Données Suivi'!J2:J3000)</f>
        <v>0.78642639671915604</v>
      </c>
      <c r="H4" s="201"/>
      <c r="I4" s="205">
        <f>SUMIF('Données Suivi'!M2:M3000,"En cours",'Données Suivi'!J2:J3000)</f>
        <v>146072256.882</v>
      </c>
      <c r="J4" s="201"/>
      <c r="K4" s="200">
        <f>COUNTIF('Données Suivi'!M2:M3000,"En cours")</f>
        <v>81</v>
      </c>
      <c r="L4" s="201"/>
    </row>
    <row r="5" spans="1:13" x14ac:dyDescent="0.25">
      <c r="A5" s="202"/>
      <c r="B5" s="203"/>
      <c r="C5" s="202"/>
      <c r="D5" s="203"/>
      <c r="E5" s="202"/>
      <c r="F5" s="203"/>
      <c r="G5" s="202"/>
      <c r="H5" s="203"/>
      <c r="I5" s="202"/>
      <c r="J5" s="203"/>
      <c r="K5" s="202"/>
      <c r="L5" s="203"/>
    </row>
    <row r="6" spans="1:13" x14ac:dyDescent="0.25">
      <c r="A6" s="199" t="s">
        <v>80</v>
      </c>
      <c r="B6" s="193"/>
      <c r="C6" s="199" t="s">
        <v>81</v>
      </c>
      <c r="D6" s="193"/>
    </row>
    <row r="7" spans="1:13" x14ac:dyDescent="0.25">
      <c r="A7" s="200">
        <f>COUNTIF('Données Suivi'!M2:M3000,"Clôturé sans suite")</f>
        <v>20</v>
      </c>
      <c r="B7" s="201"/>
      <c r="C7" s="200">
        <f ca="1">AVERAGEIFS('Données Suivi'!L2:L3000,'Données Suivi'!M2:M3000,"En cours",'Données Suivi'!L2:L3000,"&gt;=0")</f>
        <v>100.48888888888889</v>
      </c>
      <c r="D7" s="201"/>
    </row>
    <row r="8" spans="1:13" x14ac:dyDescent="0.25">
      <c r="A8" s="202"/>
      <c r="B8" s="203"/>
      <c r="C8" s="202"/>
      <c r="D8" s="203"/>
    </row>
    <row r="10" spans="1:13" ht="20.100000000000001" customHeight="1" x14ac:dyDescent="0.25">
      <c r="A10" s="194" t="s">
        <v>82</v>
      </c>
      <c r="B10" s="188"/>
      <c r="C10" s="188"/>
      <c r="D10" s="188"/>
      <c r="E10" s="188"/>
      <c r="F10" s="188"/>
      <c r="G10" s="188"/>
      <c r="H10" s="188"/>
      <c r="I10" s="188"/>
      <c r="J10" s="188"/>
      <c r="K10" s="188"/>
      <c r="L10" s="188"/>
      <c r="M10" s="188"/>
    </row>
    <row r="11" spans="1:13" x14ac:dyDescent="0.25">
      <c r="A11" s="86" t="s">
        <v>83</v>
      </c>
      <c r="B11" s="86" t="s">
        <v>39</v>
      </c>
      <c r="C11" s="86" t="s">
        <v>51</v>
      </c>
      <c r="D11" s="86" t="s">
        <v>52</v>
      </c>
      <c r="E11" s="86" t="s">
        <v>53</v>
      </c>
      <c r="F11" s="86" t="s">
        <v>54</v>
      </c>
      <c r="G11" s="86" t="s">
        <v>55</v>
      </c>
      <c r="H11" s="86" t="s">
        <v>84</v>
      </c>
    </row>
    <row r="12" spans="1:13" x14ac:dyDescent="0.25">
      <c r="A12" s="87" t="s">
        <v>13</v>
      </c>
      <c r="B12" s="88">
        <f>COUNTIFS('Données Suivi'!$A$2:$A$3000,$A12,'Données Suivi'!$C$2:$C$3000,"CONTRAT")</f>
        <v>77</v>
      </c>
      <c r="C12" s="88">
        <f>COUNTIFS('Données Suivi'!$A$2:$A$3000,$A12,'Données Suivi'!$C$2:$C$3000,"AOO-M")</f>
        <v>0</v>
      </c>
      <c r="D12" s="88">
        <f>COUNTIFS('Données Suivi'!$A$2:$A$3000,$A12,'Données Suivi'!$C$2:$C$3000,"AOO-CT")</f>
        <v>0</v>
      </c>
      <c r="E12" s="88">
        <f>COUNTIFS('Données Suivi'!$A$2:$A$3000,$A12,'Données Suivi'!$C$2:$C$3000,"BCL")</f>
        <v>0</v>
      </c>
      <c r="F12" s="88">
        <f>COUNTIFS('Données Suivi'!$A$2:$A$3000,$A12,'Données Suivi'!$C$2:$C$3000,"BCI")</f>
        <v>0</v>
      </c>
      <c r="G12" s="88">
        <f>COUNTIFS('Données Suivi'!$A$2:$A$3000,$A12,'Données Suivi'!$C$2:$C$3000,"CA")</f>
        <v>0</v>
      </c>
      <c r="H12" s="89">
        <f>COUNTIF('Données Suivi'!$A$2:$A$3000,$A12)</f>
        <v>77</v>
      </c>
    </row>
    <row r="13" spans="1:13" x14ac:dyDescent="0.25">
      <c r="A13" s="87" t="s">
        <v>14</v>
      </c>
      <c r="B13" s="88">
        <f>COUNTIFS('Données Suivi'!$A$2:$A$3000,$A13,'Données Suivi'!$C$2:$C$3000,"CONTRAT")</f>
        <v>81</v>
      </c>
      <c r="C13" s="88">
        <f>COUNTIFS('Données Suivi'!$A$2:$A$3000,$A13,'Données Suivi'!$C$2:$C$3000,"AOO-M")</f>
        <v>0</v>
      </c>
      <c r="D13" s="88">
        <f>COUNTIFS('Données Suivi'!$A$2:$A$3000,$A13,'Données Suivi'!$C$2:$C$3000,"AOO-CT")</f>
        <v>0</v>
      </c>
      <c r="E13" s="88">
        <f>COUNTIFS('Données Suivi'!$A$2:$A$3000,$A13,'Données Suivi'!$C$2:$C$3000,"BCL")</f>
        <v>0</v>
      </c>
      <c r="F13" s="88">
        <f>COUNTIFS('Données Suivi'!$A$2:$A$3000,$A13,'Données Suivi'!$C$2:$C$3000,"BCI")</f>
        <v>0</v>
      </c>
      <c r="G13" s="88">
        <f>COUNTIFS('Données Suivi'!$A$2:$A$3000,$A13,'Données Suivi'!$C$2:$C$3000,"CA")</f>
        <v>0</v>
      </c>
      <c r="H13" s="89">
        <f>COUNTIF('Données Suivi'!$A$2:$A$3000,$A13)</f>
        <v>81</v>
      </c>
    </row>
    <row r="14" spans="1:13" x14ac:dyDescent="0.25">
      <c r="A14" s="87" t="s">
        <v>15</v>
      </c>
      <c r="B14" s="88">
        <f>COUNTIFS('Données Suivi'!$A$2:$A$3000,$A14,'Données Suivi'!$C$2:$C$3000,"CONTRAT")</f>
        <v>5</v>
      </c>
      <c r="C14" s="88">
        <f>COUNTIFS('Données Suivi'!$A$2:$A$3000,$A14,'Données Suivi'!$C$2:$C$3000,"AOO-M")</f>
        <v>0</v>
      </c>
      <c r="D14" s="88">
        <f>COUNTIFS('Données Suivi'!$A$2:$A$3000,$A14,'Données Suivi'!$C$2:$C$3000,"AOO-CT")</f>
        <v>0</v>
      </c>
      <c r="E14" s="88">
        <f>COUNTIFS('Données Suivi'!$A$2:$A$3000,$A14,'Données Suivi'!$C$2:$C$3000,"BCL")</f>
        <v>0</v>
      </c>
      <c r="F14" s="88">
        <f>COUNTIFS('Données Suivi'!$A$2:$A$3000,$A14,'Données Suivi'!$C$2:$C$3000,"BCI")</f>
        <v>0</v>
      </c>
      <c r="G14" s="88">
        <f>COUNTIFS('Données Suivi'!$A$2:$A$3000,$A14,'Données Suivi'!$C$2:$C$3000,"CA")</f>
        <v>0</v>
      </c>
      <c r="H14" s="89">
        <f>COUNTIF('Données Suivi'!$A$2:$A$3000,$A14)</f>
        <v>5</v>
      </c>
    </row>
    <row r="15" spans="1:13" x14ac:dyDescent="0.25">
      <c r="A15" s="87" t="s">
        <v>16</v>
      </c>
      <c r="B15" s="88">
        <f>COUNTIFS('Données Suivi'!$A$2:$A$3000,$A15,'Données Suivi'!$C$2:$C$3000,"CONTRAT")</f>
        <v>3</v>
      </c>
      <c r="C15" s="88">
        <f>COUNTIFS('Données Suivi'!$A$2:$A$3000,$A15,'Données Suivi'!$C$2:$C$3000,"AOO-M")</f>
        <v>1</v>
      </c>
      <c r="D15" s="88">
        <f>COUNTIFS('Données Suivi'!$A$2:$A$3000,$A15,'Données Suivi'!$C$2:$C$3000,"AOO-CT")</f>
        <v>0</v>
      </c>
      <c r="E15" s="88">
        <f>COUNTIFS('Données Suivi'!$A$2:$A$3000,$A15,'Données Suivi'!$C$2:$C$3000,"BCL")</f>
        <v>0</v>
      </c>
      <c r="F15" s="88">
        <f>COUNTIFS('Données Suivi'!$A$2:$A$3000,$A15,'Données Suivi'!$C$2:$C$3000,"BCI")</f>
        <v>0</v>
      </c>
      <c r="G15" s="88">
        <f>COUNTIFS('Données Suivi'!$A$2:$A$3000,$A15,'Données Suivi'!$C$2:$C$3000,"CA")</f>
        <v>0</v>
      </c>
      <c r="H15" s="89">
        <f>COUNTIF('Données Suivi'!$A$2:$A$3000,$A15)</f>
        <v>4</v>
      </c>
    </row>
    <row r="16" spans="1:13" x14ac:dyDescent="0.25">
      <c r="A16" s="87" t="s">
        <v>17</v>
      </c>
      <c r="B16" s="88">
        <f>COUNTIFS('Données Suivi'!$A$2:$A$3000,$A16,'Données Suivi'!$C$2:$C$3000,"CONTRAT")</f>
        <v>1</v>
      </c>
      <c r="C16" s="88">
        <f>COUNTIFS('Données Suivi'!$A$2:$A$3000,$A16,'Données Suivi'!$C$2:$C$3000,"AOO-M")</f>
        <v>0</v>
      </c>
      <c r="D16" s="88">
        <f>COUNTIFS('Données Suivi'!$A$2:$A$3000,$A16,'Données Suivi'!$C$2:$C$3000,"AOO-CT")</f>
        <v>0</v>
      </c>
      <c r="E16" s="88">
        <f>COUNTIFS('Données Suivi'!$A$2:$A$3000,$A16,'Données Suivi'!$C$2:$C$3000,"BCL")</f>
        <v>0</v>
      </c>
      <c r="F16" s="88">
        <f>COUNTIFS('Données Suivi'!$A$2:$A$3000,$A16,'Données Suivi'!$C$2:$C$3000,"BCI")</f>
        <v>0</v>
      </c>
      <c r="G16" s="88">
        <f>COUNTIFS('Données Suivi'!$A$2:$A$3000,$A16,'Données Suivi'!$C$2:$C$3000,"CA")</f>
        <v>0</v>
      </c>
      <c r="H16" s="89">
        <f>COUNTIF('Données Suivi'!$A$2:$A$3000,$A16)</f>
        <v>1</v>
      </c>
    </row>
    <row r="17" spans="1:8" x14ac:dyDescent="0.25">
      <c r="A17" s="87" t="s">
        <v>18</v>
      </c>
      <c r="B17" s="88">
        <f>COUNTIFS('Données Suivi'!$A$2:$A$3000,$A17,'Données Suivi'!$C$2:$C$3000,"CONTRAT")</f>
        <v>23</v>
      </c>
      <c r="C17" s="88">
        <f>COUNTIFS('Données Suivi'!$A$2:$A$3000,$A17,'Données Suivi'!$C$2:$C$3000,"AOO-M")</f>
        <v>0</v>
      </c>
      <c r="D17" s="88">
        <f>COUNTIFS('Données Suivi'!$A$2:$A$3000,$A17,'Données Suivi'!$C$2:$C$3000,"AOO-CT")</f>
        <v>14</v>
      </c>
      <c r="E17" s="88">
        <f>COUNTIFS('Données Suivi'!$A$2:$A$3000,$A17,'Données Suivi'!$C$2:$C$3000,"BCL")</f>
        <v>2</v>
      </c>
      <c r="F17" s="88">
        <f>COUNTIFS('Données Suivi'!$A$2:$A$3000,$A17,'Données Suivi'!$C$2:$C$3000,"BCI")</f>
        <v>0</v>
      </c>
      <c r="G17" s="88">
        <f>COUNTIFS('Données Suivi'!$A$2:$A$3000,$A17,'Données Suivi'!$C$2:$C$3000,"CA")</f>
        <v>4</v>
      </c>
      <c r="H17" s="89">
        <f>COUNTIF('Données Suivi'!$A$2:$A$3000,$A17)</f>
        <v>43</v>
      </c>
    </row>
    <row r="18" spans="1:8" x14ac:dyDescent="0.25">
      <c r="A18" s="87" t="s">
        <v>19</v>
      </c>
      <c r="B18" s="88">
        <f>COUNTIFS('Données Suivi'!$A$2:$A$3000,$A18,'Données Suivi'!$C$2:$C$3000,"CONTRAT")</f>
        <v>1</v>
      </c>
      <c r="C18" s="88">
        <f>COUNTIFS('Données Suivi'!$A$2:$A$3000,$A18,'Données Suivi'!$C$2:$C$3000,"AOO-M")</f>
        <v>0</v>
      </c>
      <c r="D18" s="88">
        <f>COUNTIFS('Données Suivi'!$A$2:$A$3000,$A18,'Données Suivi'!$C$2:$C$3000,"AOO-CT")</f>
        <v>0</v>
      </c>
      <c r="E18" s="88">
        <f>COUNTIFS('Données Suivi'!$A$2:$A$3000,$A18,'Données Suivi'!$C$2:$C$3000,"BCL")</f>
        <v>0</v>
      </c>
      <c r="F18" s="88">
        <f>COUNTIFS('Données Suivi'!$A$2:$A$3000,$A18,'Données Suivi'!$C$2:$C$3000,"BCI")</f>
        <v>0</v>
      </c>
      <c r="G18" s="88">
        <f>COUNTIFS('Données Suivi'!$A$2:$A$3000,$A18,'Données Suivi'!$C$2:$C$3000,"CA")</f>
        <v>0</v>
      </c>
      <c r="H18" s="89">
        <f>COUNTIF('Données Suivi'!$A$2:$A$3000,$A18)</f>
        <v>1</v>
      </c>
    </row>
    <row r="19" spans="1:8" x14ac:dyDescent="0.25">
      <c r="A19" s="87" t="s">
        <v>20</v>
      </c>
      <c r="B19" s="88">
        <f>COUNTIFS('Données Suivi'!$A$2:$A$3000,$A19,'Données Suivi'!$C$2:$C$3000,"CONTRAT")</f>
        <v>11</v>
      </c>
      <c r="C19" s="88">
        <f>COUNTIFS('Données Suivi'!$A$2:$A$3000,$A19,'Données Suivi'!$C$2:$C$3000,"AOO-M")</f>
        <v>42</v>
      </c>
      <c r="D19" s="88">
        <f>COUNTIFS('Données Suivi'!$A$2:$A$3000,$A19,'Données Suivi'!$C$2:$C$3000,"AOO-CT")</f>
        <v>0</v>
      </c>
      <c r="E19" s="88">
        <f>COUNTIFS('Données Suivi'!$A$2:$A$3000,$A19,'Données Suivi'!$C$2:$C$3000,"BCL")</f>
        <v>4</v>
      </c>
      <c r="F19" s="88">
        <f>COUNTIFS('Données Suivi'!$A$2:$A$3000,$A19,'Données Suivi'!$C$2:$C$3000,"BCI")</f>
        <v>1</v>
      </c>
      <c r="G19" s="88">
        <f>COUNTIFS('Données Suivi'!$A$2:$A$3000,$A19,'Données Suivi'!$C$2:$C$3000,"CA")</f>
        <v>0</v>
      </c>
      <c r="H19" s="89">
        <f>COUNTIF('Données Suivi'!$A$2:$A$3000,$A19)</f>
        <v>58</v>
      </c>
    </row>
    <row r="20" spans="1:8" x14ac:dyDescent="0.25">
      <c r="A20" s="87" t="s">
        <v>21</v>
      </c>
      <c r="B20" s="88">
        <f>COUNTIFS('Données Suivi'!$A$2:$A$3000,$A20,'Données Suivi'!$C$2:$C$3000,"CONTRAT")</f>
        <v>1</v>
      </c>
      <c r="C20" s="88">
        <f>COUNTIFS('Données Suivi'!$A$2:$A$3000,$A20,'Données Suivi'!$C$2:$C$3000,"AOO-M")</f>
        <v>0</v>
      </c>
      <c r="D20" s="88">
        <f>COUNTIFS('Données Suivi'!$A$2:$A$3000,$A20,'Données Suivi'!$C$2:$C$3000,"AOO-CT")</f>
        <v>0</v>
      </c>
      <c r="E20" s="88">
        <f>COUNTIFS('Données Suivi'!$A$2:$A$3000,$A20,'Données Suivi'!$C$2:$C$3000,"BCL")</f>
        <v>0</v>
      </c>
      <c r="F20" s="88">
        <f>COUNTIFS('Données Suivi'!$A$2:$A$3000,$A20,'Données Suivi'!$C$2:$C$3000,"BCI")</f>
        <v>0</v>
      </c>
      <c r="G20" s="88">
        <f>COUNTIFS('Données Suivi'!$A$2:$A$3000,$A20,'Données Suivi'!$C$2:$C$3000,"CA")</f>
        <v>0</v>
      </c>
      <c r="H20" s="89">
        <f>COUNTIF('Données Suivi'!$A$2:$A$3000,$A20)</f>
        <v>1</v>
      </c>
    </row>
    <row r="21" spans="1:8" x14ac:dyDescent="0.25">
      <c r="A21" s="87" t="s">
        <v>22</v>
      </c>
      <c r="B21" s="88">
        <f>COUNTIFS('Données Suivi'!$A$2:$A$3000,$A21,'Données Suivi'!$C$2:$C$3000,"CONTRAT")</f>
        <v>7</v>
      </c>
      <c r="C21" s="88">
        <f>COUNTIFS('Données Suivi'!$A$2:$A$3000,$A21,'Données Suivi'!$C$2:$C$3000,"AOO-M")</f>
        <v>0</v>
      </c>
      <c r="D21" s="88">
        <f>COUNTIFS('Données Suivi'!$A$2:$A$3000,$A21,'Données Suivi'!$C$2:$C$3000,"AOO-CT")</f>
        <v>0</v>
      </c>
      <c r="E21" s="88">
        <f>COUNTIFS('Données Suivi'!$A$2:$A$3000,$A21,'Données Suivi'!$C$2:$C$3000,"BCL")</f>
        <v>0</v>
      </c>
      <c r="F21" s="88">
        <f>COUNTIFS('Données Suivi'!$A$2:$A$3000,$A21,'Données Suivi'!$C$2:$C$3000,"BCI")</f>
        <v>0</v>
      </c>
      <c r="G21" s="88">
        <f>COUNTIFS('Données Suivi'!$A$2:$A$3000,$A21,'Données Suivi'!$C$2:$C$3000,"CA")</f>
        <v>0</v>
      </c>
      <c r="H21" s="89">
        <f>COUNTIF('Données Suivi'!$A$2:$A$3000,$A21)</f>
        <v>7</v>
      </c>
    </row>
    <row r="22" spans="1:8" x14ac:dyDescent="0.25">
      <c r="A22" s="87" t="s">
        <v>23</v>
      </c>
      <c r="B22" s="88">
        <f>COUNTIFS('Données Suivi'!$A$2:$A$3000,$A22,'Données Suivi'!$C$2:$C$3000,"CONTRAT")</f>
        <v>32</v>
      </c>
      <c r="C22" s="88">
        <f>COUNTIFS('Données Suivi'!$A$2:$A$3000,$A22,'Données Suivi'!$C$2:$C$3000,"AOO-M")</f>
        <v>1</v>
      </c>
      <c r="D22" s="88">
        <f>COUNTIFS('Données Suivi'!$A$2:$A$3000,$A22,'Données Suivi'!$C$2:$C$3000,"AOO-CT")</f>
        <v>0</v>
      </c>
      <c r="E22" s="88">
        <f>COUNTIFS('Données Suivi'!$A$2:$A$3000,$A22,'Données Suivi'!$C$2:$C$3000,"BCL")</f>
        <v>0</v>
      </c>
      <c r="F22" s="88">
        <f>COUNTIFS('Données Suivi'!$A$2:$A$3000,$A22,'Données Suivi'!$C$2:$C$3000,"BCI")</f>
        <v>0</v>
      </c>
      <c r="G22" s="88">
        <f>COUNTIFS('Données Suivi'!$A$2:$A$3000,$A22,'Données Suivi'!$C$2:$C$3000,"CA")</f>
        <v>0</v>
      </c>
      <c r="H22" s="89">
        <f>COUNTIF('Données Suivi'!$A$2:$A$3000,$A22)</f>
        <v>33</v>
      </c>
    </row>
    <row r="23" spans="1:8" x14ac:dyDescent="0.25">
      <c r="A23" s="87" t="s">
        <v>24</v>
      </c>
      <c r="B23" s="88">
        <f>COUNTIFS('Données Suivi'!$A$2:$A$3000,$A23,'Données Suivi'!$C$2:$C$3000,"CONTRAT")</f>
        <v>8</v>
      </c>
      <c r="C23" s="88">
        <f>COUNTIFS('Données Suivi'!$A$2:$A$3000,$A23,'Données Suivi'!$C$2:$C$3000,"AOO-M")</f>
        <v>0</v>
      </c>
      <c r="D23" s="88">
        <f>COUNTIFS('Données Suivi'!$A$2:$A$3000,$A23,'Données Suivi'!$C$2:$C$3000,"AOO-CT")</f>
        <v>0</v>
      </c>
      <c r="E23" s="88">
        <f>COUNTIFS('Données Suivi'!$A$2:$A$3000,$A23,'Données Suivi'!$C$2:$C$3000,"BCL")</f>
        <v>1</v>
      </c>
      <c r="F23" s="88">
        <f>COUNTIFS('Données Suivi'!$A$2:$A$3000,$A23,'Données Suivi'!$C$2:$C$3000,"BCI")</f>
        <v>0</v>
      </c>
      <c r="G23" s="88">
        <f>COUNTIFS('Données Suivi'!$A$2:$A$3000,$A23,'Données Suivi'!$C$2:$C$3000,"CA")</f>
        <v>0</v>
      </c>
      <c r="H23" s="89">
        <f>COUNTIF('Données Suivi'!$A$2:$A$3000,$A23)</f>
        <v>9</v>
      </c>
    </row>
    <row r="24" spans="1:8" x14ac:dyDescent="0.25">
      <c r="A24" s="87" t="s">
        <v>25</v>
      </c>
      <c r="B24" s="88">
        <f>COUNTIFS('Données Suivi'!$A$2:$A$3000,$A24,'Données Suivi'!$C$2:$C$3000,"CONTRAT")</f>
        <v>24</v>
      </c>
      <c r="C24" s="88">
        <f>COUNTIFS('Données Suivi'!$A$2:$A$3000,$A24,'Données Suivi'!$C$2:$C$3000,"AOO-M")</f>
        <v>1</v>
      </c>
      <c r="D24" s="88">
        <f>COUNTIFS('Données Suivi'!$A$2:$A$3000,$A24,'Données Suivi'!$C$2:$C$3000,"AOO-CT")</f>
        <v>0</v>
      </c>
      <c r="E24" s="88">
        <f>COUNTIFS('Données Suivi'!$A$2:$A$3000,$A24,'Données Suivi'!$C$2:$C$3000,"BCL")</f>
        <v>2</v>
      </c>
      <c r="F24" s="88">
        <f>COUNTIFS('Données Suivi'!$A$2:$A$3000,$A24,'Données Suivi'!$C$2:$C$3000,"BCI")</f>
        <v>1</v>
      </c>
      <c r="G24" s="88">
        <f>COUNTIFS('Données Suivi'!$A$2:$A$3000,$A24,'Données Suivi'!$C$2:$C$3000,"CA")</f>
        <v>0</v>
      </c>
      <c r="H24" s="89">
        <f>COUNTIF('Données Suivi'!$A$2:$A$3000,$A24)</f>
        <v>28</v>
      </c>
    </row>
    <row r="25" spans="1:8" x14ac:dyDescent="0.25">
      <c r="A25" s="87" t="s">
        <v>26</v>
      </c>
      <c r="B25" s="88">
        <f>COUNTIFS('Données Suivi'!$A$2:$A$3000,$A25,'Données Suivi'!$C$2:$C$3000,"CONTRAT")</f>
        <v>55</v>
      </c>
      <c r="C25" s="88">
        <f>COUNTIFS('Données Suivi'!$A$2:$A$3000,$A25,'Données Suivi'!$C$2:$C$3000,"AOO-M")</f>
        <v>36</v>
      </c>
      <c r="D25" s="88">
        <f>COUNTIFS('Données Suivi'!$A$2:$A$3000,$A25,'Données Suivi'!$C$2:$C$3000,"AOO-CT")</f>
        <v>0</v>
      </c>
      <c r="E25" s="88">
        <f>COUNTIFS('Données Suivi'!$A$2:$A$3000,$A25,'Données Suivi'!$C$2:$C$3000,"BCL")</f>
        <v>17</v>
      </c>
      <c r="F25" s="88">
        <f>COUNTIFS('Données Suivi'!$A$2:$A$3000,$A25,'Données Suivi'!$C$2:$C$3000,"BCI")</f>
        <v>0</v>
      </c>
      <c r="G25" s="88">
        <f>COUNTIFS('Données Suivi'!$A$2:$A$3000,$A25,'Données Suivi'!$C$2:$C$3000,"CA")</f>
        <v>1</v>
      </c>
      <c r="H25" s="89">
        <f>COUNTIF('Données Suivi'!$A$2:$A$3000,$A25)</f>
        <v>109</v>
      </c>
    </row>
    <row r="26" spans="1:8" x14ac:dyDescent="0.25">
      <c r="A26" s="87" t="s">
        <v>27</v>
      </c>
      <c r="B26" s="88">
        <f>COUNTIFS('Données Suivi'!$A$2:$A$3000,$A26,'Données Suivi'!$C$2:$C$3000,"CONTRAT")</f>
        <v>42</v>
      </c>
      <c r="C26" s="88">
        <f>COUNTIFS('Données Suivi'!$A$2:$A$3000,$A26,'Données Suivi'!$C$2:$C$3000,"AOO-M")</f>
        <v>0</v>
      </c>
      <c r="D26" s="88">
        <f>COUNTIFS('Données Suivi'!$A$2:$A$3000,$A26,'Données Suivi'!$C$2:$C$3000,"AOO-CT")</f>
        <v>0</v>
      </c>
      <c r="E26" s="88">
        <f>COUNTIFS('Données Suivi'!$A$2:$A$3000,$A26,'Données Suivi'!$C$2:$C$3000,"BCL")</f>
        <v>0</v>
      </c>
      <c r="F26" s="88">
        <f>COUNTIFS('Données Suivi'!$A$2:$A$3000,$A26,'Données Suivi'!$C$2:$C$3000,"BCI")</f>
        <v>0</v>
      </c>
      <c r="G26" s="88">
        <f>COUNTIFS('Données Suivi'!$A$2:$A$3000,$A26,'Données Suivi'!$C$2:$C$3000,"CA")</f>
        <v>0</v>
      </c>
      <c r="H26" s="89">
        <f>COUNTIF('Données Suivi'!$A$2:$A$3000,$A26)</f>
        <v>42</v>
      </c>
    </row>
    <row r="27" spans="1:8" x14ac:dyDescent="0.25">
      <c r="A27" s="87" t="s">
        <v>28</v>
      </c>
      <c r="B27" s="88">
        <f>COUNTIFS('Données Suivi'!$A$2:$A$3000,$A27,'Données Suivi'!$C$2:$C$3000,"CONTRAT")</f>
        <v>8</v>
      </c>
      <c r="C27" s="88">
        <f>COUNTIFS('Données Suivi'!$A$2:$A$3000,$A27,'Données Suivi'!$C$2:$C$3000,"AOO-M")</f>
        <v>0</v>
      </c>
      <c r="D27" s="88">
        <f>COUNTIFS('Données Suivi'!$A$2:$A$3000,$A27,'Données Suivi'!$C$2:$C$3000,"AOO-CT")</f>
        <v>0</v>
      </c>
      <c r="E27" s="88">
        <f>COUNTIFS('Données Suivi'!$A$2:$A$3000,$A27,'Données Suivi'!$C$2:$C$3000,"BCL")</f>
        <v>0</v>
      </c>
      <c r="F27" s="88">
        <f>COUNTIFS('Données Suivi'!$A$2:$A$3000,$A27,'Données Suivi'!$C$2:$C$3000,"BCI")</f>
        <v>0</v>
      </c>
      <c r="G27" s="88">
        <f>COUNTIFS('Données Suivi'!$A$2:$A$3000,$A27,'Données Suivi'!$C$2:$C$3000,"CA")</f>
        <v>0</v>
      </c>
      <c r="H27" s="89">
        <f>COUNTIF('Données Suivi'!$A$2:$A$3000,$A27)</f>
        <v>8</v>
      </c>
    </row>
    <row r="28" spans="1:8" x14ac:dyDescent="0.25">
      <c r="A28" s="87" t="s">
        <v>29</v>
      </c>
      <c r="B28" s="88">
        <f>COUNTIFS('Données Suivi'!$A$2:$A$3000,$A28,'Données Suivi'!$C$2:$C$3000,"CONTRAT")</f>
        <v>18</v>
      </c>
      <c r="C28" s="88">
        <f>COUNTIFS('Données Suivi'!$A$2:$A$3000,$A28,'Données Suivi'!$C$2:$C$3000,"AOO-M")</f>
        <v>5</v>
      </c>
      <c r="D28" s="88">
        <f>COUNTIFS('Données Suivi'!$A$2:$A$3000,$A28,'Données Suivi'!$C$2:$C$3000,"AOO-CT")</f>
        <v>0</v>
      </c>
      <c r="E28" s="88">
        <f>COUNTIFS('Données Suivi'!$A$2:$A$3000,$A28,'Données Suivi'!$C$2:$C$3000,"BCL")</f>
        <v>0</v>
      </c>
      <c r="F28" s="88">
        <f>COUNTIFS('Données Suivi'!$A$2:$A$3000,$A28,'Données Suivi'!$C$2:$C$3000,"BCI")</f>
        <v>0</v>
      </c>
      <c r="G28" s="88">
        <f>COUNTIFS('Données Suivi'!$A$2:$A$3000,$A28,'Données Suivi'!$C$2:$C$3000,"CA")</f>
        <v>0</v>
      </c>
      <c r="H28" s="89">
        <f>COUNTIF('Données Suivi'!$A$2:$A$3000,$A28)</f>
        <v>23</v>
      </c>
    </row>
    <row r="29" spans="1:8" x14ac:dyDescent="0.25">
      <c r="A29" s="87" t="s">
        <v>30</v>
      </c>
      <c r="B29" s="88">
        <f>COUNTIFS('Données Suivi'!$A$2:$A$3000,$A29,'Données Suivi'!$C$2:$C$3000,"CONTRAT")</f>
        <v>10</v>
      </c>
      <c r="C29" s="88">
        <f>COUNTIFS('Données Suivi'!$A$2:$A$3000,$A29,'Données Suivi'!$C$2:$C$3000,"AOO-M")</f>
        <v>0</v>
      </c>
      <c r="D29" s="88">
        <f>COUNTIFS('Données Suivi'!$A$2:$A$3000,$A29,'Données Suivi'!$C$2:$C$3000,"AOO-CT")</f>
        <v>0</v>
      </c>
      <c r="E29" s="88">
        <f>COUNTIFS('Données Suivi'!$A$2:$A$3000,$A29,'Données Suivi'!$C$2:$C$3000,"BCL")</f>
        <v>0</v>
      </c>
      <c r="F29" s="88">
        <f>COUNTIFS('Données Suivi'!$A$2:$A$3000,$A29,'Données Suivi'!$C$2:$C$3000,"BCI")</f>
        <v>0</v>
      </c>
      <c r="G29" s="88">
        <f>COUNTIFS('Données Suivi'!$A$2:$A$3000,$A29,'Données Suivi'!$C$2:$C$3000,"CA")</f>
        <v>0</v>
      </c>
      <c r="H29" s="89">
        <f>COUNTIF('Données Suivi'!$A$2:$A$3000,$A29)</f>
        <v>10</v>
      </c>
    </row>
    <row r="30" spans="1:8" x14ac:dyDescent="0.25">
      <c r="A30" s="87" t="s">
        <v>31</v>
      </c>
      <c r="B30" s="88">
        <f>COUNTIFS('Données Suivi'!$A$2:$A$3000,$A30,'Données Suivi'!$C$2:$C$3000,"CONTRAT")</f>
        <v>0</v>
      </c>
      <c r="C30" s="88">
        <f>COUNTIFS('Données Suivi'!$A$2:$A$3000,$A30,'Données Suivi'!$C$2:$C$3000,"AOO-M")</f>
        <v>2</v>
      </c>
      <c r="D30" s="88">
        <f>COUNTIFS('Données Suivi'!$A$2:$A$3000,$A30,'Données Suivi'!$C$2:$C$3000,"AOO-CT")</f>
        <v>0</v>
      </c>
      <c r="E30" s="88">
        <f>COUNTIFS('Données Suivi'!$A$2:$A$3000,$A30,'Données Suivi'!$C$2:$C$3000,"BCL")</f>
        <v>0</v>
      </c>
      <c r="F30" s="88">
        <f>COUNTIFS('Données Suivi'!$A$2:$A$3000,$A30,'Données Suivi'!$C$2:$C$3000,"BCI")</f>
        <v>0</v>
      </c>
      <c r="G30" s="88">
        <f>COUNTIFS('Données Suivi'!$A$2:$A$3000,$A30,'Données Suivi'!$C$2:$C$3000,"CA")</f>
        <v>0</v>
      </c>
      <c r="H30" s="89">
        <f>COUNTIF('Données Suivi'!$A$2:$A$3000,$A30)</f>
        <v>2</v>
      </c>
    </row>
    <row r="31" spans="1:8" x14ac:dyDescent="0.25">
      <c r="A31" s="87" t="s">
        <v>32</v>
      </c>
      <c r="B31" s="88">
        <f>COUNTIFS('Données Suivi'!$A$2:$A$3000,$A31,'Données Suivi'!$C$2:$C$3000,"CONTRAT")</f>
        <v>56</v>
      </c>
      <c r="C31" s="88">
        <f>COUNTIFS('Données Suivi'!$A$2:$A$3000,$A31,'Données Suivi'!$C$2:$C$3000,"AOO-M")</f>
        <v>0</v>
      </c>
      <c r="D31" s="88">
        <f>COUNTIFS('Données Suivi'!$A$2:$A$3000,$A31,'Données Suivi'!$C$2:$C$3000,"AOO-CT")</f>
        <v>0</v>
      </c>
      <c r="E31" s="88">
        <f>COUNTIFS('Données Suivi'!$A$2:$A$3000,$A31,'Données Suivi'!$C$2:$C$3000,"BCL")</f>
        <v>0</v>
      </c>
      <c r="F31" s="88">
        <f>COUNTIFS('Données Suivi'!$A$2:$A$3000,$A31,'Données Suivi'!$C$2:$C$3000,"BCI")</f>
        <v>0</v>
      </c>
      <c r="G31" s="88">
        <f>COUNTIFS('Données Suivi'!$A$2:$A$3000,$A31,'Données Suivi'!$C$2:$C$3000,"CA")</f>
        <v>0</v>
      </c>
      <c r="H31" s="89">
        <f>COUNTIF('Données Suivi'!$A$2:$A$3000,$A31)</f>
        <v>56</v>
      </c>
    </row>
    <row r="32" spans="1:8" x14ac:dyDescent="0.25">
      <c r="A32" s="87" t="s">
        <v>33</v>
      </c>
      <c r="B32" s="88">
        <f>COUNTIFS('Données Suivi'!$A$2:$A$3000,$A32,'Données Suivi'!$C$2:$C$3000,"CONTRAT")</f>
        <v>7</v>
      </c>
      <c r="C32" s="88">
        <f>COUNTIFS('Données Suivi'!$A$2:$A$3000,$A32,'Données Suivi'!$C$2:$C$3000,"AOO-M")</f>
        <v>24</v>
      </c>
      <c r="D32" s="88">
        <f>COUNTIFS('Données Suivi'!$A$2:$A$3000,$A32,'Données Suivi'!$C$2:$C$3000,"AOO-CT")</f>
        <v>0</v>
      </c>
      <c r="E32" s="88">
        <f>COUNTIFS('Données Suivi'!$A$2:$A$3000,$A32,'Données Suivi'!$C$2:$C$3000,"BCL")</f>
        <v>6</v>
      </c>
      <c r="F32" s="88">
        <f>COUNTIFS('Données Suivi'!$A$2:$A$3000,$A32,'Données Suivi'!$C$2:$C$3000,"BCI")</f>
        <v>0</v>
      </c>
      <c r="G32" s="88">
        <f>COUNTIFS('Données Suivi'!$A$2:$A$3000,$A32,'Données Suivi'!$C$2:$C$3000,"CA")</f>
        <v>0</v>
      </c>
      <c r="H32" s="89">
        <f>COUNTIF('Données Suivi'!$A$2:$A$3000,$A32)</f>
        <v>37</v>
      </c>
    </row>
    <row r="33" spans="1:13" x14ac:dyDescent="0.25">
      <c r="A33" s="87" t="s">
        <v>34</v>
      </c>
      <c r="B33" s="88">
        <f>COUNTIFS('Données Suivi'!$A$2:$A$3000,$A33,'Données Suivi'!$C$2:$C$3000,"CONTRAT")</f>
        <v>0</v>
      </c>
      <c r="C33" s="88">
        <f>COUNTIFS('Données Suivi'!$A$2:$A$3000,$A33,'Données Suivi'!$C$2:$C$3000,"AOO-M")</f>
        <v>18</v>
      </c>
      <c r="D33" s="88">
        <f>COUNTIFS('Données Suivi'!$A$2:$A$3000,$A33,'Données Suivi'!$C$2:$C$3000,"AOO-CT")</f>
        <v>0</v>
      </c>
      <c r="E33" s="88">
        <f>COUNTIFS('Données Suivi'!$A$2:$A$3000,$A33,'Données Suivi'!$C$2:$C$3000,"BCL")</f>
        <v>4</v>
      </c>
      <c r="F33" s="88">
        <f>COUNTIFS('Données Suivi'!$A$2:$A$3000,$A33,'Données Suivi'!$C$2:$C$3000,"BCI")</f>
        <v>0</v>
      </c>
      <c r="G33" s="88">
        <f>COUNTIFS('Données Suivi'!$A$2:$A$3000,$A33,'Données Suivi'!$C$2:$C$3000,"CA")</f>
        <v>0</v>
      </c>
      <c r="H33" s="89">
        <f>COUNTIF('Données Suivi'!$A$2:$A$3000,$A33)</f>
        <v>22</v>
      </c>
    </row>
    <row r="34" spans="1:13" x14ac:dyDescent="0.25">
      <c r="A34" s="87" t="s">
        <v>35</v>
      </c>
      <c r="B34" s="88">
        <f>COUNTIFS('Données Suivi'!$A$2:$A$3000,$A34,'Données Suivi'!$C$2:$C$3000,"CONTRAT")</f>
        <v>5</v>
      </c>
      <c r="C34" s="88">
        <f>COUNTIFS('Données Suivi'!$A$2:$A$3000,$A34,'Données Suivi'!$C$2:$C$3000,"AOO-M")</f>
        <v>1</v>
      </c>
      <c r="D34" s="88">
        <f>COUNTIFS('Données Suivi'!$A$2:$A$3000,$A34,'Données Suivi'!$C$2:$C$3000,"AOO-CT")</f>
        <v>18</v>
      </c>
      <c r="E34" s="88">
        <f>COUNTIFS('Données Suivi'!$A$2:$A$3000,$A34,'Données Suivi'!$C$2:$C$3000,"BCL")</f>
        <v>3</v>
      </c>
      <c r="F34" s="88">
        <f>COUNTIFS('Données Suivi'!$A$2:$A$3000,$A34,'Données Suivi'!$C$2:$C$3000,"BCI")</f>
        <v>0</v>
      </c>
      <c r="G34" s="88">
        <f>COUNTIFS('Données Suivi'!$A$2:$A$3000,$A34,'Données Suivi'!$C$2:$C$3000,"CA")</f>
        <v>0</v>
      </c>
      <c r="H34" s="89">
        <f>COUNTIF('Données Suivi'!$A$2:$A$3000,$A34)</f>
        <v>27</v>
      </c>
    </row>
    <row r="35" spans="1:13" x14ac:dyDescent="0.25">
      <c r="A35" s="90" t="s">
        <v>84</v>
      </c>
      <c r="B35" s="89">
        <f t="shared" ref="B35:H35" si="0">SUM(B12:B34)</f>
        <v>475</v>
      </c>
      <c r="C35" s="89">
        <f t="shared" si="0"/>
        <v>131</v>
      </c>
      <c r="D35" s="89">
        <f t="shared" si="0"/>
        <v>32</v>
      </c>
      <c r="E35" s="89">
        <f t="shared" si="0"/>
        <v>39</v>
      </c>
      <c r="F35" s="89">
        <f t="shared" si="0"/>
        <v>2</v>
      </c>
      <c r="G35" s="89">
        <f t="shared" si="0"/>
        <v>5</v>
      </c>
      <c r="H35" s="89">
        <f t="shared" si="0"/>
        <v>684</v>
      </c>
    </row>
    <row r="37" spans="1:13" ht="20.100000000000001" customHeight="1" x14ac:dyDescent="0.25">
      <c r="A37" s="194" t="s">
        <v>85</v>
      </c>
      <c r="B37" s="188"/>
      <c r="C37" s="188"/>
      <c r="D37" s="188"/>
      <c r="E37" s="188"/>
      <c r="F37" s="188"/>
      <c r="G37" s="188"/>
      <c r="H37" s="188"/>
      <c r="I37" s="188"/>
      <c r="J37" s="188"/>
      <c r="K37" s="188"/>
      <c r="L37" s="188"/>
      <c r="M37" s="188"/>
    </row>
    <row r="38" spans="1:13" ht="45" x14ac:dyDescent="0.25">
      <c r="A38" s="86" t="s">
        <v>83</v>
      </c>
      <c r="B38" s="86" t="s">
        <v>10</v>
      </c>
      <c r="C38" s="86" t="s">
        <v>9</v>
      </c>
      <c r="D38" s="86" t="s">
        <v>7</v>
      </c>
      <c r="E38" s="86" t="s">
        <v>8</v>
      </c>
      <c r="F38" s="86" t="s">
        <v>6</v>
      </c>
      <c r="G38" s="86" t="s">
        <v>84</v>
      </c>
    </row>
    <row r="39" spans="1:13" x14ac:dyDescent="0.25">
      <c r="A39" s="87" t="s">
        <v>13</v>
      </c>
      <c r="B39" s="88">
        <f>COUNTIFS('Données Suivi'!$A$2:$A$3000,$A39,'Données Suivi'!$H$2:$H$3000,"NON ENGAGE")</f>
        <v>0</v>
      </c>
      <c r="C39" s="88">
        <f>COUNTIFS('Données Suivi'!$A$2:$A$3000,$A39,'Données Suivi'!$H$2:$H$3000,"EN COURS DE PREENGAGEMENT")</f>
        <v>0</v>
      </c>
      <c r="D39" s="88">
        <f>COUNTIFS('Données Suivi'!$A$2:$A$3000,$A39,'Données Suivi'!$H$2:$H$3000,"PREENGAGE")</f>
        <v>0</v>
      </c>
      <c r="E39" s="88">
        <f>COUNTIFS('Données Suivi'!$A$2:$A$3000,$A39,'Données Suivi'!$H$2:$H$3000,"EN COURS D'ENGAGEMENT")</f>
        <v>3</v>
      </c>
      <c r="F39" s="88">
        <f>COUNTIFS('Données Suivi'!$A$2:$A$3000,$A39,'Données Suivi'!$H$2:$H$3000,"ENGAGE")</f>
        <v>74</v>
      </c>
      <c r="G39" s="89">
        <f>COUNTIF('Données Suivi'!$A$2:$A$3000,$A39)</f>
        <v>77</v>
      </c>
    </row>
    <row r="40" spans="1:13" x14ac:dyDescent="0.25">
      <c r="A40" s="87" t="s">
        <v>14</v>
      </c>
      <c r="B40" s="88">
        <f>COUNTIFS('Données Suivi'!$A$2:$A$3000,$A40,'Données Suivi'!$H$2:$H$3000,"NON ENGAGE")</f>
        <v>0</v>
      </c>
      <c r="C40" s="88">
        <f>COUNTIFS('Données Suivi'!$A$2:$A$3000,$A40,'Données Suivi'!$H$2:$H$3000,"EN COURS DE PREENGAGEMENT")</f>
        <v>0</v>
      </c>
      <c r="D40" s="88">
        <f>COUNTIFS('Données Suivi'!$A$2:$A$3000,$A40,'Données Suivi'!$H$2:$H$3000,"PREENGAGE")</f>
        <v>0</v>
      </c>
      <c r="E40" s="88">
        <f>COUNTIFS('Données Suivi'!$A$2:$A$3000,$A40,'Données Suivi'!$H$2:$H$3000,"EN COURS D'ENGAGEMENT")</f>
        <v>0</v>
      </c>
      <c r="F40" s="88">
        <f>COUNTIFS('Données Suivi'!$A$2:$A$3000,$A40,'Données Suivi'!$H$2:$H$3000,"ENGAGE")</f>
        <v>81</v>
      </c>
      <c r="G40" s="89">
        <f>COUNTIF('Données Suivi'!$A$2:$A$3000,$A40)</f>
        <v>81</v>
      </c>
    </row>
    <row r="41" spans="1:13" x14ac:dyDescent="0.25">
      <c r="A41" s="87" t="s">
        <v>15</v>
      </c>
      <c r="B41" s="88">
        <f>COUNTIFS('Données Suivi'!$A$2:$A$3000,$A41,'Données Suivi'!$H$2:$H$3000,"NON ENGAGE")</f>
        <v>0</v>
      </c>
      <c r="C41" s="88">
        <f>COUNTIFS('Données Suivi'!$A$2:$A$3000,$A41,'Données Suivi'!$H$2:$H$3000,"EN COURS DE PREENGAGEMENT")</f>
        <v>0</v>
      </c>
      <c r="D41" s="88">
        <f>COUNTIFS('Données Suivi'!$A$2:$A$3000,$A41,'Données Suivi'!$H$2:$H$3000,"PREENGAGE")</f>
        <v>0</v>
      </c>
      <c r="E41" s="88">
        <f>COUNTIFS('Données Suivi'!$A$2:$A$3000,$A41,'Données Suivi'!$H$2:$H$3000,"EN COURS D'ENGAGEMENT")</f>
        <v>0</v>
      </c>
      <c r="F41" s="88">
        <f>COUNTIFS('Données Suivi'!$A$2:$A$3000,$A41,'Données Suivi'!$H$2:$H$3000,"ENGAGE")</f>
        <v>5</v>
      </c>
      <c r="G41" s="89">
        <f>COUNTIF('Données Suivi'!$A$2:$A$3000,$A41)</f>
        <v>5</v>
      </c>
    </row>
    <row r="42" spans="1:13" x14ac:dyDescent="0.25">
      <c r="A42" s="87" t="s">
        <v>16</v>
      </c>
      <c r="B42" s="88">
        <f>COUNTIFS('Données Suivi'!$A$2:$A$3000,$A42,'Données Suivi'!$H$2:$H$3000,"NON ENGAGE")</f>
        <v>0</v>
      </c>
      <c r="C42" s="88">
        <f>COUNTIFS('Données Suivi'!$A$2:$A$3000,$A42,'Données Suivi'!$H$2:$H$3000,"EN COURS DE PREENGAGEMENT")</f>
        <v>1</v>
      </c>
      <c r="D42" s="88">
        <f>COUNTIFS('Données Suivi'!$A$2:$A$3000,$A42,'Données Suivi'!$H$2:$H$3000,"PREENGAGE")</f>
        <v>0</v>
      </c>
      <c r="E42" s="88">
        <f>COUNTIFS('Données Suivi'!$A$2:$A$3000,$A42,'Données Suivi'!$H$2:$H$3000,"EN COURS D'ENGAGEMENT")</f>
        <v>0</v>
      </c>
      <c r="F42" s="88">
        <f>COUNTIFS('Données Suivi'!$A$2:$A$3000,$A42,'Données Suivi'!$H$2:$H$3000,"ENGAGE")</f>
        <v>3</v>
      </c>
      <c r="G42" s="89">
        <f>COUNTIF('Données Suivi'!$A$2:$A$3000,$A42)</f>
        <v>4</v>
      </c>
    </row>
    <row r="43" spans="1:13" x14ac:dyDescent="0.25">
      <c r="A43" s="87" t="s">
        <v>17</v>
      </c>
      <c r="B43" s="88">
        <f>COUNTIFS('Données Suivi'!$A$2:$A$3000,$A43,'Données Suivi'!$H$2:$H$3000,"NON ENGAGE")</f>
        <v>0</v>
      </c>
      <c r="C43" s="88">
        <f>COUNTIFS('Données Suivi'!$A$2:$A$3000,$A43,'Données Suivi'!$H$2:$H$3000,"EN COURS DE PREENGAGEMENT")</f>
        <v>0</v>
      </c>
      <c r="D43" s="88">
        <f>COUNTIFS('Données Suivi'!$A$2:$A$3000,$A43,'Données Suivi'!$H$2:$H$3000,"PREENGAGE")</f>
        <v>0</v>
      </c>
      <c r="E43" s="88">
        <f>COUNTIFS('Données Suivi'!$A$2:$A$3000,$A43,'Données Suivi'!$H$2:$H$3000,"EN COURS D'ENGAGEMENT")</f>
        <v>0</v>
      </c>
      <c r="F43" s="88">
        <f>COUNTIFS('Données Suivi'!$A$2:$A$3000,$A43,'Données Suivi'!$H$2:$H$3000,"ENGAGE")</f>
        <v>1</v>
      </c>
      <c r="G43" s="89">
        <f>COUNTIF('Données Suivi'!$A$2:$A$3000,$A43)</f>
        <v>1</v>
      </c>
    </row>
    <row r="44" spans="1:13" x14ac:dyDescent="0.25">
      <c r="A44" s="87" t="s">
        <v>18</v>
      </c>
      <c r="B44" s="88">
        <f>COUNTIFS('Données Suivi'!$A$2:$A$3000,$A44,'Données Suivi'!$H$2:$H$3000,"NON ENGAGE")</f>
        <v>1</v>
      </c>
      <c r="C44" s="88">
        <f>COUNTIFS('Données Suivi'!$A$2:$A$3000,$A44,'Données Suivi'!$H$2:$H$3000,"EN COURS DE PREENGAGEMENT")</f>
        <v>0</v>
      </c>
      <c r="D44" s="88">
        <f>COUNTIFS('Données Suivi'!$A$2:$A$3000,$A44,'Données Suivi'!$H$2:$H$3000,"PREENGAGE")</f>
        <v>0</v>
      </c>
      <c r="E44" s="88">
        <f>COUNTIFS('Données Suivi'!$A$2:$A$3000,$A44,'Données Suivi'!$H$2:$H$3000,"EN COURS D'ENGAGEMENT")</f>
        <v>4</v>
      </c>
      <c r="F44" s="88">
        <f>COUNTIFS('Données Suivi'!$A$2:$A$3000,$A44,'Données Suivi'!$H$2:$H$3000,"ENGAGE")</f>
        <v>38</v>
      </c>
      <c r="G44" s="89">
        <f>COUNTIF('Données Suivi'!$A$2:$A$3000,$A44)</f>
        <v>43</v>
      </c>
    </row>
    <row r="45" spans="1:13" x14ac:dyDescent="0.25">
      <c r="A45" s="87" t="s">
        <v>19</v>
      </c>
      <c r="B45" s="88">
        <f>COUNTIFS('Données Suivi'!$A$2:$A$3000,$A45,'Données Suivi'!$H$2:$H$3000,"NON ENGAGE")</f>
        <v>0</v>
      </c>
      <c r="C45" s="88">
        <f>COUNTIFS('Données Suivi'!$A$2:$A$3000,$A45,'Données Suivi'!$H$2:$H$3000,"EN COURS DE PREENGAGEMENT")</f>
        <v>0</v>
      </c>
      <c r="D45" s="88">
        <f>COUNTIFS('Données Suivi'!$A$2:$A$3000,$A45,'Données Suivi'!$H$2:$H$3000,"PREENGAGE")</f>
        <v>0</v>
      </c>
      <c r="E45" s="88">
        <f>COUNTIFS('Données Suivi'!$A$2:$A$3000,$A45,'Données Suivi'!$H$2:$H$3000,"EN COURS D'ENGAGEMENT")</f>
        <v>0</v>
      </c>
      <c r="F45" s="88">
        <f>COUNTIFS('Données Suivi'!$A$2:$A$3000,$A45,'Données Suivi'!$H$2:$H$3000,"ENGAGE")</f>
        <v>1</v>
      </c>
      <c r="G45" s="89">
        <f>COUNTIF('Données Suivi'!$A$2:$A$3000,$A45)</f>
        <v>1</v>
      </c>
    </row>
    <row r="46" spans="1:13" x14ac:dyDescent="0.25">
      <c r="A46" s="87" t="s">
        <v>20</v>
      </c>
      <c r="B46" s="88">
        <f>COUNTIFS('Données Suivi'!$A$2:$A$3000,$A46,'Données Suivi'!$H$2:$H$3000,"NON ENGAGE")</f>
        <v>16</v>
      </c>
      <c r="C46" s="88">
        <f>COUNTIFS('Données Suivi'!$A$2:$A$3000,$A46,'Données Suivi'!$H$2:$H$3000,"EN COURS DE PREENGAGEMENT")</f>
        <v>1</v>
      </c>
      <c r="D46" s="88">
        <f>COUNTIFS('Données Suivi'!$A$2:$A$3000,$A46,'Données Suivi'!$H$2:$H$3000,"PREENGAGE")</f>
        <v>10</v>
      </c>
      <c r="E46" s="88">
        <f>COUNTIFS('Données Suivi'!$A$2:$A$3000,$A46,'Données Suivi'!$H$2:$H$3000,"EN COURS D'ENGAGEMENT")</f>
        <v>2</v>
      </c>
      <c r="F46" s="88">
        <f>COUNTIFS('Données Suivi'!$A$2:$A$3000,$A46,'Données Suivi'!$H$2:$H$3000,"ENGAGE")</f>
        <v>29</v>
      </c>
      <c r="G46" s="89">
        <f>COUNTIF('Données Suivi'!$A$2:$A$3000,$A46)</f>
        <v>58</v>
      </c>
    </row>
    <row r="47" spans="1:13" x14ac:dyDescent="0.25">
      <c r="A47" s="87" t="s">
        <v>21</v>
      </c>
      <c r="B47" s="88">
        <f>COUNTIFS('Données Suivi'!$A$2:$A$3000,$A47,'Données Suivi'!$H$2:$H$3000,"NON ENGAGE")</f>
        <v>0</v>
      </c>
      <c r="C47" s="88">
        <f>COUNTIFS('Données Suivi'!$A$2:$A$3000,$A47,'Données Suivi'!$H$2:$H$3000,"EN COURS DE PREENGAGEMENT")</f>
        <v>0</v>
      </c>
      <c r="D47" s="88">
        <f>COUNTIFS('Données Suivi'!$A$2:$A$3000,$A47,'Données Suivi'!$H$2:$H$3000,"PREENGAGE")</f>
        <v>0</v>
      </c>
      <c r="E47" s="88">
        <f>COUNTIFS('Données Suivi'!$A$2:$A$3000,$A47,'Données Suivi'!$H$2:$H$3000,"EN COURS D'ENGAGEMENT")</f>
        <v>0</v>
      </c>
      <c r="F47" s="88">
        <f>COUNTIFS('Données Suivi'!$A$2:$A$3000,$A47,'Données Suivi'!$H$2:$H$3000,"ENGAGE")</f>
        <v>1</v>
      </c>
      <c r="G47" s="89">
        <f>COUNTIF('Données Suivi'!$A$2:$A$3000,$A47)</f>
        <v>1</v>
      </c>
    </row>
    <row r="48" spans="1:13" x14ac:dyDescent="0.25">
      <c r="A48" s="87" t="s">
        <v>22</v>
      </c>
      <c r="B48" s="88">
        <f>COUNTIFS('Données Suivi'!$A$2:$A$3000,$A48,'Données Suivi'!$H$2:$H$3000,"NON ENGAGE")</f>
        <v>0</v>
      </c>
      <c r="C48" s="88">
        <f>COUNTIFS('Données Suivi'!$A$2:$A$3000,$A48,'Données Suivi'!$H$2:$H$3000,"EN COURS DE PREENGAGEMENT")</f>
        <v>0</v>
      </c>
      <c r="D48" s="88">
        <f>COUNTIFS('Données Suivi'!$A$2:$A$3000,$A48,'Données Suivi'!$H$2:$H$3000,"PREENGAGE")</f>
        <v>0</v>
      </c>
      <c r="E48" s="88">
        <f>COUNTIFS('Données Suivi'!$A$2:$A$3000,$A48,'Données Suivi'!$H$2:$H$3000,"EN COURS D'ENGAGEMENT")</f>
        <v>0</v>
      </c>
      <c r="F48" s="88">
        <f>COUNTIFS('Données Suivi'!$A$2:$A$3000,$A48,'Données Suivi'!$H$2:$H$3000,"ENGAGE")</f>
        <v>7</v>
      </c>
      <c r="G48" s="89">
        <f>COUNTIF('Données Suivi'!$A$2:$A$3000,$A48)</f>
        <v>7</v>
      </c>
    </row>
    <row r="49" spans="1:13" x14ac:dyDescent="0.25">
      <c r="A49" s="87" t="s">
        <v>23</v>
      </c>
      <c r="B49" s="88">
        <f>COUNTIFS('Données Suivi'!$A$2:$A$3000,$A49,'Données Suivi'!$H$2:$H$3000,"NON ENGAGE")</f>
        <v>0</v>
      </c>
      <c r="C49" s="88">
        <f>COUNTIFS('Données Suivi'!$A$2:$A$3000,$A49,'Données Suivi'!$H$2:$H$3000,"EN COURS DE PREENGAGEMENT")</f>
        <v>0</v>
      </c>
      <c r="D49" s="88">
        <f>COUNTIFS('Données Suivi'!$A$2:$A$3000,$A49,'Données Suivi'!$H$2:$H$3000,"PREENGAGE")</f>
        <v>0</v>
      </c>
      <c r="E49" s="88">
        <f>COUNTIFS('Données Suivi'!$A$2:$A$3000,$A49,'Données Suivi'!$H$2:$H$3000,"EN COURS D'ENGAGEMENT")</f>
        <v>3</v>
      </c>
      <c r="F49" s="88">
        <f>COUNTIFS('Données Suivi'!$A$2:$A$3000,$A49,'Données Suivi'!$H$2:$H$3000,"ENGAGE")</f>
        <v>30</v>
      </c>
      <c r="G49" s="89">
        <f>COUNTIF('Données Suivi'!$A$2:$A$3000,$A49)</f>
        <v>33</v>
      </c>
    </row>
    <row r="50" spans="1:13" x14ac:dyDescent="0.25">
      <c r="A50" s="87" t="s">
        <v>24</v>
      </c>
      <c r="B50" s="88">
        <f>COUNTIFS('Données Suivi'!$A$2:$A$3000,$A50,'Données Suivi'!$H$2:$H$3000,"NON ENGAGE")</f>
        <v>0</v>
      </c>
      <c r="C50" s="88">
        <f>COUNTIFS('Données Suivi'!$A$2:$A$3000,$A50,'Données Suivi'!$H$2:$H$3000,"EN COURS DE PREENGAGEMENT")</f>
        <v>0</v>
      </c>
      <c r="D50" s="88">
        <f>COUNTIFS('Données Suivi'!$A$2:$A$3000,$A50,'Données Suivi'!$H$2:$H$3000,"PREENGAGE")</f>
        <v>0</v>
      </c>
      <c r="E50" s="88">
        <f>COUNTIFS('Données Suivi'!$A$2:$A$3000,$A50,'Données Suivi'!$H$2:$H$3000,"EN COURS D'ENGAGEMENT")</f>
        <v>1</v>
      </c>
      <c r="F50" s="88">
        <f>COUNTIFS('Données Suivi'!$A$2:$A$3000,$A50,'Données Suivi'!$H$2:$H$3000,"ENGAGE")</f>
        <v>8</v>
      </c>
      <c r="G50" s="89">
        <f>COUNTIF('Données Suivi'!$A$2:$A$3000,$A50)</f>
        <v>9</v>
      </c>
    </row>
    <row r="51" spans="1:13" x14ac:dyDescent="0.25">
      <c r="A51" s="87" t="s">
        <v>25</v>
      </c>
      <c r="B51" s="88">
        <f>COUNTIFS('Données Suivi'!$A$2:$A$3000,$A51,'Données Suivi'!$H$2:$H$3000,"NON ENGAGE")</f>
        <v>0</v>
      </c>
      <c r="C51" s="88">
        <f>COUNTIFS('Données Suivi'!$A$2:$A$3000,$A51,'Données Suivi'!$H$2:$H$3000,"EN COURS DE PREENGAGEMENT")</f>
        <v>0</v>
      </c>
      <c r="D51" s="88">
        <f>COUNTIFS('Données Suivi'!$A$2:$A$3000,$A51,'Données Suivi'!$H$2:$H$3000,"PREENGAGE")</f>
        <v>1</v>
      </c>
      <c r="E51" s="88">
        <f>COUNTIFS('Données Suivi'!$A$2:$A$3000,$A51,'Données Suivi'!$H$2:$H$3000,"EN COURS D'ENGAGEMENT")</f>
        <v>1</v>
      </c>
      <c r="F51" s="88">
        <f>COUNTIFS('Données Suivi'!$A$2:$A$3000,$A51,'Données Suivi'!$H$2:$H$3000,"ENGAGE")</f>
        <v>26</v>
      </c>
      <c r="G51" s="89">
        <f>COUNTIF('Données Suivi'!$A$2:$A$3000,$A51)</f>
        <v>28</v>
      </c>
    </row>
    <row r="52" spans="1:13" x14ac:dyDescent="0.25">
      <c r="A52" s="87" t="s">
        <v>26</v>
      </c>
      <c r="B52" s="88">
        <f>COUNTIFS('Données Suivi'!$A$2:$A$3000,$A52,'Données Suivi'!$H$2:$H$3000,"NON ENGAGE")</f>
        <v>6</v>
      </c>
      <c r="C52" s="88">
        <f>COUNTIFS('Données Suivi'!$A$2:$A$3000,$A52,'Données Suivi'!$H$2:$H$3000,"EN COURS DE PREENGAGEMENT")</f>
        <v>5</v>
      </c>
      <c r="D52" s="88">
        <f>COUNTIFS('Données Suivi'!$A$2:$A$3000,$A52,'Données Suivi'!$H$2:$H$3000,"PREENGAGE")</f>
        <v>5</v>
      </c>
      <c r="E52" s="88">
        <f>COUNTIFS('Données Suivi'!$A$2:$A$3000,$A52,'Données Suivi'!$H$2:$H$3000,"EN COURS D'ENGAGEMENT")</f>
        <v>8</v>
      </c>
      <c r="F52" s="88">
        <f>COUNTIFS('Données Suivi'!$A$2:$A$3000,$A52,'Données Suivi'!$H$2:$H$3000,"ENGAGE")</f>
        <v>85</v>
      </c>
      <c r="G52" s="89">
        <f>COUNTIF('Données Suivi'!$A$2:$A$3000,$A52)</f>
        <v>109</v>
      </c>
    </row>
    <row r="53" spans="1:13" x14ac:dyDescent="0.25">
      <c r="A53" s="87" t="s">
        <v>27</v>
      </c>
      <c r="B53" s="88">
        <f>COUNTIFS('Données Suivi'!$A$2:$A$3000,$A53,'Données Suivi'!$H$2:$H$3000,"NON ENGAGE")</f>
        <v>0</v>
      </c>
      <c r="C53" s="88">
        <f>COUNTIFS('Données Suivi'!$A$2:$A$3000,$A53,'Données Suivi'!$H$2:$H$3000,"EN COURS DE PREENGAGEMENT")</f>
        <v>0</v>
      </c>
      <c r="D53" s="88">
        <f>COUNTIFS('Données Suivi'!$A$2:$A$3000,$A53,'Données Suivi'!$H$2:$H$3000,"PREENGAGE")</f>
        <v>0</v>
      </c>
      <c r="E53" s="88">
        <f>COUNTIFS('Données Suivi'!$A$2:$A$3000,$A53,'Données Suivi'!$H$2:$H$3000,"EN COURS D'ENGAGEMENT")</f>
        <v>0</v>
      </c>
      <c r="F53" s="88">
        <f>COUNTIFS('Données Suivi'!$A$2:$A$3000,$A53,'Données Suivi'!$H$2:$H$3000,"ENGAGE")</f>
        <v>42</v>
      </c>
      <c r="G53" s="89">
        <f>COUNTIF('Données Suivi'!$A$2:$A$3000,$A53)</f>
        <v>42</v>
      </c>
    </row>
    <row r="54" spans="1:13" x14ac:dyDescent="0.25">
      <c r="A54" s="87" t="s">
        <v>28</v>
      </c>
      <c r="B54" s="88">
        <f>COUNTIFS('Données Suivi'!$A$2:$A$3000,$A54,'Données Suivi'!$H$2:$H$3000,"NON ENGAGE")</f>
        <v>0</v>
      </c>
      <c r="C54" s="88">
        <f>COUNTIFS('Données Suivi'!$A$2:$A$3000,$A54,'Données Suivi'!$H$2:$H$3000,"EN COURS DE PREENGAGEMENT")</f>
        <v>0</v>
      </c>
      <c r="D54" s="88">
        <f>COUNTIFS('Données Suivi'!$A$2:$A$3000,$A54,'Données Suivi'!$H$2:$H$3000,"PREENGAGE")</f>
        <v>0</v>
      </c>
      <c r="E54" s="88">
        <f>COUNTIFS('Données Suivi'!$A$2:$A$3000,$A54,'Données Suivi'!$H$2:$H$3000,"EN COURS D'ENGAGEMENT")</f>
        <v>0</v>
      </c>
      <c r="F54" s="88">
        <f>COUNTIFS('Données Suivi'!$A$2:$A$3000,$A54,'Données Suivi'!$H$2:$H$3000,"ENGAGE")</f>
        <v>8</v>
      </c>
      <c r="G54" s="89">
        <f>COUNTIF('Données Suivi'!$A$2:$A$3000,$A54)</f>
        <v>8</v>
      </c>
    </row>
    <row r="55" spans="1:13" x14ac:dyDescent="0.25">
      <c r="A55" s="87" t="s">
        <v>29</v>
      </c>
      <c r="B55" s="88">
        <f>COUNTIFS('Données Suivi'!$A$2:$A$3000,$A55,'Données Suivi'!$H$2:$H$3000,"NON ENGAGE")</f>
        <v>1</v>
      </c>
      <c r="C55" s="88">
        <f>COUNTIFS('Données Suivi'!$A$2:$A$3000,$A55,'Données Suivi'!$H$2:$H$3000,"EN COURS DE PREENGAGEMENT")</f>
        <v>3</v>
      </c>
      <c r="D55" s="88">
        <f>COUNTIFS('Données Suivi'!$A$2:$A$3000,$A55,'Données Suivi'!$H$2:$H$3000,"PREENGAGE")</f>
        <v>0</v>
      </c>
      <c r="E55" s="88">
        <f>COUNTIFS('Données Suivi'!$A$2:$A$3000,$A55,'Données Suivi'!$H$2:$H$3000,"EN COURS D'ENGAGEMENT")</f>
        <v>0</v>
      </c>
      <c r="F55" s="88">
        <f>COUNTIFS('Données Suivi'!$A$2:$A$3000,$A55,'Données Suivi'!$H$2:$H$3000,"ENGAGE")</f>
        <v>19</v>
      </c>
      <c r="G55" s="89">
        <f>COUNTIF('Données Suivi'!$A$2:$A$3000,$A55)</f>
        <v>23</v>
      </c>
    </row>
    <row r="56" spans="1:13" x14ac:dyDescent="0.25">
      <c r="A56" s="87" t="s">
        <v>30</v>
      </c>
      <c r="B56" s="88">
        <f>COUNTIFS('Données Suivi'!$A$2:$A$3000,$A56,'Données Suivi'!$H$2:$H$3000,"NON ENGAGE")</f>
        <v>0</v>
      </c>
      <c r="C56" s="88">
        <f>COUNTIFS('Données Suivi'!$A$2:$A$3000,$A56,'Données Suivi'!$H$2:$H$3000,"EN COURS DE PREENGAGEMENT")</f>
        <v>0</v>
      </c>
      <c r="D56" s="88">
        <f>COUNTIFS('Données Suivi'!$A$2:$A$3000,$A56,'Données Suivi'!$H$2:$H$3000,"PREENGAGE")</f>
        <v>0</v>
      </c>
      <c r="E56" s="88">
        <f>COUNTIFS('Données Suivi'!$A$2:$A$3000,$A56,'Données Suivi'!$H$2:$H$3000,"EN COURS D'ENGAGEMENT")</f>
        <v>0</v>
      </c>
      <c r="F56" s="88">
        <f>COUNTIFS('Données Suivi'!$A$2:$A$3000,$A56,'Données Suivi'!$H$2:$H$3000,"ENGAGE")</f>
        <v>10</v>
      </c>
      <c r="G56" s="89">
        <f>COUNTIF('Données Suivi'!$A$2:$A$3000,$A56)</f>
        <v>10</v>
      </c>
    </row>
    <row r="57" spans="1:13" x14ac:dyDescent="0.25">
      <c r="A57" s="87" t="s">
        <v>31</v>
      </c>
      <c r="B57" s="88">
        <f>COUNTIFS('Données Suivi'!$A$2:$A$3000,$A57,'Données Suivi'!$H$2:$H$3000,"NON ENGAGE")</f>
        <v>0</v>
      </c>
      <c r="C57" s="88">
        <f>COUNTIFS('Données Suivi'!$A$2:$A$3000,$A57,'Données Suivi'!$H$2:$H$3000,"EN COURS DE PREENGAGEMENT")</f>
        <v>0</v>
      </c>
      <c r="D57" s="88">
        <f>COUNTIFS('Données Suivi'!$A$2:$A$3000,$A57,'Données Suivi'!$H$2:$H$3000,"PREENGAGE")</f>
        <v>2</v>
      </c>
      <c r="E57" s="88">
        <f>COUNTIFS('Données Suivi'!$A$2:$A$3000,$A57,'Données Suivi'!$H$2:$H$3000,"EN COURS D'ENGAGEMENT")</f>
        <v>0</v>
      </c>
      <c r="F57" s="88">
        <f>COUNTIFS('Données Suivi'!$A$2:$A$3000,$A57,'Données Suivi'!$H$2:$H$3000,"ENGAGE")</f>
        <v>0</v>
      </c>
      <c r="G57" s="89">
        <f>COUNTIF('Données Suivi'!$A$2:$A$3000,$A57)</f>
        <v>2</v>
      </c>
    </row>
    <row r="58" spans="1:13" x14ac:dyDescent="0.25">
      <c r="A58" s="87" t="s">
        <v>32</v>
      </c>
      <c r="B58" s="88">
        <f>COUNTIFS('Données Suivi'!$A$2:$A$3000,$A58,'Données Suivi'!$H$2:$H$3000,"NON ENGAGE")</f>
        <v>0</v>
      </c>
      <c r="C58" s="88">
        <f>COUNTIFS('Données Suivi'!$A$2:$A$3000,$A58,'Données Suivi'!$H$2:$H$3000,"EN COURS DE PREENGAGEMENT")</f>
        <v>0</v>
      </c>
      <c r="D58" s="88">
        <f>COUNTIFS('Données Suivi'!$A$2:$A$3000,$A58,'Données Suivi'!$H$2:$H$3000,"PREENGAGE")</f>
        <v>0</v>
      </c>
      <c r="E58" s="88">
        <f>COUNTIFS('Données Suivi'!$A$2:$A$3000,$A58,'Données Suivi'!$H$2:$H$3000,"EN COURS D'ENGAGEMENT")</f>
        <v>0</v>
      </c>
      <c r="F58" s="88">
        <f>COUNTIFS('Données Suivi'!$A$2:$A$3000,$A58,'Données Suivi'!$H$2:$H$3000,"ENGAGE")</f>
        <v>56</v>
      </c>
      <c r="G58" s="89">
        <f>COUNTIF('Données Suivi'!$A$2:$A$3000,$A58)</f>
        <v>56</v>
      </c>
    </row>
    <row r="59" spans="1:13" x14ac:dyDescent="0.25">
      <c r="A59" s="87" t="s">
        <v>33</v>
      </c>
      <c r="B59" s="88">
        <f>COUNTIFS('Données Suivi'!$A$2:$A$3000,$A59,'Données Suivi'!$H$2:$H$3000,"NON ENGAGE")</f>
        <v>1</v>
      </c>
      <c r="C59" s="88">
        <f>COUNTIFS('Données Suivi'!$A$2:$A$3000,$A59,'Données Suivi'!$H$2:$H$3000,"EN COURS DE PREENGAGEMENT")</f>
        <v>4</v>
      </c>
      <c r="D59" s="88">
        <f>COUNTIFS('Données Suivi'!$A$2:$A$3000,$A59,'Données Suivi'!$H$2:$H$3000,"PREENGAGE")</f>
        <v>6</v>
      </c>
      <c r="E59" s="88">
        <f>COUNTIFS('Données Suivi'!$A$2:$A$3000,$A59,'Données Suivi'!$H$2:$H$3000,"EN COURS D'ENGAGEMENT")</f>
        <v>0</v>
      </c>
      <c r="F59" s="88">
        <f>COUNTIFS('Données Suivi'!$A$2:$A$3000,$A59,'Données Suivi'!$H$2:$H$3000,"ENGAGE")</f>
        <v>26</v>
      </c>
      <c r="G59" s="89">
        <f>COUNTIF('Données Suivi'!$A$2:$A$3000,$A59)</f>
        <v>37</v>
      </c>
    </row>
    <row r="60" spans="1:13" x14ac:dyDescent="0.25">
      <c r="A60" s="87" t="s">
        <v>34</v>
      </c>
      <c r="B60" s="88">
        <f>COUNTIFS('Données Suivi'!$A$2:$A$3000,$A60,'Données Suivi'!$H$2:$H$3000,"NON ENGAGE")</f>
        <v>4</v>
      </c>
      <c r="C60" s="88">
        <f>COUNTIFS('Données Suivi'!$A$2:$A$3000,$A60,'Données Suivi'!$H$2:$H$3000,"EN COURS DE PREENGAGEMENT")</f>
        <v>2</v>
      </c>
      <c r="D60" s="88">
        <f>COUNTIFS('Données Suivi'!$A$2:$A$3000,$A60,'Données Suivi'!$H$2:$H$3000,"PREENGAGE")</f>
        <v>5</v>
      </c>
      <c r="E60" s="88">
        <f>COUNTIFS('Données Suivi'!$A$2:$A$3000,$A60,'Données Suivi'!$H$2:$H$3000,"EN COURS D'ENGAGEMENT")</f>
        <v>4</v>
      </c>
      <c r="F60" s="88">
        <f>COUNTIFS('Données Suivi'!$A$2:$A$3000,$A60,'Données Suivi'!$H$2:$H$3000,"ENGAGE")</f>
        <v>7</v>
      </c>
      <c r="G60" s="89">
        <f>COUNTIF('Données Suivi'!$A$2:$A$3000,$A60)</f>
        <v>22</v>
      </c>
    </row>
    <row r="61" spans="1:13" x14ac:dyDescent="0.25">
      <c r="A61" s="87" t="s">
        <v>35</v>
      </c>
      <c r="B61" s="88">
        <f>COUNTIFS('Données Suivi'!$A$2:$A$3000,$A61,'Données Suivi'!$H$2:$H$3000,"NON ENGAGE")</f>
        <v>0</v>
      </c>
      <c r="C61" s="88">
        <f>COUNTIFS('Données Suivi'!$A$2:$A$3000,$A61,'Données Suivi'!$H$2:$H$3000,"EN COURS DE PREENGAGEMENT")</f>
        <v>0</v>
      </c>
      <c r="D61" s="88">
        <f>COUNTIFS('Données Suivi'!$A$2:$A$3000,$A61,'Données Suivi'!$H$2:$H$3000,"PREENGAGE")</f>
        <v>1</v>
      </c>
      <c r="E61" s="88">
        <f>COUNTIFS('Données Suivi'!$A$2:$A$3000,$A61,'Données Suivi'!$H$2:$H$3000,"EN COURS D'ENGAGEMENT")</f>
        <v>0</v>
      </c>
      <c r="F61" s="88">
        <f>COUNTIFS('Données Suivi'!$A$2:$A$3000,$A61,'Données Suivi'!$H$2:$H$3000,"ENGAGE")</f>
        <v>26</v>
      </c>
      <c r="G61" s="89">
        <f>COUNTIF('Données Suivi'!$A$2:$A$3000,$A61)</f>
        <v>27</v>
      </c>
    </row>
    <row r="62" spans="1:13" x14ac:dyDescent="0.25">
      <c r="A62" s="90" t="s">
        <v>84</v>
      </c>
      <c r="B62" s="89">
        <f t="shared" ref="B62:G62" si="1">SUM(B39:B61)</f>
        <v>29</v>
      </c>
      <c r="C62" s="89">
        <f t="shared" si="1"/>
        <v>16</v>
      </c>
      <c r="D62" s="89">
        <f t="shared" si="1"/>
        <v>30</v>
      </c>
      <c r="E62" s="89">
        <f t="shared" si="1"/>
        <v>26</v>
      </c>
      <c r="F62" s="89">
        <f t="shared" si="1"/>
        <v>583</v>
      </c>
      <c r="G62" s="89">
        <f t="shared" si="1"/>
        <v>684</v>
      </c>
    </row>
    <row r="64" spans="1:13" ht="20.100000000000001" customHeight="1" x14ac:dyDescent="0.25">
      <c r="A64" s="194" t="s">
        <v>86</v>
      </c>
      <c r="B64" s="188"/>
      <c r="C64" s="188"/>
      <c r="D64" s="188"/>
      <c r="E64" s="188"/>
      <c r="F64" s="188"/>
      <c r="G64" s="188"/>
      <c r="H64" s="188"/>
      <c r="I64" s="188"/>
      <c r="J64" s="188"/>
      <c r="K64" s="188"/>
      <c r="L64" s="188"/>
      <c r="M64" s="188"/>
    </row>
    <row r="65" spans="1:4" ht="30" x14ac:dyDescent="0.25">
      <c r="A65" s="86" t="s">
        <v>83</v>
      </c>
      <c r="B65" s="86" t="s">
        <v>75</v>
      </c>
      <c r="C65" s="86" t="s">
        <v>87</v>
      </c>
      <c r="D65" s="86" t="s">
        <v>88</v>
      </c>
    </row>
    <row r="66" spans="1:4" x14ac:dyDescent="0.25">
      <c r="A66" s="87" t="s">
        <v>13</v>
      </c>
      <c r="B66" s="91">
        <f>SUMIF('Données Suivi'!$A$2:$A$3000,$A66,'Données Suivi'!$J$2:$J$3000)</f>
        <v>180542701.01999998</v>
      </c>
      <c r="C66" s="91">
        <f>SUMIFS('Données Suivi'!$J$2:$J$3000,'Données Suivi'!$A$2:$A$3000,$A66,'Données Suivi'!$M$2:$M$3000,"Engagé")</f>
        <v>180469476.53999999</v>
      </c>
      <c r="D66" s="92">
        <f t="shared" ref="D66:D88" si="2">IF(B66=0,"",C66/B66)</f>
        <v>0.99959442015885269</v>
      </c>
    </row>
    <row r="67" spans="1:4" x14ac:dyDescent="0.25">
      <c r="A67" s="87" t="s">
        <v>14</v>
      </c>
      <c r="B67" s="91">
        <f>SUMIF('Données Suivi'!$A$2:$A$3000,$A67,'Données Suivi'!$J$2:$J$3000)</f>
        <v>8022706.2799999993</v>
      </c>
      <c r="C67" s="91">
        <f>SUMIFS('Données Suivi'!$J$2:$J$3000,'Données Suivi'!$A$2:$A$3000,$A67,'Données Suivi'!$M$2:$M$3000,"Engagé")</f>
        <v>8022706.2799999993</v>
      </c>
      <c r="D67" s="92">
        <f t="shared" si="2"/>
        <v>1</v>
      </c>
    </row>
    <row r="68" spans="1:4" x14ac:dyDescent="0.25">
      <c r="A68" s="87" t="s">
        <v>15</v>
      </c>
      <c r="B68" s="91">
        <f>SUMIF('Données Suivi'!$A$2:$A$3000,$A68,'Données Suivi'!$J$2:$J$3000)</f>
        <v>427760</v>
      </c>
      <c r="C68" s="91">
        <f>SUMIFS('Données Suivi'!$J$2:$J$3000,'Données Suivi'!$A$2:$A$3000,$A68,'Données Suivi'!$M$2:$M$3000,"Engagé")</f>
        <v>427760</v>
      </c>
      <c r="D68" s="92">
        <f t="shared" si="2"/>
        <v>1</v>
      </c>
    </row>
    <row r="69" spans="1:4" x14ac:dyDescent="0.25">
      <c r="A69" s="87" t="s">
        <v>16</v>
      </c>
      <c r="B69" s="91">
        <f>SUMIF('Données Suivi'!$A$2:$A$3000,$A69,'Données Suivi'!$J$2:$J$3000)</f>
        <v>462500</v>
      </c>
      <c r="C69" s="91">
        <f>SUMIFS('Données Suivi'!$J$2:$J$3000,'Données Suivi'!$A$2:$A$3000,$A69,'Données Suivi'!$M$2:$M$3000,"Engagé")</f>
        <v>318500</v>
      </c>
      <c r="D69" s="92">
        <f t="shared" si="2"/>
        <v>0.68864864864864861</v>
      </c>
    </row>
    <row r="70" spans="1:4" x14ac:dyDescent="0.25">
      <c r="A70" s="87" t="s">
        <v>17</v>
      </c>
      <c r="B70" s="91">
        <f>SUMIF('Données Suivi'!$A$2:$A$3000,$A70,'Données Suivi'!$J$2:$J$3000)</f>
        <v>108000</v>
      </c>
      <c r="C70" s="91">
        <f>SUMIFS('Données Suivi'!$J$2:$J$3000,'Données Suivi'!$A$2:$A$3000,$A70,'Données Suivi'!$M$2:$M$3000,"Engagé")</f>
        <v>108000</v>
      </c>
      <c r="D70" s="92">
        <f t="shared" si="2"/>
        <v>1</v>
      </c>
    </row>
    <row r="71" spans="1:4" x14ac:dyDescent="0.25">
      <c r="A71" s="87" t="s">
        <v>18</v>
      </c>
      <c r="B71" s="91">
        <f>SUMIF('Données Suivi'!$A$2:$A$3000,$A71,'Données Suivi'!$J$2:$J$3000)</f>
        <v>71378140.083999991</v>
      </c>
      <c r="C71" s="91">
        <f>SUMIFS('Données Suivi'!$J$2:$J$3000,'Données Suivi'!$A$2:$A$3000,$A71,'Données Suivi'!$M$2:$M$3000,"Engagé")</f>
        <v>61489072.131999992</v>
      </c>
      <c r="D71" s="92">
        <f t="shared" si="2"/>
        <v>0.86145523068600216</v>
      </c>
    </row>
    <row r="72" spans="1:4" x14ac:dyDescent="0.25">
      <c r="A72" s="87" t="s">
        <v>19</v>
      </c>
      <c r="B72" s="91">
        <f>SUMIF('Données Suivi'!$A$2:$A$3000,$A72,'Données Suivi'!$J$2:$J$3000)</f>
        <v>318240</v>
      </c>
      <c r="C72" s="91">
        <f>SUMIFS('Données Suivi'!$J$2:$J$3000,'Données Suivi'!$A$2:$A$3000,$A72,'Données Suivi'!$M$2:$M$3000,"Engagé")</f>
        <v>318240</v>
      </c>
      <c r="D72" s="92">
        <f t="shared" si="2"/>
        <v>1</v>
      </c>
    </row>
    <row r="73" spans="1:4" x14ac:dyDescent="0.25">
      <c r="A73" s="87" t="s">
        <v>20</v>
      </c>
      <c r="B73" s="91">
        <f>SUMIF('Données Suivi'!$A$2:$A$3000,$A73,'Données Suivi'!$J$2:$J$3000)</f>
        <v>87273263.656000003</v>
      </c>
      <c r="C73" s="91">
        <f>SUMIFS('Données Suivi'!$J$2:$J$3000,'Données Suivi'!$A$2:$A$3000,$A73,'Données Suivi'!$M$2:$M$3000,"Engagé")</f>
        <v>19305386.816</v>
      </c>
      <c r="D73" s="92">
        <f t="shared" si="2"/>
        <v>0.22120619772047176</v>
      </c>
    </row>
    <row r="74" spans="1:4" x14ac:dyDescent="0.25">
      <c r="A74" s="87" t="s">
        <v>21</v>
      </c>
      <c r="B74" s="91">
        <f>SUMIF('Données Suivi'!$A$2:$A$3000,$A74,'Données Suivi'!$J$2:$J$3000)</f>
        <v>576000</v>
      </c>
      <c r="C74" s="91">
        <f>SUMIFS('Données Suivi'!$J$2:$J$3000,'Données Suivi'!$A$2:$A$3000,$A74,'Données Suivi'!$M$2:$M$3000,"Engagé")</f>
        <v>576000</v>
      </c>
      <c r="D74" s="92">
        <f t="shared" si="2"/>
        <v>1</v>
      </c>
    </row>
    <row r="75" spans="1:4" x14ac:dyDescent="0.25">
      <c r="A75" s="87" t="s">
        <v>22</v>
      </c>
      <c r="B75" s="91">
        <f>SUMIF('Données Suivi'!$A$2:$A$3000,$A75,'Données Suivi'!$J$2:$J$3000)</f>
        <v>2648832.52</v>
      </c>
      <c r="C75" s="91">
        <f>SUMIFS('Données Suivi'!$J$2:$J$3000,'Données Suivi'!$A$2:$A$3000,$A75,'Données Suivi'!$M$2:$M$3000,"Engagé")</f>
        <v>2648832.52</v>
      </c>
      <c r="D75" s="92">
        <f t="shared" si="2"/>
        <v>1</v>
      </c>
    </row>
    <row r="76" spans="1:4" x14ac:dyDescent="0.25">
      <c r="A76" s="87" t="s">
        <v>23</v>
      </c>
      <c r="B76" s="91">
        <f>SUMIF('Données Suivi'!$A$2:$A$3000,$A76,'Données Suivi'!$J$2:$J$3000)</f>
        <v>12220396.67</v>
      </c>
      <c r="C76" s="91">
        <f>SUMIFS('Données Suivi'!$J$2:$J$3000,'Données Suivi'!$A$2:$A$3000,$A76,'Données Suivi'!$M$2:$M$3000,"Engagé")</f>
        <v>10711701.33</v>
      </c>
      <c r="D76" s="92">
        <f t="shared" si="2"/>
        <v>0.87654285038850543</v>
      </c>
    </row>
    <row r="77" spans="1:4" x14ac:dyDescent="0.25">
      <c r="A77" s="87" t="s">
        <v>24</v>
      </c>
      <c r="B77" s="91">
        <f>SUMIF('Données Suivi'!$A$2:$A$3000,$A77,'Données Suivi'!$J$2:$J$3000)</f>
        <v>8561487.6899999995</v>
      </c>
      <c r="C77" s="91">
        <f>SUMIFS('Données Suivi'!$J$2:$J$3000,'Données Suivi'!$A$2:$A$3000,$A77,'Données Suivi'!$M$2:$M$3000,"Engagé")</f>
        <v>8551887.6899999995</v>
      </c>
      <c r="D77" s="92">
        <f t="shared" si="2"/>
        <v>0.99887869954993769</v>
      </c>
    </row>
    <row r="78" spans="1:4" x14ac:dyDescent="0.25">
      <c r="A78" s="87" t="s">
        <v>25</v>
      </c>
      <c r="B78" s="91">
        <f>SUMIF('Données Suivi'!$A$2:$A$3000,$A78,'Données Suivi'!$J$2:$J$3000)</f>
        <v>39400266.729999989</v>
      </c>
      <c r="C78" s="91">
        <f>SUMIFS('Données Suivi'!$J$2:$J$3000,'Données Suivi'!$A$2:$A$3000,$A78,'Données Suivi'!$M$2:$M$3000,"Engagé")</f>
        <v>23999600.119999997</v>
      </c>
      <c r="D78" s="92">
        <f t="shared" si="2"/>
        <v>0.60912278296142397</v>
      </c>
    </row>
    <row r="79" spans="1:4" x14ac:dyDescent="0.25">
      <c r="A79" s="87" t="s">
        <v>26</v>
      </c>
      <c r="B79" s="91">
        <f>SUMIF('Données Suivi'!$A$2:$A$3000,$A79,'Données Suivi'!$J$2:$J$3000)</f>
        <v>155752631.28999999</v>
      </c>
      <c r="C79" s="91">
        <f>SUMIFS('Données Suivi'!$J$2:$J$3000,'Données Suivi'!$A$2:$A$3000,$A79,'Données Suivi'!$M$2:$M$3000,"Engagé")</f>
        <v>134018309.96000001</v>
      </c>
      <c r="D79" s="92">
        <f t="shared" si="2"/>
        <v>0.86045615313212742</v>
      </c>
    </row>
    <row r="80" spans="1:4" x14ac:dyDescent="0.25">
      <c r="A80" s="87" t="s">
        <v>27</v>
      </c>
      <c r="B80" s="91">
        <f>SUMIF('Données Suivi'!$A$2:$A$3000,$A80,'Données Suivi'!$J$2:$J$3000)</f>
        <v>4476000</v>
      </c>
      <c r="C80" s="91">
        <f>SUMIFS('Données Suivi'!$J$2:$J$3000,'Données Suivi'!$A$2:$A$3000,$A80,'Données Suivi'!$M$2:$M$3000,"Engagé")</f>
        <v>4476000</v>
      </c>
      <c r="D80" s="92">
        <f t="shared" si="2"/>
        <v>1</v>
      </c>
    </row>
    <row r="81" spans="1:13" x14ac:dyDescent="0.25">
      <c r="A81" s="87" t="s">
        <v>28</v>
      </c>
      <c r="B81" s="91">
        <f>SUMIF('Données Suivi'!$A$2:$A$3000,$A81,'Données Suivi'!$J$2:$J$3000)</f>
        <v>6948426.0978666665</v>
      </c>
      <c r="C81" s="91">
        <f>SUMIFS('Données Suivi'!$J$2:$J$3000,'Données Suivi'!$A$2:$A$3000,$A81,'Données Suivi'!$M$2:$M$3000,"Engagé")</f>
        <v>6948426.0978666665</v>
      </c>
      <c r="D81" s="92">
        <f t="shared" si="2"/>
        <v>1</v>
      </c>
    </row>
    <row r="82" spans="1:13" x14ac:dyDescent="0.25">
      <c r="A82" s="87" t="s">
        <v>29</v>
      </c>
      <c r="B82" s="91">
        <f>SUMIF('Données Suivi'!$A$2:$A$3000,$A82,'Données Suivi'!$J$2:$J$3000)</f>
        <v>21814232.489999998</v>
      </c>
      <c r="C82" s="91">
        <f>SUMIFS('Données Suivi'!$J$2:$J$3000,'Données Suivi'!$A$2:$A$3000,$A82,'Données Suivi'!$M$2:$M$3000,"Engagé")</f>
        <v>20408304.489999998</v>
      </c>
      <c r="D82" s="92">
        <f t="shared" si="2"/>
        <v>0.93554996717649819</v>
      </c>
    </row>
    <row r="83" spans="1:13" x14ac:dyDescent="0.25">
      <c r="A83" s="87" t="s">
        <v>30</v>
      </c>
      <c r="B83" s="91">
        <f>SUMIF('Données Suivi'!$A$2:$A$3000,$A83,'Données Suivi'!$J$2:$J$3000)</f>
        <v>1101600</v>
      </c>
      <c r="C83" s="91">
        <f>SUMIFS('Données Suivi'!$J$2:$J$3000,'Données Suivi'!$A$2:$A$3000,$A83,'Données Suivi'!$M$2:$M$3000,"Engagé")</f>
        <v>1101600</v>
      </c>
      <c r="D83" s="92">
        <f t="shared" si="2"/>
        <v>1</v>
      </c>
    </row>
    <row r="84" spans="1:13" x14ac:dyDescent="0.25">
      <c r="A84" s="87" t="s">
        <v>31</v>
      </c>
      <c r="B84" s="91">
        <f>SUMIF('Données Suivi'!$A$2:$A$3000,$A84,'Données Suivi'!$J$2:$J$3000)</f>
        <v>860463.36</v>
      </c>
      <c r="C84" s="91">
        <f>SUMIFS('Données Suivi'!$J$2:$J$3000,'Données Suivi'!$A$2:$A$3000,$A84,'Données Suivi'!$M$2:$M$3000,"Engagé")</f>
        <v>0</v>
      </c>
      <c r="D84" s="92">
        <f t="shared" si="2"/>
        <v>0</v>
      </c>
    </row>
    <row r="85" spans="1:13" x14ac:dyDescent="0.25">
      <c r="A85" s="87" t="s">
        <v>32</v>
      </c>
      <c r="B85" s="91">
        <f>SUMIF('Données Suivi'!$A$2:$A$3000,$A85,'Données Suivi'!$J$2:$J$3000)</f>
        <v>5680171.2399999993</v>
      </c>
      <c r="C85" s="91">
        <f>SUMIFS('Données Suivi'!$J$2:$J$3000,'Données Suivi'!$A$2:$A$3000,$A85,'Données Suivi'!$M$2:$M$3000,"Engagé")</f>
        <v>5680171.2399999993</v>
      </c>
      <c r="D85" s="92">
        <f t="shared" si="2"/>
        <v>1</v>
      </c>
    </row>
    <row r="86" spans="1:13" x14ac:dyDescent="0.25">
      <c r="A86" s="87" t="s">
        <v>33</v>
      </c>
      <c r="B86" s="91">
        <f>SUMIF('Données Suivi'!$A$2:$A$3000,$A86,'Données Suivi'!$J$2:$J$3000)</f>
        <v>149946551.01999998</v>
      </c>
      <c r="C86" s="91">
        <f>SUMIFS('Données Suivi'!$J$2:$J$3000,'Données Suivi'!$A$2:$A$3000,$A86,'Données Suivi'!$M$2:$M$3000,"Engagé")</f>
        <v>129644417.24999999</v>
      </c>
      <c r="D86" s="92">
        <f t="shared" si="2"/>
        <v>0.86460419641601438</v>
      </c>
    </row>
    <row r="87" spans="1:13" x14ac:dyDescent="0.25">
      <c r="A87" s="87" t="s">
        <v>34</v>
      </c>
      <c r="B87" s="91">
        <f>SUMIF('Données Suivi'!$A$2:$A$3000,$A87,'Données Suivi'!$J$2:$J$3000)</f>
        <v>39915949.200000003</v>
      </c>
      <c r="C87" s="91">
        <f>SUMIFS('Données Suivi'!$J$2:$J$3000,'Données Suivi'!$A$2:$A$3000,$A87,'Données Suivi'!$M$2:$M$3000,"Engagé")</f>
        <v>3942030</v>
      </c>
      <c r="D87" s="92">
        <f t="shared" si="2"/>
        <v>9.875826778534931E-2</v>
      </c>
    </row>
    <row r="88" spans="1:13" x14ac:dyDescent="0.25">
      <c r="A88" s="87" t="s">
        <v>35</v>
      </c>
      <c r="B88" s="91">
        <f>SUMIF('Données Suivi'!$A$2:$A$3000,$A88,'Données Suivi'!$J$2:$J$3000)</f>
        <v>22694635.920000002</v>
      </c>
      <c r="C88" s="91">
        <f>SUMIFS('Données Suivi'!$J$2:$J$3000,'Données Suivi'!$A$2:$A$3000,$A88,'Données Suivi'!$M$2:$M$3000,"Engagé")</f>
        <v>22592635.920000002</v>
      </c>
      <c r="D88" s="92">
        <f t="shared" si="2"/>
        <v>0.99550554587614637</v>
      </c>
    </row>
    <row r="90" spans="1:13" ht="20.100000000000001" customHeight="1" x14ac:dyDescent="0.25">
      <c r="A90" s="194" t="s">
        <v>89</v>
      </c>
      <c r="B90" s="188"/>
      <c r="C90" s="188"/>
      <c r="D90" s="188"/>
      <c r="E90" s="188"/>
      <c r="F90" s="188"/>
      <c r="G90" s="188"/>
      <c r="H90" s="188"/>
      <c r="I90" s="188"/>
      <c r="J90" s="188"/>
      <c r="K90" s="188"/>
      <c r="L90" s="188"/>
      <c r="M90" s="188"/>
    </row>
    <row r="91" spans="1:13" ht="30" x14ac:dyDescent="0.25">
      <c r="A91" s="86" t="s">
        <v>83</v>
      </c>
      <c r="B91" s="86" t="s">
        <v>70</v>
      </c>
      <c r="C91" s="86" t="s">
        <v>54</v>
      </c>
      <c r="D91" s="86" t="s">
        <v>69</v>
      </c>
      <c r="E91" s="86" t="s">
        <v>71</v>
      </c>
      <c r="F91" s="86" t="s">
        <v>58</v>
      </c>
      <c r="G91" s="86" t="s">
        <v>43</v>
      </c>
      <c r="H91" s="86" t="s">
        <v>72</v>
      </c>
      <c r="I91" s="86" t="s">
        <v>90</v>
      </c>
    </row>
    <row r="92" spans="1:13" x14ac:dyDescent="0.25">
      <c r="A92" s="93" t="str">
        <f>'Données Suivi'!A327</f>
        <v>DPMG</v>
      </c>
      <c r="B92" s="93" t="str">
        <f>'Données Suivi'!B327</f>
        <v>13AOM/SNRT</v>
      </c>
      <c r="C92" s="93" t="str">
        <f>'Données Suivi'!C327</f>
        <v>AOO-M</v>
      </c>
      <c r="D92" s="94" t="str">
        <f>'Données Suivi'!D327</f>
        <v>Travaux d’aménagement des locaux technique de la SNRT a Rabat : Lot 1 : Aménagement et Agencement</v>
      </c>
      <c r="E92" s="93" t="str">
        <f>'Données Suivi'!E327</f>
        <v>ATTRIBUE</v>
      </c>
      <c r="F92" s="93" t="str">
        <f>'Données Suivi'!H327</f>
        <v>PREENGAGE</v>
      </c>
      <c r="G92" s="95">
        <f>'Données Suivi'!J327</f>
        <v>1959240</v>
      </c>
      <c r="H92" s="96">
        <f>'Données Suivi'!K327</f>
        <v>46041</v>
      </c>
      <c r="I92" s="93">
        <f ca="1">'Données Suivi'!L327</f>
        <v>247</v>
      </c>
    </row>
    <row r="93" spans="1:13" x14ac:dyDescent="0.25">
      <c r="A93" s="93" t="str">
        <f>'Données Suivi'!A328</f>
        <v>DPMG</v>
      </c>
      <c r="B93" s="93" t="str">
        <f>'Données Suivi'!B328</f>
        <v>13AOM/SNRT</v>
      </c>
      <c r="C93" s="93" t="str">
        <f>'Données Suivi'!C328</f>
        <v>AOO-M</v>
      </c>
      <c r="D93" s="94" t="str">
        <f>'Données Suivi'!D328</f>
        <v>Travaux d’aménagement des locaux technique de la SNRT a Rabat : Lot 2 : Electricité – Lustries – Climatisation</v>
      </c>
      <c r="E93" s="93" t="str">
        <f>'Données Suivi'!E328</f>
        <v>INFRUCTUEUX</v>
      </c>
      <c r="F93" s="93" t="str">
        <f>'Données Suivi'!H328</f>
        <v>NON ENGAGE</v>
      </c>
      <c r="G93" s="95">
        <f>'Données Suivi'!J328</f>
        <v>489516</v>
      </c>
      <c r="H93" s="96">
        <f>'Données Suivi'!K328</f>
        <v>46041</v>
      </c>
      <c r="I93" s="93">
        <f ca="1">'Données Suivi'!L328</f>
        <v>247</v>
      </c>
    </row>
    <row r="94" spans="1:13" x14ac:dyDescent="0.25">
      <c r="A94" s="93" t="str">
        <f>'Données Suivi'!A359</f>
        <v>DRPSD</v>
      </c>
      <c r="B94" s="93">
        <f>'Données Suivi'!B359</f>
        <v>0</v>
      </c>
      <c r="C94" s="93" t="str">
        <f>'Données Suivi'!C359</f>
        <v>AOO-M</v>
      </c>
      <c r="D94" s="94" t="str">
        <f>'Données Suivi'!D359</f>
        <v>Assistance et maintenance de la Solution BI</v>
      </c>
      <c r="E94" s="93" t="str">
        <f>'Données Suivi'!E359</f>
        <v>EN SIGNATURE</v>
      </c>
      <c r="F94" s="93" t="str">
        <f>'Données Suivi'!H359</f>
        <v>EN COURS DE PREENGAGEMENT</v>
      </c>
      <c r="G94" s="95">
        <f>'Données Suivi'!J359</f>
        <v>240000</v>
      </c>
      <c r="H94" s="96">
        <f>'Données Suivi'!K359</f>
        <v>46077</v>
      </c>
      <c r="I94" s="93">
        <f ca="1">'Données Suivi'!L359</f>
        <v>211</v>
      </c>
    </row>
    <row r="95" spans="1:13" x14ac:dyDescent="0.25">
      <c r="A95" s="93" t="str">
        <f>'Données Suivi'!A378</f>
        <v>DPMG</v>
      </c>
      <c r="B95" s="93" t="str">
        <f>'Données Suivi'!B378</f>
        <v>58AOM/SNRT/2026</v>
      </c>
      <c r="C95" s="93" t="str">
        <f>'Données Suivi'!C378</f>
        <v>AOO-M</v>
      </c>
      <c r="D95" s="94" t="str">
        <f>'Données Suivi'!D378</f>
        <v>Extension et mise à jour de la solution de la vidéosurveillance de la SNRT à Rabat et Casablanca</v>
      </c>
      <c r="E95" s="93" t="str">
        <f>'Données Suivi'!E378</f>
        <v>ATTRIBUE</v>
      </c>
      <c r="F95" s="93" t="str">
        <f>'Données Suivi'!H378</f>
        <v>PREENGAGE</v>
      </c>
      <c r="G95" s="95">
        <f>'Données Suivi'!J378</f>
        <v>1003598.4</v>
      </c>
      <c r="H95" s="96">
        <f>'Données Suivi'!K378</f>
        <v>46086</v>
      </c>
      <c r="I95" s="93">
        <f ca="1">'Données Suivi'!L378</f>
        <v>202</v>
      </c>
    </row>
    <row r="96" spans="1:13" x14ac:dyDescent="0.25">
      <c r="A96" s="93" t="str">
        <f>'Données Suivi'!A379</f>
        <v>DPMG</v>
      </c>
      <c r="B96" s="93" t="str">
        <f>'Données Suivi'!B379</f>
        <v>58AOM/SNRT/2026</v>
      </c>
      <c r="C96" s="93" t="str">
        <f>'Données Suivi'!C379</f>
        <v>AOO-M</v>
      </c>
      <c r="D96" s="94" t="str">
        <f>'Données Suivi'!D379</f>
        <v>Extension et mise à jour de la solution de la vidéosurveillance de la SNRT à Station TV LAAYOUNE</v>
      </c>
      <c r="E96" s="93" t="str">
        <f>'Données Suivi'!E379</f>
        <v>ATTRIBUE</v>
      </c>
      <c r="F96" s="93" t="str">
        <f>'Données Suivi'!H379</f>
        <v>PREENGAGE</v>
      </c>
      <c r="G96" s="95">
        <f>'Données Suivi'!J379</f>
        <v>531787.19999999995</v>
      </c>
      <c r="H96" s="96">
        <f>'Données Suivi'!K379</f>
        <v>46086</v>
      </c>
      <c r="I96" s="93">
        <f ca="1">'Données Suivi'!L379</f>
        <v>202</v>
      </c>
    </row>
    <row r="97" spans="1:9" x14ac:dyDescent="0.25">
      <c r="A97" s="93" t="str">
        <f>'Données Suivi'!A430</f>
        <v>DCT</v>
      </c>
      <c r="B97" s="93" t="str">
        <f>'Données Suivi'!B430</f>
        <v>10 AOM/SNRT</v>
      </c>
      <c r="C97" s="93" t="str">
        <f>'Données Suivi'!C430</f>
        <v>AOO-M</v>
      </c>
      <c r="D97" s="94" t="str">
        <f>'Données Suivi'!D430</f>
        <v>La fourniture et la mise en service des équipements d’éclairage pour les besoins de la production de la SNRT</v>
      </c>
      <c r="E97" s="93" t="str">
        <f>'Données Suivi'!E430</f>
        <v>ATTRIBUE</v>
      </c>
      <c r="F97" s="93" t="str">
        <f>'Données Suivi'!H430</f>
        <v>EN COURS D'ENGAGEMENT</v>
      </c>
      <c r="G97" s="95">
        <f>'Données Suivi'!J430</f>
        <v>2017741.2</v>
      </c>
      <c r="H97" s="96">
        <f>'Données Suivi'!K430</f>
        <v>46121</v>
      </c>
      <c r="I97" s="93">
        <f ca="1">'Données Suivi'!L430</f>
        <v>167</v>
      </c>
    </row>
    <row r="98" spans="1:9" x14ac:dyDescent="0.25">
      <c r="A98" s="93" t="str">
        <f>'Données Suivi'!A410</f>
        <v>DINFOTV</v>
      </c>
      <c r="B98" s="93" t="str">
        <f>'Données Suivi'!B410</f>
        <v>20 AOM/SNRT</v>
      </c>
      <c r="C98" s="93" t="str">
        <f>'Données Suivi'!C410</f>
        <v>AOO-M</v>
      </c>
      <c r="D98" s="94" t="str">
        <f>'Données Suivi'!D410</f>
        <v>Préstation de blanchisserie du linge et services associés au profit des journalistes présentateurs du Journal Télévisé (JT) de la chaine Al Aoula de la SNRT-Rabat</v>
      </c>
      <c r="E98" s="93" t="str">
        <f>'Données Suivi'!E410</f>
        <v>ATTRIBUE</v>
      </c>
      <c r="F98" s="93" t="str">
        <f>'Données Suivi'!H410</f>
        <v>EN COURS D'ENGAGEMENT</v>
      </c>
      <c r="G98" s="95">
        <f>'Données Suivi'!J410</f>
        <v>76464</v>
      </c>
      <c r="H98" s="96">
        <f>'Données Suivi'!K410</f>
        <v>46126</v>
      </c>
      <c r="I98" s="93">
        <f ca="1">'Données Suivi'!L410</f>
        <v>162</v>
      </c>
    </row>
    <row r="99" spans="1:9" x14ac:dyDescent="0.25">
      <c r="A99" s="93" t="str">
        <f>'Données Suivi'!A620</f>
        <v>DCT</v>
      </c>
      <c r="B99" s="93" t="str">
        <f>'Données Suivi'!B620</f>
        <v>64AOM/SNRT/2026</v>
      </c>
      <c r="C99" s="93" t="str">
        <f>'Données Suivi'!C620</f>
        <v>AOO-M</v>
      </c>
      <c r="D99" s="94" t="str">
        <f>'Données Suivi'!D620</f>
        <v>Fourniture et mise en service d'un système de traveling robotisé pour les besoins de la production de la SNRT</v>
      </c>
      <c r="E99" s="93" t="str">
        <f>'Données Suivi'!E620</f>
        <v>INFRUCTUEUX</v>
      </c>
      <c r="F99" s="93" t="str">
        <f>'Données Suivi'!H620</f>
        <v>NON ENGAGE</v>
      </c>
      <c r="G99" s="95">
        <f>'Données Suivi'!J620</f>
        <v>3132276</v>
      </c>
      <c r="H99" s="96">
        <f>'Données Suivi'!K620</f>
        <v>46127</v>
      </c>
      <c r="I99" s="93">
        <f ca="1">'Données Suivi'!L620</f>
        <v>161</v>
      </c>
    </row>
    <row r="100" spans="1:9" x14ac:dyDescent="0.25">
      <c r="A100" s="93" t="str">
        <f>'Données Suivi'!A557</f>
        <v>DCT</v>
      </c>
      <c r="B100" s="93" t="str">
        <f>'Données Suivi'!B557</f>
        <v>37 AOM/SNRT</v>
      </c>
      <c r="C100" s="93" t="str">
        <f>'Données Suivi'!C557</f>
        <v>AOO-M</v>
      </c>
      <c r="D100" s="94" t="str">
        <f>'Données Suivi'!D557</f>
        <v>L'élaboration du Schéma Directeur des Systèmes d'information (SDSI) de la Société Nationale de Radiodiffusion et de Télévision.</v>
      </c>
      <c r="E100" s="93" t="str">
        <f>'Données Suivi'!E557</f>
        <v>ATTRIBUE</v>
      </c>
      <c r="F100" s="93" t="str">
        <f>'Données Suivi'!H557</f>
        <v>PREENGAGE</v>
      </c>
      <c r="G100" s="95">
        <f>'Données Suivi'!J557</f>
        <v>705900</v>
      </c>
      <c r="H100" s="96">
        <f>'Données Suivi'!K557</f>
        <v>46147</v>
      </c>
      <c r="I100" s="93">
        <f ca="1">'Données Suivi'!L557</f>
        <v>141</v>
      </c>
    </row>
    <row r="101" spans="1:9" x14ac:dyDescent="0.25">
      <c r="A101" s="93" t="str">
        <f>'Données Suivi'!A329</f>
        <v>DPMG</v>
      </c>
      <c r="B101" s="93" t="str">
        <f>'Données Suivi'!B329</f>
        <v>41AOM/AOM</v>
      </c>
      <c r="C101" s="93" t="str">
        <f>'Données Suivi'!C329</f>
        <v>AOO-M</v>
      </c>
      <c r="D101" s="94" t="str">
        <f>'Données Suivi'!D329</f>
        <v>Travaux d’aménagement et d’agencement de la Régie Publicitaire et des solutions digitales à Casablanca</v>
      </c>
      <c r="E101" s="93" t="str">
        <f>'Données Suivi'!E329</f>
        <v>INFRUCTUEUX</v>
      </c>
      <c r="F101" s="93" t="str">
        <f>'Données Suivi'!H329</f>
        <v>NON ENGAGE</v>
      </c>
      <c r="G101" s="95">
        <f>'Données Suivi'!J329</f>
        <v>1189290</v>
      </c>
      <c r="H101" s="96">
        <f>'Données Suivi'!K329</f>
        <v>46154</v>
      </c>
      <c r="I101" s="93">
        <f ca="1">'Données Suivi'!L329</f>
        <v>134</v>
      </c>
    </row>
    <row r="102" spans="1:9" x14ac:dyDescent="0.25">
      <c r="A102" s="93" t="str">
        <f>'Données Suivi'!A573</f>
        <v>DPMG</v>
      </c>
      <c r="B102" s="93" t="str">
        <f>'Données Suivi'!B573</f>
        <v>22 AOM/SNRT</v>
      </c>
      <c r="C102" s="93" t="str">
        <f>'Données Suivi'!C573</f>
        <v>AOO-M</v>
      </c>
      <c r="D102" s="94" t="str">
        <f>'Données Suivi'!D573</f>
        <v>Fourniture et installation du matériel de bureau : Photocopieurs, Fax, Toners, Drums et Fours</v>
      </c>
      <c r="E102" s="93" t="str">
        <f>'Données Suivi'!E573</f>
        <v>APPROUVE</v>
      </c>
      <c r="F102" s="93" t="str">
        <f>'Données Suivi'!H573</f>
        <v>ENGAGE</v>
      </c>
      <c r="G102" s="95">
        <f>'Données Suivi'!J573</f>
        <v>868200</v>
      </c>
      <c r="H102" s="96">
        <f>'Données Suivi'!K573</f>
        <v>46175</v>
      </c>
      <c r="I102" s="93">
        <f ca="1">'Données Suivi'!L573</f>
        <v>113</v>
      </c>
    </row>
    <row r="103" spans="1:9" x14ac:dyDescent="0.25">
      <c r="A103" s="93" t="str">
        <f>'Données Suivi'!A574</f>
        <v>DPMG</v>
      </c>
      <c r="B103" s="93" t="str">
        <f>'Données Suivi'!B574</f>
        <v>22 AOM/SNRT</v>
      </c>
      <c r="C103" s="93" t="str">
        <f>'Données Suivi'!C574</f>
        <v>AOO-M</v>
      </c>
      <c r="D103" s="94" t="str">
        <f>'Données Suivi'!D574</f>
        <v>Achat du consommable pour photocopieur et fax : Toners, Drums et Fours</v>
      </c>
      <c r="E103" s="93" t="str">
        <f>'Données Suivi'!E574</f>
        <v>ATTRIBUE</v>
      </c>
      <c r="F103" s="93" t="str">
        <f>'Données Suivi'!H574</f>
        <v>EN COURS D'ENGAGEMENT</v>
      </c>
      <c r="G103" s="95">
        <f>'Données Suivi'!J574</f>
        <v>223140</v>
      </c>
      <c r="H103" s="96">
        <f>'Données Suivi'!K574</f>
        <v>46175</v>
      </c>
      <c r="I103" s="93">
        <f ca="1">'Données Suivi'!L574</f>
        <v>113</v>
      </c>
    </row>
    <row r="104" spans="1:9" x14ac:dyDescent="0.25">
      <c r="A104" s="93" t="str">
        <f>'Données Suivi'!A577</f>
        <v>DCT</v>
      </c>
      <c r="B104" s="93" t="str">
        <f>'Données Suivi'!B577</f>
        <v>46 AOM/SNRT</v>
      </c>
      <c r="C104" s="93" t="str">
        <f>'Données Suivi'!C577</f>
        <v>AOO-M</v>
      </c>
      <c r="D104" s="94" t="str">
        <f>'Données Suivi'!D577</f>
        <v>Renouvellement des licences de la solution de gestion financière pour les besoins de la SNRT</v>
      </c>
      <c r="E104" s="93" t="str">
        <f>'Données Suivi'!E577</f>
        <v>INFRUCTUEUX</v>
      </c>
      <c r="F104" s="93" t="str">
        <f>'Données Suivi'!H577</f>
        <v>NON ENGAGE</v>
      </c>
      <c r="G104" s="95">
        <f>'Données Suivi'!J577</f>
        <v>112824</v>
      </c>
      <c r="H104" s="96">
        <f>'Données Suivi'!K577</f>
        <v>46175</v>
      </c>
      <c r="I104" s="93">
        <f ca="1">'Données Suivi'!L577</f>
        <v>113</v>
      </c>
    </row>
    <row r="105" spans="1:9" x14ac:dyDescent="0.25">
      <c r="A105" s="93" t="str">
        <f>'Données Suivi'!A578</f>
        <v>DCT</v>
      </c>
      <c r="B105" s="93" t="str">
        <f>'Données Suivi'!B578</f>
        <v>16 AOM/SNRT</v>
      </c>
      <c r="C105" s="93" t="str">
        <f>'Données Suivi'!C578</f>
        <v>AOO-M</v>
      </c>
      <c r="D105" s="94" t="str">
        <f>'Données Suivi'!D578</f>
        <v>La numérisation des anciennes archives télévisuelles stockées sur des supports analogiques de type cassette U-MATIC pour les besoins des archives TV de la SNRT</v>
      </c>
      <c r="E105" s="93" t="str">
        <f>'Données Suivi'!E578</f>
        <v>ATTRIBUE</v>
      </c>
      <c r="F105" s="93" t="str">
        <f>'Données Suivi'!H578</f>
        <v>EN COURS D'ENGAGEMENT</v>
      </c>
      <c r="G105" s="95">
        <f>'Données Suivi'!J578</f>
        <v>970159.68</v>
      </c>
      <c r="H105" s="96">
        <f>'Données Suivi'!K578</f>
        <v>46175</v>
      </c>
      <c r="I105" s="93">
        <f ca="1">'Données Suivi'!L578</f>
        <v>113</v>
      </c>
    </row>
    <row r="106" spans="1:9" x14ac:dyDescent="0.25">
      <c r="A106" s="93" t="str">
        <f>'Données Suivi'!A579</f>
        <v>TDF-EXP&amp;MAIN</v>
      </c>
      <c r="B106" s="93" t="str">
        <f>'Données Suivi'!B579</f>
        <v>51 AOM</v>
      </c>
      <c r="C106" s="93" t="str">
        <f>'Données Suivi'!C579</f>
        <v>AOO-M</v>
      </c>
      <c r="D106" s="94" t="str">
        <f>'Données Suivi'!D579</f>
        <v>Fourniture des modules et pièces de rechange pour les émetteurs FM de marque RVR</v>
      </c>
      <c r="E106" s="93" t="str">
        <f>'Données Suivi'!E579</f>
        <v>ATTRIBUE</v>
      </c>
      <c r="F106" s="93" t="str">
        <f>'Données Suivi'!H579</f>
        <v>EN COURS D'ENGAGEMENT</v>
      </c>
      <c r="G106" s="95">
        <f>'Données Suivi'!J579</f>
        <v>2700386.4</v>
      </c>
      <c r="H106" s="96">
        <f>'Données Suivi'!K579</f>
        <v>46175</v>
      </c>
      <c r="I106" s="93">
        <f ca="1">'Données Suivi'!L579</f>
        <v>113</v>
      </c>
    </row>
    <row r="107" spans="1:9" x14ac:dyDescent="0.25">
      <c r="A107" s="93" t="str">
        <f>'Données Suivi'!A582</f>
        <v>TDF-EXP&amp;MAIN</v>
      </c>
      <c r="B107" s="93" t="str">
        <f>'Données Suivi'!B582</f>
        <v>47AOM/SNRT/2026</v>
      </c>
      <c r="C107" s="93" t="str">
        <f>'Données Suivi'!C582</f>
        <v>AOO-M</v>
      </c>
      <c r="D107" s="94" t="str">
        <f>'Données Suivi'!D582</f>
        <v>Fourniture des modules et piéces de rechange pour les émetteurs TNT de puissance 250 Watts de marque EUROTEK</v>
      </c>
      <c r="E107" s="93" t="str">
        <f>'Données Suivi'!E582</f>
        <v>ATTRIBUE</v>
      </c>
      <c r="F107" s="93" t="str">
        <f>'Données Suivi'!H582</f>
        <v>EN COURS D'ENGAGEMENT</v>
      </c>
      <c r="G107" s="95">
        <f>'Données Suivi'!J582</f>
        <v>2190688.7999999998</v>
      </c>
      <c r="H107" s="96">
        <f>'Données Suivi'!K582</f>
        <v>46185</v>
      </c>
      <c r="I107" s="93">
        <f ca="1">'Données Suivi'!L582</f>
        <v>103</v>
      </c>
    </row>
    <row r="108" spans="1:9" x14ac:dyDescent="0.25">
      <c r="A108" s="93" t="str">
        <f>'Données Suivi'!A583</f>
        <v>TDF-EXP&amp;MAIN</v>
      </c>
      <c r="B108" s="93" t="str">
        <f>'Données Suivi'!B583</f>
        <v>47AOM/SNRT/2026</v>
      </c>
      <c r="C108" s="93" t="str">
        <f>'Données Suivi'!C583</f>
        <v>AOO-M</v>
      </c>
      <c r="D108" s="94" t="str">
        <f>'Données Suivi'!D583</f>
        <v>Fourniture des modules et piéces de rechange des émetteurs TNT de marque ITELSIS</v>
      </c>
      <c r="E108" s="93" t="str">
        <f>'Données Suivi'!E583</f>
        <v>ATTRIBUE</v>
      </c>
      <c r="F108" s="93" t="str">
        <f>'Données Suivi'!H583</f>
        <v>EN COURS D'ENGAGEMENT</v>
      </c>
      <c r="G108" s="95">
        <f>'Données Suivi'!J583</f>
        <v>2217600</v>
      </c>
      <c r="H108" s="96">
        <f>'Données Suivi'!K583</f>
        <v>46185</v>
      </c>
      <c r="I108" s="93">
        <f ca="1">'Données Suivi'!L583</f>
        <v>103</v>
      </c>
    </row>
    <row r="109" spans="1:9" x14ac:dyDescent="0.25">
      <c r="A109" s="93" t="str">
        <f>'Données Suivi'!A584</f>
        <v>TDF-EXP&amp;MAIN</v>
      </c>
      <c r="B109" s="93" t="str">
        <f>'Données Suivi'!B584</f>
        <v>47AOM/SNRT/2026</v>
      </c>
      <c r="C109" s="93" t="str">
        <f>'Données Suivi'!C584</f>
        <v>AOO-M</v>
      </c>
      <c r="D109" s="94" t="str">
        <f>'Données Suivi'!D584</f>
        <v>Fourniture des modules et piéces de rechange des émetteurs TNT de marque EGATEL de puissance 10KW</v>
      </c>
      <c r="E109" s="93" t="str">
        <f>'Données Suivi'!E584</f>
        <v>ATTRIBUE</v>
      </c>
      <c r="F109" s="93" t="str">
        <f>'Données Suivi'!H584</f>
        <v>EN COURS D'ENGAGEMENT</v>
      </c>
      <c r="G109" s="95">
        <f>'Données Suivi'!J584</f>
        <v>1792788</v>
      </c>
      <c r="H109" s="96">
        <f>'Données Suivi'!K584</f>
        <v>46185</v>
      </c>
      <c r="I109" s="93">
        <f ca="1">'Données Suivi'!L584</f>
        <v>103</v>
      </c>
    </row>
    <row r="110" spans="1:9" x14ac:dyDescent="0.25">
      <c r="A110" s="93" t="str">
        <f>'Données Suivi'!A585</f>
        <v>DCT</v>
      </c>
      <c r="B110" s="93" t="str">
        <f>'Données Suivi'!B585</f>
        <v>29 AOM</v>
      </c>
      <c r="C110" s="93" t="str">
        <f>'Données Suivi'!C585</f>
        <v>AOO-M</v>
      </c>
      <c r="D110" s="94" t="str">
        <f>'Données Suivi'!D585</f>
        <v>La fourniture et la mise en service d'encodeurs et décodeurs SRT pour les besoins des unités mobiles de la SNRT</v>
      </c>
      <c r="E110" s="93" t="str">
        <f>'Données Suivi'!E585</f>
        <v>APPROUVE</v>
      </c>
      <c r="F110" s="93" t="str">
        <f>'Données Suivi'!H585</f>
        <v>ENGAGE</v>
      </c>
      <c r="G110" s="95">
        <f>'Données Suivi'!J585</f>
        <v>3486881.04</v>
      </c>
      <c r="H110" s="96">
        <f>'Données Suivi'!K585</f>
        <v>46185</v>
      </c>
      <c r="I110" s="93">
        <f ca="1">'Données Suivi'!L585</f>
        <v>103</v>
      </c>
    </row>
    <row r="111" spans="1:9" x14ac:dyDescent="0.25">
      <c r="A111" s="93" t="str">
        <f>'Données Suivi'!A586</f>
        <v>DCT</v>
      </c>
      <c r="B111" s="93" t="str">
        <f>'Données Suivi'!B586</f>
        <v>44 AOM</v>
      </c>
      <c r="C111" s="93" t="str">
        <f>'Données Suivi'!C586</f>
        <v>AOO-M</v>
      </c>
      <c r="D111" s="94" t="str">
        <f>'Données Suivi'!D586</f>
        <v>La fourniture et la mise en service de lecteurs LTO destinés aux besoins d’archivage de la SNRT</v>
      </c>
      <c r="E111" s="93" t="str">
        <f>'Données Suivi'!E586</f>
        <v>INFRUCTUEUX</v>
      </c>
      <c r="F111" s="93" t="str">
        <f>'Données Suivi'!H586</f>
        <v>NON ENGAGE</v>
      </c>
      <c r="G111" s="95">
        <f>'Données Suivi'!J586</f>
        <v>422256</v>
      </c>
      <c r="H111" s="96">
        <f>'Données Suivi'!K586</f>
        <v>46185</v>
      </c>
      <c r="I111" s="93">
        <f ca="1">'Données Suivi'!L586</f>
        <v>103</v>
      </c>
    </row>
    <row r="112" spans="1:9" x14ac:dyDescent="0.25">
      <c r="A112" s="93" t="str">
        <f>'Données Suivi'!A587</f>
        <v>DCT</v>
      </c>
      <c r="B112" s="93" t="str">
        <f>'Données Suivi'!B587</f>
        <v>35 AOM</v>
      </c>
      <c r="C112" s="93" t="str">
        <f>'Données Suivi'!C587</f>
        <v>AOO-M</v>
      </c>
      <c r="D112" s="94" t="str">
        <f>'Données Suivi'!D587</f>
        <v>La fourniture et la mise en service de serveurs haute performance destinés aux applications d’intelligence artificielle et d’apprentissage automatique pour les besoins de la SNRT</v>
      </c>
      <c r="E112" s="93" t="str">
        <f>'Données Suivi'!E587</f>
        <v>APPROUVE</v>
      </c>
      <c r="F112" s="93" t="str">
        <f>'Données Suivi'!H587</f>
        <v>ENGAGE</v>
      </c>
      <c r="G112" s="95">
        <f>'Données Suivi'!J587</f>
        <v>2880000</v>
      </c>
      <c r="H112" s="96">
        <f>'Données Suivi'!K587</f>
        <v>46185</v>
      </c>
      <c r="I112" s="93">
        <f ca="1">'Données Suivi'!L587</f>
        <v>103</v>
      </c>
    </row>
    <row r="113" spans="1:9" x14ac:dyDescent="0.25">
      <c r="A113" s="93" t="str">
        <f>'Données Suivi'!A588</f>
        <v>DRPSD</v>
      </c>
      <c r="B113" s="93" t="str">
        <f>'Données Suivi'!B588</f>
        <v>49 AOM</v>
      </c>
      <c r="C113" s="93" t="str">
        <f>'Données Suivi'!C588</f>
        <v>AOO-M</v>
      </c>
      <c r="D113" s="94" t="str">
        <f>'Données Suivi'!D588</f>
        <v>La maintenance de messagerie Lotus Notes/Domino</v>
      </c>
      <c r="E113" s="93" t="str">
        <f>'Données Suivi'!E588</f>
        <v>EN SIGNATURE</v>
      </c>
      <c r="F113" s="93" t="str">
        <f>'Données Suivi'!H588</f>
        <v>EN COURS DE PREENGAGEMENT</v>
      </c>
      <c r="G113" s="95">
        <f>'Données Suivi'!J588</f>
        <v>61200</v>
      </c>
      <c r="H113" s="96">
        <f>'Données Suivi'!K588</f>
        <v>46191</v>
      </c>
      <c r="I113" s="93">
        <f ca="1">'Données Suivi'!L588</f>
        <v>97</v>
      </c>
    </row>
    <row r="114" spans="1:9" x14ac:dyDescent="0.25">
      <c r="A114" s="93" t="str">
        <f>'Données Suivi'!A589</f>
        <v>DRPSD</v>
      </c>
      <c r="B114" s="93" t="str">
        <f>'Données Suivi'!B589</f>
        <v>48 AOM</v>
      </c>
      <c r="C114" s="93" t="str">
        <f>'Données Suivi'!C589</f>
        <v>AOO-M</v>
      </c>
      <c r="D114" s="94" t="str">
        <f>'Données Suivi'!D589</f>
        <v>Prestation de maintenance et assitance /  Support du logiciel de gestion des campagnes publicitaires des support TV et Radio de la SNRT</v>
      </c>
      <c r="E114" s="93" t="str">
        <f>'Données Suivi'!E589</f>
        <v>EN SIGNATURE</v>
      </c>
      <c r="F114" s="93" t="str">
        <f>'Données Suivi'!H589</f>
        <v>EN COURS DE PREENGAGEMENT</v>
      </c>
      <c r="G114" s="95">
        <f>'Données Suivi'!J589</f>
        <v>904728</v>
      </c>
      <c r="H114" s="96">
        <f>'Données Suivi'!K589</f>
        <v>46191</v>
      </c>
      <c r="I114" s="93">
        <f ca="1">'Données Suivi'!L589</f>
        <v>97</v>
      </c>
    </row>
    <row r="115" spans="1:9" x14ac:dyDescent="0.25">
      <c r="A115" s="93" t="str">
        <f>'Données Suivi'!A590</f>
        <v>DCT</v>
      </c>
      <c r="B115" s="93" t="str">
        <f>'Données Suivi'!B590</f>
        <v>25 AOM/SNRT</v>
      </c>
      <c r="C115" s="93" t="str">
        <f>'Données Suivi'!C590</f>
        <v>AOO-M</v>
      </c>
      <c r="D115" s="94" t="str">
        <f>'Données Suivi'!D590</f>
        <v>La fourniture et la mise en service d'une solution de transport des communications intercom via des coules audio IP BROADCAST pour les besoins des unités mobiles de la SNRT</v>
      </c>
      <c r="E115" s="93" t="str">
        <f>'Données Suivi'!E590</f>
        <v>ATTRIBUE</v>
      </c>
      <c r="F115" s="93" t="str">
        <f>'Données Suivi'!H590</f>
        <v>PREENGAGE</v>
      </c>
      <c r="G115" s="95">
        <f>'Données Suivi'!J590</f>
        <v>346250.28</v>
      </c>
      <c r="H115" s="96">
        <f>'Données Suivi'!K590</f>
        <v>46191</v>
      </c>
      <c r="I115" s="93">
        <f ca="1">'Données Suivi'!L590</f>
        <v>97</v>
      </c>
    </row>
    <row r="116" spans="1:9" x14ac:dyDescent="0.25">
      <c r="A116" s="93" t="str">
        <f>'Données Suivi'!A592</f>
        <v>TDF -SITES</v>
      </c>
      <c r="B116" s="93" t="str">
        <f>'Données Suivi'!B592</f>
        <v>50 AOM/SNRT</v>
      </c>
      <c r="C116" s="93" t="str">
        <f>'Données Suivi'!C592</f>
        <v>AOO-M</v>
      </c>
      <c r="D116" s="94" t="str">
        <f>'Données Suivi'!D592</f>
        <v>Fourniture, installation et mise en service d'un nouveau groupe électrogène de puissance 200KW/PRP pour le centre SNRT de PALOMAS (P.EL HOCEIMA), ainsi que le transfert de quelques groupes électrogènes entre des centres SNRT y compris leurs mises à niveau</v>
      </c>
      <c r="E116" s="93" t="str">
        <f>'Données Suivi'!E592</f>
        <v>PHASE AOO</v>
      </c>
      <c r="F116" s="93" t="str">
        <f>'Données Suivi'!H592</f>
        <v>PREENGAGE</v>
      </c>
      <c r="G116" s="95">
        <f>'Données Suivi'!J592</f>
        <v>1512000</v>
      </c>
      <c r="H116" s="96">
        <f>'Données Suivi'!K592</f>
        <v>46191</v>
      </c>
      <c r="I116" s="93">
        <f ca="1">'Données Suivi'!L592</f>
        <v>97</v>
      </c>
    </row>
    <row r="117" spans="1:9" x14ac:dyDescent="0.25">
      <c r="A117" s="93" t="str">
        <f>'Données Suivi'!A593</f>
        <v>DCT</v>
      </c>
      <c r="B117" s="93" t="str">
        <f>'Données Suivi'!B593</f>
        <v>53 AOM/SNRT</v>
      </c>
      <c r="C117" s="93" t="str">
        <f>'Données Suivi'!C593</f>
        <v>AOO-M</v>
      </c>
      <c r="D117" s="94" t="str">
        <f>'Données Suivi'!D593</f>
        <v>La fourniture et la mise en service d'équipement informatiques les besoins de SNRT new de la SNRT</v>
      </c>
      <c r="E117" s="93" t="str">
        <f>'Données Suivi'!E593</f>
        <v>INFRUCTUEUX</v>
      </c>
      <c r="F117" s="93" t="str">
        <f>'Données Suivi'!H593</f>
        <v>NON ENGAGE</v>
      </c>
      <c r="G117" s="95">
        <f>'Données Suivi'!J593</f>
        <v>2086500</v>
      </c>
      <c r="H117" s="96">
        <f>'Données Suivi'!K593</f>
        <v>46191</v>
      </c>
      <c r="I117" s="93">
        <f ca="1">'Données Suivi'!L593</f>
        <v>97</v>
      </c>
    </row>
    <row r="118" spans="1:9" x14ac:dyDescent="0.25">
      <c r="A118" s="93" t="str">
        <f>'Données Suivi'!A563</f>
        <v>DACG</v>
      </c>
      <c r="B118" s="93" t="str">
        <f>'Données Suivi'!B563</f>
        <v>AOM/SNRT</v>
      </c>
      <c r="C118" s="93" t="str">
        <f>'Données Suivi'!C563</f>
        <v>AOO-M</v>
      </c>
      <c r="D118" s="94" t="str">
        <f>'Données Suivi'!D563</f>
        <v>Élaboration de la cartographie des risques de la SNRT et déploiement du dispositif de suivi et de mise à jour y afférent</v>
      </c>
      <c r="E118" s="93" t="str">
        <f>'Données Suivi'!E563</f>
        <v>EN SIGNATURE</v>
      </c>
      <c r="F118" s="93" t="str">
        <f>'Données Suivi'!H563</f>
        <v>EN COURS DE PREENGAGEMENT</v>
      </c>
      <c r="G118" s="95">
        <f>'Données Suivi'!J563</f>
        <v>144000</v>
      </c>
      <c r="H118" s="96">
        <f>'Données Suivi'!K563</f>
        <v>46192</v>
      </c>
      <c r="I118" s="93">
        <f ca="1">'Données Suivi'!L563</f>
        <v>96</v>
      </c>
    </row>
    <row r="119" spans="1:9" x14ac:dyDescent="0.25">
      <c r="A119" s="93" t="str">
        <f>'Données Suivi'!A572</f>
        <v>DPMG</v>
      </c>
      <c r="B119" s="93" t="str">
        <f>'Données Suivi'!B572</f>
        <v>45AOM/SNRT/2026</v>
      </c>
      <c r="C119" s="93" t="str">
        <f>'Données Suivi'!C572</f>
        <v>AOO-M</v>
      </c>
      <c r="D119" s="94" t="str">
        <f>'Données Suivi'!D572</f>
        <v>Peinture des facades et des locaux de la SNRT</v>
      </c>
      <c r="E119" s="93" t="str">
        <f>'Données Suivi'!E572</f>
        <v>ATTRIBUE</v>
      </c>
      <c r="F119" s="93" t="str">
        <f>'Données Suivi'!H572</f>
        <v>EN COURS D'ENGAGEMENT</v>
      </c>
      <c r="G119" s="95">
        <f>'Données Suivi'!J572</f>
        <v>457560</v>
      </c>
      <c r="H119" s="96">
        <f>'Données Suivi'!K572</f>
        <v>46195</v>
      </c>
      <c r="I119" s="93">
        <f ca="1">'Données Suivi'!L572</f>
        <v>93</v>
      </c>
    </row>
    <row r="120" spans="1:9" x14ac:dyDescent="0.25">
      <c r="A120" s="93" t="str">
        <f>'Données Suivi'!A598</f>
        <v>DPMG</v>
      </c>
      <c r="B120" s="93" t="str">
        <f>'Données Suivi'!B598</f>
        <v>26000043 CL</v>
      </c>
      <c r="C120" s="93" t="str">
        <f>'Données Suivi'!C598</f>
        <v>BCL</v>
      </c>
      <c r="D120" s="94" t="str">
        <f>'Données Suivi'!D598</f>
        <v>LOT n°1: Etude des travaux d'aménagement du nouveau siège de la radio de Tétouane</v>
      </c>
      <c r="E120" s="93" t="str">
        <f>'Données Suivi'!E598</f>
        <v>APPROUVE</v>
      </c>
      <c r="F120" s="93" t="str">
        <f>'Données Suivi'!H598</f>
        <v>EN COURS D'ENGAGEMENT</v>
      </c>
      <c r="G120" s="95">
        <f>'Données Suivi'!J598</f>
        <v>45000</v>
      </c>
      <c r="H120" s="96">
        <f>'Données Suivi'!K598</f>
        <v>46197</v>
      </c>
      <c r="I120" s="93">
        <f ca="1">'Données Suivi'!L598</f>
        <v>91</v>
      </c>
    </row>
    <row r="121" spans="1:9" x14ac:dyDescent="0.25">
      <c r="A121" s="93" t="str">
        <f>'Données Suivi'!A434</f>
        <v>TDF -SITES</v>
      </c>
      <c r="B121" s="93" t="str">
        <f>'Données Suivi'!B434</f>
        <v>ancien 17AOM/SNRT</v>
      </c>
      <c r="C121" s="93" t="str">
        <f>'Données Suivi'!C434</f>
        <v>AOO-M</v>
      </c>
      <c r="D121" s="94" t="str">
        <f>'Données Suivi'!D434</f>
        <v>Élaboration des études techniques et suivi des travaux d’achèvement d’installation d’un pylone auto-stable de 30+10m de hauteur au site SNRT TANAKOUB (P.CHEFCHAOUEN)</v>
      </c>
      <c r="E121" s="93" t="str">
        <f>'Données Suivi'!E434</f>
        <v>EN SIGNATURE</v>
      </c>
      <c r="F121" s="93" t="str">
        <f>'Données Suivi'!H434</f>
        <v>EN COURS DE PREENGAGEMENT</v>
      </c>
      <c r="G121" s="95">
        <f>'Données Suivi'!J434</f>
        <v>86400</v>
      </c>
      <c r="H121" s="96">
        <f>'Données Suivi'!K434</f>
        <v>46198</v>
      </c>
      <c r="I121" s="93">
        <f ca="1">'Données Suivi'!L434</f>
        <v>90</v>
      </c>
    </row>
    <row r="122" spans="1:9" x14ac:dyDescent="0.25">
      <c r="A122" s="93" t="str">
        <f>'Données Suivi'!A560</f>
        <v>TDF -SITES</v>
      </c>
      <c r="B122" s="93">
        <f>'Données Suivi'!B560</f>
        <v>0</v>
      </c>
      <c r="C122" s="93" t="str">
        <f>'Données Suivi'!C560</f>
        <v>AOO-M</v>
      </c>
      <c r="D122" s="94" t="str">
        <f>'Données Suivi'!D560</f>
        <v>Élaboration des études techniques et suivi des travaux d’installation d’un pylône auto-stable de 55m de hauteur au site SNRT TAOURIRT (P.TAOURIRT)</v>
      </c>
      <c r="E122" s="93" t="str">
        <f>'Données Suivi'!E560</f>
        <v>EN SIGNATURE</v>
      </c>
      <c r="F122" s="93" t="str">
        <f>'Données Suivi'!H560</f>
        <v>EN COURS DE PREENGAGEMENT</v>
      </c>
      <c r="G122" s="95">
        <f>'Données Suivi'!J560</f>
        <v>86400</v>
      </c>
      <c r="H122" s="96">
        <f>'Données Suivi'!K560</f>
        <v>46198</v>
      </c>
      <c r="I122" s="93">
        <f ca="1">'Données Suivi'!L560</f>
        <v>90</v>
      </c>
    </row>
    <row r="123" spans="1:9" x14ac:dyDescent="0.25">
      <c r="A123" s="93" t="str">
        <f>'Données Suivi'!A601</f>
        <v>TDF -SITES</v>
      </c>
      <c r="B123" s="93" t="str">
        <f>'Données Suivi'!B601</f>
        <v>ancien 43AOM/SNRT</v>
      </c>
      <c r="C123" s="93" t="str">
        <f>'Données Suivi'!C601</f>
        <v>AOO-M</v>
      </c>
      <c r="D123" s="94" t="str">
        <f>'Données Suivi'!D601</f>
        <v>Elaboration des études techniques et suivi des travaux d'aménagement de l'ancien site de diffusion TV/FM de la SNRT à Jbel Hammat Moulay Hachem (P.Midelt)</v>
      </c>
      <c r="E123" s="93" t="str">
        <f>'Données Suivi'!E601</f>
        <v>EN SIGNATURE</v>
      </c>
      <c r="F123" s="93" t="str">
        <f>'Données Suivi'!H601</f>
        <v>EN COURS DE PREENGAGEMENT</v>
      </c>
      <c r="G123" s="95">
        <f>'Données Suivi'!J601</f>
        <v>86400</v>
      </c>
      <c r="H123" s="96">
        <f>'Données Suivi'!K601</f>
        <v>46198</v>
      </c>
      <c r="I123" s="93">
        <f ca="1">'Données Suivi'!L601</f>
        <v>90</v>
      </c>
    </row>
    <row r="124" spans="1:9" x14ac:dyDescent="0.25">
      <c r="A124" s="93" t="str">
        <f>'Données Suivi'!A602</f>
        <v>TDF -SITES</v>
      </c>
      <c r="B124" s="93" t="str">
        <f>'Données Suivi'!B602</f>
        <v>ancien 43AOM/SNRT</v>
      </c>
      <c r="C124" s="93" t="str">
        <f>'Données Suivi'!C602</f>
        <v>AOO-M</v>
      </c>
      <c r="D124" s="94" t="str">
        <f>'Données Suivi'!D602</f>
        <v>Elaboration des études techniques et suivi des travaux de construction du site de diffusion TV/FM de la SNRT à Msissi(P.Tinghir)</v>
      </c>
      <c r="E124" s="93" t="str">
        <f>'Données Suivi'!E602</f>
        <v>EN SIGNATURE</v>
      </c>
      <c r="F124" s="93" t="str">
        <f>'Données Suivi'!H602</f>
        <v>EN COURS DE PREENGAGEMENT</v>
      </c>
      <c r="G124" s="95">
        <f>'Données Suivi'!J602</f>
        <v>86400</v>
      </c>
      <c r="H124" s="96">
        <f>'Données Suivi'!K602</f>
        <v>46198</v>
      </c>
      <c r="I124" s="93">
        <f ca="1">'Données Suivi'!L602</f>
        <v>90</v>
      </c>
    </row>
    <row r="125" spans="1:9" x14ac:dyDescent="0.25">
      <c r="A125" s="93" t="str">
        <f>'Données Suivi'!A608</f>
        <v>DCT</v>
      </c>
      <c r="B125" s="93" t="str">
        <f>'Données Suivi'!B608</f>
        <v>57AOM/SNRT/2026</v>
      </c>
      <c r="C125" s="93" t="str">
        <f>'Données Suivi'!C608</f>
        <v>AOO-M</v>
      </c>
      <c r="D125" s="94" t="str">
        <f>'Données Suivi'!D608</f>
        <v>La fourniture et la mise en service de serveurs pour renouvellement de serveurs d’enregistrement et de replay pour les besoins de la production TV des manifestations sportives</v>
      </c>
      <c r="E125" s="93" t="str">
        <f>'Données Suivi'!E608</f>
        <v>ATTRIBUE</v>
      </c>
      <c r="F125" s="93" t="str">
        <f>'Données Suivi'!H608</f>
        <v>PREENGAGE</v>
      </c>
      <c r="G125" s="95">
        <f>'Données Suivi'!J608</f>
        <v>10979856.08</v>
      </c>
      <c r="H125" s="96">
        <f>'Données Suivi'!K608</f>
        <v>46206</v>
      </c>
      <c r="I125" s="93">
        <f ca="1">'Données Suivi'!L608</f>
        <v>82</v>
      </c>
    </row>
    <row r="126" spans="1:9" x14ac:dyDescent="0.25">
      <c r="A126" s="93" t="str">
        <f>'Données Suivi'!A614</f>
        <v>DCT</v>
      </c>
      <c r="B126" s="93" t="str">
        <f>'Données Suivi'!B614</f>
        <v>40AOM/SNRT/2026</v>
      </c>
      <c r="C126" s="93" t="str">
        <f>'Données Suivi'!C614</f>
        <v>AOO-M</v>
      </c>
      <c r="D126" s="94" t="str">
        <f>'Données Suivi'!D614</f>
        <v>La fourniture et la mise en service de logiciels et de licences de solutions IT pour les besoins de la Société Nationale de Radiodiffusion et de Télévision</v>
      </c>
      <c r="E126" s="93" t="str">
        <f>'Données Suivi'!E614</f>
        <v>INFRUCTUEUX</v>
      </c>
      <c r="F126" s="93" t="str">
        <f>'Données Suivi'!H614</f>
        <v>NON ENGAGE</v>
      </c>
      <c r="G126" s="95">
        <f>'Données Suivi'!J614</f>
        <v>988416</v>
      </c>
      <c r="H126" s="96">
        <f>'Données Suivi'!K614</f>
        <v>46209</v>
      </c>
      <c r="I126" s="93">
        <f ca="1">'Données Suivi'!L614</f>
        <v>79</v>
      </c>
    </row>
    <row r="127" spans="1:9" x14ac:dyDescent="0.25">
      <c r="A127" s="93" t="str">
        <f>'Données Suivi'!A615</f>
        <v>DJURIDIQUE</v>
      </c>
      <c r="B127" s="93" t="str">
        <f>'Données Suivi'!B615</f>
        <v>26000057 CL</v>
      </c>
      <c r="C127" s="93" t="str">
        <f>'Données Suivi'!C615</f>
        <v>BCL</v>
      </c>
      <c r="D127" s="94" t="str">
        <f>'Données Suivi'!D615</f>
        <v>Publications des comptes annuels de la SNRT 2025 au Bulletin Officiel</v>
      </c>
      <c r="E127" s="93" t="str">
        <f>'Données Suivi'!E615</f>
        <v>EN SIGNATURE</v>
      </c>
      <c r="F127" s="93" t="str">
        <f>'Données Suivi'!H615</f>
        <v>EN COURS D'ENGAGEMENT</v>
      </c>
      <c r="G127" s="95">
        <f>'Données Suivi'!J615</f>
        <v>9600</v>
      </c>
      <c r="H127" s="96">
        <f>'Données Suivi'!K615</f>
        <v>46212</v>
      </c>
      <c r="I127" s="93">
        <f ca="1">'Données Suivi'!L615</f>
        <v>76</v>
      </c>
    </row>
    <row r="128" spans="1:9" x14ac:dyDescent="0.25">
      <c r="A128" s="93" t="str">
        <f>'Données Suivi'!A547</f>
        <v>DPMG</v>
      </c>
      <c r="B128" s="93" t="str">
        <f>'Données Suivi'!B547</f>
        <v>61AOM/SNRT</v>
      </c>
      <c r="C128" s="93" t="str">
        <f>'Données Suivi'!C547</f>
        <v>AOO-M</v>
      </c>
      <c r="D128" s="94" t="str">
        <f>'Données Suivi'!D547</f>
        <v>Maintenance et entretien des appareils de climatisation (Pièce et main d’œuvre) : Rabat et Casablanca</v>
      </c>
      <c r="E128" s="93" t="str">
        <f>'Données Suivi'!E547</f>
        <v>PHASE AOO</v>
      </c>
      <c r="F128" s="93" t="str">
        <f>'Données Suivi'!H547</f>
        <v>PREENGAGE</v>
      </c>
      <c r="G128" s="95">
        <f>'Données Suivi'!J547</f>
        <v>600696</v>
      </c>
      <c r="H128" s="96">
        <f>'Données Suivi'!K547</f>
        <v>46213</v>
      </c>
      <c r="I128" s="93">
        <f ca="1">'Données Suivi'!L547</f>
        <v>75</v>
      </c>
    </row>
    <row r="129" spans="1:9" x14ac:dyDescent="0.25">
      <c r="A129" s="93" t="str">
        <f>'Données Suivi'!A619</f>
        <v>DCT</v>
      </c>
      <c r="B129" s="93" t="str">
        <f>'Données Suivi'!B619</f>
        <v>63AOM/SNRT/2026</v>
      </c>
      <c r="C129" s="93" t="str">
        <f>'Données Suivi'!C619</f>
        <v>AOO-M</v>
      </c>
      <c r="D129" s="94" t="str">
        <f>'Données Suivi'!D619</f>
        <v>Fourniture et mise en service d'équipements audio vidéo au profit de la Direction de la Régie Publicitaire et Solutions Digitales de la Société Nationale de la Radiodiffusion et de la Télévision</v>
      </c>
      <c r="E129" s="93" t="str">
        <f>'Données Suivi'!E619</f>
        <v>PHASE AOO</v>
      </c>
      <c r="F129" s="93" t="str">
        <f>'Données Suivi'!H619</f>
        <v>PREENGAGE</v>
      </c>
      <c r="G129" s="95">
        <f>'Données Suivi'!J619</f>
        <v>388353.6</v>
      </c>
      <c r="H129" s="96">
        <f>'Données Suivi'!K619</f>
        <v>46218</v>
      </c>
      <c r="I129" s="93">
        <f ca="1">'Données Suivi'!L619</f>
        <v>70</v>
      </c>
    </row>
    <row r="130" spans="1:9" x14ac:dyDescent="0.25">
      <c r="A130" s="93" t="str">
        <f>'Données Suivi'!A622</f>
        <v>DPMG</v>
      </c>
      <c r="B130" s="93" t="str">
        <f>'Données Suivi'!B622</f>
        <v>26000068 CL</v>
      </c>
      <c r="C130" s="93" t="str">
        <f>'Données Suivi'!C622</f>
        <v>BCL</v>
      </c>
      <c r="D130" s="94" t="str">
        <f>'Données Suivi'!D622</f>
        <v>Acquisition de mini-refrigerateurs pour les directions de la SNRT</v>
      </c>
      <c r="E130" s="93" t="str">
        <f>'Données Suivi'!E622</f>
        <v>EN SIGNATURE</v>
      </c>
      <c r="F130" s="93" t="str">
        <f>'Données Suivi'!H622</f>
        <v>EN COURS D'ENGAGEMENT</v>
      </c>
      <c r="G130" s="95">
        <f>'Données Suivi'!J622</f>
        <v>13992</v>
      </c>
      <c r="H130" s="96">
        <f>'Données Suivi'!K622</f>
        <v>46223</v>
      </c>
      <c r="I130" s="93">
        <f ca="1">'Données Suivi'!L622</f>
        <v>65</v>
      </c>
    </row>
    <row r="131" spans="1:9" x14ac:dyDescent="0.25">
      <c r="A131" s="93" t="str">
        <f>'Données Suivi'!A664</f>
        <v>DPMG</v>
      </c>
      <c r="B131" s="93" t="str">
        <f>'Données Suivi'!B664</f>
        <v>26000075 CL</v>
      </c>
      <c r="C131" s="93" t="str">
        <f>'Données Suivi'!C664</f>
        <v>BCL</v>
      </c>
      <c r="D131" s="94" t="str">
        <f>'Données Suivi'!D664</f>
        <v>La mise à niveau des blocs sanitaires au siège de la SNRT à Rabat</v>
      </c>
      <c r="E131" s="93" t="str">
        <f>'Données Suivi'!E664</f>
        <v>APPROUVE</v>
      </c>
      <c r="F131" s="93" t="str">
        <f>'Données Suivi'!H664</f>
        <v>ENGAGE</v>
      </c>
      <c r="G131" s="95">
        <f>'Données Suivi'!J664</f>
        <v>99312</v>
      </c>
      <c r="H131" s="96">
        <f>'Données Suivi'!K664</f>
        <v>46261</v>
      </c>
      <c r="I131" s="93">
        <f ca="1">'Données Suivi'!L664</f>
        <v>27</v>
      </c>
    </row>
    <row r="132" spans="1:9" x14ac:dyDescent="0.25">
      <c r="A132" s="93" t="str">
        <f>'Données Suivi'!A665</f>
        <v>DPMG</v>
      </c>
      <c r="B132" s="93" t="str">
        <f>'Données Suivi'!B665</f>
        <v>26000082 CL</v>
      </c>
      <c r="C132" s="93" t="str">
        <f>'Données Suivi'!C665</f>
        <v>BCL</v>
      </c>
      <c r="D132" s="94" t="str">
        <f>'Données Suivi'!D665</f>
        <v>Aménagement de la salle serveur de la station radio régionale Meknes : Aménagement - électricité -  climatisation</v>
      </c>
      <c r="E132" s="93" t="str">
        <f>'Données Suivi'!E665</f>
        <v>EN SIGNATURE</v>
      </c>
      <c r="F132" s="93" t="str">
        <f>'Données Suivi'!H665</f>
        <v>EN COURS D'ENGAGEMENT</v>
      </c>
      <c r="G132" s="95">
        <f>'Données Suivi'!J665</f>
        <v>160000.79999999999</v>
      </c>
      <c r="H132" s="96">
        <f>'Données Suivi'!K665</f>
        <v>46261</v>
      </c>
      <c r="I132" s="93">
        <f ca="1">'Données Suivi'!L665</f>
        <v>27</v>
      </c>
    </row>
    <row r="133" spans="1:9" x14ac:dyDescent="0.25">
      <c r="A133" s="93" t="str">
        <f>'Données Suivi'!A666</f>
        <v>TDF -SITES</v>
      </c>
      <c r="B133" s="93" t="str">
        <f>'Données Suivi'!B666</f>
        <v>71AOM/SNRT/2026</v>
      </c>
      <c r="C133" s="93" t="str">
        <f>'Données Suivi'!C666</f>
        <v>AOO-M</v>
      </c>
      <c r="D133" s="94" t="str">
        <f>'Données Suivi'!D666</f>
        <v>Fourniture installation et mise en service de deux onduleurs de puissance 200 KVA chacun de type modulaire y compris des systèmes de climatisation associés aux sites SNRT d'Oukaimden (P,EL HAOUZ) et de BOUKOUALI(P,TAOURIRT)</v>
      </c>
      <c r="E133" s="93" t="str">
        <f>'Données Suivi'!E666</f>
        <v>PHASE AOO</v>
      </c>
      <c r="F133" s="93" t="str">
        <f>'Données Suivi'!H666</f>
        <v>PREENGAGE</v>
      </c>
      <c r="G133" s="95">
        <f>'Données Suivi'!J666</f>
        <v>4332960</v>
      </c>
      <c r="H133" s="96">
        <f>'Données Suivi'!K666</f>
        <v>46262</v>
      </c>
      <c r="I133" s="93">
        <f ca="1">'Données Suivi'!L666</f>
        <v>26</v>
      </c>
    </row>
    <row r="134" spans="1:9" x14ac:dyDescent="0.25">
      <c r="A134" s="93" t="str">
        <f>'Données Suivi'!A667</f>
        <v>ARRIYADIA</v>
      </c>
      <c r="B134" s="93" t="str">
        <f>'Données Suivi'!B667</f>
        <v>26000618 CT</v>
      </c>
      <c r="C134" s="93" t="str">
        <f>'Données Suivi'!C667</f>
        <v>CONTRAT</v>
      </c>
      <c r="D134" s="94" t="str">
        <f>'Données Suivi'!D667</f>
        <v>Achat droits d'un documentaire des jeux méditéranneens</v>
      </c>
      <c r="E134" s="93" t="str">
        <f>'Données Suivi'!E667</f>
        <v>EN SIGNATURE</v>
      </c>
      <c r="F134" s="93" t="str">
        <f>'Données Suivi'!H667</f>
        <v>EN COURS D'ENGAGEMENT</v>
      </c>
      <c r="G134" s="95">
        <f>'Données Suivi'!J667</f>
        <v>16653.240000000002</v>
      </c>
      <c r="H134" s="96">
        <f>'Données Suivi'!K667</f>
        <v>46262</v>
      </c>
      <c r="I134" s="93">
        <f ca="1">'Données Suivi'!L667</f>
        <v>26</v>
      </c>
    </row>
    <row r="135" spans="1:9" x14ac:dyDescent="0.25">
      <c r="A135" s="93" t="str">
        <f>'Données Suivi'!A668</f>
        <v>TDF-EXP&amp;MAIN</v>
      </c>
      <c r="B135" s="93">
        <f>'Données Suivi'!B668</f>
        <v>0</v>
      </c>
      <c r="C135" s="93" t="str">
        <f>'Données Suivi'!C668</f>
        <v>AOO-M</v>
      </c>
      <c r="D135" s="94" t="str">
        <f>'Données Suivi'!D668</f>
        <v>Entretien et maintenance du syteme d'antennes du centre radio AM d'Ait Melloul</v>
      </c>
      <c r="E135" s="93" t="str">
        <f>'Données Suivi'!E668</f>
        <v>EN SIGNATURE</v>
      </c>
      <c r="F135" s="93" t="str">
        <f>'Données Suivi'!H668</f>
        <v>EN COURS DE PREENGAGEMENT</v>
      </c>
      <c r="G135" s="95">
        <f>'Données Suivi'!J668</f>
        <v>3120000</v>
      </c>
      <c r="H135" s="96">
        <f>'Données Suivi'!K668</f>
        <v>46265</v>
      </c>
      <c r="I135" s="93">
        <f ca="1">'Données Suivi'!L668</f>
        <v>23</v>
      </c>
    </row>
    <row r="136" spans="1:9" x14ac:dyDescent="0.25">
      <c r="A136" s="93" t="str">
        <f>'Données Suivi'!A669</f>
        <v>TDF-EXP&amp;MAIN</v>
      </c>
      <c r="B136" s="93" t="str">
        <f>'Données Suivi'!B669</f>
        <v>73AOM/SNRT/2026</v>
      </c>
      <c r="C136" s="93" t="str">
        <f>'Données Suivi'!C669</f>
        <v>AOO-M</v>
      </c>
      <c r="D136" s="94" t="str">
        <f>'Données Suivi'!D669</f>
        <v>Fourniture des feeders antennes distributeurs de puissance RF connecteurs adaptateurs et accessoires de raccordement</v>
      </c>
      <c r="E136" s="93" t="str">
        <f>'Données Suivi'!E669</f>
        <v>PHASE AOO</v>
      </c>
      <c r="F136" s="93" t="str">
        <f>'Données Suivi'!H669</f>
        <v>PREENGAGE</v>
      </c>
      <c r="G136" s="95">
        <f>'Données Suivi'!J669</f>
        <v>3971520</v>
      </c>
      <c r="H136" s="96">
        <f>'Données Suivi'!K669</f>
        <v>46265</v>
      </c>
      <c r="I136" s="93">
        <f ca="1">'Données Suivi'!L669</f>
        <v>23</v>
      </c>
    </row>
    <row r="137" spans="1:9" x14ac:dyDescent="0.25">
      <c r="A137" s="93" t="str">
        <f>'Données Suivi'!A670</f>
        <v>TDF-EXP&amp;MAIN</v>
      </c>
      <c r="B137" s="93" t="str">
        <f>'Données Suivi'!B670</f>
        <v>73AOM/SNRT/2026</v>
      </c>
      <c r="C137" s="93" t="str">
        <f>'Données Suivi'!C670</f>
        <v>AOO-M</v>
      </c>
      <c r="D137" s="94" t="str">
        <f>'Données Suivi'!D670</f>
        <v>Fourniture de duplexeurs filtres combiners et patch panels</v>
      </c>
      <c r="E137" s="93" t="str">
        <f>'Données Suivi'!E670</f>
        <v>PHASE AOO</v>
      </c>
      <c r="F137" s="93" t="str">
        <f>'Données Suivi'!H670</f>
        <v>PREENGAGE</v>
      </c>
      <c r="G137" s="95">
        <f>'Données Suivi'!J670</f>
        <v>1920000</v>
      </c>
      <c r="H137" s="96">
        <f>'Données Suivi'!K670</f>
        <v>46265</v>
      </c>
      <c r="I137" s="93">
        <f ca="1">'Données Suivi'!L670</f>
        <v>23</v>
      </c>
    </row>
    <row r="138" spans="1:9" x14ac:dyDescent="0.25">
      <c r="A138" s="93" t="str">
        <f>'Données Suivi'!A671</f>
        <v>TDF -SITES</v>
      </c>
      <c r="B138" s="93" t="str">
        <f>'Données Suivi'!B671</f>
        <v>72AOM/SNRT/2026</v>
      </c>
      <c r="C138" s="93" t="str">
        <f>'Données Suivi'!C671</f>
        <v>AOO-M</v>
      </c>
      <c r="D138" s="94" t="str">
        <f>'Données Suivi'!D671</f>
        <v>Fourniture, installation et mise en service de deux émetteurs DVB-T/T2 double drive refroidi à liquide fonctionnant dans la bande [474-690] MHz et de puissance 5KW rms chacun avec leurs accessoires</v>
      </c>
      <c r="E138" s="93" t="str">
        <f>'Données Suivi'!E671</f>
        <v>PHASE AOO</v>
      </c>
      <c r="F138" s="93" t="str">
        <f>'Données Suivi'!H671</f>
        <v>PREENGAGE</v>
      </c>
      <c r="G138" s="95">
        <f>'Données Suivi'!J671</f>
        <v>4932000</v>
      </c>
      <c r="H138" s="96">
        <f>'Données Suivi'!K671</f>
        <v>46266</v>
      </c>
      <c r="I138" s="93">
        <f ca="1">'Données Suivi'!L671</f>
        <v>22</v>
      </c>
    </row>
    <row r="139" spans="1:9" x14ac:dyDescent="0.25">
      <c r="A139" s="93" t="str">
        <f>'Données Suivi'!A672</f>
        <v>DPMG</v>
      </c>
      <c r="B139" s="93" t="str">
        <f>'Données Suivi'!B672</f>
        <v>402CT/SNRT/2026</v>
      </c>
      <c r="C139" s="93" t="str">
        <f>'Données Suivi'!C672</f>
        <v>CONTRAT</v>
      </c>
      <c r="D139" s="94" t="str">
        <f>'Données Suivi'!D672</f>
        <v>Aquisition des véhicules aménagés de transport de personnel</v>
      </c>
      <c r="E139" s="93" t="str">
        <f>'Données Suivi'!E672</f>
        <v>EN SIGNATURE</v>
      </c>
      <c r="F139" s="93" t="str">
        <f>'Données Suivi'!H672</f>
        <v>EN COURS D'ENGAGEMENT</v>
      </c>
      <c r="G139" s="95">
        <f>'Données Suivi'!J672</f>
        <v>3547200</v>
      </c>
      <c r="H139" s="96">
        <f>'Données Suivi'!K672</f>
        <v>46268</v>
      </c>
      <c r="I139" s="93">
        <f ca="1">'Données Suivi'!L672</f>
        <v>20</v>
      </c>
    </row>
    <row r="140" spans="1:9" x14ac:dyDescent="0.25">
      <c r="A140" s="93" t="str">
        <f>'Données Suivi'!A57</f>
        <v>ARRIYADIA</v>
      </c>
      <c r="B140" s="93" t="str">
        <f>'Données Suivi'!B57</f>
        <v>PVN°: 02RE2026-DCSA</v>
      </c>
      <c r="C140" s="93" t="str">
        <f>'Données Suivi'!C57</f>
        <v>CONTRAT</v>
      </c>
      <c r="D140" s="94" t="str">
        <f>'Données Suivi'!D57</f>
        <v>MOHAMED SAAD -cadreur plateau/technicien coordinateur d'antenne TV/Digital</v>
      </c>
      <c r="E140" s="93" t="str">
        <f>'Données Suivi'!E57</f>
        <v>EN SIGNATURE</v>
      </c>
      <c r="F140" s="93" t="str">
        <f>'Données Suivi'!H57</f>
        <v>EN COURS D'ENGAGEMENT</v>
      </c>
      <c r="G140" s="95">
        <f>'Données Suivi'!J57</f>
        <v>28285.62</v>
      </c>
      <c r="H140" s="96" t="str">
        <f>'Données Suivi'!K57</f>
        <v/>
      </c>
      <c r="I140" s="93" t="str">
        <f ca="1">'Données Suivi'!L57</f>
        <v/>
      </c>
    </row>
    <row r="141" spans="1:9" x14ac:dyDescent="0.25">
      <c r="A141" s="93" t="str">
        <f>'Données Suivi'!A58</f>
        <v>ARRIYADIA</v>
      </c>
      <c r="B141" s="93" t="str">
        <f>'Données Suivi'!B58</f>
        <v>PVN°: 02RE2026-DCSA</v>
      </c>
      <c r="C141" s="93" t="str">
        <f>'Données Suivi'!C58</f>
        <v>CONTRAT</v>
      </c>
      <c r="D141" s="94" t="str">
        <f>'Données Suivi'!D58</f>
        <v>ABDELILAH AIT AHMED - Monteur truquiste /technicien coordinateur d'antenne TV</v>
      </c>
      <c r="E141" s="93" t="str">
        <f>'Données Suivi'!E58</f>
        <v>EN SIGNATURE</v>
      </c>
      <c r="F141" s="93" t="str">
        <f>'Données Suivi'!H58</f>
        <v>EN COURS D'ENGAGEMENT</v>
      </c>
      <c r="G141" s="95">
        <f>'Données Suivi'!J58</f>
        <v>28285.62</v>
      </c>
      <c r="H141" s="96" t="str">
        <f>'Données Suivi'!K58</f>
        <v/>
      </c>
      <c r="I141" s="93" t="str">
        <f ca="1">'Données Suivi'!L58</f>
        <v/>
      </c>
    </row>
    <row r="142" spans="1:9" x14ac:dyDescent="0.25">
      <c r="A142" s="93" t="str">
        <f>'Données Suivi'!A363</f>
        <v>DPMG</v>
      </c>
      <c r="B142" s="93">
        <f>'Données Suivi'!B363</f>
        <v>0</v>
      </c>
      <c r="C142" s="93" t="str">
        <f>'Données Suivi'!C363</f>
        <v>AOO-M</v>
      </c>
      <c r="D142" s="94" t="str">
        <f>'Données Suivi'!D363</f>
        <v>Acquisition et travaux d'installation d’un ascenseur dans le batiment de la SNRT NEWS à Casablanca</v>
      </c>
      <c r="E142" s="93" t="str">
        <f>'Données Suivi'!E363</f>
        <v>EN SIGNATURE</v>
      </c>
      <c r="F142" s="93" t="str">
        <f>'Données Suivi'!H363</f>
        <v>EN COURS DE PREENGAGEMENT</v>
      </c>
      <c r="G142" s="95">
        <f>'Données Suivi'!J363</f>
        <v>550080</v>
      </c>
      <c r="H142" s="96" t="str">
        <f>'Données Suivi'!K363</f>
        <v/>
      </c>
      <c r="I142" s="93" t="str">
        <f ca="1">'Données Suivi'!L363</f>
        <v/>
      </c>
    </row>
    <row r="143" spans="1:9" x14ac:dyDescent="0.25">
      <c r="A143" s="93" t="str">
        <f>'Données Suivi'!A559</f>
        <v>TDF -SITES</v>
      </c>
      <c r="B143" s="93" t="str">
        <f>'Données Suivi'!B559</f>
        <v>39 AOM/SNRT</v>
      </c>
      <c r="C143" s="93" t="str">
        <f>'Données Suivi'!C559</f>
        <v>AOO-M</v>
      </c>
      <c r="D143" s="94" t="str">
        <f>'Données Suivi'!D559</f>
        <v>Fourniture, installation, paramétrage et mise en service de batteries pour onduleurs existants de marque EATON déployés au siége SNRT à Rabat</v>
      </c>
      <c r="E143" s="93" t="str">
        <f>'Données Suivi'!E559</f>
        <v>PHASE AOO</v>
      </c>
      <c r="F143" s="93" t="str">
        <f>'Données Suivi'!H559</f>
        <v>PREENGAGE</v>
      </c>
      <c r="G143" s="95">
        <f>'Données Suivi'!J559</f>
        <v>952473.59999999998</v>
      </c>
      <c r="H143" s="96" t="str">
        <f>'Données Suivi'!K559</f>
        <v/>
      </c>
      <c r="I143" s="93" t="str">
        <f ca="1">'Données Suivi'!L559</f>
        <v/>
      </c>
    </row>
    <row r="144" spans="1:9" x14ac:dyDescent="0.25">
      <c r="A144" s="93" t="str">
        <f>'Données Suivi'!A564</f>
        <v>DMPTV</v>
      </c>
      <c r="B144" s="93" t="str">
        <f>'Données Suivi'!B564</f>
        <v>60AOM/SNRT</v>
      </c>
      <c r="C144" s="93" t="str">
        <f>'Données Suivi'!C564</f>
        <v>AOO-M</v>
      </c>
      <c r="D144" s="94" t="str">
        <f>'Données Suivi'!D564</f>
        <v>Location de supports d’affichage urbain 4X3 pour la SNRT</v>
      </c>
      <c r="E144" s="93" t="str">
        <f>'Données Suivi'!E564</f>
        <v>PHASE AOO</v>
      </c>
      <c r="F144" s="93" t="str">
        <f>'Données Suivi'!H564</f>
        <v>PREENGAGE</v>
      </c>
      <c r="G144" s="95">
        <f>'Données Suivi'!J564</f>
        <v>14848560</v>
      </c>
      <c r="H144" s="96" t="str">
        <f>'Données Suivi'!K564</f>
        <v/>
      </c>
      <c r="I144" s="93" t="str">
        <f ca="1">'Données Suivi'!L564</f>
        <v/>
      </c>
    </row>
    <row r="145" spans="1:9" x14ac:dyDescent="0.25">
      <c r="A145" s="93" t="str">
        <f>'Données Suivi'!A567</f>
        <v>TDF-EXP&amp;MAIN</v>
      </c>
      <c r="B145" s="93" t="str">
        <f>'Données Suivi'!B567</f>
        <v>ancien13AOM/SNRT</v>
      </c>
      <c r="C145" s="93" t="str">
        <f>'Données Suivi'!C567</f>
        <v>AOO-M</v>
      </c>
      <c r="D145" s="94" t="str">
        <f>'Données Suivi'!D567</f>
        <v>Entretien et remises en état du système de verrouillage et de protection de la cabine d’antenne du centre AM de Sbaa Aioune</v>
      </c>
      <c r="E145" s="93" t="str">
        <f>'Données Suivi'!E567</f>
        <v>EN SIGNATURE</v>
      </c>
      <c r="F145" s="93" t="str">
        <f>'Données Suivi'!H567</f>
        <v>EN COURS DE PREENGAGEMENT</v>
      </c>
      <c r="G145" s="95">
        <f>'Données Suivi'!J567</f>
        <v>1980000</v>
      </c>
      <c r="H145" s="96" t="str">
        <f>'Données Suivi'!K567</f>
        <v/>
      </c>
      <c r="I145" s="93" t="str">
        <f ca="1">'Données Suivi'!L567</f>
        <v/>
      </c>
    </row>
    <row r="146" spans="1:9" x14ac:dyDescent="0.25">
      <c r="A146" s="93" t="str">
        <f>'Données Suivi'!A603</f>
        <v>TDF -SITES</v>
      </c>
      <c r="B146" s="93" t="str">
        <f>'Données Suivi'!B603</f>
        <v>56AOM/SNRT</v>
      </c>
      <c r="C146" s="93" t="str">
        <f>'Données Suivi'!C603</f>
        <v>AOO-M</v>
      </c>
      <c r="D146" s="94" t="str">
        <f>'Données Suivi'!D603</f>
        <v>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v>
      </c>
      <c r="E146" s="93" t="str">
        <f>'Données Suivi'!E603</f>
        <v>PHASE AOO</v>
      </c>
      <c r="F146" s="93" t="str">
        <f>'Données Suivi'!H603</f>
        <v>PREENGAGE</v>
      </c>
      <c r="G146" s="95">
        <f>'Données Suivi'!J603</f>
        <v>2057660.17</v>
      </c>
      <c r="H146" s="96" t="str">
        <f>'Données Suivi'!K603</f>
        <v/>
      </c>
      <c r="I146" s="93" t="str">
        <f ca="1">'Données Suivi'!L603</f>
        <v/>
      </c>
    </row>
    <row r="147" spans="1:9" x14ac:dyDescent="0.25">
      <c r="A147" s="93" t="str">
        <f>'Données Suivi'!A604</f>
        <v>TDF-EXP&amp;MAIN</v>
      </c>
      <c r="B147" s="93" t="str">
        <f>'Données Suivi'!B604</f>
        <v>55AOM/SNRT</v>
      </c>
      <c r="C147" s="93" t="str">
        <f>'Données Suivi'!C604</f>
        <v>AOO-M</v>
      </c>
      <c r="D147" s="94" t="str">
        <f>'Données Suivi'!D604</f>
        <v>Entretien et maintenance des équipement électriques, électroniques des climatiseurs aux centres de diffusion y compris la fourniture des pièces de rechange</v>
      </c>
      <c r="E147" s="93" t="str">
        <f>'Données Suivi'!E604</f>
        <v>PHASE AOO</v>
      </c>
      <c r="F147" s="93" t="str">
        <f>'Données Suivi'!H604</f>
        <v>PREENGAGE</v>
      </c>
      <c r="G147" s="95">
        <f>'Données Suivi'!J604</f>
        <v>4320000</v>
      </c>
      <c r="H147" s="96" t="str">
        <f>'Données Suivi'!K604</f>
        <v/>
      </c>
      <c r="I147" s="93" t="str">
        <f ca="1">'Données Suivi'!L604</f>
        <v/>
      </c>
    </row>
    <row r="148" spans="1:9" x14ac:dyDescent="0.25">
      <c r="A148" s="93" t="str">
        <f>'Données Suivi'!A607</f>
        <v>TV LAAYOUNE</v>
      </c>
      <c r="B148" s="93" t="str">
        <f>'Données Suivi'!B607</f>
        <v>24AOM/SNRT/2026</v>
      </c>
      <c r="C148" s="93" t="str">
        <f>'Données Suivi'!C607</f>
        <v>AOO-M</v>
      </c>
      <c r="D148" s="94" t="str">
        <f>'Données Suivi'!D607</f>
        <v>Achat de maquillage des animateurs pour TV LAAYOUNE.</v>
      </c>
      <c r="E148" s="93" t="str">
        <f>'Données Suivi'!E607</f>
        <v>PHASE AOO</v>
      </c>
      <c r="F148" s="93" t="str">
        <f>'Données Suivi'!H607</f>
        <v>PREENGAGE</v>
      </c>
      <c r="G148" s="95">
        <f>'Données Suivi'!J607</f>
        <v>102000</v>
      </c>
      <c r="H148" s="96" t="str">
        <f>'Données Suivi'!K607</f>
        <v/>
      </c>
      <c r="I148" s="93" t="str">
        <f ca="1">'Données Suivi'!L607</f>
        <v/>
      </c>
    </row>
    <row r="149" spans="1:9" x14ac:dyDescent="0.25">
      <c r="A149" s="93" t="str">
        <f>'Données Suivi'!A610</f>
        <v>DCPA</v>
      </c>
      <c r="B149" s="93">
        <f>'Données Suivi'!B610</f>
        <v>0</v>
      </c>
      <c r="C149" s="93" t="str">
        <f>'Données Suivi'!C610</f>
        <v>CA</v>
      </c>
      <c r="D149" s="94" t="str">
        <f>'Données Suivi'!D610</f>
        <v>ABDESLAM KHALOUFI-Supervision technique et administratif et coordination</v>
      </c>
      <c r="E149" s="93" t="str">
        <f>'Données Suivi'!E610</f>
        <v>EN SIGNATURE</v>
      </c>
      <c r="F149" s="93" t="str">
        <f>'Données Suivi'!H610</f>
        <v>EN COURS D'ENGAGEMENT</v>
      </c>
      <c r="G149" s="95">
        <f>'Données Suivi'!J610</f>
        <v>48780</v>
      </c>
      <c r="H149" s="96" t="str">
        <f>'Données Suivi'!K610</f>
        <v/>
      </c>
      <c r="I149" s="93" t="str">
        <f ca="1">'Données Suivi'!L610</f>
        <v/>
      </c>
    </row>
    <row r="150" spans="1:9" x14ac:dyDescent="0.25">
      <c r="A150" s="93" t="str">
        <f>'Données Suivi'!A613</f>
        <v>DPMG</v>
      </c>
      <c r="B150" s="93" t="str">
        <f>'Données Suivi'!B613</f>
        <v>PV N01RE2026-DPMG</v>
      </c>
      <c r="C150" s="93" t="str">
        <f>'Données Suivi'!C613</f>
        <v>CA</v>
      </c>
      <c r="D150" s="94" t="str">
        <f>'Données Suivi'!D613</f>
        <v>YOUSSEF EL MANSOUR-Metreur en BTP</v>
      </c>
      <c r="E150" s="93" t="str">
        <f>'Données Suivi'!E613</f>
        <v>EN SIGNATURE</v>
      </c>
      <c r="F150" s="93" t="str">
        <f>'Données Suivi'!H613</f>
        <v>EN COURS D'ENGAGEMENT</v>
      </c>
      <c r="G150" s="95">
        <f>'Données Suivi'!J613</f>
        <v>42000</v>
      </c>
      <c r="H150" s="96" t="str">
        <f>'Données Suivi'!K613</f>
        <v/>
      </c>
      <c r="I150" s="93" t="str">
        <f ca="1">'Données Suivi'!L613</f>
        <v/>
      </c>
    </row>
    <row r="151" spans="1:9" x14ac:dyDescent="0.25">
      <c r="A151" s="93" t="str">
        <f>'Données Suivi'!A616</f>
        <v>DPPR</v>
      </c>
      <c r="B151" s="93" t="str">
        <f>'Données Suivi'!B616</f>
        <v>26000564 CT</v>
      </c>
      <c r="C151" s="93" t="str">
        <f>'Données Suivi'!C616</f>
        <v>CONTRAT</v>
      </c>
      <c r="D151" s="94" t="str">
        <f>'Données Suivi'!D616</f>
        <v>MAHJOUB BEN-SI-ALI - Journaliste chargé de la préparation et la présentation des bulletins et flashs d'information des èmissions RD</v>
      </c>
      <c r="E151" s="93" t="str">
        <f>'Données Suivi'!E616</f>
        <v>APPROUVE</v>
      </c>
      <c r="F151" s="93" t="str">
        <f>'Données Suivi'!H616</f>
        <v>ENGAGE</v>
      </c>
      <c r="G151" s="95">
        <f>'Données Suivi'!J616</f>
        <v>48000</v>
      </c>
      <c r="H151" s="96" t="str">
        <f>'Données Suivi'!K616</f>
        <v/>
      </c>
      <c r="I151" s="93" t="str">
        <f ca="1">'Données Suivi'!L616</f>
        <v/>
      </c>
    </row>
    <row r="152" spans="1:9" x14ac:dyDescent="0.25">
      <c r="A152" s="93" t="str">
        <f>'Données Suivi'!A617</f>
        <v>DPPR</v>
      </c>
      <c r="B152" s="93" t="str">
        <f>'Données Suivi'!B617</f>
        <v>26000565 CT</v>
      </c>
      <c r="C152" s="93" t="str">
        <f>'Données Suivi'!C617</f>
        <v>CONTRAT</v>
      </c>
      <c r="D152" s="94" t="str">
        <f>'Données Suivi'!D617</f>
        <v>FATIMA ZOHRA BOUSKRAOUI-Journaliste chargé de la préparation et la présentation des bulletins et flashs d'information des èmissions RD</v>
      </c>
      <c r="E152" s="93" t="str">
        <f>'Données Suivi'!E617</f>
        <v>APPROUVE</v>
      </c>
      <c r="F152" s="93" t="str">
        <f>'Données Suivi'!H617</f>
        <v>ENGAGE</v>
      </c>
      <c r="G152" s="95">
        <f>'Données Suivi'!J617</f>
        <v>48000</v>
      </c>
      <c r="H152" s="96" t="str">
        <f>'Données Suivi'!K617</f>
        <v/>
      </c>
      <c r="I152" s="93" t="str">
        <f ca="1">'Données Suivi'!L617</f>
        <v/>
      </c>
    </row>
    <row r="153" spans="1:9" x14ac:dyDescent="0.25">
      <c r="A153" s="93" t="str">
        <f>'Données Suivi'!A618</f>
        <v>DPPR</v>
      </c>
      <c r="B153" s="93" t="str">
        <f>'Données Suivi'!B618</f>
        <v>26000566 CT</v>
      </c>
      <c r="C153" s="93" t="str">
        <f>'Données Suivi'!C618</f>
        <v>CONTRAT</v>
      </c>
      <c r="D153" s="94" t="str">
        <f>'Données Suivi'!D618</f>
        <v>MEHDI EL ATIFI - Journaliste chargé de la préparation et la présentation des bulletins et flashs d'information des èmissions RD</v>
      </c>
      <c r="E153" s="93" t="str">
        <f>'Données Suivi'!E618</f>
        <v>APPROUVE</v>
      </c>
      <c r="F153" s="93" t="str">
        <f>'Données Suivi'!H618</f>
        <v>ENGAGE</v>
      </c>
      <c r="G153" s="95">
        <f>'Données Suivi'!J618</f>
        <v>48000</v>
      </c>
      <c r="H153" s="96" t="str">
        <f>'Données Suivi'!K618</f>
        <v/>
      </c>
      <c r="I153" s="93" t="str">
        <f ca="1">'Données Suivi'!L618</f>
        <v/>
      </c>
    </row>
    <row r="154" spans="1:9" x14ac:dyDescent="0.25">
      <c r="A154" s="93" t="str">
        <f>'Données Suivi'!A621</f>
        <v>DINFOTV</v>
      </c>
      <c r="B154" s="93" t="str">
        <f>'Données Suivi'!B621</f>
        <v>PV N°04NV2026-DITV</v>
      </c>
      <c r="C154" s="93" t="str">
        <f>'Données Suivi'!C621</f>
        <v>CONTRAT</v>
      </c>
      <c r="D154" s="94" t="str">
        <f>'Données Suivi'!D621</f>
        <v>DRISS ABIS- L'accompagnement de la couverture médiatique des grandes compétitions sportives dans le cadre des journaux télévisés et des studios d'analyse des matchs</v>
      </c>
      <c r="E154" s="93" t="str">
        <f>'Données Suivi'!E621</f>
        <v>EN SIGNATURE</v>
      </c>
      <c r="F154" s="93" t="str">
        <f>'Données Suivi'!H621</f>
        <v>EN COURS D'ENGAGEMENT</v>
      </c>
      <c r="G154" s="95">
        <f>'Données Suivi'!J621</f>
        <v>350000</v>
      </c>
      <c r="H154" s="96" t="str">
        <f>'Données Suivi'!K621</f>
        <v/>
      </c>
      <c r="I154" s="93" t="str">
        <f ca="1">'Données Suivi'!L621</f>
        <v/>
      </c>
    </row>
    <row r="155" spans="1:9" x14ac:dyDescent="0.25">
      <c r="A155" s="93" t="str">
        <f>'Données Suivi'!A623</f>
        <v>DCT</v>
      </c>
      <c r="B155" s="93" t="str">
        <f>'Données Suivi'!B623</f>
        <v>54AOM/SNRT/2026</v>
      </c>
      <c r="C155" s="93" t="str">
        <f>'Données Suivi'!C623</f>
        <v>AOO-M</v>
      </c>
      <c r="D155" s="94" t="str">
        <f>'Données Suivi'!D623</f>
        <v>Renouvellement des licences de la solution de gestion financière pour les besoins de la SNRT</v>
      </c>
      <c r="E155" s="93" t="str">
        <f>'Données Suivi'!E623</f>
        <v>PHASE AOO</v>
      </c>
      <c r="F155" s="93" t="str">
        <f>'Données Suivi'!H623</f>
        <v>PREENGAGE</v>
      </c>
      <c r="G155" s="95">
        <f>'Données Suivi'!J623</f>
        <v>135388.79999999999</v>
      </c>
      <c r="H155" s="96" t="str">
        <f>'Données Suivi'!K623</f>
        <v/>
      </c>
      <c r="I155" s="93" t="str">
        <f ca="1">'Données Suivi'!L623</f>
        <v/>
      </c>
    </row>
    <row r="156" spans="1:9" x14ac:dyDescent="0.25">
      <c r="A156" s="93" t="str">
        <f>'Données Suivi'!A624</f>
        <v>DCPA</v>
      </c>
      <c r="B156" s="93" t="str">
        <f>'Données Suivi'!B624</f>
        <v>26000594 CT</v>
      </c>
      <c r="C156" s="93" t="str">
        <f>'Données Suivi'!C624</f>
        <v>CONTRAT</v>
      </c>
      <c r="D156" s="94" t="str">
        <f>'Données Suivi'!D624</f>
        <v>ABDELLAH TOUKOUNA(ALIAS FERKOUSS)-LA PARTICIPATION ARTISTIQUE DE L'ARTISTE ABDELLAH TAKOUNA DANS LA SERIE DOCUMENTAIRE HANINE EL FARAH EPISODE - IMALCHIL MAWSSIM AL JAMAL WA AL HAYAT</v>
      </c>
      <c r="E156" s="93" t="str">
        <f>'Données Suivi'!E624</f>
        <v>EN SIGNATURE</v>
      </c>
      <c r="F156" s="93" t="str">
        <f>'Données Suivi'!H624</f>
        <v>NON ENGAGE</v>
      </c>
      <c r="G156" s="95">
        <f>'Données Suivi'!J624</f>
        <v>0</v>
      </c>
      <c r="H156" s="96" t="str">
        <f>'Données Suivi'!K624</f>
        <v/>
      </c>
      <c r="I156" s="93" t="str">
        <f ca="1">'Données Suivi'!L624</f>
        <v/>
      </c>
    </row>
    <row r="157" spans="1:9" x14ac:dyDescent="0.25">
      <c r="A157" s="93" t="str">
        <f>'Données Suivi'!A625</f>
        <v>DCPA</v>
      </c>
      <c r="B157" s="93" t="str">
        <f>'Données Suivi'!B625</f>
        <v>26000593 CT</v>
      </c>
      <c r="C157" s="93" t="str">
        <f>'Données Suivi'!C625</f>
        <v>CONTRAT</v>
      </c>
      <c r="D157" s="94" t="str">
        <f>'Données Suivi'!D625</f>
        <v>MOHAMED ATIR - la participation artiqtique de l'artiste Mohamed Atir dans la serie documentaire -Dakirate Tourab- episode -Hariss Mina Adakirat-</v>
      </c>
      <c r="E157" s="93" t="str">
        <f>'Données Suivi'!E625</f>
        <v>APPROUVE</v>
      </c>
      <c r="F157" s="93" t="str">
        <f>'Données Suivi'!H625</f>
        <v>ENGAGE</v>
      </c>
      <c r="G157" s="95">
        <f>'Données Suivi'!J625</f>
        <v>36600</v>
      </c>
      <c r="H157" s="96" t="str">
        <f>'Données Suivi'!K625</f>
        <v/>
      </c>
      <c r="I157" s="93" t="str">
        <f ca="1">'Données Suivi'!L625</f>
        <v/>
      </c>
    </row>
    <row r="158" spans="1:9" x14ac:dyDescent="0.25">
      <c r="A158" s="93" t="str">
        <f>'Données Suivi'!A626</f>
        <v>MAGHRIBIA</v>
      </c>
      <c r="B158" s="93" t="str">
        <f>'Données Suivi'!B626</f>
        <v>26000598 CT</v>
      </c>
      <c r="C158" s="93" t="str">
        <f>'Données Suivi'!C626</f>
        <v>CONTRAT</v>
      </c>
      <c r="D158" s="94" t="str">
        <f>'Données Suivi'!D626</f>
        <v>CHAIMAE BENLECHHAB - TECHNICIENNE ASSISTANTE REALISATEUR</v>
      </c>
      <c r="E158" s="93" t="str">
        <f>'Données Suivi'!E626</f>
        <v>APPROUVE</v>
      </c>
      <c r="F158" s="93" t="str">
        <f>'Données Suivi'!H626</f>
        <v>ENGAGE</v>
      </c>
      <c r="G158" s="95">
        <f>'Données Suivi'!J626</f>
        <v>50400</v>
      </c>
      <c r="H158" s="96" t="str">
        <f>'Données Suivi'!K626</f>
        <v/>
      </c>
      <c r="I158" s="93" t="str">
        <f ca="1">'Données Suivi'!L626</f>
        <v/>
      </c>
    </row>
    <row r="159" spans="1:9" x14ac:dyDescent="0.25">
      <c r="A159" s="93" t="str">
        <f>'Données Suivi'!A627</f>
        <v>DCT</v>
      </c>
      <c r="B159" s="93" t="str">
        <f>'Données Suivi'!B627</f>
        <v>62AOM/SNRT/2026</v>
      </c>
      <c r="C159" s="93" t="str">
        <f>'Données Suivi'!C627</f>
        <v>AOO-M</v>
      </c>
      <c r="D159" s="94" t="str">
        <f>'Données Suivi'!D627</f>
        <v>La fourniture et la mise en service d'une unité mobile clé en main de contribution des signaux audio/vidéo an 4K par satellite (DSNG) pour les besoins de la SNRT</v>
      </c>
      <c r="E159" s="93" t="str">
        <f>'Données Suivi'!E627</f>
        <v>PHASE AOO</v>
      </c>
      <c r="F159" s="93" t="str">
        <f>'Données Suivi'!H627</f>
        <v>PREENGAGE</v>
      </c>
      <c r="G159" s="95">
        <f>'Données Suivi'!J627</f>
        <v>6531436.7999999998</v>
      </c>
      <c r="H159" s="96" t="str">
        <f>'Données Suivi'!K627</f>
        <v/>
      </c>
      <c r="I159" s="93" t="str">
        <f ca="1">'Données Suivi'!L627</f>
        <v/>
      </c>
    </row>
    <row r="160" spans="1:9" x14ac:dyDescent="0.25">
      <c r="A160" s="93" t="str">
        <f>'Données Suivi'!A628</f>
        <v>DCT</v>
      </c>
      <c r="B160" s="93" t="str">
        <f>'Données Suivi'!B628</f>
        <v>62AOM/SNRT/2026</v>
      </c>
      <c r="C160" s="93" t="str">
        <f>'Données Suivi'!C628</f>
        <v>AOO-M</v>
      </c>
      <c r="D160" s="94" t="str">
        <f>'Données Suivi'!D628</f>
        <v>La fourniture et la mise en service de modulateurs pour les besoins des moyens de contribution de signaux audio/vidéo par satellite pour les besoins de la SNRT</v>
      </c>
      <c r="E160" s="93" t="str">
        <f>'Données Suivi'!E628</f>
        <v>PHASE AOO</v>
      </c>
      <c r="F160" s="93" t="str">
        <f>'Données Suivi'!H628</f>
        <v>PREENGAGE</v>
      </c>
      <c r="G160" s="95">
        <f>'Données Suivi'!J628</f>
        <v>726451.19999999995</v>
      </c>
      <c r="H160" s="96" t="str">
        <f>'Données Suivi'!K628</f>
        <v/>
      </c>
      <c r="I160" s="93" t="str">
        <f ca="1">'Données Suivi'!L628</f>
        <v/>
      </c>
    </row>
    <row r="161" spans="1:9" x14ac:dyDescent="0.25">
      <c r="A161" s="93" t="str">
        <f>'Données Suivi'!A629</f>
        <v>DCT</v>
      </c>
      <c r="B161" s="93" t="str">
        <f>'Données Suivi'!B629</f>
        <v>65AOM/SNRT/2026</v>
      </c>
      <c r="C161" s="93" t="str">
        <f>'Données Suivi'!C629</f>
        <v>AOO-M</v>
      </c>
      <c r="D161" s="94" t="str">
        <f>'Données Suivi'!D629</f>
        <v>La fourniture et la mise en service de véhicules fourgon aménagés en rayonnage pour les besoins de la production de la SNRT</v>
      </c>
      <c r="E161" s="93" t="str">
        <f>'Données Suivi'!E629</f>
        <v>PHASE AOO</v>
      </c>
      <c r="F161" s="93" t="str">
        <f>'Données Suivi'!H629</f>
        <v>PREENGAGE</v>
      </c>
      <c r="G161" s="95">
        <f>'Données Suivi'!J629</f>
        <v>2465640</v>
      </c>
      <c r="H161" s="96" t="str">
        <f>'Données Suivi'!K629</f>
        <v/>
      </c>
      <c r="I161" s="93" t="str">
        <f ca="1">'Données Suivi'!L629</f>
        <v/>
      </c>
    </row>
    <row r="162" spans="1:9" x14ac:dyDescent="0.25">
      <c r="A162" s="93" t="str">
        <f>'Données Suivi'!A630</f>
        <v>DCT</v>
      </c>
      <c r="B162" s="93" t="str">
        <f>'Données Suivi'!B630</f>
        <v>17AOM/SNRT/2026</v>
      </c>
      <c r="C162" s="93" t="str">
        <f>'Données Suivi'!C630</f>
        <v>AOO-M</v>
      </c>
      <c r="D162" s="94" t="str">
        <f>'Données Suivi'!D630</f>
        <v>La  fourniture et la mise en service de caméras box en ULTRA HAUTE DEFINITION (4K) pour les besoins des unités mobiles de la SNRT</v>
      </c>
      <c r="E162" s="93" t="str">
        <f>'Données Suivi'!E630</f>
        <v>PHASE AOO</v>
      </c>
      <c r="F162" s="93" t="str">
        <f>'Données Suivi'!H630</f>
        <v>PREENGAGE</v>
      </c>
      <c r="G162" s="95">
        <f>'Données Suivi'!J630</f>
        <v>2236852.7999999998</v>
      </c>
      <c r="H162" s="96" t="str">
        <f>'Données Suivi'!K630</f>
        <v/>
      </c>
      <c r="I162" s="93" t="str">
        <f ca="1">'Données Suivi'!L630</f>
        <v/>
      </c>
    </row>
    <row r="163" spans="1:9" x14ac:dyDescent="0.25">
      <c r="A163" s="93" t="str">
        <f>'Données Suivi'!A631</f>
        <v>TDF -SITES</v>
      </c>
      <c r="B163" s="93" t="str">
        <f>'Données Suivi'!B631</f>
        <v>43AOM/SNRT/2026</v>
      </c>
      <c r="C163" s="93" t="str">
        <f>'Données Suivi'!C631</f>
        <v>AOO-M</v>
      </c>
      <c r="D163" s="94" t="str">
        <f>'Données Suivi'!D631</f>
        <v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v>
      </c>
      <c r="E163" s="93" t="str">
        <f>'Données Suivi'!E631</f>
        <v>PHASE AOO</v>
      </c>
      <c r="F163" s="93" t="str">
        <f>'Données Suivi'!H631</f>
        <v>PREENGAGE</v>
      </c>
      <c r="G163" s="95">
        <f>'Données Suivi'!J631</f>
        <v>4969440</v>
      </c>
      <c r="H163" s="96" t="str">
        <f>'Données Suivi'!K631</f>
        <v/>
      </c>
      <c r="I163" s="93" t="str">
        <f ca="1">'Données Suivi'!L631</f>
        <v/>
      </c>
    </row>
    <row r="164" spans="1:9" x14ac:dyDescent="0.25">
      <c r="A164" s="93" t="str">
        <f>'Données Suivi'!A642</f>
        <v>DPMG</v>
      </c>
      <c r="B164" s="93" t="str">
        <f>'Données Suivi'!B642</f>
        <v>67AOM/SNRT/2026</v>
      </c>
      <c r="C164" s="93" t="str">
        <f>'Données Suivi'!C642</f>
        <v>AOO-M</v>
      </c>
      <c r="D164" s="94" t="str">
        <f>'Données Suivi'!D642</f>
        <v xml:space="preserve"> Inventaire physique et fiabilisation du fichier comptable des immobilisations de la SNRT</v>
      </c>
      <c r="E164" s="93" t="str">
        <f>'Données Suivi'!E642</f>
        <v>EN SIGNATURE</v>
      </c>
      <c r="F164" s="93" t="str">
        <f>'Données Suivi'!H642</f>
        <v>EN COURS DE PREENGAGEMENT</v>
      </c>
      <c r="G164" s="95">
        <f>'Données Suivi'!J642</f>
        <v>2880000</v>
      </c>
      <c r="H164" s="96" t="str">
        <f>'Données Suivi'!K642</f>
        <v/>
      </c>
      <c r="I164" s="93" t="str">
        <f ca="1">'Données Suivi'!L642</f>
        <v/>
      </c>
    </row>
    <row r="165" spans="1:9" x14ac:dyDescent="0.25">
      <c r="A165" s="93" t="str">
        <f>'Données Suivi'!A643</f>
        <v>DPMG</v>
      </c>
      <c r="B165" s="93" t="str">
        <f>'Données Suivi'!B643</f>
        <v>26000606 CT</v>
      </c>
      <c r="C165" s="93" t="str">
        <f>'Données Suivi'!C643</f>
        <v>CONTRAT</v>
      </c>
      <c r="D165" s="94" t="str">
        <f>'Données Suivi'!D643</f>
        <v>la fourniture des vignettes pour payer les frais de transport par voie terrestre du personnel de la SNRT pour l'exercice de 2026</v>
      </c>
      <c r="E165" s="93" t="str">
        <f>'Données Suivi'!E643</f>
        <v>APPROUVE</v>
      </c>
      <c r="F165" s="93" t="str">
        <f>'Données Suivi'!H643</f>
        <v>ENGAGE</v>
      </c>
      <c r="G165" s="95">
        <f>'Données Suivi'!J643</f>
        <v>200000</v>
      </c>
      <c r="H165" s="96" t="str">
        <f>'Données Suivi'!K643</f>
        <v/>
      </c>
      <c r="I165" s="93" t="str">
        <f ca="1">'Données Suivi'!L643</f>
        <v/>
      </c>
    </row>
    <row r="166" spans="1:9" x14ac:dyDescent="0.25">
      <c r="A166" s="93" t="str">
        <f>'Données Suivi'!A644</f>
        <v>DINFOTV</v>
      </c>
      <c r="B166" s="93" t="str">
        <f>'Données Suivi'!B644</f>
        <v>26000609 CT</v>
      </c>
      <c r="C166" s="93" t="str">
        <f>'Données Suivi'!C644</f>
        <v>CONTRAT</v>
      </c>
      <c r="D166" s="94" t="str">
        <f>'Données Suivi'!D644</f>
        <v>Aquisition auprés de REUTERS de services et de droits d'utilisation et de diffusion de contenus d'actualité sur les chaines de télévision et les supports numériques de la SNRT</v>
      </c>
      <c r="E166" s="93" t="str">
        <f>'Données Suivi'!E644</f>
        <v>EN SIGNATURE</v>
      </c>
      <c r="F166" s="93" t="str">
        <f>'Données Suivi'!H644</f>
        <v>EN COURS D'ENGAGEMENT</v>
      </c>
      <c r="G166" s="95">
        <f>'Données Suivi'!J644</f>
        <v>1082231.3400000001</v>
      </c>
      <c r="H166" s="96" t="str">
        <f>'Données Suivi'!K644</f>
        <v/>
      </c>
      <c r="I166" s="93" t="str">
        <f ca="1">'Données Suivi'!L644</f>
        <v/>
      </c>
    </row>
    <row r="167" spans="1:9" x14ac:dyDescent="0.25">
      <c r="A167" s="93" t="str">
        <f>'Données Suivi'!A645</f>
        <v>TDF-EXP&amp;MAIN</v>
      </c>
      <c r="B167" s="93" t="str">
        <f>'Données Suivi'!B645</f>
        <v>66AOM/SNRT/2026</v>
      </c>
      <c r="C167" s="93" t="str">
        <f>'Données Suivi'!C645</f>
        <v>AOO-M</v>
      </c>
      <c r="D167" s="94" t="str">
        <f>'Données Suivi'!D645</f>
        <v>Fourniture des modules et pièces de rechange pour les émetteurs FM 10 KW et 5 KW de marque RFE</v>
      </c>
      <c r="E167" s="93" t="str">
        <f>'Données Suivi'!E645</f>
        <v>PHASE AOO</v>
      </c>
      <c r="F167" s="93" t="str">
        <f>'Données Suivi'!H645</f>
        <v>PREENGAGE</v>
      </c>
      <c r="G167" s="95">
        <f>'Données Suivi'!J645</f>
        <v>3535056</v>
      </c>
      <c r="H167" s="96" t="str">
        <f>'Données Suivi'!K645</f>
        <v/>
      </c>
      <c r="I167" s="93" t="str">
        <f ca="1">'Données Suivi'!L645</f>
        <v/>
      </c>
    </row>
    <row r="168" spans="1:9" x14ac:dyDescent="0.25">
      <c r="A168" s="93" t="str">
        <f>'Données Suivi'!A646</f>
        <v>DPMG</v>
      </c>
      <c r="B168" s="93" t="str">
        <f>'Données Suivi'!B646</f>
        <v>42AOM/SNRT/2026</v>
      </c>
      <c r="C168" s="93" t="str">
        <f>'Données Suivi'!C646</f>
        <v>AOO-M</v>
      </c>
      <c r="D168" s="94" t="str">
        <f>'Données Suivi'!D646</f>
        <v>Maintenance et entretien des onduleurs (Pièce et main d’œuvre) : Onduleurs au niveau des sites de la SNRT Rabat, Casablanca et stations régionales Radio-Poste de transformation MT/BT situé au niveau de la station TV Ain Chok à Casablanca de la SNRT</v>
      </c>
      <c r="E168" s="93" t="str">
        <f>'Données Suivi'!E646</f>
        <v>PHASE AOO</v>
      </c>
      <c r="F168" s="93" t="str">
        <f>'Données Suivi'!H646</f>
        <v>PREENGAGE</v>
      </c>
      <c r="G168" s="95">
        <f>'Données Suivi'!J646</f>
        <v>876000</v>
      </c>
      <c r="H168" s="96" t="str">
        <f>'Données Suivi'!K646</f>
        <v/>
      </c>
      <c r="I168" s="93" t="str">
        <f ca="1">'Données Suivi'!L646</f>
        <v/>
      </c>
    </row>
    <row r="169" spans="1:9" x14ac:dyDescent="0.25">
      <c r="A169" s="93" t="str">
        <f>'Données Suivi'!A647</f>
        <v>ARRIYADIA</v>
      </c>
      <c r="B169" s="93" t="str">
        <f>'Données Suivi'!B647</f>
        <v>26000549CT</v>
      </c>
      <c r="C169" s="93" t="str">
        <f>'Données Suivi'!C647</f>
        <v>CONTRAT</v>
      </c>
      <c r="D169" s="94" t="str">
        <f>'Données Suivi'!D647</f>
        <v>Achat des droits sportifs des jeux méditerranéens et des jeux méditerrannéens de plage</v>
      </c>
      <c r="E169" s="93" t="str">
        <f>'Données Suivi'!E647</f>
        <v>APPROUVE</v>
      </c>
      <c r="F169" s="93" t="str">
        <f>'Données Suivi'!H647</f>
        <v>ENGAGE</v>
      </c>
      <c r="G169" s="95">
        <f>'Données Suivi'!J647</f>
        <v>534310</v>
      </c>
      <c r="H169" s="96" t="str">
        <f>'Données Suivi'!K647</f>
        <v/>
      </c>
      <c r="I169" s="93" t="str">
        <f ca="1">'Données Suivi'!L647</f>
        <v/>
      </c>
    </row>
    <row r="170" spans="1:9" x14ac:dyDescent="0.25">
      <c r="A170" s="93" t="str">
        <f>'Données Suivi'!A648</f>
        <v>DCPA</v>
      </c>
      <c r="B170" s="93" t="str">
        <f>'Données Suivi'!B648</f>
        <v>425CT/SNRT/2026</v>
      </c>
      <c r="C170" s="93" t="str">
        <f>'Données Suivi'!C648</f>
        <v>AOO-CT</v>
      </c>
      <c r="D170" s="94" t="str">
        <f>'Données Suivi'!D648</f>
        <v>Documentaire - MIN SOUK L SOUK</v>
      </c>
      <c r="E170" s="93" t="str">
        <f>'Données Suivi'!E648</f>
        <v>EN SIGNATURE</v>
      </c>
      <c r="F170" s="93" t="str">
        <f>'Données Suivi'!H648</f>
        <v>ENGAGE</v>
      </c>
      <c r="G170" s="95">
        <f>'Données Suivi'!J648</f>
        <v>3339840</v>
      </c>
      <c r="H170" s="96" t="str">
        <f>'Données Suivi'!K648</f>
        <v/>
      </c>
      <c r="I170" s="93" t="str">
        <f ca="1">'Données Suivi'!L648</f>
        <v/>
      </c>
    </row>
    <row r="171" spans="1:9" x14ac:dyDescent="0.25">
      <c r="A171" s="93" t="str">
        <f>'Données Suivi'!A649</f>
        <v>DCPA</v>
      </c>
      <c r="B171" s="93" t="str">
        <f>'Données Suivi'!B649</f>
        <v>422CT/SNRT/2026</v>
      </c>
      <c r="C171" s="93" t="str">
        <f>'Données Suivi'!C649</f>
        <v>AOO-CT</v>
      </c>
      <c r="D171" s="94" t="str">
        <f>'Données Suivi'!D649</f>
        <v>Documentaire - AMOUDOU</v>
      </c>
      <c r="E171" s="93" t="str">
        <f>'Données Suivi'!E649</f>
        <v>EN SIGNATURE</v>
      </c>
      <c r="F171" s="93" t="str">
        <f>'Données Suivi'!H649</f>
        <v>EN COURS D'ENGAGEMENT</v>
      </c>
      <c r="G171" s="95">
        <f>'Données Suivi'!J649</f>
        <v>3581536</v>
      </c>
      <c r="H171" s="96" t="str">
        <f>'Données Suivi'!K649</f>
        <v/>
      </c>
      <c r="I171" s="93" t="str">
        <f ca="1">'Données Suivi'!L649</f>
        <v/>
      </c>
    </row>
    <row r="172" spans="1:9" x14ac:dyDescent="0.25">
      <c r="A172" s="93" t="str">
        <f>'Données Suivi'!A650</f>
        <v>DCPA</v>
      </c>
      <c r="B172" s="93" t="str">
        <f>'Données Suivi'!B650</f>
        <v>421CT/SNRT/2026</v>
      </c>
      <c r="C172" s="93" t="str">
        <f>'Données Suivi'!C650</f>
        <v>AOO-CT</v>
      </c>
      <c r="D172" s="94" t="str">
        <f>'Données Suivi'!D650</f>
        <v>Documentaire - AMALLAY</v>
      </c>
      <c r="E172" s="93" t="str">
        <f>'Données Suivi'!E650</f>
        <v>EN SIGNATURE</v>
      </c>
      <c r="F172" s="93" t="str">
        <f>'Données Suivi'!H650</f>
        <v>ENGAGE</v>
      </c>
      <c r="G172" s="95">
        <f>'Données Suivi'!J650</f>
        <v>4086096</v>
      </c>
      <c r="H172" s="96" t="str">
        <f>'Données Suivi'!K650</f>
        <v/>
      </c>
      <c r="I172" s="93" t="str">
        <f ca="1">'Données Suivi'!L650</f>
        <v/>
      </c>
    </row>
    <row r="173" spans="1:9" x14ac:dyDescent="0.25">
      <c r="A173" s="93" t="str">
        <f>'Données Suivi'!A651</f>
        <v>DCPA</v>
      </c>
      <c r="B173" s="93" t="str">
        <f>'Données Suivi'!B651</f>
        <v>423CT/SNRT/2026</v>
      </c>
      <c r="C173" s="93" t="str">
        <f>'Données Suivi'!C651</f>
        <v>AOO-CT</v>
      </c>
      <c r="D173" s="94" t="str">
        <f>'Données Suivi'!D651</f>
        <v>Docu-fiction - MOUDAWALA</v>
      </c>
      <c r="E173" s="93" t="str">
        <f>'Données Suivi'!E651</f>
        <v>EN SIGNATURE</v>
      </c>
      <c r="F173" s="93" t="str">
        <f>'Données Suivi'!H651</f>
        <v>ENGAGE</v>
      </c>
      <c r="G173" s="95">
        <f>'Données Suivi'!J651</f>
        <v>4682294.4119999995</v>
      </c>
      <c r="H173" s="96" t="str">
        <f>'Données Suivi'!K651</f>
        <v/>
      </c>
      <c r="I173" s="93" t="str">
        <f ca="1">'Données Suivi'!L651</f>
        <v/>
      </c>
    </row>
    <row r="174" spans="1:9" x14ac:dyDescent="0.25">
      <c r="A174" s="93" t="str">
        <f>'Données Suivi'!A652</f>
        <v>DCPA</v>
      </c>
      <c r="B174" s="93" t="str">
        <f>'Données Suivi'!B652</f>
        <v>417CT/SNRT/2026</v>
      </c>
      <c r="C174" s="93" t="str">
        <f>'Données Suivi'!C652</f>
        <v>AOO-CT</v>
      </c>
      <c r="D174" s="94" t="str">
        <f>'Données Suivi'!D652</f>
        <v>Docu-fiction - ABAK ATTOURATH</v>
      </c>
      <c r="E174" s="93" t="str">
        <f>'Données Suivi'!E652</f>
        <v>EN SIGNATURE</v>
      </c>
      <c r="F174" s="93" t="str">
        <f>'Données Suivi'!H652</f>
        <v>ENGAGE</v>
      </c>
      <c r="G174" s="95">
        <f>'Données Suivi'!J652</f>
        <v>4921728</v>
      </c>
      <c r="H174" s="96" t="str">
        <f>'Données Suivi'!K652</f>
        <v/>
      </c>
      <c r="I174" s="93" t="str">
        <f ca="1">'Données Suivi'!L652</f>
        <v/>
      </c>
    </row>
    <row r="175" spans="1:9" x14ac:dyDescent="0.25">
      <c r="A175" s="93" t="str">
        <f>'Données Suivi'!A653</f>
        <v>DCPA</v>
      </c>
      <c r="B175" s="93" t="str">
        <f>'Données Suivi'!B653</f>
        <v>430CT/SNRT/2026</v>
      </c>
      <c r="C175" s="93" t="str">
        <f>'Données Suivi'!C653</f>
        <v>AOO-CT</v>
      </c>
      <c r="D175" s="94" t="str">
        <f>'Données Suivi'!D653</f>
        <v>Emission Téléréalité - MATIHCH AALA LBAL</v>
      </c>
      <c r="E175" s="93" t="str">
        <f>'Données Suivi'!E653</f>
        <v>EN SIGNATURE</v>
      </c>
      <c r="F175" s="93" t="str">
        <f>'Données Suivi'!H653</f>
        <v>ENGAGE</v>
      </c>
      <c r="G175" s="95">
        <f>'Données Suivi'!J653</f>
        <v>1752576</v>
      </c>
      <c r="H175" s="96" t="str">
        <f>'Données Suivi'!K653</f>
        <v/>
      </c>
      <c r="I175" s="93" t="str">
        <f ca="1">'Données Suivi'!L653</f>
        <v/>
      </c>
    </row>
    <row r="176" spans="1:9" x14ac:dyDescent="0.25">
      <c r="A176" s="93" t="str">
        <f>'Données Suivi'!A654</f>
        <v>DCPA</v>
      </c>
      <c r="B176" s="93" t="str">
        <f>'Données Suivi'!B654</f>
        <v>419CT/SNRT/2026</v>
      </c>
      <c r="C176" s="93" t="str">
        <f>'Données Suivi'!C654</f>
        <v>AOO-CT</v>
      </c>
      <c r="D176" s="94" t="str">
        <f>'Données Suivi'!D654</f>
        <v>Emission Téléréalité - STAND UP</v>
      </c>
      <c r="E176" s="93" t="str">
        <f>'Données Suivi'!E654</f>
        <v>EN SIGNATURE</v>
      </c>
      <c r="F176" s="93" t="str">
        <f>'Données Suivi'!H654</f>
        <v>ENGAGE</v>
      </c>
      <c r="G176" s="95">
        <f>'Données Suivi'!J654</f>
        <v>7420680.96</v>
      </c>
      <c r="H176" s="96" t="str">
        <f>'Données Suivi'!K654</f>
        <v/>
      </c>
      <c r="I176" s="93" t="str">
        <f ca="1">'Données Suivi'!L654</f>
        <v/>
      </c>
    </row>
    <row r="177" spans="1:13" x14ac:dyDescent="0.25">
      <c r="A177" s="93" t="str">
        <f>'Données Suivi'!A655</f>
        <v>DCPA</v>
      </c>
      <c r="B177" s="93" t="str">
        <f>'Données Suivi'!B655</f>
        <v>420CT/SNRT/2026</v>
      </c>
      <c r="C177" s="93" t="str">
        <f>'Données Suivi'!C655</f>
        <v>AOO-CT</v>
      </c>
      <c r="D177" s="94" t="str">
        <f>'Données Suivi'!D655</f>
        <v>Magasine d'investigation-45 min</v>
      </c>
      <c r="E177" s="93" t="str">
        <f>'Données Suivi'!E655</f>
        <v>EN SIGNATURE</v>
      </c>
      <c r="F177" s="93" t="str">
        <f>'Données Suivi'!H655</f>
        <v>EN COURS D'ENGAGEMENT</v>
      </c>
      <c r="G177" s="95">
        <f>'Données Suivi'!J655</f>
        <v>6058751.9519999996</v>
      </c>
      <c r="H177" s="96" t="str">
        <f>'Données Suivi'!K655</f>
        <v/>
      </c>
      <c r="I177" s="93" t="str">
        <f ca="1">'Données Suivi'!L655</f>
        <v/>
      </c>
    </row>
    <row r="178" spans="1:13" x14ac:dyDescent="0.25">
      <c r="A178" s="93" t="str">
        <f>'Données Suivi'!A658</f>
        <v>DRPSD</v>
      </c>
      <c r="B178" s="93" t="str">
        <f>'Données Suivi'!B658</f>
        <v>403CT/SNRT2026</v>
      </c>
      <c r="C178" s="93" t="str">
        <f>'Données Suivi'!C658</f>
        <v>CONTRAT</v>
      </c>
      <c r="D178" s="94" t="str">
        <f>'Données Suivi'!D658</f>
        <v>VOD FORJA</v>
      </c>
      <c r="E178" s="93" t="str">
        <f>'Données Suivi'!E658</f>
        <v>APPROUVE</v>
      </c>
      <c r="F178" s="93" t="str">
        <f>'Données Suivi'!H658</f>
        <v>ENGAGE</v>
      </c>
      <c r="G178" s="95">
        <f>'Données Suivi'!J658</f>
        <v>5675853.2599999998</v>
      </c>
      <c r="H178" s="96" t="str">
        <f>'Données Suivi'!K658</f>
        <v/>
      </c>
      <c r="I178" s="93" t="str">
        <f ca="1">'Données Suivi'!L658</f>
        <v/>
      </c>
    </row>
    <row r="179" spans="1:13" x14ac:dyDescent="0.25">
      <c r="A179" s="93" t="str">
        <f>'Données Suivi'!A659</f>
        <v>RSSI</v>
      </c>
      <c r="B179" s="93" t="str">
        <f>'Données Suivi'!B659</f>
        <v>68AOM/SNRT/2026</v>
      </c>
      <c r="C179" s="93" t="str">
        <f>'Données Suivi'!C659</f>
        <v>AOO-M</v>
      </c>
      <c r="D179" s="94" t="str">
        <f>'Données Suivi'!D659</f>
        <v>Réalisation des prestationsd'Audit de sécurité des systèmes d'information de la SNRT relevant de la "Classe A"</v>
      </c>
      <c r="E179" s="93" t="str">
        <f>'Données Suivi'!E659</f>
        <v>PHASE AOO</v>
      </c>
      <c r="F179" s="93" t="str">
        <f>'Données Suivi'!H659</f>
        <v>PREENGAGE</v>
      </c>
      <c r="G179" s="95">
        <f>'Données Suivi'!J659</f>
        <v>403580.15999999997</v>
      </c>
      <c r="H179" s="96" t="str">
        <f>'Données Suivi'!K659</f>
        <v/>
      </c>
      <c r="I179" s="93" t="str">
        <f ca="1">'Données Suivi'!L659</f>
        <v/>
      </c>
    </row>
    <row r="180" spans="1:13" x14ac:dyDescent="0.25">
      <c r="A180" s="93" t="str">
        <f>'Données Suivi'!A660</f>
        <v>RSSI</v>
      </c>
      <c r="B180" s="93" t="str">
        <f>'Données Suivi'!B660</f>
        <v>68AOM/SNRT/2026</v>
      </c>
      <c r="C180" s="93" t="str">
        <f>'Données Suivi'!C660</f>
        <v>AOO-M</v>
      </c>
      <c r="D180" s="94" t="str">
        <f>'Données Suivi'!D660</f>
        <v>Réalisation des prestationsd'Audit de sécurité des systèmes d'information de la SNRT relevant de la "Classe B""Classe C""Classe D"</v>
      </c>
      <c r="E180" s="93" t="str">
        <f>'Données Suivi'!E660</f>
        <v>PHASE AOO</v>
      </c>
      <c r="F180" s="93" t="str">
        <f>'Données Suivi'!H660</f>
        <v>PREENGAGE</v>
      </c>
      <c r="G180" s="95">
        <f>'Données Suivi'!J660</f>
        <v>456883.20000000001</v>
      </c>
      <c r="H180" s="96" t="str">
        <f>'Données Suivi'!K660</f>
        <v/>
      </c>
      <c r="I180" s="93" t="str">
        <f ca="1">'Données Suivi'!L660</f>
        <v/>
      </c>
    </row>
    <row r="181" spans="1:13" x14ac:dyDescent="0.25">
      <c r="A181" s="93" t="str">
        <f>'Données Suivi'!A661</f>
        <v>DPMG</v>
      </c>
      <c r="B181" s="93" t="str">
        <f>'Données Suivi'!B661</f>
        <v>AOM/SNRT/2026</v>
      </c>
      <c r="C181" s="93" t="str">
        <f>'Données Suivi'!C661</f>
        <v>AOO-M</v>
      </c>
      <c r="D181" s="94" t="str">
        <f>'Données Suivi'!D661</f>
        <v>Travaux d'aménagement et sécurisation des salles serveurs des Stations régioanles Radio de la SNRT : Lot 1:Amenagement</v>
      </c>
      <c r="E181" s="93" t="str">
        <f>'Données Suivi'!E661</f>
        <v>EN SIGNATURE</v>
      </c>
      <c r="F181" s="93" t="str">
        <f>'Données Suivi'!H661</f>
        <v>EN COURS DE PREENGAGEMENT</v>
      </c>
      <c r="G181" s="95">
        <f>'Données Suivi'!J661</f>
        <v>972504</v>
      </c>
      <c r="H181" s="96" t="str">
        <f>'Données Suivi'!K661</f>
        <v/>
      </c>
      <c r="I181" s="93" t="str">
        <f ca="1">'Données Suivi'!L661</f>
        <v/>
      </c>
    </row>
    <row r="182" spans="1:13" x14ac:dyDescent="0.25">
      <c r="A182" s="93" t="str">
        <f>'Données Suivi'!A662</f>
        <v>DPMG</v>
      </c>
      <c r="B182" s="93" t="str">
        <f>'Données Suivi'!B662</f>
        <v>AOM/SNRT/2026</v>
      </c>
      <c r="C182" s="93" t="str">
        <f>'Données Suivi'!C662</f>
        <v>AOO-M</v>
      </c>
      <c r="D182" s="94" t="str">
        <f>'Données Suivi'!D662</f>
        <v>Travaux d'aménagement et sécurisation des salles serveurs des Stations régioanles Radio de la SNRT : Lot 2:Systèmes de Securité</v>
      </c>
      <c r="E182" s="93" t="str">
        <f>'Données Suivi'!E662</f>
        <v>EN SIGNATURE</v>
      </c>
      <c r="F182" s="93" t="str">
        <f>'Données Suivi'!H662</f>
        <v>EN COURS DE PREENGAGEMENT</v>
      </c>
      <c r="G182" s="95">
        <f>'Données Suivi'!J662</f>
        <v>692640</v>
      </c>
      <c r="H182" s="96" t="str">
        <f>'Données Suivi'!K662</f>
        <v/>
      </c>
      <c r="I182" s="93" t="str">
        <f ca="1">'Données Suivi'!L662</f>
        <v/>
      </c>
    </row>
    <row r="183" spans="1:13" x14ac:dyDescent="0.25">
      <c r="A183" s="93" t="str">
        <f>'Données Suivi'!A256</f>
        <v>DCT</v>
      </c>
      <c r="B183" s="93" t="str">
        <f>'Données Suivi'!B256</f>
        <v>PV N° : 02RC2025- DCT</v>
      </c>
      <c r="C183" s="93" t="str">
        <f>'Données Suivi'!C256</f>
        <v>CONTRAT</v>
      </c>
      <c r="D183" s="94" t="str">
        <f>'Données Suivi'!D256</f>
        <v>ISMAIL MESKINE  -  Assistant cameraman</v>
      </c>
      <c r="E183" s="93" t="str">
        <f>'Données Suivi'!E256</f>
        <v>ANNULE</v>
      </c>
      <c r="F183" s="93" t="str">
        <f>'Données Suivi'!H256</f>
        <v>NON ENGAGE</v>
      </c>
      <c r="G183" s="95">
        <f>'Données Suivi'!J256</f>
        <v>96000</v>
      </c>
      <c r="H183" s="96">
        <f>'Données Suivi'!K256</f>
        <v>46387</v>
      </c>
      <c r="I183" s="93">
        <f ca="1">'Données Suivi'!L256</f>
        <v>-99</v>
      </c>
    </row>
    <row r="185" spans="1:13" ht="20.100000000000001" customHeight="1" x14ac:dyDescent="0.25">
      <c r="A185" s="194" t="s">
        <v>91</v>
      </c>
      <c r="B185" s="188"/>
      <c r="C185" s="188"/>
      <c r="D185" s="188"/>
      <c r="E185" s="188"/>
      <c r="F185" s="188"/>
      <c r="G185" s="188"/>
      <c r="H185" s="188"/>
      <c r="I185" s="188"/>
      <c r="J185" s="188"/>
      <c r="K185" s="188"/>
      <c r="L185" s="188"/>
      <c r="M185" s="188"/>
    </row>
    <row r="186" spans="1:13" ht="30" x14ac:dyDescent="0.25">
      <c r="A186" s="86" t="s">
        <v>83</v>
      </c>
      <c r="B186" s="86" t="s">
        <v>3</v>
      </c>
      <c r="C186" s="86" t="s">
        <v>4</v>
      </c>
      <c r="D186" s="86" t="s">
        <v>84</v>
      </c>
    </row>
    <row r="187" spans="1:13" x14ac:dyDescent="0.25">
      <c r="A187" s="87" t="s">
        <v>13</v>
      </c>
      <c r="B187" s="88">
        <f>COUNTIFS('Données Suivi'!$A$2:$A$3000,$A187,'Données Suivi'!$O$2:$O$3000,"FONCTIONNEMENT")</f>
        <v>77</v>
      </c>
      <c r="C187" s="88">
        <f>COUNTIFS('Données Suivi'!$A$2:$A$3000,$A187,'Données Suivi'!$O$2:$O$3000,"INVESTISSEMENT")</f>
        <v>0</v>
      </c>
      <c r="D187" s="89">
        <f>COUNTIF('Données Suivi'!$A$2:$A$3000,$A187)</f>
        <v>77</v>
      </c>
    </row>
    <row r="188" spans="1:13" x14ac:dyDescent="0.25">
      <c r="A188" s="87" t="s">
        <v>14</v>
      </c>
      <c r="B188" s="88">
        <f>COUNTIFS('Données Suivi'!$A$2:$A$3000,$A188,'Données Suivi'!$O$2:$O$3000,"FONCTIONNEMENT")</f>
        <v>81</v>
      </c>
      <c r="C188" s="88">
        <f>COUNTIFS('Données Suivi'!$A$2:$A$3000,$A188,'Données Suivi'!$O$2:$O$3000,"INVESTISSEMENT")</f>
        <v>0</v>
      </c>
      <c r="D188" s="89">
        <f>COUNTIF('Données Suivi'!$A$2:$A$3000,$A188)</f>
        <v>81</v>
      </c>
    </row>
    <row r="189" spans="1:13" x14ac:dyDescent="0.25">
      <c r="A189" s="87" t="s">
        <v>15</v>
      </c>
      <c r="B189" s="88">
        <f>COUNTIFS('Données Suivi'!$A$2:$A$3000,$A189,'Données Suivi'!$O$2:$O$3000,"FONCTIONNEMENT")</f>
        <v>5</v>
      </c>
      <c r="C189" s="88">
        <f>COUNTIFS('Données Suivi'!$A$2:$A$3000,$A189,'Données Suivi'!$O$2:$O$3000,"INVESTISSEMENT")</f>
        <v>0</v>
      </c>
      <c r="D189" s="89">
        <f>COUNTIF('Données Suivi'!$A$2:$A$3000,$A189)</f>
        <v>5</v>
      </c>
    </row>
    <row r="190" spans="1:13" x14ac:dyDescent="0.25">
      <c r="A190" s="87" t="s">
        <v>16</v>
      </c>
      <c r="B190" s="88">
        <f>COUNTIFS('Données Suivi'!$A$2:$A$3000,$A190,'Données Suivi'!$O$2:$O$3000,"FONCTIONNEMENT")</f>
        <v>4</v>
      </c>
      <c r="C190" s="88">
        <f>COUNTIFS('Données Suivi'!$A$2:$A$3000,$A190,'Données Suivi'!$O$2:$O$3000,"INVESTISSEMENT")</f>
        <v>0</v>
      </c>
      <c r="D190" s="89">
        <f>COUNTIF('Données Suivi'!$A$2:$A$3000,$A190)</f>
        <v>4</v>
      </c>
    </row>
    <row r="191" spans="1:13" x14ac:dyDescent="0.25">
      <c r="A191" s="87" t="s">
        <v>17</v>
      </c>
      <c r="B191" s="88">
        <f>COUNTIFS('Données Suivi'!$A$2:$A$3000,$A191,'Données Suivi'!$O$2:$O$3000,"FONCTIONNEMENT")</f>
        <v>1</v>
      </c>
      <c r="C191" s="88">
        <f>COUNTIFS('Données Suivi'!$A$2:$A$3000,$A191,'Données Suivi'!$O$2:$O$3000,"INVESTISSEMENT")</f>
        <v>0</v>
      </c>
      <c r="D191" s="89">
        <f>COUNTIF('Données Suivi'!$A$2:$A$3000,$A191)</f>
        <v>1</v>
      </c>
    </row>
    <row r="192" spans="1:13" x14ac:dyDescent="0.25">
      <c r="A192" s="87" t="s">
        <v>18</v>
      </c>
      <c r="B192" s="88">
        <f>COUNTIFS('Données Suivi'!$A$2:$A$3000,$A192,'Données Suivi'!$O$2:$O$3000,"FONCTIONNEMENT")</f>
        <v>43</v>
      </c>
      <c r="C192" s="88">
        <f>COUNTIFS('Données Suivi'!$A$2:$A$3000,$A192,'Données Suivi'!$O$2:$O$3000,"INVESTISSEMENT")</f>
        <v>0</v>
      </c>
      <c r="D192" s="89">
        <f>COUNTIF('Données Suivi'!$A$2:$A$3000,$A192)</f>
        <v>43</v>
      </c>
    </row>
    <row r="193" spans="1:4" x14ac:dyDescent="0.25">
      <c r="A193" s="87" t="s">
        <v>19</v>
      </c>
      <c r="B193" s="88">
        <f>COUNTIFS('Données Suivi'!$A$2:$A$3000,$A193,'Données Suivi'!$O$2:$O$3000,"FONCTIONNEMENT")</f>
        <v>1</v>
      </c>
      <c r="C193" s="88">
        <f>COUNTIFS('Données Suivi'!$A$2:$A$3000,$A193,'Données Suivi'!$O$2:$O$3000,"INVESTISSEMENT")</f>
        <v>0</v>
      </c>
      <c r="D193" s="89">
        <f>COUNTIF('Données Suivi'!$A$2:$A$3000,$A193)</f>
        <v>1</v>
      </c>
    </row>
    <row r="194" spans="1:4" x14ac:dyDescent="0.25">
      <c r="A194" s="87" t="s">
        <v>20</v>
      </c>
      <c r="B194" s="88">
        <f>COUNTIFS('Données Suivi'!$A$2:$A$3000,$A194,'Données Suivi'!$O$2:$O$3000,"FONCTIONNEMENT")</f>
        <v>27</v>
      </c>
      <c r="C194" s="88">
        <f>COUNTIFS('Données Suivi'!$A$2:$A$3000,$A194,'Données Suivi'!$O$2:$O$3000,"INVESTISSEMENT")</f>
        <v>31</v>
      </c>
      <c r="D194" s="89">
        <f>COUNTIF('Données Suivi'!$A$2:$A$3000,$A194)</f>
        <v>58</v>
      </c>
    </row>
    <row r="195" spans="1:4" x14ac:dyDescent="0.25">
      <c r="A195" s="87" t="s">
        <v>21</v>
      </c>
      <c r="B195" s="88">
        <f>COUNTIFS('Données Suivi'!$A$2:$A$3000,$A195,'Données Suivi'!$O$2:$O$3000,"FONCTIONNEMENT")</f>
        <v>1</v>
      </c>
      <c r="C195" s="88">
        <f>COUNTIFS('Données Suivi'!$A$2:$A$3000,$A195,'Données Suivi'!$O$2:$O$3000,"INVESTISSEMENT")</f>
        <v>0</v>
      </c>
      <c r="D195" s="89">
        <f>COUNTIF('Données Suivi'!$A$2:$A$3000,$A195)</f>
        <v>1</v>
      </c>
    </row>
    <row r="196" spans="1:4" x14ac:dyDescent="0.25">
      <c r="A196" s="87" t="s">
        <v>22</v>
      </c>
      <c r="B196" s="88">
        <f>COUNTIFS('Données Suivi'!$A$2:$A$3000,$A196,'Données Suivi'!$O$2:$O$3000,"FONCTIONNEMENT")</f>
        <v>7</v>
      </c>
      <c r="C196" s="88">
        <f>COUNTIFS('Données Suivi'!$A$2:$A$3000,$A196,'Données Suivi'!$O$2:$O$3000,"INVESTISSEMENT")</f>
        <v>0</v>
      </c>
      <c r="D196" s="89">
        <f>COUNTIF('Données Suivi'!$A$2:$A$3000,$A196)</f>
        <v>7</v>
      </c>
    </row>
    <row r="197" spans="1:4" x14ac:dyDescent="0.25">
      <c r="A197" s="87" t="s">
        <v>23</v>
      </c>
      <c r="B197" s="88">
        <f>COUNTIFS('Données Suivi'!$A$2:$A$3000,$A197,'Données Suivi'!$O$2:$O$3000,"FONCTIONNEMENT")</f>
        <v>33</v>
      </c>
      <c r="C197" s="88">
        <f>COUNTIFS('Données Suivi'!$A$2:$A$3000,$A197,'Données Suivi'!$O$2:$O$3000,"INVESTISSEMENT")</f>
        <v>0</v>
      </c>
      <c r="D197" s="89">
        <f>COUNTIF('Données Suivi'!$A$2:$A$3000,$A197)</f>
        <v>33</v>
      </c>
    </row>
    <row r="198" spans="1:4" x14ac:dyDescent="0.25">
      <c r="A198" s="87" t="s">
        <v>24</v>
      </c>
      <c r="B198" s="88">
        <f>COUNTIFS('Données Suivi'!$A$2:$A$3000,$A198,'Données Suivi'!$O$2:$O$3000,"FONCTIONNEMENT")</f>
        <v>9</v>
      </c>
      <c r="C198" s="88">
        <f>COUNTIFS('Données Suivi'!$A$2:$A$3000,$A198,'Données Suivi'!$O$2:$O$3000,"INVESTISSEMENT")</f>
        <v>0</v>
      </c>
      <c r="D198" s="89">
        <f>COUNTIF('Données Suivi'!$A$2:$A$3000,$A198)</f>
        <v>9</v>
      </c>
    </row>
    <row r="199" spans="1:4" x14ac:dyDescent="0.25">
      <c r="A199" s="87" t="s">
        <v>25</v>
      </c>
      <c r="B199" s="88">
        <f>COUNTIFS('Données Suivi'!$A$2:$A$3000,$A199,'Données Suivi'!$O$2:$O$3000,"FONCTIONNEMENT")</f>
        <v>27</v>
      </c>
      <c r="C199" s="88">
        <f>COUNTIFS('Données Suivi'!$A$2:$A$3000,$A199,'Données Suivi'!$O$2:$O$3000,"INVESTISSEMENT")</f>
        <v>1</v>
      </c>
      <c r="D199" s="89">
        <f>COUNTIF('Données Suivi'!$A$2:$A$3000,$A199)</f>
        <v>28</v>
      </c>
    </row>
    <row r="200" spans="1:4" x14ac:dyDescent="0.25">
      <c r="A200" s="87" t="s">
        <v>26</v>
      </c>
      <c r="B200" s="88">
        <f>COUNTIFS('Données Suivi'!$A$2:$A$3000,$A200,'Données Suivi'!$O$2:$O$3000,"FONCTIONNEMENT")</f>
        <v>88</v>
      </c>
      <c r="C200" s="88">
        <f>COUNTIFS('Données Suivi'!$A$2:$A$3000,$A200,'Données Suivi'!$O$2:$O$3000,"INVESTISSEMENT")</f>
        <v>21</v>
      </c>
      <c r="D200" s="89">
        <f>COUNTIF('Données Suivi'!$A$2:$A$3000,$A200)</f>
        <v>109</v>
      </c>
    </row>
    <row r="201" spans="1:4" x14ac:dyDescent="0.25">
      <c r="A201" s="87" t="s">
        <v>27</v>
      </c>
      <c r="B201" s="88">
        <f>COUNTIFS('Données Suivi'!$A$2:$A$3000,$A201,'Données Suivi'!$O$2:$O$3000,"FONCTIONNEMENT")</f>
        <v>42</v>
      </c>
      <c r="C201" s="88">
        <f>COUNTIFS('Données Suivi'!$A$2:$A$3000,$A201,'Données Suivi'!$O$2:$O$3000,"INVESTISSEMENT")</f>
        <v>0</v>
      </c>
      <c r="D201" s="89">
        <f>COUNTIF('Données Suivi'!$A$2:$A$3000,$A201)</f>
        <v>42</v>
      </c>
    </row>
    <row r="202" spans="1:4" x14ac:dyDescent="0.25">
      <c r="A202" s="87" t="s">
        <v>28</v>
      </c>
      <c r="B202" s="88">
        <f>COUNTIFS('Données Suivi'!$A$2:$A$3000,$A202,'Données Suivi'!$O$2:$O$3000,"FONCTIONNEMENT")</f>
        <v>8</v>
      </c>
      <c r="C202" s="88">
        <f>COUNTIFS('Données Suivi'!$A$2:$A$3000,$A202,'Données Suivi'!$O$2:$O$3000,"INVESTISSEMENT")</f>
        <v>0</v>
      </c>
      <c r="D202" s="89">
        <f>COUNTIF('Données Suivi'!$A$2:$A$3000,$A202)</f>
        <v>8</v>
      </c>
    </row>
    <row r="203" spans="1:4" x14ac:dyDescent="0.25">
      <c r="A203" s="87" t="s">
        <v>29</v>
      </c>
      <c r="B203" s="88">
        <f>COUNTIFS('Données Suivi'!$A$2:$A$3000,$A203,'Données Suivi'!$O$2:$O$3000,"FONCTIONNEMENT")</f>
        <v>23</v>
      </c>
      <c r="C203" s="88">
        <f>COUNTIFS('Données Suivi'!$A$2:$A$3000,$A203,'Données Suivi'!$O$2:$O$3000,"INVESTISSEMENT")</f>
        <v>0</v>
      </c>
      <c r="D203" s="89">
        <f>COUNTIF('Données Suivi'!$A$2:$A$3000,$A203)</f>
        <v>23</v>
      </c>
    </row>
    <row r="204" spans="1:4" x14ac:dyDescent="0.25">
      <c r="A204" s="87" t="s">
        <v>30</v>
      </c>
      <c r="B204" s="88">
        <f>COUNTIFS('Données Suivi'!$A$2:$A$3000,$A204,'Données Suivi'!$O$2:$O$3000,"FONCTIONNEMENT")</f>
        <v>10</v>
      </c>
      <c r="C204" s="88">
        <f>COUNTIFS('Données Suivi'!$A$2:$A$3000,$A204,'Données Suivi'!$O$2:$O$3000,"INVESTISSEMENT")</f>
        <v>0</v>
      </c>
      <c r="D204" s="89">
        <f>COUNTIF('Données Suivi'!$A$2:$A$3000,$A204)</f>
        <v>10</v>
      </c>
    </row>
    <row r="205" spans="1:4" x14ac:dyDescent="0.25">
      <c r="A205" s="87" t="s">
        <v>31</v>
      </c>
      <c r="B205" s="88">
        <f>COUNTIFS('Données Suivi'!$A$2:$A$3000,$A205,'Données Suivi'!$O$2:$O$3000,"FONCTIONNEMENT")</f>
        <v>2</v>
      </c>
      <c r="C205" s="88">
        <f>COUNTIFS('Données Suivi'!$A$2:$A$3000,$A205,'Données Suivi'!$O$2:$O$3000,"INVESTISSEMENT")</f>
        <v>0</v>
      </c>
      <c r="D205" s="89">
        <f>COUNTIF('Données Suivi'!$A$2:$A$3000,$A205)</f>
        <v>2</v>
      </c>
    </row>
    <row r="206" spans="1:4" x14ac:dyDescent="0.25">
      <c r="A206" s="87" t="s">
        <v>32</v>
      </c>
      <c r="B206" s="88">
        <f>COUNTIFS('Données Suivi'!$A$2:$A$3000,$A206,'Données Suivi'!$O$2:$O$3000,"FONCTIONNEMENT")</f>
        <v>56</v>
      </c>
      <c r="C206" s="88">
        <f>COUNTIFS('Données Suivi'!$A$2:$A$3000,$A206,'Données Suivi'!$O$2:$O$3000,"INVESTISSEMENT")</f>
        <v>0</v>
      </c>
      <c r="D206" s="89">
        <f>COUNTIF('Données Suivi'!$A$2:$A$3000,$A206)</f>
        <v>56</v>
      </c>
    </row>
    <row r="207" spans="1:4" x14ac:dyDescent="0.25">
      <c r="A207" s="87" t="s">
        <v>33</v>
      </c>
      <c r="B207" s="88">
        <f>COUNTIFS('Données Suivi'!$A$2:$A$3000,$A207,'Données Suivi'!$O$2:$O$3000,"FONCTIONNEMENT")</f>
        <v>16</v>
      </c>
      <c r="C207" s="88">
        <f>COUNTIFS('Données Suivi'!$A$2:$A$3000,$A207,'Données Suivi'!$O$2:$O$3000,"INVESTISSEMENT")</f>
        <v>21</v>
      </c>
      <c r="D207" s="89">
        <f>COUNTIF('Données Suivi'!$A$2:$A$3000,$A207)</f>
        <v>37</v>
      </c>
    </row>
    <row r="208" spans="1:4" x14ac:dyDescent="0.25">
      <c r="A208" s="87" t="s">
        <v>34</v>
      </c>
      <c r="B208" s="88">
        <f>COUNTIFS('Données Suivi'!$A$2:$A$3000,$A208,'Données Suivi'!$O$2:$O$3000,"FONCTIONNEMENT")</f>
        <v>18</v>
      </c>
      <c r="C208" s="88">
        <f>COUNTIFS('Données Suivi'!$A$2:$A$3000,$A208,'Données Suivi'!$O$2:$O$3000,"INVESTISSEMENT")</f>
        <v>4</v>
      </c>
      <c r="D208" s="89">
        <f>COUNTIF('Données Suivi'!$A$2:$A$3000,$A208)</f>
        <v>22</v>
      </c>
    </row>
    <row r="209" spans="1:13" x14ac:dyDescent="0.25">
      <c r="A209" s="87" t="s">
        <v>35</v>
      </c>
      <c r="B209" s="88">
        <f>COUNTIFS('Données Suivi'!$A$2:$A$3000,$A209,'Données Suivi'!$O$2:$O$3000,"FONCTIONNEMENT")</f>
        <v>27</v>
      </c>
      <c r="C209" s="88">
        <f>COUNTIFS('Données Suivi'!$A$2:$A$3000,$A209,'Données Suivi'!$O$2:$O$3000,"INVESTISSEMENT")</f>
        <v>0</v>
      </c>
      <c r="D209" s="89">
        <f>COUNTIF('Données Suivi'!$A$2:$A$3000,$A209)</f>
        <v>27</v>
      </c>
    </row>
    <row r="210" spans="1:13" x14ac:dyDescent="0.25">
      <c r="A210" s="90" t="s">
        <v>84</v>
      </c>
      <c r="B210" s="89">
        <f>SUM(B187:B209)</f>
        <v>606</v>
      </c>
      <c r="C210" s="89">
        <f>SUM(C187:C209)</f>
        <v>78</v>
      </c>
      <c r="D210" s="89">
        <f>SUM(D187:D209)</f>
        <v>684</v>
      </c>
    </row>
    <row r="212" spans="1:13" ht="20.100000000000001" customHeight="1" x14ac:dyDescent="0.25">
      <c r="A212" s="194" t="s">
        <v>92</v>
      </c>
      <c r="B212" s="188"/>
      <c r="C212" s="188"/>
      <c r="D212" s="188"/>
      <c r="E212" s="188"/>
      <c r="F212" s="188"/>
      <c r="G212" s="188"/>
      <c r="H212" s="188"/>
      <c r="I212" s="188"/>
      <c r="J212" s="188"/>
      <c r="K212" s="188"/>
      <c r="L212" s="188"/>
      <c r="M212" s="188"/>
    </row>
    <row r="213" spans="1:13" ht="45" x14ac:dyDescent="0.25">
      <c r="A213" s="86" t="s">
        <v>83</v>
      </c>
      <c r="B213" s="86" t="s">
        <v>93</v>
      </c>
      <c r="C213" s="86" t="s">
        <v>94</v>
      </c>
      <c r="D213" s="86" t="s">
        <v>95</v>
      </c>
      <c r="E213" s="86" t="s">
        <v>96</v>
      </c>
      <c r="F213" s="86" t="s">
        <v>84</v>
      </c>
    </row>
    <row r="214" spans="1:13" x14ac:dyDescent="0.25">
      <c r="A214" s="87" t="s">
        <v>13</v>
      </c>
      <c r="B214" s="88">
        <f>COUNTIFS('Données Suivi'!$A$2:$A$3000,$A214,'Données Suivi'!$N$2:$N$3000,"Ordinaire")</f>
        <v>77</v>
      </c>
      <c r="C214" s="88">
        <f>COUNTIFS('Données Suivi'!$A$2:$A$3000,$A214,'Données Suivi'!$N$2:$N$3000,"Exceptionnel")</f>
        <v>0</v>
      </c>
      <c r="D214" s="88">
        <f>COUNTIFS('Données Suivi'!$A$2:$A$3000,$A214,'Données Suivi'!$N$2:$N$3000,"REPORT BUDGET ANNEE ANTERIEURE")</f>
        <v>0</v>
      </c>
      <c r="E214" s="88">
        <f>COUNTIFS('Données Suivi'!$A$2:$A$3000,$A214,'Données Suivi'!$N$2:$N$3000,"REPORT BUDGET EXCEP ANNEE ANTERIEURE")</f>
        <v>0</v>
      </c>
      <c r="F214" s="89">
        <f>COUNTIF('Données Suivi'!$A$2:$A$3000,$A214)</f>
        <v>77</v>
      </c>
    </row>
    <row r="215" spans="1:13" x14ac:dyDescent="0.25">
      <c r="A215" s="87" t="s">
        <v>14</v>
      </c>
      <c r="B215" s="88">
        <f>COUNTIFS('Données Suivi'!$A$2:$A$3000,$A215,'Données Suivi'!$N$2:$N$3000,"Ordinaire")</f>
        <v>81</v>
      </c>
      <c r="C215" s="88">
        <f>COUNTIFS('Données Suivi'!$A$2:$A$3000,$A215,'Données Suivi'!$N$2:$N$3000,"Exceptionnel")</f>
        <v>0</v>
      </c>
      <c r="D215" s="88">
        <f>COUNTIFS('Données Suivi'!$A$2:$A$3000,$A215,'Données Suivi'!$N$2:$N$3000,"REPORT BUDGET ANNEE ANTERIEURE")</f>
        <v>0</v>
      </c>
      <c r="E215" s="88">
        <f>COUNTIFS('Données Suivi'!$A$2:$A$3000,$A215,'Données Suivi'!$N$2:$N$3000,"REPORT BUDGET EXCEP ANNEE ANTERIEURE")</f>
        <v>0</v>
      </c>
      <c r="F215" s="89">
        <f>COUNTIF('Données Suivi'!$A$2:$A$3000,$A215)</f>
        <v>81</v>
      </c>
    </row>
    <row r="216" spans="1:13" x14ac:dyDescent="0.25">
      <c r="A216" s="87" t="s">
        <v>15</v>
      </c>
      <c r="B216" s="88">
        <f>COUNTIFS('Données Suivi'!$A$2:$A$3000,$A216,'Données Suivi'!$N$2:$N$3000,"Ordinaire")</f>
        <v>5</v>
      </c>
      <c r="C216" s="88">
        <f>COUNTIFS('Données Suivi'!$A$2:$A$3000,$A216,'Données Suivi'!$N$2:$N$3000,"Exceptionnel")</f>
        <v>0</v>
      </c>
      <c r="D216" s="88">
        <f>COUNTIFS('Données Suivi'!$A$2:$A$3000,$A216,'Données Suivi'!$N$2:$N$3000,"REPORT BUDGET ANNEE ANTERIEURE")</f>
        <v>0</v>
      </c>
      <c r="E216" s="88">
        <f>COUNTIFS('Données Suivi'!$A$2:$A$3000,$A216,'Données Suivi'!$N$2:$N$3000,"REPORT BUDGET EXCEP ANNEE ANTERIEURE")</f>
        <v>0</v>
      </c>
      <c r="F216" s="89">
        <f>COUNTIF('Données Suivi'!$A$2:$A$3000,$A216)</f>
        <v>5</v>
      </c>
    </row>
    <row r="217" spans="1:13" x14ac:dyDescent="0.25">
      <c r="A217" s="87" t="s">
        <v>16</v>
      </c>
      <c r="B217" s="88">
        <f>COUNTIFS('Données Suivi'!$A$2:$A$3000,$A217,'Données Suivi'!$N$2:$N$3000,"Ordinaire")</f>
        <v>4</v>
      </c>
      <c r="C217" s="88">
        <f>COUNTIFS('Données Suivi'!$A$2:$A$3000,$A217,'Données Suivi'!$N$2:$N$3000,"Exceptionnel")</f>
        <v>0</v>
      </c>
      <c r="D217" s="88">
        <f>COUNTIFS('Données Suivi'!$A$2:$A$3000,$A217,'Données Suivi'!$N$2:$N$3000,"REPORT BUDGET ANNEE ANTERIEURE")</f>
        <v>0</v>
      </c>
      <c r="E217" s="88">
        <f>COUNTIFS('Données Suivi'!$A$2:$A$3000,$A217,'Données Suivi'!$N$2:$N$3000,"REPORT BUDGET EXCEP ANNEE ANTERIEURE")</f>
        <v>0</v>
      </c>
      <c r="F217" s="89">
        <f>COUNTIF('Données Suivi'!$A$2:$A$3000,$A217)</f>
        <v>4</v>
      </c>
    </row>
    <row r="218" spans="1:13" x14ac:dyDescent="0.25">
      <c r="A218" s="87" t="s">
        <v>17</v>
      </c>
      <c r="B218" s="88">
        <f>COUNTIFS('Données Suivi'!$A$2:$A$3000,$A218,'Données Suivi'!$N$2:$N$3000,"Ordinaire")</f>
        <v>1</v>
      </c>
      <c r="C218" s="88">
        <f>COUNTIFS('Données Suivi'!$A$2:$A$3000,$A218,'Données Suivi'!$N$2:$N$3000,"Exceptionnel")</f>
        <v>0</v>
      </c>
      <c r="D218" s="88">
        <f>COUNTIFS('Données Suivi'!$A$2:$A$3000,$A218,'Données Suivi'!$N$2:$N$3000,"REPORT BUDGET ANNEE ANTERIEURE")</f>
        <v>0</v>
      </c>
      <c r="E218" s="88">
        <f>COUNTIFS('Données Suivi'!$A$2:$A$3000,$A218,'Données Suivi'!$N$2:$N$3000,"REPORT BUDGET EXCEP ANNEE ANTERIEURE")</f>
        <v>0</v>
      </c>
      <c r="F218" s="89">
        <f>COUNTIF('Données Suivi'!$A$2:$A$3000,$A218)</f>
        <v>1</v>
      </c>
    </row>
    <row r="219" spans="1:13" x14ac:dyDescent="0.25">
      <c r="A219" s="87" t="s">
        <v>18</v>
      </c>
      <c r="B219" s="88">
        <f>COUNTIFS('Données Suivi'!$A$2:$A$3000,$A219,'Données Suivi'!$N$2:$N$3000,"Ordinaire")</f>
        <v>43</v>
      </c>
      <c r="C219" s="88">
        <f>COUNTIFS('Données Suivi'!$A$2:$A$3000,$A219,'Données Suivi'!$N$2:$N$3000,"Exceptionnel")</f>
        <v>0</v>
      </c>
      <c r="D219" s="88">
        <f>COUNTIFS('Données Suivi'!$A$2:$A$3000,$A219,'Données Suivi'!$N$2:$N$3000,"REPORT BUDGET ANNEE ANTERIEURE")</f>
        <v>0</v>
      </c>
      <c r="E219" s="88">
        <f>COUNTIFS('Données Suivi'!$A$2:$A$3000,$A219,'Données Suivi'!$N$2:$N$3000,"REPORT BUDGET EXCEP ANNEE ANTERIEURE")</f>
        <v>0</v>
      </c>
      <c r="F219" s="89">
        <f>COUNTIF('Données Suivi'!$A$2:$A$3000,$A219)</f>
        <v>43</v>
      </c>
    </row>
    <row r="220" spans="1:13" x14ac:dyDescent="0.25">
      <c r="A220" s="87" t="s">
        <v>19</v>
      </c>
      <c r="B220" s="88">
        <f>COUNTIFS('Données Suivi'!$A$2:$A$3000,$A220,'Données Suivi'!$N$2:$N$3000,"Ordinaire")</f>
        <v>1</v>
      </c>
      <c r="C220" s="88">
        <f>COUNTIFS('Données Suivi'!$A$2:$A$3000,$A220,'Données Suivi'!$N$2:$N$3000,"Exceptionnel")</f>
        <v>0</v>
      </c>
      <c r="D220" s="88">
        <f>COUNTIFS('Données Suivi'!$A$2:$A$3000,$A220,'Données Suivi'!$N$2:$N$3000,"REPORT BUDGET ANNEE ANTERIEURE")</f>
        <v>0</v>
      </c>
      <c r="E220" s="88">
        <f>COUNTIFS('Données Suivi'!$A$2:$A$3000,$A220,'Données Suivi'!$N$2:$N$3000,"REPORT BUDGET EXCEP ANNEE ANTERIEURE")</f>
        <v>0</v>
      </c>
      <c r="F220" s="89">
        <f>COUNTIF('Données Suivi'!$A$2:$A$3000,$A220)</f>
        <v>1</v>
      </c>
    </row>
    <row r="221" spans="1:13" x14ac:dyDescent="0.25">
      <c r="A221" s="87" t="s">
        <v>20</v>
      </c>
      <c r="B221" s="88">
        <f>COUNTIFS('Données Suivi'!$A$2:$A$3000,$A221,'Données Suivi'!$N$2:$N$3000,"Ordinaire")</f>
        <v>44</v>
      </c>
      <c r="C221" s="88">
        <f>COUNTIFS('Données Suivi'!$A$2:$A$3000,$A221,'Données Suivi'!$N$2:$N$3000,"Exceptionnel")</f>
        <v>5</v>
      </c>
      <c r="D221" s="88">
        <f>COUNTIFS('Données Suivi'!$A$2:$A$3000,$A221,'Données Suivi'!$N$2:$N$3000,"REPORT BUDGET ANNEE ANTERIEURE")</f>
        <v>3</v>
      </c>
      <c r="E221" s="88">
        <f>COUNTIFS('Données Suivi'!$A$2:$A$3000,$A221,'Données Suivi'!$N$2:$N$3000,"REPORT BUDGET EXCEP ANNEE ANTERIEURE")</f>
        <v>0</v>
      </c>
      <c r="F221" s="89">
        <f>COUNTIF('Données Suivi'!$A$2:$A$3000,$A221)</f>
        <v>58</v>
      </c>
    </row>
    <row r="222" spans="1:13" x14ac:dyDescent="0.25">
      <c r="A222" s="87" t="s">
        <v>21</v>
      </c>
      <c r="B222" s="88">
        <f>COUNTIFS('Données Suivi'!$A$2:$A$3000,$A222,'Données Suivi'!$N$2:$N$3000,"Ordinaire")</f>
        <v>1</v>
      </c>
      <c r="C222" s="88">
        <f>COUNTIFS('Données Suivi'!$A$2:$A$3000,$A222,'Données Suivi'!$N$2:$N$3000,"Exceptionnel")</f>
        <v>0</v>
      </c>
      <c r="D222" s="88">
        <f>COUNTIFS('Données Suivi'!$A$2:$A$3000,$A222,'Données Suivi'!$N$2:$N$3000,"REPORT BUDGET ANNEE ANTERIEURE")</f>
        <v>0</v>
      </c>
      <c r="E222" s="88">
        <f>COUNTIFS('Données Suivi'!$A$2:$A$3000,$A222,'Données Suivi'!$N$2:$N$3000,"REPORT BUDGET EXCEP ANNEE ANTERIEURE")</f>
        <v>0</v>
      </c>
      <c r="F222" s="89">
        <f>COUNTIF('Données Suivi'!$A$2:$A$3000,$A222)</f>
        <v>1</v>
      </c>
    </row>
    <row r="223" spans="1:13" x14ac:dyDescent="0.25">
      <c r="A223" s="87" t="s">
        <v>22</v>
      </c>
      <c r="B223" s="88">
        <f>COUNTIFS('Données Suivi'!$A$2:$A$3000,$A223,'Données Suivi'!$N$2:$N$3000,"Ordinaire")</f>
        <v>7</v>
      </c>
      <c r="C223" s="88">
        <f>COUNTIFS('Données Suivi'!$A$2:$A$3000,$A223,'Données Suivi'!$N$2:$N$3000,"Exceptionnel")</f>
        <v>0</v>
      </c>
      <c r="D223" s="88">
        <f>COUNTIFS('Données Suivi'!$A$2:$A$3000,$A223,'Données Suivi'!$N$2:$N$3000,"REPORT BUDGET ANNEE ANTERIEURE")</f>
        <v>0</v>
      </c>
      <c r="E223" s="88">
        <f>COUNTIFS('Données Suivi'!$A$2:$A$3000,$A223,'Données Suivi'!$N$2:$N$3000,"REPORT BUDGET EXCEP ANNEE ANTERIEURE")</f>
        <v>0</v>
      </c>
      <c r="F223" s="89">
        <f>COUNTIF('Données Suivi'!$A$2:$A$3000,$A223)</f>
        <v>7</v>
      </c>
    </row>
    <row r="224" spans="1:13" x14ac:dyDescent="0.25">
      <c r="A224" s="87" t="s">
        <v>23</v>
      </c>
      <c r="B224" s="88">
        <f>COUNTIFS('Données Suivi'!$A$2:$A$3000,$A224,'Données Suivi'!$N$2:$N$3000,"Ordinaire")</f>
        <v>33</v>
      </c>
      <c r="C224" s="88">
        <f>COUNTIFS('Données Suivi'!$A$2:$A$3000,$A224,'Données Suivi'!$N$2:$N$3000,"Exceptionnel")</f>
        <v>0</v>
      </c>
      <c r="D224" s="88">
        <f>COUNTIFS('Données Suivi'!$A$2:$A$3000,$A224,'Données Suivi'!$N$2:$N$3000,"REPORT BUDGET ANNEE ANTERIEURE")</f>
        <v>0</v>
      </c>
      <c r="E224" s="88">
        <f>COUNTIFS('Données Suivi'!$A$2:$A$3000,$A224,'Données Suivi'!$N$2:$N$3000,"REPORT BUDGET EXCEP ANNEE ANTERIEURE")</f>
        <v>0</v>
      </c>
      <c r="F224" s="89">
        <f>COUNTIF('Données Suivi'!$A$2:$A$3000,$A224)</f>
        <v>33</v>
      </c>
    </row>
    <row r="225" spans="1:13" x14ac:dyDescent="0.25">
      <c r="A225" s="87" t="s">
        <v>24</v>
      </c>
      <c r="B225" s="88">
        <f>COUNTIFS('Données Suivi'!$A$2:$A$3000,$A225,'Données Suivi'!$N$2:$N$3000,"Ordinaire")</f>
        <v>9</v>
      </c>
      <c r="C225" s="88">
        <f>COUNTIFS('Données Suivi'!$A$2:$A$3000,$A225,'Données Suivi'!$N$2:$N$3000,"Exceptionnel")</f>
        <v>0</v>
      </c>
      <c r="D225" s="88">
        <f>COUNTIFS('Données Suivi'!$A$2:$A$3000,$A225,'Données Suivi'!$N$2:$N$3000,"REPORT BUDGET ANNEE ANTERIEURE")</f>
        <v>0</v>
      </c>
      <c r="E225" s="88">
        <f>COUNTIFS('Données Suivi'!$A$2:$A$3000,$A225,'Données Suivi'!$N$2:$N$3000,"REPORT BUDGET EXCEP ANNEE ANTERIEURE")</f>
        <v>0</v>
      </c>
      <c r="F225" s="89">
        <f>COUNTIF('Données Suivi'!$A$2:$A$3000,$A225)</f>
        <v>9</v>
      </c>
    </row>
    <row r="226" spans="1:13" x14ac:dyDescent="0.25">
      <c r="A226" s="87" t="s">
        <v>25</v>
      </c>
      <c r="B226" s="88">
        <f>COUNTIFS('Données Suivi'!$A$2:$A$3000,$A226,'Données Suivi'!$N$2:$N$3000,"Ordinaire")</f>
        <v>28</v>
      </c>
      <c r="C226" s="88">
        <f>COUNTIFS('Données Suivi'!$A$2:$A$3000,$A226,'Données Suivi'!$N$2:$N$3000,"Exceptionnel")</f>
        <v>0</v>
      </c>
      <c r="D226" s="88">
        <f>COUNTIFS('Données Suivi'!$A$2:$A$3000,$A226,'Données Suivi'!$N$2:$N$3000,"REPORT BUDGET ANNEE ANTERIEURE")</f>
        <v>0</v>
      </c>
      <c r="E226" s="88">
        <f>COUNTIFS('Données Suivi'!$A$2:$A$3000,$A226,'Données Suivi'!$N$2:$N$3000,"REPORT BUDGET EXCEP ANNEE ANTERIEURE")</f>
        <v>0</v>
      </c>
      <c r="F226" s="89">
        <f>COUNTIF('Données Suivi'!$A$2:$A$3000,$A226)</f>
        <v>28</v>
      </c>
    </row>
    <row r="227" spans="1:13" x14ac:dyDescent="0.25">
      <c r="A227" s="87" t="s">
        <v>26</v>
      </c>
      <c r="B227" s="88">
        <f>COUNTIFS('Données Suivi'!$A$2:$A$3000,$A227,'Données Suivi'!$N$2:$N$3000,"Ordinaire")</f>
        <v>96</v>
      </c>
      <c r="C227" s="88">
        <f>COUNTIFS('Données Suivi'!$A$2:$A$3000,$A227,'Données Suivi'!$N$2:$N$3000,"Exceptionnel")</f>
        <v>1</v>
      </c>
      <c r="D227" s="88">
        <f>COUNTIFS('Données Suivi'!$A$2:$A$3000,$A227,'Données Suivi'!$N$2:$N$3000,"REPORT BUDGET ANNEE ANTERIEURE")</f>
        <v>11</v>
      </c>
      <c r="E227" s="88">
        <f>COUNTIFS('Données Suivi'!$A$2:$A$3000,$A227,'Données Suivi'!$N$2:$N$3000,"REPORT BUDGET EXCEP ANNEE ANTERIEURE")</f>
        <v>0</v>
      </c>
      <c r="F227" s="89">
        <f>COUNTIF('Données Suivi'!$A$2:$A$3000,$A227)</f>
        <v>109</v>
      </c>
    </row>
    <row r="228" spans="1:13" x14ac:dyDescent="0.25">
      <c r="A228" s="87" t="s">
        <v>27</v>
      </c>
      <c r="B228" s="88">
        <f>COUNTIFS('Données Suivi'!$A$2:$A$3000,$A228,'Données Suivi'!$N$2:$N$3000,"Ordinaire")</f>
        <v>42</v>
      </c>
      <c r="C228" s="88">
        <f>COUNTIFS('Données Suivi'!$A$2:$A$3000,$A228,'Données Suivi'!$N$2:$N$3000,"Exceptionnel")</f>
        <v>0</v>
      </c>
      <c r="D228" s="88">
        <f>COUNTIFS('Données Suivi'!$A$2:$A$3000,$A228,'Données Suivi'!$N$2:$N$3000,"REPORT BUDGET ANNEE ANTERIEURE")</f>
        <v>0</v>
      </c>
      <c r="E228" s="88">
        <f>COUNTIFS('Données Suivi'!$A$2:$A$3000,$A228,'Données Suivi'!$N$2:$N$3000,"REPORT BUDGET EXCEP ANNEE ANTERIEURE")</f>
        <v>0</v>
      </c>
      <c r="F228" s="89">
        <f>COUNTIF('Données Suivi'!$A$2:$A$3000,$A228)</f>
        <v>42</v>
      </c>
    </row>
    <row r="229" spans="1:13" x14ac:dyDescent="0.25">
      <c r="A229" s="87" t="s">
        <v>28</v>
      </c>
      <c r="B229" s="88">
        <f>COUNTIFS('Données Suivi'!$A$2:$A$3000,$A229,'Données Suivi'!$N$2:$N$3000,"Ordinaire")</f>
        <v>8</v>
      </c>
      <c r="C229" s="88">
        <f>COUNTIFS('Données Suivi'!$A$2:$A$3000,$A229,'Données Suivi'!$N$2:$N$3000,"Exceptionnel")</f>
        <v>0</v>
      </c>
      <c r="D229" s="88">
        <f>COUNTIFS('Données Suivi'!$A$2:$A$3000,$A229,'Données Suivi'!$N$2:$N$3000,"REPORT BUDGET ANNEE ANTERIEURE")</f>
        <v>0</v>
      </c>
      <c r="E229" s="88">
        <f>COUNTIFS('Données Suivi'!$A$2:$A$3000,$A229,'Données Suivi'!$N$2:$N$3000,"REPORT BUDGET EXCEP ANNEE ANTERIEURE")</f>
        <v>0</v>
      </c>
      <c r="F229" s="89">
        <f>COUNTIF('Données Suivi'!$A$2:$A$3000,$A229)</f>
        <v>8</v>
      </c>
    </row>
    <row r="230" spans="1:13" x14ac:dyDescent="0.25">
      <c r="A230" s="87" t="s">
        <v>29</v>
      </c>
      <c r="B230" s="88">
        <f>COUNTIFS('Données Suivi'!$A$2:$A$3000,$A230,'Données Suivi'!$N$2:$N$3000,"Ordinaire")</f>
        <v>23</v>
      </c>
      <c r="C230" s="88">
        <f>COUNTIFS('Données Suivi'!$A$2:$A$3000,$A230,'Données Suivi'!$N$2:$N$3000,"Exceptionnel")</f>
        <v>0</v>
      </c>
      <c r="D230" s="88">
        <f>COUNTIFS('Données Suivi'!$A$2:$A$3000,$A230,'Données Suivi'!$N$2:$N$3000,"REPORT BUDGET ANNEE ANTERIEURE")</f>
        <v>0</v>
      </c>
      <c r="E230" s="88">
        <f>COUNTIFS('Données Suivi'!$A$2:$A$3000,$A230,'Données Suivi'!$N$2:$N$3000,"REPORT BUDGET EXCEP ANNEE ANTERIEURE")</f>
        <v>0</v>
      </c>
      <c r="F230" s="89">
        <f>COUNTIF('Données Suivi'!$A$2:$A$3000,$A230)</f>
        <v>23</v>
      </c>
    </row>
    <row r="231" spans="1:13" x14ac:dyDescent="0.25">
      <c r="A231" s="87" t="s">
        <v>30</v>
      </c>
      <c r="B231" s="88">
        <f>COUNTIFS('Données Suivi'!$A$2:$A$3000,$A231,'Données Suivi'!$N$2:$N$3000,"Ordinaire")</f>
        <v>10</v>
      </c>
      <c r="C231" s="88">
        <f>COUNTIFS('Données Suivi'!$A$2:$A$3000,$A231,'Données Suivi'!$N$2:$N$3000,"Exceptionnel")</f>
        <v>0</v>
      </c>
      <c r="D231" s="88">
        <f>COUNTIFS('Données Suivi'!$A$2:$A$3000,$A231,'Données Suivi'!$N$2:$N$3000,"REPORT BUDGET ANNEE ANTERIEURE")</f>
        <v>0</v>
      </c>
      <c r="E231" s="88">
        <f>COUNTIFS('Données Suivi'!$A$2:$A$3000,$A231,'Données Suivi'!$N$2:$N$3000,"REPORT BUDGET EXCEP ANNEE ANTERIEURE")</f>
        <v>0</v>
      </c>
      <c r="F231" s="89">
        <f>COUNTIF('Données Suivi'!$A$2:$A$3000,$A231)</f>
        <v>10</v>
      </c>
    </row>
    <row r="232" spans="1:13" x14ac:dyDescent="0.25">
      <c r="A232" s="87" t="s">
        <v>31</v>
      </c>
      <c r="B232" s="88">
        <f>COUNTIFS('Données Suivi'!$A$2:$A$3000,$A232,'Données Suivi'!$N$2:$N$3000,"Ordinaire")</f>
        <v>2</v>
      </c>
      <c r="C232" s="88">
        <f>COUNTIFS('Données Suivi'!$A$2:$A$3000,$A232,'Données Suivi'!$N$2:$N$3000,"Exceptionnel")</f>
        <v>0</v>
      </c>
      <c r="D232" s="88">
        <f>COUNTIFS('Données Suivi'!$A$2:$A$3000,$A232,'Données Suivi'!$N$2:$N$3000,"REPORT BUDGET ANNEE ANTERIEURE")</f>
        <v>0</v>
      </c>
      <c r="E232" s="88">
        <f>COUNTIFS('Données Suivi'!$A$2:$A$3000,$A232,'Données Suivi'!$N$2:$N$3000,"REPORT BUDGET EXCEP ANNEE ANTERIEURE")</f>
        <v>0</v>
      </c>
      <c r="F232" s="89">
        <f>COUNTIF('Données Suivi'!$A$2:$A$3000,$A232)</f>
        <v>2</v>
      </c>
    </row>
    <row r="233" spans="1:13" x14ac:dyDescent="0.25">
      <c r="A233" s="87" t="s">
        <v>32</v>
      </c>
      <c r="B233" s="88">
        <f>COUNTIFS('Données Suivi'!$A$2:$A$3000,$A233,'Données Suivi'!$N$2:$N$3000,"Ordinaire")</f>
        <v>56</v>
      </c>
      <c r="C233" s="88">
        <f>COUNTIFS('Données Suivi'!$A$2:$A$3000,$A233,'Données Suivi'!$N$2:$N$3000,"Exceptionnel")</f>
        <v>0</v>
      </c>
      <c r="D233" s="88">
        <f>COUNTIFS('Données Suivi'!$A$2:$A$3000,$A233,'Données Suivi'!$N$2:$N$3000,"REPORT BUDGET ANNEE ANTERIEURE")</f>
        <v>0</v>
      </c>
      <c r="E233" s="88">
        <f>COUNTIFS('Données Suivi'!$A$2:$A$3000,$A233,'Données Suivi'!$N$2:$N$3000,"REPORT BUDGET EXCEP ANNEE ANTERIEURE")</f>
        <v>0</v>
      </c>
      <c r="F233" s="89">
        <f>COUNTIF('Données Suivi'!$A$2:$A$3000,$A233)</f>
        <v>56</v>
      </c>
    </row>
    <row r="234" spans="1:13" x14ac:dyDescent="0.25">
      <c r="A234" s="87" t="s">
        <v>33</v>
      </c>
      <c r="B234" s="88">
        <f>COUNTIFS('Données Suivi'!$A$2:$A$3000,$A234,'Données Suivi'!$N$2:$N$3000,"Ordinaire")</f>
        <v>26</v>
      </c>
      <c r="C234" s="88">
        <f>COUNTIFS('Données Suivi'!$A$2:$A$3000,$A234,'Données Suivi'!$N$2:$N$3000,"Exceptionnel")</f>
        <v>0</v>
      </c>
      <c r="D234" s="88">
        <f>COUNTIFS('Données Suivi'!$A$2:$A$3000,$A234,'Données Suivi'!$N$2:$N$3000,"REPORT BUDGET ANNEE ANTERIEURE")</f>
        <v>11</v>
      </c>
      <c r="E234" s="88">
        <f>COUNTIFS('Données Suivi'!$A$2:$A$3000,$A234,'Données Suivi'!$N$2:$N$3000,"REPORT BUDGET EXCEP ANNEE ANTERIEURE")</f>
        <v>0</v>
      </c>
      <c r="F234" s="89">
        <f>COUNTIF('Données Suivi'!$A$2:$A$3000,$A234)</f>
        <v>37</v>
      </c>
    </row>
    <row r="235" spans="1:13" x14ac:dyDescent="0.25">
      <c r="A235" s="87" t="s">
        <v>34</v>
      </c>
      <c r="B235" s="88">
        <f>COUNTIFS('Données Suivi'!$A$2:$A$3000,$A235,'Données Suivi'!$N$2:$N$3000,"Ordinaire")</f>
        <v>18</v>
      </c>
      <c r="C235" s="88">
        <f>COUNTIFS('Données Suivi'!$A$2:$A$3000,$A235,'Données Suivi'!$N$2:$N$3000,"Exceptionnel")</f>
        <v>0</v>
      </c>
      <c r="D235" s="88">
        <f>COUNTIFS('Données Suivi'!$A$2:$A$3000,$A235,'Données Suivi'!$N$2:$N$3000,"REPORT BUDGET ANNEE ANTERIEURE")</f>
        <v>4</v>
      </c>
      <c r="E235" s="88">
        <f>COUNTIFS('Données Suivi'!$A$2:$A$3000,$A235,'Données Suivi'!$N$2:$N$3000,"REPORT BUDGET EXCEP ANNEE ANTERIEURE")</f>
        <v>0</v>
      </c>
      <c r="F235" s="89">
        <f>COUNTIF('Données Suivi'!$A$2:$A$3000,$A235)</f>
        <v>22</v>
      </c>
    </row>
    <row r="236" spans="1:13" x14ac:dyDescent="0.25">
      <c r="A236" s="87" t="s">
        <v>35</v>
      </c>
      <c r="B236" s="88">
        <f>COUNTIFS('Données Suivi'!$A$2:$A$3000,$A236,'Données Suivi'!$N$2:$N$3000,"Ordinaire")</f>
        <v>27</v>
      </c>
      <c r="C236" s="88">
        <f>COUNTIFS('Données Suivi'!$A$2:$A$3000,$A236,'Données Suivi'!$N$2:$N$3000,"Exceptionnel")</f>
        <v>0</v>
      </c>
      <c r="D236" s="88">
        <f>COUNTIFS('Données Suivi'!$A$2:$A$3000,$A236,'Données Suivi'!$N$2:$N$3000,"REPORT BUDGET ANNEE ANTERIEURE")</f>
        <v>0</v>
      </c>
      <c r="E236" s="88">
        <f>COUNTIFS('Données Suivi'!$A$2:$A$3000,$A236,'Données Suivi'!$N$2:$N$3000,"REPORT BUDGET EXCEP ANNEE ANTERIEURE")</f>
        <v>0</v>
      </c>
      <c r="F236" s="89">
        <f>COUNTIF('Données Suivi'!$A$2:$A$3000,$A236)</f>
        <v>27</v>
      </c>
    </row>
    <row r="237" spans="1:13" x14ac:dyDescent="0.25">
      <c r="A237" s="90" t="s">
        <v>84</v>
      </c>
      <c r="B237" s="89">
        <f>SUM(B214:B236)</f>
        <v>642</v>
      </c>
      <c r="C237" s="89">
        <f>SUM(C214:C236)</f>
        <v>6</v>
      </c>
      <c r="D237" s="89">
        <f>SUM(D214:D236)</f>
        <v>29</v>
      </c>
      <c r="E237" s="89">
        <f>SUM(E214:E236)</f>
        <v>0</v>
      </c>
      <c r="F237" s="89">
        <f>SUM(F214:F236)</f>
        <v>684</v>
      </c>
    </row>
    <row r="239" spans="1:13" ht="20.100000000000001" customHeight="1" x14ac:dyDescent="0.25">
      <c r="A239" s="194" t="s">
        <v>97</v>
      </c>
      <c r="B239" s="188"/>
      <c r="C239" s="188"/>
      <c r="D239" s="188"/>
      <c r="E239" s="188"/>
      <c r="F239" s="188"/>
      <c r="G239" s="188"/>
      <c r="H239" s="188"/>
      <c r="I239" s="188"/>
      <c r="J239" s="188"/>
      <c r="K239" s="188"/>
      <c r="L239" s="188"/>
      <c r="M239" s="188"/>
    </row>
    <row r="240" spans="1:13" x14ac:dyDescent="0.25">
      <c r="A240" s="86" t="s">
        <v>83</v>
      </c>
      <c r="B240" s="86" t="s">
        <v>98</v>
      </c>
      <c r="C240" s="86" t="s">
        <v>49</v>
      </c>
      <c r="D240" s="86" t="s">
        <v>99</v>
      </c>
      <c r="E240" s="86" t="s">
        <v>84</v>
      </c>
    </row>
    <row r="241" spans="1:5" x14ac:dyDescent="0.25">
      <c r="A241" s="87" t="s">
        <v>13</v>
      </c>
      <c r="B241" s="88">
        <f>COUNTIFS('Données Suivi'!$A$2:$A$3000,$A241,'Données Suivi'!$P$2:$P$3000,"GENERAL")</f>
        <v>2</v>
      </c>
      <c r="C241" s="88">
        <f>COUNTIFS('Données Suivi'!$A$2:$A$3000,$A241,'Données Suivi'!$P$2:$P$3000,"PME")</f>
        <v>0</v>
      </c>
      <c r="D241" s="88">
        <f>COUNTIFS('Données Suivi'!$A$2:$A$3000,$A241,'Données Suivi'!$P$2:$P$3000,"NON CONCERNE")</f>
        <v>75</v>
      </c>
      <c r="E241" s="89">
        <f>COUNTIF('Données Suivi'!$A$2:$A$3000,$A241)</f>
        <v>77</v>
      </c>
    </row>
    <row r="242" spans="1:5" x14ac:dyDescent="0.25">
      <c r="A242" s="87" t="s">
        <v>14</v>
      </c>
      <c r="B242" s="88">
        <f>COUNTIFS('Données Suivi'!$A$2:$A$3000,$A242,'Données Suivi'!$P$2:$P$3000,"GENERAL")</f>
        <v>0</v>
      </c>
      <c r="C242" s="88">
        <f>COUNTIFS('Données Suivi'!$A$2:$A$3000,$A242,'Données Suivi'!$P$2:$P$3000,"PME")</f>
        <v>0</v>
      </c>
      <c r="D242" s="88">
        <f>COUNTIFS('Données Suivi'!$A$2:$A$3000,$A242,'Données Suivi'!$P$2:$P$3000,"NON CONCERNE")</f>
        <v>81</v>
      </c>
      <c r="E242" s="89">
        <f>COUNTIF('Données Suivi'!$A$2:$A$3000,$A242)</f>
        <v>81</v>
      </c>
    </row>
    <row r="243" spans="1:5" x14ac:dyDescent="0.25">
      <c r="A243" s="87" t="s">
        <v>15</v>
      </c>
      <c r="B243" s="88">
        <f>COUNTIFS('Données Suivi'!$A$2:$A$3000,$A243,'Données Suivi'!$P$2:$P$3000,"GENERAL")</f>
        <v>0</v>
      </c>
      <c r="C243" s="88">
        <f>COUNTIFS('Données Suivi'!$A$2:$A$3000,$A243,'Données Suivi'!$P$2:$P$3000,"PME")</f>
        <v>0</v>
      </c>
      <c r="D243" s="88">
        <f>COUNTIFS('Données Suivi'!$A$2:$A$3000,$A243,'Données Suivi'!$P$2:$P$3000,"NON CONCERNE")</f>
        <v>5</v>
      </c>
      <c r="E243" s="89">
        <f>COUNTIF('Données Suivi'!$A$2:$A$3000,$A243)</f>
        <v>5</v>
      </c>
    </row>
    <row r="244" spans="1:5" x14ac:dyDescent="0.25">
      <c r="A244" s="87" t="s">
        <v>16</v>
      </c>
      <c r="B244" s="88">
        <f>COUNTIFS('Données Suivi'!$A$2:$A$3000,$A244,'Données Suivi'!$P$2:$P$3000,"GENERAL")</f>
        <v>0</v>
      </c>
      <c r="C244" s="88">
        <f>COUNTIFS('Données Suivi'!$A$2:$A$3000,$A244,'Données Suivi'!$P$2:$P$3000,"PME")</f>
        <v>1</v>
      </c>
      <c r="D244" s="88">
        <f>COUNTIFS('Données Suivi'!$A$2:$A$3000,$A244,'Données Suivi'!$P$2:$P$3000,"NON CONCERNE")</f>
        <v>3</v>
      </c>
      <c r="E244" s="89">
        <f>COUNTIF('Données Suivi'!$A$2:$A$3000,$A244)</f>
        <v>4</v>
      </c>
    </row>
    <row r="245" spans="1:5" x14ac:dyDescent="0.25">
      <c r="A245" s="87" t="s">
        <v>17</v>
      </c>
      <c r="B245" s="88">
        <f>COUNTIFS('Données Suivi'!$A$2:$A$3000,$A245,'Données Suivi'!$P$2:$P$3000,"GENERAL")</f>
        <v>0</v>
      </c>
      <c r="C245" s="88">
        <f>COUNTIFS('Données Suivi'!$A$2:$A$3000,$A245,'Données Suivi'!$P$2:$P$3000,"PME")</f>
        <v>0</v>
      </c>
      <c r="D245" s="88">
        <f>COUNTIFS('Données Suivi'!$A$2:$A$3000,$A245,'Données Suivi'!$P$2:$P$3000,"NON CONCERNE")</f>
        <v>1</v>
      </c>
      <c r="E245" s="89">
        <f>COUNTIF('Données Suivi'!$A$2:$A$3000,$A245)</f>
        <v>1</v>
      </c>
    </row>
    <row r="246" spans="1:5" x14ac:dyDescent="0.25">
      <c r="A246" s="87" t="s">
        <v>18</v>
      </c>
      <c r="B246" s="88">
        <f>COUNTIFS('Données Suivi'!$A$2:$A$3000,$A246,'Données Suivi'!$P$2:$P$3000,"GENERAL")</f>
        <v>15</v>
      </c>
      <c r="C246" s="88">
        <f>COUNTIFS('Données Suivi'!$A$2:$A$3000,$A246,'Données Suivi'!$P$2:$P$3000,"PME")</f>
        <v>0</v>
      </c>
      <c r="D246" s="88">
        <f>COUNTIFS('Données Suivi'!$A$2:$A$3000,$A246,'Données Suivi'!$P$2:$P$3000,"NON CONCERNE")</f>
        <v>28</v>
      </c>
      <c r="E246" s="89">
        <f>COUNTIF('Données Suivi'!$A$2:$A$3000,$A246)</f>
        <v>43</v>
      </c>
    </row>
    <row r="247" spans="1:5" x14ac:dyDescent="0.25">
      <c r="A247" s="87" t="s">
        <v>19</v>
      </c>
      <c r="B247" s="88">
        <f>COUNTIFS('Données Suivi'!$A$2:$A$3000,$A247,'Données Suivi'!$P$2:$P$3000,"GENERAL")</f>
        <v>0</v>
      </c>
      <c r="C247" s="88">
        <f>COUNTIFS('Données Suivi'!$A$2:$A$3000,$A247,'Données Suivi'!$P$2:$P$3000,"PME")</f>
        <v>0</v>
      </c>
      <c r="D247" s="88">
        <f>COUNTIFS('Données Suivi'!$A$2:$A$3000,$A247,'Données Suivi'!$P$2:$P$3000,"NON CONCERNE")</f>
        <v>1</v>
      </c>
      <c r="E247" s="89">
        <f>COUNTIF('Données Suivi'!$A$2:$A$3000,$A247)</f>
        <v>1</v>
      </c>
    </row>
    <row r="248" spans="1:5" x14ac:dyDescent="0.25">
      <c r="A248" s="87" t="s">
        <v>20</v>
      </c>
      <c r="B248" s="88">
        <f>COUNTIFS('Données Suivi'!$A$2:$A$3000,$A248,'Données Suivi'!$P$2:$P$3000,"GENERAL")</f>
        <v>30</v>
      </c>
      <c r="C248" s="88">
        <f>COUNTIFS('Données Suivi'!$A$2:$A$3000,$A248,'Données Suivi'!$P$2:$P$3000,"PME")</f>
        <v>9</v>
      </c>
      <c r="D248" s="88">
        <f>COUNTIFS('Données Suivi'!$A$2:$A$3000,$A248,'Données Suivi'!$P$2:$P$3000,"NON CONCERNE")</f>
        <v>19</v>
      </c>
      <c r="E248" s="89">
        <f>COUNTIF('Données Suivi'!$A$2:$A$3000,$A248)</f>
        <v>58</v>
      </c>
    </row>
    <row r="249" spans="1:5" x14ac:dyDescent="0.25">
      <c r="A249" s="87" t="s">
        <v>21</v>
      </c>
      <c r="B249" s="88">
        <f>COUNTIFS('Données Suivi'!$A$2:$A$3000,$A249,'Données Suivi'!$P$2:$P$3000,"GENERAL")</f>
        <v>0</v>
      </c>
      <c r="C249" s="88">
        <f>COUNTIFS('Données Suivi'!$A$2:$A$3000,$A249,'Données Suivi'!$P$2:$P$3000,"PME")</f>
        <v>0</v>
      </c>
      <c r="D249" s="88">
        <f>COUNTIFS('Données Suivi'!$A$2:$A$3000,$A249,'Données Suivi'!$P$2:$P$3000,"NON CONCERNE")</f>
        <v>1</v>
      </c>
      <c r="E249" s="89">
        <f>COUNTIF('Données Suivi'!$A$2:$A$3000,$A249)</f>
        <v>1</v>
      </c>
    </row>
    <row r="250" spans="1:5" x14ac:dyDescent="0.25">
      <c r="A250" s="87" t="s">
        <v>22</v>
      </c>
      <c r="B250" s="88">
        <f>COUNTIFS('Données Suivi'!$A$2:$A$3000,$A250,'Données Suivi'!$P$2:$P$3000,"GENERAL")</f>
        <v>0</v>
      </c>
      <c r="C250" s="88">
        <f>COUNTIFS('Données Suivi'!$A$2:$A$3000,$A250,'Données Suivi'!$P$2:$P$3000,"PME")</f>
        <v>0</v>
      </c>
      <c r="D250" s="88">
        <f>COUNTIFS('Données Suivi'!$A$2:$A$3000,$A250,'Données Suivi'!$P$2:$P$3000,"NON CONCERNE")</f>
        <v>7</v>
      </c>
      <c r="E250" s="89">
        <f>COUNTIF('Données Suivi'!$A$2:$A$3000,$A250)</f>
        <v>7</v>
      </c>
    </row>
    <row r="251" spans="1:5" x14ac:dyDescent="0.25">
      <c r="A251" s="87" t="s">
        <v>23</v>
      </c>
      <c r="B251" s="88">
        <f>COUNTIFS('Données Suivi'!$A$2:$A$3000,$A251,'Données Suivi'!$P$2:$P$3000,"GENERAL")</f>
        <v>1</v>
      </c>
      <c r="C251" s="88">
        <f>COUNTIFS('Données Suivi'!$A$2:$A$3000,$A251,'Données Suivi'!$P$2:$P$3000,"PME")</f>
        <v>1</v>
      </c>
      <c r="D251" s="88">
        <f>COUNTIFS('Données Suivi'!$A$2:$A$3000,$A251,'Données Suivi'!$P$2:$P$3000,"NON CONCERNE")</f>
        <v>31</v>
      </c>
      <c r="E251" s="89">
        <f>COUNTIF('Données Suivi'!$A$2:$A$3000,$A251)</f>
        <v>33</v>
      </c>
    </row>
    <row r="252" spans="1:5" x14ac:dyDescent="0.25">
      <c r="A252" s="87" t="s">
        <v>24</v>
      </c>
      <c r="B252" s="88">
        <f>COUNTIFS('Données Suivi'!$A$2:$A$3000,$A252,'Données Suivi'!$P$2:$P$3000,"GENERAL")</f>
        <v>0</v>
      </c>
      <c r="C252" s="88">
        <f>COUNTIFS('Données Suivi'!$A$2:$A$3000,$A252,'Données Suivi'!$P$2:$P$3000,"PME")</f>
        <v>0</v>
      </c>
      <c r="D252" s="88">
        <f>COUNTIFS('Données Suivi'!$A$2:$A$3000,$A252,'Données Suivi'!$P$2:$P$3000,"NON CONCERNE")</f>
        <v>9</v>
      </c>
      <c r="E252" s="89">
        <f>COUNTIF('Données Suivi'!$A$2:$A$3000,$A252)</f>
        <v>9</v>
      </c>
    </row>
    <row r="253" spans="1:5" x14ac:dyDescent="0.25">
      <c r="A253" s="87" t="s">
        <v>25</v>
      </c>
      <c r="B253" s="88">
        <f>COUNTIFS('Données Suivi'!$A$2:$A$3000,$A253,'Données Suivi'!$P$2:$P$3000,"GENERAL")</f>
        <v>2</v>
      </c>
      <c r="C253" s="88">
        <f>COUNTIFS('Données Suivi'!$A$2:$A$3000,$A253,'Données Suivi'!$P$2:$P$3000,"PME")</f>
        <v>0</v>
      </c>
      <c r="D253" s="88">
        <f>COUNTIFS('Données Suivi'!$A$2:$A$3000,$A253,'Données Suivi'!$P$2:$P$3000,"NON CONCERNE")</f>
        <v>26</v>
      </c>
      <c r="E253" s="89">
        <f>COUNTIF('Données Suivi'!$A$2:$A$3000,$A253)</f>
        <v>28</v>
      </c>
    </row>
    <row r="254" spans="1:5" x14ac:dyDescent="0.25">
      <c r="A254" s="87" t="s">
        <v>26</v>
      </c>
      <c r="B254" s="88">
        <f>COUNTIFS('Données Suivi'!$A$2:$A$3000,$A254,'Données Suivi'!$P$2:$P$3000,"GENERAL")</f>
        <v>32</v>
      </c>
      <c r="C254" s="88">
        <f>COUNTIFS('Données Suivi'!$A$2:$A$3000,$A254,'Données Suivi'!$P$2:$P$3000,"PME")</f>
        <v>15</v>
      </c>
      <c r="D254" s="88">
        <f>COUNTIFS('Données Suivi'!$A$2:$A$3000,$A254,'Données Suivi'!$P$2:$P$3000,"NON CONCERNE")</f>
        <v>62</v>
      </c>
      <c r="E254" s="89">
        <f>COUNTIF('Données Suivi'!$A$2:$A$3000,$A254)</f>
        <v>109</v>
      </c>
    </row>
    <row r="255" spans="1:5" x14ac:dyDescent="0.25">
      <c r="A255" s="87" t="s">
        <v>27</v>
      </c>
      <c r="B255" s="88">
        <f>COUNTIFS('Données Suivi'!$A$2:$A$3000,$A255,'Données Suivi'!$P$2:$P$3000,"GENERAL")</f>
        <v>0</v>
      </c>
      <c r="C255" s="88">
        <f>COUNTIFS('Données Suivi'!$A$2:$A$3000,$A255,'Données Suivi'!$P$2:$P$3000,"PME")</f>
        <v>0</v>
      </c>
      <c r="D255" s="88">
        <f>COUNTIFS('Données Suivi'!$A$2:$A$3000,$A255,'Données Suivi'!$P$2:$P$3000,"NON CONCERNE")</f>
        <v>42</v>
      </c>
      <c r="E255" s="89">
        <f>COUNTIF('Données Suivi'!$A$2:$A$3000,$A255)</f>
        <v>42</v>
      </c>
    </row>
    <row r="256" spans="1:5" x14ac:dyDescent="0.25">
      <c r="A256" s="87" t="s">
        <v>28</v>
      </c>
      <c r="B256" s="88">
        <f>COUNTIFS('Données Suivi'!$A$2:$A$3000,$A256,'Données Suivi'!$P$2:$P$3000,"GENERAL")</f>
        <v>0</v>
      </c>
      <c r="C256" s="88">
        <f>COUNTIFS('Données Suivi'!$A$2:$A$3000,$A256,'Données Suivi'!$P$2:$P$3000,"PME")</f>
        <v>0</v>
      </c>
      <c r="D256" s="88">
        <f>COUNTIFS('Données Suivi'!$A$2:$A$3000,$A256,'Données Suivi'!$P$2:$P$3000,"NON CONCERNE")</f>
        <v>8</v>
      </c>
      <c r="E256" s="89">
        <f>COUNTIF('Données Suivi'!$A$2:$A$3000,$A256)</f>
        <v>8</v>
      </c>
    </row>
    <row r="257" spans="1:5" x14ac:dyDescent="0.25">
      <c r="A257" s="87" t="s">
        <v>29</v>
      </c>
      <c r="B257" s="88">
        <f>COUNTIFS('Données Suivi'!$A$2:$A$3000,$A257,'Données Suivi'!$P$2:$P$3000,"GENERAL")</f>
        <v>3</v>
      </c>
      <c r="C257" s="88">
        <f>COUNTIFS('Données Suivi'!$A$2:$A$3000,$A257,'Données Suivi'!$P$2:$P$3000,"PME")</f>
        <v>1</v>
      </c>
      <c r="D257" s="88">
        <f>COUNTIFS('Données Suivi'!$A$2:$A$3000,$A257,'Données Suivi'!$P$2:$P$3000,"NON CONCERNE")</f>
        <v>17</v>
      </c>
      <c r="E257" s="89">
        <f>COUNTIF('Données Suivi'!$A$2:$A$3000,$A257)</f>
        <v>23</v>
      </c>
    </row>
    <row r="258" spans="1:5" x14ac:dyDescent="0.25">
      <c r="A258" s="87" t="s">
        <v>30</v>
      </c>
      <c r="B258" s="88">
        <f>COUNTIFS('Données Suivi'!$A$2:$A$3000,$A258,'Données Suivi'!$P$2:$P$3000,"GENERAL")</f>
        <v>0</v>
      </c>
      <c r="C258" s="88">
        <f>COUNTIFS('Données Suivi'!$A$2:$A$3000,$A258,'Données Suivi'!$P$2:$P$3000,"PME")</f>
        <v>0</v>
      </c>
      <c r="D258" s="88">
        <f>COUNTIFS('Données Suivi'!$A$2:$A$3000,$A258,'Données Suivi'!$P$2:$P$3000,"NON CONCERNE")</f>
        <v>10</v>
      </c>
      <c r="E258" s="89">
        <f>COUNTIF('Données Suivi'!$A$2:$A$3000,$A258)</f>
        <v>10</v>
      </c>
    </row>
    <row r="259" spans="1:5" x14ac:dyDescent="0.25">
      <c r="A259" s="87" t="s">
        <v>31</v>
      </c>
      <c r="B259" s="88">
        <f>COUNTIFS('Données Suivi'!$A$2:$A$3000,$A259,'Données Suivi'!$P$2:$P$3000,"GENERAL")</f>
        <v>2</v>
      </c>
      <c r="C259" s="88">
        <f>COUNTIFS('Données Suivi'!$A$2:$A$3000,$A259,'Données Suivi'!$P$2:$P$3000,"PME")</f>
        <v>0</v>
      </c>
      <c r="D259" s="88">
        <f>COUNTIFS('Données Suivi'!$A$2:$A$3000,$A259,'Données Suivi'!$P$2:$P$3000,"NON CONCERNE")</f>
        <v>0</v>
      </c>
      <c r="E259" s="89">
        <f>COUNTIF('Données Suivi'!$A$2:$A$3000,$A259)</f>
        <v>2</v>
      </c>
    </row>
    <row r="260" spans="1:5" x14ac:dyDescent="0.25">
      <c r="A260" s="87" t="s">
        <v>32</v>
      </c>
      <c r="B260" s="88">
        <f>COUNTIFS('Données Suivi'!$A$2:$A$3000,$A260,'Données Suivi'!$P$2:$P$3000,"GENERAL")</f>
        <v>0</v>
      </c>
      <c r="C260" s="88">
        <f>COUNTIFS('Données Suivi'!$A$2:$A$3000,$A260,'Données Suivi'!$P$2:$P$3000,"PME")</f>
        <v>0</v>
      </c>
      <c r="D260" s="88">
        <f>COUNTIFS('Données Suivi'!$A$2:$A$3000,$A260,'Données Suivi'!$P$2:$P$3000,"NON CONCERNE")</f>
        <v>56</v>
      </c>
      <c r="E260" s="89">
        <f>COUNTIF('Données Suivi'!$A$2:$A$3000,$A260)</f>
        <v>56</v>
      </c>
    </row>
    <row r="261" spans="1:5" x14ac:dyDescent="0.25">
      <c r="A261" s="87" t="s">
        <v>33</v>
      </c>
      <c r="B261" s="88">
        <f>COUNTIFS('Données Suivi'!$A$2:$A$3000,$A261,'Données Suivi'!$P$2:$P$3000,"GENERAL")</f>
        <v>14</v>
      </c>
      <c r="C261" s="88">
        <f>COUNTIFS('Données Suivi'!$A$2:$A$3000,$A261,'Données Suivi'!$P$2:$P$3000,"PME")</f>
        <v>8</v>
      </c>
      <c r="D261" s="88">
        <f>COUNTIFS('Données Suivi'!$A$2:$A$3000,$A261,'Données Suivi'!$P$2:$P$3000,"NON CONCERNE")</f>
        <v>15</v>
      </c>
      <c r="E261" s="89">
        <f>COUNTIF('Données Suivi'!$A$2:$A$3000,$A261)</f>
        <v>37</v>
      </c>
    </row>
    <row r="262" spans="1:5" x14ac:dyDescent="0.25">
      <c r="A262" s="87" t="s">
        <v>34</v>
      </c>
      <c r="B262" s="88">
        <f>COUNTIFS('Données Suivi'!$A$2:$A$3000,$A262,'Données Suivi'!$P$2:$P$3000,"GENERAL")</f>
        <v>14</v>
      </c>
      <c r="C262" s="88">
        <f>COUNTIFS('Données Suivi'!$A$2:$A$3000,$A262,'Données Suivi'!$P$2:$P$3000,"PME")</f>
        <v>3</v>
      </c>
      <c r="D262" s="88">
        <f>COUNTIFS('Données Suivi'!$A$2:$A$3000,$A262,'Données Suivi'!$P$2:$P$3000,"NON CONCERNE")</f>
        <v>4</v>
      </c>
      <c r="E262" s="89">
        <f>COUNTIF('Données Suivi'!$A$2:$A$3000,$A262)</f>
        <v>22</v>
      </c>
    </row>
    <row r="263" spans="1:5" x14ac:dyDescent="0.25">
      <c r="A263" s="87" t="s">
        <v>35</v>
      </c>
      <c r="B263" s="88">
        <f>COUNTIFS('Données Suivi'!$A$2:$A$3000,$A263,'Données Suivi'!$P$2:$P$3000,"GENERAL")</f>
        <v>3</v>
      </c>
      <c r="C263" s="88">
        <f>COUNTIFS('Données Suivi'!$A$2:$A$3000,$A263,'Données Suivi'!$P$2:$P$3000,"PME")</f>
        <v>0</v>
      </c>
      <c r="D263" s="88">
        <f>COUNTIFS('Données Suivi'!$A$2:$A$3000,$A263,'Données Suivi'!$P$2:$P$3000,"NON CONCERNE")</f>
        <v>24</v>
      </c>
      <c r="E263" s="89">
        <f>COUNTIF('Données Suivi'!$A$2:$A$3000,$A263)</f>
        <v>27</v>
      </c>
    </row>
    <row r="264" spans="1:5" x14ac:dyDescent="0.25">
      <c r="A264" s="90" t="s">
        <v>84</v>
      </c>
      <c r="B264" s="89">
        <f>SUM(B241:B263)</f>
        <v>118</v>
      </c>
      <c r="C264" s="89">
        <f>SUM(C241:C263)</f>
        <v>38</v>
      </c>
      <c r="D264" s="89">
        <f>SUM(D241:D263)</f>
        <v>525</v>
      </c>
      <c r="E264" s="89">
        <f>SUM(E241:E263)</f>
        <v>684</v>
      </c>
    </row>
  </sheetData>
  <mergeCells count="24">
    <mergeCell ref="A239:M239"/>
    <mergeCell ref="C3:D3"/>
    <mergeCell ref="E3:F3"/>
    <mergeCell ref="K3:L3"/>
    <mergeCell ref="A3:B3"/>
    <mergeCell ref="G3:H3"/>
    <mergeCell ref="I3:J3"/>
    <mergeCell ref="A1:M1"/>
    <mergeCell ref="A212:M212"/>
    <mergeCell ref="A90:M90"/>
    <mergeCell ref="C4:D5"/>
    <mergeCell ref="E4:F5"/>
    <mergeCell ref="A37:M37"/>
    <mergeCell ref="A7:B8"/>
    <mergeCell ref="A185:M185"/>
    <mergeCell ref="C6:D6"/>
    <mergeCell ref="A6:B6"/>
    <mergeCell ref="A10:M10"/>
    <mergeCell ref="A4:B5"/>
    <mergeCell ref="G4:H5"/>
    <mergeCell ref="I4:J5"/>
    <mergeCell ref="K4:L5"/>
    <mergeCell ref="C7:D8"/>
    <mergeCell ref="A64:M64"/>
  </mergeCells>
  <conditionalFormatting sqref="D66:D88">
    <cfRule type="cellIs" dxfId="16" priority="1" operator="lessThan">
      <formula>0.5</formula>
    </cfRule>
  </conditionalFormatting>
  <conditionalFormatting sqref="I92:I183">
    <cfRule type="cellIs" dxfId="15" priority="2" operator="greaterThan">
      <formula>60</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50"/>
  <sheetViews>
    <sheetView showGridLines="0" zoomScale="85" workbookViewId="0"/>
  </sheetViews>
  <sheetFormatPr baseColWidth="10" defaultColWidth="9.140625" defaultRowHeight="15" x14ac:dyDescent="0.25"/>
  <cols>
    <col min="1" max="1" width="91.42578125" style="74" customWidth="1"/>
    <col min="2" max="2" width="16.7109375" style="74" customWidth="1"/>
    <col min="3" max="3" width="15.7109375" style="74" customWidth="1"/>
    <col min="4" max="4" width="5.140625" style="74" customWidth="1"/>
    <col min="6" max="6" width="56.28515625" style="74" customWidth="1"/>
    <col min="7" max="7" width="29.7109375" style="74" customWidth="1"/>
  </cols>
  <sheetData>
    <row r="1" spans="1:3" x14ac:dyDescent="0.25">
      <c r="A1" s="1" t="s">
        <v>100</v>
      </c>
      <c r="B1" s="113"/>
      <c r="C1" s="114"/>
    </row>
    <row r="2" spans="1:3" x14ac:dyDescent="0.25">
      <c r="A2" s="2" t="s">
        <v>95</v>
      </c>
      <c r="B2" s="3"/>
      <c r="C2" s="3"/>
    </row>
    <row r="3" spans="1:3" x14ac:dyDescent="0.25">
      <c r="A3" s="4" t="s">
        <v>101</v>
      </c>
      <c r="B3" s="5"/>
      <c r="C3" s="5"/>
    </row>
    <row r="4" spans="1:3" x14ac:dyDescent="0.25">
      <c r="A4" s="2" t="s">
        <v>93</v>
      </c>
      <c r="B4" s="2"/>
      <c r="C4" s="2"/>
    </row>
    <row r="5" spans="1:3" x14ac:dyDescent="0.25">
      <c r="A5" s="3" t="s">
        <v>94</v>
      </c>
      <c r="B5" s="3"/>
      <c r="C5" s="3"/>
    </row>
    <row r="6" spans="1:3" x14ac:dyDescent="0.25">
      <c r="A6" s="1" t="s">
        <v>102</v>
      </c>
      <c r="B6" s="113"/>
      <c r="C6" s="114"/>
    </row>
    <row r="7" spans="1:3" x14ac:dyDescent="0.25">
      <c r="A7" s="8" t="s">
        <v>3</v>
      </c>
      <c r="B7" s="115"/>
      <c r="C7" s="116"/>
    </row>
    <row r="8" spans="1:3" x14ac:dyDescent="0.25">
      <c r="A8" s="5" t="s">
        <v>4</v>
      </c>
      <c r="B8" s="117"/>
      <c r="C8" s="118">
        <f>IFERROR(B8/(B7+B8),0)</f>
        <v>0</v>
      </c>
    </row>
    <row r="9" spans="1:3" x14ac:dyDescent="0.25">
      <c r="A9" s="1" t="s">
        <v>103</v>
      </c>
      <c r="B9" s="113"/>
      <c r="C9" s="114"/>
    </row>
    <row r="10" spans="1:3" x14ac:dyDescent="0.25">
      <c r="A10" s="2" t="s">
        <v>104</v>
      </c>
      <c r="B10" s="2"/>
      <c r="C10" s="2"/>
    </row>
    <row r="11" spans="1:3" x14ac:dyDescent="0.25">
      <c r="A11" s="3" t="s">
        <v>105</v>
      </c>
      <c r="B11" s="3"/>
      <c r="C11" s="3"/>
    </row>
    <row r="12" spans="1:3" x14ac:dyDescent="0.25">
      <c r="A12" s="2" t="s">
        <v>106</v>
      </c>
      <c r="B12" s="2"/>
      <c r="C12" s="2"/>
    </row>
    <row r="13" spans="1:3" x14ac:dyDescent="0.25">
      <c r="A13" s="3" t="s">
        <v>107</v>
      </c>
      <c r="B13" s="3"/>
      <c r="C13" s="3"/>
    </row>
    <row r="14" spans="1:3" x14ac:dyDescent="0.25">
      <c r="A14" s="2" t="s">
        <v>108</v>
      </c>
      <c r="B14" s="2"/>
      <c r="C14" s="2"/>
    </row>
    <row r="15" spans="1:3" x14ac:dyDescent="0.25">
      <c r="A15" s="3" t="s">
        <v>109</v>
      </c>
      <c r="B15" s="3"/>
      <c r="C15" s="3"/>
    </row>
    <row r="16" spans="1:3" x14ac:dyDescent="0.25">
      <c r="A16" s="2" t="s">
        <v>110</v>
      </c>
      <c r="B16" s="2"/>
      <c r="C16" s="2"/>
    </row>
    <row r="17" spans="1:3" x14ac:dyDescent="0.25">
      <c r="A17" s="3" t="s">
        <v>111</v>
      </c>
      <c r="B17" s="3"/>
      <c r="C17" s="3"/>
    </row>
    <row r="18" spans="1:3" x14ac:dyDescent="0.25">
      <c r="A18" s="2" t="s">
        <v>112</v>
      </c>
      <c r="B18" s="2"/>
      <c r="C18" s="2"/>
    </row>
    <row r="19" spans="1:3" x14ac:dyDescent="0.25">
      <c r="A19" s="3" t="s">
        <v>113</v>
      </c>
      <c r="B19" s="3"/>
      <c r="C19" s="3"/>
    </row>
    <row r="20" spans="1:3" x14ac:dyDescent="0.25">
      <c r="A20" s="2" t="s">
        <v>114</v>
      </c>
      <c r="B20" s="2"/>
      <c r="C20" s="2"/>
    </row>
    <row r="21" spans="1:3" x14ac:dyDescent="0.25">
      <c r="A21" s="3" t="s">
        <v>115</v>
      </c>
      <c r="B21" s="3"/>
      <c r="C21" s="3"/>
    </row>
    <row r="22" spans="1:3" x14ac:dyDescent="0.25">
      <c r="A22" s="2" t="s">
        <v>116</v>
      </c>
      <c r="B22" s="2"/>
      <c r="C22" s="2"/>
    </row>
    <row r="23" spans="1:3" x14ac:dyDescent="0.25">
      <c r="A23" s="3" t="s">
        <v>117</v>
      </c>
      <c r="B23" s="3"/>
      <c r="C23" s="3"/>
    </row>
    <row r="24" spans="1:3" x14ac:dyDescent="0.25">
      <c r="A24" s="2" t="s">
        <v>118</v>
      </c>
      <c r="B24" s="2"/>
      <c r="C24" s="2"/>
    </row>
    <row r="25" spans="1:3" x14ac:dyDescent="0.25">
      <c r="A25" s="3" t="s">
        <v>119</v>
      </c>
      <c r="B25" s="3"/>
      <c r="C25" s="3"/>
    </row>
    <row r="26" spans="1:3" x14ac:dyDescent="0.25">
      <c r="A26" s="2" t="s">
        <v>120</v>
      </c>
      <c r="B26" s="2"/>
      <c r="C26" s="2"/>
    </row>
    <row r="27" spans="1:3" x14ac:dyDescent="0.25">
      <c r="A27" s="3" t="s">
        <v>121</v>
      </c>
      <c r="B27" s="3"/>
      <c r="C27" s="3"/>
    </row>
    <row r="28" spans="1:3" x14ac:dyDescent="0.25">
      <c r="A28" s="2" t="s">
        <v>122</v>
      </c>
      <c r="B28" s="2"/>
      <c r="C28" s="2"/>
    </row>
    <row r="29" spans="1:3" x14ac:dyDescent="0.25">
      <c r="A29" s="3" t="s">
        <v>123</v>
      </c>
      <c r="B29" s="3"/>
      <c r="C29" s="3"/>
    </row>
    <row r="30" spans="1:3" x14ac:dyDescent="0.25">
      <c r="A30" s="2" t="s">
        <v>124</v>
      </c>
      <c r="B30" s="2"/>
      <c r="C30" s="2"/>
    </row>
    <row r="31" spans="1:3" x14ac:dyDescent="0.25">
      <c r="A31" s="3" t="s">
        <v>125</v>
      </c>
      <c r="B31" s="3"/>
      <c r="C31" s="3"/>
    </row>
    <row r="32" spans="1:3" x14ac:dyDescent="0.25">
      <c r="A32" s="2" t="s">
        <v>126</v>
      </c>
      <c r="B32" s="2"/>
      <c r="C32" s="2"/>
    </row>
    <row r="33" spans="1:4" x14ac:dyDescent="0.25">
      <c r="A33" s="1" t="s">
        <v>127</v>
      </c>
      <c r="B33" s="113"/>
      <c r="C33" s="114"/>
    </row>
    <row r="34" spans="1:4" x14ac:dyDescent="0.25">
      <c r="A34" s="3" t="s">
        <v>128</v>
      </c>
      <c r="B34" s="2"/>
      <c r="C34" s="2"/>
    </row>
    <row r="35" spans="1:4" x14ac:dyDescent="0.25">
      <c r="A35" s="2" t="s">
        <v>129</v>
      </c>
      <c r="B35" s="3"/>
      <c r="C35" s="3"/>
    </row>
    <row r="36" spans="1:4" x14ac:dyDescent="0.25">
      <c r="A36" s="3" t="s">
        <v>130</v>
      </c>
      <c r="B36" s="2"/>
      <c r="C36" s="2"/>
    </row>
    <row r="37" spans="1:4" x14ac:dyDescent="0.25">
      <c r="A37" s="2" t="s">
        <v>131</v>
      </c>
      <c r="B37" s="3"/>
      <c r="C37" s="3"/>
    </row>
    <row r="38" spans="1:4" x14ac:dyDescent="0.25">
      <c r="A38" s="3" t="s">
        <v>132</v>
      </c>
      <c r="B38" s="2"/>
      <c r="C38" s="2"/>
    </row>
    <row r="39" spans="1:4" x14ac:dyDescent="0.25">
      <c r="A39" s="2" t="s">
        <v>133</v>
      </c>
      <c r="B39" s="3"/>
      <c r="C39" s="3"/>
    </row>
    <row r="40" spans="1:4" x14ac:dyDescent="0.25">
      <c r="A40" s="3" t="s">
        <v>134</v>
      </c>
      <c r="B40" s="2"/>
      <c r="C40" s="2"/>
    </row>
    <row r="41" spans="1:4" x14ac:dyDescent="0.25">
      <c r="A41" s="2" t="s">
        <v>135</v>
      </c>
      <c r="B41" s="3"/>
      <c r="C41" s="3"/>
    </row>
    <row r="42" spans="1:4" x14ac:dyDescent="0.25">
      <c r="A42" s="3" t="s">
        <v>136</v>
      </c>
      <c r="B42" s="2"/>
      <c r="C42" s="2"/>
    </row>
    <row r="43" spans="1:4" x14ac:dyDescent="0.25">
      <c r="A43" s="2" t="s">
        <v>137</v>
      </c>
      <c r="B43" s="3"/>
      <c r="C43" s="3"/>
    </row>
    <row r="44" spans="1:4" x14ac:dyDescent="0.25">
      <c r="A44" s="3" t="s">
        <v>138</v>
      </c>
      <c r="B44" s="2"/>
      <c r="C44" s="2"/>
    </row>
    <row r="45" spans="1:4" x14ac:dyDescent="0.25">
      <c r="A45" s="1" t="s">
        <v>139</v>
      </c>
      <c r="B45" s="113" t="s">
        <v>140</v>
      </c>
      <c r="C45" s="114" t="s">
        <v>141</v>
      </c>
    </row>
    <row r="46" spans="1:4" x14ac:dyDescent="0.25">
      <c r="A46" s="5" t="s">
        <v>142</v>
      </c>
      <c r="B46" s="117"/>
      <c r="C46" s="118"/>
      <c r="D46" s="119"/>
    </row>
    <row r="47" spans="1:4" x14ac:dyDescent="0.25">
      <c r="A47" s="8" t="s">
        <v>143</v>
      </c>
      <c r="B47" s="115"/>
      <c r="C47" s="116"/>
    </row>
    <row r="48" spans="1:4" x14ac:dyDescent="0.25">
      <c r="A48" s="5" t="s">
        <v>144</v>
      </c>
      <c r="B48" s="117"/>
      <c r="C48" s="118">
        <f>IFERROR(MTP/MTT,0)</f>
        <v>0</v>
      </c>
    </row>
    <row r="49" spans="1:3" x14ac:dyDescent="0.25">
      <c r="A49" s="8" t="s">
        <v>145</v>
      </c>
      <c r="B49" s="115"/>
      <c r="C49" s="116"/>
    </row>
    <row r="50" spans="1:3" x14ac:dyDescent="0.25">
      <c r="A50" s="6" t="s">
        <v>146</v>
      </c>
      <c r="B50" s="120" t="s">
        <v>147</v>
      </c>
      <c r="C50" s="121" t="s">
        <v>148</v>
      </c>
    </row>
    <row r="51" spans="1:3" x14ac:dyDescent="0.25">
      <c r="A51" s="2" t="s">
        <v>149</v>
      </c>
      <c r="B51" s="122"/>
      <c r="C51" s="122"/>
    </row>
    <row r="52" spans="1:3" x14ac:dyDescent="0.25">
      <c r="A52" s="7" t="s">
        <v>33</v>
      </c>
      <c r="B52" s="123"/>
      <c r="C52" s="123"/>
    </row>
    <row r="53" spans="1:3" x14ac:dyDescent="0.25">
      <c r="A53" s="2" t="s">
        <v>34</v>
      </c>
      <c r="B53" s="122"/>
      <c r="C53" s="122"/>
    </row>
    <row r="54" spans="1:3" x14ac:dyDescent="0.25">
      <c r="A54" s="8" t="s">
        <v>21</v>
      </c>
      <c r="B54" s="124"/>
      <c r="C54" s="124"/>
    </row>
    <row r="55" spans="1:3" x14ac:dyDescent="0.25">
      <c r="A55" s="7" t="s">
        <v>20</v>
      </c>
      <c r="B55" s="123"/>
      <c r="C55" s="123"/>
    </row>
    <row r="56" spans="1:3" x14ac:dyDescent="0.25">
      <c r="A56" s="2" t="s">
        <v>31</v>
      </c>
      <c r="B56" s="122"/>
      <c r="C56" s="122"/>
    </row>
    <row r="57" spans="1:3" x14ac:dyDescent="0.25">
      <c r="A57" s="7" t="s">
        <v>26</v>
      </c>
      <c r="B57" s="123"/>
      <c r="C57" s="123"/>
    </row>
    <row r="58" spans="1:3" x14ac:dyDescent="0.25">
      <c r="A58" s="2" t="s">
        <v>29</v>
      </c>
      <c r="B58" s="122"/>
      <c r="C58" s="122"/>
    </row>
    <row r="59" spans="1:3" x14ac:dyDescent="0.25">
      <c r="A59" s="7" t="s">
        <v>22</v>
      </c>
      <c r="B59" s="123"/>
      <c r="C59" s="123"/>
    </row>
    <row r="60" spans="1:3" x14ac:dyDescent="0.25">
      <c r="A60" s="2" t="s">
        <v>13</v>
      </c>
      <c r="B60" s="122"/>
      <c r="C60" s="122"/>
    </row>
    <row r="61" spans="1:3" x14ac:dyDescent="0.25">
      <c r="A61" s="7" t="s">
        <v>35</v>
      </c>
      <c r="B61" s="123"/>
      <c r="C61" s="123"/>
    </row>
    <row r="62" spans="1:3" x14ac:dyDescent="0.25">
      <c r="A62" s="2" t="s">
        <v>30</v>
      </c>
      <c r="B62" s="122"/>
      <c r="C62" s="122"/>
    </row>
    <row r="63" spans="1:3" x14ac:dyDescent="0.25">
      <c r="A63" s="7" t="s">
        <v>25</v>
      </c>
      <c r="B63" s="123"/>
      <c r="C63" s="123"/>
    </row>
    <row r="64" spans="1:3" x14ac:dyDescent="0.25">
      <c r="A64" s="2" t="s">
        <v>32</v>
      </c>
      <c r="B64" s="122"/>
      <c r="C64" s="122"/>
    </row>
    <row r="65" spans="1:3" x14ac:dyDescent="0.25">
      <c r="A65" s="7" t="s">
        <v>23</v>
      </c>
      <c r="B65" s="123"/>
      <c r="C65" s="123"/>
    </row>
    <row r="66" spans="1:3" x14ac:dyDescent="0.25">
      <c r="A66" s="2" t="s">
        <v>15</v>
      </c>
      <c r="B66" s="122"/>
      <c r="C66" s="122"/>
    </row>
    <row r="67" spans="1:3" x14ac:dyDescent="0.25">
      <c r="A67" s="7" t="s">
        <v>28</v>
      </c>
      <c r="B67" s="123"/>
      <c r="C67" s="123"/>
    </row>
    <row r="68" spans="1:3" x14ac:dyDescent="0.25">
      <c r="A68" s="7" t="s">
        <v>24</v>
      </c>
      <c r="B68" s="123"/>
      <c r="C68" s="123"/>
    </row>
    <row r="69" spans="1:3" x14ac:dyDescent="0.25">
      <c r="A69" s="2" t="s">
        <v>14</v>
      </c>
      <c r="B69" s="122"/>
      <c r="C69" s="122"/>
    </row>
    <row r="70" spans="1:3" x14ac:dyDescent="0.25">
      <c r="A70" s="7" t="s">
        <v>150</v>
      </c>
      <c r="B70" s="123"/>
      <c r="C70" s="123"/>
    </row>
    <row r="71" spans="1:3" x14ac:dyDescent="0.25">
      <c r="A71" s="2" t="s">
        <v>19</v>
      </c>
      <c r="B71" s="122"/>
      <c r="C71" s="122"/>
    </row>
    <row r="72" spans="1:3" x14ac:dyDescent="0.25">
      <c r="A72" s="7" t="s">
        <v>151</v>
      </c>
      <c r="B72" s="123"/>
      <c r="C72" s="123"/>
    </row>
    <row r="73" spans="1:3" x14ac:dyDescent="0.25">
      <c r="A73" s="2" t="s">
        <v>17</v>
      </c>
      <c r="B73" s="122"/>
      <c r="C73" s="122"/>
    </row>
    <row r="74" spans="1:3" x14ac:dyDescent="0.25">
      <c r="A74" s="7" t="s">
        <v>18</v>
      </c>
      <c r="B74" s="123"/>
      <c r="C74" s="123"/>
    </row>
    <row r="75" spans="1:3" x14ac:dyDescent="0.25">
      <c r="A75" s="2" t="s">
        <v>16</v>
      </c>
      <c r="B75" s="122"/>
      <c r="C75" s="122"/>
    </row>
    <row r="76" spans="1:3" x14ac:dyDescent="0.25">
      <c r="A76" s="7" t="s">
        <v>27</v>
      </c>
      <c r="B76" s="123"/>
      <c r="C76" s="123"/>
    </row>
    <row r="77" spans="1:3" x14ac:dyDescent="0.25">
      <c r="A77" s="2" t="s">
        <v>152</v>
      </c>
      <c r="B77" s="122"/>
      <c r="C77" s="122"/>
    </row>
    <row r="78" spans="1:3" x14ac:dyDescent="0.25">
      <c r="A78" s="7" t="s">
        <v>153</v>
      </c>
      <c r="B78" s="123"/>
      <c r="C78" s="123"/>
    </row>
    <row r="79" spans="1:3" x14ac:dyDescent="0.25">
      <c r="A79" s="9" t="s">
        <v>154</v>
      </c>
      <c r="B79" s="125" t="s">
        <v>147</v>
      </c>
      <c r="C79" s="126" t="s">
        <v>155</v>
      </c>
    </row>
    <row r="80" spans="1:3" x14ac:dyDescent="0.25">
      <c r="A80" s="10" t="s">
        <v>156</v>
      </c>
      <c r="B80" s="127"/>
      <c r="C80" s="127"/>
    </row>
    <row r="81" spans="1:3" x14ac:dyDescent="0.25">
      <c r="A81" s="11" t="s">
        <v>157</v>
      </c>
      <c r="B81" s="128"/>
      <c r="C81" s="128"/>
    </row>
    <row r="82" spans="1:3" x14ac:dyDescent="0.25">
      <c r="A82" s="3" t="s">
        <v>158</v>
      </c>
      <c r="B82" s="129"/>
      <c r="C82" s="129"/>
    </row>
    <row r="83" spans="1:3" x14ac:dyDescent="0.25">
      <c r="A83" s="11" t="s">
        <v>159</v>
      </c>
      <c r="B83" s="128"/>
      <c r="C83" s="128"/>
    </row>
    <row r="84" spans="1:3" x14ac:dyDescent="0.25">
      <c r="A84" s="3" t="s">
        <v>160</v>
      </c>
      <c r="B84" s="129"/>
      <c r="C84" s="129"/>
    </row>
    <row r="85" spans="1:3" x14ac:dyDescent="0.25">
      <c r="A85" s="11" t="s">
        <v>161</v>
      </c>
      <c r="B85" s="128"/>
      <c r="C85" s="128"/>
    </row>
    <row r="86" spans="1:3" x14ac:dyDescent="0.25">
      <c r="A86" s="3" t="s">
        <v>162</v>
      </c>
      <c r="B86" s="129"/>
      <c r="C86" s="129"/>
    </row>
    <row r="87" spans="1:3" x14ac:dyDescent="0.25">
      <c r="A87" s="11" t="s">
        <v>163</v>
      </c>
      <c r="B87" s="128"/>
      <c r="C87" s="128"/>
    </row>
    <row r="88" spans="1:3" x14ac:dyDescent="0.25">
      <c r="A88" s="3" t="s">
        <v>136</v>
      </c>
      <c r="B88" s="129"/>
      <c r="C88" s="129"/>
    </row>
    <row r="89" spans="1:3" x14ac:dyDescent="0.25">
      <c r="A89" s="11" t="s">
        <v>164</v>
      </c>
      <c r="B89" s="128"/>
      <c r="C89" s="128"/>
    </row>
    <row r="90" spans="1:3" x14ac:dyDescent="0.25">
      <c r="A90" s="3" t="s">
        <v>165</v>
      </c>
      <c r="B90" s="129"/>
      <c r="C90" s="129"/>
    </row>
    <row r="91" spans="1:3" x14ac:dyDescent="0.25">
      <c r="A91" s="11" t="s">
        <v>166</v>
      </c>
      <c r="B91" s="128"/>
      <c r="C91" s="128"/>
    </row>
    <row r="92" spans="1:3" x14ac:dyDescent="0.25">
      <c r="A92" s="3" t="s">
        <v>167</v>
      </c>
      <c r="B92" s="129"/>
      <c r="C92" s="129"/>
    </row>
    <row r="93" spans="1:3" x14ac:dyDescent="0.25">
      <c r="A93" s="11" t="s">
        <v>168</v>
      </c>
      <c r="B93" s="128"/>
      <c r="C93" s="128"/>
    </row>
    <row r="94" spans="1:3" x14ac:dyDescent="0.25">
      <c r="A94" s="3" t="s">
        <v>169</v>
      </c>
      <c r="B94" s="129"/>
      <c r="C94" s="129"/>
    </row>
    <row r="95" spans="1:3" ht="13.9" customHeight="1" x14ac:dyDescent="0.25">
      <c r="A95" s="207" t="s">
        <v>170</v>
      </c>
      <c r="B95" s="188"/>
      <c r="C95" s="188"/>
    </row>
    <row r="96" spans="1:3" x14ac:dyDescent="0.25">
      <c r="A96" s="128" t="s">
        <v>9</v>
      </c>
      <c r="B96" s="128"/>
      <c r="C96" s="128"/>
    </row>
    <row r="97" spans="1:3" x14ac:dyDescent="0.25">
      <c r="A97" s="129" t="s">
        <v>7</v>
      </c>
      <c r="B97" s="129"/>
      <c r="C97" s="129"/>
    </row>
    <row r="98" spans="1:3" x14ac:dyDescent="0.25">
      <c r="A98" s="128" t="s">
        <v>8</v>
      </c>
      <c r="B98" s="128"/>
      <c r="C98" s="128"/>
    </row>
    <row r="99" spans="1:3" x14ac:dyDescent="0.25">
      <c r="A99" s="129" t="s">
        <v>6</v>
      </c>
      <c r="B99" s="129"/>
      <c r="C99" s="129"/>
    </row>
    <row r="100" spans="1:3" x14ac:dyDescent="0.25">
      <c r="A100" s="128" t="s">
        <v>10</v>
      </c>
      <c r="B100" s="128"/>
      <c r="C100" s="128"/>
    </row>
    <row r="101" spans="1:3" ht="13.9" customHeight="1" x14ac:dyDescent="0.25">
      <c r="A101" s="207" t="s">
        <v>171</v>
      </c>
      <c r="B101" s="188"/>
      <c r="C101" s="188"/>
    </row>
    <row r="102" spans="1:3" x14ac:dyDescent="0.25">
      <c r="A102" s="128" t="s">
        <v>172</v>
      </c>
      <c r="B102" s="128"/>
      <c r="C102" s="128"/>
    </row>
    <row r="103" spans="1:3" x14ac:dyDescent="0.25">
      <c r="A103" s="129" t="s">
        <v>51</v>
      </c>
      <c r="B103" s="129"/>
      <c r="C103" s="129"/>
    </row>
    <row r="104" spans="1:3" x14ac:dyDescent="0.25">
      <c r="A104" s="128" t="s">
        <v>52</v>
      </c>
      <c r="B104" s="128"/>
      <c r="C104" s="128"/>
    </row>
    <row r="105" spans="1:3" x14ac:dyDescent="0.25">
      <c r="A105" s="129" t="s">
        <v>55</v>
      </c>
      <c r="B105" s="129"/>
      <c r="C105" s="129"/>
    </row>
    <row r="106" spans="1:3" x14ac:dyDescent="0.25">
      <c r="A106" s="128" t="s">
        <v>53</v>
      </c>
      <c r="B106" s="128"/>
      <c r="C106" s="128"/>
    </row>
    <row r="107" spans="1:3" x14ac:dyDescent="0.25">
      <c r="A107" s="129" t="s">
        <v>54</v>
      </c>
      <c r="B107" s="129"/>
      <c r="C107" s="129"/>
    </row>
    <row r="108" spans="1:3" x14ac:dyDescent="0.25">
      <c r="A108" s="128" t="s">
        <v>173</v>
      </c>
      <c r="B108" s="129"/>
      <c r="C108" s="129"/>
    </row>
    <row r="109" spans="1:3" x14ac:dyDescent="0.25">
      <c r="A109" s="129" t="s">
        <v>174</v>
      </c>
      <c r="B109" s="129"/>
      <c r="C109" s="129"/>
    </row>
    <row r="110" spans="1:3" x14ac:dyDescent="0.25">
      <c r="A110" s="128" t="s">
        <v>175</v>
      </c>
      <c r="B110" s="129"/>
      <c r="C110" s="129"/>
    </row>
    <row r="111" spans="1:3" x14ac:dyDescent="0.25">
      <c r="A111" s="129" t="s">
        <v>39</v>
      </c>
      <c r="B111" s="128"/>
      <c r="C111" s="128"/>
    </row>
    <row r="112" spans="1:3" ht="13.9" customHeight="1" x14ac:dyDescent="0.25">
      <c r="A112" s="207" t="s">
        <v>176</v>
      </c>
      <c r="B112" s="188"/>
      <c r="C112" s="188"/>
    </row>
    <row r="113" spans="1:3" x14ac:dyDescent="0.25">
      <c r="A113" s="128" t="s">
        <v>177</v>
      </c>
      <c r="B113" s="128"/>
      <c r="C113" s="128"/>
    </row>
    <row r="114" spans="1:3" x14ac:dyDescent="0.25">
      <c r="A114" s="129" t="s">
        <v>178</v>
      </c>
      <c r="B114" s="129"/>
      <c r="C114" s="129"/>
    </row>
    <row r="115" spans="1:3" x14ac:dyDescent="0.25">
      <c r="A115" s="128" t="s">
        <v>64</v>
      </c>
      <c r="B115" s="128"/>
      <c r="C115" s="128"/>
    </row>
    <row r="116" spans="1:3" x14ac:dyDescent="0.25">
      <c r="A116" s="129" t="s">
        <v>65</v>
      </c>
      <c r="B116" s="129"/>
      <c r="C116" s="129"/>
    </row>
    <row r="117" spans="1:3" x14ac:dyDescent="0.25">
      <c r="A117" s="128" t="s">
        <v>66</v>
      </c>
      <c r="B117" s="128"/>
      <c r="C117" s="128"/>
    </row>
    <row r="118" spans="1:3" x14ac:dyDescent="0.25">
      <c r="A118" s="129" t="s">
        <v>179</v>
      </c>
      <c r="B118" s="129"/>
      <c r="C118" s="129"/>
    </row>
    <row r="119" spans="1:3" x14ac:dyDescent="0.25">
      <c r="A119" s="12" t="s">
        <v>180</v>
      </c>
    </row>
    <row r="120" spans="1:3" x14ac:dyDescent="0.25">
      <c r="A120" s="129" t="s">
        <v>181</v>
      </c>
      <c r="B120" s="129"/>
      <c r="C120" s="129"/>
    </row>
    <row r="121" spans="1:3" x14ac:dyDescent="0.25">
      <c r="A121" s="128" t="s">
        <v>173</v>
      </c>
      <c r="B121" s="128"/>
      <c r="C121" s="128"/>
    </row>
    <row r="122" spans="1:3" x14ac:dyDescent="0.25">
      <c r="A122" s="128" t="s">
        <v>174</v>
      </c>
      <c r="B122" s="128"/>
      <c r="C122" s="128"/>
    </row>
    <row r="123" spans="1:3" x14ac:dyDescent="0.25">
      <c r="A123" s="129" t="s">
        <v>175</v>
      </c>
      <c r="B123" s="129"/>
      <c r="C123" s="129"/>
    </row>
    <row r="124" spans="1:3" x14ac:dyDescent="0.25">
      <c r="A124" s="128" t="s">
        <v>53</v>
      </c>
      <c r="B124" s="128"/>
      <c r="C124" s="128"/>
    </row>
    <row r="125" spans="1:3" x14ac:dyDescent="0.25">
      <c r="A125" s="129" t="s">
        <v>54</v>
      </c>
      <c r="B125" s="129"/>
      <c r="C125" s="129"/>
    </row>
    <row r="126" spans="1:3" x14ac:dyDescent="0.25">
      <c r="A126" s="128" t="s">
        <v>39</v>
      </c>
      <c r="B126" s="128"/>
      <c r="C126" s="128"/>
    </row>
    <row r="127" spans="1:3" x14ac:dyDescent="0.25">
      <c r="A127" s="12" t="s">
        <v>182</v>
      </c>
      <c r="B127" s="130" t="s">
        <v>183</v>
      </c>
    </row>
    <row r="128" spans="1:3" x14ac:dyDescent="0.25">
      <c r="A128" s="129" t="s">
        <v>184</v>
      </c>
      <c r="B128" s="129"/>
      <c r="C128" s="129"/>
    </row>
    <row r="129" spans="1:3" x14ac:dyDescent="0.25">
      <c r="A129" s="128" t="s">
        <v>185</v>
      </c>
      <c r="B129" s="128"/>
      <c r="C129" s="128"/>
    </row>
    <row r="130" spans="1:3" x14ac:dyDescent="0.25">
      <c r="A130" s="129" t="s">
        <v>177</v>
      </c>
      <c r="B130" s="129"/>
      <c r="C130" s="129"/>
    </row>
    <row r="131" spans="1:3" x14ac:dyDescent="0.25">
      <c r="A131" s="128" t="s">
        <v>178</v>
      </c>
      <c r="B131" s="128"/>
      <c r="C131" s="128"/>
    </row>
    <row r="132" spans="1:3" x14ac:dyDescent="0.25">
      <c r="A132" s="129" t="s">
        <v>64</v>
      </c>
      <c r="B132" s="129"/>
      <c r="C132" s="129"/>
    </row>
    <row r="133" spans="1:3" x14ac:dyDescent="0.25">
      <c r="A133" s="128" t="s">
        <v>65</v>
      </c>
      <c r="B133" s="128"/>
      <c r="C133" s="128"/>
    </row>
    <row r="134" spans="1:3" x14ac:dyDescent="0.25">
      <c r="A134" s="129" t="s">
        <v>186</v>
      </c>
      <c r="B134" s="129"/>
      <c r="C134" s="129"/>
    </row>
    <row r="135" spans="1:3" x14ac:dyDescent="0.25">
      <c r="A135" s="128" t="s">
        <v>66</v>
      </c>
      <c r="B135" s="128"/>
      <c r="C135" s="128"/>
    </row>
    <row r="136" spans="1:3" x14ac:dyDescent="0.25">
      <c r="A136" s="13" t="s">
        <v>187</v>
      </c>
    </row>
    <row r="137" spans="1:3" x14ac:dyDescent="0.25">
      <c r="A137" s="129" t="s">
        <v>49</v>
      </c>
      <c r="B137" s="129"/>
      <c r="C137" s="129"/>
    </row>
    <row r="138" spans="1:3" x14ac:dyDescent="0.25">
      <c r="A138" s="128" t="s">
        <v>98</v>
      </c>
      <c r="B138" s="128"/>
      <c r="C138" s="128"/>
    </row>
    <row r="139" spans="1:3" x14ac:dyDescent="0.25">
      <c r="A139" s="129" t="s">
        <v>99</v>
      </c>
      <c r="B139" s="129"/>
      <c r="C139" s="129"/>
    </row>
    <row r="140" spans="1:3" x14ac:dyDescent="0.25">
      <c r="A140" s="128"/>
      <c r="B140" s="128"/>
      <c r="C140" s="128"/>
    </row>
    <row r="141" spans="1:3" x14ac:dyDescent="0.25">
      <c r="A141" s="13" t="s">
        <v>188</v>
      </c>
    </row>
    <row r="142" spans="1:3" x14ac:dyDescent="0.25">
      <c r="A142" s="129" t="s">
        <v>189</v>
      </c>
      <c r="B142" s="129"/>
      <c r="C142" s="129"/>
    </row>
    <row r="143" spans="1:3" x14ac:dyDescent="0.25">
      <c r="A143" s="128" t="s">
        <v>190</v>
      </c>
      <c r="B143" s="128"/>
      <c r="C143" s="128"/>
    </row>
    <row r="144" spans="1:3" x14ac:dyDescent="0.25">
      <c r="A144" s="129" t="s">
        <v>191</v>
      </c>
      <c r="B144" s="129"/>
      <c r="C144" s="129"/>
    </row>
    <row r="145" spans="1:3" x14ac:dyDescent="0.25">
      <c r="A145" s="13" t="s">
        <v>192</v>
      </c>
      <c r="B145" s="128"/>
      <c r="C145" s="128"/>
    </row>
    <row r="146" spans="1:3" x14ac:dyDescent="0.25">
      <c r="A146" s="115" t="s">
        <v>193</v>
      </c>
      <c r="B146" s="115"/>
      <c r="C146" s="115"/>
    </row>
    <row r="147" spans="1:3" x14ac:dyDescent="0.25">
      <c r="A147" s="115" t="s">
        <v>194</v>
      </c>
      <c r="B147" s="115"/>
      <c r="C147" s="115"/>
    </row>
    <row r="148" spans="1:3" x14ac:dyDescent="0.25">
      <c r="A148" s="115" t="s">
        <v>195</v>
      </c>
      <c r="B148" s="115"/>
      <c r="C148" s="115"/>
    </row>
    <row r="149" spans="1:3" x14ac:dyDescent="0.25">
      <c r="A149" s="115" t="s">
        <v>196</v>
      </c>
      <c r="B149" s="115"/>
      <c r="C149" s="115"/>
    </row>
    <row r="150" spans="1:3" x14ac:dyDescent="0.25">
      <c r="A150" s="13" t="s">
        <v>188</v>
      </c>
    </row>
  </sheetData>
  <mergeCells count="3">
    <mergeCell ref="A112:C112"/>
    <mergeCell ref="A95:C95"/>
    <mergeCell ref="A101:C101"/>
  </mergeCells>
  <pageMargins left="0.75" right="0.75" top="1" bottom="1" header="0.5" footer="0.5"/>
  <pageSetup paperSize="9"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U868"/>
  <sheetViews>
    <sheetView showGridLines="0" tabSelected="1" workbookViewId="0">
      <pane xSplit="4" ySplit="1" topLeftCell="E678" activePane="bottomRight" state="frozen"/>
      <selection pane="topRight"/>
      <selection pane="bottomLeft"/>
      <selection pane="bottomRight" activeCell="G686" sqref="G686"/>
    </sheetView>
  </sheetViews>
  <sheetFormatPr baseColWidth="10" defaultColWidth="9.140625" defaultRowHeight="15" x14ac:dyDescent="0.25"/>
  <cols>
    <col min="1" max="1" width="7" style="74" customWidth="1"/>
    <col min="2" max="2" width="13" style="74" customWidth="1"/>
    <col min="3" max="3" width="14" style="74" customWidth="1"/>
    <col min="4" max="4" width="23" style="74" customWidth="1"/>
    <col min="5" max="5" width="10.85546875" style="74" customWidth="1"/>
    <col min="6" max="6" width="7" style="74" customWidth="1"/>
    <col min="7" max="7" width="66" style="74" customWidth="1"/>
    <col min="8" max="8" width="14" style="74" customWidth="1"/>
    <col min="9" max="9" width="17" style="74" customWidth="1"/>
    <col min="10" max="10" width="18" style="74" customWidth="1"/>
    <col min="11" max="11" width="14" style="74" customWidth="1"/>
    <col min="12" max="12" width="18" style="74" customWidth="1"/>
    <col min="13" max="13" width="24" style="74" customWidth="1"/>
    <col min="14" max="14" width="34" style="74" customWidth="1"/>
    <col min="15" max="18" width="17" style="74" customWidth="1"/>
    <col min="19" max="20" width="11" style="74" customWidth="1"/>
    <col min="21" max="21" width="26" style="74" customWidth="1"/>
    <col min="22" max="22" width="15" style="74" customWidth="1"/>
    <col min="23" max="25" width="11" style="74" customWidth="1"/>
    <col min="26" max="30" width="17" style="74" customWidth="1"/>
    <col min="31" max="31" width="18" style="74" customWidth="1"/>
    <col min="32" max="32" width="24" style="74" customWidth="1"/>
    <col min="33" max="33" width="20" style="74" hidden="1" customWidth="1"/>
    <col min="34" max="34" width="17" style="74" customWidth="1"/>
    <col min="35" max="37" width="17" style="74" hidden="1" customWidth="1"/>
    <col min="38" max="39" width="11" style="74" hidden="1" customWidth="1"/>
    <col min="40" max="40" width="50" style="74" customWidth="1"/>
    <col min="41" max="41" width="23.42578125" style="74" customWidth="1"/>
    <col min="42" max="42" width="22" style="74" customWidth="1"/>
    <col min="43" max="44" width="17.85546875" style="74" customWidth="1"/>
    <col min="45" max="45" width="20" style="74" customWidth="1"/>
    <col min="46" max="46" width="17.7109375" style="74" customWidth="1"/>
  </cols>
  <sheetData>
    <row r="1" spans="1:47" ht="48" customHeight="1" x14ac:dyDescent="0.25">
      <c r="A1" s="131" t="s">
        <v>197</v>
      </c>
      <c r="B1" s="132" t="s">
        <v>198</v>
      </c>
      <c r="C1" s="131" t="s">
        <v>146</v>
      </c>
      <c r="D1" s="131" t="s">
        <v>199</v>
      </c>
      <c r="E1" s="131" t="s">
        <v>54</v>
      </c>
      <c r="F1" s="131" t="s">
        <v>200</v>
      </c>
      <c r="G1" s="131" t="s">
        <v>201</v>
      </c>
      <c r="H1" s="132" t="s">
        <v>176</v>
      </c>
      <c r="I1" s="131" t="s">
        <v>182</v>
      </c>
      <c r="J1" s="131" t="s">
        <v>202</v>
      </c>
      <c r="K1" s="132" t="s">
        <v>187</v>
      </c>
      <c r="L1" s="131" t="s">
        <v>203</v>
      </c>
      <c r="M1" s="131" t="s">
        <v>102</v>
      </c>
      <c r="N1" s="131" t="s">
        <v>154</v>
      </c>
      <c r="O1" s="133" t="s">
        <v>204</v>
      </c>
      <c r="P1" s="134" t="s">
        <v>205</v>
      </c>
      <c r="Q1" s="134" t="s">
        <v>206</v>
      </c>
      <c r="R1" s="135" t="s">
        <v>192</v>
      </c>
      <c r="S1" s="136" t="s">
        <v>207</v>
      </c>
      <c r="T1" s="135" t="s">
        <v>208</v>
      </c>
      <c r="U1" s="132" t="s">
        <v>209</v>
      </c>
      <c r="V1" s="131" t="s">
        <v>210</v>
      </c>
      <c r="W1" s="135" t="s">
        <v>211</v>
      </c>
      <c r="X1" s="135" t="s">
        <v>212</v>
      </c>
      <c r="Y1" s="135" t="s">
        <v>213</v>
      </c>
      <c r="Z1" s="133" t="s">
        <v>214</v>
      </c>
      <c r="AA1" s="137" t="s">
        <v>215</v>
      </c>
      <c r="AB1" s="134" t="s">
        <v>216</v>
      </c>
      <c r="AC1" s="134" t="s">
        <v>217</v>
      </c>
      <c r="AD1" s="134" t="s">
        <v>218</v>
      </c>
      <c r="AE1" s="134" t="s">
        <v>219</v>
      </c>
      <c r="AF1" s="132" t="s">
        <v>170</v>
      </c>
      <c r="AG1" s="132" t="s">
        <v>220</v>
      </c>
      <c r="AH1" s="131" t="s">
        <v>221</v>
      </c>
      <c r="AI1" s="138" t="s">
        <v>222</v>
      </c>
      <c r="AJ1" s="138" t="s">
        <v>223</v>
      </c>
      <c r="AK1" s="138" t="s">
        <v>224</v>
      </c>
      <c r="AL1" s="131" t="s">
        <v>225</v>
      </c>
      <c r="AM1" s="139" t="s">
        <v>226</v>
      </c>
      <c r="AN1" s="140" t="s">
        <v>227</v>
      </c>
      <c r="AU1" s="141"/>
    </row>
    <row r="2" spans="1:47" ht="32.1" customHeight="1" x14ac:dyDescent="0.25">
      <c r="A2" s="142" t="str">
        <f t="shared" ref="A2:A65" si="0">IF(AF2="ENGAGE","✔",IF(AF2="EN COURS D'ENGAGEMENT","◕",IF(AF2="PREENGAGE","◑",IF(AF2="EN COURS DE PREENGAGEMENT","◔",IF(AF2="NON ENGAGE","✖","")))))</f>
        <v>✔</v>
      </c>
      <c r="B2" s="143">
        <v>2026</v>
      </c>
      <c r="C2" s="144" t="s">
        <v>28</v>
      </c>
      <c r="D2" s="144" t="s">
        <v>228</v>
      </c>
      <c r="E2" s="145" t="s">
        <v>39</v>
      </c>
      <c r="F2" s="145">
        <v>1</v>
      </c>
      <c r="G2" s="146" t="s">
        <v>229</v>
      </c>
      <c r="H2" s="143" t="s">
        <v>179</v>
      </c>
      <c r="I2" s="145" t="s">
        <v>184</v>
      </c>
      <c r="J2" s="145" t="s">
        <v>230</v>
      </c>
      <c r="K2" s="143" t="s">
        <v>99</v>
      </c>
      <c r="L2" s="145" t="s">
        <v>93</v>
      </c>
      <c r="M2" s="147" t="s">
        <v>3</v>
      </c>
      <c r="N2" s="148" t="s">
        <v>126</v>
      </c>
      <c r="O2" s="149"/>
      <c r="P2" s="150"/>
      <c r="Q2" s="150"/>
      <c r="R2" s="145" t="s">
        <v>194</v>
      </c>
      <c r="S2" s="151"/>
      <c r="T2" s="152"/>
      <c r="U2" s="153" t="s">
        <v>231</v>
      </c>
      <c r="V2" s="145">
        <v>2026</v>
      </c>
      <c r="W2" s="152">
        <v>46030</v>
      </c>
      <c r="X2" s="152"/>
      <c r="Y2" s="152">
        <v>46066</v>
      </c>
      <c r="Z2" s="149">
        <v>829202</v>
      </c>
      <c r="AA2" s="150">
        <v>0</v>
      </c>
      <c r="AB2" s="150">
        <v>995042.4</v>
      </c>
      <c r="AC2" s="150">
        <v>0</v>
      </c>
      <c r="AD2" s="150">
        <v>829202</v>
      </c>
      <c r="AE2" s="150">
        <v>995042.4</v>
      </c>
      <c r="AF2" s="154" t="s">
        <v>6</v>
      </c>
      <c r="AG2" s="153"/>
      <c r="AH2" s="150"/>
      <c r="AI2" s="150"/>
      <c r="AJ2" s="150"/>
      <c r="AK2" s="150"/>
      <c r="AL2" s="155"/>
      <c r="AM2" s="155"/>
      <c r="AN2" s="153" t="s">
        <v>232</v>
      </c>
      <c r="AO2" s="156"/>
      <c r="AP2" s="157"/>
      <c r="AQ2" s="158"/>
      <c r="AR2" s="158"/>
      <c r="AS2" s="14"/>
      <c r="AT2" s="158"/>
    </row>
    <row r="3" spans="1:47" ht="60" customHeight="1" x14ac:dyDescent="0.25">
      <c r="A3" s="142" t="str">
        <f t="shared" si="0"/>
        <v>✔</v>
      </c>
      <c r="B3" s="143">
        <v>2026</v>
      </c>
      <c r="C3" s="144" t="s">
        <v>18</v>
      </c>
      <c r="D3" s="144" t="s">
        <v>233</v>
      </c>
      <c r="E3" s="145" t="s">
        <v>39</v>
      </c>
      <c r="F3" s="145"/>
      <c r="G3" s="146" t="s">
        <v>234</v>
      </c>
      <c r="H3" s="143" t="s">
        <v>179</v>
      </c>
      <c r="I3" s="145" t="s">
        <v>184</v>
      </c>
      <c r="J3" s="145" t="s">
        <v>235</v>
      </c>
      <c r="K3" s="143" t="s">
        <v>99</v>
      </c>
      <c r="L3" s="145" t="s">
        <v>93</v>
      </c>
      <c r="M3" s="147" t="s">
        <v>3</v>
      </c>
      <c r="N3" s="148" t="s">
        <v>236</v>
      </c>
      <c r="O3" s="149"/>
      <c r="P3" s="150"/>
      <c r="Q3" s="150"/>
      <c r="R3" s="145" t="s">
        <v>195</v>
      </c>
      <c r="S3" s="151"/>
      <c r="T3" s="152"/>
      <c r="U3" s="153" t="s">
        <v>237</v>
      </c>
      <c r="V3" s="145">
        <v>2026</v>
      </c>
      <c r="W3" s="152">
        <v>46022</v>
      </c>
      <c r="X3" s="152"/>
      <c r="Y3" s="152">
        <v>46024</v>
      </c>
      <c r="Z3" s="149">
        <v>154000</v>
      </c>
      <c r="AA3" s="150">
        <v>0</v>
      </c>
      <c r="AB3" s="150">
        <f>+Z3</f>
        <v>154000</v>
      </c>
      <c r="AC3" s="150">
        <f>+AA3</f>
        <v>0</v>
      </c>
      <c r="AD3" s="150">
        <f>+Z3</f>
        <v>154000</v>
      </c>
      <c r="AE3" s="150">
        <f>+AB3</f>
        <v>154000</v>
      </c>
      <c r="AF3" s="154" t="s">
        <v>6</v>
      </c>
      <c r="AG3" s="153"/>
      <c r="AH3" s="150"/>
      <c r="AI3" s="150"/>
      <c r="AJ3" s="150"/>
      <c r="AK3" s="150"/>
      <c r="AL3" s="155"/>
      <c r="AM3" s="155"/>
      <c r="AN3" s="153" t="s">
        <v>238</v>
      </c>
      <c r="AO3" s="156"/>
      <c r="AP3" s="157"/>
      <c r="AQ3" s="158"/>
      <c r="AR3" s="158"/>
      <c r="AS3" s="14"/>
      <c r="AT3" s="158"/>
    </row>
    <row r="4" spans="1:47" ht="60" customHeight="1" x14ac:dyDescent="0.25">
      <c r="A4" s="142" t="str">
        <f t="shared" si="0"/>
        <v>✔</v>
      </c>
      <c r="B4" s="143">
        <v>2026</v>
      </c>
      <c r="C4" s="144" t="s">
        <v>18</v>
      </c>
      <c r="D4" s="144" t="s">
        <v>233</v>
      </c>
      <c r="E4" s="145" t="s">
        <v>39</v>
      </c>
      <c r="F4" s="145"/>
      <c r="G4" s="146" t="s">
        <v>239</v>
      </c>
      <c r="H4" s="143" t="s">
        <v>179</v>
      </c>
      <c r="I4" s="145" t="s">
        <v>184</v>
      </c>
      <c r="J4" s="145" t="s">
        <v>240</v>
      </c>
      <c r="K4" s="143" t="s">
        <v>99</v>
      </c>
      <c r="L4" s="145" t="s">
        <v>93</v>
      </c>
      <c r="M4" s="147" t="s">
        <v>3</v>
      </c>
      <c r="N4" s="148" t="s">
        <v>236</v>
      </c>
      <c r="O4" s="149"/>
      <c r="P4" s="150"/>
      <c r="Q4" s="150"/>
      <c r="R4" s="145" t="s">
        <v>195</v>
      </c>
      <c r="S4" s="151"/>
      <c r="T4" s="152"/>
      <c r="U4" s="153" t="s">
        <v>241</v>
      </c>
      <c r="V4" s="145">
        <v>2026</v>
      </c>
      <c r="W4" s="152">
        <v>46387</v>
      </c>
      <c r="X4" s="152"/>
      <c r="Y4" s="152">
        <v>46024</v>
      </c>
      <c r="Z4" s="149">
        <v>375000</v>
      </c>
      <c r="AA4" s="150">
        <v>0</v>
      </c>
      <c r="AB4" s="150">
        <f t="shared" ref="AB4:AB35" si="1">Z4</f>
        <v>375000</v>
      </c>
      <c r="AC4" s="150">
        <v>0</v>
      </c>
      <c r="AD4" s="150">
        <f t="shared" ref="AD4:AD35" si="2">Z4</f>
        <v>375000</v>
      </c>
      <c r="AE4" s="150">
        <f t="shared" ref="AE4:AE35" si="3">Z4</f>
        <v>375000</v>
      </c>
      <c r="AF4" s="154" t="s">
        <v>6</v>
      </c>
      <c r="AG4" s="153"/>
      <c r="AH4" s="150"/>
      <c r="AI4" s="150"/>
      <c r="AJ4" s="150"/>
      <c r="AK4" s="150"/>
      <c r="AL4" s="155"/>
      <c r="AM4" s="155"/>
      <c r="AN4" s="153" t="s">
        <v>238</v>
      </c>
      <c r="AO4" s="156"/>
      <c r="AP4" s="157"/>
      <c r="AQ4" s="158"/>
      <c r="AR4" s="158"/>
      <c r="AS4" s="14"/>
      <c r="AT4" s="158"/>
    </row>
    <row r="5" spans="1:47" ht="60" customHeight="1" x14ac:dyDescent="0.25">
      <c r="A5" s="142" t="str">
        <f t="shared" si="0"/>
        <v>✔</v>
      </c>
      <c r="B5" s="143">
        <v>2026</v>
      </c>
      <c r="C5" s="144" t="s">
        <v>18</v>
      </c>
      <c r="D5" s="144" t="s">
        <v>233</v>
      </c>
      <c r="E5" s="145" t="s">
        <v>39</v>
      </c>
      <c r="F5" s="145"/>
      <c r="G5" s="146" t="s">
        <v>242</v>
      </c>
      <c r="H5" s="143" t="s">
        <v>179</v>
      </c>
      <c r="I5" s="145" t="s">
        <v>184</v>
      </c>
      <c r="J5" s="145" t="s">
        <v>243</v>
      </c>
      <c r="K5" s="143" t="s">
        <v>99</v>
      </c>
      <c r="L5" s="145" t="s">
        <v>93</v>
      </c>
      <c r="M5" s="147" t="s">
        <v>3</v>
      </c>
      <c r="N5" s="148" t="s">
        <v>236</v>
      </c>
      <c r="O5" s="149"/>
      <c r="P5" s="150"/>
      <c r="Q5" s="150"/>
      <c r="R5" s="145" t="s">
        <v>195</v>
      </c>
      <c r="S5" s="151"/>
      <c r="T5" s="152"/>
      <c r="U5" s="153" t="s">
        <v>244</v>
      </c>
      <c r="V5" s="145">
        <v>2026</v>
      </c>
      <c r="W5" s="152">
        <v>46387</v>
      </c>
      <c r="X5" s="152"/>
      <c r="Y5" s="152">
        <v>46024</v>
      </c>
      <c r="Z5" s="149">
        <v>445714.08</v>
      </c>
      <c r="AA5" s="150">
        <v>0</v>
      </c>
      <c r="AB5" s="150">
        <f t="shared" si="1"/>
        <v>445714.08</v>
      </c>
      <c r="AC5" s="150">
        <v>0</v>
      </c>
      <c r="AD5" s="150">
        <f t="shared" si="2"/>
        <v>445714.08</v>
      </c>
      <c r="AE5" s="150">
        <f t="shared" si="3"/>
        <v>445714.08</v>
      </c>
      <c r="AF5" s="154" t="s">
        <v>6</v>
      </c>
      <c r="AG5" s="153"/>
      <c r="AH5" s="150"/>
      <c r="AI5" s="150"/>
      <c r="AJ5" s="150"/>
      <c r="AK5" s="150"/>
      <c r="AL5" s="155"/>
      <c r="AM5" s="155"/>
      <c r="AN5" s="153" t="s">
        <v>238</v>
      </c>
      <c r="AO5" s="156"/>
      <c r="AP5" s="157"/>
      <c r="AQ5" s="158"/>
      <c r="AR5" s="158"/>
      <c r="AS5" s="14"/>
      <c r="AT5" s="158"/>
    </row>
    <row r="6" spans="1:47" ht="60" customHeight="1" x14ac:dyDescent="0.25">
      <c r="A6" s="142" t="str">
        <f t="shared" si="0"/>
        <v>✔</v>
      </c>
      <c r="B6" s="143">
        <v>2026</v>
      </c>
      <c r="C6" s="144" t="s">
        <v>18</v>
      </c>
      <c r="D6" s="144" t="s">
        <v>233</v>
      </c>
      <c r="E6" s="145" t="s">
        <v>39</v>
      </c>
      <c r="F6" s="145"/>
      <c r="G6" s="146" t="s">
        <v>245</v>
      </c>
      <c r="H6" s="143" t="s">
        <v>179</v>
      </c>
      <c r="I6" s="145" t="s">
        <v>184</v>
      </c>
      <c r="J6" s="145" t="s">
        <v>246</v>
      </c>
      <c r="K6" s="143" t="s">
        <v>99</v>
      </c>
      <c r="L6" s="145" t="s">
        <v>93</v>
      </c>
      <c r="M6" s="147" t="s">
        <v>3</v>
      </c>
      <c r="N6" s="148" t="s">
        <v>236</v>
      </c>
      <c r="O6" s="149"/>
      <c r="P6" s="150"/>
      <c r="Q6" s="150"/>
      <c r="R6" s="145" t="s">
        <v>195</v>
      </c>
      <c r="S6" s="151"/>
      <c r="T6" s="152"/>
      <c r="U6" s="153" t="s">
        <v>247</v>
      </c>
      <c r="V6" s="145">
        <v>2026</v>
      </c>
      <c r="W6" s="152">
        <v>46387</v>
      </c>
      <c r="X6" s="152"/>
      <c r="Y6" s="152">
        <v>46024</v>
      </c>
      <c r="Z6" s="149">
        <v>880000</v>
      </c>
      <c r="AA6" s="150">
        <v>0</v>
      </c>
      <c r="AB6" s="150">
        <f t="shared" si="1"/>
        <v>880000</v>
      </c>
      <c r="AC6" s="150">
        <v>0</v>
      </c>
      <c r="AD6" s="150">
        <f t="shared" si="2"/>
        <v>880000</v>
      </c>
      <c r="AE6" s="150">
        <f t="shared" si="3"/>
        <v>880000</v>
      </c>
      <c r="AF6" s="154" t="s">
        <v>6</v>
      </c>
      <c r="AG6" s="153"/>
      <c r="AH6" s="150"/>
      <c r="AI6" s="150"/>
      <c r="AJ6" s="150"/>
      <c r="AK6" s="150"/>
      <c r="AL6" s="155"/>
      <c r="AM6" s="155"/>
      <c r="AN6" s="153" t="s">
        <v>238</v>
      </c>
      <c r="AO6" s="156"/>
      <c r="AP6" s="157"/>
      <c r="AQ6" s="158"/>
      <c r="AR6" s="158"/>
      <c r="AS6" s="14"/>
      <c r="AT6" s="158"/>
    </row>
    <row r="7" spans="1:47" ht="60" customHeight="1" x14ac:dyDescent="0.25">
      <c r="A7" s="142" t="str">
        <f t="shared" si="0"/>
        <v>✔</v>
      </c>
      <c r="B7" s="143">
        <v>2026</v>
      </c>
      <c r="C7" s="144" t="s">
        <v>18</v>
      </c>
      <c r="D7" s="144" t="s">
        <v>233</v>
      </c>
      <c r="E7" s="145" t="s">
        <v>39</v>
      </c>
      <c r="F7" s="145"/>
      <c r="G7" s="146" t="s">
        <v>248</v>
      </c>
      <c r="H7" s="143" t="s">
        <v>179</v>
      </c>
      <c r="I7" s="145" t="s">
        <v>184</v>
      </c>
      <c r="J7" s="145" t="s">
        <v>249</v>
      </c>
      <c r="K7" s="143" t="s">
        <v>99</v>
      </c>
      <c r="L7" s="145" t="s">
        <v>93</v>
      </c>
      <c r="M7" s="147" t="s">
        <v>3</v>
      </c>
      <c r="N7" s="148" t="s">
        <v>236</v>
      </c>
      <c r="O7" s="149"/>
      <c r="P7" s="150"/>
      <c r="Q7" s="150"/>
      <c r="R7" s="145" t="s">
        <v>195</v>
      </c>
      <c r="S7" s="151"/>
      <c r="T7" s="152"/>
      <c r="U7" s="153" t="s">
        <v>250</v>
      </c>
      <c r="V7" s="145">
        <v>2026</v>
      </c>
      <c r="W7" s="152">
        <v>46387</v>
      </c>
      <c r="X7" s="152"/>
      <c r="Y7" s="152">
        <v>46024</v>
      </c>
      <c r="Z7" s="149">
        <v>176000</v>
      </c>
      <c r="AA7" s="150">
        <v>0</v>
      </c>
      <c r="AB7" s="150">
        <f t="shared" si="1"/>
        <v>176000</v>
      </c>
      <c r="AC7" s="150">
        <v>0</v>
      </c>
      <c r="AD7" s="150">
        <f t="shared" si="2"/>
        <v>176000</v>
      </c>
      <c r="AE7" s="150">
        <f t="shared" si="3"/>
        <v>176000</v>
      </c>
      <c r="AF7" s="154" t="s">
        <v>6</v>
      </c>
      <c r="AG7" s="153"/>
      <c r="AH7" s="150"/>
      <c r="AI7" s="150"/>
      <c r="AJ7" s="150"/>
      <c r="AK7" s="150"/>
      <c r="AL7" s="155"/>
      <c r="AM7" s="155"/>
      <c r="AN7" s="153" t="s">
        <v>238</v>
      </c>
      <c r="AO7" s="156"/>
      <c r="AP7" s="157"/>
      <c r="AQ7" s="158"/>
      <c r="AR7" s="158"/>
      <c r="AS7" s="14"/>
      <c r="AT7" s="158"/>
    </row>
    <row r="8" spans="1:47" ht="60" customHeight="1" x14ac:dyDescent="0.25">
      <c r="A8" s="142" t="str">
        <f t="shared" si="0"/>
        <v>✔</v>
      </c>
      <c r="B8" s="143">
        <v>2026</v>
      </c>
      <c r="C8" s="144" t="s">
        <v>18</v>
      </c>
      <c r="D8" s="144" t="s">
        <v>233</v>
      </c>
      <c r="E8" s="145" t="s">
        <v>39</v>
      </c>
      <c r="F8" s="145"/>
      <c r="G8" s="146" t="s">
        <v>251</v>
      </c>
      <c r="H8" s="143" t="s">
        <v>179</v>
      </c>
      <c r="I8" s="145" t="s">
        <v>184</v>
      </c>
      <c r="J8" s="145" t="s">
        <v>252</v>
      </c>
      <c r="K8" s="143" t="s">
        <v>99</v>
      </c>
      <c r="L8" s="145" t="s">
        <v>93</v>
      </c>
      <c r="M8" s="147" t="s">
        <v>3</v>
      </c>
      <c r="N8" s="148" t="s">
        <v>236</v>
      </c>
      <c r="O8" s="149"/>
      <c r="P8" s="150"/>
      <c r="Q8" s="150"/>
      <c r="R8" s="145" t="s">
        <v>195</v>
      </c>
      <c r="S8" s="151"/>
      <c r="T8" s="152"/>
      <c r="U8" s="153" t="s">
        <v>253</v>
      </c>
      <c r="V8" s="145">
        <v>2026</v>
      </c>
      <c r="W8" s="152">
        <v>46387</v>
      </c>
      <c r="X8" s="152"/>
      <c r="Y8" s="152">
        <v>46024</v>
      </c>
      <c r="Z8" s="149">
        <v>342857</v>
      </c>
      <c r="AA8" s="150">
        <v>0</v>
      </c>
      <c r="AB8" s="150">
        <f t="shared" si="1"/>
        <v>342857</v>
      </c>
      <c r="AC8" s="150">
        <v>0</v>
      </c>
      <c r="AD8" s="150">
        <f t="shared" si="2"/>
        <v>342857</v>
      </c>
      <c r="AE8" s="150">
        <f t="shared" si="3"/>
        <v>342857</v>
      </c>
      <c r="AF8" s="154" t="s">
        <v>6</v>
      </c>
      <c r="AG8" s="153"/>
      <c r="AH8" s="150"/>
      <c r="AI8" s="150"/>
      <c r="AJ8" s="150"/>
      <c r="AK8" s="150"/>
      <c r="AL8" s="155"/>
      <c r="AM8" s="155"/>
      <c r="AN8" s="153" t="s">
        <v>238</v>
      </c>
      <c r="AO8" s="156"/>
      <c r="AP8" s="157"/>
      <c r="AQ8" s="158"/>
      <c r="AR8" s="158"/>
      <c r="AS8" s="14"/>
      <c r="AT8" s="158"/>
    </row>
    <row r="9" spans="1:47" ht="46.5" customHeight="1" x14ac:dyDescent="0.25">
      <c r="A9" s="142" t="str">
        <f t="shared" si="0"/>
        <v>✔</v>
      </c>
      <c r="B9" s="143">
        <v>2026</v>
      </c>
      <c r="C9" s="144" t="s">
        <v>13</v>
      </c>
      <c r="D9" s="144" t="s">
        <v>254</v>
      </c>
      <c r="E9" s="145" t="s">
        <v>39</v>
      </c>
      <c r="F9" s="145"/>
      <c r="G9" s="146" t="s">
        <v>255</v>
      </c>
      <c r="H9" s="143" t="s">
        <v>179</v>
      </c>
      <c r="I9" s="145" t="s">
        <v>184</v>
      </c>
      <c r="J9" s="145"/>
      <c r="K9" s="143" t="s">
        <v>99</v>
      </c>
      <c r="L9" s="145" t="s">
        <v>93</v>
      </c>
      <c r="M9" s="147" t="s">
        <v>3</v>
      </c>
      <c r="N9" s="148" t="s">
        <v>256</v>
      </c>
      <c r="O9" s="149"/>
      <c r="P9" s="150"/>
      <c r="Q9" s="150"/>
      <c r="R9" s="145" t="s">
        <v>195</v>
      </c>
      <c r="S9" s="151"/>
      <c r="T9" s="152"/>
      <c r="U9" s="153" t="s">
        <v>257</v>
      </c>
      <c r="V9" s="145">
        <v>2026</v>
      </c>
      <c r="W9" s="152">
        <v>46022</v>
      </c>
      <c r="X9" s="152"/>
      <c r="Y9" s="152">
        <v>46024</v>
      </c>
      <c r="Z9" s="149">
        <v>113142.48</v>
      </c>
      <c r="AA9" s="150">
        <v>0</v>
      </c>
      <c r="AB9" s="150">
        <f t="shared" si="1"/>
        <v>113142.48</v>
      </c>
      <c r="AC9" s="150">
        <v>0</v>
      </c>
      <c r="AD9" s="150">
        <f t="shared" si="2"/>
        <v>113142.48</v>
      </c>
      <c r="AE9" s="150">
        <f t="shared" si="3"/>
        <v>113142.48</v>
      </c>
      <c r="AF9" s="154" t="s">
        <v>6</v>
      </c>
      <c r="AG9" s="153"/>
      <c r="AH9" s="150"/>
      <c r="AI9" s="150"/>
      <c r="AJ9" s="150"/>
      <c r="AK9" s="150"/>
      <c r="AL9" s="155"/>
      <c r="AM9" s="155"/>
      <c r="AN9" s="153" t="s">
        <v>258</v>
      </c>
      <c r="AO9" s="156"/>
      <c r="AP9" s="157"/>
      <c r="AQ9" s="158"/>
      <c r="AR9" s="158"/>
      <c r="AS9" s="14"/>
      <c r="AT9" s="158"/>
    </row>
    <row r="10" spans="1:47" ht="46.5" customHeight="1" x14ac:dyDescent="0.25">
      <c r="A10" s="142" t="str">
        <f t="shared" si="0"/>
        <v>✔</v>
      </c>
      <c r="B10" s="143">
        <v>2026</v>
      </c>
      <c r="C10" s="144" t="s">
        <v>13</v>
      </c>
      <c r="D10" s="144" t="s">
        <v>254</v>
      </c>
      <c r="E10" s="145" t="s">
        <v>39</v>
      </c>
      <c r="F10" s="145"/>
      <c r="G10" s="146" t="s">
        <v>259</v>
      </c>
      <c r="H10" s="143" t="s">
        <v>179</v>
      </c>
      <c r="I10" s="145" t="s">
        <v>184</v>
      </c>
      <c r="J10" s="145"/>
      <c r="K10" s="143" t="s">
        <v>99</v>
      </c>
      <c r="L10" s="145" t="s">
        <v>93</v>
      </c>
      <c r="M10" s="147" t="s">
        <v>3</v>
      </c>
      <c r="N10" s="148" t="s">
        <v>256</v>
      </c>
      <c r="O10" s="149"/>
      <c r="P10" s="150"/>
      <c r="Q10" s="150"/>
      <c r="R10" s="145" t="s">
        <v>195</v>
      </c>
      <c r="S10" s="151"/>
      <c r="T10" s="152"/>
      <c r="U10" s="153" t="s">
        <v>260</v>
      </c>
      <c r="V10" s="145">
        <v>2026</v>
      </c>
      <c r="W10" s="152">
        <v>46022</v>
      </c>
      <c r="X10" s="152"/>
      <c r="Y10" s="152">
        <v>46024</v>
      </c>
      <c r="Z10" s="149">
        <v>113142.48</v>
      </c>
      <c r="AA10" s="150">
        <v>0</v>
      </c>
      <c r="AB10" s="150">
        <f t="shared" si="1"/>
        <v>113142.48</v>
      </c>
      <c r="AC10" s="150">
        <v>0</v>
      </c>
      <c r="AD10" s="150">
        <f t="shared" si="2"/>
        <v>113142.48</v>
      </c>
      <c r="AE10" s="150">
        <f t="shared" si="3"/>
        <v>113142.48</v>
      </c>
      <c r="AF10" s="154" t="s">
        <v>6</v>
      </c>
      <c r="AG10" s="153"/>
      <c r="AH10" s="150"/>
      <c r="AI10" s="150"/>
      <c r="AJ10" s="150"/>
      <c r="AK10" s="150"/>
      <c r="AL10" s="155"/>
      <c r="AM10" s="155"/>
      <c r="AN10" s="153" t="s">
        <v>258</v>
      </c>
      <c r="AO10" s="156"/>
      <c r="AP10" s="157"/>
      <c r="AQ10" s="158"/>
      <c r="AR10" s="158"/>
      <c r="AS10" s="14"/>
      <c r="AT10" s="158"/>
    </row>
    <row r="11" spans="1:47" ht="46.5" customHeight="1" x14ac:dyDescent="0.25">
      <c r="A11" s="142" t="str">
        <f t="shared" si="0"/>
        <v>✔</v>
      </c>
      <c r="B11" s="143">
        <v>2026</v>
      </c>
      <c r="C11" s="144" t="s">
        <v>13</v>
      </c>
      <c r="D11" s="144" t="s">
        <v>254</v>
      </c>
      <c r="E11" s="145" t="s">
        <v>39</v>
      </c>
      <c r="F11" s="145"/>
      <c r="G11" s="146" t="s">
        <v>261</v>
      </c>
      <c r="H11" s="143" t="s">
        <v>179</v>
      </c>
      <c r="I11" s="145" t="s">
        <v>184</v>
      </c>
      <c r="J11" s="145"/>
      <c r="K11" s="143" t="s">
        <v>99</v>
      </c>
      <c r="L11" s="145" t="s">
        <v>93</v>
      </c>
      <c r="M11" s="147" t="s">
        <v>3</v>
      </c>
      <c r="N11" s="148" t="s">
        <v>256</v>
      </c>
      <c r="O11" s="149"/>
      <c r="P11" s="150"/>
      <c r="Q11" s="150"/>
      <c r="R11" s="145" t="s">
        <v>195</v>
      </c>
      <c r="S11" s="151"/>
      <c r="T11" s="152"/>
      <c r="U11" s="153" t="s">
        <v>262</v>
      </c>
      <c r="V11" s="145">
        <v>2026</v>
      </c>
      <c r="W11" s="152">
        <v>46022</v>
      </c>
      <c r="X11" s="152"/>
      <c r="Y11" s="152">
        <v>46024</v>
      </c>
      <c r="Z11" s="149">
        <v>113142.48</v>
      </c>
      <c r="AA11" s="150">
        <v>0</v>
      </c>
      <c r="AB11" s="150">
        <f t="shared" si="1"/>
        <v>113142.48</v>
      </c>
      <c r="AC11" s="150">
        <v>0</v>
      </c>
      <c r="AD11" s="150">
        <f t="shared" si="2"/>
        <v>113142.48</v>
      </c>
      <c r="AE11" s="150">
        <f t="shared" si="3"/>
        <v>113142.48</v>
      </c>
      <c r="AF11" s="154" t="s">
        <v>6</v>
      </c>
      <c r="AG11" s="153"/>
      <c r="AH11" s="150"/>
      <c r="AI11" s="150"/>
      <c r="AJ11" s="150"/>
      <c r="AK11" s="150"/>
      <c r="AL11" s="155"/>
      <c r="AM11" s="155"/>
      <c r="AN11" s="153" t="s">
        <v>258</v>
      </c>
      <c r="AO11" s="156"/>
      <c r="AP11" s="157"/>
      <c r="AQ11" s="158"/>
      <c r="AR11" s="158"/>
      <c r="AS11" s="14"/>
      <c r="AT11" s="158"/>
    </row>
    <row r="12" spans="1:47" ht="46.5" customHeight="1" x14ac:dyDescent="0.25">
      <c r="A12" s="142" t="str">
        <f t="shared" si="0"/>
        <v>✔</v>
      </c>
      <c r="B12" s="143">
        <v>2026</v>
      </c>
      <c r="C12" s="144" t="s">
        <v>13</v>
      </c>
      <c r="D12" s="144" t="s">
        <v>254</v>
      </c>
      <c r="E12" s="145" t="s">
        <v>39</v>
      </c>
      <c r="F12" s="145"/>
      <c r="G12" s="146" t="s">
        <v>263</v>
      </c>
      <c r="H12" s="143" t="s">
        <v>179</v>
      </c>
      <c r="I12" s="145" t="s">
        <v>184</v>
      </c>
      <c r="J12" s="145"/>
      <c r="K12" s="143" t="s">
        <v>99</v>
      </c>
      <c r="L12" s="145" t="s">
        <v>93</v>
      </c>
      <c r="M12" s="147" t="s">
        <v>3</v>
      </c>
      <c r="N12" s="148" t="s">
        <v>256</v>
      </c>
      <c r="O12" s="149"/>
      <c r="P12" s="150"/>
      <c r="Q12" s="150"/>
      <c r="R12" s="145" t="s">
        <v>195</v>
      </c>
      <c r="S12" s="151"/>
      <c r="T12" s="152"/>
      <c r="U12" s="153" t="s">
        <v>262</v>
      </c>
      <c r="V12" s="145">
        <v>2026</v>
      </c>
      <c r="W12" s="152">
        <v>46022</v>
      </c>
      <c r="X12" s="152"/>
      <c r="Y12" s="152">
        <v>46024</v>
      </c>
      <c r="Z12" s="149">
        <v>113142.48</v>
      </c>
      <c r="AA12" s="150">
        <v>0</v>
      </c>
      <c r="AB12" s="150">
        <f t="shared" si="1"/>
        <v>113142.48</v>
      </c>
      <c r="AC12" s="150">
        <v>0</v>
      </c>
      <c r="AD12" s="150">
        <f t="shared" si="2"/>
        <v>113142.48</v>
      </c>
      <c r="AE12" s="150">
        <f t="shared" si="3"/>
        <v>113142.48</v>
      </c>
      <c r="AF12" s="154" t="s">
        <v>6</v>
      </c>
      <c r="AG12" s="153"/>
      <c r="AH12" s="150"/>
      <c r="AI12" s="150"/>
      <c r="AJ12" s="150"/>
      <c r="AK12" s="150"/>
      <c r="AL12" s="155"/>
      <c r="AM12" s="155"/>
      <c r="AN12" s="153" t="s">
        <v>258</v>
      </c>
      <c r="AO12" s="156"/>
      <c r="AP12" s="157"/>
      <c r="AQ12" s="158"/>
      <c r="AR12" s="158"/>
      <c r="AS12" s="14"/>
      <c r="AT12" s="158"/>
    </row>
    <row r="13" spans="1:47" ht="46.5" customHeight="1" x14ac:dyDescent="0.25">
      <c r="A13" s="142" t="str">
        <f t="shared" si="0"/>
        <v>✔</v>
      </c>
      <c r="B13" s="143">
        <v>2026</v>
      </c>
      <c r="C13" s="144" t="s">
        <v>13</v>
      </c>
      <c r="D13" s="144" t="s">
        <v>254</v>
      </c>
      <c r="E13" s="145" t="s">
        <v>39</v>
      </c>
      <c r="F13" s="145"/>
      <c r="G13" s="146" t="s">
        <v>264</v>
      </c>
      <c r="H13" s="143" t="s">
        <v>179</v>
      </c>
      <c r="I13" s="145" t="s">
        <v>184</v>
      </c>
      <c r="J13" s="145"/>
      <c r="K13" s="143" t="s">
        <v>99</v>
      </c>
      <c r="L13" s="145" t="s">
        <v>93</v>
      </c>
      <c r="M13" s="147" t="s">
        <v>3</v>
      </c>
      <c r="N13" s="148" t="s">
        <v>256</v>
      </c>
      <c r="O13" s="149"/>
      <c r="P13" s="150"/>
      <c r="Q13" s="150"/>
      <c r="R13" s="145" t="s">
        <v>195</v>
      </c>
      <c r="S13" s="151"/>
      <c r="T13" s="152"/>
      <c r="U13" s="153" t="s">
        <v>265</v>
      </c>
      <c r="V13" s="145">
        <v>2026</v>
      </c>
      <c r="W13" s="152">
        <v>46022</v>
      </c>
      <c r="X13" s="152"/>
      <c r="Y13" s="152">
        <v>46024</v>
      </c>
      <c r="Z13" s="149">
        <v>113142.48</v>
      </c>
      <c r="AA13" s="150">
        <v>0</v>
      </c>
      <c r="AB13" s="150">
        <f t="shared" si="1"/>
        <v>113142.48</v>
      </c>
      <c r="AC13" s="150">
        <v>0</v>
      </c>
      <c r="AD13" s="150">
        <f t="shared" si="2"/>
        <v>113142.48</v>
      </c>
      <c r="AE13" s="150">
        <f t="shared" si="3"/>
        <v>113142.48</v>
      </c>
      <c r="AF13" s="154" t="s">
        <v>6</v>
      </c>
      <c r="AG13" s="153"/>
      <c r="AH13" s="150"/>
      <c r="AI13" s="150"/>
      <c r="AJ13" s="150"/>
      <c r="AK13" s="150"/>
      <c r="AL13" s="155"/>
      <c r="AM13" s="155"/>
      <c r="AN13" s="153" t="s">
        <v>258</v>
      </c>
      <c r="AO13" s="156"/>
      <c r="AP13" s="157"/>
      <c r="AQ13" s="158"/>
      <c r="AR13" s="158"/>
      <c r="AS13" s="14"/>
      <c r="AT13" s="158"/>
    </row>
    <row r="14" spans="1:47" ht="46.5" customHeight="1" x14ac:dyDescent="0.25">
      <c r="A14" s="142" t="str">
        <f t="shared" si="0"/>
        <v>✔</v>
      </c>
      <c r="B14" s="143">
        <v>2026</v>
      </c>
      <c r="C14" s="144" t="s">
        <v>13</v>
      </c>
      <c r="D14" s="144" t="s">
        <v>254</v>
      </c>
      <c r="E14" s="145" t="s">
        <v>39</v>
      </c>
      <c r="F14" s="145"/>
      <c r="G14" s="146" t="s">
        <v>266</v>
      </c>
      <c r="H14" s="143" t="s">
        <v>179</v>
      </c>
      <c r="I14" s="145" t="s">
        <v>184</v>
      </c>
      <c r="J14" s="145"/>
      <c r="K14" s="143" t="s">
        <v>99</v>
      </c>
      <c r="L14" s="145" t="s">
        <v>93</v>
      </c>
      <c r="M14" s="147" t="s">
        <v>3</v>
      </c>
      <c r="N14" s="148" t="s">
        <v>256</v>
      </c>
      <c r="O14" s="149"/>
      <c r="P14" s="150"/>
      <c r="Q14" s="150"/>
      <c r="R14" s="145" t="s">
        <v>195</v>
      </c>
      <c r="S14" s="151"/>
      <c r="T14" s="152"/>
      <c r="U14" s="153" t="s">
        <v>267</v>
      </c>
      <c r="V14" s="145">
        <v>2026</v>
      </c>
      <c r="W14" s="152">
        <v>46022</v>
      </c>
      <c r="X14" s="152"/>
      <c r="Y14" s="152">
        <v>46024</v>
      </c>
      <c r="Z14" s="149">
        <v>113142.48</v>
      </c>
      <c r="AA14" s="150">
        <v>0</v>
      </c>
      <c r="AB14" s="150">
        <f t="shared" si="1"/>
        <v>113142.48</v>
      </c>
      <c r="AC14" s="150">
        <v>0</v>
      </c>
      <c r="AD14" s="150">
        <f t="shared" si="2"/>
        <v>113142.48</v>
      </c>
      <c r="AE14" s="150">
        <f t="shared" si="3"/>
        <v>113142.48</v>
      </c>
      <c r="AF14" s="154" t="s">
        <v>6</v>
      </c>
      <c r="AG14" s="153"/>
      <c r="AH14" s="150"/>
      <c r="AI14" s="150"/>
      <c r="AJ14" s="150"/>
      <c r="AK14" s="150"/>
      <c r="AL14" s="155"/>
      <c r="AM14" s="155"/>
      <c r="AN14" s="153" t="s">
        <v>258</v>
      </c>
      <c r="AO14" s="156"/>
      <c r="AP14" s="157"/>
      <c r="AQ14" s="158"/>
      <c r="AR14" s="158"/>
      <c r="AS14" s="14"/>
      <c r="AT14" s="158"/>
    </row>
    <row r="15" spans="1:47" ht="46.5" customHeight="1" x14ac:dyDescent="0.25">
      <c r="A15" s="142" t="str">
        <f t="shared" si="0"/>
        <v>✔</v>
      </c>
      <c r="B15" s="143">
        <v>2026</v>
      </c>
      <c r="C15" s="144" t="s">
        <v>13</v>
      </c>
      <c r="D15" s="144" t="s">
        <v>254</v>
      </c>
      <c r="E15" s="145" t="s">
        <v>39</v>
      </c>
      <c r="F15" s="145"/>
      <c r="G15" s="146" t="s">
        <v>268</v>
      </c>
      <c r="H15" s="143" t="s">
        <v>179</v>
      </c>
      <c r="I15" s="145" t="s">
        <v>184</v>
      </c>
      <c r="J15" s="145"/>
      <c r="K15" s="143" t="s">
        <v>99</v>
      </c>
      <c r="L15" s="145" t="s">
        <v>93</v>
      </c>
      <c r="M15" s="147" t="s">
        <v>3</v>
      </c>
      <c r="N15" s="148" t="s">
        <v>256</v>
      </c>
      <c r="O15" s="149"/>
      <c r="P15" s="150"/>
      <c r="Q15" s="150"/>
      <c r="R15" s="145" t="s">
        <v>195</v>
      </c>
      <c r="S15" s="151"/>
      <c r="T15" s="152"/>
      <c r="U15" s="153" t="s">
        <v>269</v>
      </c>
      <c r="V15" s="145">
        <v>2026</v>
      </c>
      <c r="W15" s="152">
        <v>46022</v>
      </c>
      <c r="X15" s="152"/>
      <c r="Y15" s="152">
        <v>46024</v>
      </c>
      <c r="Z15" s="149">
        <v>113142.48</v>
      </c>
      <c r="AA15" s="150">
        <v>0</v>
      </c>
      <c r="AB15" s="150">
        <f t="shared" si="1"/>
        <v>113142.48</v>
      </c>
      <c r="AC15" s="150">
        <v>0</v>
      </c>
      <c r="AD15" s="150">
        <f t="shared" si="2"/>
        <v>113142.48</v>
      </c>
      <c r="AE15" s="150">
        <f t="shared" si="3"/>
        <v>113142.48</v>
      </c>
      <c r="AF15" s="154" t="s">
        <v>6</v>
      </c>
      <c r="AG15" s="153"/>
      <c r="AH15" s="150"/>
      <c r="AI15" s="150"/>
      <c r="AJ15" s="150"/>
      <c r="AK15" s="150"/>
      <c r="AL15" s="155"/>
      <c r="AM15" s="155"/>
      <c r="AN15" s="153" t="s">
        <v>258</v>
      </c>
      <c r="AO15" s="156"/>
      <c r="AP15" s="157"/>
      <c r="AQ15" s="158"/>
      <c r="AR15" s="158"/>
      <c r="AS15" s="14"/>
      <c r="AT15" s="158"/>
    </row>
    <row r="16" spans="1:47" ht="46.5" customHeight="1" x14ac:dyDescent="0.25">
      <c r="A16" s="142" t="str">
        <f t="shared" si="0"/>
        <v>✔</v>
      </c>
      <c r="B16" s="143">
        <v>2026</v>
      </c>
      <c r="C16" s="144" t="s">
        <v>13</v>
      </c>
      <c r="D16" s="144" t="s">
        <v>254</v>
      </c>
      <c r="E16" s="145" t="s">
        <v>39</v>
      </c>
      <c r="F16" s="145"/>
      <c r="G16" s="146" t="s">
        <v>270</v>
      </c>
      <c r="H16" s="143" t="s">
        <v>179</v>
      </c>
      <c r="I16" s="145" t="s">
        <v>184</v>
      </c>
      <c r="J16" s="145"/>
      <c r="K16" s="143" t="s">
        <v>99</v>
      </c>
      <c r="L16" s="145" t="s">
        <v>93</v>
      </c>
      <c r="M16" s="147" t="s">
        <v>3</v>
      </c>
      <c r="N16" s="148" t="s">
        <v>256</v>
      </c>
      <c r="O16" s="149"/>
      <c r="P16" s="150"/>
      <c r="Q16" s="150"/>
      <c r="R16" s="145" t="s">
        <v>195</v>
      </c>
      <c r="S16" s="151"/>
      <c r="T16" s="152"/>
      <c r="U16" s="153" t="s">
        <v>271</v>
      </c>
      <c r="V16" s="145">
        <v>2026</v>
      </c>
      <c r="W16" s="152">
        <v>46022</v>
      </c>
      <c r="X16" s="152"/>
      <c r="Y16" s="152">
        <v>46024</v>
      </c>
      <c r="Z16" s="149">
        <v>113142.48</v>
      </c>
      <c r="AA16" s="150">
        <v>0</v>
      </c>
      <c r="AB16" s="150">
        <f t="shared" si="1"/>
        <v>113142.48</v>
      </c>
      <c r="AC16" s="150">
        <v>0</v>
      </c>
      <c r="AD16" s="150">
        <f t="shared" si="2"/>
        <v>113142.48</v>
      </c>
      <c r="AE16" s="150">
        <f t="shared" si="3"/>
        <v>113142.48</v>
      </c>
      <c r="AF16" s="154" t="s">
        <v>6</v>
      </c>
      <c r="AG16" s="153"/>
      <c r="AH16" s="150"/>
      <c r="AI16" s="150"/>
      <c r="AJ16" s="150"/>
      <c r="AK16" s="150"/>
      <c r="AL16" s="155"/>
      <c r="AM16" s="155"/>
      <c r="AN16" s="153" t="s">
        <v>258</v>
      </c>
      <c r="AO16" s="156"/>
      <c r="AP16" s="157"/>
      <c r="AQ16" s="158"/>
      <c r="AR16" s="158"/>
      <c r="AS16" s="14"/>
      <c r="AT16" s="158"/>
    </row>
    <row r="17" spans="1:46" ht="46.5" customHeight="1" x14ac:dyDescent="0.25">
      <c r="A17" s="142" t="str">
        <f t="shared" si="0"/>
        <v>✔</v>
      </c>
      <c r="B17" s="143">
        <v>2026</v>
      </c>
      <c r="C17" s="144" t="s">
        <v>13</v>
      </c>
      <c r="D17" s="144" t="s">
        <v>254</v>
      </c>
      <c r="E17" s="145" t="s">
        <v>39</v>
      </c>
      <c r="F17" s="145"/>
      <c r="G17" s="146" t="s">
        <v>272</v>
      </c>
      <c r="H17" s="143" t="s">
        <v>179</v>
      </c>
      <c r="I17" s="145" t="s">
        <v>184</v>
      </c>
      <c r="J17" s="145"/>
      <c r="K17" s="143" t="s">
        <v>99</v>
      </c>
      <c r="L17" s="145" t="s">
        <v>93</v>
      </c>
      <c r="M17" s="147" t="s">
        <v>3</v>
      </c>
      <c r="N17" s="148" t="s">
        <v>256</v>
      </c>
      <c r="O17" s="149"/>
      <c r="P17" s="150"/>
      <c r="Q17" s="150"/>
      <c r="R17" s="145" t="s">
        <v>195</v>
      </c>
      <c r="S17" s="151"/>
      <c r="T17" s="152"/>
      <c r="U17" s="153" t="s">
        <v>273</v>
      </c>
      <c r="V17" s="145">
        <v>2026</v>
      </c>
      <c r="W17" s="152">
        <v>46022</v>
      </c>
      <c r="X17" s="152"/>
      <c r="Y17" s="152">
        <v>46024</v>
      </c>
      <c r="Z17" s="149">
        <v>113142.48</v>
      </c>
      <c r="AA17" s="150">
        <v>0</v>
      </c>
      <c r="AB17" s="150">
        <f t="shared" si="1"/>
        <v>113142.48</v>
      </c>
      <c r="AC17" s="150">
        <v>0</v>
      </c>
      <c r="AD17" s="150">
        <f t="shared" si="2"/>
        <v>113142.48</v>
      </c>
      <c r="AE17" s="150">
        <f t="shared" si="3"/>
        <v>113142.48</v>
      </c>
      <c r="AF17" s="154" t="s">
        <v>6</v>
      </c>
      <c r="AG17" s="153"/>
      <c r="AH17" s="150"/>
      <c r="AI17" s="150"/>
      <c r="AJ17" s="150"/>
      <c r="AK17" s="150"/>
      <c r="AL17" s="155"/>
      <c r="AM17" s="155"/>
      <c r="AN17" s="153" t="s">
        <v>258</v>
      </c>
      <c r="AO17" s="156"/>
      <c r="AP17" s="157"/>
      <c r="AQ17" s="158"/>
      <c r="AR17" s="158"/>
      <c r="AS17" s="14"/>
      <c r="AT17" s="158"/>
    </row>
    <row r="18" spans="1:46" ht="46.5" customHeight="1" x14ac:dyDescent="0.25">
      <c r="A18" s="142" t="str">
        <f t="shared" si="0"/>
        <v>✔</v>
      </c>
      <c r="B18" s="143">
        <v>2026</v>
      </c>
      <c r="C18" s="144" t="s">
        <v>13</v>
      </c>
      <c r="D18" s="144" t="s">
        <v>254</v>
      </c>
      <c r="E18" s="145" t="s">
        <v>39</v>
      </c>
      <c r="F18" s="145"/>
      <c r="G18" s="146" t="s">
        <v>274</v>
      </c>
      <c r="H18" s="143" t="s">
        <v>179</v>
      </c>
      <c r="I18" s="145" t="s">
        <v>184</v>
      </c>
      <c r="J18" s="145"/>
      <c r="K18" s="143" t="s">
        <v>99</v>
      </c>
      <c r="L18" s="145" t="s">
        <v>93</v>
      </c>
      <c r="M18" s="147" t="s">
        <v>3</v>
      </c>
      <c r="N18" s="148" t="s">
        <v>256</v>
      </c>
      <c r="O18" s="149"/>
      <c r="P18" s="150"/>
      <c r="Q18" s="150"/>
      <c r="R18" s="145" t="s">
        <v>195</v>
      </c>
      <c r="S18" s="151"/>
      <c r="T18" s="152"/>
      <c r="U18" s="153" t="s">
        <v>275</v>
      </c>
      <c r="V18" s="145">
        <v>2026</v>
      </c>
      <c r="W18" s="152">
        <v>46022</v>
      </c>
      <c r="X18" s="152"/>
      <c r="Y18" s="152">
        <v>46024</v>
      </c>
      <c r="Z18" s="149">
        <v>113142.48</v>
      </c>
      <c r="AA18" s="150">
        <v>0</v>
      </c>
      <c r="AB18" s="150">
        <f t="shared" si="1"/>
        <v>113142.48</v>
      </c>
      <c r="AC18" s="150">
        <v>0</v>
      </c>
      <c r="AD18" s="150">
        <f t="shared" si="2"/>
        <v>113142.48</v>
      </c>
      <c r="AE18" s="150">
        <f t="shared" si="3"/>
        <v>113142.48</v>
      </c>
      <c r="AF18" s="154" t="s">
        <v>6</v>
      </c>
      <c r="AG18" s="153"/>
      <c r="AH18" s="150"/>
      <c r="AI18" s="150"/>
      <c r="AJ18" s="150"/>
      <c r="AK18" s="150"/>
      <c r="AL18" s="155"/>
      <c r="AM18" s="155"/>
      <c r="AN18" s="153" t="s">
        <v>258</v>
      </c>
      <c r="AO18" s="156"/>
      <c r="AP18" s="157"/>
      <c r="AQ18" s="158"/>
      <c r="AR18" s="158"/>
      <c r="AS18" s="14"/>
      <c r="AT18" s="158"/>
    </row>
    <row r="19" spans="1:46" ht="46.5" customHeight="1" x14ac:dyDescent="0.25">
      <c r="A19" s="142" t="str">
        <f t="shared" si="0"/>
        <v>✔</v>
      </c>
      <c r="B19" s="143">
        <v>2026</v>
      </c>
      <c r="C19" s="144" t="s">
        <v>13</v>
      </c>
      <c r="D19" s="144" t="s">
        <v>254</v>
      </c>
      <c r="E19" s="145" t="s">
        <v>39</v>
      </c>
      <c r="F19" s="145"/>
      <c r="G19" s="146" t="s">
        <v>276</v>
      </c>
      <c r="H19" s="143" t="s">
        <v>179</v>
      </c>
      <c r="I19" s="145" t="s">
        <v>184</v>
      </c>
      <c r="J19" s="145"/>
      <c r="K19" s="143" t="s">
        <v>99</v>
      </c>
      <c r="L19" s="145" t="s">
        <v>93</v>
      </c>
      <c r="M19" s="147" t="s">
        <v>3</v>
      </c>
      <c r="N19" s="148" t="s">
        <v>256</v>
      </c>
      <c r="O19" s="149"/>
      <c r="P19" s="150"/>
      <c r="Q19" s="150"/>
      <c r="R19" s="145" t="s">
        <v>195</v>
      </c>
      <c r="S19" s="151"/>
      <c r="T19" s="152"/>
      <c r="U19" s="153" t="s">
        <v>277</v>
      </c>
      <c r="V19" s="145">
        <v>2026</v>
      </c>
      <c r="W19" s="152">
        <v>46022</v>
      </c>
      <c r="X19" s="152"/>
      <c r="Y19" s="152">
        <v>46024</v>
      </c>
      <c r="Z19" s="149">
        <v>113142.48</v>
      </c>
      <c r="AA19" s="150">
        <v>0</v>
      </c>
      <c r="AB19" s="150">
        <f t="shared" si="1"/>
        <v>113142.48</v>
      </c>
      <c r="AC19" s="150">
        <v>0</v>
      </c>
      <c r="AD19" s="150">
        <f t="shared" si="2"/>
        <v>113142.48</v>
      </c>
      <c r="AE19" s="150">
        <f t="shared" si="3"/>
        <v>113142.48</v>
      </c>
      <c r="AF19" s="154" t="s">
        <v>6</v>
      </c>
      <c r="AG19" s="153"/>
      <c r="AH19" s="150"/>
      <c r="AI19" s="150"/>
      <c r="AJ19" s="150"/>
      <c r="AK19" s="150"/>
      <c r="AL19" s="155"/>
      <c r="AM19" s="155"/>
      <c r="AN19" s="153" t="s">
        <v>258</v>
      </c>
      <c r="AO19" s="156"/>
      <c r="AP19" s="157"/>
      <c r="AQ19" s="158"/>
      <c r="AR19" s="158"/>
      <c r="AS19" s="14"/>
      <c r="AT19" s="158"/>
    </row>
    <row r="20" spans="1:46" ht="46.5" customHeight="1" x14ac:dyDescent="0.25">
      <c r="A20" s="142" t="str">
        <f t="shared" si="0"/>
        <v>✔</v>
      </c>
      <c r="B20" s="143">
        <v>2026</v>
      </c>
      <c r="C20" s="144" t="s">
        <v>13</v>
      </c>
      <c r="D20" s="144" t="s">
        <v>254</v>
      </c>
      <c r="E20" s="145" t="s">
        <v>39</v>
      </c>
      <c r="F20" s="145"/>
      <c r="G20" s="146" t="s">
        <v>278</v>
      </c>
      <c r="H20" s="143" t="s">
        <v>179</v>
      </c>
      <c r="I20" s="145" t="s">
        <v>184</v>
      </c>
      <c r="J20" s="145"/>
      <c r="K20" s="143" t="s">
        <v>99</v>
      </c>
      <c r="L20" s="145" t="s">
        <v>93</v>
      </c>
      <c r="M20" s="147" t="s">
        <v>3</v>
      </c>
      <c r="N20" s="148" t="s">
        <v>256</v>
      </c>
      <c r="O20" s="149"/>
      <c r="P20" s="150"/>
      <c r="Q20" s="150"/>
      <c r="R20" s="145" t="s">
        <v>195</v>
      </c>
      <c r="S20" s="151"/>
      <c r="T20" s="152"/>
      <c r="U20" s="153" t="s">
        <v>279</v>
      </c>
      <c r="V20" s="145">
        <v>2026</v>
      </c>
      <c r="W20" s="152">
        <v>46022</v>
      </c>
      <c r="X20" s="152"/>
      <c r="Y20" s="152">
        <v>46024</v>
      </c>
      <c r="Z20" s="149">
        <v>113142.48</v>
      </c>
      <c r="AA20" s="150">
        <v>0</v>
      </c>
      <c r="AB20" s="150">
        <f t="shared" si="1"/>
        <v>113142.48</v>
      </c>
      <c r="AC20" s="150">
        <v>0</v>
      </c>
      <c r="AD20" s="150">
        <f t="shared" si="2"/>
        <v>113142.48</v>
      </c>
      <c r="AE20" s="150">
        <f t="shared" si="3"/>
        <v>113142.48</v>
      </c>
      <c r="AF20" s="154" t="s">
        <v>6</v>
      </c>
      <c r="AG20" s="153"/>
      <c r="AH20" s="150"/>
      <c r="AI20" s="150"/>
      <c r="AJ20" s="150"/>
      <c r="AK20" s="150"/>
      <c r="AL20" s="155"/>
      <c r="AM20" s="155"/>
      <c r="AN20" s="153" t="s">
        <v>258</v>
      </c>
      <c r="AO20" s="156"/>
      <c r="AP20" s="157"/>
      <c r="AQ20" s="158"/>
      <c r="AR20" s="158"/>
      <c r="AS20" s="14"/>
      <c r="AT20" s="158"/>
    </row>
    <row r="21" spans="1:46" ht="46.5" customHeight="1" x14ac:dyDescent="0.25">
      <c r="A21" s="142" t="str">
        <f t="shared" si="0"/>
        <v>✔</v>
      </c>
      <c r="B21" s="143">
        <v>2026</v>
      </c>
      <c r="C21" s="144" t="s">
        <v>13</v>
      </c>
      <c r="D21" s="144" t="s">
        <v>254</v>
      </c>
      <c r="E21" s="145" t="s">
        <v>39</v>
      </c>
      <c r="F21" s="145"/>
      <c r="G21" s="146" t="s">
        <v>280</v>
      </c>
      <c r="H21" s="143" t="s">
        <v>179</v>
      </c>
      <c r="I21" s="145" t="s">
        <v>184</v>
      </c>
      <c r="J21" s="145"/>
      <c r="K21" s="143" t="s">
        <v>99</v>
      </c>
      <c r="L21" s="145" t="s">
        <v>93</v>
      </c>
      <c r="M21" s="147" t="s">
        <v>3</v>
      </c>
      <c r="N21" s="148" t="s">
        <v>256</v>
      </c>
      <c r="O21" s="149"/>
      <c r="P21" s="150"/>
      <c r="Q21" s="150"/>
      <c r="R21" s="145" t="s">
        <v>195</v>
      </c>
      <c r="S21" s="151"/>
      <c r="T21" s="152"/>
      <c r="U21" s="153" t="s">
        <v>281</v>
      </c>
      <c r="V21" s="145">
        <v>2026</v>
      </c>
      <c r="W21" s="152">
        <v>46022</v>
      </c>
      <c r="X21" s="152"/>
      <c r="Y21" s="152">
        <v>46024</v>
      </c>
      <c r="Z21" s="149">
        <v>113142.48</v>
      </c>
      <c r="AA21" s="150">
        <v>0</v>
      </c>
      <c r="AB21" s="150">
        <f t="shared" si="1"/>
        <v>113142.48</v>
      </c>
      <c r="AC21" s="150">
        <v>0</v>
      </c>
      <c r="AD21" s="150">
        <f t="shared" si="2"/>
        <v>113142.48</v>
      </c>
      <c r="AE21" s="150">
        <f t="shared" si="3"/>
        <v>113142.48</v>
      </c>
      <c r="AF21" s="154" t="s">
        <v>6</v>
      </c>
      <c r="AG21" s="153"/>
      <c r="AH21" s="150"/>
      <c r="AI21" s="150"/>
      <c r="AJ21" s="150"/>
      <c r="AK21" s="150"/>
      <c r="AL21" s="155"/>
      <c r="AM21" s="155"/>
      <c r="AN21" s="153" t="s">
        <v>258</v>
      </c>
      <c r="AO21" s="156"/>
      <c r="AP21" s="157"/>
      <c r="AQ21" s="158"/>
      <c r="AR21" s="158"/>
      <c r="AS21" s="14"/>
      <c r="AT21" s="158"/>
    </row>
    <row r="22" spans="1:46" ht="46.5" customHeight="1" x14ac:dyDescent="0.25">
      <c r="A22" s="142" t="str">
        <f t="shared" si="0"/>
        <v>✔</v>
      </c>
      <c r="B22" s="143">
        <v>2026</v>
      </c>
      <c r="C22" s="144" t="s">
        <v>13</v>
      </c>
      <c r="D22" s="144" t="s">
        <v>254</v>
      </c>
      <c r="E22" s="145" t="s">
        <v>39</v>
      </c>
      <c r="F22" s="145"/>
      <c r="G22" s="146" t="s">
        <v>282</v>
      </c>
      <c r="H22" s="143" t="s">
        <v>179</v>
      </c>
      <c r="I22" s="145" t="s">
        <v>184</v>
      </c>
      <c r="J22" s="145"/>
      <c r="K22" s="143" t="s">
        <v>99</v>
      </c>
      <c r="L22" s="145" t="s">
        <v>93</v>
      </c>
      <c r="M22" s="147" t="s">
        <v>3</v>
      </c>
      <c r="N22" s="148" t="s">
        <v>256</v>
      </c>
      <c r="O22" s="149"/>
      <c r="P22" s="150"/>
      <c r="Q22" s="150"/>
      <c r="R22" s="145" t="s">
        <v>195</v>
      </c>
      <c r="S22" s="151"/>
      <c r="T22" s="152"/>
      <c r="U22" s="153" t="s">
        <v>283</v>
      </c>
      <c r="V22" s="145">
        <v>2026</v>
      </c>
      <c r="W22" s="152">
        <v>46022</v>
      </c>
      <c r="X22" s="152"/>
      <c r="Y22" s="152">
        <v>46024</v>
      </c>
      <c r="Z22" s="149">
        <v>113142.48</v>
      </c>
      <c r="AA22" s="150">
        <v>0</v>
      </c>
      <c r="AB22" s="150">
        <f t="shared" si="1"/>
        <v>113142.48</v>
      </c>
      <c r="AC22" s="150">
        <v>0</v>
      </c>
      <c r="AD22" s="150">
        <f t="shared" si="2"/>
        <v>113142.48</v>
      </c>
      <c r="AE22" s="150">
        <f t="shared" si="3"/>
        <v>113142.48</v>
      </c>
      <c r="AF22" s="154" t="s">
        <v>6</v>
      </c>
      <c r="AG22" s="153"/>
      <c r="AH22" s="150"/>
      <c r="AI22" s="150"/>
      <c r="AJ22" s="150"/>
      <c r="AK22" s="150"/>
      <c r="AL22" s="155"/>
      <c r="AM22" s="155"/>
      <c r="AN22" s="153" t="s">
        <v>258</v>
      </c>
      <c r="AO22" s="156"/>
      <c r="AP22" s="157"/>
      <c r="AQ22" s="158"/>
      <c r="AR22" s="158"/>
      <c r="AS22" s="14"/>
      <c r="AT22" s="158"/>
    </row>
    <row r="23" spans="1:46" ht="46.5" customHeight="1" x14ac:dyDescent="0.25">
      <c r="A23" s="142" t="str">
        <f t="shared" si="0"/>
        <v>✔</v>
      </c>
      <c r="B23" s="143">
        <v>2026</v>
      </c>
      <c r="C23" s="144" t="s">
        <v>13</v>
      </c>
      <c r="D23" s="144" t="s">
        <v>254</v>
      </c>
      <c r="E23" s="145" t="s">
        <v>39</v>
      </c>
      <c r="F23" s="145"/>
      <c r="G23" s="146" t="s">
        <v>284</v>
      </c>
      <c r="H23" s="143" t="s">
        <v>179</v>
      </c>
      <c r="I23" s="145" t="s">
        <v>184</v>
      </c>
      <c r="J23" s="145"/>
      <c r="K23" s="143" t="s">
        <v>99</v>
      </c>
      <c r="L23" s="145" t="s">
        <v>93</v>
      </c>
      <c r="M23" s="147" t="s">
        <v>3</v>
      </c>
      <c r="N23" s="148" t="s">
        <v>256</v>
      </c>
      <c r="O23" s="149"/>
      <c r="P23" s="150"/>
      <c r="Q23" s="150"/>
      <c r="R23" s="145" t="s">
        <v>195</v>
      </c>
      <c r="S23" s="151"/>
      <c r="T23" s="152"/>
      <c r="U23" s="153" t="s">
        <v>285</v>
      </c>
      <c r="V23" s="145">
        <v>2026</v>
      </c>
      <c r="W23" s="152">
        <v>46022</v>
      </c>
      <c r="X23" s="152"/>
      <c r="Y23" s="152">
        <v>46024</v>
      </c>
      <c r="Z23" s="149">
        <v>156000</v>
      </c>
      <c r="AA23" s="150"/>
      <c r="AB23" s="150">
        <f t="shared" si="1"/>
        <v>156000</v>
      </c>
      <c r="AC23" s="150"/>
      <c r="AD23" s="150">
        <f t="shared" si="2"/>
        <v>156000</v>
      </c>
      <c r="AE23" s="150">
        <f t="shared" si="3"/>
        <v>156000</v>
      </c>
      <c r="AF23" s="154" t="s">
        <v>6</v>
      </c>
      <c r="AG23" s="153"/>
      <c r="AH23" s="150"/>
      <c r="AI23" s="150"/>
      <c r="AJ23" s="150"/>
      <c r="AK23" s="150"/>
      <c r="AL23" s="155"/>
      <c r="AM23" s="155"/>
      <c r="AN23" s="153" t="s">
        <v>258</v>
      </c>
      <c r="AO23" s="156"/>
      <c r="AP23" s="157"/>
      <c r="AQ23" s="158"/>
      <c r="AR23" s="158"/>
      <c r="AS23" s="14"/>
      <c r="AT23" s="158"/>
    </row>
    <row r="24" spans="1:46" ht="46.5" customHeight="1" x14ac:dyDescent="0.25">
      <c r="A24" s="142" t="str">
        <f t="shared" si="0"/>
        <v>✔</v>
      </c>
      <c r="B24" s="143">
        <v>2026</v>
      </c>
      <c r="C24" s="144" t="s">
        <v>13</v>
      </c>
      <c r="D24" s="144" t="s">
        <v>254</v>
      </c>
      <c r="E24" s="145" t="s">
        <v>39</v>
      </c>
      <c r="F24" s="145"/>
      <c r="G24" s="146" t="s">
        <v>286</v>
      </c>
      <c r="H24" s="143" t="s">
        <v>179</v>
      </c>
      <c r="I24" s="145" t="s">
        <v>184</v>
      </c>
      <c r="J24" s="145"/>
      <c r="K24" s="143" t="s">
        <v>99</v>
      </c>
      <c r="L24" s="145" t="s">
        <v>93</v>
      </c>
      <c r="M24" s="147" t="s">
        <v>3</v>
      </c>
      <c r="N24" s="148" t="s">
        <v>256</v>
      </c>
      <c r="O24" s="149"/>
      <c r="P24" s="150"/>
      <c r="Q24" s="150"/>
      <c r="R24" s="145" t="s">
        <v>195</v>
      </c>
      <c r="S24" s="151"/>
      <c r="T24" s="152"/>
      <c r="U24" s="153" t="s">
        <v>287</v>
      </c>
      <c r="V24" s="145">
        <v>2026</v>
      </c>
      <c r="W24" s="152">
        <v>46022</v>
      </c>
      <c r="X24" s="152"/>
      <c r="Y24" s="152">
        <v>46024</v>
      </c>
      <c r="Z24" s="149">
        <v>113142.48</v>
      </c>
      <c r="AA24" s="150">
        <v>0</v>
      </c>
      <c r="AB24" s="150">
        <f t="shared" si="1"/>
        <v>113142.48</v>
      </c>
      <c r="AC24" s="150">
        <v>0</v>
      </c>
      <c r="AD24" s="150">
        <f t="shared" si="2"/>
        <v>113142.48</v>
      </c>
      <c r="AE24" s="150">
        <f t="shared" si="3"/>
        <v>113142.48</v>
      </c>
      <c r="AF24" s="154" t="s">
        <v>6</v>
      </c>
      <c r="AG24" s="153"/>
      <c r="AH24" s="150"/>
      <c r="AI24" s="150"/>
      <c r="AJ24" s="150"/>
      <c r="AK24" s="150"/>
      <c r="AL24" s="155"/>
      <c r="AM24" s="155"/>
      <c r="AN24" s="153" t="s">
        <v>258</v>
      </c>
      <c r="AO24" s="156"/>
      <c r="AP24" s="157"/>
      <c r="AQ24" s="158"/>
      <c r="AR24" s="158"/>
      <c r="AS24" s="14"/>
      <c r="AT24" s="158"/>
    </row>
    <row r="25" spans="1:46" ht="46.5" customHeight="1" x14ac:dyDescent="0.25">
      <c r="A25" s="142" t="str">
        <f t="shared" si="0"/>
        <v>✔</v>
      </c>
      <c r="B25" s="143">
        <v>2026</v>
      </c>
      <c r="C25" s="144" t="s">
        <v>13</v>
      </c>
      <c r="D25" s="144" t="s">
        <v>254</v>
      </c>
      <c r="E25" s="145" t="s">
        <v>39</v>
      </c>
      <c r="F25" s="145"/>
      <c r="G25" s="146" t="s">
        <v>288</v>
      </c>
      <c r="H25" s="143" t="s">
        <v>179</v>
      </c>
      <c r="I25" s="145" t="s">
        <v>184</v>
      </c>
      <c r="J25" s="145"/>
      <c r="K25" s="143" t="s">
        <v>99</v>
      </c>
      <c r="L25" s="145" t="s">
        <v>93</v>
      </c>
      <c r="M25" s="147" t="s">
        <v>3</v>
      </c>
      <c r="N25" s="148" t="s">
        <v>256</v>
      </c>
      <c r="O25" s="149"/>
      <c r="P25" s="150"/>
      <c r="Q25" s="150"/>
      <c r="R25" s="145" t="s">
        <v>195</v>
      </c>
      <c r="S25" s="151"/>
      <c r="T25" s="152"/>
      <c r="U25" s="153" t="s">
        <v>289</v>
      </c>
      <c r="V25" s="145">
        <v>2026</v>
      </c>
      <c r="W25" s="152">
        <v>46022</v>
      </c>
      <c r="X25" s="152"/>
      <c r="Y25" s="152">
        <v>46024</v>
      </c>
      <c r="Z25" s="149">
        <v>113142.48</v>
      </c>
      <c r="AA25" s="150">
        <v>0</v>
      </c>
      <c r="AB25" s="150">
        <f t="shared" si="1"/>
        <v>113142.48</v>
      </c>
      <c r="AC25" s="150">
        <v>0</v>
      </c>
      <c r="AD25" s="150">
        <f t="shared" si="2"/>
        <v>113142.48</v>
      </c>
      <c r="AE25" s="150">
        <f t="shared" si="3"/>
        <v>113142.48</v>
      </c>
      <c r="AF25" s="154" t="s">
        <v>6</v>
      </c>
      <c r="AG25" s="153"/>
      <c r="AH25" s="150"/>
      <c r="AI25" s="150"/>
      <c r="AJ25" s="150"/>
      <c r="AK25" s="150"/>
      <c r="AL25" s="155"/>
      <c r="AM25" s="155"/>
      <c r="AN25" s="153" t="s">
        <v>258</v>
      </c>
      <c r="AO25" s="156"/>
      <c r="AP25" s="157"/>
      <c r="AQ25" s="158"/>
      <c r="AR25" s="158"/>
      <c r="AS25" s="14"/>
      <c r="AT25" s="158"/>
    </row>
    <row r="26" spans="1:46" ht="46.5" customHeight="1" x14ac:dyDescent="0.25">
      <c r="A26" s="142" t="str">
        <f t="shared" si="0"/>
        <v>✔</v>
      </c>
      <c r="B26" s="143">
        <v>2026</v>
      </c>
      <c r="C26" s="144" t="s">
        <v>13</v>
      </c>
      <c r="D26" s="144" t="s">
        <v>254</v>
      </c>
      <c r="E26" s="145" t="s">
        <v>39</v>
      </c>
      <c r="F26" s="145"/>
      <c r="G26" s="146" t="s">
        <v>290</v>
      </c>
      <c r="H26" s="143" t="s">
        <v>179</v>
      </c>
      <c r="I26" s="145" t="s">
        <v>184</v>
      </c>
      <c r="J26" s="145"/>
      <c r="K26" s="143" t="s">
        <v>99</v>
      </c>
      <c r="L26" s="145" t="s">
        <v>93</v>
      </c>
      <c r="M26" s="147" t="s">
        <v>3</v>
      </c>
      <c r="N26" s="148" t="s">
        <v>256</v>
      </c>
      <c r="O26" s="149"/>
      <c r="P26" s="150"/>
      <c r="Q26" s="150"/>
      <c r="R26" s="145" t="s">
        <v>195</v>
      </c>
      <c r="S26" s="151"/>
      <c r="T26" s="152"/>
      <c r="U26" s="153" t="s">
        <v>291</v>
      </c>
      <c r="V26" s="145">
        <v>2026</v>
      </c>
      <c r="W26" s="152">
        <v>46022</v>
      </c>
      <c r="X26" s="152"/>
      <c r="Y26" s="152">
        <v>46024</v>
      </c>
      <c r="Z26" s="149">
        <v>113142.48</v>
      </c>
      <c r="AA26" s="150">
        <v>0</v>
      </c>
      <c r="AB26" s="150">
        <f t="shared" si="1"/>
        <v>113142.48</v>
      </c>
      <c r="AC26" s="150">
        <v>0</v>
      </c>
      <c r="AD26" s="150">
        <f t="shared" si="2"/>
        <v>113142.48</v>
      </c>
      <c r="AE26" s="150">
        <f t="shared" si="3"/>
        <v>113142.48</v>
      </c>
      <c r="AF26" s="154" t="s">
        <v>6</v>
      </c>
      <c r="AG26" s="153"/>
      <c r="AH26" s="150"/>
      <c r="AI26" s="150"/>
      <c r="AJ26" s="150"/>
      <c r="AK26" s="150"/>
      <c r="AL26" s="155"/>
      <c r="AM26" s="155"/>
      <c r="AN26" s="153" t="s">
        <v>258</v>
      </c>
      <c r="AO26" s="156"/>
      <c r="AP26" s="157"/>
      <c r="AQ26" s="158"/>
      <c r="AR26" s="158"/>
      <c r="AS26" s="14"/>
      <c r="AT26" s="158"/>
    </row>
    <row r="27" spans="1:46" ht="50.65" customHeight="1" x14ac:dyDescent="0.25">
      <c r="A27" s="142" t="str">
        <f t="shared" si="0"/>
        <v>✔</v>
      </c>
      <c r="B27" s="143">
        <v>2026</v>
      </c>
      <c r="C27" s="144" t="s">
        <v>13</v>
      </c>
      <c r="D27" s="144" t="s">
        <v>254</v>
      </c>
      <c r="E27" s="145" t="s">
        <v>39</v>
      </c>
      <c r="F27" s="145"/>
      <c r="G27" s="146" t="s">
        <v>292</v>
      </c>
      <c r="H27" s="143" t="s">
        <v>179</v>
      </c>
      <c r="I27" s="145" t="s">
        <v>184</v>
      </c>
      <c r="J27" s="145"/>
      <c r="K27" s="143" t="s">
        <v>99</v>
      </c>
      <c r="L27" s="145" t="s">
        <v>93</v>
      </c>
      <c r="M27" s="147" t="s">
        <v>3</v>
      </c>
      <c r="N27" s="148" t="s">
        <v>256</v>
      </c>
      <c r="O27" s="149"/>
      <c r="P27" s="150"/>
      <c r="Q27" s="150"/>
      <c r="R27" s="145" t="s">
        <v>195</v>
      </c>
      <c r="S27" s="151"/>
      <c r="T27" s="152"/>
      <c r="U27" s="153" t="s">
        <v>293</v>
      </c>
      <c r="V27" s="145">
        <v>2026</v>
      </c>
      <c r="W27" s="152">
        <v>46022</v>
      </c>
      <c r="X27" s="152"/>
      <c r="Y27" s="152">
        <v>46024</v>
      </c>
      <c r="Z27" s="149">
        <v>144000</v>
      </c>
      <c r="AA27" s="150">
        <v>0</v>
      </c>
      <c r="AB27" s="150">
        <f t="shared" si="1"/>
        <v>144000</v>
      </c>
      <c r="AC27" s="150">
        <v>0</v>
      </c>
      <c r="AD27" s="150">
        <f t="shared" si="2"/>
        <v>144000</v>
      </c>
      <c r="AE27" s="150">
        <f t="shared" si="3"/>
        <v>144000</v>
      </c>
      <c r="AF27" s="154" t="s">
        <v>6</v>
      </c>
      <c r="AG27" s="153"/>
      <c r="AH27" s="150"/>
      <c r="AI27" s="150"/>
      <c r="AJ27" s="150"/>
      <c r="AK27" s="150"/>
      <c r="AL27" s="155"/>
      <c r="AM27" s="155"/>
      <c r="AN27" s="153" t="s">
        <v>258</v>
      </c>
      <c r="AO27" s="156"/>
      <c r="AP27" s="157"/>
      <c r="AQ27" s="158"/>
      <c r="AR27" s="158"/>
      <c r="AS27" s="14"/>
      <c r="AT27" s="158"/>
    </row>
    <row r="28" spans="1:46" ht="46.5" customHeight="1" x14ac:dyDescent="0.25">
      <c r="A28" s="142" t="str">
        <f t="shared" si="0"/>
        <v>✔</v>
      </c>
      <c r="B28" s="143">
        <v>2026</v>
      </c>
      <c r="C28" s="144" t="s">
        <v>13</v>
      </c>
      <c r="D28" s="144" t="s">
        <v>254</v>
      </c>
      <c r="E28" s="145" t="s">
        <v>39</v>
      </c>
      <c r="F28" s="145"/>
      <c r="G28" s="146" t="s">
        <v>294</v>
      </c>
      <c r="H28" s="143" t="s">
        <v>179</v>
      </c>
      <c r="I28" s="145" t="s">
        <v>184</v>
      </c>
      <c r="J28" s="145"/>
      <c r="K28" s="143" t="s">
        <v>99</v>
      </c>
      <c r="L28" s="145" t="s">
        <v>93</v>
      </c>
      <c r="M28" s="147" t="s">
        <v>3</v>
      </c>
      <c r="N28" s="148" t="s">
        <v>256</v>
      </c>
      <c r="O28" s="149"/>
      <c r="P28" s="150"/>
      <c r="Q28" s="150"/>
      <c r="R28" s="145" t="s">
        <v>195</v>
      </c>
      <c r="S28" s="151"/>
      <c r="T28" s="152"/>
      <c r="U28" s="153" t="s">
        <v>295</v>
      </c>
      <c r="V28" s="145">
        <v>2026</v>
      </c>
      <c r="W28" s="152">
        <v>46022</v>
      </c>
      <c r="X28" s="152"/>
      <c r="Y28" s="152">
        <v>46024</v>
      </c>
      <c r="Z28" s="149">
        <v>113142.48</v>
      </c>
      <c r="AA28" s="150">
        <v>0</v>
      </c>
      <c r="AB28" s="150">
        <f t="shared" si="1"/>
        <v>113142.48</v>
      </c>
      <c r="AC28" s="150">
        <v>0</v>
      </c>
      <c r="AD28" s="150">
        <f t="shared" si="2"/>
        <v>113142.48</v>
      </c>
      <c r="AE28" s="150">
        <f t="shared" si="3"/>
        <v>113142.48</v>
      </c>
      <c r="AF28" s="154" t="s">
        <v>6</v>
      </c>
      <c r="AG28" s="153"/>
      <c r="AH28" s="150"/>
      <c r="AI28" s="150"/>
      <c r="AJ28" s="150"/>
      <c r="AK28" s="150"/>
      <c r="AL28" s="155"/>
      <c r="AM28" s="155"/>
      <c r="AN28" s="153" t="s">
        <v>258</v>
      </c>
      <c r="AO28" s="156"/>
      <c r="AP28" s="157"/>
      <c r="AQ28" s="158"/>
      <c r="AR28" s="158"/>
      <c r="AS28" s="14"/>
      <c r="AT28" s="158"/>
    </row>
    <row r="29" spans="1:46" ht="46.5" customHeight="1" x14ac:dyDescent="0.25">
      <c r="A29" s="142" t="str">
        <f t="shared" si="0"/>
        <v>✔</v>
      </c>
      <c r="B29" s="143">
        <v>2026</v>
      </c>
      <c r="C29" s="144" t="s">
        <v>13</v>
      </c>
      <c r="D29" s="144" t="s">
        <v>254</v>
      </c>
      <c r="E29" s="145" t="s">
        <v>39</v>
      </c>
      <c r="F29" s="145"/>
      <c r="G29" s="146" t="s">
        <v>296</v>
      </c>
      <c r="H29" s="143" t="s">
        <v>179</v>
      </c>
      <c r="I29" s="145" t="s">
        <v>184</v>
      </c>
      <c r="J29" s="145"/>
      <c r="K29" s="143" t="s">
        <v>99</v>
      </c>
      <c r="L29" s="145" t="s">
        <v>93</v>
      </c>
      <c r="M29" s="147" t="s">
        <v>3</v>
      </c>
      <c r="N29" s="148" t="s">
        <v>256</v>
      </c>
      <c r="O29" s="149"/>
      <c r="P29" s="150"/>
      <c r="Q29" s="150"/>
      <c r="R29" s="145" t="s">
        <v>195</v>
      </c>
      <c r="S29" s="151"/>
      <c r="T29" s="152"/>
      <c r="U29" s="153" t="s">
        <v>297</v>
      </c>
      <c r="V29" s="145">
        <v>2026</v>
      </c>
      <c r="W29" s="152">
        <v>46022</v>
      </c>
      <c r="X29" s="152"/>
      <c r="Y29" s="152">
        <v>46024</v>
      </c>
      <c r="Z29" s="149">
        <v>113142.48</v>
      </c>
      <c r="AA29" s="150">
        <v>0</v>
      </c>
      <c r="AB29" s="150">
        <f t="shared" si="1"/>
        <v>113142.48</v>
      </c>
      <c r="AC29" s="150">
        <v>0</v>
      </c>
      <c r="AD29" s="150">
        <f t="shared" si="2"/>
        <v>113142.48</v>
      </c>
      <c r="AE29" s="150">
        <f t="shared" si="3"/>
        <v>113142.48</v>
      </c>
      <c r="AF29" s="154" t="s">
        <v>6</v>
      </c>
      <c r="AG29" s="153"/>
      <c r="AH29" s="150"/>
      <c r="AI29" s="150"/>
      <c r="AJ29" s="150"/>
      <c r="AK29" s="150"/>
      <c r="AL29" s="155"/>
      <c r="AM29" s="155"/>
      <c r="AN29" s="153" t="s">
        <v>258</v>
      </c>
      <c r="AO29" s="156"/>
      <c r="AP29" s="157"/>
      <c r="AQ29" s="158"/>
      <c r="AR29" s="158"/>
      <c r="AS29" s="14"/>
      <c r="AT29" s="158"/>
    </row>
    <row r="30" spans="1:46" ht="46.5" customHeight="1" x14ac:dyDescent="0.25">
      <c r="A30" s="142" t="str">
        <f t="shared" si="0"/>
        <v>✔</v>
      </c>
      <c r="B30" s="143">
        <v>2026</v>
      </c>
      <c r="C30" s="144" t="s">
        <v>13</v>
      </c>
      <c r="D30" s="144" t="s">
        <v>254</v>
      </c>
      <c r="E30" s="145" t="s">
        <v>39</v>
      </c>
      <c r="F30" s="145"/>
      <c r="G30" s="146" t="s">
        <v>298</v>
      </c>
      <c r="H30" s="143" t="s">
        <v>179</v>
      </c>
      <c r="I30" s="145" t="s">
        <v>184</v>
      </c>
      <c r="J30" s="145"/>
      <c r="K30" s="143" t="s">
        <v>99</v>
      </c>
      <c r="L30" s="145" t="s">
        <v>93</v>
      </c>
      <c r="M30" s="147" t="s">
        <v>3</v>
      </c>
      <c r="N30" s="148" t="s">
        <v>256</v>
      </c>
      <c r="O30" s="149"/>
      <c r="P30" s="150"/>
      <c r="Q30" s="150"/>
      <c r="R30" s="145" t="s">
        <v>195</v>
      </c>
      <c r="S30" s="151"/>
      <c r="T30" s="152"/>
      <c r="U30" s="153" t="s">
        <v>299</v>
      </c>
      <c r="V30" s="145">
        <v>2026</v>
      </c>
      <c r="W30" s="152">
        <v>46022</v>
      </c>
      <c r="X30" s="152"/>
      <c r="Y30" s="152">
        <v>46024</v>
      </c>
      <c r="Z30" s="149">
        <v>113142.48</v>
      </c>
      <c r="AA30" s="150">
        <v>0</v>
      </c>
      <c r="AB30" s="150">
        <f t="shared" si="1"/>
        <v>113142.48</v>
      </c>
      <c r="AC30" s="150">
        <v>0</v>
      </c>
      <c r="AD30" s="150">
        <f t="shared" si="2"/>
        <v>113142.48</v>
      </c>
      <c r="AE30" s="150">
        <f t="shared" si="3"/>
        <v>113142.48</v>
      </c>
      <c r="AF30" s="154" t="s">
        <v>6</v>
      </c>
      <c r="AG30" s="153"/>
      <c r="AH30" s="150"/>
      <c r="AI30" s="150"/>
      <c r="AJ30" s="150"/>
      <c r="AK30" s="150"/>
      <c r="AL30" s="155"/>
      <c r="AM30" s="155"/>
      <c r="AN30" s="153" t="s">
        <v>258</v>
      </c>
      <c r="AO30" s="156"/>
      <c r="AP30" s="157"/>
      <c r="AQ30" s="158"/>
      <c r="AR30" s="158"/>
      <c r="AS30" s="14"/>
      <c r="AT30" s="158"/>
    </row>
    <row r="31" spans="1:46" ht="46.5" customHeight="1" x14ac:dyDescent="0.25">
      <c r="A31" s="142" t="str">
        <f t="shared" si="0"/>
        <v>✔</v>
      </c>
      <c r="B31" s="143">
        <v>2026</v>
      </c>
      <c r="C31" s="144" t="s">
        <v>13</v>
      </c>
      <c r="D31" s="144" t="s">
        <v>254</v>
      </c>
      <c r="E31" s="145" t="s">
        <v>39</v>
      </c>
      <c r="F31" s="145"/>
      <c r="G31" s="146" t="s">
        <v>300</v>
      </c>
      <c r="H31" s="143" t="s">
        <v>179</v>
      </c>
      <c r="I31" s="145" t="s">
        <v>184</v>
      </c>
      <c r="J31" s="145"/>
      <c r="K31" s="143" t="s">
        <v>99</v>
      </c>
      <c r="L31" s="145" t="s">
        <v>93</v>
      </c>
      <c r="M31" s="147" t="s">
        <v>3</v>
      </c>
      <c r="N31" s="148" t="s">
        <v>256</v>
      </c>
      <c r="O31" s="149"/>
      <c r="P31" s="150"/>
      <c r="Q31" s="150"/>
      <c r="R31" s="145" t="s">
        <v>195</v>
      </c>
      <c r="S31" s="151"/>
      <c r="T31" s="152"/>
      <c r="U31" s="153" t="s">
        <v>301</v>
      </c>
      <c r="V31" s="145">
        <v>2026</v>
      </c>
      <c r="W31" s="152">
        <v>46022</v>
      </c>
      <c r="X31" s="152"/>
      <c r="Y31" s="152">
        <v>46024</v>
      </c>
      <c r="Z31" s="149">
        <v>113142.48</v>
      </c>
      <c r="AA31" s="150">
        <v>0</v>
      </c>
      <c r="AB31" s="150">
        <f t="shared" si="1"/>
        <v>113142.48</v>
      </c>
      <c r="AC31" s="150">
        <v>0</v>
      </c>
      <c r="AD31" s="150">
        <f t="shared" si="2"/>
        <v>113142.48</v>
      </c>
      <c r="AE31" s="150">
        <f t="shared" si="3"/>
        <v>113142.48</v>
      </c>
      <c r="AF31" s="154" t="s">
        <v>6</v>
      </c>
      <c r="AG31" s="153"/>
      <c r="AH31" s="150"/>
      <c r="AI31" s="150"/>
      <c r="AJ31" s="150"/>
      <c r="AK31" s="150"/>
      <c r="AL31" s="155"/>
      <c r="AM31" s="155"/>
      <c r="AN31" s="153" t="s">
        <v>258</v>
      </c>
      <c r="AO31" s="156"/>
      <c r="AP31" s="157"/>
      <c r="AQ31" s="158"/>
      <c r="AR31" s="158"/>
      <c r="AS31" s="14"/>
      <c r="AT31" s="158"/>
    </row>
    <row r="32" spans="1:46" ht="46.5" customHeight="1" x14ac:dyDescent="0.25">
      <c r="A32" s="142" t="str">
        <f t="shared" si="0"/>
        <v>✔</v>
      </c>
      <c r="B32" s="143">
        <v>2026</v>
      </c>
      <c r="C32" s="144" t="s">
        <v>13</v>
      </c>
      <c r="D32" s="144" t="s">
        <v>254</v>
      </c>
      <c r="E32" s="145" t="s">
        <v>39</v>
      </c>
      <c r="F32" s="145"/>
      <c r="G32" s="146" t="s">
        <v>302</v>
      </c>
      <c r="H32" s="143" t="s">
        <v>179</v>
      </c>
      <c r="I32" s="145" t="s">
        <v>184</v>
      </c>
      <c r="J32" s="145"/>
      <c r="K32" s="143" t="s">
        <v>99</v>
      </c>
      <c r="L32" s="145" t="s">
        <v>93</v>
      </c>
      <c r="M32" s="147" t="s">
        <v>3</v>
      </c>
      <c r="N32" s="148" t="s">
        <v>256</v>
      </c>
      <c r="O32" s="149"/>
      <c r="P32" s="150"/>
      <c r="Q32" s="150"/>
      <c r="R32" s="145" t="s">
        <v>195</v>
      </c>
      <c r="S32" s="151"/>
      <c r="T32" s="152"/>
      <c r="U32" s="153" t="s">
        <v>303</v>
      </c>
      <c r="V32" s="145">
        <v>2026</v>
      </c>
      <c r="W32" s="152">
        <v>46022</v>
      </c>
      <c r="X32" s="152"/>
      <c r="Y32" s="152">
        <v>46024</v>
      </c>
      <c r="Z32" s="149">
        <v>144000</v>
      </c>
      <c r="AA32" s="150">
        <v>0</v>
      </c>
      <c r="AB32" s="150">
        <f t="shared" si="1"/>
        <v>144000</v>
      </c>
      <c r="AC32" s="150">
        <v>0</v>
      </c>
      <c r="AD32" s="150">
        <f t="shared" si="2"/>
        <v>144000</v>
      </c>
      <c r="AE32" s="150">
        <f t="shared" si="3"/>
        <v>144000</v>
      </c>
      <c r="AF32" s="154" t="s">
        <v>6</v>
      </c>
      <c r="AG32" s="153"/>
      <c r="AH32" s="150"/>
      <c r="AI32" s="150"/>
      <c r="AJ32" s="150"/>
      <c r="AK32" s="150"/>
      <c r="AL32" s="155"/>
      <c r="AM32" s="155"/>
      <c r="AN32" s="153" t="s">
        <v>258</v>
      </c>
      <c r="AO32" s="156"/>
      <c r="AP32" s="157"/>
      <c r="AQ32" s="158"/>
      <c r="AR32" s="158"/>
      <c r="AS32" s="14"/>
      <c r="AT32" s="158"/>
    </row>
    <row r="33" spans="1:46" ht="46.5" customHeight="1" x14ac:dyDescent="0.25">
      <c r="A33" s="142" t="str">
        <f t="shared" si="0"/>
        <v>✔</v>
      </c>
      <c r="B33" s="143">
        <v>2026</v>
      </c>
      <c r="C33" s="144" t="s">
        <v>13</v>
      </c>
      <c r="D33" s="144" t="s">
        <v>254</v>
      </c>
      <c r="E33" s="145" t="s">
        <v>39</v>
      </c>
      <c r="F33" s="145"/>
      <c r="G33" s="146" t="s">
        <v>304</v>
      </c>
      <c r="H33" s="143" t="s">
        <v>179</v>
      </c>
      <c r="I33" s="145" t="s">
        <v>184</v>
      </c>
      <c r="J33" s="145"/>
      <c r="K33" s="143" t="s">
        <v>99</v>
      </c>
      <c r="L33" s="145" t="s">
        <v>93</v>
      </c>
      <c r="M33" s="147" t="s">
        <v>3</v>
      </c>
      <c r="N33" s="148" t="s">
        <v>256</v>
      </c>
      <c r="O33" s="149"/>
      <c r="P33" s="150"/>
      <c r="Q33" s="150"/>
      <c r="R33" s="145" t="s">
        <v>195</v>
      </c>
      <c r="S33" s="151"/>
      <c r="T33" s="152"/>
      <c r="U33" s="153" t="s">
        <v>305</v>
      </c>
      <c r="V33" s="145">
        <v>2026</v>
      </c>
      <c r="W33" s="152">
        <v>46022</v>
      </c>
      <c r="X33" s="152"/>
      <c r="Y33" s="152">
        <v>46024</v>
      </c>
      <c r="Z33" s="149">
        <v>113142.48</v>
      </c>
      <c r="AA33" s="150">
        <v>0</v>
      </c>
      <c r="AB33" s="150">
        <f t="shared" si="1"/>
        <v>113142.48</v>
      </c>
      <c r="AC33" s="150">
        <v>0</v>
      </c>
      <c r="AD33" s="150">
        <f t="shared" si="2"/>
        <v>113142.48</v>
      </c>
      <c r="AE33" s="150">
        <f t="shared" si="3"/>
        <v>113142.48</v>
      </c>
      <c r="AF33" s="154" t="s">
        <v>6</v>
      </c>
      <c r="AG33" s="153"/>
      <c r="AH33" s="150"/>
      <c r="AI33" s="150"/>
      <c r="AJ33" s="150"/>
      <c r="AK33" s="150"/>
      <c r="AL33" s="155"/>
      <c r="AM33" s="155"/>
      <c r="AN33" s="153" t="s">
        <v>258</v>
      </c>
      <c r="AO33" s="156"/>
      <c r="AP33" s="157"/>
      <c r="AQ33" s="158"/>
      <c r="AR33" s="158"/>
      <c r="AS33" s="14"/>
      <c r="AT33" s="158"/>
    </row>
    <row r="34" spans="1:46" ht="46.5" customHeight="1" x14ac:dyDescent="0.25">
      <c r="A34" s="142" t="str">
        <f t="shared" si="0"/>
        <v>✔</v>
      </c>
      <c r="B34" s="143">
        <v>2026</v>
      </c>
      <c r="C34" s="144" t="s">
        <v>13</v>
      </c>
      <c r="D34" s="144" t="s">
        <v>254</v>
      </c>
      <c r="E34" s="145" t="s">
        <v>39</v>
      </c>
      <c r="F34" s="145"/>
      <c r="G34" s="146" t="s">
        <v>306</v>
      </c>
      <c r="H34" s="143" t="s">
        <v>179</v>
      </c>
      <c r="I34" s="145" t="s">
        <v>184</v>
      </c>
      <c r="J34" s="145"/>
      <c r="K34" s="143" t="s">
        <v>99</v>
      </c>
      <c r="L34" s="145" t="s">
        <v>93</v>
      </c>
      <c r="M34" s="147" t="s">
        <v>3</v>
      </c>
      <c r="N34" s="148" t="s">
        <v>256</v>
      </c>
      <c r="O34" s="149"/>
      <c r="P34" s="150"/>
      <c r="Q34" s="150"/>
      <c r="R34" s="145" t="s">
        <v>195</v>
      </c>
      <c r="S34" s="151"/>
      <c r="T34" s="152"/>
      <c r="U34" s="153" t="s">
        <v>307</v>
      </c>
      <c r="V34" s="145">
        <v>2026</v>
      </c>
      <c r="W34" s="152">
        <v>46022</v>
      </c>
      <c r="X34" s="152"/>
      <c r="Y34" s="152">
        <v>46024</v>
      </c>
      <c r="Z34" s="149">
        <v>113142.48</v>
      </c>
      <c r="AA34" s="150">
        <v>0</v>
      </c>
      <c r="AB34" s="150">
        <f t="shared" si="1"/>
        <v>113142.48</v>
      </c>
      <c r="AC34" s="150">
        <v>0</v>
      </c>
      <c r="AD34" s="150">
        <f t="shared" si="2"/>
        <v>113142.48</v>
      </c>
      <c r="AE34" s="150">
        <f t="shared" si="3"/>
        <v>113142.48</v>
      </c>
      <c r="AF34" s="154" t="s">
        <v>6</v>
      </c>
      <c r="AG34" s="153"/>
      <c r="AH34" s="150"/>
      <c r="AI34" s="150"/>
      <c r="AJ34" s="150"/>
      <c r="AK34" s="150"/>
      <c r="AL34" s="155"/>
      <c r="AM34" s="155"/>
      <c r="AN34" s="153" t="s">
        <v>258</v>
      </c>
      <c r="AO34" s="156"/>
      <c r="AP34" s="157"/>
      <c r="AQ34" s="158"/>
      <c r="AR34" s="158"/>
      <c r="AS34" s="14"/>
      <c r="AT34" s="158"/>
    </row>
    <row r="35" spans="1:46" ht="46.5" customHeight="1" x14ac:dyDescent="0.25">
      <c r="A35" s="142" t="str">
        <f t="shared" si="0"/>
        <v>✔</v>
      </c>
      <c r="B35" s="143">
        <v>2026</v>
      </c>
      <c r="C35" s="144" t="s">
        <v>13</v>
      </c>
      <c r="D35" s="144" t="s">
        <v>254</v>
      </c>
      <c r="E35" s="145" t="s">
        <v>39</v>
      </c>
      <c r="F35" s="145"/>
      <c r="G35" s="146" t="s">
        <v>308</v>
      </c>
      <c r="H35" s="143" t="s">
        <v>179</v>
      </c>
      <c r="I35" s="145" t="s">
        <v>184</v>
      </c>
      <c r="J35" s="145"/>
      <c r="K35" s="143" t="s">
        <v>99</v>
      </c>
      <c r="L35" s="145" t="s">
        <v>93</v>
      </c>
      <c r="M35" s="147" t="s">
        <v>3</v>
      </c>
      <c r="N35" s="148" t="s">
        <v>256</v>
      </c>
      <c r="O35" s="149"/>
      <c r="P35" s="150"/>
      <c r="Q35" s="150"/>
      <c r="R35" s="145" t="s">
        <v>195</v>
      </c>
      <c r="S35" s="151"/>
      <c r="T35" s="152"/>
      <c r="U35" s="153" t="s">
        <v>309</v>
      </c>
      <c r="V35" s="145">
        <v>2026</v>
      </c>
      <c r="W35" s="152">
        <v>46022</v>
      </c>
      <c r="X35" s="152"/>
      <c r="Y35" s="152">
        <v>46024</v>
      </c>
      <c r="Z35" s="149">
        <v>113142.48</v>
      </c>
      <c r="AA35" s="150">
        <v>0</v>
      </c>
      <c r="AB35" s="150">
        <f t="shared" si="1"/>
        <v>113142.48</v>
      </c>
      <c r="AC35" s="150">
        <v>0</v>
      </c>
      <c r="AD35" s="150">
        <f t="shared" si="2"/>
        <v>113142.48</v>
      </c>
      <c r="AE35" s="150">
        <f t="shared" si="3"/>
        <v>113142.48</v>
      </c>
      <c r="AF35" s="154" t="s">
        <v>6</v>
      </c>
      <c r="AG35" s="153"/>
      <c r="AH35" s="150"/>
      <c r="AI35" s="150"/>
      <c r="AJ35" s="150"/>
      <c r="AK35" s="150"/>
      <c r="AL35" s="155"/>
      <c r="AM35" s="155"/>
      <c r="AN35" s="153" t="s">
        <v>258</v>
      </c>
      <c r="AO35" s="156"/>
      <c r="AP35" s="157"/>
      <c r="AQ35" s="158"/>
      <c r="AR35" s="158"/>
      <c r="AS35" s="14"/>
      <c r="AT35" s="158"/>
    </row>
    <row r="36" spans="1:46" ht="46.5" customHeight="1" x14ac:dyDescent="0.25">
      <c r="A36" s="142" t="str">
        <f t="shared" si="0"/>
        <v>✔</v>
      </c>
      <c r="B36" s="143">
        <v>2026</v>
      </c>
      <c r="C36" s="144" t="s">
        <v>13</v>
      </c>
      <c r="D36" s="144" t="s">
        <v>254</v>
      </c>
      <c r="E36" s="145" t="s">
        <v>39</v>
      </c>
      <c r="F36" s="145"/>
      <c r="G36" s="146" t="s">
        <v>310</v>
      </c>
      <c r="H36" s="143" t="s">
        <v>179</v>
      </c>
      <c r="I36" s="145" t="s">
        <v>184</v>
      </c>
      <c r="J36" s="145"/>
      <c r="K36" s="143" t="s">
        <v>99</v>
      </c>
      <c r="L36" s="145" t="s">
        <v>93</v>
      </c>
      <c r="M36" s="147" t="s">
        <v>3</v>
      </c>
      <c r="N36" s="148" t="s">
        <v>256</v>
      </c>
      <c r="O36" s="149"/>
      <c r="P36" s="150"/>
      <c r="Q36" s="150"/>
      <c r="R36" s="145" t="s">
        <v>195</v>
      </c>
      <c r="S36" s="151"/>
      <c r="T36" s="152"/>
      <c r="U36" s="153" t="s">
        <v>311</v>
      </c>
      <c r="V36" s="145">
        <v>2026</v>
      </c>
      <c r="W36" s="152">
        <v>46022</v>
      </c>
      <c r="X36" s="152"/>
      <c r="Y36" s="152">
        <v>46024</v>
      </c>
      <c r="Z36" s="149">
        <v>113142.48</v>
      </c>
      <c r="AA36" s="150">
        <v>0</v>
      </c>
      <c r="AB36" s="150">
        <f t="shared" ref="AB36:AB67" si="4">Z36</f>
        <v>113142.48</v>
      </c>
      <c r="AC36" s="150">
        <v>0</v>
      </c>
      <c r="AD36" s="150">
        <f t="shared" ref="AD36:AD67" si="5">Z36</f>
        <v>113142.48</v>
      </c>
      <c r="AE36" s="150">
        <f t="shared" ref="AE36:AE67" si="6">Z36</f>
        <v>113142.48</v>
      </c>
      <c r="AF36" s="154" t="s">
        <v>6</v>
      </c>
      <c r="AG36" s="153"/>
      <c r="AH36" s="150"/>
      <c r="AI36" s="150"/>
      <c r="AJ36" s="150"/>
      <c r="AK36" s="150"/>
      <c r="AL36" s="155"/>
      <c r="AM36" s="155"/>
      <c r="AN36" s="153" t="s">
        <v>258</v>
      </c>
      <c r="AO36" s="156"/>
      <c r="AP36" s="157"/>
      <c r="AQ36" s="158"/>
      <c r="AR36" s="158"/>
      <c r="AS36" s="14"/>
      <c r="AT36" s="158"/>
    </row>
    <row r="37" spans="1:46" ht="46.5" customHeight="1" x14ac:dyDescent="0.25">
      <c r="A37" s="142" t="str">
        <f t="shared" si="0"/>
        <v>✔</v>
      </c>
      <c r="B37" s="143">
        <v>2026</v>
      </c>
      <c r="C37" s="144" t="s">
        <v>13</v>
      </c>
      <c r="D37" s="144" t="s">
        <v>254</v>
      </c>
      <c r="E37" s="145" t="s">
        <v>39</v>
      </c>
      <c r="F37" s="145"/>
      <c r="G37" s="146" t="s">
        <v>312</v>
      </c>
      <c r="H37" s="143" t="s">
        <v>179</v>
      </c>
      <c r="I37" s="145" t="s">
        <v>184</v>
      </c>
      <c r="J37" s="145"/>
      <c r="K37" s="143" t="s">
        <v>99</v>
      </c>
      <c r="L37" s="145" t="s">
        <v>93</v>
      </c>
      <c r="M37" s="147" t="s">
        <v>3</v>
      </c>
      <c r="N37" s="148" t="s">
        <v>256</v>
      </c>
      <c r="O37" s="149"/>
      <c r="P37" s="150"/>
      <c r="Q37" s="150"/>
      <c r="R37" s="145" t="s">
        <v>195</v>
      </c>
      <c r="S37" s="151"/>
      <c r="T37" s="152"/>
      <c r="U37" s="153" t="s">
        <v>313</v>
      </c>
      <c r="V37" s="145">
        <v>2026</v>
      </c>
      <c r="W37" s="152">
        <v>46022</v>
      </c>
      <c r="X37" s="152"/>
      <c r="Y37" s="152">
        <v>46024</v>
      </c>
      <c r="Z37" s="149">
        <v>204000</v>
      </c>
      <c r="AA37" s="150">
        <v>0</v>
      </c>
      <c r="AB37" s="150">
        <f t="shared" si="4"/>
        <v>204000</v>
      </c>
      <c r="AC37" s="150">
        <v>0</v>
      </c>
      <c r="AD37" s="150">
        <f t="shared" si="5"/>
        <v>204000</v>
      </c>
      <c r="AE37" s="150">
        <f t="shared" si="6"/>
        <v>204000</v>
      </c>
      <c r="AF37" s="154" t="s">
        <v>6</v>
      </c>
      <c r="AG37" s="153"/>
      <c r="AH37" s="150"/>
      <c r="AI37" s="150"/>
      <c r="AJ37" s="150"/>
      <c r="AK37" s="150"/>
      <c r="AL37" s="155"/>
      <c r="AM37" s="155"/>
      <c r="AN37" s="153" t="s">
        <v>258</v>
      </c>
      <c r="AO37" s="156"/>
      <c r="AP37" s="157"/>
      <c r="AQ37" s="158"/>
      <c r="AR37" s="158"/>
      <c r="AS37" s="14"/>
      <c r="AT37" s="158"/>
    </row>
    <row r="38" spans="1:46" ht="46.5" customHeight="1" x14ac:dyDescent="0.25">
      <c r="A38" s="142" t="str">
        <f t="shared" si="0"/>
        <v>✔</v>
      </c>
      <c r="B38" s="143">
        <v>2026</v>
      </c>
      <c r="C38" s="144" t="s">
        <v>13</v>
      </c>
      <c r="D38" s="144" t="s">
        <v>254</v>
      </c>
      <c r="E38" s="145" t="s">
        <v>39</v>
      </c>
      <c r="F38" s="145"/>
      <c r="G38" s="146" t="s">
        <v>314</v>
      </c>
      <c r="H38" s="143" t="s">
        <v>179</v>
      </c>
      <c r="I38" s="145" t="s">
        <v>184</v>
      </c>
      <c r="J38" s="145"/>
      <c r="K38" s="143" t="s">
        <v>99</v>
      </c>
      <c r="L38" s="145" t="s">
        <v>93</v>
      </c>
      <c r="M38" s="147" t="s">
        <v>3</v>
      </c>
      <c r="N38" s="148" t="s">
        <v>256</v>
      </c>
      <c r="O38" s="149"/>
      <c r="P38" s="150"/>
      <c r="Q38" s="150"/>
      <c r="R38" s="145" t="s">
        <v>195</v>
      </c>
      <c r="S38" s="151"/>
      <c r="T38" s="152"/>
      <c r="U38" s="153" t="s">
        <v>315</v>
      </c>
      <c r="V38" s="145">
        <v>2026</v>
      </c>
      <c r="W38" s="152">
        <v>46022</v>
      </c>
      <c r="X38" s="152"/>
      <c r="Y38" s="152">
        <v>46024</v>
      </c>
      <c r="Z38" s="149">
        <v>180000</v>
      </c>
      <c r="AA38" s="150">
        <v>0</v>
      </c>
      <c r="AB38" s="150">
        <f t="shared" si="4"/>
        <v>180000</v>
      </c>
      <c r="AC38" s="150">
        <v>0</v>
      </c>
      <c r="AD38" s="150">
        <f t="shared" si="5"/>
        <v>180000</v>
      </c>
      <c r="AE38" s="150">
        <f t="shared" si="6"/>
        <v>180000</v>
      </c>
      <c r="AF38" s="154" t="s">
        <v>6</v>
      </c>
      <c r="AG38" s="153"/>
      <c r="AH38" s="150"/>
      <c r="AI38" s="150"/>
      <c r="AJ38" s="150"/>
      <c r="AK38" s="150"/>
      <c r="AL38" s="155"/>
      <c r="AM38" s="155"/>
      <c r="AN38" s="153" t="s">
        <v>258</v>
      </c>
      <c r="AO38" s="156"/>
      <c r="AP38" s="157"/>
      <c r="AQ38" s="158"/>
      <c r="AR38" s="158"/>
      <c r="AS38" s="14"/>
      <c r="AT38" s="158"/>
    </row>
    <row r="39" spans="1:46" ht="46.5" customHeight="1" x14ac:dyDescent="0.25">
      <c r="A39" s="142" t="str">
        <f t="shared" si="0"/>
        <v>✔</v>
      </c>
      <c r="B39" s="143">
        <v>2026</v>
      </c>
      <c r="C39" s="144" t="s">
        <v>13</v>
      </c>
      <c r="D39" s="144" t="s">
        <v>254</v>
      </c>
      <c r="E39" s="145" t="s">
        <v>39</v>
      </c>
      <c r="F39" s="145"/>
      <c r="G39" s="146" t="s">
        <v>316</v>
      </c>
      <c r="H39" s="143" t="s">
        <v>179</v>
      </c>
      <c r="I39" s="145" t="s">
        <v>184</v>
      </c>
      <c r="J39" s="145"/>
      <c r="K39" s="143" t="s">
        <v>99</v>
      </c>
      <c r="L39" s="145" t="s">
        <v>93</v>
      </c>
      <c r="M39" s="147" t="s">
        <v>3</v>
      </c>
      <c r="N39" s="148" t="s">
        <v>256</v>
      </c>
      <c r="O39" s="149"/>
      <c r="P39" s="150"/>
      <c r="Q39" s="150"/>
      <c r="R39" s="145" t="s">
        <v>195</v>
      </c>
      <c r="S39" s="151"/>
      <c r="T39" s="152"/>
      <c r="U39" s="153" t="s">
        <v>317</v>
      </c>
      <c r="V39" s="145">
        <v>2026</v>
      </c>
      <c r="W39" s="152">
        <v>46022</v>
      </c>
      <c r="X39" s="152"/>
      <c r="Y39" s="152">
        <v>46024</v>
      </c>
      <c r="Z39" s="149">
        <v>144000</v>
      </c>
      <c r="AA39" s="150">
        <v>0</v>
      </c>
      <c r="AB39" s="150">
        <f t="shared" si="4"/>
        <v>144000</v>
      </c>
      <c r="AC39" s="150">
        <v>0</v>
      </c>
      <c r="AD39" s="150">
        <f t="shared" si="5"/>
        <v>144000</v>
      </c>
      <c r="AE39" s="150">
        <f t="shared" si="6"/>
        <v>144000</v>
      </c>
      <c r="AF39" s="154" t="s">
        <v>6</v>
      </c>
      <c r="AG39" s="153"/>
      <c r="AH39" s="150"/>
      <c r="AI39" s="150"/>
      <c r="AJ39" s="150"/>
      <c r="AK39" s="150"/>
      <c r="AL39" s="155"/>
      <c r="AM39" s="155"/>
      <c r="AN39" s="153" t="s">
        <v>258</v>
      </c>
      <c r="AO39" s="156"/>
      <c r="AP39" s="157"/>
      <c r="AQ39" s="158"/>
      <c r="AR39" s="158"/>
      <c r="AS39" s="14"/>
      <c r="AT39" s="158"/>
    </row>
    <row r="40" spans="1:46" ht="46.5" customHeight="1" x14ac:dyDescent="0.25">
      <c r="A40" s="142" t="str">
        <f t="shared" si="0"/>
        <v>✔</v>
      </c>
      <c r="B40" s="143">
        <v>2026</v>
      </c>
      <c r="C40" s="144" t="s">
        <v>13</v>
      </c>
      <c r="D40" s="144" t="s">
        <v>254</v>
      </c>
      <c r="E40" s="145" t="s">
        <v>39</v>
      </c>
      <c r="F40" s="145"/>
      <c r="G40" s="146" t="s">
        <v>318</v>
      </c>
      <c r="H40" s="143" t="s">
        <v>179</v>
      </c>
      <c r="I40" s="145" t="s">
        <v>184</v>
      </c>
      <c r="J40" s="145"/>
      <c r="K40" s="143" t="s">
        <v>99</v>
      </c>
      <c r="L40" s="145" t="s">
        <v>93</v>
      </c>
      <c r="M40" s="147" t="s">
        <v>3</v>
      </c>
      <c r="N40" s="148" t="s">
        <v>256</v>
      </c>
      <c r="O40" s="149"/>
      <c r="P40" s="150"/>
      <c r="Q40" s="150"/>
      <c r="R40" s="145" t="s">
        <v>195</v>
      </c>
      <c r="S40" s="151"/>
      <c r="T40" s="152"/>
      <c r="U40" s="153" t="s">
        <v>319</v>
      </c>
      <c r="V40" s="145">
        <v>2026</v>
      </c>
      <c r="W40" s="152">
        <v>46022</v>
      </c>
      <c r="X40" s="152"/>
      <c r="Y40" s="152">
        <v>46024</v>
      </c>
      <c r="Z40" s="149">
        <v>113142.48</v>
      </c>
      <c r="AA40" s="150">
        <v>0</v>
      </c>
      <c r="AB40" s="150">
        <f t="shared" si="4"/>
        <v>113142.48</v>
      </c>
      <c r="AC40" s="150">
        <v>0</v>
      </c>
      <c r="AD40" s="150">
        <f t="shared" si="5"/>
        <v>113142.48</v>
      </c>
      <c r="AE40" s="150">
        <f t="shared" si="6"/>
        <v>113142.48</v>
      </c>
      <c r="AF40" s="154" t="s">
        <v>6</v>
      </c>
      <c r="AG40" s="153"/>
      <c r="AH40" s="150"/>
      <c r="AI40" s="150"/>
      <c r="AJ40" s="150"/>
      <c r="AK40" s="150"/>
      <c r="AL40" s="155"/>
      <c r="AM40" s="155"/>
      <c r="AN40" s="153" t="s">
        <v>258</v>
      </c>
      <c r="AO40" s="156"/>
      <c r="AP40" s="157"/>
      <c r="AQ40" s="158"/>
      <c r="AR40" s="158"/>
      <c r="AS40" s="14"/>
      <c r="AT40" s="158"/>
    </row>
    <row r="41" spans="1:46" ht="46.5" customHeight="1" x14ac:dyDescent="0.25">
      <c r="A41" s="142" t="str">
        <f t="shared" si="0"/>
        <v>✔</v>
      </c>
      <c r="B41" s="143">
        <v>2026</v>
      </c>
      <c r="C41" s="144" t="s">
        <v>13</v>
      </c>
      <c r="D41" s="144" t="s">
        <v>254</v>
      </c>
      <c r="E41" s="145" t="s">
        <v>39</v>
      </c>
      <c r="F41" s="145"/>
      <c r="G41" s="146" t="s">
        <v>320</v>
      </c>
      <c r="H41" s="143" t="s">
        <v>179</v>
      </c>
      <c r="I41" s="145" t="s">
        <v>184</v>
      </c>
      <c r="J41" s="145"/>
      <c r="K41" s="143" t="s">
        <v>99</v>
      </c>
      <c r="L41" s="145" t="s">
        <v>93</v>
      </c>
      <c r="M41" s="147" t="s">
        <v>3</v>
      </c>
      <c r="N41" s="148" t="s">
        <v>256</v>
      </c>
      <c r="O41" s="149"/>
      <c r="P41" s="150"/>
      <c r="Q41" s="150"/>
      <c r="R41" s="145" t="s">
        <v>195</v>
      </c>
      <c r="S41" s="151"/>
      <c r="T41" s="152"/>
      <c r="U41" s="153" t="s">
        <v>321</v>
      </c>
      <c r="V41" s="145">
        <v>2026</v>
      </c>
      <c r="W41" s="152">
        <v>46022</v>
      </c>
      <c r="X41" s="152"/>
      <c r="Y41" s="152">
        <v>46024</v>
      </c>
      <c r="Z41" s="149">
        <v>132000</v>
      </c>
      <c r="AA41" s="150">
        <v>0</v>
      </c>
      <c r="AB41" s="150">
        <f t="shared" si="4"/>
        <v>132000</v>
      </c>
      <c r="AC41" s="150">
        <v>0</v>
      </c>
      <c r="AD41" s="150">
        <f t="shared" si="5"/>
        <v>132000</v>
      </c>
      <c r="AE41" s="150">
        <f t="shared" si="6"/>
        <v>132000</v>
      </c>
      <c r="AF41" s="154" t="s">
        <v>6</v>
      </c>
      <c r="AG41" s="153"/>
      <c r="AH41" s="150"/>
      <c r="AI41" s="150"/>
      <c r="AJ41" s="150"/>
      <c r="AK41" s="150"/>
      <c r="AL41" s="155"/>
      <c r="AM41" s="155"/>
      <c r="AN41" s="153" t="s">
        <v>258</v>
      </c>
      <c r="AO41" s="156"/>
      <c r="AP41" s="157"/>
      <c r="AQ41" s="158"/>
      <c r="AR41" s="158"/>
      <c r="AS41" s="14"/>
      <c r="AT41" s="158"/>
    </row>
    <row r="42" spans="1:46" ht="46.5" customHeight="1" x14ac:dyDescent="0.25">
      <c r="A42" s="142" t="str">
        <f t="shared" si="0"/>
        <v>✔</v>
      </c>
      <c r="B42" s="143">
        <v>2026</v>
      </c>
      <c r="C42" s="144" t="s">
        <v>13</v>
      </c>
      <c r="D42" s="144" t="s">
        <v>254</v>
      </c>
      <c r="E42" s="145" t="s">
        <v>39</v>
      </c>
      <c r="F42" s="145"/>
      <c r="G42" s="146" t="s">
        <v>322</v>
      </c>
      <c r="H42" s="143" t="s">
        <v>179</v>
      </c>
      <c r="I42" s="145" t="s">
        <v>184</v>
      </c>
      <c r="J42" s="145"/>
      <c r="K42" s="143" t="s">
        <v>99</v>
      </c>
      <c r="L42" s="145" t="s">
        <v>93</v>
      </c>
      <c r="M42" s="147" t="s">
        <v>3</v>
      </c>
      <c r="N42" s="148" t="s">
        <v>256</v>
      </c>
      <c r="O42" s="149"/>
      <c r="P42" s="150"/>
      <c r="Q42" s="150"/>
      <c r="R42" s="145" t="s">
        <v>195</v>
      </c>
      <c r="S42" s="151"/>
      <c r="T42" s="152"/>
      <c r="U42" s="153" t="s">
        <v>323</v>
      </c>
      <c r="V42" s="145">
        <v>2026</v>
      </c>
      <c r="W42" s="152">
        <v>46022</v>
      </c>
      <c r="X42" s="152"/>
      <c r="Y42" s="152">
        <v>46024</v>
      </c>
      <c r="Z42" s="149">
        <v>113142.48</v>
      </c>
      <c r="AA42" s="150">
        <v>0</v>
      </c>
      <c r="AB42" s="150">
        <f t="shared" si="4"/>
        <v>113142.48</v>
      </c>
      <c r="AC42" s="150">
        <v>0</v>
      </c>
      <c r="AD42" s="150">
        <f t="shared" si="5"/>
        <v>113142.48</v>
      </c>
      <c r="AE42" s="150">
        <f t="shared" si="6"/>
        <v>113142.48</v>
      </c>
      <c r="AF42" s="154" t="s">
        <v>6</v>
      </c>
      <c r="AG42" s="153"/>
      <c r="AH42" s="150"/>
      <c r="AI42" s="150"/>
      <c r="AJ42" s="150"/>
      <c r="AK42" s="150"/>
      <c r="AL42" s="155"/>
      <c r="AM42" s="155"/>
      <c r="AN42" s="153" t="s">
        <v>258</v>
      </c>
      <c r="AO42" s="156"/>
      <c r="AP42" s="157"/>
      <c r="AQ42" s="158"/>
      <c r="AR42" s="158"/>
      <c r="AS42" s="14"/>
      <c r="AT42" s="158"/>
    </row>
    <row r="43" spans="1:46" ht="46.5" customHeight="1" x14ac:dyDescent="0.25">
      <c r="A43" s="142" t="str">
        <f t="shared" si="0"/>
        <v>✔</v>
      </c>
      <c r="B43" s="143">
        <v>2026</v>
      </c>
      <c r="C43" s="144" t="s">
        <v>13</v>
      </c>
      <c r="D43" s="144" t="s">
        <v>254</v>
      </c>
      <c r="E43" s="145" t="s">
        <v>39</v>
      </c>
      <c r="F43" s="145"/>
      <c r="G43" s="146" t="s">
        <v>324</v>
      </c>
      <c r="H43" s="143" t="s">
        <v>179</v>
      </c>
      <c r="I43" s="145" t="s">
        <v>184</v>
      </c>
      <c r="J43" s="145"/>
      <c r="K43" s="143" t="s">
        <v>99</v>
      </c>
      <c r="L43" s="145" t="s">
        <v>93</v>
      </c>
      <c r="M43" s="147" t="s">
        <v>3</v>
      </c>
      <c r="N43" s="148" t="s">
        <v>256</v>
      </c>
      <c r="O43" s="149"/>
      <c r="P43" s="150"/>
      <c r="Q43" s="150"/>
      <c r="R43" s="145" t="s">
        <v>195</v>
      </c>
      <c r="S43" s="151"/>
      <c r="T43" s="152"/>
      <c r="U43" s="153" t="s">
        <v>325</v>
      </c>
      <c r="V43" s="145">
        <v>2026</v>
      </c>
      <c r="W43" s="152">
        <v>46022</v>
      </c>
      <c r="X43" s="152"/>
      <c r="Y43" s="152">
        <v>46024</v>
      </c>
      <c r="Z43" s="149">
        <v>113142.48</v>
      </c>
      <c r="AA43" s="150">
        <v>0</v>
      </c>
      <c r="AB43" s="150">
        <f t="shared" si="4"/>
        <v>113142.48</v>
      </c>
      <c r="AC43" s="150">
        <v>0</v>
      </c>
      <c r="AD43" s="150">
        <f t="shared" si="5"/>
        <v>113142.48</v>
      </c>
      <c r="AE43" s="150">
        <f t="shared" si="6"/>
        <v>113142.48</v>
      </c>
      <c r="AF43" s="154" t="s">
        <v>6</v>
      </c>
      <c r="AG43" s="153"/>
      <c r="AH43" s="150"/>
      <c r="AI43" s="150"/>
      <c r="AJ43" s="150"/>
      <c r="AK43" s="150"/>
      <c r="AL43" s="155"/>
      <c r="AM43" s="155"/>
      <c r="AN43" s="153" t="s">
        <v>258</v>
      </c>
      <c r="AO43" s="156"/>
      <c r="AP43" s="157"/>
      <c r="AQ43" s="158"/>
      <c r="AR43" s="158"/>
      <c r="AS43" s="14"/>
      <c r="AT43" s="158"/>
    </row>
    <row r="44" spans="1:46" ht="46.5" customHeight="1" x14ac:dyDescent="0.25">
      <c r="A44" s="142" t="str">
        <f t="shared" si="0"/>
        <v>✔</v>
      </c>
      <c r="B44" s="143">
        <v>2026</v>
      </c>
      <c r="C44" s="144" t="s">
        <v>13</v>
      </c>
      <c r="D44" s="144" t="s">
        <v>254</v>
      </c>
      <c r="E44" s="145" t="s">
        <v>39</v>
      </c>
      <c r="F44" s="145"/>
      <c r="G44" s="146" t="s">
        <v>326</v>
      </c>
      <c r="H44" s="143" t="s">
        <v>179</v>
      </c>
      <c r="I44" s="145" t="s">
        <v>184</v>
      </c>
      <c r="J44" s="145"/>
      <c r="K44" s="143" t="s">
        <v>99</v>
      </c>
      <c r="L44" s="145" t="s">
        <v>93</v>
      </c>
      <c r="M44" s="147" t="s">
        <v>3</v>
      </c>
      <c r="N44" s="148" t="s">
        <v>256</v>
      </c>
      <c r="O44" s="149"/>
      <c r="P44" s="150"/>
      <c r="Q44" s="150"/>
      <c r="R44" s="145" t="s">
        <v>195</v>
      </c>
      <c r="S44" s="151"/>
      <c r="T44" s="152"/>
      <c r="U44" s="153" t="s">
        <v>327</v>
      </c>
      <c r="V44" s="145">
        <v>2026</v>
      </c>
      <c r="W44" s="152">
        <v>46022</v>
      </c>
      <c r="X44" s="152"/>
      <c r="Y44" s="152">
        <v>46024</v>
      </c>
      <c r="Z44" s="149">
        <v>113142.48</v>
      </c>
      <c r="AA44" s="150">
        <v>0</v>
      </c>
      <c r="AB44" s="150">
        <f t="shared" si="4"/>
        <v>113142.48</v>
      </c>
      <c r="AC44" s="150">
        <v>0</v>
      </c>
      <c r="AD44" s="150">
        <f t="shared" si="5"/>
        <v>113142.48</v>
      </c>
      <c r="AE44" s="150">
        <f t="shared" si="6"/>
        <v>113142.48</v>
      </c>
      <c r="AF44" s="154" t="s">
        <v>6</v>
      </c>
      <c r="AG44" s="153"/>
      <c r="AH44" s="150"/>
      <c r="AI44" s="150"/>
      <c r="AJ44" s="150"/>
      <c r="AK44" s="150"/>
      <c r="AL44" s="155"/>
      <c r="AM44" s="155"/>
      <c r="AN44" s="153" t="s">
        <v>258</v>
      </c>
      <c r="AO44" s="156"/>
      <c r="AP44" s="157"/>
      <c r="AQ44" s="158"/>
      <c r="AR44" s="158"/>
      <c r="AS44" s="14"/>
      <c r="AT44" s="158"/>
    </row>
    <row r="45" spans="1:46" ht="46.5" customHeight="1" x14ac:dyDescent="0.25">
      <c r="A45" s="142" t="str">
        <f t="shared" si="0"/>
        <v>✔</v>
      </c>
      <c r="B45" s="143">
        <v>2026</v>
      </c>
      <c r="C45" s="144" t="s">
        <v>13</v>
      </c>
      <c r="D45" s="144" t="s">
        <v>254</v>
      </c>
      <c r="E45" s="145" t="s">
        <v>39</v>
      </c>
      <c r="F45" s="145"/>
      <c r="G45" s="146" t="s">
        <v>328</v>
      </c>
      <c r="H45" s="143" t="s">
        <v>179</v>
      </c>
      <c r="I45" s="145" t="s">
        <v>184</v>
      </c>
      <c r="J45" s="145"/>
      <c r="K45" s="143" t="s">
        <v>99</v>
      </c>
      <c r="L45" s="145" t="s">
        <v>93</v>
      </c>
      <c r="M45" s="147" t="s">
        <v>3</v>
      </c>
      <c r="N45" s="148" t="s">
        <v>256</v>
      </c>
      <c r="O45" s="149"/>
      <c r="P45" s="150"/>
      <c r="Q45" s="150"/>
      <c r="R45" s="145" t="s">
        <v>195</v>
      </c>
      <c r="S45" s="151"/>
      <c r="T45" s="152"/>
      <c r="U45" s="153" t="s">
        <v>329</v>
      </c>
      <c r="V45" s="145">
        <v>2026</v>
      </c>
      <c r="W45" s="152">
        <v>46022</v>
      </c>
      <c r="X45" s="152"/>
      <c r="Y45" s="152">
        <v>46024</v>
      </c>
      <c r="Z45" s="149">
        <v>113142.48</v>
      </c>
      <c r="AA45" s="150">
        <v>0</v>
      </c>
      <c r="AB45" s="150">
        <f t="shared" si="4"/>
        <v>113142.48</v>
      </c>
      <c r="AC45" s="150">
        <v>0</v>
      </c>
      <c r="AD45" s="150">
        <f t="shared" si="5"/>
        <v>113142.48</v>
      </c>
      <c r="AE45" s="150">
        <f t="shared" si="6"/>
        <v>113142.48</v>
      </c>
      <c r="AF45" s="154" t="s">
        <v>6</v>
      </c>
      <c r="AG45" s="153"/>
      <c r="AH45" s="150"/>
      <c r="AI45" s="150"/>
      <c r="AJ45" s="150"/>
      <c r="AK45" s="150"/>
      <c r="AL45" s="155"/>
      <c r="AM45" s="155"/>
      <c r="AN45" s="153" t="s">
        <v>258</v>
      </c>
      <c r="AO45" s="156"/>
      <c r="AP45" s="157"/>
      <c r="AQ45" s="158"/>
      <c r="AR45" s="158"/>
      <c r="AS45" s="14"/>
      <c r="AT45" s="158"/>
    </row>
    <row r="46" spans="1:46" ht="46.5" customHeight="1" x14ac:dyDescent="0.25">
      <c r="A46" s="142" t="str">
        <f t="shared" si="0"/>
        <v>✔</v>
      </c>
      <c r="B46" s="143">
        <v>2026</v>
      </c>
      <c r="C46" s="144" t="s">
        <v>13</v>
      </c>
      <c r="D46" s="144" t="s">
        <v>254</v>
      </c>
      <c r="E46" s="145" t="s">
        <v>39</v>
      </c>
      <c r="F46" s="145"/>
      <c r="G46" s="146" t="s">
        <v>330</v>
      </c>
      <c r="H46" s="143" t="s">
        <v>179</v>
      </c>
      <c r="I46" s="145" t="s">
        <v>184</v>
      </c>
      <c r="J46" s="145"/>
      <c r="K46" s="143" t="s">
        <v>99</v>
      </c>
      <c r="L46" s="145" t="s">
        <v>93</v>
      </c>
      <c r="M46" s="147" t="s">
        <v>3</v>
      </c>
      <c r="N46" s="148" t="s">
        <v>256</v>
      </c>
      <c r="O46" s="149"/>
      <c r="P46" s="150"/>
      <c r="Q46" s="150"/>
      <c r="R46" s="145" t="s">
        <v>195</v>
      </c>
      <c r="S46" s="151"/>
      <c r="T46" s="152"/>
      <c r="U46" s="153" t="s">
        <v>331</v>
      </c>
      <c r="V46" s="145">
        <v>2026</v>
      </c>
      <c r="W46" s="152">
        <v>46022</v>
      </c>
      <c r="X46" s="152"/>
      <c r="Y46" s="152">
        <v>46024</v>
      </c>
      <c r="Z46" s="149">
        <v>113142.48</v>
      </c>
      <c r="AA46" s="150">
        <v>0</v>
      </c>
      <c r="AB46" s="150">
        <f t="shared" si="4"/>
        <v>113142.48</v>
      </c>
      <c r="AC46" s="150">
        <v>0</v>
      </c>
      <c r="AD46" s="150">
        <f t="shared" si="5"/>
        <v>113142.48</v>
      </c>
      <c r="AE46" s="150">
        <f t="shared" si="6"/>
        <v>113142.48</v>
      </c>
      <c r="AF46" s="154" t="s">
        <v>6</v>
      </c>
      <c r="AG46" s="153"/>
      <c r="AH46" s="150"/>
      <c r="AI46" s="150"/>
      <c r="AJ46" s="150"/>
      <c r="AK46" s="150"/>
      <c r="AL46" s="155"/>
      <c r="AM46" s="155"/>
      <c r="AN46" s="153" t="s">
        <v>258</v>
      </c>
      <c r="AO46" s="156"/>
      <c r="AP46" s="157"/>
      <c r="AQ46" s="158"/>
      <c r="AR46" s="158"/>
      <c r="AS46" s="14"/>
      <c r="AT46" s="158"/>
    </row>
    <row r="47" spans="1:46" ht="46.5" customHeight="1" x14ac:dyDescent="0.25">
      <c r="A47" s="142" t="str">
        <f t="shared" si="0"/>
        <v>✔</v>
      </c>
      <c r="B47" s="143">
        <v>2026</v>
      </c>
      <c r="C47" s="144" t="s">
        <v>13</v>
      </c>
      <c r="D47" s="144" t="s">
        <v>254</v>
      </c>
      <c r="E47" s="145" t="s">
        <v>39</v>
      </c>
      <c r="F47" s="145"/>
      <c r="G47" s="146" t="s">
        <v>332</v>
      </c>
      <c r="H47" s="143" t="s">
        <v>179</v>
      </c>
      <c r="I47" s="145" t="s">
        <v>184</v>
      </c>
      <c r="J47" s="145"/>
      <c r="K47" s="143" t="s">
        <v>99</v>
      </c>
      <c r="L47" s="145" t="s">
        <v>93</v>
      </c>
      <c r="M47" s="147" t="s">
        <v>3</v>
      </c>
      <c r="N47" s="148" t="s">
        <v>256</v>
      </c>
      <c r="O47" s="149"/>
      <c r="P47" s="150"/>
      <c r="Q47" s="150"/>
      <c r="R47" s="145" t="s">
        <v>195</v>
      </c>
      <c r="S47" s="151"/>
      <c r="T47" s="152"/>
      <c r="U47" s="153" t="s">
        <v>333</v>
      </c>
      <c r="V47" s="145">
        <v>2026</v>
      </c>
      <c r="W47" s="152">
        <v>46022</v>
      </c>
      <c r="X47" s="152"/>
      <c r="Y47" s="152">
        <v>46024</v>
      </c>
      <c r="Z47" s="149">
        <v>113142.48</v>
      </c>
      <c r="AA47" s="150">
        <v>0</v>
      </c>
      <c r="AB47" s="150">
        <f t="shared" si="4"/>
        <v>113142.48</v>
      </c>
      <c r="AC47" s="150">
        <v>0</v>
      </c>
      <c r="AD47" s="150">
        <f t="shared" si="5"/>
        <v>113142.48</v>
      </c>
      <c r="AE47" s="150">
        <f t="shared" si="6"/>
        <v>113142.48</v>
      </c>
      <c r="AF47" s="154" t="s">
        <v>6</v>
      </c>
      <c r="AG47" s="153"/>
      <c r="AH47" s="150"/>
      <c r="AI47" s="150"/>
      <c r="AJ47" s="150"/>
      <c r="AK47" s="150"/>
      <c r="AL47" s="155"/>
      <c r="AM47" s="155"/>
      <c r="AN47" s="153" t="s">
        <v>258</v>
      </c>
      <c r="AO47" s="156"/>
      <c r="AP47" s="157"/>
      <c r="AQ47" s="158"/>
      <c r="AR47" s="158"/>
      <c r="AS47" s="14"/>
      <c r="AT47" s="158"/>
    </row>
    <row r="48" spans="1:46" ht="46.5" customHeight="1" x14ac:dyDescent="0.25">
      <c r="A48" s="142" t="str">
        <f t="shared" si="0"/>
        <v>✔</v>
      </c>
      <c r="B48" s="143">
        <v>2026</v>
      </c>
      <c r="C48" s="144" t="s">
        <v>13</v>
      </c>
      <c r="D48" s="144" t="s">
        <v>254</v>
      </c>
      <c r="E48" s="145" t="s">
        <v>39</v>
      </c>
      <c r="F48" s="145"/>
      <c r="G48" s="146" t="s">
        <v>334</v>
      </c>
      <c r="H48" s="143" t="s">
        <v>179</v>
      </c>
      <c r="I48" s="145" t="s">
        <v>184</v>
      </c>
      <c r="J48" s="145"/>
      <c r="K48" s="143" t="s">
        <v>99</v>
      </c>
      <c r="L48" s="145" t="s">
        <v>93</v>
      </c>
      <c r="M48" s="147" t="s">
        <v>3</v>
      </c>
      <c r="N48" s="148" t="s">
        <v>256</v>
      </c>
      <c r="O48" s="149"/>
      <c r="P48" s="150"/>
      <c r="Q48" s="150"/>
      <c r="R48" s="145" t="s">
        <v>195</v>
      </c>
      <c r="S48" s="151"/>
      <c r="T48" s="152"/>
      <c r="U48" s="153" t="s">
        <v>335</v>
      </c>
      <c r="V48" s="145">
        <v>2026</v>
      </c>
      <c r="W48" s="152">
        <v>46022</v>
      </c>
      <c r="X48" s="152"/>
      <c r="Y48" s="152">
        <v>46024</v>
      </c>
      <c r="Z48" s="149">
        <v>113142.48</v>
      </c>
      <c r="AA48" s="150">
        <v>0</v>
      </c>
      <c r="AB48" s="150">
        <f t="shared" si="4"/>
        <v>113142.48</v>
      </c>
      <c r="AC48" s="150">
        <v>0</v>
      </c>
      <c r="AD48" s="150">
        <f t="shared" si="5"/>
        <v>113142.48</v>
      </c>
      <c r="AE48" s="150">
        <f t="shared" si="6"/>
        <v>113142.48</v>
      </c>
      <c r="AF48" s="154" t="s">
        <v>6</v>
      </c>
      <c r="AG48" s="153"/>
      <c r="AH48" s="150"/>
      <c r="AI48" s="150"/>
      <c r="AJ48" s="150"/>
      <c r="AK48" s="150"/>
      <c r="AL48" s="155"/>
      <c r="AM48" s="155"/>
      <c r="AN48" s="153" t="s">
        <v>258</v>
      </c>
      <c r="AO48" s="156"/>
      <c r="AP48" s="157"/>
      <c r="AQ48" s="158"/>
      <c r="AR48" s="158"/>
      <c r="AS48" s="14"/>
      <c r="AT48" s="158"/>
    </row>
    <row r="49" spans="1:46" ht="46.5" customHeight="1" x14ac:dyDescent="0.25">
      <c r="A49" s="142" t="str">
        <f t="shared" si="0"/>
        <v>✔</v>
      </c>
      <c r="B49" s="143">
        <v>2026</v>
      </c>
      <c r="C49" s="144" t="s">
        <v>13</v>
      </c>
      <c r="D49" s="144" t="s">
        <v>254</v>
      </c>
      <c r="E49" s="145" t="s">
        <v>39</v>
      </c>
      <c r="F49" s="145"/>
      <c r="G49" s="146" t="s">
        <v>336</v>
      </c>
      <c r="H49" s="143" t="s">
        <v>179</v>
      </c>
      <c r="I49" s="145" t="s">
        <v>184</v>
      </c>
      <c r="J49" s="145"/>
      <c r="K49" s="143" t="s">
        <v>99</v>
      </c>
      <c r="L49" s="145" t="s">
        <v>93</v>
      </c>
      <c r="M49" s="147" t="s">
        <v>3</v>
      </c>
      <c r="N49" s="148" t="s">
        <v>256</v>
      </c>
      <c r="O49" s="149"/>
      <c r="P49" s="150"/>
      <c r="Q49" s="150"/>
      <c r="R49" s="145" t="s">
        <v>195</v>
      </c>
      <c r="S49" s="151"/>
      <c r="T49" s="152"/>
      <c r="U49" s="153" t="s">
        <v>337</v>
      </c>
      <c r="V49" s="145">
        <v>2026</v>
      </c>
      <c r="W49" s="152">
        <v>46022</v>
      </c>
      <c r="X49" s="152"/>
      <c r="Y49" s="152">
        <v>46024</v>
      </c>
      <c r="Z49" s="149">
        <v>113142.48</v>
      </c>
      <c r="AA49" s="150">
        <v>0</v>
      </c>
      <c r="AB49" s="150">
        <f t="shared" si="4"/>
        <v>113142.48</v>
      </c>
      <c r="AC49" s="150">
        <v>0</v>
      </c>
      <c r="AD49" s="150">
        <f t="shared" si="5"/>
        <v>113142.48</v>
      </c>
      <c r="AE49" s="150">
        <f t="shared" si="6"/>
        <v>113142.48</v>
      </c>
      <c r="AF49" s="154" t="s">
        <v>6</v>
      </c>
      <c r="AG49" s="153"/>
      <c r="AH49" s="150"/>
      <c r="AI49" s="150"/>
      <c r="AJ49" s="150"/>
      <c r="AK49" s="150"/>
      <c r="AL49" s="155"/>
      <c r="AM49" s="155"/>
      <c r="AN49" s="153" t="s">
        <v>258</v>
      </c>
      <c r="AO49" s="156"/>
      <c r="AP49" s="157"/>
      <c r="AQ49" s="158"/>
      <c r="AR49" s="158"/>
      <c r="AS49" s="14"/>
      <c r="AT49" s="158"/>
    </row>
    <row r="50" spans="1:46" ht="46.5" customHeight="1" x14ac:dyDescent="0.25">
      <c r="A50" s="142" t="str">
        <f t="shared" si="0"/>
        <v>✔</v>
      </c>
      <c r="B50" s="143">
        <v>2026</v>
      </c>
      <c r="C50" s="144" t="s">
        <v>13</v>
      </c>
      <c r="D50" s="144" t="s">
        <v>254</v>
      </c>
      <c r="E50" s="145" t="s">
        <v>39</v>
      </c>
      <c r="F50" s="145"/>
      <c r="G50" s="146" t="s">
        <v>338</v>
      </c>
      <c r="H50" s="143" t="s">
        <v>179</v>
      </c>
      <c r="I50" s="145" t="s">
        <v>184</v>
      </c>
      <c r="J50" s="145"/>
      <c r="K50" s="143" t="s">
        <v>99</v>
      </c>
      <c r="L50" s="145" t="s">
        <v>93</v>
      </c>
      <c r="M50" s="147" t="s">
        <v>3</v>
      </c>
      <c r="N50" s="148" t="s">
        <v>256</v>
      </c>
      <c r="O50" s="149"/>
      <c r="P50" s="150"/>
      <c r="Q50" s="150"/>
      <c r="R50" s="145" t="s">
        <v>195</v>
      </c>
      <c r="S50" s="151"/>
      <c r="T50" s="152"/>
      <c r="U50" s="153" t="s">
        <v>339</v>
      </c>
      <c r="V50" s="145">
        <v>2026</v>
      </c>
      <c r="W50" s="152">
        <v>46022</v>
      </c>
      <c r="X50" s="152"/>
      <c r="Y50" s="152">
        <v>46024</v>
      </c>
      <c r="Z50" s="149">
        <v>113142.48</v>
      </c>
      <c r="AA50" s="150">
        <v>0</v>
      </c>
      <c r="AB50" s="150">
        <f t="shared" si="4"/>
        <v>113142.48</v>
      </c>
      <c r="AC50" s="150">
        <v>0</v>
      </c>
      <c r="AD50" s="150">
        <f t="shared" si="5"/>
        <v>113142.48</v>
      </c>
      <c r="AE50" s="150">
        <f t="shared" si="6"/>
        <v>113142.48</v>
      </c>
      <c r="AF50" s="154" t="s">
        <v>6</v>
      </c>
      <c r="AG50" s="153"/>
      <c r="AH50" s="150"/>
      <c r="AI50" s="150"/>
      <c r="AJ50" s="150"/>
      <c r="AK50" s="150"/>
      <c r="AL50" s="155"/>
      <c r="AM50" s="155"/>
      <c r="AN50" s="153" t="s">
        <v>258</v>
      </c>
      <c r="AO50" s="156"/>
      <c r="AP50" s="157"/>
      <c r="AQ50" s="158"/>
      <c r="AR50" s="158"/>
      <c r="AS50" s="14"/>
      <c r="AT50" s="158"/>
    </row>
    <row r="51" spans="1:46" ht="46.5" customHeight="1" x14ac:dyDescent="0.25">
      <c r="A51" s="142" t="str">
        <f t="shared" si="0"/>
        <v>✔</v>
      </c>
      <c r="B51" s="143">
        <v>2026</v>
      </c>
      <c r="C51" s="144" t="s">
        <v>13</v>
      </c>
      <c r="D51" s="144" t="s">
        <v>254</v>
      </c>
      <c r="E51" s="145" t="s">
        <v>39</v>
      </c>
      <c r="F51" s="145"/>
      <c r="G51" s="146" t="s">
        <v>340</v>
      </c>
      <c r="H51" s="143" t="s">
        <v>179</v>
      </c>
      <c r="I51" s="145" t="s">
        <v>184</v>
      </c>
      <c r="J51" s="145"/>
      <c r="K51" s="143" t="s">
        <v>99</v>
      </c>
      <c r="L51" s="145" t="s">
        <v>93</v>
      </c>
      <c r="M51" s="147" t="s">
        <v>3</v>
      </c>
      <c r="N51" s="148" t="s">
        <v>256</v>
      </c>
      <c r="O51" s="149"/>
      <c r="P51" s="150"/>
      <c r="Q51" s="150"/>
      <c r="R51" s="145" t="s">
        <v>195</v>
      </c>
      <c r="S51" s="151"/>
      <c r="T51" s="152"/>
      <c r="U51" s="153" t="s">
        <v>341</v>
      </c>
      <c r="V51" s="145">
        <v>2026</v>
      </c>
      <c r="W51" s="152">
        <v>46022</v>
      </c>
      <c r="X51" s="152"/>
      <c r="Y51" s="152">
        <v>46024</v>
      </c>
      <c r="Z51" s="149">
        <v>113142.48</v>
      </c>
      <c r="AA51" s="150">
        <v>0</v>
      </c>
      <c r="AB51" s="150">
        <f t="shared" si="4"/>
        <v>113142.48</v>
      </c>
      <c r="AC51" s="150">
        <v>0</v>
      </c>
      <c r="AD51" s="150">
        <f t="shared" si="5"/>
        <v>113142.48</v>
      </c>
      <c r="AE51" s="150">
        <f t="shared" si="6"/>
        <v>113142.48</v>
      </c>
      <c r="AF51" s="154" t="s">
        <v>6</v>
      </c>
      <c r="AG51" s="153"/>
      <c r="AH51" s="150"/>
      <c r="AI51" s="150"/>
      <c r="AJ51" s="150"/>
      <c r="AK51" s="150"/>
      <c r="AL51" s="155"/>
      <c r="AM51" s="155"/>
      <c r="AN51" s="153" t="s">
        <v>258</v>
      </c>
      <c r="AO51" s="156"/>
      <c r="AP51" s="157"/>
      <c r="AQ51" s="158"/>
      <c r="AR51" s="158"/>
      <c r="AS51" s="14"/>
      <c r="AT51" s="158"/>
    </row>
    <row r="52" spans="1:46" ht="46.5" customHeight="1" x14ac:dyDescent="0.25">
      <c r="A52" s="142" t="str">
        <f t="shared" si="0"/>
        <v>✔</v>
      </c>
      <c r="B52" s="143">
        <v>2026</v>
      </c>
      <c r="C52" s="144" t="s">
        <v>13</v>
      </c>
      <c r="D52" s="144" t="s">
        <v>254</v>
      </c>
      <c r="E52" s="145" t="s">
        <v>39</v>
      </c>
      <c r="F52" s="145"/>
      <c r="G52" s="146" t="s">
        <v>342</v>
      </c>
      <c r="H52" s="143" t="s">
        <v>179</v>
      </c>
      <c r="I52" s="145" t="s">
        <v>184</v>
      </c>
      <c r="J52" s="145"/>
      <c r="K52" s="143" t="s">
        <v>99</v>
      </c>
      <c r="L52" s="145" t="s">
        <v>93</v>
      </c>
      <c r="M52" s="147" t="s">
        <v>3</v>
      </c>
      <c r="N52" s="148" t="s">
        <v>256</v>
      </c>
      <c r="O52" s="149"/>
      <c r="P52" s="150"/>
      <c r="Q52" s="150"/>
      <c r="R52" s="145" t="s">
        <v>195</v>
      </c>
      <c r="S52" s="151"/>
      <c r="T52" s="152"/>
      <c r="U52" s="153" t="s">
        <v>343</v>
      </c>
      <c r="V52" s="145">
        <v>2026</v>
      </c>
      <c r="W52" s="152">
        <v>46022</v>
      </c>
      <c r="X52" s="152"/>
      <c r="Y52" s="152">
        <v>46024</v>
      </c>
      <c r="Z52" s="149">
        <v>171360</v>
      </c>
      <c r="AA52" s="150">
        <v>0</v>
      </c>
      <c r="AB52" s="150">
        <f t="shared" si="4"/>
        <v>171360</v>
      </c>
      <c r="AC52" s="150">
        <v>0</v>
      </c>
      <c r="AD52" s="150">
        <f t="shared" si="5"/>
        <v>171360</v>
      </c>
      <c r="AE52" s="150">
        <f t="shared" si="6"/>
        <v>171360</v>
      </c>
      <c r="AF52" s="154" t="s">
        <v>6</v>
      </c>
      <c r="AG52" s="153"/>
      <c r="AH52" s="150"/>
      <c r="AI52" s="150"/>
      <c r="AJ52" s="150"/>
      <c r="AK52" s="150"/>
      <c r="AL52" s="155"/>
      <c r="AM52" s="155"/>
      <c r="AN52" s="153" t="s">
        <v>258</v>
      </c>
      <c r="AO52" s="156"/>
      <c r="AP52" s="157"/>
      <c r="AQ52" s="158"/>
      <c r="AR52" s="158"/>
      <c r="AS52" s="14"/>
      <c r="AT52" s="158"/>
    </row>
    <row r="53" spans="1:46" ht="46.5" customHeight="1" x14ac:dyDescent="0.25">
      <c r="A53" s="142" t="str">
        <f t="shared" si="0"/>
        <v>✔</v>
      </c>
      <c r="B53" s="143">
        <v>2026</v>
      </c>
      <c r="C53" s="144" t="s">
        <v>13</v>
      </c>
      <c r="D53" s="144" t="s">
        <v>254</v>
      </c>
      <c r="E53" s="145" t="s">
        <v>39</v>
      </c>
      <c r="F53" s="145"/>
      <c r="G53" s="146" t="s">
        <v>344</v>
      </c>
      <c r="H53" s="143" t="s">
        <v>179</v>
      </c>
      <c r="I53" s="145" t="s">
        <v>184</v>
      </c>
      <c r="J53" s="145"/>
      <c r="K53" s="143" t="s">
        <v>99</v>
      </c>
      <c r="L53" s="145" t="s">
        <v>93</v>
      </c>
      <c r="M53" s="147" t="s">
        <v>3</v>
      </c>
      <c r="N53" s="148" t="s">
        <v>256</v>
      </c>
      <c r="O53" s="149"/>
      <c r="P53" s="150"/>
      <c r="Q53" s="150"/>
      <c r="R53" s="145" t="s">
        <v>195</v>
      </c>
      <c r="S53" s="151"/>
      <c r="T53" s="152"/>
      <c r="U53" s="153" t="s">
        <v>345</v>
      </c>
      <c r="V53" s="145">
        <v>2026</v>
      </c>
      <c r="W53" s="152">
        <v>46022</v>
      </c>
      <c r="X53" s="152"/>
      <c r="Y53" s="152">
        <v>46024</v>
      </c>
      <c r="Z53" s="149">
        <v>113142.48</v>
      </c>
      <c r="AA53" s="150">
        <v>0</v>
      </c>
      <c r="AB53" s="150">
        <f t="shared" si="4"/>
        <v>113142.48</v>
      </c>
      <c r="AC53" s="150">
        <v>0</v>
      </c>
      <c r="AD53" s="150">
        <f t="shared" si="5"/>
        <v>113142.48</v>
      </c>
      <c r="AE53" s="150">
        <f t="shared" si="6"/>
        <v>113142.48</v>
      </c>
      <c r="AF53" s="154" t="s">
        <v>6</v>
      </c>
      <c r="AG53" s="153"/>
      <c r="AH53" s="150"/>
      <c r="AI53" s="150"/>
      <c r="AJ53" s="150"/>
      <c r="AK53" s="150"/>
      <c r="AL53" s="155"/>
      <c r="AM53" s="155"/>
      <c r="AN53" s="153" t="s">
        <v>258</v>
      </c>
      <c r="AO53" s="156"/>
      <c r="AP53" s="157"/>
      <c r="AQ53" s="158"/>
      <c r="AR53" s="158"/>
      <c r="AS53" s="14"/>
      <c r="AT53" s="158"/>
    </row>
    <row r="54" spans="1:46" ht="46.5" customHeight="1" x14ac:dyDescent="0.25">
      <c r="A54" s="142" t="str">
        <f t="shared" si="0"/>
        <v>✔</v>
      </c>
      <c r="B54" s="143">
        <v>2026</v>
      </c>
      <c r="C54" s="144" t="s">
        <v>13</v>
      </c>
      <c r="D54" s="144" t="s">
        <v>254</v>
      </c>
      <c r="E54" s="145" t="s">
        <v>39</v>
      </c>
      <c r="F54" s="145"/>
      <c r="G54" s="146" t="s">
        <v>346</v>
      </c>
      <c r="H54" s="143" t="s">
        <v>179</v>
      </c>
      <c r="I54" s="145" t="s">
        <v>184</v>
      </c>
      <c r="J54" s="145"/>
      <c r="K54" s="143" t="s">
        <v>99</v>
      </c>
      <c r="L54" s="145" t="s">
        <v>93</v>
      </c>
      <c r="M54" s="147" t="s">
        <v>3</v>
      </c>
      <c r="N54" s="148" t="s">
        <v>256</v>
      </c>
      <c r="O54" s="149"/>
      <c r="P54" s="150"/>
      <c r="Q54" s="150"/>
      <c r="R54" s="145" t="s">
        <v>195</v>
      </c>
      <c r="S54" s="151"/>
      <c r="T54" s="152"/>
      <c r="U54" s="153" t="s">
        <v>347</v>
      </c>
      <c r="V54" s="145">
        <v>2026</v>
      </c>
      <c r="W54" s="152">
        <v>46022</v>
      </c>
      <c r="X54" s="152"/>
      <c r="Y54" s="152">
        <v>46024</v>
      </c>
      <c r="Z54" s="149">
        <v>113142.48</v>
      </c>
      <c r="AA54" s="150">
        <v>0</v>
      </c>
      <c r="AB54" s="150">
        <f t="shared" si="4"/>
        <v>113142.48</v>
      </c>
      <c r="AC54" s="150">
        <v>0</v>
      </c>
      <c r="AD54" s="150">
        <f t="shared" si="5"/>
        <v>113142.48</v>
      </c>
      <c r="AE54" s="150">
        <f t="shared" si="6"/>
        <v>113142.48</v>
      </c>
      <c r="AF54" s="154" t="s">
        <v>6</v>
      </c>
      <c r="AG54" s="153"/>
      <c r="AH54" s="150"/>
      <c r="AI54" s="150"/>
      <c r="AJ54" s="150"/>
      <c r="AK54" s="150"/>
      <c r="AL54" s="155"/>
      <c r="AM54" s="155"/>
      <c r="AN54" s="153" t="s">
        <v>258</v>
      </c>
      <c r="AO54" s="156"/>
      <c r="AP54" s="157"/>
      <c r="AQ54" s="158"/>
      <c r="AR54" s="158"/>
      <c r="AS54" s="14"/>
      <c r="AT54" s="158"/>
    </row>
    <row r="55" spans="1:46" ht="46.5" customHeight="1" x14ac:dyDescent="0.25">
      <c r="A55" s="142" t="str">
        <f t="shared" si="0"/>
        <v>✔</v>
      </c>
      <c r="B55" s="143">
        <v>2026</v>
      </c>
      <c r="C55" s="144" t="s">
        <v>13</v>
      </c>
      <c r="D55" s="144" t="s">
        <v>254</v>
      </c>
      <c r="E55" s="145" t="s">
        <v>39</v>
      </c>
      <c r="F55" s="145"/>
      <c r="G55" s="146" t="s">
        <v>348</v>
      </c>
      <c r="H55" s="143" t="s">
        <v>179</v>
      </c>
      <c r="I55" s="145" t="s">
        <v>184</v>
      </c>
      <c r="J55" s="145"/>
      <c r="K55" s="143" t="s">
        <v>99</v>
      </c>
      <c r="L55" s="145" t="s">
        <v>93</v>
      </c>
      <c r="M55" s="147" t="s">
        <v>3</v>
      </c>
      <c r="N55" s="148" t="s">
        <v>256</v>
      </c>
      <c r="O55" s="149"/>
      <c r="P55" s="150"/>
      <c r="Q55" s="150"/>
      <c r="R55" s="145" t="s">
        <v>195</v>
      </c>
      <c r="S55" s="151"/>
      <c r="T55" s="152"/>
      <c r="U55" s="153" t="s">
        <v>349</v>
      </c>
      <c r="V55" s="145">
        <v>2026</v>
      </c>
      <c r="W55" s="152">
        <v>46022</v>
      </c>
      <c r="X55" s="152"/>
      <c r="Y55" s="152">
        <v>46024</v>
      </c>
      <c r="Z55" s="149">
        <v>150000</v>
      </c>
      <c r="AA55" s="150">
        <v>0</v>
      </c>
      <c r="AB55" s="150">
        <f t="shared" si="4"/>
        <v>150000</v>
      </c>
      <c r="AC55" s="150">
        <v>0</v>
      </c>
      <c r="AD55" s="150">
        <f t="shared" si="5"/>
        <v>150000</v>
      </c>
      <c r="AE55" s="150">
        <f t="shared" si="6"/>
        <v>150000</v>
      </c>
      <c r="AF55" s="154" t="s">
        <v>6</v>
      </c>
      <c r="AG55" s="153"/>
      <c r="AH55" s="150"/>
      <c r="AI55" s="150"/>
      <c r="AJ55" s="150"/>
      <c r="AK55" s="150"/>
      <c r="AL55" s="155"/>
      <c r="AM55" s="155"/>
      <c r="AN55" s="153" t="s">
        <v>258</v>
      </c>
      <c r="AO55" s="156"/>
      <c r="AP55" s="157"/>
      <c r="AQ55" s="158"/>
      <c r="AR55" s="158"/>
      <c r="AS55" s="14"/>
      <c r="AT55" s="158"/>
    </row>
    <row r="56" spans="1:46" ht="46.5" customHeight="1" x14ac:dyDescent="0.25">
      <c r="A56" s="142" t="str">
        <f t="shared" si="0"/>
        <v>✔</v>
      </c>
      <c r="B56" s="143">
        <v>2026</v>
      </c>
      <c r="C56" s="144" t="s">
        <v>13</v>
      </c>
      <c r="D56" s="144" t="s">
        <v>254</v>
      </c>
      <c r="E56" s="145" t="s">
        <v>39</v>
      </c>
      <c r="F56" s="145"/>
      <c r="G56" s="146" t="s">
        <v>350</v>
      </c>
      <c r="H56" s="143" t="s">
        <v>179</v>
      </c>
      <c r="I56" s="145" t="s">
        <v>184</v>
      </c>
      <c r="J56" s="145"/>
      <c r="K56" s="143" t="s">
        <v>99</v>
      </c>
      <c r="L56" s="145" t="s">
        <v>93</v>
      </c>
      <c r="M56" s="147" t="s">
        <v>3</v>
      </c>
      <c r="N56" s="148" t="s">
        <v>256</v>
      </c>
      <c r="O56" s="149"/>
      <c r="P56" s="150"/>
      <c r="Q56" s="150"/>
      <c r="R56" s="145" t="s">
        <v>195</v>
      </c>
      <c r="S56" s="151"/>
      <c r="T56" s="152"/>
      <c r="U56" s="153" t="s">
        <v>351</v>
      </c>
      <c r="V56" s="145">
        <v>2026</v>
      </c>
      <c r="W56" s="152">
        <v>46022</v>
      </c>
      <c r="X56" s="152"/>
      <c r="Y56" s="152">
        <v>46024</v>
      </c>
      <c r="Z56" s="149">
        <v>150000</v>
      </c>
      <c r="AA56" s="150">
        <v>0</v>
      </c>
      <c r="AB56" s="150">
        <f t="shared" si="4"/>
        <v>150000</v>
      </c>
      <c r="AC56" s="150">
        <v>0</v>
      </c>
      <c r="AD56" s="150">
        <f t="shared" si="5"/>
        <v>150000</v>
      </c>
      <c r="AE56" s="150">
        <f t="shared" si="6"/>
        <v>150000</v>
      </c>
      <c r="AF56" s="154" t="s">
        <v>6</v>
      </c>
      <c r="AG56" s="153"/>
      <c r="AH56" s="150"/>
      <c r="AI56" s="150"/>
      <c r="AJ56" s="150"/>
      <c r="AK56" s="150"/>
      <c r="AL56" s="155"/>
      <c r="AM56" s="155"/>
      <c r="AN56" s="153" t="s">
        <v>258</v>
      </c>
      <c r="AO56" s="156"/>
      <c r="AP56" s="157"/>
      <c r="AQ56" s="158"/>
      <c r="AR56" s="158"/>
      <c r="AS56" s="14"/>
      <c r="AT56" s="158"/>
    </row>
    <row r="57" spans="1:46" ht="46.5" customHeight="1" x14ac:dyDescent="0.25">
      <c r="A57" s="142" t="str">
        <f t="shared" si="0"/>
        <v>◕</v>
      </c>
      <c r="B57" s="143">
        <v>2026</v>
      </c>
      <c r="C57" s="144" t="s">
        <v>13</v>
      </c>
      <c r="D57" s="144" t="s">
        <v>352</v>
      </c>
      <c r="E57" s="145" t="s">
        <v>39</v>
      </c>
      <c r="F57" s="145"/>
      <c r="G57" s="146" t="s">
        <v>353</v>
      </c>
      <c r="H57" s="143" t="s">
        <v>66</v>
      </c>
      <c r="I57" s="145" t="s">
        <v>66</v>
      </c>
      <c r="J57" s="145"/>
      <c r="K57" s="143" t="s">
        <v>99</v>
      </c>
      <c r="L57" s="145" t="s">
        <v>93</v>
      </c>
      <c r="M57" s="147" t="s">
        <v>3</v>
      </c>
      <c r="N57" s="148" t="s">
        <v>256</v>
      </c>
      <c r="O57" s="149"/>
      <c r="P57" s="150"/>
      <c r="Q57" s="150"/>
      <c r="R57" s="145" t="s">
        <v>195</v>
      </c>
      <c r="S57" s="151"/>
      <c r="T57" s="152"/>
      <c r="U57" s="153" t="s">
        <v>354</v>
      </c>
      <c r="V57" s="145">
        <v>2026</v>
      </c>
      <c r="W57" s="152"/>
      <c r="X57" s="152"/>
      <c r="Y57" s="152"/>
      <c r="Z57" s="149">
        <v>28285.62</v>
      </c>
      <c r="AA57" s="150"/>
      <c r="AB57" s="150">
        <f t="shared" si="4"/>
        <v>28285.62</v>
      </c>
      <c r="AC57" s="150"/>
      <c r="AD57" s="150">
        <f t="shared" si="5"/>
        <v>28285.62</v>
      </c>
      <c r="AE57" s="150">
        <f t="shared" si="6"/>
        <v>28285.62</v>
      </c>
      <c r="AF57" s="154" t="s">
        <v>8</v>
      </c>
      <c r="AG57" s="153"/>
      <c r="AH57" s="150"/>
      <c r="AI57" s="150"/>
      <c r="AJ57" s="150"/>
      <c r="AK57" s="150"/>
      <c r="AL57" s="155"/>
      <c r="AM57" s="155"/>
      <c r="AN57" s="153"/>
      <c r="AO57" s="156"/>
      <c r="AP57" s="157"/>
      <c r="AQ57" s="158"/>
      <c r="AR57" s="158"/>
      <c r="AS57" s="14"/>
      <c r="AT57" s="158"/>
    </row>
    <row r="58" spans="1:46" ht="46.5" customHeight="1" x14ac:dyDescent="0.25">
      <c r="A58" s="142" t="str">
        <f t="shared" si="0"/>
        <v>◕</v>
      </c>
      <c r="B58" s="143">
        <v>2026</v>
      </c>
      <c r="C58" s="144" t="s">
        <v>13</v>
      </c>
      <c r="D58" s="144" t="s">
        <v>352</v>
      </c>
      <c r="E58" s="145" t="s">
        <v>39</v>
      </c>
      <c r="F58" s="145"/>
      <c r="G58" s="146" t="s">
        <v>355</v>
      </c>
      <c r="H58" s="143" t="s">
        <v>66</v>
      </c>
      <c r="I58" s="145" t="s">
        <v>66</v>
      </c>
      <c r="J58" s="145"/>
      <c r="K58" s="143" t="s">
        <v>99</v>
      </c>
      <c r="L58" s="145" t="s">
        <v>93</v>
      </c>
      <c r="M58" s="147" t="s">
        <v>3</v>
      </c>
      <c r="N58" s="148" t="s">
        <v>256</v>
      </c>
      <c r="O58" s="149"/>
      <c r="P58" s="150"/>
      <c r="Q58" s="150"/>
      <c r="R58" s="145" t="s">
        <v>195</v>
      </c>
      <c r="S58" s="151"/>
      <c r="T58" s="152"/>
      <c r="U58" s="153" t="s">
        <v>356</v>
      </c>
      <c r="V58" s="145">
        <v>2026</v>
      </c>
      <c r="W58" s="152"/>
      <c r="X58" s="152"/>
      <c r="Y58" s="152"/>
      <c r="Z58" s="149">
        <v>28285.62</v>
      </c>
      <c r="AA58" s="150"/>
      <c r="AB58" s="150">
        <f t="shared" si="4"/>
        <v>28285.62</v>
      </c>
      <c r="AC58" s="150"/>
      <c r="AD58" s="150">
        <f t="shared" si="5"/>
        <v>28285.62</v>
      </c>
      <c r="AE58" s="150">
        <f t="shared" si="6"/>
        <v>28285.62</v>
      </c>
      <c r="AF58" s="154" t="s">
        <v>8</v>
      </c>
      <c r="AG58" s="153"/>
      <c r="AH58" s="150"/>
      <c r="AI58" s="150"/>
      <c r="AJ58" s="150"/>
      <c r="AK58" s="150"/>
      <c r="AL58" s="155"/>
      <c r="AM58" s="155"/>
      <c r="AN58" s="153"/>
      <c r="AO58" s="156"/>
      <c r="AP58" s="157"/>
      <c r="AQ58" s="158"/>
      <c r="AR58" s="158"/>
      <c r="AS58" s="14"/>
      <c r="AT58" s="158"/>
    </row>
    <row r="59" spans="1:46" ht="46.5" customHeight="1" x14ac:dyDescent="0.25">
      <c r="A59" s="142" t="str">
        <f t="shared" si="0"/>
        <v>✔</v>
      </c>
      <c r="B59" s="143">
        <v>2026</v>
      </c>
      <c r="C59" s="144" t="s">
        <v>13</v>
      </c>
      <c r="D59" s="144" t="s">
        <v>254</v>
      </c>
      <c r="E59" s="145" t="s">
        <v>39</v>
      </c>
      <c r="F59" s="145"/>
      <c r="G59" s="146" t="s">
        <v>357</v>
      </c>
      <c r="H59" s="143" t="s">
        <v>179</v>
      </c>
      <c r="I59" s="145" t="s">
        <v>184</v>
      </c>
      <c r="J59" s="145"/>
      <c r="K59" s="143" t="s">
        <v>99</v>
      </c>
      <c r="L59" s="145" t="s">
        <v>93</v>
      </c>
      <c r="M59" s="147" t="s">
        <v>3</v>
      </c>
      <c r="N59" s="148" t="s">
        <v>256</v>
      </c>
      <c r="O59" s="149"/>
      <c r="P59" s="150"/>
      <c r="Q59" s="150"/>
      <c r="R59" s="145" t="s">
        <v>195</v>
      </c>
      <c r="S59" s="151"/>
      <c r="T59" s="152"/>
      <c r="U59" s="153" t="s">
        <v>358</v>
      </c>
      <c r="V59" s="145">
        <v>2026</v>
      </c>
      <c r="W59" s="152">
        <v>46022</v>
      </c>
      <c r="X59" s="152"/>
      <c r="Y59" s="152">
        <v>46024</v>
      </c>
      <c r="Z59" s="149">
        <v>150500</v>
      </c>
      <c r="AA59" s="150">
        <v>0</v>
      </c>
      <c r="AB59" s="150">
        <f t="shared" si="4"/>
        <v>150500</v>
      </c>
      <c r="AC59" s="150">
        <v>0</v>
      </c>
      <c r="AD59" s="150">
        <f t="shared" si="5"/>
        <v>150500</v>
      </c>
      <c r="AE59" s="150">
        <f t="shared" si="6"/>
        <v>150500</v>
      </c>
      <c r="AF59" s="154" t="s">
        <v>6</v>
      </c>
      <c r="AG59" s="153"/>
      <c r="AH59" s="150"/>
      <c r="AI59" s="150"/>
      <c r="AJ59" s="150"/>
      <c r="AK59" s="150"/>
      <c r="AL59" s="155"/>
      <c r="AM59" s="155"/>
      <c r="AN59" s="153" t="s">
        <v>258</v>
      </c>
      <c r="AO59" s="156"/>
      <c r="AP59" s="157"/>
      <c r="AQ59" s="158"/>
      <c r="AR59" s="158"/>
      <c r="AS59" s="14"/>
      <c r="AT59" s="158"/>
    </row>
    <row r="60" spans="1:46" ht="46.5" customHeight="1" x14ac:dyDescent="0.25">
      <c r="A60" s="142" t="str">
        <f t="shared" si="0"/>
        <v>✔</v>
      </c>
      <c r="B60" s="143">
        <v>2026</v>
      </c>
      <c r="C60" s="144" t="s">
        <v>13</v>
      </c>
      <c r="D60" s="144" t="s">
        <v>254</v>
      </c>
      <c r="E60" s="145" t="s">
        <v>39</v>
      </c>
      <c r="F60" s="145"/>
      <c r="G60" s="146" t="s">
        <v>359</v>
      </c>
      <c r="H60" s="143" t="s">
        <v>179</v>
      </c>
      <c r="I60" s="145" t="s">
        <v>184</v>
      </c>
      <c r="J60" s="145"/>
      <c r="K60" s="143" t="s">
        <v>99</v>
      </c>
      <c r="L60" s="145" t="s">
        <v>93</v>
      </c>
      <c r="M60" s="147" t="s">
        <v>3</v>
      </c>
      <c r="N60" s="148" t="s">
        <v>256</v>
      </c>
      <c r="O60" s="149"/>
      <c r="P60" s="150"/>
      <c r="Q60" s="150"/>
      <c r="R60" s="145" t="s">
        <v>195</v>
      </c>
      <c r="S60" s="151"/>
      <c r="T60" s="152"/>
      <c r="U60" s="153" t="s">
        <v>360</v>
      </c>
      <c r="V60" s="145">
        <v>2026</v>
      </c>
      <c r="W60" s="152">
        <v>46022</v>
      </c>
      <c r="X60" s="152"/>
      <c r="Y60" s="152">
        <v>46024</v>
      </c>
      <c r="Z60" s="149">
        <v>150000</v>
      </c>
      <c r="AA60" s="150">
        <v>0</v>
      </c>
      <c r="AB60" s="150">
        <f t="shared" si="4"/>
        <v>150000</v>
      </c>
      <c r="AC60" s="150">
        <v>0</v>
      </c>
      <c r="AD60" s="150">
        <f t="shared" si="5"/>
        <v>150000</v>
      </c>
      <c r="AE60" s="150">
        <f t="shared" si="6"/>
        <v>150000</v>
      </c>
      <c r="AF60" s="154" t="s">
        <v>6</v>
      </c>
      <c r="AG60" s="153"/>
      <c r="AH60" s="150"/>
      <c r="AI60" s="150"/>
      <c r="AJ60" s="150"/>
      <c r="AK60" s="150"/>
      <c r="AL60" s="155"/>
      <c r="AM60" s="155"/>
      <c r="AN60" s="153" t="s">
        <v>258</v>
      </c>
      <c r="AO60" s="156"/>
      <c r="AP60" s="157"/>
      <c r="AQ60" s="158"/>
      <c r="AR60" s="158"/>
      <c r="AS60" s="14"/>
      <c r="AT60" s="158"/>
    </row>
    <row r="61" spans="1:46" ht="46.5" customHeight="1" x14ac:dyDescent="0.25">
      <c r="A61" s="142" t="str">
        <f t="shared" si="0"/>
        <v>✔</v>
      </c>
      <c r="B61" s="143">
        <v>2026</v>
      </c>
      <c r="C61" s="144" t="s">
        <v>14</v>
      </c>
      <c r="D61" s="144" t="s">
        <v>361</v>
      </c>
      <c r="E61" s="145" t="s">
        <v>39</v>
      </c>
      <c r="F61" s="145"/>
      <c r="G61" s="146" t="s">
        <v>362</v>
      </c>
      <c r="H61" s="143" t="s">
        <v>179</v>
      </c>
      <c r="I61" s="145" t="s">
        <v>184</v>
      </c>
      <c r="J61" s="145"/>
      <c r="K61" s="143" t="s">
        <v>99</v>
      </c>
      <c r="L61" s="145" t="s">
        <v>93</v>
      </c>
      <c r="M61" s="147" t="s">
        <v>3</v>
      </c>
      <c r="N61" s="148" t="s">
        <v>256</v>
      </c>
      <c r="O61" s="149"/>
      <c r="P61" s="150"/>
      <c r="Q61" s="150"/>
      <c r="R61" s="145" t="s">
        <v>195</v>
      </c>
      <c r="S61" s="151"/>
      <c r="T61" s="152"/>
      <c r="U61" s="153" t="s">
        <v>363</v>
      </c>
      <c r="V61" s="145">
        <v>2026</v>
      </c>
      <c r="W61" s="152">
        <v>46387</v>
      </c>
      <c r="X61" s="152"/>
      <c r="Y61" s="152">
        <v>46024</v>
      </c>
      <c r="Z61" s="149">
        <v>108000</v>
      </c>
      <c r="AA61" s="150">
        <v>0</v>
      </c>
      <c r="AB61" s="150">
        <f t="shared" si="4"/>
        <v>108000</v>
      </c>
      <c r="AC61" s="150">
        <v>0</v>
      </c>
      <c r="AD61" s="150">
        <f t="shared" si="5"/>
        <v>108000</v>
      </c>
      <c r="AE61" s="150">
        <f t="shared" si="6"/>
        <v>108000</v>
      </c>
      <c r="AF61" s="154" t="s">
        <v>6</v>
      </c>
      <c r="AG61" s="153"/>
      <c r="AH61" s="150"/>
      <c r="AI61" s="150"/>
      <c r="AJ61" s="150"/>
      <c r="AK61" s="150"/>
      <c r="AL61" s="155"/>
      <c r="AM61" s="155"/>
      <c r="AN61" s="153" t="s">
        <v>258</v>
      </c>
      <c r="AO61" s="156"/>
      <c r="AP61" s="157"/>
      <c r="AQ61" s="158"/>
      <c r="AR61" s="158"/>
      <c r="AS61" s="14"/>
      <c r="AT61" s="158"/>
    </row>
    <row r="62" spans="1:46" ht="46.5" customHeight="1" x14ac:dyDescent="0.25">
      <c r="A62" s="142" t="str">
        <f t="shared" si="0"/>
        <v>✔</v>
      </c>
      <c r="B62" s="143">
        <v>2026</v>
      </c>
      <c r="C62" s="144" t="s">
        <v>14</v>
      </c>
      <c r="D62" s="144" t="s">
        <v>361</v>
      </c>
      <c r="E62" s="145" t="s">
        <v>39</v>
      </c>
      <c r="F62" s="145"/>
      <c r="G62" s="146" t="s">
        <v>364</v>
      </c>
      <c r="H62" s="143" t="s">
        <v>179</v>
      </c>
      <c r="I62" s="145" t="s">
        <v>184</v>
      </c>
      <c r="J62" s="145"/>
      <c r="K62" s="143" t="s">
        <v>99</v>
      </c>
      <c r="L62" s="145" t="s">
        <v>93</v>
      </c>
      <c r="M62" s="147" t="s">
        <v>3</v>
      </c>
      <c r="N62" s="148" t="s">
        <v>256</v>
      </c>
      <c r="O62" s="149"/>
      <c r="P62" s="150"/>
      <c r="Q62" s="150"/>
      <c r="R62" s="145" t="s">
        <v>195</v>
      </c>
      <c r="S62" s="151"/>
      <c r="T62" s="152"/>
      <c r="U62" s="153" t="s">
        <v>365</v>
      </c>
      <c r="V62" s="145">
        <v>2026</v>
      </c>
      <c r="W62" s="152">
        <v>46387</v>
      </c>
      <c r="X62" s="152"/>
      <c r="Y62" s="152">
        <v>46024</v>
      </c>
      <c r="Z62" s="149">
        <v>72000</v>
      </c>
      <c r="AA62" s="150">
        <v>0</v>
      </c>
      <c r="AB62" s="150">
        <f t="shared" si="4"/>
        <v>72000</v>
      </c>
      <c r="AC62" s="150">
        <v>0</v>
      </c>
      <c r="AD62" s="150">
        <f t="shared" si="5"/>
        <v>72000</v>
      </c>
      <c r="AE62" s="150">
        <f t="shared" si="6"/>
        <v>72000</v>
      </c>
      <c r="AF62" s="154" t="s">
        <v>6</v>
      </c>
      <c r="AG62" s="153"/>
      <c r="AH62" s="150"/>
      <c r="AI62" s="150"/>
      <c r="AJ62" s="150"/>
      <c r="AK62" s="150"/>
      <c r="AL62" s="155"/>
      <c r="AM62" s="155"/>
      <c r="AN62" s="153" t="s">
        <v>258</v>
      </c>
      <c r="AO62" s="156"/>
      <c r="AP62" s="157"/>
      <c r="AQ62" s="158"/>
      <c r="AR62" s="158"/>
      <c r="AS62" s="14"/>
      <c r="AT62" s="158"/>
    </row>
    <row r="63" spans="1:46" ht="46.5" customHeight="1" x14ac:dyDescent="0.25">
      <c r="A63" s="142" t="str">
        <f t="shared" si="0"/>
        <v>✔</v>
      </c>
      <c r="B63" s="143">
        <v>2026</v>
      </c>
      <c r="C63" s="144" t="s">
        <v>14</v>
      </c>
      <c r="D63" s="144" t="s">
        <v>361</v>
      </c>
      <c r="E63" s="145" t="s">
        <v>39</v>
      </c>
      <c r="F63" s="145"/>
      <c r="G63" s="146" t="s">
        <v>366</v>
      </c>
      <c r="H63" s="143" t="s">
        <v>179</v>
      </c>
      <c r="I63" s="145" t="s">
        <v>184</v>
      </c>
      <c r="J63" s="145"/>
      <c r="K63" s="143" t="s">
        <v>99</v>
      </c>
      <c r="L63" s="145" t="s">
        <v>93</v>
      </c>
      <c r="M63" s="147" t="s">
        <v>3</v>
      </c>
      <c r="N63" s="148" t="s">
        <v>256</v>
      </c>
      <c r="O63" s="149"/>
      <c r="P63" s="150"/>
      <c r="Q63" s="150"/>
      <c r="R63" s="145" t="s">
        <v>195</v>
      </c>
      <c r="S63" s="151"/>
      <c r="T63" s="152"/>
      <c r="U63" s="153" t="s">
        <v>367</v>
      </c>
      <c r="V63" s="145">
        <v>2026</v>
      </c>
      <c r="W63" s="152">
        <v>46387</v>
      </c>
      <c r="X63" s="152"/>
      <c r="Y63" s="152">
        <v>46024</v>
      </c>
      <c r="Z63" s="149">
        <v>84000</v>
      </c>
      <c r="AA63" s="150">
        <v>0</v>
      </c>
      <c r="AB63" s="150">
        <f t="shared" si="4"/>
        <v>84000</v>
      </c>
      <c r="AC63" s="150">
        <v>0</v>
      </c>
      <c r="AD63" s="150">
        <f t="shared" si="5"/>
        <v>84000</v>
      </c>
      <c r="AE63" s="150">
        <f t="shared" si="6"/>
        <v>84000</v>
      </c>
      <c r="AF63" s="154" t="s">
        <v>6</v>
      </c>
      <c r="AG63" s="153"/>
      <c r="AH63" s="150"/>
      <c r="AI63" s="150"/>
      <c r="AJ63" s="150"/>
      <c r="AK63" s="150"/>
      <c r="AL63" s="155"/>
      <c r="AM63" s="155"/>
      <c r="AN63" s="153" t="s">
        <v>258</v>
      </c>
      <c r="AO63" s="156"/>
      <c r="AP63" s="157"/>
      <c r="AQ63" s="158"/>
      <c r="AR63" s="158"/>
      <c r="AS63" s="14"/>
      <c r="AT63" s="158"/>
    </row>
    <row r="64" spans="1:46" ht="46.5" customHeight="1" x14ac:dyDescent="0.25">
      <c r="A64" s="142" t="str">
        <f t="shared" si="0"/>
        <v>✔</v>
      </c>
      <c r="B64" s="143">
        <v>2026</v>
      </c>
      <c r="C64" s="144" t="s">
        <v>14</v>
      </c>
      <c r="D64" s="144" t="s">
        <v>361</v>
      </c>
      <c r="E64" s="145" t="s">
        <v>39</v>
      </c>
      <c r="F64" s="145"/>
      <c r="G64" s="146" t="s">
        <v>368</v>
      </c>
      <c r="H64" s="143" t="s">
        <v>179</v>
      </c>
      <c r="I64" s="145" t="s">
        <v>184</v>
      </c>
      <c r="J64" s="145"/>
      <c r="K64" s="143" t="s">
        <v>99</v>
      </c>
      <c r="L64" s="145" t="s">
        <v>93</v>
      </c>
      <c r="M64" s="147" t="s">
        <v>3</v>
      </c>
      <c r="N64" s="148" t="s">
        <v>256</v>
      </c>
      <c r="O64" s="149"/>
      <c r="P64" s="150"/>
      <c r="Q64" s="150"/>
      <c r="R64" s="145" t="s">
        <v>195</v>
      </c>
      <c r="S64" s="151"/>
      <c r="T64" s="152"/>
      <c r="U64" s="153" t="s">
        <v>369</v>
      </c>
      <c r="V64" s="145">
        <v>2026</v>
      </c>
      <c r="W64" s="152">
        <v>46387</v>
      </c>
      <c r="X64" s="152"/>
      <c r="Y64" s="152">
        <v>46024</v>
      </c>
      <c r="Z64" s="149">
        <v>84000</v>
      </c>
      <c r="AA64" s="150">
        <v>0</v>
      </c>
      <c r="AB64" s="150">
        <f t="shared" si="4"/>
        <v>84000</v>
      </c>
      <c r="AC64" s="150">
        <v>0</v>
      </c>
      <c r="AD64" s="150">
        <f t="shared" si="5"/>
        <v>84000</v>
      </c>
      <c r="AE64" s="150">
        <f t="shared" si="6"/>
        <v>84000</v>
      </c>
      <c r="AF64" s="154" t="s">
        <v>6</v>
      </c>
      <c r="AG64" s="153"/>
      <c r="AH64" s="150"/>
      <c r="AI64" s="150"/>
      <c r="AJ64" s="150"/>
      <c r="AK64" s="150"/>
      <c r="AL64" s="155"/>
      <c r="AM64" s="155"/>
      <c r="AN64" s="153" t="s">
        <v>258</v>
      </c>
      <c r="AO64" s="156"/>
      <c r="AP64" s="157"/>
      <c r="AQ64" s="158"/>
      <c r="AR64" s="158"/>
      <c r="AS64" s="14"/>
      <c r="AT64" s="158"/>
    </row>
    <row r="65" spans="1:46" ht="46.5" customHeight="1" x14ac:dyDescent="0.25">
      <c r="A65" s="142" t="str">
        <f t="shared" si="0"/>
        <v>✔</v>
      </c>
      <c r="B65" s="143">
        <v>2026</v>
      </c>
      <c r="C65" s="144" t="s">
        <v>14</v>
      </c>
      <c r="D65" s="144" t="s">
        <v>361</v>
      </c>
      <c r="E65" s="145" t="s">
        <v>39</v>
      </c>
      <c r="F65" s="145"/>
      <c r="G65" s="146" t="s">
        <v>370</v>
      </c>
      <c r="H65" s="143" t="s">
        <v>179</v>
      </c>
      <c r="I65" s="145" t="s">
        <v>184</v>
      </c>
      <c r="J65" s="145"/>
      <c r="K65" s="143" t="s">
        <v>99</v>
      </c>
      <c r="L65" s="145" t="s">
        <v>93</v>
      </c>
      <c r="M65" s="147" t="s">
        <v>3</v>
      </c>
      <c r="N65" s="148" t="s">
        <v>256</v>
      </c>
      <c r="O65" s="149"/>
      <c r="P65" s="150"/>
      <c r="Q65" s="150"/>
      <c r="R65" s="145" t="s">
        <v>195</v>
      </c>
      <c r="S65" s="151"/>
      <c r="T65" s="152"/>
      <c r="U65" s="153" t="s">
        <v>371</v>
      </c>
      <c r="V65" s="145">
        <v>2026</v>
      </c>
      <c r="W65" s="152">
        <v>46387</v>
      </c>
      <c r="X65" s="152"/>
      <c r="Y65" s="152">
        <v>46024</v>
      </c>
      <c r="Z65" s="149">
        <v>84000</v>
      </c>
      <c r="AA65" s="150">
        <v>0</v>
      </c>
      <c r="AB65" s="150">
        <f t="shared" si="4"/>
        <v>84000</v>
      </c>
      <c r="AC65" s="150">
        <v>0</v>
      </c>
      <c r="AD65" s="150">
        <f t="shared" si="5"/>
        <v>84000</v>
      </c>
      <c r="AE65" s="150">
        <f t="shared" si="6"/>
        <v>84000</v>
      </c>
      <c r="AF65" s="154" t="s">
        <v>6</v>
      </c>
      <c r="AG65" s="153"/>
      <c r="AH65" s="150"/>
      <c r="AI65" s="150"/>
      <c r="AJ65" s="150"/>
      <c r="AK65" s="150"/>
      <c r="AL65" s="155"/>
      <c r="AM65" s="155"/>
      <c r="AN65" s="153" t="s">
        <v>258</v>
      </c>
      <c r="AO65" s="156"/>
      <c r="AP65" s="157"/>
      <c r="AQ65" s="158"/>
      <c r="AR65" s="158"/>
      <c r="AS65" s="14"/>
      <c r="AT65" s="158"/>
    </row>
    <row r="66" spans="1:46" ht="46.5" customHeight="1" x14ac:dyDescent="0.25">
      <c r="A66" s="142" t="str">
        <f t="shared" ref="A66:A129" si="7">IF(AF66="ENGAGE","✔",IF(AF66="EN COURS D'ENGAGEMENT","◕",IF(AF66="PREENGAGE","◑",IF(AF66="EN COURS DE PREENGAGEMENT","◔",IF(AF66="NON ENGAGE","✖","")))))</f>
        <v>✔</v>
      </c>
      <c r="B66" s="143">
        <v>2026</v>
      </c>
      <c r="C66" s="144" t="s">
        <v>14</v>
      </c>
      <c r="D66" s="144" t="s">
        <v>361</v>
      </c>
      <c r="E66" s="145" t="s">
        <v>39</v>
      </c>
      <c r="F66" s="145"/>
      <c r="G66" s="146" t="s">
        <v>372</v>
      </c>
      <c r="H66" s="143" t="s">
        <v>179</v>
      </c>
      <c r="I66" s="145" t="s">
        <v>184</v>
      </c>
      <c r="J66" s="145"/>
      <c r="K66" s="143" t="s">
        <v>99</v>
      </c>
      <c r="L66" s="145" t="s">
        <v>93</v>
      </c>
      <c r="M66" s="147" t="s">
        <v>3</v>
      </c>
      <c r="N66" s="148" t="s">
        <v>256</v>
      </c>
      <c r="O66" s="149"/>
      <c r="P66" s="150"/>
      <c r="Q66" s="150"/>
      <c r="R66" s="145" t="s">
        <v>195</v>
      </c>
      <c r="S66" s="151"/>
      <c r="T66" s="152"/>
      <c r="U66" s="153" t="s">
        <v>373</v>
      </c>
      <c r="V66" s="145">
        <v>2026</v>
      </c>
      <c r="W66" s="152">
        <v>46387</v>
      </c>
      <c r="X66" s="152"/>
      <c r="Y66" s="152">
        <v>46024</v>
      </c>
      <c r="Z66" s="149">
        <v>84000</v>
      </c>
      <c r="AA66" s="150">
        <v>0</v>
      </c>
      <c r="AB66" s="150">
        <f t="shared" si="4"/>
        <v>84000</v>
      </c>
      <c r="AC66" s="150">
        <v>0</v>
      </c>
      <c r="AD66" s="150">
        <f t="shared" si="5"/>
        <v>84000</v>
      </c>
      <c r="AE66" s="150">
        <f t="shared" si="6"/>
        <v>84000</v>
      </c>
      <c r="AF66" s="154" t="s">
        <v>6</v>
      </c>
      <c r="AG66" s="153"/>
      <c r="AH66" s="150"/>
      <c r="AI66" s="150"/>
      <c r="AJ66" s="150"/>
      <c r="AK66" s="150"/>
      <c r="AL66" s="155"/>
      <c r="AM66" s="155"/>
      <c r="AN66" s="153" t="s">
        <v>258</v>
      </c>
      <c r="AO66" s="156"/>
      <c r="AP66" s="157"/>
      <c r="AQ66" s="158"/>
      <c r="AR66" s="158"/>
      <c r="AS66" s="14"/>
      <c r="AT66" s="158"/>
    </row>
    <row r="67" spans="1:46" ht="46.5" customHeight="1" x14ac:dyDescent="0.25">
      <c r="A67" s="142" t="str">
        <f t="shared" si="7"/>
        <v>✔</v>
      </c>
      <c r="B67" s="143">
        <v>2026</v>
      </c>
      <c r="C67" s="144" t="s">
        <v>14</v>
      </c>
      <c r="D67" s="144" t="s">
        <v>361</v>
      </c>
      <c r="E67" s="145" t="s">
        <v>39</v>
      </c>
      <c r="F67" s="145"/>
      <c r="G67" s="146" t="s">
        <v>374</v>
      </c>
      <c r="H67" s="143" t="s">
        <v>179</v>
      </c>
      <c r="I67" s="145" t="s">
        <v>184</v>
      </c>
      <c r="J67" s="145"/>
      <c r="K67" s="143" t="s">
        <v>99</v>
      </c>
      <c r="L67" s="145" t="s">
        <v>93</v>
      </c>
      <c r="M67" s="147" t="s">
        <v>3</v>
      </c>
      <c r="N67" s="148" t="s">
        <v>256</v>
      </c>
      <c r="O67" s="149"/>
      <c r="P67" s="150"/>
      <c r="Q67" s="150"/>
      <c r="R67" s="145" t="s">
        <v>195</v>
      </c>
      <c r="S67" s="151"/>
      <c r="T67" s="152"/>
      <c r="U67" s="153" t="s">
        <v>375</v>
      </c>
      <c r="V67" s="145">
        <v>2026</v>
      </c>
      <c r="W67" s="152">
        <v>46387</v>
      </c>
      <c r="X67" s="152"/>
      <c r="Y67" s="152">
        <v>46024</v>
      </c>
      <c r="Z67" s="149">
        <v>84000</v>
      </c>
      <c r="AA67" s="150">
        <v>0</v>
      </c>
      <c r="AB67" s="150">
        <f t="shared" si="4"/>
        <v>84000</v>
      </c>
      <c r="AC67" s="150">
        <v>0</v>
      </c>
      <c r="AD67" s="150">
        <f t="shared" si="5"/>
        <v>84000</v>
      </c>
      <c r="AE67" s="150">
        <f t="shared" si="6"/>
        <v>84000</v>
      </c>
      <c r="AF67" s="154" t="s">
        <v>6</v>
      </c>
      <c r="AG67" s="153"/>
      <c r="AH67" s="150"/>
      <c r="AI67" s="150"/>
      <c r="AJ67" s="150"/>
      <c r="AK67" s="150"/>
      <c r="AL67" s="155"/>
      <c r="AM67" s="155"/>
      <c r="AN67" s="153" t="s">
        <v>258</v>
      </c>
      <c r="AO67" s="156"/>
      <c r="AP67" s="157"/>
      <c r="AQ67" s="158"/>
      <c r="AR67" s="158"/>
      <c r="AS67" s="14"/>
      <c r="AT67" s="158"/>
    </row>
    <row r="68" spans="1:46" ht="46.5" customHeight="1" x14ac:dyDescent="0.25">
      <c r="A68" s="142" t="str">
        <f t="shared" si="7"/>
        <v>✔</v>
      </c>
      <c r="B68" s="143">
        <v>2026</v>
      </c>
      <c r="C68" s="144" t="s">
        <v>14</v>
      </c>
      <c r="D68" s="144" t="s">
        <v>361</v>
      </c>
      <c r="E68" s="145" t="s">
        <v>39</v>
      </c>
      <c r="F68" s="145"/>
      <c r="G68" s="146" t="s">
        <v>376</v>
      </c>
      <c r="H68" s="143" t="s">
        <v>179</v>
      </c>
      <c r="I68" s="145" t="s">
        <v>184</v>
      </c>
      <c r="J68" s="145"/>
      <c r="K68" s="143" t="s">
        <v>99</v>
      </c>
      <c r="L68" s="145" t="s">
        <v>93</v>
      </c>
      <c r="M68" s="147" t="s">
        <v>3</v>
      </c>
      <c r="N68" s="148" t="s">
        <v>256</v>
      </c>
      <c r="O68" s="149"/>
      <c r="P68" s="150"/>
      <c r="Q68" s="150"/>
      <c r="R68" s="145" t="s">
        <v>195</v>
      </c>
      <c r="S68" s="151"/>
      <c r="T68" s="152"/>
      <c r="U68" s="153" t="s">
        <v>377</v>
      </c>
      <c r="V68" s="145">
        <v>2026</v>
      </c>
      <c r="W68" s="152">
        <v>46387</v>
      </c>
      <c r="X68" s="152"/>
      <c r="Y68" s="152">
        <v>46024</v>
      </c>
      <c r="Z68" s="149">
        <v>84000</v>
      </c>
      <c r="AA68" s="150">
        <v>0</v>
      </c>
      <c r="AB68" s="150">
        <f t="shared" ref="AB68:AB81" si="8">Z68</f>
        <v>84000</v>
      </c>
      <c r="AC68" s="150">
        <v>0</v>
      </c>
      <c r="AD68" s="150">
        <f t="shared" ref="AD68:AD81" si="9">Z68</f>
        <v>84000</v>
      </c>
      <c r="AE68" s="150">
        <f t="shared" ref="AE68:AE81" si="10">Z68</f>
        <v>84000</v>
      </c>
      <c r="AF68" s="154" t="s">
        <v>6</v>
      </c>
      <c r="AG68" s="153"/>
      <c r="AH68" s="150"/>
      <c r="AI68" s="150"/>
      <c r="AJ68" s="150"/>
      <c r="AK68" s="150"/>
      <c r="AL68" s="155"/>
      <c r="AM68" s="155"/>
      <c r="AN68" s="153" t="s">
        <v>258</v>
      </c>
      <c r="AO68" s="156"/>
      <c r="AP68" s="157"/>
      <c r="AQ68" s="158"/>
      <c r="AR68" s="158"/>
      <c r="AS68" s="14"/>
      <c r="AT68" s="158"/>
    </row>
    <row r="69" spans="1:46" ht="46.5" customHeight="1" x14ac:dyDescent="0.25">
      <c r="A69" s="142" t="str">
        <f t="shared" si="7"/>
        <v>✔</v>
      </c>
      <c r="B69" s="143">
        <v>2026</v>
      </c>
      <c r="C69" s="144" t="s">
        <v>14</v>
      </c>
      <c r="D69" s="144" t="s">
        <v>361</v>
      </c>
      <c r="E69" s="145" t="s">
        <v>39</v>
      </c>
      <c r="F69" s="145"/>
      <c r="G69" s="146" t="s">
        <v>378</v>
      </c>
      <c r="H69" s="143" t="s">
        <v>179</v>
      </c>
      <c r="I69" s="145" t="s">
        <v>184</v>
      </c>
      <c r="J69" s="145"/>
      <c r="K69" s="143" t="s">
        <v>99</v>
      </c>
      <c r="L69" s="145" t="s">
        <v>93</v>
      </c>
      <c r="M69" s="147" t="s">
        <v>3</v>
      </c>
      <c r="N69" s="148" t="s">
        <v>256</v>
      </c>
      <c r="O69" s="149"/>
      <c r="P69" s="150"/>
      <c r="Q69" s="150"/>
      <c r="R69" s="145" t="s">
        <v>195</v>
      </c>
      <c r="S69" s="151"/>
      <c r="T69" s="152"/>
      <c r="U69" s="153" t="s">
        <v>379</v>
      </c>
      <c r="V69" s="145">
        <v>2026</v>
      </c>
      <c r="W69" s="152">
        <v>46387</v>
      </c>
      <c r="X69" s="152"/>
      <c r="Y69" s="152">
        <v>46024</v>
      </c>
      <c r="Z69" s="149">
        <v>84000</v>
      </c>
      <c r="AA69" s="150">
        <v>0</v>
      </c>
      <c r="AB69" s="150">
        <f t="shared" si="8"/>
        <v>84000</v>
      </c>
      <c r="AC69" s="150">
        <v>0</v>
      </c>
      <c r="AD69" s="150">
        <f t="shared" si="9"/>
        <v>84000</v>
      </c>
      <c r="AE69" s="150">
        <f t="shared" si="10"/>
        <v>84000</v>
      </c>
      <c r="AF69" s="154" t="s">
        <v>6</v>
      </c>
      <c r="AG69" s="153"/>
      <c r="AH69" s="150"/>
      <c r="AI69" s="150"/>
      <c r="AJ69" s="150"/>
      <c r="AK69" s="150"/>
      <c r="AL69" s="155"/>
      <c r="AM69" s="155"/>
      <c r="AN69" s="153" t="s">
        <v>258</v>
      </c>
      <c r="AO69" s="156"/>
      <c r="AP69" s="157"/>
      <c r="AQ69" s="158"/>
      <c r="AR69" s="158"/>
      <c r="AS69" s="14"/>
      <c r="AT69" s="158"/>
    </row>
    <row r="70" spans="1:46" ht="46.5" customHeight="1" x14ac:dyDescent="0.25">
      <c r="A70" s="142" t="str">
        <f t="shared" si="7"/>
        <v>✔</v>
      </c>
      <c r="B70" s="143">
        <v>2026</v>
      </c>
      <c r="C70" s="144" t="s">
        <v>14</v>
      </c>
      <c r="D70" s="144" t="s">
        <v>361</v>
      </c>
      <c r="E70" s="145" t="s">
        <v>39</v>
      </c>
      <c r="F70" s="145"/>
      <c r="G70" s="146" t="s">
        <v>380</v>
      </c>
      <c r="H70" s="143" t="s">
        <v>179</v>
      </c>
      <c r="I70" s="145" t="s">
        <v>184</v>
      </c>
      <c r="J70" s="145"/>
      <c r="K70" s="143" t="s">
        <v>99</v>
      </c>
      <c r="L70" s="145" t="s">
        <v>93</v>
      </c>
      <c r="M70" s="147" t="s">
        <v>3</v>
      </c>
      <c r="N70" s="148" t="s">
        <v>256</v>
      </c>
      <c r="O70" s="149"/>
      <c r="P70" s="150"/>
      <c r="Q70" s="150"/>
      <c r="R70" s="145" t="s">
        <v>195</v>
      </c>
      <c r="S70" s="151"/>
      <c r="T70" s="152"/>
      <c r="U70" s="153" t="s">
        <v>381</v>
      </c>
      <c r="V70" s="145">
        <v>2026</v>
      </c>
      <c r="W70" s="152">
        <v>46387</v>
      </c>
      <c r="X70" s="152"/>
      <c r="Y70" s="152">
        <v>46024</v>
      </c>
      <c r="Z70" s="149">
        <v>84000</v>
      </c>
      <c r="AA70" s="150">
        <v>0</v>
      </c>
      <c r="AB70" s="150">
        <f t="shared" si="8"/>
        <v>84000</v>
      </c>
      <c r="AC70" s="150">
        <v>0</v>
      </c>
      <c r="AD70" s="150">
        <f t="shared" si="9"/>
        <v>84000</v>
      </c>
      <c r="AE70" s="150">
        <f t="shared" si="10"/>
        <v>84000</v>
      </c>
      <c r="AF70" s="154" t="s">
        <v>6</v>
      </c>
      <c r="AG70" s="153"/>
      <c r="AH70" s="150"/>
      <c r="AI70" s="150"/>
      <c r="AJ70" s="150"/>
      <c r="AK70" s="150"/>
      <c r="AL70" s="155"/>
      <c r="AM70" s="155"/>
      <c r="AN70" s="153" t="s">
        <v>258</v>
      </c>
      <c r="AO70" s="156"/>
      <c r="AP70" s="157"/>
      <c r="AQ70" s="158"/>
      <c r="AR70" s="158"/>
      <c r="AS70" s="14"/>
      <c r="AT70" s="158"/>
    </row>
    <row r="71" spans="1:46" ht="46.5" customHeight="1" x14ac:dyDescent="0.25">
      <c r="A71" s="142" t="str">
        <f t="shared" si="7"/>
        <v>✔</v>
      </c>
      <c r="B71" s="143">
        <v>2026</v>
      </c>
      <c r="C71" s="144" t="s">
        <v>14</v>
      </c>
      <c r="D71" s="144" t="s">
        <v>361</v>
      </c>
      <c r="E71" s="145" t="s">
        <v>39</v>
      </c>
      <c r="F71" s="145"/>
      <c r="G71" s="146" t="s">
        <v>382</v>
      </c>
      <c r="H71" s="143" t="s">
        <v>179</v>
      </c>
      <c r="I71" s="145" t="s">
        <v>184</v>
      </c>
      <c r="J71" s="145"/>
      <c r="K71" s="143" t="s">
        <v>99</v>
      </c>
      <c r="L71" s="145" t="s">
        <v>93</v>
      </c>
      <c r="M71" s="147" t="s">
        <v>3</v>
      </c>
      <c r="N71" s="148" t="s">
        <v>256</v>
      </c>
      <c r="O71" s="149"/>
      <c r="P71" s="150"/>
      <c r="Q71" s="150"/>
      <c r="R71" s="145" t="s">
        <v>195</v>
      </c>
      <c r="S71" s="151"/>
      <c r="T71" s="152"/>
      <c r="U71" s="153" t="s">
        <v>383</v>
      </c>
      <c r="V71" s="145">
        <v>2026</v>
      </c>
      <c r="W71" s="152">
        <v>46387</v>
      </c>
      <c r="X71" s="152"/>
      <c r="Y71" s="152">
        <v>46024</v>
      </c>
      <c r="Z71" s="149">
        <v>144000</v>
      </c>
      <c r="AA71" s="150">
        <v>0</v>
      </c>
      <c r="AB71" s="150">
        <f t="shared" si="8"/>
        <v>144000</v>
      </c>
      <c r="AC71" s="150">
        <v>0</v>
      </c>
      <c r="AD71" s="150">
        <f t="shared" si="9"/>
        <v>144000</v>
      </c>
      <c r="AE71" s="150">
        <f t="shared" si="10"/>
        <v>144000</v>
      </c>
      <c r="AF71" s="154" t="s">
        <v>6</v>
      </c>
      <c r="AG71" s="153"/>
      <c r="AH71" s="150"/>
      <c r="AI71" s="150"/>
      <c r="AJ71" s="150"/>
      <c r="AK71" s="150"/>
      <c r="AL71" s="155"/>
      <c r="AM71" s="155"/>
      <c r="AN71" s="153" t="s">
        <v>258</v>
      </c>
      <c r="AO71" s="156"/>
      <c r="AP71" s="157"/>
      <c r="AQ71" s="158"/>
      <c r="AR71" s="158"/>
      <c r="AS71" s="14"/>
      <c r="AT71" s="158"/>
    </row>
    <row r="72" spans="1:46" ht="46.5" customHeight="1" x14ac:dyDescent="0.25">
      <c r="A72" s="142" t="str">
        <f t="shared" si="7"/>
        <v>✔</v>
      </c>
      <c r="B72" s="143">
        <v>2026</v>
      </c>
      <c r="C72" s="144" t="s">
        <v>14</v>
      </c>
      <c r="D72" s="144" t="s">
        <v>361</v>
      </c>
      <c r="E72" s="145" t="s">
        <v>39</v>
      </c>
      <c r="F72" s="145"/>
      <c r="G72" s="146" t="s">
        <v>384</v>
      </c>
      <c r="H72" s="143" t="s">
        <v>179</v>
      </c>
      <c r="I72" s="145" t="s">
        <v>184</v>
      </c>
      <c r="J72" s="145"/>
      <c r="K72" s="143" t="s">
        <v>99</v>
      </c>
      <c r="L72" s="145" t="s">
        <v>93</v>
      </c>
      <c r="M72" s="147" t="s">
        <v>3</v>
      </c>
      <c r="N72" s="148" t="s">
        <v>256</v>
      </c>
      <c r="O72" s="149"/>
      <c r="P72" s="150"/>
      <c r="Q72" s="150"/>
      <c r="R72" s="145" t="s">
        <v>195</v>
      </c>
      <c r="S72" s="151"/>
      <c r="T72" s="152"/>
      <c r="U72" s="153" t="s">
        <v>385</v>
      </c>
      <c r="V72" s="145">
        <v>2026</v>
      </c>
      <c r="W72" s="152">
        <v>46387</v>
      </c>
      <c r="X72" s="152"/>
      <c r="Y72" s="152">
        <v>46024</v>
      </c>
      <c r="Z72" s="149">
        <v>144000</v>
      </c>
      <c r="AA72" s="150">
        <v>0</v>
      </c>
      <c r="AB72" s="150">
        <f t="shared" si="8"/>
        <v>144000</v>
      </c>
      <c r="AC72" s="150">
        <v>0</v>
      </c>
      <c r="AD72" s="150">
        <f t="shared" si="9"/>
        <v>144000</v>
      </c>
      <c r="AE72" s="150">
        <f t="shared" si="10"/>
        <v>144000</v>
      </c>
      <c r="AF72" s="154" t="s">
        <v>6</v>
      </c>
      <c r="AG72" s="153"/>
      <c r="AH72" s="150"/>
      <c r="AI72" s="150"/>
      <c r="AJ72" s="150"/>
      <c r="AK72" s="150"/>
      <c r="AL72" s="155"/>
      <c r="AM72" s="155"/>
      <c r="AN72" s="153" t="s">
        <v>258</v>
      </c>
      <c r="AO72" s="156"/>
      <c r="AP72" s="157"/>
      <c r="AQ72" s="158"/>
      <c r="AR72" s="158"/>
      <c r="AS72" s="14"/>
      <c r="AT72" s="158"/>
    </row>
    <row r="73" spans="1:46" ht="46.5" customHeight="1" x14ac:dyDescent="0.25">
      <c r="A73" s="142" t="str">
        <f t="shared" si="7"/>
        <v>✔</v>
      </c>
      <c r="B73" s="143">
        <v>2026</v>
      </c>
      <c r="C73" s="144" t="s">
        <v>14</v>
      </c>
      <c r="D73" s="144" t="s">
        <v>361</v>
      </c>
      <c r="E73" s="145" t="s">
        <v>39</v>
      </c>
      <c r="F73" s="145"/>
      <c r="G73" s="146" t="s">
        <v>386</v>
      </c>
      <c r="H73" s="143" t="s">
        <v>179</v>
      </c>
      <c r="I73" s="145" t="s">
        <v>184</v>
      </c>
      <c r="J73" s="145"/>
      <c r="K73" s="143" t="s">
        <v>99</v>
      </c>
      <c r="L73" s="145" t="s">
        <v>93</v>
      </c>
      <c r="M73" s="147" t="s">
        <v>3</v>
      </c>
      <c r="N73" s="148" t="s">
        <v>256</v>
      </c>
      <c r="O73" s="149"/>
      <c r="P73" s="150"/>
      <c r="Q73" s="150"/>
      <c r="R73" s="145" t="s">
        <v>195</v>
      </c>
      <c r="S73" s="151"/>
      <c r="T73" s="152"/>
      <c r="U73" s="153" t="s">
        <v>387</v>
      </c>
      <c r="V73" s="145">
        <v>2026</v>
      </c>
      <c r="W73" s="152">
        <v>46387</v>
      </c>
      <c r="X73" s="152"/>
      <c r="Y73" s="152">
        <v>46024</v>
      </c>
      <c r="Z73" s="149">
        <v>60000</v>
      </c>
      <c r="AA73" s="150">
        <v>0</v>
      </c>
      <c r="AB73" s="150">
        <f t="shared" si="8"/>
        <v>60000</v>
      </c>
      <c r="AC73" s="150">
        <v>0</v>
      </c>
      <c r="AD73" s="150">
        <f t="shared" si="9"/>
        <v>60000</v>
      </c>
      <c r="AE73" s="150">
        <f t="shared" si="10"/>
        <v>60000</v>
      </c>
      <c r="AF73" s="154" t="s">
        <v>6</v>
      </c>
      <c r="AG73" s="153"/>
      <c r="AH73" s="150"/>
      <c r="AI73" s="150"/>
      <c r="AJ73" s="150"/>
      <c r="AK73" s="150"/>
      <c r="AL73" s="155"/>
      <c r="AM73" s="155"/>
      <c r="AN73" s="153" t="s">
        <v>258</v>
      </c>
      <c r="AO73" s="156"/>
      <c r="AP73" s="157"/>
      <c r="AQ73" s="158"/>
      <c r="AR73" s="158"/>
      <c r="AS73" s="14"/>
      <c r="AT73" s="158"/>
    </row>
    <row r="74" spans="1:46" ht="50.65" customHeight="1" x14ac:dyDescent="0.25">
      <c r="A74" s="142" t="str">
        <f t="shared" si="7"/>
        <v>✔</v>
      </c>
      <c r="B74" s="143">
        <v>2026</v>
      </c>
      <c r="C74" s="144" t="s">
        <v>14</v>
      </c>
      <c r="D74" s="144" t="s">
        <v>361</v>
      </c>
      <c r="E74" s="145" t="s">
        <v>39</v>
      </c>
      <c r="F74" s="145"/>
      <c r="G74" s="146" t="s">
        <v>388</v>
      </c>
      <c r="H74" s="143" t="s">
        <v>179</v>
      </c>
      <c r="I74" s="145" t="s">
        <v>184</v>
      </c>
      <c r="J74" s="145"/>
      <c r="K74" s="143" t="s">
        <v>99</v>
      </c>
      <c r="L74" s="145" t="s">
        <v>93</v>
      </c>
      <c r="M74" s="147" t="s">
        <v>3</v>
      </c>
      <c r="N74" s="148" t="s">
        <v>256</v>
      </c>
      <c r="O74" s="149"/>
      <c r="P74" s="150"/>
      <c r="Q74" s="150"/>
      <c r="R74" s="145" t="s">
        <v>195</v>
      </c>
      <c r="S74" s="151"/>
      <c r="T74" s="152"/>
      <c r="U74" s="153" t="s">
        <v>389</v>
      </c>
      <c r="V74" s="145">
        <v>2026</v>
      </c>
      <c r="W74" s="152">
        <v>46387</v>
      </c>
      <c r="X74" s="152"/>
      <c r="Y74" s="152">
        <v>46024</v>
      </c>
      <c r="Z74" s="149">
        <v>72000</v>
      </c>
      <c r="AA74" s="150">
        <v>0</v>
      </c>
      <c r="AB74" s="150">
        <f t="shared" si="8"/>
        <v>72000</v>
      </c>
      <c r="AC74" s="150">
        <v>0</v>
      </c>
      <c r="AD74" s="150">
        <f t="shared" si="9"/>
        <v>72000</v>
      </c>
      <c r="AE74" s="150">
        <f t="shared" si="10"/>
        <v>72000</v>
      </c>
      <c r="AF74" s="154" t="s">
        <v>6</v>
      </c>
      <c r="AG74" s="153"/>
      <c r="AH74" s="150"/>
      <c r="AI74" s="150"/>
      <c r="AJ74" s="150"/>
      <c r="AK74" s="150"/>
      <c r="AL74" s="155"/>
      <c r="AM74" s="155"/>
      <c r="AN74" s="153" t="s">
        <v>258</v>
      </c>
      <c r="AO74" s="156"/>
      <c r="AP74" s="157"/>
      <c r="AQ74" s="158"/>
      <c r="AR74" s="158"/>
      <c r="AS74" s="14"/>
      <c r="AT74" s="158"/>
    </row>
    <row r="75" spans="1:46" ht="46.5" customHeight="1" x14ac:dyDescent="0.25">
      <c r="A75" s="142" t="str">
        <f t="shared" si="7"/>
        <v>✔</v>
      </c>
      <c r="B75" s="143">
        <v>2026</v>
      </c>
      <c r="C75" s="144" t="s">
        <v>14</v>
      </c>
      <c r="D75" s="144" t="s">
        <v>361</v>
      </c>
      <c r="E75" s="145" t="s">
        <v>39</v>
      </c>
      <c r="F75" s="145"/>
      <c r="G75" s="146" t="s">
        <v>390</v>
      </c>
      <c r="H75" s="143" t="s">
        <v>179</v>
      </c>
      <c r="I75" s="145" t="s">
        <v>184</v>
      </c>
      <c r="J75" s="145"/>
      <c r="K75" s="143" t="s">
        <v>99</v>
      </c>
      <c r="L75" s="145" t="s">
        <v>93</v>
      </c>
      <c r="M75" s="147" t="s">
        <v>3</v>
      </c>
      <c r="N75" s="148" t="s">
        <v>256</v>
      </c>
      <c r="O75" s="149"/>
      <c r="P75" s="150"/>
      <c r="Q75" s="150"/>
      <c r="R75" s="145" t="s">
        <v>195</v>
      </c>
      <c r="S75" s="151"/>
      <c r="T75" s="152"/>
      <c r="U75" s="153" t="s">
        <v>391</v>
      </c>
      <c r="V75" s="145">
        <v>2026</v>
      </c>
      <c r="W75" s="152">
        <v>46387</v>
      </c>
      <c r="X75" s="152"/>
      <c r="Y75" s="152">
        <v>46024</v>
      </c>
      <c r="Z75" s="149">
        <v>84000</v>
      </c>
      <c r="AA75" s="150">
        <v>0</v>
      </c>
      <c r="AB75" s="150">
        <f t="shared" si="8"/>
        <v>84000</v>
      </c>
      <c r="AC75" s="150">
        <v>0</v>
      </c>
      <c r="AD75" s="150">
        <f t="shared" si="9"/>
        <v>84000</v>
      </c>
      <c r="AE75" s="150">
        <f t="shared" si="10"/>
        <v>84000</v>
      </c>
      <c r="AF75" s="154" t="s">
        <v>6</v>
      </c>
      <c r="AG75" s="153"/>
      <c r="AH75" s="150"/>
      <c r="AI75" s="150"/>
      <c r="AJ75" s="150"/>
      <c r="AK75" s="150"/>
      <c r="AL75" s="155"/>
      <c r="AM75" s="155"/>
      <c r="AN75" s="153" t="s">
        <v>258</v>
      </c>
      <c r="AO75" s="156"/>
      <c r="AP75" s="157"/>
      <c r="AQ75" s="158"/>
      <c r="AR75" s="158"/>
      <c r="AS75" s="14"/>
      <c r="AT75" s="158"/>
    </row>
    <row r="76" spans="1:46" ht="46.5" customHeight="1" x14ac:dyDescent="0.25">
      <c r="A76" s="142" t="str">
        <f t="shared" si="7"/>
        <v>✔</v>
      </c>
      <c r="B76" s="143">
        <v>2026</v>
      </c>
      <c r="C76" s="144" t="s">
        <v>14</v>
      </c>
      <c r="D76" s="144" t="s">
        <v>361</v>
      </c>
      <c r="E76" s="145" t="s">
        <v>39</v>
      </c>
      <c r="F76" s="145"/>
      <c r="G76" s="146" t="s">
        <v>392</v>
      </c>
      <c r="H76" s="143" t="s">
        <v>179</v>
      </c>
      <c r="I76" s="145" t="s">
        <v>184</v>
      </c>
      <c r="J76" s="145"/>
      <c r="K76" s="143" t="s">
        <v>99</v>
      </c>
      <c r="L76" s="145" t="s">
        <v>93</v>
      </c>
      <c r="M76" s="147" t="s">
        <v>3</v>
      </c>
      <c r="N76" s="148" t="s">
        <v>256</v>
      </c>
      <c r="O76" s="149"/>
      <c r="P76" s="150"/>
      <c r="Q76" s="150"/>
      <c r="R76" s="145" t="s">
        <v>195</v>
      </c>
      <c r="S76" s="151"/>
      <c r="T76" s="152"/>
      <c r="U76" s="153" t="s">
        <v>393</v>
      </c>
      <c r="V76" s="145">
        <v>2026</v>
      </c>
      <c r="W76" s="152">
        <v>46387</v>
      </c>
      <c r="X76" s="152"/>
      <c r="Y76" s="152">
        <v>46024</v>
      </c>
      <c r="Z76" s="149">
        <v>84000</v>
      </c>
      <c r="AA76" s="150">
        <v>0</v>
      </c>
      <c r="AB76" s="150">
        <f t="shared" si="8"/>
        <v>84000</v>
      </c>
      <c r="AC76" s="150">
        <v>0</v>
      </c>
      <c r="AD76" s="150">
        <f t="shared" si="9"/>
        <v>84000</v>
      </c>
      <c r="AE76" s="150">
        <f t="shared" si="10"/>
        <v>84000</v>
      </c>
      <c r="AF76" s="154" t="s">
        <v>6</v>
      </c>
      <c r="AG76" s="153"/>
      <c r="AH76" s="150"/>
      <c r="AI76" s="150"/>
      <c r="AJ76" s="150"/>
      <c r="AK76" s="150"/>
      <c r="AL76" s="155"/>
      <c r="AM76" s="155"/>
      <c r="AN76" s="153" t="s">
        <v>258</v>
      </c>
      <c r="AO76" s="156"/>
      <c r="AP76" s="157"/>
      <c r="AQ76" s="158"/>
      <c r="AR76" s="158"/>
      <c r="AS76" s="14"/>
      <c r="AT76" s="158"/>
    </row>
    <row r="77" spans="1:46" ht="50.65" customHeight="1" x14ac:dyDescent="0.25">
      <c r="A77" s="142" t="str">
        <f t="shared" si="7"/>
        <v>✔</v>
      </c>
      <c r="B77" s="143">
        <v>2026</v>
      </c>
      <c r="C77" s="144" t="s">
        <v>14</v>
      </c>
      <c r="D77" s="144" t="s">
        <v>361</v>
      </c>
      <c r="E77" s="145" t="s">
        <v>39</v>
      </c>
      <c r="F77" s="145"/>
      <c r="G77" s="146" t="s">
        <v>394</v>
      </c>
      <c r="H77" s="143" t="s">
        <v>179</v>
      </c>
      <c r="I77" s="145" t="s">
        <v>184</v>
      </c>
      <c r="J77" s="145"/>
      <c r="K77" s="143" t="s">
        <v>99</v>
      </c>
      <c r="L77" s="145" t="s">
        <v>93</v>
      </c>
      <c r="M77" s="147" t="s">
        <v>3</v>
      </c>
      <c r="N77" s="148" t="s">
        <v>256</v>
      </c>
      <c r="O77" s="149"/>
      <c r="P77" s="150"/>
      <c r="Q77" s="150"/>
      <c r="R77" s="145" t="s">
        <v>195</v>
      </c>
      <c r="S77" s="151"/>
      <c r="T77" s="152"/>
      <c r="U77" s="153" t="s">
        <v>395</v>
      </c>
      <c r="V77" s="145">
        <v>2026</v>
      </c>
      <c r="W77" s="152">
        <v>46387</v>
      </c>
      <c r="X77" s="152"/>
      <c r="Y77" s="152">
        <v>46024</v>
      </c>
      <c r="Z77" s="149">
        <v>84000</v>
      </c>
      <c r="AA77" s="150">
        <v>0</v>
      </c>
      <c r="AB77" s="150">
        <f t="shared" si="8"/>
        <v>84000</v>
      </c>
      <c r="AC77" s="150">
        <v>0</v>
      </c>
      <c r="AD77" s="150">
        <f t="shared" si="9"/>
        <v>84000</v>
      </c>
      <c r="AE77" s="150">
        <f t="shared" si="10"/>
        <v>84000</v>
      </c>
      <c r="AF77" s="154" t="s">
        <v>6</v>
      </c>
      <c r="AG77" s="153"/>
      <c r="AH77" s="150"/>
      <c r="AI77" s="150"/>
      <c r="AJ77" s="150"/>
      <c r="AK77" s="150"/>
      <c r="AL77" s="155"/>
      <c r="AM77" s="155"/>
      <c r="AN77" s="153" t="s">
        <v>258</v>
      </c>
      <c r="AO77" s="156"/>
      <c r="AP77" s="157"/>
      <c r="AQ77" s="158"/>
      <c r="AR77" s="158"/>
      <c r="AS77" s="14"/>
      <c r="AT77" s="158"/>
    </row>
    <row r="78" spans="1:46" ht="33" customHeight="1" x14ac:dyDescent="0.25">
      <c r="A78" s="142" t="str">
        <f t="shared" si="7"/>
        <v>✔</v>
      </c>
      <c r="B78" s="143">
        <v>2026</v>
      </c>
      <c r="C78" s="144" t="s">
        <v>17</v>
      </c>
      <c r="D78" s="144" t="s">
        <v>396</v>
      </c>
      <c r="E78" s="145" t="s">
        <v>39</v>
      </c>
      <c r="F78" s="145"/>
      <c r="G78" s="146" t="s">
        <v>397</v>
      </c>
      <c r="H78" s="143" t="s">
        <v>179</v>
      </c>
      <c r="I78" s="145" t="s">
        <v>184</v>
      </c>
      <c r="J78" s="145"/>
      <c r="K78" s="143" t="s">
        <v>99</v>
      </c>
      <c r="L78" s="145" t="s">
        <v>93</v>
      </c>
      <c r="M78" s="147" t="s">
        <v>3</v>
      </c>
      <c r="N78" s="148" t="s">
        <v>398</v>
      </c>
      <c r="O78" s="149"/>
      <c r="P78" s="150"/>
      <c r="Q78" s="150"/>
      <c r="R78" s="145" t="s">
        <v>195</v>
      </c>
      <c r="S78" s="151"/>
      <c r="T78" s="152"/>
      <c r="U78" s="153" t="s">
        <v>399</v>
      </c>
      <c r="V78" s="145">
        <v>2026</v>
      </c>
      <c r="W78" s="152">
        <v>46387</v>
      </c>
      <c r="X78" s="152"/>
      <c r="Y78" s="152">
        <v>46024</v>
      </c>
      <c r="Z78" s="149">
        <v>108000</v>
      </c>
      <c r="AA78" s="150">
        <v>0</v>
      </c>
      <c r="AB78" s="150">
        <f t="shared" si="8"/>
        <v>108000</v>
      </c>
      <c r="AC78" s="150">
        <v>0</v>
      </c>
      <c r="AD78" s="150">
        <f t="shared" si="9"/>
        <v>108000</v>
      </c>
      <c r="AE78" s="150">
        <f t="shared" si="10"/>
        <v>108000</v>
      </c>
      <c r="AF78" s="154" t="s">
        <v>6</v>
      </c>
      <c r="AG78" s="153"/>
      <c r="AH78" s="150"/>
      <c r="AI78" s="150"/>
      <c r="AJ78" s="150"/>
      <c r="AK78" s="150"/>
      <c r="AL78" s="155"/>
      <c r="AM78" s="155"/>
      <c r="AN78" s="153" t="s">
        <v>258</v>
      </c>
      <c r="AO78" s="156"/>
      <c r="AP78" s="157"/>
      <c r="AQ78" s="158"/>
      <c r="AR78" s="158"/>
      <c r="AS78" s="14"/>
      <c r="AT78" s="158"/>
    </row>
    <row r="79" spans="1:46" ht="46.5" customHeight="1" x14ac:dyDescent="0.25">
      <c r="A79" s="142" t="str">
        <f t="shared" si="7"/>
        <v>✔</v>
      </c>
      <c r="B79" s="143">
        <v>2026</v>
      </c>
      <c r="C79" s="144" t="s">
        <v>26</v>
      </c>
      <c r="D79" s="144" t="s">
        <v>400</v>
      </c>
      <c r="E79" s="145" t="s">
        <v>39</v>
      </c>
      <c r="F79" s="145"/>
      <c r="G79" s="146" t="s">
        <v>401</v>
      </c>
      <c r="H79" s="143" t="s">
        <v>179</v>
      </c>
      <c r="I79" s="145" t="s">
        <v>184</v>
      </c>
      <c r="J79" s="145"/>
      <c r="K79" s="143" t="s">
        <v>99</v>
      </c>
      <c r="L79" s="145" t="s">
        <v>93</v>
      </c>
      <c r="M79" s="147" t="s">
        <v>3</v>
      </c>
      <c r="N79" s="148" t="s">
        <v>256</v>
      </c>
      <c r="O79" s="149"/>
      <c r="P79" s="150"/>
      <c r="Q79" s="150"/>
      <c r="R79" s="145" t="s">
        <v>195</v>
      </c>
      <c r="S79" s="151"/>
      <c r="T79" s="152"/>
      <c r="U79" s="153" t="s">
        <v>402</v>
      </c>
      <c r="V79" s="145">
        <v>2026</v>
      </c>
      <c r="W79" s="152">
        <v>46387</v>
      </c>
      <c r="X79" s="152"/>
      <c r="Y79" s="152">
        <v>46024</v>
      </c>
      <c r="Z79" s="149">
        <v>102857.16</v>
      </c>
      <c r="AA79" s="150">
        <v>0</v>
      </c>
      <c r="AB79" s="150">
        <f t="shared" si="8"/>
        <v>102857.16</v>
      </c>
      <c r="AC79" s="150">
        <v>0</v>
      </c>
      <c r="AD79" s="150">
        <f t="shared" si="9"/>
        <v>102857.16</v>
      </c>
      <c r="AE79" s="150">
        <f t="shared" si="10"/>
        <v>102857.16</v>
      </c>
      <c r="AF79" s="154" t="s">
        <v>6</v>
      </c>
      <c r="AG79" s="153"/>
      <c r="AH79" s="150"/>
      <c r="AI79" s="150"/>
      <c r="AJ79" s="150"/>
      <c r="AK79" s="150"/>
      <c r="AL79" s="155"/>
      <c r="AM79" s="155"/>
      <c r="AN79" s="153" t="s">
        <v>258</v>
      </c>
      <c r="AO79" s="156"/>
      <c r="AP79" s="157"/>
      <c r="AQ79" s="158"/>
      <c r="AR79" s="158"/>
      <c r="AS79" s="14"/>
      <c r="AT79" s="158"/>
    </row>
    <row r="80" spans="1:46" ht="46.5" customHeight="1" x14ac:dyDescent="0.25">
      <c r="A80" s="142" t="str">
        <f t="shared" si="7"/>
        <v>✔</v>
      </c>
      <c r="B80" s="143">
        <v>2026</v>
      </c>
      <c r="C80" s="144" t="s">
        <v>26</v>
      </c>
      <c r="D80" s="144" t="s">
        <v>400</v>
      </c>
      <c r="E80" s="145" t="s">
        <v>39</v>
      </c>
      <c r="F80" s="145"/>
      <c r="G80" s="146" t="s">
        <v>403</v>
      </c>
      <c r="H80" s="143" t="s">
        <v>179</v>
      </c>
      <c r="I80" s="145" t="s">
        <v>184</v>
      </c>
      <c r="J80" s="145"/>
      <c r="K80" s="143" t="s">
        <v>99</v>
      </c>
      <c r="L80" s="145" t="s">
        <v>93</v>
      </c>
      <c r="M80" s="147" t="s">
        <v>3</v>
      </c>
      <c r="N80" s="148" t="s">
        <v>256</v>
      </c>
      <c r="O80" s="149"/>
      <c r="P80" s="150"/>
      <c r="Q80" s="150"/>
      <c r="R80" s="145" t="s">
        <v>195</v>
      </c>
      <c r="S80" s="151"/>
      <c r="T80" s="152"/>
      <c r="U80" s="153" t="s">
        <v>404</v>
      </c>
      <c r="V80" s="145">
        <v>2026</v>
      </c>
      <c r="W80" s="152">
        <v>46387</v>
      </c>
      <c r="X80" s="152"/>
      <c r="Y80" s="152">
        <v>46024</v>
      </c>
      <c r="Z80" s="149">
        <v>77142.84</v>
      </c>
      <c r="AA80" s="150">
        <v>0</v>
      </c>
      <c r="AB80" s="150">
        <f t="shared" si="8"/>
        <v>77142.84</v>
      </c>
      <c r="AC80" s="150">
        <v>0</v>
      </c>
      <c r="AD80" s="150">
        <f t="shared" si="9"/>
        <v>77142.84</v>
      </c>
      <c r="AE80" s="150">
        <f t="shared" si="10"/>
        <v>77142.84</v>
      </c>
      <c r="AF80" s="154" t="s">
        <v>6</v>
      </c>
      <c r="AG80" s="153"/>
      <c r="AH80" s="150"/>
      <c r="AI80" s="150"/>
      <c r="AJ80" s="150"/>
      <c r="AK80" s="150"/>
      <c r="AL80" s="155"/>
      <c r="AM80" s="155"/>
      <c r="AN80" s="153" t="s">
        <v>258</v>
      </c>
      <c r="AO80" s="156"/>
      <c r="AP80" s="157"/>
      <c r="AQ80" s="158"/>
      <c r="AR80" s="158"/>
      <c r="AS80" s="14"/>
      <c r="AT80" s="158"/>
    </row>
    <row r="81" spans="1:46" ht="46.5" customHeight="1" x14ac:dyDescent="0.25">
      <c r="A81" s="142" t="str">
        <f t="shared" si="7"/>
        <v>✔</v>
      </c>
      <c r="B81" s="143">
        <v>2026</v>
      </c>
      <c r="C81" s="144" t="s">
        <v>26</v>
      </c>
      <c r="D81" s="144" t="s">
        <v>400</v>
      </c>
      <c r="E81" s="145" t="s">
        <v>39</v>
      </c>
      <c r="F81" s="145"/>
      <c r="G81" s="146" t="s">
        <v>405</v>
      </c>
      <c r="H81" s="143" t="s">
        <v>179</v>
      </c>
      <c r="I81" s="145" t="s">
        <v>184</v>
      </c>
      <c r="J81" s="145"/>
      <c r="K81" s="143" t="s">
        <v>99</v>
      </c>
      <c r="L81" s="145" t="s">
        <v>93</v>
      </c>
      <c r="M81" s="147" t="s">
        <v>3</v>
      </c>
      <c r="N81" s="148" t="s">
        <v>256</v>
      </c>
      <c r="O81" s="149"/>
      <c r="P81" s="150"/>
      <c r="Q81" s="150"/>
      <c r="R81" s="145" t="s">
        <v>195</v>
      </c>
      <c r="S81" s="151"/>
      <c r="T81" s="152"/>
      <c r="U81" s="153" t="s">
        <v>406</v>
      </c>
      <c r="V81" s="145">
        <v>2026</v>
      </c>
      <c r="W81" s="152">
        <v>46387</v>
      </c>
      <c r="X81" s="152"/>
      <c r="Y81" s="152">
        <v>46024</v>
      </c>
      <c r="Z81" s="149">
        <v>28000</v>
      </c>
      <c r="AA81" s="150">
        <v>0</v>
      </c>
      <c r="AB81" s="150">
        <f t="shared" si="8"/>
        <v>28000</v>
      </c>
      <c r="AC81" s="150">
        <v>0</v>
      </c>
      <c r="AD81" s="150">
        <f t="shared" si="9"/>
        <v>28000</v>
      </c>
      <c r="AE81" s="150">
        <f t="shared" si="10"/>
        <v>28000</v>
      </c>
      <c r="AF81" s="154" t="s">
        <v>6</v>
      </c>
      <c r="AG81" s="153"/>
      <c r="AH81" s="150"/>
      <c r="AI81" s="150"/>
      <c r="AJ81" s="150"/>
      <c r="AK81" s="150"/>
      <c r="AL81" s="155"/>
      <c r="AM81" s="155"/>
      <c r="AN81" s="153" t="s">
        <v>258</v>
      </c>
      <c r="AO81" s="156"/>
      <c r="AP81" s="157"/>
      <c r="AQ81" s="158"/>
      <c r="AR81" s="158"/>
      <c r="AS81" s="14"/>
      <c r="AT81" s="158"/>
    </row>
    <row r="82" spans="1:46" ht="33" customHeight="1" x14ac:dyDescent="0.25">
      <c r="A82" s="142" t="str">
        <f t="shared" si="7"/>
        <v>✔</v>
      </c>
      <c r="B82" s="143">
        <v>2026</v>
      </c>
      <c r="C82" s="144" t="s">
        <v>22</v>
      </c>
      <c r="D82" s="144" t="s">
        <v>196</v>
      </c>
      <c r="E82" s="145" t="s">
        <v>39</v>
      </c>
      <c r="F82" s="145"/>
      <c r="G82" s="146" t="s">
        <v>407</v>
      </c>
      <c r="H82" s="143" t="s">
        <v>179</v>
      </c>
      <c r="I82" s="145" t="s">
        <v>184</v>
      </c>
      <c r="J82" s="145"/>
      <c r="K82" s="143" t="s">
        <v>99</v>
      </c>
      <c r="L82" s="145" t="s">
        <v>93</v>
      </c>
      <c r="M82" s="147" t="s">
        <v>3</v>
      </c>
      <c r="N82" s="148" t="s">
        <v>408</v>
      </c>
      <c r="O82" s="149"/>
      <c r="P82" s="150"/>
      <c r="Q82" s="150"/>
      <c r="R82" s="145" t="s">
        <v>196</v>
      </c>
      <c r="S82" s="151"/>
      <c r="T82" s="152"/>
      <c r="U82" s="153" t="s">
        <v>409</v>
      </c>
      <c r="V82" s="145" t="s">
        <v>410</v>
      </c>
      <c r="W82" s="152" t="s">
        <v>410</v>
      </c>
      <c r="X82" s="152"/>
      <c r="Y82" s="152" t="s">
        <v>410</v>
      </c>
      <c r="Z82" s="149">
        <v>1837404</v>
      </c>
      <c r="AA82" s="150">
        <v>0</v>
      </c>
      <c r="AB82" s="150">
        <v>1837404</v>
      </c>
      <c r="AC82" s="150">
        <v>0</v>
      </c>
      <c r="AD82" s="150">
        <v>1837404</v>
      </c>
      <c r="AE82" s="150">
        <v>1837404</v>
      </c>
      <c r="AF82" s="154" t="s">
        <v>6</v>
      </c>
      <c r="AG82" s="153"/>
      <c r="AH82" s="150"/>
      <c r="AI82" s="150"/>
      <c r="AJ82" s="150"/>
      <c r="AK82" s="150"/>
      <c r="AL82" s="155"/>
      <c r="AM82" s="155"/>
      <c r="AN82" s="153"/>
      <c r="AO82" s="156"/>
      <c r="AP82" s="157"/>
      <c r="AQ82" s="158"/>
      <c r="AR82" s="158"/>
      <c r="AS82" s="14"/>
      <c r="AT82" s="158"/>
    </row>
    <row r="83" spans="1:46" ht="50.65" customHeight="1" x14ac:dyDescent="0.25">
      <c r="A83" s="142" t="str">
        <f t="shared" si="7"/>
        <v>✔</v>
      </c>
      <c r="B83" s="143">
        <v>2026</v>
      </c>
      <c r="C83" s="144" t="s">
        <v>22</v>
      </c>
      <c r="D83" s="144" t="s">
        <v>411</v>
      </c>
      <c r="E83" s="145" t="s">
        <v>39</v>
      </c>
      <c r="F83" s="145"/>
      <c r="G83" s="146" t="s">
        <v>412</v>
      </c>
      <c r="H83" s="143" t="s">
        <v>179</v>
      </c>
      <c r="I83" s="145" t="s">
        <v>184</v>
      </c>
      <c r="J83" s="145"/>
      <c r="K83" s="143" t="s">
        <v>99</v>
      </c>
      <c r="L83" s="145" t="s">
        <v>93</v>
      </c>
      <c r="M83" s="147" t="s">
        <v>3</v>
      </c>
      <c r="N83" s="148" t="s">
        <v>256</v>
      </c>
      <c r="O83" s="149"/>
      <c r="P83" s="150"/>
      <c r="Q83" s="150"/>
      <c r="R83" s="145" t="s">
        <v>195</v>
      </c>
      <c r="S83" s="151"/>
      <c r="T83" s="152"/>
      <c r="U83" s="153" t="s">
        <v>413</v>
      </c>
      <c r="V83" s="145">
        <v>2026</v>
      </c>
      <c r="W83" s="152">
        <v>46387</v>
      </c>
      <c r="X83" s="152"/>
      <c r="Y83" s="152">
        <v>46024</v>
      </c>
      <c r="Z83" s="149">
        <v>171428.52</v>
      </c>
      <c r="AA83" s="150">
        <v>0</v>
      </c>
      <c r="AB83" s="150">
        <f>Z83</f>
        <v>171428.52</v>
      </c>
      <c r="AC83" s="150">
        <v>0</v>
      </c>
      <c r="AD83" s="150">
        <f t="shared" ref="AD83:AD92" si="11">Z83</f>
        <v>171428.52</v>
      </c>
      <c r="AE83" s="150">
        <f t="shared" ref="AE83:AE92" si="12">Z83</f>
        <v>171428.52</v>
      </c>
      <c r="AF83" s="154" t="s">
        <v>6</v>
      </c>
      <c r="AG83" s="153"/>
      <c r="AH83" s="150"/>
      <c r="AI83" s="150"/>
      <c r="AJ83" s="150"/>
      <c r="AK83" s="150"/>
      <c r="AL83" s="155"/>
      <c r="AM83" s="155"/>
      <c r="AN83" s="153" t="s">
        <v>258</v>
      </c>
      <c r="AO83" s="156"/>
      <c r="AP83" s="157"/>
      <c r="AQ83" s="158"/>
      <c r="AR83" s="158"/>
      <c r="AS83" s="14"/>
      <c r="AT83" s="158"/>
    </row>
    <row r="84" spans="1:46" ht="46.5" customHeight="1" x14ac:dyDescent="0.25">
      <c r="A84" s="142" t="str">
        <f t="shared" si="7"/>
        <v>✔</v>
      </c>
      <c r="B84" s="143">
        <v>2026</v>
      </c>
      <c r="C84" s="144" t="s">
        <v>22</v>
      </c>
      <c r="D84" s="144" t="s">
        <v>411</v>
      </c>
      <c r="E84" s="145" t="s">
        <v>39</v>
      </c>
      <c r="F84" s="145"/>
      <c r="G84" s="146" t="s">
        <v>414</v>
      </c>
      <c r="H84" s="143" t="s">
        <v>179</v>
      </c>
      <c r="I84" s="145" t="s">
        <v>184</v>
      </c>
      <c r="J84" s="145"/>
      <c r="K84" s="143" t="s">
        <v>99</v>
      </c>
      <c r="L84" s="145" t="s">
        <v>93</v>
      </c>
      <c r="M84" s="147" t="s">
        <v>3</v>
      </c>
      <c r="N84" s="148" t="s">
        <v>256</v>
      </c>
      <c r="O84" s="149"/>
      <c r="P84" s="150"/>
      <c r="Q84" s="150"/>
      <c r="R84" s="145" t="s">
        <v>195</v>
      </c>
      <c r="S84" s="151"/>
      <c r="T84" s="152"/>
      <c r="U84" s="153" t="s">
        <v>415</v>
      </c>
      <c r="V84" s="145">
        <v>2026</v>
      </c>
      <c r="W84" s="152">
        <v>46387</v>
      </c>
      <c r="X84" s="152"/>
      <c r="Y84" s="152">
        <v>46024</v>
      </c>
      <c r="Z84" s="149">
        <v>132000</v>
      </c>
      <c r="AA84" s="150">
        <v>0</v>
      </c>
      <c r="AB84" s="150">
        <f>Z84</f>
        <v>132000</v>
      </c>
      <c r="AC84" s="150">
        <v>0</v>
      </c>
      <c r="AD84" s="150">
        <f t="shared" si="11"/>
        <v>132000</v>
      </c>
      <c r="AE84" s="150">
        <f t="shared" si="12"/>
        <v>132000</v>
      </c>
      <c r="AF84" s="154" t="s">
        <v>6</v>
      </c>
      <c r="AG84" s="153"/>
      <c r="AH84" s="150"/>
      <c r="AI84" s="150"/>
      <c r="AJ84" s="150"/>
      <c r="AK84" s="150"/>
      <c r="AL84" s="155"/>
      <c r="AM84" s="155"/>
      <c r="AN84" s="153" t="s">
        <v>258</v>
      </c>
      <c r="AO84" s="156"/>
      <c r="AP84" s="157"/>
      <c r="AQ84" s="158"/>
      <c r="AR84" s="158"/>
      <c r="AS84" s="14"/>
      <c r="AT84" s="158"/>
    </row>
    <row r="85" spans="1:46" ht="46.5" customHeight="1" x14ac:dyDescent="0.25">
      <c r="A85" s="142" t="str">
        <f t="shared" si="7"/>
        <v>✔</v>
      </c>
      <c r="B85" s="143">
        <v>2026</v>
      </c>
      <c r="C85" s="144" t="s">
        <v>22</v>
      </c>
      <c r="D85" s="144" t="s">
        <v>411</v>
      </c>
      <c r="E85" s="145" t="s">
        <v>39</v>
      </c>
      <c r="F85" s="145"/>
      <c r="G85" s="146" t="s">
        <v>416</v>
      </c>
      <c r="H85" s="143" t="s">
        <v>179</v>
      </c>
      <c r="I85" s="145" t="s">
        <v>184</v>
      </c>
      <c r="J85" s="145"/>
      <c r="K85" s="143" t="s">
        <v>99</v>
      </c>
      <c r="L85" s="145" t="s">
        <v>93</v>
      </c>
      <c r="M85" s="147" t="s">
        <v>3</v>
      </c>
      <c r="N85" s="148" t="s">
        <v>256</v>
      </c>
      <c r="O85" s="149"/>
      <c r="P85" s="150"/>
      <c r="Q85" s="150"/>
      <c r="R85" s="145" t="s">
        <v>195</v>
      </c>
      <c r="S85" s="151"/>
      <c r="T85" s="152"/>
      <c r="U85" s="153" t="s">
        <v>417</v>
      </c>
      <c r="V85" s="145">
        <v>2026</v>
      </c>
      <c r="W85" s="152">
        <v>46387</v>
      </c>
      <c r="X85" s="152"/>
      <c r="Y85" s="152">
        <v>46024</v>
      </c>
      <c r="Z85" s="149">
        <v>156000</v>
      </c>
      <c r="AA85" s="150">
        <v>0</v>
      </c>
      <c r="AB85" s="150">
        <f>Z85</f>
        <v>156000</v>
      </c>
      <c r="AC85" s="150">
        <v>0</v>
      </c>
      <c r="AD85" s="150">
        <f t="shared" si="11"/>
        <v>156000</v>
      </c>
      <c r="AE85" s="150">
        <f t="shared" si="12"/>
        <v>156000</v>
      </c>
      <c r="AF85" s="154" t="s">
        <v>6</v>
      </c>
      <c r="AG85" s="153"/>
      <c r="AH85" s="150"/>
      <c r="AI85" s="150"/>
      <c r="AJ85" s="150"/>
      <c r="AK85" s="150"/>
      <c r="AL85" s="155"/>
      <c r="AM85" s="155"/>
      <c r="AN85" s="153" t="s">
        <v>258</v>
      </c>
      <c r="AO85" s="156"/>
      <c r="AP85" s="157"/>
      <c r="AQ85" s="158"/>
      <c r="AR85" s="158"/>
      <c r="AS85" s="14"/>
      <c r="AT85" s="158"/>
    </row>
    <row r="86" spans="1:46" ht="46.5" customHeight="1" x14ac:dyDescent="0.25">
      <c r="A86" s="142" t="str">
        <f t="shared" si="7"/>
        <v>✔</v>
      </c>
      <c r="B86" s="143">
        <v>2026</v>
      </c>
      <c r="C86" s="144" t="s">
        <v>22</v>
      </c>
      <c r="D86" s="144" t="s">
        <v>411</v>
      </c>
      <c r="E86" s="145" t="s">
        <v>39</v>
      </c>
      <c r="F86" s="145"/>
      <c r="G86" s="146" t="s">
        <v>418</v>
      </c>
      <c r="H86" s="143" t="s">
        <v>179</v>
      </c>
      <c r="I86" s="145" t="s">
        <v>184</v>
      </c>
      <c r="J86" s="145"/>
      <c r="K86" s="143" t="s">
        <v>99</v>
      </c>
      <c r="L86" s="145" t="s">
        <v>93</v>
      </c>
      <c r="M86" s="147" t="s">
        <v>3</v>
      </c>
      <c r="N86" s="148" t="s">
        <v>256</v>
      </c>
      <c r="O86" s="149"/>
      <c r="P86" s="150"/>
      <c r="Q86" s="150"/>
      <c r="R86" s="145" t="s">
        <v>195</v>
      </c>
      <c r="S86" s="151"/>
      <c r="T86" s="152"/>
      <c r="U86" s="153" t="s">
        <v>419</v>
      </c>
      <c r="V86" s="145">
        <v>2026</v>
      </c>
      <c r="W86" s="152">
        <v>46387</v>
      </c>
      <c r="X86" s="152"/>
      <c r="Y86" s="152">
        <v>46024</v>
      </c>
      <c r="Z86" s="149">
        <v>132000</v>
      </c>
      <c r="AA86" s="150">
        <v>0</v>
      </c>
      <c r="AB86" s="150">
        <v>132000</v>
      </c>
      <c r="AC86" s="150">
        <v>0</v>
      </c>
      <c r="AD86" s="150">
        <f t="shared" si="11"/>
        <v>132000</v>
      </c>
      <c r="AE86" s="150">
        <f t="shared" si="12"/>
        <v>132000</v>
      </c>
      <c r="AF86" s="154" t="s">
        <v>6</v>
      </c>
      <c r="AG86" s="153"/>
      <c r="AH86" s="150"/>
      <c r="AI86" s="150"/>
      <c r="AJ86" s="150"/>
      <c r="AK86" s="150"/>
      <c r="AL86" s="155"/>
      <c r="AM86" s="155"/>
      <c r="AN86" s="153" t="s">
        <v>258</v>
      </c>
      <c r="AO86" s="156"/>
      <c r="AP86" s="157"/>
      <c r="AQ86" s="158"/>
      <c r="AR86" s="158"/>
      <c r="AS86" s="14"/>
      <c r="AT86" s="158"/>
    </row>
    <row r="87" spans="1:46" ht="46.5" customHeight="1" x14ac:dyDescent="0.25">
      <c r="A87" s="142" t="str">
        <f t="shared" si="7"/>
        <v>✔</v>
      </c>
      <c r="B87" s="143">
        <v>2026</v>
      </c>
      <c r="C87" s="144" t="s">
        <v>22</v>
      </c>
      <c r="D87" s="144" t="s">
        <v>411</v>
      </c>
      <c r="E87" s="145" t="s">
        <v>39</v>
      </c>
      <c r="F87" s="145"/>
      <c r="G87" s="146" t="s">
        <v>420</v>
      </c>
      <c r="H87" s="143" t="s">
        <v>179</v>
      </c>
      <c r="I87" s="145" t="s">
        <v>184</v>
      </c>
      <c r="J87" s="145"/>
      <c r="K87" s="143" t="s">
        <v>99</v>
      </c>
      <c r="L87" s="145" t="s">
        <v>93</v>
      </c>
      <c r="M87" s="147" t="s">
        <v>3</v>
      </c>
      <c r="N87" s="148" t="s">
        <v>256</v>
      </c>
      <c r="O87" s="149"/>
      <c r="P87" s="150"/>
      <c r="Q87" s="150"/>
      <c r="R87" s="145" t="s">
        <v>195</v>
      </c>
      <c r="S87" s="151"/>
      <c r="T87" s="152"/>
      <c r="U87" s="153" t="s">
        <v>421</v>
      </c>
      <c r="V87" s="145">
        <v>2026</v>
      </c>
      <c r="W87" s="152">
        <v>46387</v>
      </c>
      <c r="X87" s="152"/>
      <c r="Y87" s="152">
        <v>46024</v>
      </c>
      <c r="Z87" s="149">
        <v>132000</v>
      </c>
      <c r="AA87" s="150">
        <v>0</v>
      </c>
      <c r="AB87" s="150">
        <v>132000</v>
      </c>
      <c r="AC87" s="150">
        <v>0</v>
      </c>
      <c r="AD87" s="150">
        <f t="shared" si="11"/>
        <v>132000</v>
      </c>
      <c r="AE87" s="150">
        <f t="shared" si="12"/>
        <v>132000</v>
      </c>
      <c r="AF87" s="154" t="s">
        <v>6</v>
      </c>
      <c r="AG87" s="153"/>
      <c r="AH87" s="150"/>
      <c r="AI87" s="150"/>
      <c r="AJ87" s="150"/>
      <c r="AK87" s="150"/>
      <c r="AL87" s="155"/>
      <c r="AM87" s="155"/>
      <c r="AN87" s="153" t="s">
        <v>258</v>
      </c>
      <c r="AO87" s="156"/>
      <c r="AP87" s="157"/>
      <c r="AQ87" s="158"/>
      <c r="AR87" s="158"/>
      <c r="AS87" s="14"/>
      <c r="AT87" s="158"/>
    </row>
    <row r="88" spans="1:46" ht="50.65" customHeight="1" x14ac:dyDescent="0.25">
      <c r="A88" s="142" t="str">
        <f t="shared" si="7"/>
        <v>✔</v>
      </c>
      <c r="B88" s="143">
        <v>2026</v>
      </c>
      <c r="C88" s="144" t="s">
        <v>23</v>
      </c>
      <c r="D88" s="144" t="s">
        <v>422</v>
      </c>
      <c r="E88" s="145" t="s">
        <v>39</v>
      </c>
      <c r="F88" s="145"/>
      <c r="G88" s="146" t="s">
        <v>423</v>
      </c>
      <c r="H88" s="143" t="s">
        <v>179</v>
      </c>
      <c r="I88" s="145" t="s">
        <v>184</v>
      </c>
      <c r="J88" s="145"/>
      <c r="K88" s="143" t="s">
        <v>99</v>
      </c>
      <c r="L88" s="145" t="s">
        <v>93</v>
      </c>
      <c r="M88" s="147" t="s">
        <v>3</v>
      </c>
      <c r="N88" s="148" t="s">
        <v>424</v>
      </c>
      <c r="O88" s="149"/>
      <c r="P88" s="150"/>
      <c r="Q88" s="150"/>
      <c r="R88" s="145" t="s">
        <v>195</v>
      </c>
      <c r="S88" s="151"/>
      <c r="T88" s="152"/>
      <c r="U88" s="153" t="s">
        <v>425</v>
      </c>
      <c r="V88" s="145">
        <v>2026</v>
      </c>
      <c r="W88" s="152">
        <v>46387</v>
      </c>
      <c r="X88" s="152"/>
      <c r="Y88" s="152">
        <v>46024</v>
      </c>
      <c r="Z88" s="149">
        <v>96000</v>
      </c>
      <c r="AA88" s="150">
        <v>0</v>
      </c>
      <c r="AB88" s="150">
        <f>Z88</f>
        <v>96000</v>
      </c>
      <c r="AC88" s="150">
        <v>0</v>
      </c>
      <c r="AD88" s="150">
        <f t="shared" si="11"/>
        <v>96000</v>
      </c>
      <c r="AE88" s="150">
        <f t="shared" si="12"/>
        <v>96000</v>
      </c>
      <c r="AF88" s="154" t="s">
        <v>6</v>
      </c>
      <c r="AG88" s="153"/>
      <c r="AH88" s="150"/>
      <c r="AI88" s="150"/>
      <c r="AJ88" s="150"/>
      <c r="AK88" s="150"/>
      <c r="AL88" s="155"/>
      <c r="AM88" s="155"/>
      <c r="AN88" s="153" t="s">
        <v>258</v>
      </c>
      <c r="AO88" s="156"/>
      <c r="AP88" s="157"/>
      <c r="AQ88" s="158"/>
      <c r="AR88" s="158"/>
      <c r="AS88" s="14"/>
      <c r="AT88" s="158"/>
    </row>
    <row r="89" spans="1:46" ht="50.65" customHeight="1" x14ac:dyDescent="0.25">
      <c r="A89" s="142" t="str">
        <f t="shared" si="7"/>
        <v>✔</v>
      </c>
      <c r="B89" s="143">
        <v>2026</v>
      </c>
      <c r="C89" s="144" t="s">
        <v>23</v>
      </c>
      <c r="D89" s="144" t="s">
        <v>422</v>
      </c>
      <c r="E89" s="145" t="s">
        <v>39</v>
      </c>
      <c r="F89" s="145"/>
      <c r="G89" s="146" t="s">
        <v>426</v>
      </c>
      <c r="H89" s="143" t="s">
        <v>179</v>
      </c>
      <c r="I89" s="145" t="s">
        <v>184</v>
      </c>
      <c r="J89" s="145"/>
      <c r="K89" s="143" t="s">
        <v>99</v>
      </c>
      <c r="L89" s="145" t="s">
        <v>93</v>
      </c>
      <c r="M89" s="147" t="s">
        <v>3</v>
      </c>
      <c r="N89" s="148" t="s">
        <v>424</v>
      </c>
      <c r="O89" s="149"/>
      <c r="P89" s="150"/>
      <c r="Q89" s="150"/>
      <c r="R89" s="145" t="s">
        <v>195</v>
      </c>
      <c r="S89" s="151"/>
      <c r="T89" s="152"/>
      <c r="U89" s="153" t="s">
        <v>427</v>
      </c>
      <c r="V89" s="145">
        <v>2026</v>
      </c>
      <c r="W89" s="152">
        <v>46387</v>
      </c>
      <c r="X89" s="152"/>
      <c r="Y89" s="152">
        <v>46024</v>
      </c>
      <c r="Z89" s="149">
        <v>144000</v>
      </c>
      <c r="AA89" s="150">
        <v>0</v>
      </c>
      <c r="AB89" s="150">
        <f>Z89</f>
        <v>144000</v>
      </c>
      <c r="AC89" s="150">
        <v>0</v>
      </c>
      <c r="AD89" s="150">
        <f t="shared" si="11"/>
        <v>144000</v>
      </c>
      <c r="AE89" s="150">
        <f t="shared" si="12"/>
        <v>144000</v>
      </c>
      <c r="AF89" s="154" t="s">
        <v>6</v>
      </c>
      <c r="AG89" s="153"/>
      <c r="AH89" s="150"/>
      <c r="AI89" s="150"/>
      <c r="AJ89" s="150"/>
      <c r="AK89" s="150"/>
      <c r="AL89" s="155"/>
      <c r="AM89" s="155"/>
      <c r="AN89" s="153" t="s">
        <v>258</v>
      </c>
      <c r="AO89" s="156"/>
      <c r="AP89" s="157"/>
      <c r="AQ89" s="158"/>
      <c r="AR89" s="158"/>
      <c r="AS89" s="14"/>
      <c r="AT89" s="158"/>
    </row>
    <row r="90" spans="1:46" ht="46.5" customHeight="1" x14ac:dyDescent="0.25">
      <c r="A90" s="142" t="str">
        <f t="shared" si="7"/>
        <v>✔</v>
      </c>
      <c r="B90" s="143">
        <v>2026</v>
      </c>
      <c r="C90" s="144" t="s">
        <v>23</v>
      </c>
      <c r="D90" s="144" t="s">
        <v>422</v>
      </c>
      <c r="E90" s="145" t="s">
        <v>39</v>
      </c>
      <c r="F90" s="145"/>
      <c r="G90" s="146" t="s">
        <v>428</v>
      </c>
      <c r="H90" s="143" t="s">
        <v>179</v>
      </c>
      <c r="I90" s="145" t="s">
        <v>184</v>
      </c>
      <c r="J90" s="145"/>
      <c r="K90" s="143" t="s">
        <v>99</v>
      </c>
      <c r="L90" s="145" t="s">
        <v>93</v>
      </c>
      <c r="M90" s="147" t="s">
        <v>3</v>
      </c>
      <c r="N90" s="148" t="s">
        <v>424</v>
      </c>
      <c r="O90" s="149"/>
      <c r="P90" s="150"/>
      <c r="Q90" s="150"/>
      <c r="R90" s="145" t="s">
        <v>195</v>
      </c>
      <c r="S90" s="151"/>
      <c r="T90" s="152"/>
      <c r="U90" s="153" t="s">
        <v>429</v>
      </c>
      <c r="V90" s="145">
        <v>2026</v>
      </c>
      <c r="W90" s="152">
        <v>46387</v>
      </c>
      <c r="X90" s="152"/>
      <c r="Y90" s="152">
        <v>46024</v>
      </c>
      <c r="Z90" s="149">
        <v>154285.68</v>
      </c>
      <c r="AA90" s="150">
        <v>0</v>
      </c>
      <c r="AB90" s="150">
        <f>Z90</f>
        <v>154285.68</v>
      </c>
      <c r="AC90" s="150">
        <v>0</v>
      </c>
      <c r="AD90" s="150">
        <f t="shared" si="11"/>
        <v>154285.68</v>
      </c>
      <c r="AE90" s="150">
        <f t="shared" si="12"/>
        <v>154285.68</v>
      </c>
      <c r="AF90" s="154" t="s">
        <v>6</v>
      </c>
      <c r="AG90" s="153"/>
      <c r="AH90" s="150"/>
      <c r="AI90" s="150"/>
      <c r="AJ90" s="150"/>
      <c r="AK90" s="150"/>
      <c r="AL90" s="155"/>
      <c r="AM90" s="155"/>
      <c r="AN90" s="153" t="s">
        <v>258</v>
      </c>
      <c r="AO90" s="156"/>
      <c r="AP90" s="157"/>
      <c r="AQ90" s="158"/>
      <c r="AR90" s="158"/>
      <c r="AS90" s="14"/>
      <c r="AT90" s="158"/>
    </row>
    <row r="91" spans="1:46" ht="50.65" customHeight="1" x14ac:dyDescent="0.25">
      <c r="A91" s="142" t="str">
        <f t="shared" si="7"/>
        <v>✔</v>
      </c>
      <c r="B91" s="143">
        <v>2026</v>
      </c>
      <c r="C91" s="144" t="s">
        <v>23</v>
      </c>
      <c r="D91" s="144" t="s">
        <v>422</v>
      </c>
      <c r="E91" s="145" t="s">
        <v>39</v>
      </c>
      <c r="F91" s="145"/>
      <c r="G91" s="146" t="s">
        <v>430</v>
      </c>
      <c r="H91" s="143" t="s">
        <v>179</v>
      </c>
      <c r="I91" s="145" t="s">
        <v>184</v>
      </c>
      <c r="J91" s="145"/>
      <c r="K91" s="143" t="s">
        <v>99</v>
      </c>
      <c r="L91" s="145" t="s">
        <v>93</v>
      </c>
      <c r="M91" s="147" t="s">
        <v>3</v>
      </c>
      <c r="N91" s="148" t="s">
        <v>424</v>
      </c>
      <c r="O91" s="149"/>
      <c r="P91" s="150"/>
      <c r="Q91" s="150"/>
      <c r="R91" s="145" t="s">
        <v>195</v>
      </c>
      <c r="S91" s="151"/>
      <c r="T91" s="152"/>
      <c r="U91" s="153" t="s">
        <v>431</v>
      </c>
      <c r="V91" s="145">
        <v>2026</v>
      </c>
      <c r="W91" s="152">
        <v>46387</v>
      </c>
      <c r="X91" s="152"/>
      <c r="Y91" s="152">
        <v>46024</v>
      </c>
      <c r="Z91" s="149">
        <v>72000</v>
      </c>
      <c r="AA91" s="150">
        <v>0</v>
      </c>
      <c r="AB91" s="150">
        <f>Z91</f>
        <v>72000</v>
      </c>
      <c r="AC91" s="150">
        <v>0</v>
      </c>
      <c r="AD91" s="150">
        <f t="shared" si="11"/>
        <v>72000</v>
      </c>
      <c r="AE91" s="150">
        <f t="shared" si="12"/>
        <v>72000</v>
      </c>
      <c r="AF91" s="154" t="s">
        <v>6</v>
      </c>
      <c r="AG91" s="153"/>
      <c r="AH91" s="150"/>
      <c r="AI91" s="150"/>
      <c r="AJ91" s="150"/>
      <c r="AK91" s="150"/>
      <c r="AL91" s="155"/>
      <c r="AM91" s="155"/>
      <c r="AN91" s="153" t="s">
        <v>258</v>
      </c>
      <c r="AO91" s="156"/>
      <c r="AP91" s="157"/>
      <c r="AQ91" s="158"/>
      <c r="AR91" s="158"/>
      <c r="AS91" s="14"/>
      <c r="AT91" s="158"/>
    </row>
    <row r="92" spans="1:46" ht="50.65" customHeight="1" x14ac:dyDescent="0.25">
      <c r="A92" s="142" t="str">
        <f t="shared" si="7"/>
        <v>✔</v>
      </c>
      <c r="B92" s="143">
        <v>2026</v>
      </c>
      <c r="C92" s="144" t="s">
        <v>23</v>
      </c>
      <c r="D92" s="144" t="s">
        <v>422</v>
      </c>
      <c r="E92" s="145" t="s">
        <v>39</v>
      </c>
      <c r="F92" s="145"/>
      <c r="G92" s="146" t="s">
        <v>432</v>
      </c>
      <c r="H92" s="143" t="s">
        <v>179</v>
      </c>
      <c r="I92" s="145" t="s">
        <v>184</v>
      </c>
      <c r="J92" s="145"/>
      <c r="K92" s="143" t="s">
        <v>99</v>
      </c>
      <c r="L92" s="145" t="s">
        <v>93</v>
      </c>
      <c r="M92" s="147" t="s">
        <v>3</v>
      </c>
      <c r="N92" s="148" t="s">
        <v>424</v>
      </c>
      <c r="O92" s="149"/>
      <c r="P92" s="150"/>
      <c r="Q92" s="150"/>
      <c r="R92" s="145" t="s">
        <v>195</v>
      </c>
      <c r="S92" s="151"/>
      <c r="T92" s="152"/>
      <c r="U92" s="153" t="s">
        <v>433</v>
      </c>
      <c r="V92" s="145">
        <v>2026</v>
      </c>
      <c r="W92" s="152">
        <v>46387</v>
      </c>
      <c r="X92" s="152"/>
      <c r="Y92" s="152">
        <v>46024</v>
      </c>
      <c r="Z92" s="149">
        <v>120000</v>
      </c>
      <c r="AA92" s="150">
        <v>0</v>
      </c>
      <c r="AB92" s="150">
        <f>Z92</f>
        <v>120000</v>
      </c>
      <c r="AC92" s="150">
        <v>0</v>
      </c>
      <c r="AD92" s="150">
        <f t="shared" si="11"/>
        <v>120000</v>
      </c>
      <c r="AE92" s="150">
        <f t="shared" si="12"/>
        <v>120000</v>
      </c>
      <c r="AF92" s="154" t="s">
        <v>6</v>
      </c>
      <c r="AG92" s="153"/>
      <c r="AH92" s="150"/>
      <c r="AI92" s="150"/>
      <c r="AJ92" s="150"/>
      <c r="AK92" s="150"/>
      <c r="AL92" s="155"/>
      <c r="AM92" s="155"/>
      <c r="AN92" s="153" t="s">
        <v>258</v>
      </c>
      <c r="AO92" s="156"/>
      <c r="AP92" s="157"/>
      <c r="AQ92" s="158"/>
      <c r="AR92" s="158"/>
      <c r="AS92" s="14"/>
      <c r="AT92" s="158"/>
    </row>
    <row r="93" spans="1:46" ht="46.5" customHeight="1" x14ac:dyDescent="0.25">
      <c r="A93" s="142" t="str">
        <f t="shared" si="7"/>
        <v>✔</v>
      </c>
      <c r="B93" s="143">
        <v>2026</v>
      </c>
      <c r="C93" s="144" t="s">
        <v>23</v>
      </c>
      <c r="D93" s="144" t="s">
        <v>422</v>
      </c>
      <c r="E93" s="145" t="s">
        <v>39</v>
      </c>
      <c r="F93" s="145"/>
      <c r="G93" s="146" t="s">
        <v>434</v>
      </c>
      <c r="H93" s="143" t="s">
        <v>179</v>
      </c>
      <c r="I93" s="145" t="s">
        <v>184</v>
      </c>
      <c r="J93" s="145"/>
      <c r="K93" s="143" t="s">
        <v>99</v>
      </c>
      <c r="L93" s="145" t="s">
        <v>93</v>
      </c>
      <c r="M93" s="147" t="s">
        <v>3</v>
      </c>
      <c r="N93" s="148" t="s">
        <v>424</v>
      </c>
      <c r="O93" s="149"/>
      <c r="P93" s="150"/>
      <c r="Q93" s="150"/>
      <c r="R93" s="145" t="s">
        <v>195</v>
      </c>
      <c r="S93" s="151"/>
      <c r="T93" s="152"/>
      <c r="U93" s="153" t="s">
        <v>435</v>
      </c>
      <c r="V93" s="145">
        <v>2026</v>
      </c>
      <c r="W93" s="152">
        <v>46387</v>
      </c>
      <c r="X93" s="152"/>
      <c r="Y93" s="152">
        <v>46024</v>
      </c>
      <c r="Z93" s="149">
        <v>24000</v>
      </c>
      <c r="AA93" s="150">
        <v>0</v>
      </c>
      <c r="AB93" s="150">
        <v>24000</v>
      </c>
      <c r="AC93" s="150">
        <v>0</v>
      </c>
      <c r="AD93" s="150">
        <v>24000</v>
      </c>
      <c r="AE93" s="150">
        <v>24000</v>
      </c>
      <c r="AF93" s="154" t="s">
        <v>6</v>
      </c>
      <c r="AG93" s="153"/>
      <c r="AH93" s="150"/>
      <c r="AI93" s="150"/>
      <c r="AJ93" s="150"/>
      <c r="AK93" s="150"/>
      <c r="AL93" s="155"/>
      <c r="AM93" s="155"/>
      <c r="AN93" s="153" t="s">
        <v>258</v>
      </c>
      <c r="AO93" s="156"/>
      <c r="AP93" s="157"/>
      <c r="AQ93" s="158"/>
      <c r="AR93" s="158"/>
      <c r="AS93" s="14"/>
      <c r="AT93" s="158"/>
    </row>
    <row r="94" spans="1:46" ht="50.65" customHeight="1" x14ac:dyDescent="0.25">
      <c r="A94" s="142" t="str">
        <f t="shared" si="7"/>
        <v>✔</v>
      </c>
      <c r="B94" s="143">
        <v>2026</v>
      </c>
      <c r="C94" s="144" t="s">
        <v>23</v>
      </c>
      <c r="D94" s="144" t="s">
        <v>422</v>
      </c>
      <c r="E94" s="145" t="s">
        <v>39</v>
      </c>
      <c r="F94" s="145"/>
      <c r="G94" s="146" t="s">
        <v>436</v>
      </c>
      <c r="H94" s="143" t="s">
        <v>179</v>
      </c>
      <c r="I94" s="145" t="s">
        <v>184</v>
      </c>
      <c r="J94" s="145"/>
      <c r="K94" s="143" t="s">
        <v>99</v>
      </c>
      <c r="L94" s="145" t="s">
        <v>93</v>
      </c>
      <c r="M94" s="147" t="s">
        <v>3</v>
      </c>
      <c r="N94" s="148" t="s">
        <v>424</v>
      </c>
      <c r="O94" s="149"/>
      <c r="P94" s="150"/>
      <c r="Q94" s="150"/>
      <c r="R94" s="145" t="s">
        <v>195</v>
      </c>
      <c r="S94" s="151"/>
      <c r="T94" s="152"/>
      <c r="U94" s="153" t="s">
        <v>437</v>
      </c>
      <c r="V94" s="145">
        <v>2026</v>
      </c>
      <c r="W94" s="152">
        <v>46387</v>
      </c>
      <c r="X94" s="152"/>
      <c r="Y94" s="152">
        <v>46024</v>
      </c>
      <c r="Z94" s="149">
        <v>44571.360000000001</v>
      </c>
      <c r="AA94" s="150">
        <v>0</v>
      </c>
      <c r="AB94" s="150">
        <f t="shared" ref="AB94:AB101" si="13">Z94</f>
        <v>44571.360000000001</v>
      </c>
      <c r="AC94" s="150">
        <v>0</v>
      </c>
      <c r="AD94" s="150">
        <f t="shared" ref="AD94:AD106" si="14">Z94</f>
        <v>44571.360000000001</v>
      </c>
      <c r="AE94" s="150">
        <f t="shared" ref="AE94:AE101" si="15">Z94</f>
        <v>44571.360000000001</v>
      </c>
      <c r="AF94" s="154" t="s">
        <v>6</v>
      </c>
      <c r="AG94" s="153"/>
      <c r="AH94" s="150"/>
      <c r="AI94" s="150"/>
      <c r="AJ94" s="150"/>
      <c r="AK94" s="150"/>
      <c r="AL94" s="155"/>
      <c r="AM94" s="155"/>
      <c r="AN94" s="153" t="s">
        <v>258</v>
      </c>
      <c r="AO94" s="156"/>
      <c r="AP94" s="157"/>
      <c r="AQ94" s="158"/>
      <c r="AR94" s="158"/>
      <c r="AS94" s="14"/>
      <c r="AT94" s="158"/>
    </row>
    <row r="95" spans="1:46" ht="50.65" customHeight="1" x14ac:dyDescent="0.25">
      <c r="A95" s="142" t="str">
        <f t="shared" si="7"/>
        <v>✔</v>
      </c>
      <c r="B95" s="143">
        <v>2026</v>
      </c>
      <c r="C95" s="144" t="s">
        <v>23</v>
      </c>
      <c r="D95" s="144" t="s">
        <v>422</v>
      </c>
      <c r="E95" s="145" t="s">
        <v>39</v>
      </c>
      <c r="F95" s="145"/>
      <c r="G95" s="146" t="s">
        <v>438</v>
      </c>
      <c r="H95" s="143" t="s">
        <v>179</v>
      </c>
      <c r="I95" s="145" t="s">
        <v>184</v>
      </c>
      <c r="J95" s="145"/>
      <c r="K95" s="143" t="s">
        <v>99</v>
      </c>
      <c r="L95" s="145" t="s">
        <v>93</v>
      </c>
      <c r="M95" s="147" t="s">
        <v>3</v>
      </c>
      <c r="N95" s="148" t="s">
        <v>424</v>
      </c>
      <c r="O95" s="149"/>
      <c r="P95" s="150"/>
      <c r="Q95" s="150"/>
      <c r="R95" s="145" t="s">
        <v>195</v>
      </c>
      <c r="S95" s="151"/>
      <c r="T95" s="152"/>
      <c r="U95" s="153" t="s">
        <v>439</v>
      </c>
      <c r="V95" s="145">
        <v>2026</v>
      </c>
      <c r="W95" s="152">
        <v>46387</v>
      </c>
      <c r="X95" s="152"/>
      <c r="Y95" s="152">
        <v>46024</v>
      </c>
      <c r="Z95" s="149">
        <v>72000</v>
      </c>
      <c r="AA95" s="150">
        <v>0</v>
      </c>
      <c r="AB95" s="150">
        <f t="shared" si="13"/>
        <v>72000</v>
      </c>
      <c r="AC95" s="150">
        <v>0</v>
      </c>
      <c r="AD95" s="150">
        <f t="shared" si="14"/>
        <v>72000</v>
      </c>
      <c r="AE95" s="150">
        <f t="shared" si="15"/>
        <v>72000</v>
      </c>
      <c r="AF95" s="154" t="s">
        <v>6</v>
      </c>
      <c r="AG95" s="153"/>
      <c r="AH95" s="150"/>
      <c r="AI95" s="150"/>
      <c r="AJ95" s="150"/>
      <c r="AK95" s="150"/>
      <c r="AL95" s="155"/>
      <c r="AM95" s="155"/>
      <c r="AN95" s="153" t="s">
        <v>258</v>
      </c>
      <c r="AO95" s="156"/>
      <c r="AP95" s="157"/>
      <c r="AQ95" s="158"/>
      <c r="AR95" s="158"/>
      <c r="AS95" s="14"/>
      <c r="AT95" s="158"/>
    </row>
    <row r="96" spans="1:46" ht="50.65" customHeight="1" x14ac:dyDescent="0.25">
      <c r="A96" s="142" t="str">
        <f t="shared" si="7"/>
        <v>✔</v>
      </c>
      <c r="B96" s="143">
        <v>2026</v>
      </c>
      <c r="C96" s="144" t="s">
        <v>23</v>
      </c>
      <c r="D96" s="144" t="s">
        <v>422</v>
      </c>
      <c r="E96" s="145" t="s">
        <v>39</v>
      </c>
      <c r="F96" s="145"/>
      <c r="G96" s="146" t="s">
        <v>440</v>
      </c>
      <c r="H96" s="143" t="s">
        <v>179</v>
      </c>
      <c r="I96" s="145" t="s">
        <v>184</v>
      </c>
      <c r="J96" s="145"/>
      <c r="K96" s="143" t="s">
        <v>99</v>
      </c>
      <c r="L96" s="145" t="s">
        <v>93</v>
      </c>
      <c r="M96" s="147" t="s">
        <v>3</v>
      </c>
      <c r="N96" s="148" t="s">
        <v>424</v>
      </c>
      <c r="O96" s="149"/>
      <c r="P96" s="150"/>
      <c r="Q96" s="150"/>
      <c r="R96" s="145" t="s">
        <v>195</v>
      </c>
      <c r="S96" s="151"/>
      <c r="T96" s="152"/>
      <c r="U96" s="153" t="s">
        <v>441</v>
      </c>
      <c r="V96" s="145">
        <v>2026</v>
      </c>
      <c r="W96" s="152">
        <v>46387</v>
      </c>
      <c r="X96" s="152"/>
      <c r="Y96" s="152">
        <v>46024</v>
      </c>
      <c r="Z96" s="149">
        <v>72000</v>
      </c>
      <c r="AA96" s="150">
        <v>0</v>
      </c>
      <c r="AB96" s="150">
        <f t="shared" si="13"/>
        <v>72000</v>
      </c>
      <c r="AC96" s="150">
        <v>0</v>
      </c>
      <c r="AD96" s="150">
        <f t="shared" si="14"/>
        <v>72000</v>
      </c>
      <c r="AE96" s="150">
        <f t="shared" si="15"/>
        <v>72000</v>
      </c>
      <c r="AF96" s="154" t="s">
        <v>6</v>
      </c>
      <c r="AG96" s="153"/>
      <c r="AH96" s="150"/>
      <c r="AI96" s="150"/>
      <c r="AJ96" s="150"/>
      <c r="AK96" s="150"/>
      <c r="AL96" s="155"/>
      <c r="AM96" s="155"/>
      <c r="AN96" s="153" t="s">
        <v>258</v>
      </c>
      <c r="AO96" s="156"/>
      <c r="AP96" s="157"/>
      <c r="AQ96" s="158"/>
      <c r="AR96" s="158"/>
      <c r="AS96" s="14"/>
      <c r="AT96" s="158"/>
    </row>
    <row r="97" spans="1:46" ht="50.65" customHeight="1" x14ac:dyDescent="0.25">
      <c r="A97" s="142" t="str">
        <f t="shared" si="7"/>
        <v>✔</v>
      </c>
      <c r="B97" s="143">
        <v>2026</v>
      </c>
      <c r="C97" s="144" t="s">
        <v>23</v>
      </c>
      <c r="D97" s="144" t="s">
        <v>422</v>
      </c>
      <c r="E97" s="145" t="s">
        <v>39</v>
      </c>
      <c r="F97" s="145"/>
      <c r="G97" s="146" t="s">
        <v>442</v>
      </c>
      <c r="H97" s="143" t="s">
        <v>179</v>
      </c>
      <c r="I97" s="145" t="s">
        <v>184</v>
      </c>
      <c r="J97" s="145"/>
      <c r="K97" s="143" t="s">
        <v>99</v>
      </c>
      <c r="L97" s="145" t="s">
        <v>93</v>
      </c>
      <c r="M97" s="147" t="s">
        <v>3</v>
      </c>
      <c r="N97" s="148" t="s">
        <v>424</v>
      </c>
      <c r="O97" s="149"/>
      <c r="P97" s="150"/>
      <c r="Q97" s="150"/>
      <c r="R97" s="145" t="s">
        <v>195</v>
      </c>
      <c r="S97" s="151"/>
      <c r="T97" s="152"/>
      <c r="U97" s="153" t="s">
        <v>443</v>
      </c>
      <c r="V97" s="145">
        <v>2026</v>
      </c>
      <c r="W97" s="152">
        <v>46387</v>
      </c>
      <c r="X97" s="152"/>
      <c r="Y97" s="152">
        <v>46024</v>
      </c>
      <c r="Z97" s="149">
        <v>120000</v>
      </c>
      <c r="AA97" s="150">
        <v>0</v>
      </c>
      <c r="AB97" s="150">
        <f t="shared" si="13"/>
        <v>120000</v>
      </c>
      <c r="AC97" s="150">
        <v>0</v>
      </c>
      <c r="AD97" s="150">
        <f t="shared" si="14"/>
        <v>120000</v>
      </c>
      <c r="AE97" s="150">
        <f t="shared" si="15"/>
        <v>120000</v>
      </c>
      <c r="AF97" s="154" t="s">
        <v>6</v>
      </c>
      <c r="AG97" s="153"/>
      <c r="AH97" s="150"/>
      <c r="AI97" s="150"/>
      <c r="AJ97" s="150"/>
      <c r="AK97" s="150"/>
      <c r="AL97" s="155"/>
      <c r="AM97" s="155"/>
      <c r="AN97" s="153" t="s">
        <v>258</v>
      </c>
      <c r="AO97" s="156"/>
      <c r="AP97" s="157"/>
      <c r="AQ97" s="158"/>
      <c r="AR97" s="158"/>
      <c r="AS97" s="14"/>
      <c r="AT97" s="158"/>
    </row>
    <row r="98" spans="1:46" ht="50.65" customHeight="1" x14ac:dyDescent="0.25">
      <c r="A98" s="142" t="str">
        <f t="shared" si="7"/>
        <v>✔</v>
      </c>
      <c r="B98" s="143">
        <v>2026</v>
      </c>
      <c r="C98" s="144" t="s">
        <v>23</v>
      </c>
      <c r="D98" s="144" t="s">
        <v>422</v>
      </c>
      <c r="E98" s="145" t="s">
        <v>39</v>
      </c>
      <c r="F98" s="145"/>
      <c r="G98" s="146" t="s">
        <v>444</v>
      </c>
      <c r="H98" s="143" t="s">
        <v>179</v>
      </c>
      <c r="I98" s="145" t="s">
        <v>184</v>
      </c>
      <c r="J98" s="145"/>
      <c r="K98" s="143" t="s">
        <v>99</v>
      </c>
      <c r="L98" s="145" t="s">
        <v>93</v>
      </c>
      <c r="M98" s="147" t="s">
        <v>3</v>
      </c>
      <c r="N98" s="148" t="s">
        <v>424</v>
      </c>
      <c r="O98" s="149"/>
      <c r="P98" s="150"/>
      <c r="Q98" s="150"/>
      <c r="R98" s="145" t="s">
        <v>195</v>
      </c>
      <c r="S98" s="151"/>
      <c r="T98" s="152"/>
      <c r="U98" s="153" t="s">
        <v>445</v>
      </c>
      <c r="V98" s="145">
        <v>2026</v>
      </c>
      <c r="W98" s="152">
        <v>46387</v>
      </c>
      <c r="X98" s="152"/>
      <c r="Y98" s="152">
        <v>46024</v>
      </c>
      <c r="Z98" s="149">
        <v>108000</v>
      </c>
      <c r="AA98" s="150">
        <v>0</v>
      </c>
      <c r="AB98" s="150">
        <f t="shared" si="13"/>
        <v>108000</v>
      </c>
      <c r="AC98" s="150">
        <v>0</v>
      </c>
      <c r="AD98" s="150">
        <f t="shared" si="14"/>
        <v>108000</v>
      </c>
      <c r="AE98" s="150">
        <f t="shared" si="15"/>
        <v>108000</v>
      </c>
      <c r="AF98" s="154" t="s">
        <v>6</v>
      </c>
      <c r="AG98" s="153"/>
      <c r="AH98" s="150"/>
      <c r="AI98" s="150"/>
      <c r="AJ98" s="150"/>
      <c r="AK98" s="150"/>
      <c r="AL98" s="155"/>
      <c r="AM98" s="155"/>
      <c r="AN98" s="153" t="s">
        <v>258</v>
      </c>
      <c r="AO98" s="156"/>
      <c r="AP98" s="157"/>
      <c r="AQ98" s="158"/>
      <c r="AR98" s="158"/>
      <c r="AS98" s="14"/>
      <c r="AT98" s="158"/>
    </row>
    <row r="99" spans="1:46" ht="50.65" customHeight="1" x14ac:dyDescent="0.25">
      <c r="A99" s="142" t="str">
        <f t="shared" si="7"/>
        <v>✔</v>
      </c>
      <c r="B99" s="143">
        <v>2026</v>
      </c>
      <c r="C99" s="144" t="s">
        <v>23</v>
      </c>
      <c r="D99" s="144" t="s">
        <v>422</v>
      </c>
      <c r="E99" s="145" t="s">
        <v>39</v>
      </c>
      <c r="F99" s="145"/>
      <c r="G99" s="146" t="s">
        <v>446</v>
      </c>
      <c r="H99" s="143" t="s">
        <v>179</v>
      </c>
      <c r="I99" s="145" t="s">
        <v>184</v>
      </c>
      <c r="J99" s="145"/>
      <c r="K99" s="143" t="s">
        <v>99</v>
      </c>
      <c r="L99" s="145" t="s">
        <v>93</v>
      </c>
      <c r="M99" s="147" t="s">
        <v>3</v>
      </c>
      <c r="N99" s="148" t="s">
        <v>424</v>
      </c>
      <c r="O99" s="149"/>
      <c r="P99" s="150"/>
      <c r="Q99" s="150"/>
      <c r="R99" s="145" t="s">
        <v>195</v>
      </c>
      <c r="S99" s="151"/>
      <c r="T99" s="152"/>
      <c r="U99" s="153" t="s">
        <v>447</v>
      </c>
      <c r="V99" s="145">
        <v>2026</v>
      </c>
      <c r="W99" s="152">
        <v>46387</v>
      </c>
      <c r="X99" s="152"/>
      <c r="Y99" s="152">
        <v>46024</v>
      </c>
      <c r="Z99" s="149">
        <v>72000</v>
      </c>
      <c r="AA99" s="150">
        <v>0</v>
      </c>
      <c r="AB99" s="150">
        <f t="shared" si="13"/>
        <v>72000</v>
      </c>
      <c r="AC99" s="150">
        <v>0</v>
      </c>
      <c r="AD99" s="150">
        <f t="shared" si="14"/>
        <v>72000</v>
      </c>
      <c r="AE99" s="150">
        <f t="shared" si="15"/>
        <v>72000</v>
      </c>
      <c r="AF99" s="154" t="s">
        <v>6</v>
      </c>
      <c r="AG99" s="153"/>
      <c r="AH99" s="150"/>
      <c r="AI99" s="150"/>
      <c r="AJ99" s="150"/>
      <c r="AK99" s="150"/>
      <c r="AL99" s="155"/>
      <c r="AM99" s="155"/>
      <c r="AN99" s="153" t="s">
        <v>258</v>
      </c>
      <c r="AO99" s="156"/>
      <c r="AP99" s="157"/>
      <c r="AQ99" s="158"/>
      <c r="AR99" s="158"/>
      <c r="AS99" s="14"/>
      <c r="AT99" s="158"/>
    </row>
    <row r="100" spans="1:46" ht="46.5" customHeight="1" x14ac:dyDescent="0.25">
      <c r="A100" s="142" t="str">
        <f t="shared" si="7"/>
        <v>✔</v>
      </c>
      <c r="B100" s="143">
        <v>2026</v>
      </c>
      <c r="C100" s="144" t="s">
        <v>23</v>
      </c>
      <c r="D100" s="144" t="s">
        <v>422</v>
      </c>
      <c r="E100" s="145" t="s">
        <v>39</v>
      </c>
      <c r="F100" s="145"/>
      <c r="G100" s="146" t="s">
        <v>448</v>
      </c>
      <c r="H100" s="143" t="s">
        <v>179</v>
      </c>
      <c r="I100" s="145" t="s">
        <v>184</v>
      </c>
      <c r="J100" s="145"/>
      <c r="K100" s="143" t="s">
        <v>99</v>
      </c>
      <c r="L100" s="145" t="s">
        <v>93</v>
      </c>
      <c r="M100" s="147" t="s">
        <v>3</v>
      </c>
      <c r="N100" s="148" t="s">
        <v>424</v>
      </c>
      <c r="O100" s="149"/>
      <c r="P100" s="150"/>
      <c r="Q100" s="150"/>
      <c r="R100" s="145" t="s">
        <v>195</v>
      </c>
      <c r="S100" s="151"/>
      <c r="T100" s="152"/>
      <c r="U100" s="153" t="s">
        <v>449</v>
      </c>
      <c r="V100" s="145">
        <v>2026</v>
      </c>
      <c r="W100" s="152">
        <v>46387</v>
      </c>
      <c r="X100" s="152"/>
      <c r="Y100" s="152">
        <v>46024</v>
      </c>
      <c r="Z100" s="149">
        <v>240000</v>
      </c>
      <c r="AA100" s="150">
        <v>0</v>
      </c>
      <c r="AB100" s="150">
        <f t="shared" si="13"/>
        <v>240000</v>
      </c>
      <c r="AC100" s="150">
        <v>0</v>
      </c>
      <c r="AD100" s="150">
        <f t="shared" si="14"/>
        <v>240000</v>
      </c>
      <c r="AE100" s="150">
        <f t="shared" si="15"/>
        <v>240000</v>
      </c>
      <c r="AF100" s="154" t="s">
        <v>6</v>
      </c>
      <c r="AG100" s="153"/>
      <c r="AH100" s="150"/>
      <c r="AI100" s="150"/>
      <c r="AJ100" s="150"/>
      <c r="AK100" s="150"/>
      <c r="AL100" s="155"/>
      <c r="AM100" s="155"/>
      <c r="AN100" s="153" t="s">
        <v>258</v>
      </c>
      <c r="AO100" s="156"/>
      <c r="AP100" s="157"/>
      <c r="AQ100" s="158"/>
      <c r="AR100" s="158"/>
      <c r="AS100" s="14"/>
      <c r="AT100" s="158"/>
    </row>
    <row r="101" spans="1:46" ht="46.5" customHeight="1" x14ac:dyDescent="0.25">
      <c r="A101" s="142" t="str">
        <f t="shared" si="7"/>
        <v>✔</v>
      </c>
      <c r="B101" s="143">
        <v>2026</v>
      </c>
      <c r="C101" s="144" t="s">
        <v>23</v>
      </c>
      <c r="D101" s="144" t="s">
        <v>422</v>
      </c>
      <c r="E101" s="145" t="s">
        <v>39</v>
      </c>
      <c r="F101" s="145"/>
      <c r="G101" s="146" t="s">
        <v>450</v>
      </c>
      <c r="H101" s="143" t="s">
        <v>179</v>
      </c>
      <c r="I101" s="145" t="s">
        <v>184</v>
      </c>
      <c r="J101" s="145"/>
      <c r="K101" s="143" t="s">
        <v>99</v>
      </c>
      <c r="L101" s="145" t="s">
        <v>93</v>
      </c>
      <c r="M101" s="147" t="s">
        <v>3</v>
      </c>
      <c r="N101" s="148" t="s">
        <v>424</v>
      </c>
      <c r="O101" s="149"/>
      <c r="P101" s="150"/>
      <c r="Q101" s="150"/>
      <c r="R101" s="145" t="s">
        <v>195</v>
      </c>
      <c r="S101" s="151"/>
      <c r="T101" s="152"/>
      <c r="U101" s="153" t="s">
        <v>451</v>
      </c>
      <c r="V101" s="145">
        <v>2026</v>
      </c>
      <c r="W101" s="152">
        <v>46387</v>
      </c>
      <c r="X101" s="152"/>
      <c r="Y101" s="152">
        <v>46024</v>
      </c>
      <c r="Z101" s="149">
        <v>240000</v>
      </c>
      <c r="AA101" s="150">
        <v>0</v>
      </c>
      <c r="AB101" s="150">
        <f t="shared" si="13"/>
        <v>240000</v>
      </c>
      <c r="AC101" s="150">
        <v>0</v>
      </c>
      <c r="AD101" s="150">
        <f t="shared" si="14"/>
        <v>240000</v>
      </c>
      <c r="AE101" s="150">
        <f t="shared" si="15"/>
        <v>240000</v>
      </c>
      <c r="AF101" s="154" t="s">
        <v>6</v>
      </c>
      <c r="AG101" s="153"/>
      <c r="AH101" s="150"/>
      <c r="AI101" s="150"/>
      <c r="AJ101" s="150"/>
      <c r="AK101" s="150"/>
      <c r="AL101" s="155"/>
      <c r="AM101" s="155"/>
      <c r="AN101" s="153" t="s">
        <v>258</v>
      </c>
      <c r="AO101" s="156"/>
      <c r="AP101" s="157"/>
      <c r="AQ101" s="158"/>
      <c r="AR101" s="158"/>
      <c r="AS101" s="14"/>
      <c r="AT101" s="158"/>
    </row>
    <row r="102" spans="1:46" ht="50.65" customHeight="1" x14ac:dyDescent="0.25">
      <c r="A102" s="142" t="str">
        <f t="shared" si="7"/>
        <v>✔</v>
      </c>
      <c r="B102" s="143">
        <v>2026</v>
      </c>
      <c r="C102" s="144" t="s">
        <v>23</v>
      </c>
      <c r="D102" s="144" t="s">
        <v>422</v>
      </c>
      <c r="E102" s="145" t="s">
        <v>39</v>
      </c>
      <c r="F102" s="145"/>
      <c r="G102" s="146" t="s">
        <v>452</v>
      </c>
      <c r="H102" s="143" t="s">
        <v>179</v>
      </c>
      <c r="I102" s="145" t="s">
        <v>184</v>
      </c>
      <c r="J102" s="145"/>
      <c r="K102" s="143" t="s">
        <v>99</v>
      </c>
      <c r="L102" s="145" t="s">
        <v>93</v>
      </c>
      <c r="M102" s="147" t="s">
        <v>3</v>
      </c>
      <c r="N102" s="148" t="s">
        <v>424</v>
      </c>
      <c r="O102" s="149"/>
      <c r="P102" s="150"/>
      <c r="Q102" s="150"/>
      <c r="R102" s="145" t="s">
        <v>195</v>
      </c>
      <c r="S102" s="151"/>
      <c r="T102" s="152"/>
      <c r="U102" s="153" t="s">
        <v>453</v>
      </c>
      <c r="V102" s="145">
        <v>2026</v>
      </c>
      <c r="W102" s="152">
        <v>46387</v>
      </c>
      <c r="X102" s="152"/>
      <c r="Y102" s="152">
        <v>46024</v>
      </c>
      <c r="Z102" s="149">
        <v>705374.28</v>
      </c>
      <c r="AA102" s="150">
        <v>0</v>
      </c>
      <c r="AB102" s="150">
        <v>846449.14</v>
      </c>
      <c r="AC102" s="150">
        <v>0</v>
      </c>
      <c r="AD102" s="150">
        <f t="shared" si="14"/>
        <v>705374.28</v>
      </c>
      <c r="AE102" s="150">
        <f>AB102</f>
        <v>846449.14</v>
      </c>
      <c r="AF102" s="154" t="s">
        <v>6</v>
      </c>
      <c r="AG102" s="153"/>
      <c r="AH102" s="150"/>
      <c r="AI102" s="150"/>
      <c r="AJ102" s="150"/>
      <c r="AK102" s="150"/>
      <c r="AL102" s="155"/>
      <c r="AM102" s="155"/>
      <c r="AN102" s="153" t="s">
        <v>258</v>
      </c>
      <c r="AO102" s="156"/>
      <c r="AP102" s="157"/>
      <c r="AQ102" s="158"/>
      <c r="AR102" s="158"/>
      <c r="AS102" s="14"/>
      <c r="AT102" s="158"/>
    </row>
    <row r="103" spans="1:46" ht="50.65" customHeight="1" x14ac:dyDescent="0.25">
      <c r="A103" s="142" t="str">
        <f t="shared" si="7"/>
        <v>✔</v>
      </c>
      <c r="B103" s="143">
        <v>2026</v>
      </c>
      <c r="C103" s="144" t="s">
        <v>23</v>
      </c>
      <c r="D103" s="144" t="s">
        <v>422</v>
      </c>
      <c r="E103" s="145" t="s">
        <v>39</v>
      </c>
      <c r="F103" s="145"/>
      <c r="G103" s="146" t="s">
        <v>454</v>
      </c>
      <c r="H103" s="143" t="s">
        <v>179</v>
      </c>
      <c r="I103" s="145" t="s">
        <v>184</v>
      </c>
      <c r="J103" s="145"/>
      <c r="K103" s="143" t="s">
        <v>99</v>
      </c>
      <c r="L103" s="145" t="s">
        <v>93</v>
      </c>
      <c r="M103" s="147" t="s">
        <v>3</v>
      </c>
      <c r="N103" s="148" t="s">
        <v>424</v>
      </c>
      <c r="O103" s="149"/>
      <c r="P103" s="150"/>
      <c r="Q103" s="150"/>
      <c r="R103" s="145" t="s">
        <v>195</v>
      </c>
      <c r="S103" s="151"/>
      <c r="T103" s="152"/>
      <c r="U103" s="153" t="s">
        <v>455</v>
      </c>
      <c r="V103" s="145">
        <v>2026</v>
      </c>
      <c r="W103" s="152">
        <v>46387</v>
      </c>
      <c r="X103" s="152"/>
      <c r="Y103" s="152">
        <v>46024</v>
      </c>
      <c r="Z103" s="149">
        <v>214800</v>
      </c>
      <c r="AA103" s="150">
        <v>0</v>
      </c>
      <c r="AB103" s="150">
        <f t="shared" ref="AB103:AB134" si="16">Z103</f>
        <v>214800</v>
      </c>
      <c r="AC103" s="150">
        <v>0</v>
      </c>
      <c r="AD103" s="150">
        <f t="shared" si="14"/>
        <v>214800</v>
      </c>
      <c r="AE103" s="150">
        <f>AB103</f>
        <v>214800</v>
      </c>
      <c r="AF103" s="154" t="s">
        <v>6</v>
      </c>
      <c r="AG103" s="153"/>
      <c r="AH103" s="150"/>
      <c r="AI103" s="150"/>
      <c r="AJ103" s="150"/>
      <c r="AK103" s="150"/>
      <c r="AL103" s="155"/>
      <c r="AM103" s="155"/>
      <c r="AN103" s="153" t="s">
        <v>258</v>
      </c>
      <c r="AO103" s="156"/>
      <c r="AP103" s="157"/>
      <c r="AQ103" s="158"/>
      <c r="AR103" s="158"/>
      <c r="AS103" s="14"/>
      <c r="AT103" s="158"/>
    </row>
    <row r="104" spans="1:46" ht="50.65" customHeight="1" x14ac:dyDescent="0.25">
      <c r="A104" s="142" t="str">
        <f t="shared" si="7"/>
        <v>✔</v>
      </c>
      <c r="B104" s="143">
        <v>2026</v>
      </c>
      <c r="C104" s="144" t="s">
        <v>23</v>
      </c>
      <c r="D104" s="144" t="s">
        <v>422</v>
      </c>
      <c r="E104" s="145" t="s">
        <v>39</v>
      </c>
      <c r="F104" s="145"/>
      <c r="G104" s="146" t="s">
        <v>456</v>
      </c>
      <c r="H104" s="143" t="s">
        <v>179</v>
      </c>
      <c r="I104" s="145" t="s">
        <v>184</v>
      </c>
      <c r="J104" s="145"/>
      <c r="K104" s="143" t="s">
        <v>99</v>
      </c>
      <c r="L104" s="145" t="s">
        <v>93</v>
      </c>
      <c r="M104" s="147" t="s">
        <v>3</v>
      </c>
      <c r="N104" s="148" t="s">
        <v>424</v>
      </c>
      <c r="O104" s="149"/>
      <c r="P104" s="150"/>
      <c r="Q104" s="150"/>
      <c r="R104" s="145" t="s">
        <v>195</v>
      </c>
      <c r="S104" s="151"/>
      <c r="T104" s="152"/>
      <c r="U104" s="153" t="s">
        <v>457</v>
      </c>
      <c r="V104" s="145">
        <v>2026</v>
      </c>
      <c r="W104" s="152">
        <v>46387</v>
      </c>
      <c r="X104" s="152"/>
      <c r="Y104" s="152">
        <v>46024</v>
      </c>
      <c r="Z104" s="149">
        <v>145714.32</v>
      </c>
      <c r="AA104" s="150">
        <v>0</v>
      </c>
      <c r="AB104" s="150">
        <f t="shared" si="16"/>
        <v>145714.32</v>
      </c>
      <c r="AC104" s="150">
        <v>0</v>
      </c>
      <c r="AD104" s="150">
        <f t="shared" si="14"/>
        <v>145714.32</v>
      </c>
      <c r="AE104" s="150">
        <f>AB104</f>
        <v>145714.32</v>
      </c>
      <c r="AF104" s="154" t="s">
        <v>6</v>
      </c>
      <c r="AG104" s="153"/>
      <c r="AH104" s="150"/>
      <c r="AI104" s="150"/>
      <c r="AJ104" s="150"/>
      <c r="AK104" s="150"/>
      <c r="AL104" s="155"/>
      <c r="AM104" s="155"/>
      <c r="AN104" s="153" t="s">
        <v>258</v>
      </c>
      <c r="AO104" s="156"/>
      <c r="AP104" s="157"/>
      <c r="AQ104" s="158"/>
      <c r="AR104" s="158"/>
      <c r="AS104" s="14"/>
      <c r="AT104" s="158"/>
    </row>
    <row r="105" spans="1:46" ht="50.65" customHeight="1" x14ac:dyDescent="0.25">
      <c r="A105" s="142" t="str">
        <f t="shared" si="7"/>
        <v>✔</v>
      </c>
      <c r="B105" s="143">
        <v>2026</v>
      </c>
      <c r="C105" s="144" t="s">
        <v>23</v>
      </c>
      <c r="D105" s="144" t="s">
        <v>422</v>
      </c>
      <c r="E105" s="145" t="s">
        <v>39</v>
      </c>
      <c r="F105" s="145"/>
      <c r="G105" s="146" t="s">
        <v>458</v>
      </c>
      <c r="H105" s="143" t="s">
        <v>179</v>
      </c>
      <c r="I105" s="145" t="s">
        <v>184</v>
      </c>
      <c r="J105" s="145"/>
      <c r="K105" s="143" t="s">
        <v>99</v>
      </c>
      <c r="L105" s="145" t="s">
        <v>93</v>
      </c>
      <c r="M105" s="147" t="s">
        <v>3</v>
      </c>
      <c r="N105" s="148" t="s">
        <v>424</v>
      </c>
      <c r="O105" s="149"/>
      <c r="P105" s="150"/>
      <c r="Q105" s="150"/>
      <c r="R105" s="145" t="s">
        <v>195</v>
      </c>
      <c r="S105" s="151"/>
      <c r="T105" s="152"/>
      <c r="U105" s="153" t="s">
        <v>459</v>
      </c>
      <c r="V105" s="145">
        <v>2026</v>
      </c>
      <c r="W105" s="152">
        <v>46387</v>
      </c>
      <c r="X105" s="152"/>
      <c r="Y105" s="152">
        <v>46024</v>
      </c>
      <c r="Z105" s="149">
        <v>150000</v>
      </c>
      <c r="AA105" s="150">
        <v>0</v>
      </c>
      <c r="AB105" s="150">
        <f t="shared" si="16"/>
        <v>150000</v>
      </c>
      <c r="AC105" s="150">
        <v>0</v>
      </c>
      <c r="AD105" s="150">
        <f t="shared" si="14"/>
        <v>150000</v>
      </c>
      <c r="AE105" s="150">
        <f>AB105</f>
        <v>150000</v>
      </c>
      <c r="AF105" s="154" t="s">
        <v>6</v>
      </c>
      <c r="AG105" s="153"/>
      <c r="AH105" s="150"/>
      <c r="AI105" s="150"/>
      <c r="AJ105" s="150"/>
      <c r="AK105" s="150"/>
      <c r="AL105" s="155"/>
      <c r="AM105" s="155"/>
      <c r="AN105" s="153" t="s">
        <v>258</v>
      </c>
      <c r="AO105" s="156"/>
      <c r="AP105" s="157"/>
      <c r="AQ105" s="158"/>
      <c r="AR105" s="158"/>
      <c r="AS105" s="14"/>
      <c r="AT105" s="158"/>
    </row>
    <row r="106" spans="1:46" ht="50.65" customHeight="1" x14ac:dyDescent="0.25">
      <c r="A106" s="142" t="str">
        <f t="shared" si="7"/>
        <v>✔</v>
      </c>
      <c r="B106" s="143">
        <v>2026</v>
      </c>
      <c r="C106" s="144" t="s">
        <v>23</v>
      </c>
      <c r="D106" s="144" t="s">
        <v>422</v>
      </c>
      <c r="E106" s="145" t="s">
        <v>39</v>
      </c>
      <c r="F106" s="145"/>
      <c r="G106" s="146" t="s">
        <v>460</v>
      </c>
      <c r="H106" s="143" t="s">
        <v>179</v>
      </c>
      <c r="I106" s="145" t="s">
        <v>184</v>
      </c>
      <c r="J106" s="145"/>
      <c r="K106" s="143" t="s">
        <v>99</v>
      </c>
      <c r="L106" s="145" t="s">
        <v>93</v>
      </c>
      <c r="M106" s="147" t="s">
        <v>3</v>
      </c>
      <c r="N106" s="148" t="s">
        <v>424</v>
      </c>
      <c r="O106" s="149"/>
      <c r="P106" s="150"/>
      <c r="Q106" s="150"/>
      <c r="R106" s="145" t="s">
        <v>195</v>
      </c>
      <c r="S106" s="151"/>
      <c r="T106" s="152"/>
      <c r="U106" s="153" t="s">
        <v>461</v>
      </c>
      <c r="V106" s="145">
        <v>2026</v>
      </c>
      <c r="W106" s="152">
        <v>46387</v>
      </c>
      <c r="X106" s="152"/>
      <c r="Y106" s="152">
        <v>46024</v>
      </c>
      <c r="Z106" s="149">
        <v>120000</v>
      </c>
      <c r="AA106" s="150">
        <v>0</v>
      </c>
      <c r="AB106" s="150">
        <f t="shared" si="16"/>
        <v>120000</v>
      </c>
      <c r="AC106" s="150">
        <v>0</v>
      </c>
      <c r="AD106" s="150">
        <f t="shared" si="14"/>
        <v>120000</v>
      </c>
      <c r="AE106" s="150">
        <f>AB106</f>
        <v>120000</v>
      </c>
      <c r="AF106" s="154" t="s">
        <v>6</v>
      </c>
      <c r="AG106" s="153"/>
      <c r="AH106" s="150"/>
      <c r="AI106" s="150"/>
      <c r="AJ106" s="150"/>
      <c r="AK106" s="150"/>
      <c r="AL106" s="155"/>
      <c r="AM106" s="155"/>
      <c r="AN106" s="153" t="s">
        <v>258</v>
      </c>
      <c r="AO106" s="156"/>
      <c r="AP106" s="157"/>
      <c r="AQ106" s="158"/>
      <c r="AR106" s="158"/>
      <c r="AS106" s="14"/>
      <c r="AT106" s="158"/>
    </row>
    <row r="107" spans="1:46" ht="46.5" customHeight="1" x14ac:dyDescent="0.25">
      <c r="A107" s="142" t="str">
        <f t="shared" si="7"/>
        <v>✔</v>
      </c>
      <c r="B107" s="143">
        <v>2026</v>
      </c>
      <c r="C107" s="144" t="s">
        <v>35</v>
      </c>
      <c r="D107" s="144" t="s">
        <v>462</v>
      </c>
      <c r="E107" s="145" t="s">
        <v>39</v>
      </c>
      <c r="F107" s="145"/>
      <c r="G107" s="146" t="s">
        <v>463</v>
      </c>
      <c r="H107" s="143" t="s">
        <v>179</v>
      </c>
      <c r="I107" s="145" t="s">
        <v>184</v>
      </c>
      <c r="J107" s="145"/>
      <c r="K107" s="143" t="s">
        <v>99</v>
      </c>
      <c r="L107" s="145" t="s">
        <v>93</v>
      </c>
      <c r="M107" s="147" t="s">
        <v>3</v>
      </c>
      <c r="N107" s="148" t="s">
        <v>424</v>
      </c>
      <c r="O107" s="149"/>
      <c r="P107" s="150"/>
      <c r="Q107" s="150"/>
      <c r="R107" s="145" t="s">
        <v>195</v>
      </c>
      <c r="S107" s="151"/>
      <c r="T107" s="152"/>
      <c r="U107" s="153" t="s">
        <v>464</v>
      </c>
      <c r="V107" s="145">
        <v>2026</v>
      </c>
      <c r="W107" s="152">
        <v>46387</v>
      </c>
      <c r="X107" s="152"/>
      <c r="Y107" s="152">
        <v>46024</v>
      </c>
      <c r="Z107" s="149">
        <v>171428.64</v>
      </c>
      <c r="AA107" s="150">
        <v>0</v>
      </c>
      <c r="AB107" s="150">
        <f t="shared" si="16"/>
        <v>171428.64</v>
      </c>
      <c r="AC107" s="150">
        <v>0</v>
      </c>
      <c r="AD107" s="150">
        <f t="shared" ref="AD107:AD120" si="17">AB107</f>
        <v>171428.64</v>
      </c>
      <c r="AE107" s="150">
        <f t="shared" ref="AE107:AE120" si="18">AD107</f>
        <v>171428.64</v>
      </c>
      <c r="AF107" s="154" t="s">
        <v>6</v>
      </c>
      <c r="AG107" s="153"/>
      <c r="AH107" s="150"/>
      <c r="AI107" s="150"/>
      <c r="AJ107" s="150"/>
      <c r="AK107" s="150"/>
      <c r="AL107" s="155"/>
      <c r="AM107" s="155"/>
      <c r="AN107" s="153" t="s">
        <v>258</v>
      </c>
      <c r="AO107" s="156"/>
      <c r="AP107" s="157"/>
      <c r="AQ107" s="158"/>
      <c r="AR107" s="158"/>
      <c r="AS107" s="14"/>
      <c r="AT107" s="158"/>
    </row>
    <row r="108" spans="1:46" ht="46.5" customHeight="1" x14ac:dyDescent="0.25">
      <c r="A108" s="142" t="str">
        <f t="shared" si="7"/>
        <v>✔</v>
      </c>
      <c r="B108" s="143">
        <v>2026</v>
      </c>
      <c r="C108" s="144" t="s">
        <v>35</v>
      </c>
      <c r="D108" s="144" t="s">
        <v>462</v>
      </c>
      <c r="E108" s="145" t="s">
        <v>39</v>
      </c>
      <c r="F108" s="145"/>
      <c r="G108" s="146" t="s">
        <v>465</v>
      </c>
      <c r="H108" s="143" t="s">
        <v>179</v>
      </c>
      <c r="I108" s="145" t="s">
        <v>184</v>
      </c>
      <c r="J108" s="145"/>
      <c r="K108" s="143" t="s">
        <v>99</v>
      </c>
      <c r="L108" s="145" t="s">
        <v>93</v>
      </c>
      <c r="M108" s="147" t="s">
        <v>3</v>
      </c>
      <c r="N108" s="148" t="s">
        <v>424</v>
      </c>
      <c r="O108" s="149"/>
      <c r="P108" s="150"/>
      <c r="Q108" s="150"/>
      <c r="R108" s="145" t="s">
        <v>195</v>
      </c>
      <c r="S108" s="151"/>
      <c r="T108" s="152"/>
      <c r="U108" s="153" t="s">
        <v>466</v>
      </c>
      <c r="V108" s="145">
        <v>2026</v>
      </c>
      <c r="W108" s="152">
        <v>46387</v>
      </c>
      <c r="X108" s="152"/>
      <c r="Y108" s="152">
        <v>46024</v>
      </c>
      <c r="Z108" s="149">
        <v>280000</v>
      </c>
      <c r="AA108" s="150">
        <v>0</v>
      </c>
      <c r="AB108" s="150">
        <f t="shared" si="16"/>
        <v>280000</v>
      </c>
      <c r="AC108" s="150">
        <v>0</v>
      </c>
      <c r="AD108" s="150">
        <f t="shared" si="17"/>
        <v>280000</v>
      </c>
      <c r="AE108" s="150">
        <f t="shared" si="18"/>
        <v>280000</v>
      </c>
      <c r="AF108" s="154" t="s">
        <v>6</v>
      </c>
      <c r="AG108" s="153"/>
      <c r="AH108" s="150"/>
      <c r="AI108" s="150"/>
      <c r="AJ108" s="150"/>
      <c r="AK108" s="150"/>
      <c r="AL108" s="155"/>
      <c r="AM108" s="155"/>
      <c r="AN108" s="153" t="s">
        <v>258</v>
      </c>
      <c r="AO108" s="156"/>
      <c r="AP108" s="157"/>
      <c r="AQ108" s="158"/>
      <c r="AR108" s="158"/>
      <c r="AS108" s="14"/>
      <c r="AT108" s="158"/>
    </row>
    <row r="109" spans="1:46" ht="46.5" customHeight="1" x14ac:dyDescent="0.25">
      <c r="A109" s="142" t="str">
        <f t="shared" si="7"/>
        <v>✔</v>
      </c>
      <c r="B109" s="143">
        <v>2026</v>
      </c>
      <c r="C109" s="144" t="s">
        <v>35</v>
      </c>
      <c r="D109" s="144" t="s">
        <v>462</v>
      </c>
      <c r="E109" s="145" t="s">
        <v>39</v>
      </c>
      <c r="F109" s="145"/>
      <c r="G109" s="146" t="s">
        <v>467</v>
      </c>
      <c r="H109" s="143" t="s">
        <v>179</v>
      </c>
      <c r="I109" s="145" t="s">
        <v>184</v>
      </c>
      <c r="J109" s="145"/>
      <c r="K109" s="143" t="s">
        <v>99</v>
      </c>
      <c r="L109" s="145" t="s">
        <v>93</v>
      </c>
      <c r="M109" s="147" t="s">
        <v>3</v>
      </c>
      <c r="N109" s="148" t="s">
        <v>424</v>
      </c>
      <c r="O109" s="149"/>
      <c r="P109" s="150"/>
      <c r="Q109" s="150"/>
      <c r="R109" s="145" t="s">
        <v>195</v>
      </c>
      <c r="S109" s="151"/>
      <c r="T109" s="152"/>
      <c r="U109" s="153" t="s">
        <v>468</v>
      </c>
      <c r="V109" s="145">
        <v>2026</v>
      </c>
      <c r="W109" s="152">
        <v>46387</v>
      </c>
      <c r="X109" s="152"/>
      <c r="Y109" s="152">
        <v>46024</v>
      </c>
      <c r="Z109" s="149">
        <v>171429.12</v>
      </c>
      <c r="AA109" s="150">
        <v>0</v>
      </c>
      <c r="AB109" s="150">
        <f t="shared" si="16"/>
        <v>171429.12</v>
      </c>
      <c r="AC109" s="150">
        <v>0</v>
      </c>
      <c r="AD109" s="150">
        <f t="shared" si="17"/>
        <v>171429.12</v>
      </c>
      <c r="AE109" s="150">
        <f t="shared" si="18"/>
        <v>171429.12</v>
      </c>
      <c r="AF109" s="154" t="s">
        <v>6</v>
      </c>
      <c r="AG109" s="153"/>
      <c r="AH109" s="150"/>
      <c r="AI109" s="150"/>
      <c r="AJ109" s="150"/>
      <c r="AK109" s="150"/>
      <c r="AL109" s="155"/>
      <c r="AM109" s="155"/>
      <c r="AN109" s="153" t="s">
        <v>258</v>
      </c>
      <c r="AO109" s="156"/>
      <c r="AP109" s="157"/>
      <c r="AQ109" s="158"/>
      <c r="AR109" s="158"/>
      <c r="AS109" s="14"/>
      <c r="AT109" s="158"/>
    </row>
    <row r="110" spans="1:46" ht="46.5" customHeight="1" x14ac:dyDescent="0.25">
      <c r="A110" s="142" t="str">
        <f t="shared" si="7"/>
        <v>✔</v>
      </c>
      <c r="B110" s="143">
        <v>2026</v>
      </c>
      <c r="C110" s="144" t="s">
        <v>35</v>
      </c>
      <c r="D110" s="144" t="s">
        <v>462</v>
      </c>
      <c r="E110" s="145" t="s">
        <v>39</v>
      </c>
      <c r="F110" s="145"/>
      <c r="G110" s="146" t="s">
        <v>469</v>
      </c>
      <c r="H110" s="143" t="s">
        <v>179</v>
      </c>
      <c r="I110" s="145" t="s">
        <v>184</v>
      </c>
      <c r="J110" s="145"/>
      <c r="K110" s="143" t="s">
        <v>99</v>
      </c>
      <c r="L110" s="145" t="s">
        <v>93</v>
      </c>
      <c r="M110" s="147" t="s">
        <v>3</v>
      </c>
      <c r="N110" s="148" t="s">
        <v>424</v>
      </c>
      <c r="O110" s="149"/>
      <c r="P110" s="150"/>
      <c r="Q110" s="150"/>
      <c r="R110" s="145" t="s">
        <v>195</v>
      </c>
      <c r="S110" s="151"/>
      <c r="T110" s="152"/>
      <c r="U110" s="153" t="s">
        <v>470</v>
      </c>
      <c r="V110" s="145">
        <v>2026</v>
      </c>
      <c r="W110" s="152">
        <v>46387</v>
      </c>
      <c r="X110" s="152"/>
      <c r="Y110" s="152">
        <v>46024</v>
      </c>
      <c r="Z110" s="149">
        <v>257142.9</v>
      </c>
      <c r="AA110" s="150">
        <v>0</v>
      </c>
      <c r="AB110" s="150">
        <f t="shared" si="16"/>
        <v>257142.9</v>
      </c>
      <c r="AC110" s="150">
        <v>0</v>
      </c>
      <c r="AD110" s="150">
        <f t="shared" si="17"/>
        <v>257142.9</v>
      </c>
      <c r="AE110" s="150">
        <f t="shared" si="18"/>
        <v>257142.9</v>
      </c>
      <c r="AF110" s="154" t="s">
        <v>6</v>
      </c>
      <c r="AG110" s="153"/>
      <c r="AH110" s="150"/>
      <c r="AI110" s="150"/>
      <c r="AJ110" s="150"/>
      <c r="AK110" s="150"/>
      <c r="AL110" s="155"/>
      <c r="AM110" s="155"/>
      <c r="AN110" s="153" t="s">
        <v>258</v>
      </c>
      <c r="AO110" s="156"/>
      <c r="AP110" s="157"/>
      <c r="AQ110" s="158"/>
      <c r="AR110" s="158"/>
      <c r="AS110" s="14"/>
      <c r="AT110" s="158"/>
    </row>
    <row r="111" spans="1:46" ht="46.5" customHeight="1" x14ac:dyDescent="0.25">
      <c r="A111" s="142" t="str">
        <f t="shared" si="7"/>
        <v>✔</v>
      </c>
      <c r="B111" s="143">
        <v>2026</v>
      </c>
      <c r="C111" s="144" t="s">
        <v>35</v>
      </c>
      <c r="D111" s="144" t="s">
        <v>462</v>
      </c>
      <c r="E111" s="145" t="s">
        <v>39</v>
      </c>
      <c r="F111" s="145"/>
      <c r="G111" s="146" t="s">
        <v>471</v>
      </c>
      <c r="H111" s="143" t="s">
        <v>179</v>
      </c>
      <c r="I111" s="145" t="s">
        <v>184</v>
      </c>
      <c r="J111" s="145"/>
      <c r="K111" s="143" t="s">
        <v>99</v>
      </c>
      <c r="L111" s="145" t="s">
        <v>93</v>
      </c>
      <c r="M111" s="147" t="s">
        <v>3</v>
      </c>
      <c r="N111" s="148" t="s">
        <v>424</v>
      </c>
      <c r="O111" s="149"/>
      <c r="P111" s="150"/>
      <c r="Q111" s="150"/>
      <c r="R111" s="145" t="s">
        <v>195</v>
      </c>
      <c r="S111" s="151"/>
      <c r="T111" s="152"/>
      <c r="U111" s="153" t="s">
        <v>472</v>
      </c>
      <c r="V111" s="145">
        <v>2026</v>
      </c>
      <c r="W111" s="152">
        <v>46387</v>
      </c>
      <c r="X111" s="152"/>
      <c r="Y111" s="152">
        <v>46024</v>
      </c>
      <c r="Z111" s="149">
        <v>181800</v>
      </c>
      <c r="AA111" s="150">
        <v>0</v>
      </c>
      <c r="AB111" s="150">
        <f t="shared" si="16"/>
        <v>181800</v>
      </c>
      <c r="AC111" s="150">
        <v>0</v>
      </c>
      <c r="AD111" s="150">
        <f t="shared" si="17"/>
        <v>181800</v>
      </c>
      <c r="AE111" s="150">
        <f t="shared" si="18"/>
        <v>181800</v>
      </c>
      <c r="AF111" s="154" t="s">
        <v>6</v>
      </c>
      <c r="AG111" s="153"/>
      <c r="AH111" s="150"/>
      <c r="AI111" s="150"/>
      <c r="AJ111" s="150"/>
      <c r="AK111" s="150"/>
      <c r="AL111" s="155"/>
      <c r="AM111" s="155"/>
      <c r="AN111" s="153" t="s">
        <v>258</v>
      </c>
      <c r="AO111" s="156"/>
      <c r="AP111" s="157"/>
      <c r="AQ111" s="158"/>
      <c r="AR111" s="158"/>
      <c r="AS111" s="14"/>
      <c r="AT111" s="158"/>
    </row>
    <row r="112" spans="1:46" ht="46.5" customHeight="1" x14ac:dyDescent="0.25">
      <c r="A112" s="142" t="str">
        <f t="shared" si="7"/>
        <v>✔</v>
      </c>
      <c r="B112" s="143">
        <v>2026</v>
      </c>
      <c r="C112" s="144" t="s">
        <v>30</v>
      </c>
      <c r="D112" s="144" t="s">
        <v>473</v>
      </c>
      <c r="E112" s="145" t="s">
        <v>39</v>
      </c>
      <c r="F112" s="145"/>
      <c r="G112" s="146" t="s">
        <v>474</v>
      </c>
      <c r="H112" s="143" t="s">
        <v>179</v>
      </c>
      <c r="I112" s="145" t="s">
        <v>184</v>
      </c>
      <c r="J112" s="145"/>
      <c r="K112" s="143" t="s">
        <v>99</v>
      </c>
      <c r="L112" s="145" t="s">
        <v>93</v>
      </c>
      <c r="M112" s="147" t="s">
        <v>3</v>
      </c>
      <c r="N112" s="148" t="s">
        <v>256</v>
      </c>
      <c r="O112" s="149"/>
      <c r="P112" s="150"/>
      <c r="Q112" s="150"/>
      <c r="R112" s="145" t="s">
        <v>195</v>
      </c>
      <c r="S112" s="151"/>
      <c r="T112" s="152"/>
      <c r="U112" s="153" t="s">
        <v>475</v>
      </c>
      <c r="V112" s="145">
        <v>2026</v>
      </c>
      <c r="W112" s="152">
        <v>46387</v>
      </c>
      <c r="X112" s="152"/>
      <c r="Y112" s="152">
        <v>46024</v>
      </c>
      <c r="Z112" s="149">
        <v>144000</v>
      </c>
      <c r="AA112" s="150">
        <v>0</v>
      </c>
      <c r="AB112" s="150">
        <f t="shared" si="16"/>
        <v>144000</v>
      </c>
      <c r="AC112" s="150">
        <v>0</v>
      </c>
      <c r="AD112" s="150">
        <f t="shared" si="17"/>
        <v>144000</v>
      </c>
      <c r="AE112" s="150">
        <f t="shared" si="18"/>
        <v>144000</v>
      </c>
      <c r="AF112" s="154" t="s">
        <v>6</v>
      </c>
      <c r="AG112" s="153"/>
      <c r="AH112" s="150"/>
      <c r="AI112" s="150"/>
      <c r="AJ112" s="150"/>
      <c r="AK112" s="150"/>
      <c r="AL112" s="155"/>
      <c r="AM112" s="155"/>
      <c r="AN112" s="153" t="s">
        <v>258</v>
      </c>
      <c r="AO112" s="156"/>
      <c r="AP112" s="157"/>
      <c r="AQ112" s="158"/>
      <c r="AR112" s="158"/>
      <c r="AS112" s="14"/>
      <c r="AT112" s="158"/>
    </row>
    <row r="113" spans="1:46" ht="46.5" customHeight="1" x14ac:dyDescent="0.25">
      <c r="A113" s="142" t="str">
        <f t="shared" si="7"/>
        <v>✔</v>
      </c>
      <c r="B113" s="143">
        <v>2026</v>
      </c>
      <c r="C113" s="144" t="s">
        <v>30</v>
      </c>
      <c r="D113" s="144" t="s">
        <v>473</v>
      </c>
      <c r="E113" s="145" t="s">
        <v>39</v>
      </c>
      <c r="F113" s="145"/>
      <c r="G113" s="146" t="s">
        <v>476</v>
      </c>
      <c r="H113" s="143" t="s">
        <v>179</v>
      </c>
      <c r="I113" s="145" t="s">
        <v>184</v>
      </c>
      <c r="J113" s="145"/>
      <c r="K113" s="143" t="s">
        <v>99</v>
      </c>
      <c r="L113" s="145" t="s">
        <v>93</v>
      </c>
      <c r="M113" s="147" t="s">
        <v>3</v>
      </c>
      <c r="N113" s="148" t="s">
        <v>256</v>
      </c>
      <c r="O113" s="149"/>
      <c r="P113" s="150"/>
      <c r="Q113" s="150"/>
      <c r="R113" s="145" t="s">
        <v>195</v>
      </c>
      <c r="S113" s="151"/>
      <c r="T113" s="152"/>
      <c r="U113" s="153" t="s">
        <v>477</v>
      </c>
      <c r="V113" s="145">
        <v>2026</v>
      </c>
      <c r="W113" s="152">
        <v>46387</v>
      </c>
      <c r="X113" s="152"/>
      <c r="Y113" s="152">
        <v>46024</v>
      </c>
      <c r="Z113" s="149">
        <v>100800</v>
      </c>
      <c r="AA113" s="150">
        <v>0</v>
      </c>
      <c r="AB113" s="150">
        <f t="shared" si="16"/>
        <v>100800</v>
      </c>
      <c r="AC113" s="150">
        <v>0</v>
      </c>
      <c r="AD113" s="150">
        <f t="shared" si="17"/>
        <v>100800</v>
      </c>
      <c r="AE113" s="150">
        <f t="shared" si="18"/>
        <v>100800</v>
      </c>
      <c r="AF113" s="154" t="s">
        <v>6</v>
      </c>
      <c r="AG113" s="153"/>
      <c r="AH113" s="150"/>
      <c r="AI113" s="150"/>
      <c r="AJ113" s="150"/>
      <c r="AK113" s="150"/>
      <c r="AL113" s="155"/>
      <c r="AM113" s="155"/>
      <c r="AN113" s="153" t="s">
        <v>258</v>
      </c>
      <c r="AO113" s="156"/>
      <c r="AP113" s="157"/>
      <c r="AQ113" s="158"/>
      <c r="AR113" s="158"/>
      <c r="AS113" s="14"/>
      <c r="AT113" s="158"/>
    </row>
    <row r="114" spans="1:46" ht="46.5" customHeight="1" x14ac:dyDescent="0.25">
      <c r="A114" s="142" t="str">
        <f t="shared" si="7"/>
        <v>✔</v>
      </c>
      <c r="B114" s="143">
        <v>2026</v>
      </c>
      <c r="C114" s="144" t="s">
        <v>30</v>
      </c>
      <c r="D114" s="144" t="s">
        <v>473</v>
      </c>
      <c r="E114" s="145" t="s">
        <v>39</v>
      </c>
      <c r="F114" s="145"/>
      <c r="G114" s="146" t="s">
        <v>478</v>
      </c>
      <c r="H114" s="143" t="s">
        <v>179</v>
      </c>
      <c r="I114" s="145" t="s">
        <v>184</v>
      </c>
      <c r="J114" s="145"/>
      <c r="K114" s="143" t="s">
        <v>99</v>
      </c>
      <c r="L114" s="145" t="s">
        <v>93</v>
      </c>
      <c r="M114" s="147" t="s">
        <v>3</v>
      </c>
      <c r="N114" s="148" t="s">
        <v>256</v>
      </c>
      <c r="O114" s="149"/>
      <c r="P114" s="150"/>
      <c r="Q114" s="150"/>
      <c r="R114" s="145" t="s">
        <v>195</v>
      </c>
      <c r="S114" s="151"/>
      <c r="T114" s="152"/>
      <c r="U114" s="153" t="s">
        <v>479</v>
      </c>
      <c r="V114" s="145">
        <v>2026</v>
      </c>
      <c r="W114" s="152">
        <v>46387</v>
      </c>
      <c r="X114" s="152"/>
      <c r="Y114" s="152">
        <v>46024</v>
      </c>
      <c r="Z114" s="149">
        <v>100800</v>
      </c>
      <c r="AA114" s="150">
        <v>0</v>
      </c>
      <c r="AB114" s="150">
        <f t="shared" si="16"/>
        <v>100800</v>
      </c>
      <c r="AC114" s="150">
        <v>0</v>
      </c>
      <c r="AD114" s="150">
        <f t="shared" si="17"/>
        <v>100800</v>
      </c>
      <c r="AE114" s="150">
        <f t="shared" si="18"/>
        <v>100800</v>
      </c>
      <c r="AF114" s="154" t="s">
        <v>6</v>
      </c>
      <c r="AG114" s="153"/>
      <c r="AH114" s="150"/>
      <c r="AI114" s="150"/>
      <c r="AJ114" s="150"/>
      <c r="AK114" s="150"/>
      <c r="AL114" s="155"/>
      <c r="AM114" s="155"/>
      <c r="AN114" s="153" t="s">
        <v>258</v>
      </c>
      <c r="AO114" s="156"/>
      <c r="AP114" s="157"/>
      <c r="AQ114" s="158"/>
      <c r="AR114" s="158"/>
      <c r="AS114" s="14"/>
      <c r="AT114" s="158"/>
    </row>
    <row r="115" spans="1:46" ht="46.5" customHeight="1" x14ac:dyDescent="0.25">
      <c r="A115" s="142" t="str">
        <f t="shared" si="7"/>
        <v>✔</v>
      </c>
      <c r="B115" s="143">
        <v>2026</v>
      </c>
      <c r="C115" s="144" t="s">
        <v>30</v>
      </c>
      <c r="D115" s="144" t="s">
        <v>473</v>
      </c>
      <c r="E115" s="145" t="s">
        <v>39</v>
      </c>
      <c r="F115" s="145"/>
      <c r="G115" s="146" t="s">
        <v>480</v>
      </c>
      <c r="H115" s="143" t="s">
        <v>179</v>
      </c>
      <c r="I115" s="145" t="s">
        <v>184</v>
      </c>
      <c r="J115" s="145"/>
      <c r="K115" s="143" t="s">
        <v>99</v>
      </c>
      <c r="L115" s="145" t="s">
        <v>93</v>
      </c>
      <c r="M115" s="147" t="s">
        <v>3</v>
      </c>
      <c r="N115" s="148" t="s">
        <v>256</v>
      </c>
      <c r="O115" s="149"/>
      <c r="P115" s="150"/>
      <c r="Q115" s="150"/>
      <c r="R115" s="145" t="s">
        <v>195</v>
      </c>
      <c r="S115" s="151"/>
      <c r="T115" s="152"/>
      <c r="U115" s="153" t="s">
        <v>481</v>
      </c>
      <c r="V115" s="145">
        <v>2026</v>
      </c>
      <c r="W115" s="152">
        <v>46387</v>
      </c>
      <c r="X115" s="152"/>
      <c r="Y115" s="152">
        <v>46024</v>
      </c>
      <c r="Z115" s="149">
        <v>144000</v>
      </c>
      <c r="AA115" s="150">
        <v>0</v>
      </c>
      <c r="AB115" s="150">
        <f t="shared" si="16"/>
        <v>144000</v>
      </c>
      <c r="AC115" s="150">
        <v>0</v>
      </c>
      <c r="AD115" s="150">
        <f t="shared" si="17"/>
        <v>144000</v>
      </c>
      <c r="AE115" s="150">
        <f t="shared" si="18"/>
        <v>144000</v>
      </c>
      <c r="AF115" s="154" t="s">
        <v>6</v>
      </c>
      <c r="AG115" s="153"/>
      <c r="AH115" s="150"/>
      <c r="AI115" s="150"/>
      <c r="AJ115" s="150"/>
      <c r="AK115" s="150"/>
      <c r="AL115" s="155"/>
      <c r="AM115" s="155"/>
      <c r="AN115" s="153" t="s">
        <v>258</v>
      </c>
      <c r="AO115" s="156"/>
      <c r="AP115" s="157"/>
      <c r="AQ115" s="158"/>
      <c r="AR115" s="158"/>
      <c r="AS115" s="14"/>
      <c r="AT115" s="158"/>
    </row>
    <row r="116" spans="1:46" ht="46.5" customHeight="1" x14ac:dyDescent="0.25">
      <c r="A116" s="142" t="str">
        <f t="shared" si="7"/>
        <v>✔</v>
      </c>
      <c r="B116" s="143">
        <v>2026</v>
      </c>
      <c r="C116" s="144" t="s">
        <v>30</v>
      </c>
      <c r="D116" s="144" t="s">
        <v>473</v>
      </c>
      <c r="E116" s="145" t="s">
        <v>39</v>
      </c>
      <c r="F116" s="145"/>
      <c r="G116" s="146" t="s">
        <v>482</v>
      </c>
      <c r="H116" s="143" t="s">
        <v>179</v>
      </c>
      <c r="I116" s="145" t="s">
        <v>184</v>
      </c>
      <c r="J116" s="145"/>
      <c r="K116" s="143" t="s">
        <v>99</v>
      </c>
      <c r="L116" s="145" t="s">
        <v>93</v>
      </c>
      <c r="M116" s="147" t="s">
        <v>3</v>
      </c>
      <c r="N116" s="148" t="s">
        <v>256</v>
      </c>
      <c r="O116" s="149"/>
      <c r="P116" s="150"/>
      <c r="Q116" s="150"/>
      <c r="R116" s="145" t="s">
        <v>195</v>
      </c>
      <c r="S116" s="151"/>
      <c r="T116" s="152"/>
      <c r="U116" s="153" t="s">
        <v>483</v>
      </c>
      <c r="V116" s="145">
        <v>2026</v>
      </c>
      <c r="W116" s="152">
        <v>46387</v>
      </c>
      <c r="X116" s="152"/>
      <c r="Y116" s="152">
        <v>46024</v>
      </c>
      <c r="Z116" s="149">
        <v>144000</v>
      </c>
      <c r="AA116" s="150">
        <v>0</v>
      </c>
      <c r="AB116" s="150">
        <f t="shared" si="16"/>
        <v>144000</v>
      </c>
      <c r="AC116" s="150">
        <v>0</v>
      </c>
      <c r="AD116" s="150">
        <f t="shared" si="17"/>
        <v>144000</v>
      </c>
      <c r="AE116" s="150">
        <f t="shared" si="18"/>
        <v>144000</v>
      </c>
      <c r="AF116" s="154" t="s">
        <v>6</v>
      </c>
      <c r="AG116" s="153"/>
      <c r="AH116" s="150"/>
      <c r="AI116" s="150"/>
      <c r="AJ116" s="150"/>
      <c r="AK116" s="150"/>
      <c r="AL116" s="155"/>
      <c r="AM116" s="155"/>
      <c r="AN116" s="153" t="s">
        <v>258</v>
      </c>
      <c r="AO116" s="156"/>
      <c r="AP116" s="157"/>
      <c r="AQ116" s="158"/>
      <c r="AR116" s="158"/>
      <c r="AS116" s="14"/>
      <c r="AT116" s="158"/>
    </row>
    <row r="117" spans="1:46" ht="46.5" customHeight="1" x14ac:dyDescent="0.25">
      <c r="A117" s="142" t="str">
        <f t="shared" si="7"/>
        <v>✔</v>
      </c>
      <c r="B117" s="143">
        <v>2026</v>
      </c>
      <c r="C117" s="144" t="s">
        <v>30</v>
      </c>
      <c r="D117" s="144" t="s">
        <v>473</v>
      </c>
      <c r="E117" s="145" t="s">
        <v>39</v>
      </c>
      <c r="F117" s="145"/>
      <c r="G117" s="146" t="s">
        <v>484</v>
      </c>
      <c r="H117" s="143" t="s">
        <v>179</v>
      </c>
      <c r="I117" s="145" t="s">
        <v>184</v>
      </c>
      <c r="J117" s="145"/>
      <c r="K117" s="143" t="s">
        <v>99</v>
      </c>
      <c r="L117" s="145" t="s">
        <v>93</v>
      </c>
      <c r="M117" s="147" t="s">
        <v>3</v>
      </c>
      <c r="N117" s="148" t="s">
        <v>256</v>
      </c>
      <c r="O117" s="149"/>
      <c r="P117" s="150"/>
      <c r="Q117" s="150"/>
      <c r="R117" s="145" t="s">
        <v>195</v>
      </c>
      <c r="S117" s="151"/>
      <c r="T117" s="152"/>
      <c r="U117" s="153" t="s">
        <v>485</v>
      </c>
      <c r="V117" s="145">
        <v>2026</v>
      </c>
      <c r="W117" s="152">
        <v>46387</v>
      </c>
      <c r="X117" s="152"/>
      <c r="Y117" s="152">
        <v>46024</v>
      </c>
      <c r="Z117" s="149">
        <v>100800</v>
      </c>
      <c r="AA117" s="150">
        <v>0</v>
      </c>
      <c r="AB117" s="150">
        <f t="shared" si="16"/>
        <v>100800</v>
      </c>
      <c r="AC117" s="150">
        <v>0</v>
      </c>
      <c r="AD117" s="150">
        <f t="shared" si="17"/>
        <v>100800</v>
      </c>
      <c r="AE117" s="150">
        <f t="shared" si="18"/>
        <v>100800</v>
      </c>
      <c r="AF117" s="154" t="s">
        <v>6</v>
      </c>
      <c r="AG117" s="153"/>
      <c r="AH117" s="150"/>
      <c r="AI117" s="150"/>
      <c r="AJ117" s="150"/>
      <c r="AK117" s="150"/>
      <c r="AL117" s="155"/>
      <c r="AM117" s="155"/>
      <c r="AN117" s="153" t="s">
        <v>258</v>
      </c>
      <c r="AO117" s="156"/>
      <c r="AP117" s="157"/>
      <c r="AQ117" s="158"/>
      <c r="AR117" s="158"/>
      <c r="AS117" s="14"/>
      <c r="AT117" s="158"/>
    </row>
    <row r="118" spans="1:46" ht="46.5" customHeight="1" x14ac:dyDescent="0.25">
      <c r="A118" s="142" t="str">
        <f t="shared" si="7"/>
        <v>✔</v>
      </c>
      <c r="B118" s="143">
        <v>2026</v>
      </c>
      <c r="C118" s="144" t="s">
        <v>30</v>
      </c>
      <c r="D118" s="144" t="s">
        <v>473</v>
      </c>
      <c r="E118" s="145" t="s">
        <v>39</v>
      </c>
      <c r="F118" s="145"/>
      <c r="G118" s="146" t="s">
        <v>486</v>
      </c>
      <c r="H118" s="143" t="s">
        <v>179</v>
      </c>
      <c r="I118" s="145" t="s">
        <v>184</v>
      </c>
      <c r="J118" s="145"/>
      <c r="K118" s="143" t="s">
        <v>99</v>
      </c>
      <c r="L118" s="145" t="s">
        <v>93</v>
      </c>
      <c r="M118" s="147" t="s">
        <v>3</v>
      </c>
      <c r="N118" s="148" t="s">
        <v>256</v>
      </c>
      <c r="O118" s="149"/>
      <c r="P118" s="150"/>
      <c r="Q118" s="150"/>
      <c r="R118" s="145" t="s">
        <v>195</v>
      </c>
      <c r="S118" s="151"/>
      <c r="T118" s="152"/>
      <c r="U118" s="153" t="s">
        <v>487</v>
      </c>
      <c r="V118" s="145">
        <v>2026</v>
      </c>
      <c r="W118" s="152">
        <v>46387</v>
      </c>
      <c r="X118" s="152"/>
      <c r="Y118" s="152">
        <v>46024</v>
      </c>
      <c r="Z118" s="149">
        <v>100800</v>
      </c>
      <c r="AA118" s="150">
        <v>0</v>
      </c>
      <c r="AB118" s="150">
        <f t="shared" si="16"/>
        <v>100800</v>
      </c>
      <c r="AC118" s="150">
        <v>0</v>
      </c>
      <c r="AD118" s="150">
        <f t="shared" si="17"/>
        <v>100800</v>
      </c>
      <c r="AE118" s="150">
        <f t="shared" si="18"/>
        <v>100800</v>
      </c>
      <c r="AF118" s="154" t="s">
        <v>6</v>
      </c>
      <c r="AG118" s="153"/>
      <c r="AH118" s="150"/>
      <c r="AI118" s="150"/>
      <c r="AJ118" s="150"/>
      <c r="AK118" s="150"/>
      <c r="AL118" s="155"/>
      <c r="AM118" s="155"/>
      <c r="AN118" s="153" t="s">
        <v>258</v>
      </c>
      <c r="AO118" s="156"/>
      <c r="AP118" s="157"/>
      <c r="AQ118" s="158"/>
      <c r="AR118" s="158"/>
      <c r="AS118" s="14"/>
      <c r="AT118" s="158"/>
    </row>
    <row r="119" spans="1:46" ht="46.5" customHeight="1" x14ac:dyDescent="0.25">
      <c r="A119" s="142" t="str">
        <f t="shared" si="7"/>
        <v>✔</v>
      </c>
      <c r="B119" s="143">
        <v>2026</v>
      </c>
      <c r="C119" s="144" t="s">
        <v>30</v>
      </c>
      <c r="D119" s="144" t="s">
        <v>473</v>
      </c>
      <c r="E119" s="145" t="s">
        <v>39</v>
      </c>
      <c r="F119" s="145"/>
      <c r="G119" s="146" t="s">
        <v>488</v>
      </c>
      <c r="H119" s="143" t="s">
        <v>179</v>
      </c>
      <c r="I119" s="145" t="s">
        <v>184</v>
      </c>
      <c r="J119" s="145"/>
      <c r="K119" s="143" t="s">
        <v>99</v>
      </c>
      <c r="L119" s="145" t="s">
        <v>93</v>
      </c>
      <c r="M119" s="147" t="s">
        <v>3</v>
      </c>
      <c r="N119" s="148" t="s">
        <v>256</v>
      </c>
      <c r="O119" s="149"/>
      <c r="P119" s="150"/>
      <c r="Q119" s="150"/>
      <c r="R119" s="145" t="s">
        <v>195</v>
      </c>
      <c r="S119" s="151"/>
      <c r="T119" s="152"/>
      <c r="U119" s="153" t="s">
        <v>489</v>
      </c>
      <c r="V119" s="145">
        <v>2026</v>
      </c>
      <c r="W119" s="152">
        <v>46387</v>
      </c>
      <c r="X119" s="152"/>
      <c r="Y119" s="152">
        <v>46024</v>
      </c>
      <c r="Z119" s="149">
        <v>144000</v>
      </c>
      <c r="AA119" s="150">
        <v>0</v>
      </c>
      <c r="AB119" s="150">
        <f t="shared" si="16"/>
        <v>144000</v>
      </c>
      <c r="AC119" s="150">
        <v>0</v>
      </c>
      <c r="AD119" s="150">
        <f t="shared" si="17"/>
        <v>144000</v>
      </c>
      <c r="AE119" s="150">
        <f t="shared" si="18"/>
        <v>144000</v>
      </c>
      <c r="AF119" s="154" t="s">
        <v>6</v>
      </c>
      <c r="AG119" s="153"/>
      <c r="AH119" s="150"/>
      <c r="AI119" s="150"/>
      <c r="AJ119" s="150"/>
      <c r="AK119" s="150"/>
      <c r="AL119" s="155"/>
      <c r="AM119" s="155"/>
      <c r="AN119" s="153" t="s">
        <v>258</v>
      </c>
      <c r="AO119" s="156"/>
      <c r="AP119" s="157"/>
      <c r="AQ119" s="158"/>
      <c r="AR119" s="158"/>
      <c r="AS119" s="14"/>
      <c r="AT119" s="158"/>
    </row>
    <row r="120" spans="1:46" ht="46.5" customHeight="1" x14ac:dyDescent="0.25">
      <c r="A120" s="142" t="str">
        <f t="shared" si="7"/>
        <v>✔</v>
      </c>
      <c r="B120" s="143">
        <v>2026</v>
      </c>
      <c r="C120" s="144" t="s">
        <v>30</v>
      </c>
      <c r="D120" s="144" t="s">
        <v>473</v>
      </c>
      <c r="E120" s="145" t="s">
        <v>39</v>
      </c>
      <c r="F120" s="145"/>
      <c r="G120" s="146" t="s">
        <v>490</v>
      </c>
      <c r="H120" s="143" t="s">
        <v>179</v>
      </c>
      <c r="I120" s="145" t="s">
        <v>184</v>
      </c>
      <c r="J120" s="145"/>
      <c r="K120" s="143" t="s">
        <v>99</v>
      </c>
      <c r="L120" s="145" t="s">
        <v>93</v>
      </c>
      <c r="M120" s="147" t="s">
        <v>3</v>
      </c>
      <c r="N120" s="148" t="s">
        <v>256</v>
      </c>
      <c r="O120" s="149"/>
      <c r="P120" s="150"/>
      <c r="Q120" s="150"/>
      <c r="R120" s="145" t="s">
        <v>195</v>
      </c>
      <c r="S120" s="151"/>
      <c r="T120" s="152"/>
      <c r="U120" s="153" t="s">
        <v>491</v>
      </c>
      <c r="V120" s="145">
        <v>2026</v>
      </c>
      <c r="W120" s="152">
        <v>46387</v>
      </c>
      <c r="X120" s="152"/>
      <c r="Y120" s="152">
        <v>46024</v>
      </c>
      <c r="Z120" s="149">
        <v>72000</v>
      </c>
      <c r="AA120" s="150">
        <v>0</v>
      </c>
      <c r="AB120" s="150">
        <f t="shared" si="16"/>
        <v>72000</v>
      </c>
      <c r="AC120" s="150">
        <v>0</v>
      </c>
      <c r="AD120" s="150">
        <f t="shared" si="17"/>
        <v>72000</v>
      </c>
      <c r="AE120" s="150">
        <f t="shared" si="18"/>
        <v>72000</v>
      </c>
      <c r="AF120" s="154" t="s">
        <v>6</v>
      </c>
      <c r="AG120" s="153"/>
      <c r="AH120" s="150"/>
      <c r="AI120" s="150"/>
      <c r="AJ120" s="150"/>
      <c r="AK120" s="150"/>
      <c r="AL120" s="155"/>
      <c r="AM120" s="155"/>
      <c r="AN120" s="153" t="s">
        <v>258</v>
      </c>
      <c r="AO120" s="156"/>
      <c r="AP120" s="157"/>
      <c r="AQ120" s="158"/>
      <c r="AR120" s="158"/>
      <c r="AS120" s="14"/>
      <c r="AT120" s="158"/>
    </row>
    <row r="121" spans="1:46" ht="46.5" customHeight="1" x14ac:dyDescent="0.25">
      <c r="A121" s="142" t="str">
        <f t="shared" si="7"/>
        <v>✔</v>
      </c>
      <c r="B121" s="143">
        <v>2026</v>
      </c>
      <c r="C121" s="144" t="s">
        <v>25</v>
      </c>
      <c r="D121" s="144" t="s">
        <v>492</v>
      </c>
      <c r="E121" s="145" t="s">
        <v>39</v>
      </c>
      <c r="F121" s="145"/>
      <c r="G121" s="146" t="s">
        <v>493</v>
      </c>
      <c r="H121" s="143" t="s">
        <v>179</v>
      </c>
      <c r="I121" s="145" t="s">
        <v>184</v>
      </c>
      <c r="J121" s="145"/>
      <c r="K121" s="143" t="s">
        <v>99</v>
      </c>
      <c r="L121" s="145" t="s">
        <v>93</v>
      </c>
      <c r="M121" s="147" t="s">
        <v>3</v>
      </c>
      <c r="N121" s="148" t="s">
        <v>256</v>
      </c>
      <c r="O121" s="149"/>
      <c r="P121" s="150"/>
      <c r="Q121" s="150"/>
      <c r="R121" s="145" t="s">
        <v>195</v>
      </c>
      <c r="S121" s="151"/>
      <c r="T121" s="152"/>
      <c r="U121" s="153" t="s">
        <v>494</v>
      </c>
      <c r="V121" s="145">
        <v>2026</v>
      </c>
      <c r="W121" s="152">
        <v>46387</v>
      </c>
      <c r="X121" s="152"/>
      <c r="Y121" s="152">
        <v>46024</v>
      </c>
      <c r="Z121" s="149">
        <v>257142.84</v>
      </c>
      <c r="AA121" s="150"/>
      <c r="AB121" s="150">
        <f t="shared" si="16"/>
        <v>257142.84</v>
      </c>
      <c r="AC121" s="150"/>
      <c r="AD121" s="150">
        <f t="shared" ref="AD121:AD152" si="19">Z121</f>
        <v>257142.84</v>
      </c>
      <c r="AE121" s="150">
        <f t="shared" ref="AE121:AE152" si="20">AB121</f>
        <v>257142.84</v>
      </c>
      <c r="AF121" s="154" t="s">
        <v>6</v>
      </c>
      <c r="AG121" s="153"/>
      <c r="AH121" s="150"/>
      <c r="AI121" s="150"/>
      <c r="AJ121" s="150"/>
      <c r="AK121" s="150"/>
      <c r="AL121" s="155"/>
      <c r="AM121" s="155"/>
      <c r="AN121" s="153" t="s">
        <v>258</v>
      </c>
      <c r="AO121" s="156"/>
      <c r="AP121" s="157"/>
      <c r="AQ121" s="158"/>
      <c r="AR121" s="158"/>
      <c r="AS121" s="14"/>
      <c r="AT121" s="158"/>
    </row>
    <row r="122" spans="1:46" ht="46.5" customHeight="1" x14ac:dyDescent="0.25">
      <c r="A122" s="142" t="str">
        <f t="shared" si="7"/>
        <v>✔</v>
      </c>
      <c r="B122" s="143">
        <v>2026</v>
      </c>
      <c r="C122" s="144" t="s">
        <v>25</v>
      </c>
      <c r="D122" s="144" t="s">
        <v>492</v>
      </c>
      <c r="E122" s="145" t="s">
        <v>39</v>
      </c>
      <c r="F122" s="145"/>
      <c r="G122" s="146" t="s">
        <v>495</v>
      </c>
      <c r="H122" s="143" t="s">
        <v>179</v>
      </c>
      <c r="I122" s="145" t="s">
        <v>184</v>
      </c>
      <c r="J122" s="145"/>
      <c r="K122" s="143" t="s">
        <v>99</v>
      </c>
      <c r="L122" s="145" t="s">
        <v>93</v>
      </c>
      <c r="M122" s="147" t="s">
        <v>3</v>
      </c>
      <c r="N122" s="148" t="s">
        <v>256</v>
      </c>
      <c r="O122" s="149"/>
      <c r="P122" s="150"/>
      <c r="Q122" s="150"/>
      <c r="R122" s="145" t="s">
        <v>195</v>
      </c>
      <c r="S122" s="151"/>
      <c r="T122" s="152"/>
      <c r="U122" s="153" t="s">
        <v>496</v>
      </c>
      <c r="V122" s="145">
        <v>2026</v>
      </c>
      <c r="W122" s="152">
        <v>46387</v>
      </c>
      <c r="X122" s="152"/>
      <c r="Y122" s="152">
        <v>46024</v>
      </c>
      <c r="Z122" s="149">
        <v>84000</v>
      </c>
      <c r="AA122" s="150"/>
      <c r="AB122" s="150">
        <f t="shared" si="16"/>
        <v>84000</v>
      </c>
      <c r="AC122" s="150"/>
      <c r="AD122" s="150">
        <f t="shared" si="19"/>
        <v>84000</v>
      </c>
      <c r="AE122" s="150">
        <f t="shared" si="20"/>
        <v>84000</v>
      </c>
      <c r="AF122" s="154" t="s">
        <v>6</v>
      </c>
      <c r="AG122" s="153"/>
      <c r="AH122" s="150"/>
      <c r="AI122" s="150"/>
      <c r="AJ122" s="150"/>
      <c r="AK122" s="150"/>
      <c r="AL122" s="155"/>
      <c r="AM122" s="155"/>
      <c r="AN122" s="153" t="s">
        <v>258</v>
      </c>
      <c r="AO122" s="156"/>
      <c r="AP122" s="157"/>
      <c r="AQ122" s="158"/>
      <c r="AR122" s="158"/>
      <c r="AS122" s="14"/>
      <c r="AT122" s="158"/>
    </row>
    <row r="123" spans="1:46" ht="46.5" customHeight="1" x14ac:dyDescent="0.25">
      <c r="A123" s="142" t="str">
        <f t="shared" si="7"/>
        <v>✔</v>
      </c>
      <c r="B123" s="143">
        <v>2026</v>
      </c>
      <c r="C123" s="144" t="s">
        <v>25</v>
      </c>
      <c r="D123" s="144" t="s">
        <v>492</v>
      </c>
      <c r="E123" s="145" t="s">
        <v>39</v>
      </c>
      <c r="F123" s="145"/>
      <c r="G123" s="146" t="s">
        <v>497</v>
      </c>
      <c r="H123" s="143" t="s">
        <v>179</v>
      </c>
      <c r="I123" s="145" t="s">
        <v>184</v>
      </c>
      <c r="J123" s="145"/>
      <c r="K123" s="143" t="s">
        <v>99</v>
      </c>
      <c r="L123" s="145" t="s">
        <v>93</v>
      </c>
      <c r="M123" s="147" t="s">
        <v>3</v>
      </c>
      <c r="N123" s="148" t="s">
        <v>256</v>
      </c>
      <c r="O123" s="149"/>
      <c r="P123" s="150"/>
      <c r="Q123" s="150"/>
      <c r="R123" s="145" t="s">
        <v>195</v>
      </c>
      <c r="S123" s="151"/>
      <c r="T123" s="152"/>
      <c r="U123" s="153" t="s">
        <v>498</v>
      </c>
      <c r="V123" s="145">
        <v>2026</v>
      </c>
      <c r="W123" s="152">
        <v>46387</v>
      </c>
      <c r="X123" s="152"/>
      <c r="Y123" s="152">
        <v>46024</v>
      </c>
      <c r="Z123" s="149">
        <v>120000</v>
      </c>
      <c r="AA123" s="150"/>
      <c r="AB123" s="150">
        <f t="shared" si="16"/>
        <v>120000</v>
      </c>
      <c r="AC123" s="150"/>
      <c r="AD123" s="150">
        <f t="shared" si="19"/>
        <v>120000</v>
      </c>
      <c r="AE123" s="150">
        <f t="shared" si="20"/>
        <v>120000</v>
      </c>
      <c r="AF123" s="154" t="s">
        <v>6</v>
      </c>
      <c r="AG123" s="153"/>
      <c r="AH123" s="150"/>
      <c r="AI123" s="150"/>
      <c r="AJ123" s="150"/>
      <c r="AK123" s="150"/>
      <c r="AL123" s="155"/>
      <c r="AM123" s="155"/>
      <c r="AN123" s="153" t="s">
        <v>258</v>
      </c>
      <c r="AO123" s="156"/>
      <c r="AP123" s="157"/>
      <c r="AQ123" s="158"/>
      <c r="AR123" s="158"/>
      <c r="AS123" s="14"/>
      <c r="AT123" s="158"/>
    </row>
    <row r="124" spans="1:46" ht="46.5" customHeight="1" x14ac:dyDescent="0.25">
      <c r="A124" s="142" t="str">
        <f t="shared" si="7"/>
        <v>✔</v>
      </c>
      <c r="B124" s="143">
        <v>2026</v>
      </c>
      <c r="C124" s="144" t="s">
        <v>25</v>
      </c>
      <c r="D124" s="144" t="s">
        <v>492</v>
      </c>
      <c r="E124" s="145" t="s">
        <v>39</v>
      </c>
      <c r="F124" s="145"/>
      <c r="G124" s="146" t="s">
        <v>499</v>
      </c>
      <c r="H124" s="143" t="s">
        <v>179</v>
      </c>
      <c r="I124" s="145" t="s">
        <v>184</v>
      </c>
      <c r="J124" s="145"/>
      <c r="K124" s="143" t="s">
        <v>99</v>
      </c>
      <c r="L124" s="145" t="s">
        <v>93</v>
      </c>
      <c r="M124" s="147" t="s">
        <v>3</v>
      </c>
      <c r="N124" s="148" t="s">
        <v>256</v>
      </c>
      <c r="O124" s="149"/>
      <c r="P124" s="150"/>
      <c r="Q124" s="150"/>
      <c r="R124" s="145" t="s">
        <v>195</v>
      </c>
      <c r="S124" s="151"/>
      <c r="T124" s="152"/>
      <c r="U124" s="153" t="s">
        <v>500</v>
      </c>
      <c r="V124" s="145">
        <v>2026</v>
      </c>
      <c r="W124" s="152">
        <v>46387</v>
      </c>
      <c r="X124" s="152"/>
      <c r="Y124" s="152">
        <v>46024</v>
      </c>
      <c r="Z124" s="149">
        <v>264000</v>
      </c>
      <c r="AA124" s="150"/>
      <c r="AB124" s="150">
        <f t="shared" si="16"/>
        <v>264000</v>
      </c>
      <c r="AC124" s="150"/>
      <c r="AD124" s="150">
        <f t="shared" si="19"/>
        <v>264000</v>
      </c>
      <c r="AE124" s="150">
        <f t="shared" si="20"/>
        <v>264000</v>
      </c>
      <c r="AF124" s="154" t="s">
        <v>6</v>
      </c>
      <c r="AG124" s="153"/>
      <c r="AH124" s="150"/>
      <c r="AI124" s="150"/>
      <c r="AJ124" s="150"/>
      <c r="AK124" s="150"/>
      <c r="AL124" s="155"/>
      <c r="AM124" s="155"/>
      <c r="AN124" s="153" t="s">
        <v>258</v>
      </c>
      <c r="AO124" s="156"/>
      <c r="AP124" s="157"/>
      <c r="AQ124" s="158"/>
      <c r="AR124" s="158"/>
      <c r="AS124" s="14"/>
      <c r="AT124" s="158"/>
    </row>
    <row r="125" spans="1:46" ht="46.5" customHeight="1" x14ac:dyDescent="0.25">
      <c r="A125" s="142" t="str">
        <f t="shared" si="7"/>
        <v>✔</v>
      </c>
      <c r="B125" s="143">
        <v>2026</v>
      </c>
      <c r="C125" s="144" t="s">
        <v>25</v>
      </c>
      <c r="D125" s="144" t="s">
        <v>492</v>
      </c>
      <c r="E125" s="145" t="s">
        <v>39</v>
      </c>
      <c r="F125" s="145"/>
      <c r="G125" s="146" t="s">
        <v>501</v>
      </c>
      <c r="H125" s="143" t="s">
        <v>179</v>
      </c>
      <c r="I125" s="145" t="s">
        <v>184</v>
      </c>
      <c r="J125" s="145"/>
      <c r="K125" s="143" t="s">
        <v>99</v>
      </c>
      <c r="L125" s="145" t="s">
        <v>93</v>
      </c>
      <c r="M125" s="147" t="s">
        <v>3</v>
      </c>
      <c r="N125" s="148" t="s">
        <v>256</v>
      </c>
      <c r="O125" s="149"/>
      <c r="P125" s="150"/>
      <c r="Q125" s="150"/>
      <c r="R125" s="145" t="s">
        <v>195</v>
      </c>
      <c r="S125" s="151"/>
      <c r="T125" s="152"/>
      <c r="U125" s="153" t="s">
        <v>502</v>
      </c>
      <c r="V125" s="145">
        <v>2026</v>
      </c>
      <c r="W125" s="152">
        <v>46387</v>
      </c>
      <c r="X125" s="152"/>
      <c r="Y125" s="152">
        <v>46024</v>
      </c>
      <c r="Z125" s="149">
        <v>216000</v>
      </c>
      <c r="AA125" s="150"/>
      <c r="AB125" s="150">
        <f t="shared" si="16"/>
        <v>216000</v>
      </c>
      <c r="AC125" s="150"/>
      <c r="AD125" s="150">
        <f t="shared" si="19"/>
        <v>216000</v>
      </c>
      <c r="AE125" s="150">
        <f t="shared" si="20"/>
        <v>216000</v>
      </c>
      <c r="AF125" s="154" t="s">
        <v>6</v>
      </c>
      <c r="AG125" s="153"/>
      <c r="AH125" s="150"/>
      <c r="AI125" s="150"/>
      <c r="AJ125" s="150"/>
      <c r="AK125" s="150"/>
      <c r="AL125" s="155"/>
      <c r="AM125" s="155"/>
      <c r="AN125" s="153" t="s">
        <v>258</v>
      </c>
      <c r="AO125" s="156"/>
      <c r="AP125" s="157"/>
      <c r="AQ125" s="158"/>
      <c r="AR125" s="158"/>
      <c r="AS125" s="14"/>
      <c r="AT125" s="158"/>
    </row>
    <row r="126" spans="1:46" ht="46.5" customHeight="1" x14ac:dyDescent="0.25">
      <c r="A126" s="142" t="str">
        <f t="shared" si="7"/>
        <v>✔</v>
      </c>
      <c r="B126" s="143">
        <v>2026</v>
      </c>
      <c r="C126" s="144" t="s">
        <v>25</v>
      </c>
      <c r="D126" s="144" t="s">
        <v>492</v>
      </c>
      <c r="E126" s="145" t="s">
        <v>39</v>
      </c>
      <c r="F126" s="145"/>
      <c r="G126" s="146" t="s">
        <v>503</v>
      </c>
      <c r="H126" s="143" t="s">
        <v>179</v>
      </c>
      <c r="I126" s="145" t="s">
        <v>184</v>
      </c>
      <c r="J126" s="145"/>
      <c r="K126" s="143" t="s">
        <v>99</v>
      </c>
      <c r="L126" s="145" t="s">
        <v>93</v>
      </c>
      <c r="M126" s="147" t="s">
        <v>3</v>
      </c>
      <c r="N126" s="148" t="s">
        <v>256</v>
      </c>
      <c r="O126" s="149"/>
      <c r="P126" s="150"/>
      <c r="Q126" s="150"/>
      <c r="R126" s="145" t="s">
        <v>195</v>
      </c>
      <c r="S126" s="151"/>
      <c r="T126" s="152"/>
      <c r="U126" s="153" t="s">
        <v>504</v>
      </c>
      <c r="V126" s="145">
        <v>2026</v>
      </c>
      <c r="W126" s="152">
        <v>46387</v>
      </c>
      <c r="X126" s="152"/>
      <c r="Y126" s="152">
        <v>46024</v>
      </c>
      <c r="Z126" s="149">
        <v>144000</v>
      </c>
      <c r="AA126" s="150"/>
      <c r="AB126" s="150">
        <f t="shared" si="16"/>
        <v>144000</v>
      </c>
      <c r="AC126" s="150"/>
      <c r="AD126" s="150">
        <f t="shared" si="19"/>
        <v>144000</v>
      </c>
      <c r="AE126" s="150">
        <f t="shared" si="20"/>
        <v>144000</v>
      </c>
      <c r="AF126" s="154" t="s">
        <v>6</v>
      </c>
      <c r="AG126" s="153"/>
      <c r="AH126" s="150"/>
      <c r="AI126" s="150"/>
      <c r="AJ126" s="150"/>
      <c r="AK126" s="150"/>
      <c r="AL126" s="155"/>
      <c r="AM126" s="155"/>
      <c r="AN126" s="153" t="s">
        <v>258</v>
      </c>
      <c r="AO126" s="156"/>
      <c r="AP126" s="157"/>
      <c r="AQ126" s="158"/>
      <c r="AR126" s="158"/>
      <c r="AS126" s="14"/>
      <c r="AT126" s="158"/>
    </row>
    <row r="127" spans="1:46" ht="46.5" customHeight="1" x14ac:dyDescent="0.25">
      <c r="A127" s="142" t="str">
        <f t="shared" si="7"/>
        <v>✔</v>
      </c>
      <c r="B127" s="143">
        <v>2026</v>
      </c>
      <c r="C127" s="144" t="s">
        <v>25</v>
      </c>
      <c r="D127" s="144" t="s">
        <v>492</v>
      </c>
      <c r="E127" s="145" t="s">
        <v>39</v>
      </c>
      <c r="F127" s="145"/>
      <c r="G127" s="146" t="s">
        <v>505</v>
      </c>
      <c r="H127" s="143" t="s">
        <v>179</v>
      </c>
      <c r="I127" s="145" t="s">
        <v>184</v>
      </c>
      <c r="J127" s="145"/>
      <c r="K127" s="143" t="s">
        <v>99</v>
      </c>
      <c r="L127" s="145" t="s">
        <v>93</v>
      </c>
      <c r="M127" s="147" t="s">
        <v>3</v>
      </c>
      <c r="N127" s="148" t="s">
        <v>256</v>
      </c>
      <c r="O127" s="149"/>
      <c r="P127" s="150"/>
      <c r="Q127" s="150"/>
      <c r="R127" s="145" t="s">
        <v>195</v>
      </c>
      <c r="S127" s="151"/>
      <c r="T127" s="152"/>
      <c r="U127" s="153" t="s">
        <v>506</v>
      </c>
      <c r="V127" s="145">
        <v>2026</v>
      </c>
      <c r="W127" s="152">
        <v>46387</v>
      </c>
      <c r="X127" s="152"/>
      <c r="Y127" s="152">
        <v>46024</v>
      </c>
      <c r="Z127" s="149">
        <v>132000</v>
      </c>
      <c r="AA127" s="150"/>
      <c r="AB127" s="150">
        <f t="shared" si="16"/>
        <v>132000</v>
      </c>
      <c r="AC127" s="150"/>
      <c r="AD127" s="150">
        <f t="shared" si="19"/>
        <v>132000</v>
      </c>
      <c r="AE127" s="150">
        <f t="shared" si="20"/>
        <v>132000</v>
      </c>
      <c r="AF127" s="154" t="s">
        <v>6</v>
      </c>
      <c r="AG127" s="153"/>
      <c r="AH127" s="150"/>
      <c r="AI127" s="150"/>
      <c r="AJ127" s="150"/>
      <c r="AK127" s="150"/>
      <c r="AL127" s="155"/>
      <c r="AM127" s="155"/>
      <c r="AN127" s="153" t="s">
        <v>258</v>
      </c>
      <c r="AO127" s="156"/>
      <c r="AP127" s="157"/>
      <c r="AQ127" s="158"/>
      <c r="AR127" s="158"/>
      <c r="AS127" s="14"/>
      <c r="AT127" s="158"/>
    </row>
    <row r="128" spans="1:46" ht="46.5" customHeight="1" x14ac:dyDescent="0.25">
      <c r="A128" s="142" t="str">
        <f t="shared" si="7"/>
        <v>✔</v>
      </c>
      <c r="B128" s="143">
        <v>2026</v>
      </c>
      <c r="C128" s="144" t="s">
        <v>25</v>
      </c>
      <c r="D128" s="144" t="s">
        <v>492</v>
      </c>
      <c r="E128" s="145" t="s">
        <v>39</v>
      </c>
      <c r="F128" s="145"/>
      <c r="G128" s="146" t="s">
        <v>507</v>
      </c>
      <c r="H128" s="143" t="s">
        <v>179</v>
      </c>
      <c r="I128" s="145" t="s">
        <v>184</v>
      </c>
      <c r="J128" s="145"/>
      <c r="K128" s="143" t="s">
        <v>99</v>
      </c>
      <c r="L128" s="145" t="s">
        <v>93</v>
      </c>
      <c r="M128" s="147" t="s">
        <v>3</v>
      </c>
      <c r="N128" s="148" t="s">
        <v>256</v>
      </c>
      <c r="O128" s="149"/>
      <c r="P128" s="150"/>
      <c r="Q128" s="150"/>
      <c r="R128" s="145" t="s">
        <v>195</v>
      </c>
      <c r="S128" s="151"/>
      <c r="T128" s="152"/>
      <c r="U128" s="153" t="s">
        <v>508</v>
      </c>
      <c r="V128" s="145">
        <v>2026</v>
      </c>
      <c r="W128" s="152">
        <v>46387</v>
      </c>
      <c r="X128" s="152"/>
      <c r="Y128" s="152">
        <v>46024</v>
      </c>
      <c r="Z128" s="149">
        <v>252000</v>
      </c>
      <c r="AA128" s="150"/>
      <c r="AB128" s="150">
        <f t="shared" si="16"/>
        <v>252000</v>
      </c>
      <c r="AC128" s="150"/>
      <c r="AD128" s="150">
        <f t="shared" si="19"/>
        <v>252000</v>
      </c>
      <c r="AE128" s="150">
        <f t="shared" si="20"/>
        <v>252000</v>
      </c>
      <c r="AF128" s="154" t="s">
        <v>6</v>
      </c>
      <c r="AG128" s="153"/>
      <c r="AH128" s="150"/>
      <c r="AI128" s="150"/>
      <c r="AJ128" s="150"/>
      <c r="AK128" s="150"/>
      <c r="AL128" s="155"/>
      <c r="AM128" s="155"/>
      <c r="AN128" s="153" t="s">
        <v>258</v>
      </c>
      <c r="AO128" s="156"/>
      <c r="AP128" s="157"/>
      <c r="AQ128" s="158"/>
      <c r="AR128" s="158"/>
      <c r="AS128" s="14"/>
      <c r="AT128" s="158"/>
    </row>
    <row r="129" spans="1:46" ht="46.5" customHeight="1" x14ac:dyDescent="0.25">
      <c r="A129" s="142" t="str">
        <f t="shared" si="7"/>
        <v>✔</v>
      </c>
      <c r="B129" s="143">
        <v>2026</v>
      </c>
      <c r="C129" s="144" t="s">
        <v>25</v>
      </c>
      <c r="D129" s="144" t="s">
        <v>492</v>
      </c>
      <c r="E129" s="145" t="s">
        <v>39</v>
      </c>
      <c r="F129" s="145"/>
      <c r="G129" s="146" t="s">
        <v>509</v>
      </c>
      <c r="H129" s="143" t="s">
        <v>179</v>
      </c>
      <c r="I129" s="145" t="s">
        <v>184</v>
      </c>
      <c r="J129" s="145"/>
      <c r="K129" s="143" t="s">
        <v>99</v>
      </c>
      <c r="L129" s="145" t="s">
        <v>93</v>
      </c>
      <c r="M129" s="147" t="s">
        <v>3</v>
      </c>
      <c r="N129" s="148" t="s">
        <v>256</v>
      </c>
      <c r="O129" s="149"/>
      <c r="P129" s="150"/>
      <c r="Q129" s="150"/>
      <c r="R129" s="145" t="s">
        <v>195</v>
      </c>
      <c r="S129" s="151"/>
      <c r="T129" s="152"/>
      <c r="U129" s="153" t="s">
        <v>510</v>
      </c>
      <c r="V129" s="145">
        <v>2026</v>
      </c>
      <c r="W129" s="152">
        <v>46387</v>
      </c>
      <c r="X129" s="152"/>
      <c r="Y129" s="152">
        <v>46024</v>
      </c>
      <c r="Z129" s="149">
        <v>84000</v>
      </c>
      <c r="AA129" s="150"/>
      <c r="AB129" s="150">
        <f t="shared" si="16"/>
        <v>84000</v>
      </c>
      <c r="AC129" s="150"/>
      <c r="AD129" s="150">
        <f t="shared" si="19"/>
        <v>84000</v>
      </c>
      <c r="AE129" s="150">
        <f t="shared" si="20"/>
        <v>84000</v>
      </c>
      <c r="AF129" s="154" t="s">
        <v>6</v>
      </c>
      <c r="AG129" s="153"/>
      <c r="AH129" s="150"/>
      <c r="AI129" s="150"/>
      <c r="AJ129" s="150"/>
      <c r="AK129" s="150"/>
      <c r="AL129" s="155"/>
      <c r="AM129" s="155"/>
      <c r="AN129" s="153" t="s">
        <v>258</v>
      </c>
      <c r="AO129" s="156"/>
      <c r="AP129" s="157"/>
      <c r="AQ129" s="158"/>
      <c r="AR129" s="158"/>
      <c r="AS129" s="14"/>
      <c r="AT129" s="158"/>
    </row>
    <row r="130" spans="1:46" ht="46.5" customHeight="1" x14ac:dyDescent="0.25">
      <c r="A130" s="142" t="str">
        <f t="shared" ref="A130:A193" si="21">IF(AF130="ENGAGE","✔",IF(AF130="EN COURS D'ENGAGEMENT","◕",IF(AF130="PREENGAGE","◑",IF(AF130="EN COURS DE PREENGAGEMENT","◔",IF(AF130="NON ENGAGE","✖","")))))</f>
        <v>✔</v>
      </c>
      <c r="B130" s="143">
        <v>2026</v>
      </c>
      <c r="C130" s="144" t="s">
        <v>25</v>
      </c>
      <c r="D130" s="144" t="s">
        <v>492</v>
      </c>
      <c r="E130" s="145" t="s">
        <v>39</v>
      </c>
      <c r="F130" s="145"/>
      <c r="G130" s="146" t="s">
        <v>511</v>
      </c>
      <c r="H130" s="143" t="s">
        <v>179</v>
      </c>
      <c r="I130" s="145" t="s">
        <v>184</v>
      </c>
      <c r="J130" s="145"/>
      <c r="K130" s="143" t="s">
        <v>99</v>
      </c>
      <c r="L130" s="145" t="s">
        <v>93</v>
      </c>
      <c r="M130" s="147" t="s">
        <v>3</v>
      </c>
      <c r="N130" s="148" t="s">
        <v>256</v>
      </c>
      <c r="O130" s="149"/>
      <c r="P130" s="150"/>
      <c r="Q130" s="150"/>
      <c r="R130" s="145" t="s">
        <v>195</v>
      </c>
      <c r="S130" s="151"/>
      <c r="T130" s="152"/>
      <c r="U130" s="153" t="s">
        <v>512</v>
      </c>
      <c r="V130" s="145">
        <v>2026</v>
      </c>
      <c r="W130" s="152">
        <v>46387</v>
      </c>
      <c r="X130" s="152"/>
      <c r="Y130" s="152">
        <v>46024</v>
      </c>
      <c r="Z130" s="149">
        <v>84000</v>
      </c>
      <c r="AA130" s="150"/>
      <c r="AB130" s="150">
        <f t="shared" si="16"/>
        <v>84000</v>
      </c>
      <c r="AC130" s="150"/>
      <c r="AD130" s="150">
        <f t="shared" si="19"/>
        <v>84000</v>
      </c>
      <c r="AE130" s="150">
        <f t="shared" si="20"/>
        <v>84000</v>
      </c>
      <c r="AF130" s="154" t="s">
        <v>6</v>
      </c>
      <c r="AG130" s="153"/>
      <c r="AH130" s="150"/>
      <c r="AI130" s="150"/>
      <c r="AJ130" s="150"/>
      <c r="AK130" s="150"/>
      <c r="AL130" s="155"/>
      <c r="AM130" s="155"/>
      <c r="AN130" s="153" t="s">
        <v>258</v>
      </c>
      <c r="AO130" s="156"/>
      <c r="AP130" s="157"/>
      <c r="AQ130" s="158"/>
      <c r="AR130" s="158"/>
      <c r="AS130" s="14"/>
      <c r="AT130" s="158"/>
    </row>
    <row r="131" spans="1:46" ht="46.5" customHeight="1" x14ac:dyDescent="0.25">
      <c r="A131" s="142" t="str">
        <f t="shared" si="21"/>
        <v>✔</v>
      </c>
      <c r="B131" s="143">
        <v>2026</v>
      </c>
      <c r="C131" s="144" t="s">
        <v>25</v>
      </c>
      <c r="D131" s="144" t="s">
        <v>492</v>
      </c>
      <c r="E131" s="145" t="s">
        <v>39</v>
      </c>
      <c r="F131" s="145"/>
      <c r="G131" s="146" t="s">
        <v>513</v>
      </c>
      <c r="H131" s="143" t="s">
        <v>179</v>
      </c>
      <c r="I131" s="145" t="s">
        <v>184</v>
      </c>
      <c r="J131" s="145"/>
      <c r="K131" s="143" t="s">
        <v>99</v>
      </c>
      <c r="L131" s="145" t="s">
        <v>93</v>
      </c>
      <c r="M131" s="147" t="s">
        <v>3</v>
      </c>
      <c r="N131" s="148" t="s">
        <v>256</v>
      </c>
      <c r="O131" s="149"/>
      <c r="P131" s="150"/>
      <c r="Q131" s="150"/>
      <c r="R131" s="145" t="s">
        <v>195</v>
      </c>
      <c r="S131" s="151"/>
      <c r="T131" s="152"/>
      <c r="U131" s="153" t="s">
        <v>514</v>
      </c>
      <c r="V131" s="145">
        <v>2026</v>
      </c>
      <c r="W131" s="152">
        <v>46387</v>
      </c>
      <c r="X131" s="152"/>
      <c r="Y131" s="152">
        <v>46024</v>
      </c>
      <c r="Z131" s="149">
        <v>276000</v>
      </c>
      <c r="AA131" s="150"/>
      <c r="AB131" s="150">
        <f t="shared" si="16"/>
        <v>276000</v>
      </c>
      <c r="AC131" s="150"/>
      <c r="AD131" s="150">
        <f t="shared" si="19"/>
        <v>276000</v>
      </c>
      <c r="AE131" s="150">
        <f t="shared" si="20"/>
        <v>276000</v>
      </c>
      <c r="AF131" s="154" t="s">
        <v>6</v>
      </c>
      <c r="AG131" s="153"/>
      <c r="AH131" s="150"/>
      <c r="AI131" s="150"/>
      <c r="AJ131" s="150"/>
      <c r="AK131" s="150"/>
      <c r="AL131" s="155"/>
      <c r="AM131" s="155"/>
      <c r="AN131" s="153" t="s">
        <v>258</v>
      </c>
      <c r="AO131" s="156"/>
      <c r="AP131" s="157"/>
      <c r="AQ131" s="158"/>
      <c r="AR131" s="158"/>
      <c r="AS131" s="14"/>
      <c r="AT131" s="158"/>
    </row>
    <row r="132" spans="1:46" ht="46.5" customHeight="1" x14ac:dyDescent="0.25">
      <c r="A132" s="142" t="str">
        <f t="shared" si="21"/>
        <v>✔</v>
      </c>
      <c r="B132" s="143">
        <v>2026</v>
      </c>
      <c r="C132" s="144" t="s">
        <v>25</v>
      </c>
      <c r="D132" s="144" t="s">
        <v>492</v>
      </c>
      <c r="E132" s="145" t="s">
        <v>39</v>
      </c>
      <c r="F132" s="145"/>
      <c r="G132" s="146" t="s">
        <v>515</v>
      </c>
      <c r="H132" s="143" t="s">
        <v>179</v>
      </c>
      <c r="I132" s="145" t="s">
        <v>184</v>
      </c>
      <c r="J132" s="145"/>
      <c r="K132" s="143" t="s">
        <v>99</v>
      </c>
      <c r="L132" s="145" t="s">
        <v>93</v>
      </c>
      <c r="M132" s="147" t="s">
        <v>3</v>
      </c>
      <c r="N132" s="148" t="s">
        <v>256</v>
      </c>
      <c r="O132" s="149"/>
      <c r="P132" s="150"/>
      <c r="Q132" s="150"/>
      <c r="R132" s="145" t="s">
        <v>195</v>
      </c>
      <c r="S132" s="151"/>
      <c r="T132" s="152"/>
      <c r="U132" s="153" t="s">
        <v>516</v>
      </c>
      <c r="V132" s="145">
        <v>2026</v>
      </c>
      <c r="W132" s="152">
        <v>46387</v>
      </c>
      <c r="X132" s="152"/>
      <c r="Y132" s="152">
        <v>46024</v>
      </c>
      <c r="Z132" s="149">
        <v>144000</v>
      </c>
      <c r="AA132" s="150"/>
      <c r="AB132" s="150">
        <f t="shared" si="16"/>
        <v>144000</v>
      </c>
      <c r="AC132" s="150"/>
      <c r="AD132" s="150">
        <f t="shared" si="19"/>
        <v>144000</v>
      </c>
      <c r="AE132" s="150">
        <f t="shared" si="20"/>
        <v>144000</v>
      </c>
      <c r="AF132" s="154" t="s">
        <v>6</v>
      </c>
      <c r="AG132" s="153"/>
      <c r="AH132" s="150"/>
      <c r="AI132" s="150"/>
      <c r="AJ132" s="150"/>
      <c r="AK132" s="150"/>
      <c r="AL132" s="155"/>
      <c r="AM132" s="155"/>
      <c r="AN132" s="153" t="s">
        <v>258</v>
      </c>
      <c r="AO132" s="156"/>
      <c r="AP132" s="157"/>
      <c r="AQ132" s="158"/>
      <c r="AR132" s="158"/>
      <c r="AS132" s="14"/>
      <c r="AT132" s="158"/>
    </row>
    <row r="133" spans="1:46" ht="46.5" customHeight="1" x14ac:dyDescent="0.25">
      <c r="A133" s="142" t="str">
        <f t="shared" si="21"/>
        <v>✔</v>
      </c>
      <c r="B133" s="143">
        <v>2026</v>
      </c>
      <c r="C133" s="144" t="s">
        <v>25</v>
      </c>
      <c r="D133" s="144" t="s">
        <v>492</v>
      </c>
      <c r="E133" s="145" t="s">
        <v>39</v>
      </c>
      <c r="F133" s="145"/>
      <c r="G133" s="146" t="s">
        <v>517</v>
      </c>
      <c r="H133" s="143" t="s">
        <v>179</v>
      </c>
      <c r="I133" s="145" t="s">
        <v>184</v>
      </c>
      <c r="J133" s="145"/>
      <c r="K133" s="143" t="s">
        <v>99</v>
      </c>
      <c r="L133" s="145" t="s">
        <v>93</v>
      </c>
      <c r="M133" s="147" t="s">
        <v>3</v>
      </c>
      <c r="N133" s="148" t="s">
        <v>256</v>
      </c>
      <c r="O133" s="149"/>
      <c r="P133" s="150"/>
      <c r="Q133" s="150"/>
      <c r="R133" s="145" t="s">
        <v>195</v>
      </c>
      <c r="S133" s="151"/>
      <c r="T133" s="152"/>
      <c r="U133" s="153" t="s">
        <v>518</v>
      </c>
      <c r="V133" s="145">
        <v>2026</v>
      </c>
      <c r="W133" s="152">
        <v>46387</v>
      </c>
      <c r="X133" s="152"/>
      <c r="Y133" s="152">
        <v>46024</v>
      </c>
      <c r="Z133" s="149">
        <v>108000</v>
      </c>
      <c r="AA133" s="150"/>
      <c r="AB133" s="150">
        <f t="shared" si="16"/>
        <v>108000</v>
      </c>
      <c r="AC133" s="150"/>
      <c r="AD133" s="150">
        <f t="shared" si="19"/>
        <v>108000</v>
      </c>
      <c r="AE133" s="150">
        <f t="shared" si="20"/>
        <v>108000</v>
      </c>
      <c r="AF133" s="154" t="s">
        <v>6</v>
      </c>
      <c r="AG133" s="153"/>
      <c r="AH133" s="150"/>
      <c r="AI133" s="150"/>
      <c r="AJ133" s="150"/>
      <c r="AK133" s="150"/>
      <c r="AL133" s="155"/>
      <c r="AM133" s="155"/>
      <c r="AN133" s="153" t="s">
        <v>258</v>
      </c>
      <c r="AO133" s="156"/>
      <c r="AP133" s="157"/>
      <c r="AQ133" s="158"/>
      <c r="AR133" s="158"/>
      <c r="AS133" s="14"/>
      <c r="AT133" s="158"/>
    </row>
    <row r="134" spans="1:46" ht="46.5" customHeight="1" x14ac:dyDescent="0.25">
      <c r="A134" s="142" t="str">
        <f t="shared" si="21"/>
        <v>✔</v>
      </c>
      <c r="B134" s="143">
        <v>2026</v>
      </c>
      <c r="C134" s="144" t="s">
        <v>25</v>
      </c>
      <c r="D134" s="144" t="s">
        <v>492</v>
      </c>
      <c r="E134" s="145" t="s">
        <v>39</v>
      </c>
      <c r="F134" s="145"/>
      <c r="G134" s="146" t="s">
        <v>519</v>
      </c>
      <c r="H134" s="143" t="s">
        <v>179</v>
      </c>
      <c r="I134" s="145" t="s">
        <v>184</v>
      </c>
      <c r="J134" s="145"/>
      <c r="K134" s="143" t="s">
        <v>99</v>
      </c>
      <c r="L134" s="145" t="s">
        <v>93</v>
      </c>
      <c r="M134" s="147" t="s">
        <v>3</v>
      </c>
      <c r="N134" s="148" t="s">
        <v>256</v>
      </c>
      <c r="O134" s="149"/>
      <c r="P134" s="150"/>
      <c r="Q134" s="150"/>
      <c r="R134" s="145" t="s">
        <v>195</v>
      </c>
      <c r="S134" s="151"/>
      <c r="T134" s="152"/>
      <c r="U134" s="153" t="s">
        <v>520</v>
      </c>
      <c r="V134" s="145">
        <v>2026</v>
      </c>
      <c r="W134" s="152">
        <v>46387</v>
      </c>
      <c r="X134" s="152"/>
      <c r="Y134" s="152">
        <v>46024</v>
      </c>
      <c r="Z134" s="149">
        <v>240000</v>
      </c>
      <c r="AA134" s="150"/>
      <c r="AB134" s="150">
        <f t="shared" si="16"/>
        <v>240000</v>
      </c>
      <c r="AC134" s="150"/>
      <c r="AD134" s="150">
        <f t="shared" si="19"/>
        <v>240000</v>
      </c>
      <c r="AE134" s="150">
        <f t="shared" si="20"/>
        <v>240000</v>
      </c>
      <c r="AF134" s="154" t="s">
        <v>6</v>
      </c>
      <c r="AG134" s="153"/>
      <c r="AH134" s="150"/>
      <c r="AI134" s="150"/>
      <c r="AJ134" s="150"/>
      <c r="AK134" s="150"/>
      <c r="AL134" s="155"/>
      <c r="AM134" s="155"/>
      <c r="AN134" s="153" t="s">
        <v>258</v>
      </c>
      <c r="AO134" s="156"/>
      <c r="AP134" s="157"/>
      <c r="AQ134" s="158"/>
      <c r="AR134" s="158"/>
      <c r="AS134" s="14"/>
      <c r="AT134" s="158"/>
    </row>
    <row r="135" spans="1:46" ht="46.5" customHeight="1" x14ac:dyDescent="0.25">
      <c r="A135" s="142" t="str">
        <f t="shared" si="21"/>
        <v>✔</v>
      </c>
      <c r="B135" s="143">
        <v>2026</v>
      </c>
      <c r="C135" s="144" t="s">
        <v>27</v>
      </c>
      <c r="D135" s="144" t="s">
        <v>521</v>
      </c>
      <c r="E135" s="145" t="s">
        <v>39</v>
      </c>
      <c r="F135" s="145"/>
      <c r="G135" s="146" t="s">
        <v>522</v>
      </c>
      <c r="H135" s="143" t="s">
        <v>179</v>
      </c>
      <c r="I135" s="145" t="s">
        <v>184</v>
      </c>
      <c r="J135" s="145"/>
      <c r="K135" s="143" t="s">
        <v>99</v>
      </c>
      <c r="L135" s="145" t="s">
        <v>93</v>
      </c>
      <c r="M135" s="147" t="s">
        <v>3</v>
      </c>
      <c r="N135" s="148" t="s">
        <v>256</v>
      </c>
      <c r="O135" s="149"/>
      <c r="P135" s="150"/>
      <c r="Q135" s="150"/>
      <c r="R135" s="145" t="s">
        <v>195</v>
      </c>
      <c r="S135" s="151"/>
      <c r="T135" s="152"/>
      <c r="U135" s="153" t="s">
        <v>523</v>
      </c>
      <c r="V135" s="145">
        <v>2026</v>
      </c>
      <c r="W135" s="152">
        <v>46387</v>
      </c>
      <c r="X135" s="152"/>
      <c r="Y135" s="152">
        <v>46024</v>
      </c>
      <c r="Z135" s="149">
        <v>84000</v>
      </c>
      <c r="AA135" s="150"/>
      <c r="AB135" s="150">
        <f t="shared" ref="AB135:AB166" si="22">Z135</f>
        <v>84000</v>
      </c>
      <c r="AC135" s="150"/>
      <c r="AD135" s="150">
        <f t="shared" si="19"/>
        <v>84000</v>
      </c>
      <c r="AE135" s="150">
        <f t="shared" si="20"/>
        <v>84000</v>
      </c>
      <c r="AF135" s="154" t="s">
        <v>6</v>
      </c>
      <c r="AG135" s="153"/>
      <c r="AH135" s="150"/>
      <c r="AI135" s="150"/>
      <c r="AJ135" s="150"/>
      <c r="AK135" s="150"/>
      <c r="AL135" s="155"/>
      <c r="AM135" s="155"/>
      <c r="AN135" s="153" t="s">
        <v>258</v>
      </c>
      <c r="AO135" s="156"/>
      <c r="AP135" s="157"/>
      <c r="AQ135" s="158"/>
      <c r="AR135" s="158"/>
      <c r="AS135" s="14"/>
      <c r="AT135" s="158"/>
    </row>
    <row r="136" spans="1:46" ht="46.5" customHeight="1" x14ac:dyDescent="0.25">
      <c r="A136" s="142" t="str">
        <f t="shared" si="21"/>
        <v>✔</v>
      </c>
      <c r="B136" s="143">
        <v>2026</v>
      </c>
      <c r="C136" s="144" t="s">
        <v>27</v>
      </c>
      <c r="D136" s="144" t="s">
        <v>521</v>
      </c>
      <c r="E136" s="145" t="s">
        <v>39</v>
      </c>
      <c r="F136" s="145"/>
      <c r="G136" s="146" t="s">
        <v>524</v>
      </c>
      <c r="H136" s="143" t="s">
        <v>179</v>
      </c>
      <c r="I136" s="145" t="s">
        <v>184</v>
      </c>
      <c r="J136" s="145"/>
      <c r="K136" s="143" t="s">
        <v>99</v>
      </c>
      <c r="L136" s="145" t="s">
        <v>93</v>
      </c>
      <c r="M136" s="147" t="s">
        <v>3</v>
      </c>
      <c r="N136" s="148" t="s">
        <v>256</v>
      </c>
      <c r="O136" s="149"/>
      <c r="P136" s="150"/>
      <c r="Q136" s="150"/>
      <c r="R136" s="145" t="s">
        <v>195</v>
      </c>
      <c r="S136" s="151"/>
      <c r="T136" s="152"/>
      <c r="U136" s="153" t="s">
        <v>525</v>
      </c>
      <c r="V136" s="145">
        <v>2026</v>
      </c>
      <c r="W136" s="152">
        <v>46387</v>
      </c>
      <c r="X136" s="152"/>
      <c r="Y136" s="152">
        <v>46024</v>
      </c>
      <c r="Z136" s="149">
        <v>120000</v>
      </c>
      <c r="AA136" s="150"/>
      <c r="AB136" s="150">
        <f t="shared" si="22"/>
        <v>120000</v>
      </c>
      <c r="AC136" s="150"/>
      <c r="AD136" s="150">
        <f t="shared" si="19"/>
        <v>120000</v>
      </c>
      <c r="AE136" s="150">
        <f t="shared" si="20"/>
        <v>120000</v>
      </c>
      <c r="AF136" s="154" t="s">
        <v>6</v>
      </c>
      <c r="AG136" s="153"/>
      <c r="AH136" s="150"/>
      <c r="AI136" s="150"/>
      <c r="AJ136" s="150"/>
      <c r="AK136" s="150"/>
      <c r="AL136" s="155"/>
      <c r="AM136" s="155"/>
      <c r="AN136" s="153" t="s">
        <v>258</v>
      </c>
      <c r="AO136" s="156"/>
      <c r="AP136" s="157"/>
      <c r="AQ136" s="158"/>
      <c r="AR136" s="158"/>
      <c r="AS136" s="14"/>
      <c r="AT136" s="158"/>
    </row>
    <row r="137" spans="1:46" ht="46.5" customHeight="1" x14ac:dyDescent="0.25">
      <c r="A137" s="142" t="str">
        <f t="shared" si="21"/>
        <v>✔</v>
      </c>
      <c r="B137" s="143">
        <v>2026</v>
      </c>
      <c r="C137" s="144" t="s">
        <v>27</v>
      </c>
      <c r="D137" s="144" t="s">
        <v>521</v>
      </c>
      <c r="E137" s="145" t="s">
        <v>39</v>
      </c>
      <c r="F137" s="145"/>
      <c r="G137" s="146" t="s">
        <v>526</v>
      </c>
      <c r="H137" s="143" t="s">
        <v>179</v>
      </c>
      <c r="I137" s="145" t="s">
        <v>184</v>
      </c>
      <c r="J137" s="145"/>
      <c r="K137" s="143" t="s">
        <v>99</v>
      </c>
      <c r="L137" s="145" t="s">
        <v>93</v>
      </c>
      <c r="M137" s="147" t="s">
        <v>3</v>
      </c>
      <c r="N137" s="148" t="s">
        <v>256</v>
      </c>
      <c r="O137" s="149"/>
      <c r="P137" s="150"/>
      <c r="Q137" s="150"/>
      <c r="R137" s="145" t="s">
        <v>195</v>
      </c>
      <c r="S137" s="151"/>
      <c r="T137" s="152"/>
      <c r="U137" s="153" t="s">
        <v>527</v>
      </c>
      <c r="V137" s="145">
        <v>2026</v>
      </c>
      <c r="W137" s="152">
        <v>46387</v>
      </c>
      <c r="X137" s="152"/>
      <c r="Y137" s="152">
        <v>46024</v>
      </c>
      <c r="Z137" s="149">
        <v>180000</v>
      </c>
      <c r="AA137" s="150"/>
      <c r="AB137" s="150">
        <f t="shared" si="22"/>
        <v>180000</v>
      </c>
      <c r="AC137" s="150"/>
      <c r="AD137" s="150">
        <f t="shared" si="19"/>
        <v>180000</v>
      </c>
      <c r="AE137" s="150">
        <f t="shared" si="20"/>
        <v>180000</v>
      </c>
      <c r="AF137" s="154" t="s">
        <v>6</v>
      </c>
      <c r="AG137" s="153"/>
      <c r="AH137" s="150"/>
      <c r="AI137" s="150"/>
      <c r="AJ137" s="150"/>
      <c r="AK137" s="150"/>
      <c r="AL137" s="155"/>
      <c r="AM137" s="155"/>
      <c r="AN137" s="153" t="s">
        <v>258</v>
      </c>
      <c r="AO137" s="156"/>
      <c r="AP137" s="157"/>
      <c r="AQ137" s="158"/>
      <c r="AR137" s="158"/>
      <c r="AS137" s="14"/>
      <c r="AT137" s="158"/>
    </row>
    <row r="138" spans="1:46" ht="46.5" customHeight="1" x14ac:dyDescent="0.25">
      <c r="A138" s="142" t="str">
        <f t="shared" si="21"/>
        <v>✔</v>
      </c>
      <c r="B138" s="143">
        <v>2026</v>
      </c>
      <c r="C138" s="144" t="s">
        <v>27</v>
      </c>
      <c r="D138" s="144" t="s">
        <v>521</v>
      </c>
      <c r="E138" s="145" t="s">
        <v>39</v>
      </c>
      <c r="F138" s="145"/>
      <c r="G138" s="146" t="s">
        <v>528</v>
      </c>
      <c r="H138" s="143" t="s">
        <v>179</v>
      </c>
      <c r="I138" s="145" t="s">
        <v>184</v>
      </c>
      <c r="J138" s="145"/>
      <c r="K138" s="143" t="s">
        <v>99</v>
      </c>
      <c r="L138" s="145" t="s">
        <v>93</v>
      </c>
      <c r="M138" s="147" t="s">
        <v>3</v>
      </c>
      <c r="N138" s="148" t="s">
        <v>256</v>
      </c>
      <c r="O138" s="149"/>
      <c r="P138" s="150"/>
      <c r="Q138" s="150"/>
      <c r="R138" s="145" t="s">
        <v>195</v>
      </c>
      <c r="S138" s="151"/>
      <c r="T138" s="152"/>
      <c r="U138" s="153" t="s">
        <v>529</v>
      </c>
      <c r="V138" s="145">
        <v>2026</v>
      </c>
      <c r="W138" s="152">
        <v>46387</v>
      </c>
      <c r="X138" s="152"/>
      <c r="Y138" s="152">
        <v>46024</v>
      </c>
      <c r="Z138" s="149">
        <v>120000</v>
      </c>
      <c r="AA138" s="150"/>
      <c r="AB138" s="150">
        <f t="shared" si="22"/>
        <v>120000</v>
      </c>
      <c r="AC138" s="150"/>
      <c r="AD138" s="150">
        <f t="shared" si="19"/>
        <v>120000</v>
      </c>
      <c r="AE138" s="150">
        <f t="shared" si="20"/>
        <v>120000</v>
      </c>
      <c r="AF138" s="154" t="s">
        <v>6</v>
      </c>
      <c r="AG138" s="153"/>
      <c r="AH138" s="150"/>
      <c r="AI138" s="150"/>
      <c r="AJ138" s="150"/>
      <c r="AK138" s="150"/>
      <c r="AL138" s="155"/>
      <c r="AM138" s="155"/>
      <c r="AN138" s="153" t="s">
        <v>258</v>
      </c>
      <c r="AO138" s="156"/>
      <c r="AP138" s="157"/>
      <c r="AQ138" s="158"/>
      <c r="AR138" s="158"/>
      <c r="AS138" s="14"/>
      <c r="AT138" s="158"/>
    </row>
    <row r="139" spans="1:46" ht="50.65" customHeight="1" x14ac:dyDescent="0.25">
      <c r="A139" s="142" t="str">
        <f t="shared" si="21"/>
        <v>✔</v>
      </c>
      <c r="B139" s="143">
        <v>2026</v>
      </c>
      <c r="C139" s="144" t="s">
        <v>27</v>
      </c>
      <c r="D139" s="144" t="s">
        <v>521</v>
      </c>
      <c r="E139" s="145" t="s">
        <v>39</v>
      </c>
      <c r="F139" s="145"/>
      <c r="G139" s="146" t="s">
        <v>530</v>
      </c>
      <c r="H139" s="143" t="s">
        <v>179</v>
      </c>
      <c r="I139" s="145" t="s">
        <v>184</v>
      </c>
      <c r="J139" s="145"/>
      <c r="K139" s="143" t="s">
        <v>99</v>
      </c>
      <c r="L139" s="145" t="s">
        <v>93</v>
      </c>
      <c r="M139" s="147" t="s">
        <v>3</v>
      </c>
      <c r="N139" s="148" t="s">
        <v>256</v>
      </c>
      <c r="O139" s="149"/>
      <c r="P139" s="150"/>
      <c r="Q139" s="150"/>
      <c r="R139" s="145" t="s">
        <v>195</v>
      </c>
      <c r="S139" s="151"/>
      <c r="T139" s="152"/>
      <c r="U139" s="153" t="s">
        <v>531</v>
      </c>
      <c r="V139" s="145">
        <v>2026</v>
      </c>
      <c r="W139" s="152">
        <v>46387</v>
      </c>
      <c r="X139" s="152"/>
      <c r="Y139" s="152">
        <v>46024</v>
      </c>
      <c r="Z139" s="149">
        <v>216000</v>
      </c>
      <c r="AA139" s="150"/>
      <c r="AB139" s="150">
        <f t="shared" si="22"/>
        <v>216000</v>
      </c>
      <c r="AC139" s="150"/>
      <c r="AD139" s="150">
        <f t="shared" si="19"/>
        <v>216000</v>
      </c>
      <c r="AE139" s="150">
        <f t="shared" si="20"/>
        <v>216000</v>
      </c>
      <c r="AF139" s="154" t="s">
        <v>6</v>
      </c>
      <c r="AG139" s="153"/>
      <c r="AH139" s="150"/>
      <c r="AI139" s="150"/>
      <c r="AJ139" s="150"/>
      <c r="AK139" s="150"/>
      <c r="AL139" s="155"/>
      <c r="AM139" s="155"/>
      <c r="AN139" s="153" t="s">
        <v>258</v>
      </c>
      <c r="AO139" s="156"/>
      <c r="AP139" s="157"/>
      <c r="AQ139" s="158"/>
      <c r="AR139" s="158"/>
      <c r="AS139" s="14"/>
      <c r="AT139" s="158"/>
    </row>
    <row r="140" spans="1:46" ht="46.5" customHeight="1" x14ac:dyDescent="0.25">
      <c r="A140" s="142" t="str">
        <f t="shared" si="21"/>
        <v>✔</v>
      </c>
      <c r="B140" s="143">
        <v>2026</v>
      </c>
      <c r="C140" s="144" t="s">
        <v>27</v>
      </c>
      <c r="D140" s="144" t="s">
        <v>521</v>
      </c>
      <c r="E140" s="145" t="s">
        <v>39</v>
      </c>
      <c r="F140" s="145"/>
      <c r="G140" s="146" t="s">
        <v>532</v>
      </c>
      <c r="H140" s="143" t="s">
        <v>179</v>
      </c>
      <c r="I140" s="145" t="s">
        <v>184</v>
      </c>
      <c r="J140" s="145"/>
      <c r="K140" s="143" t="s">
        <v>99</v>
      </c>
      <c r="L140" s="145" t="s">
        <v>93</v>
      </c>
      <c r="M140" s="147" t="s">
        <v>3</v>
      </c>
      <c r="N140" s="148" t="s">
        <v>256</v>
      </c>
      <c r="O140" s="149"/>
      <c r="P140" s="150"/>
      <c r="Q140" s="150"/>
      <c r="R140" s="145" t="s">
        <v>195</v>
      </c>
      <c r="S140" s="151"/>
      <c r="T140" s="152"/>
      <c r="U140" s="153" t="s">
        <v>533</v>
      </c>
      <c r="V140" s="145">
        <v>2026</v>
      </c>
      <c r="W140" s="152">
        <v>46387</v>
      </c>
      <c r="X140" s="152"/>
      <c r="Y140" s="152">
        <v>46024</v>
      </c>
      <c r="Z140" s="149">
        <v>240000</v>
      </c>
      <c r="AA140" s="150"/>
      <c r="AB140" s="150">
        <f t="shared" si="22"/>
        <v>240000</v>
      </c>
      <c r="AC140" s="150"/>
      <c r="AD140" s="150">
        <f t="shared" si="19"/>
        <v>240000</v>
      </c>
      <c r="AE140" s="150">
        <f t="shared" si="20"/>
        <v>240000</v>
      </c>
      <c r="AF140" s="154" t="s">
        <v>6</v>
      </c>
      <c r="AG140" s="153"/>
      <c r="AH140" s="150"/>
      <c r="AI140" s="150"/>
      <c r="AJ140" s="150"/>
      <c r="AK140" s="150"/>
      <c r="AL140" s="155"/>
      <c r="AM140" s="155"/>
      <c r="AN140" s="153" t="s">
        <v>258</v>
      </c>
      <c r="AO140" s="156"/>
      <c r="AP140" s="157"/>
      <c r="AQ140" s="158"/>
      <c r="AR140" s="158"/>
      <c r="AS140" s="14"/>
      <c r="AT140" s="158"/>
    </row>
    <row r="141" spans="1:46" ht="46.5" customHeight="1" x14ac:dyDescent="0.25">
      <c r="A141" s="142" t="str">
        <f t="shared" si="21"/>
        <v>✔</v>
      </c>
      <c r="B141" s="143">
        <v>2026</v>
      </c>
      <c r="C141" s="144" t="s">
        <v>27</v>
      </c>
      <c r="D141" s="144" t="s">
        <v>521</v>
      </c>
      <c r="E141" s="145" t="s">
        <v>39</v>
      </c>
      <c r="F141" s="145"/>
      <c r="G141" s="146" t="s">
        <v>534</v>
      </c>
      <c r="H141" s="143" t="s">
        <v>179</v>
      </c>
      <c r="I141" s="145" t="s">
        <v>184</v>
      </c>
      <c r="J141" s="145"/>
      <c r="K141" s="143" t="s">
        <v>99</v>
      </c>
      <c r="L141" s="145" t="s">
        <v>93</v>
      </c>
      <c r="M141" s="147" t="s">
        <v>3</v>
      </c>
      <c r="N141" s="148" t="s">
        <v>256</v>
      </c>
      <c r="O141" s="149"/>
      <c r="P141" s="150"/>
      <c r="Q141" s="150"/>
      <c r="R141" s="145" t="s">
        <v>195</v>
      </c>
      <c r="S141" s="151"/>
      <c r="T141" s="152"/>
      <c r="U141" s="153" t="s">
        <v>535</v>
      </c>
      <c r="V141" s="145">
        <v>2026</v>
      </c>
      <c r="W141" s="152">
        <v>46387</v>
      </c>
      <c r="X141" s="152"/>
      <c r="Y141" s="152">
        <v>46024</v>
      </c>
      <c r="Z141" s="149">
        <v>156000</v>
      </c>
      <c r="AA141" s="150"/>
      <c r="AB141" s="150">
        <f t="shared" si="22"/>
        <v>156000</v>
      </c>
      <c r="AC141" s="150"/>
      <c r="AD141" s="150">
        <f t="shared" si="19"/>
        <v>156000</v>
      </c>
      <c r="AE141" s="150">
        <f t="shared" si="20"/>
        <v>156000</v>
      </c>
      <c r="AF141" s="154" t="s">
        <v>6</v>
      </c>
      <c r="AG141" s="153"/>
      <c r="AH141" s="150"/>
      <c r="AI141" s="150"/>
      <c r="AJ141" s="150"/>
      <c r="AK141" s="150"/>
      <c r="AL141" s="155"/>
      <c r="AM141" s="155"/>
      <c r="AN141" s="153" t="s">
        <v>258</v>
      </c>
      <c r="AO141" s="156"/>
      <c r="AP141" s="157"/>
      <c r="AQ141" s="158"/>
      <c r="AR141" s="158"/>
      <c r="AS141" s="14"/>
      <c r="AT141" s="158"/>
    </row>
    <row r="142" spans="1:46" ht="46.5" customHeight="1" x14ac:dyDescent="0.25">
      <c r="A142" s="142" t="str">
        <f t="shared" si="21"/>
        <v>✔</v>
      </c>
      <c r="B142" s="143">
        <v>2026</v>
      </c>
      <c r="C142" s="144" t="s">
        <v>27</v>
      </c>
      <c r="D142" s="144" t="s">
        <v>521</v>
      </c>
      <c r="E142" s="145" t="s">
        <v>39</v>
      </c>
      <c r="F142" s="145"/>
      <c r="G142" s="146" t="s">
        <v>536</v>
      </c>
      <c r="H142" s="143" t="s">
        <v>179</v>
      </c>
      <c r="I142" s="145" t="s">
        <v>184</v>
      </c>
      <c r="J142" s="145"/>
      <c r="K142" s="143" t="s">
        <v>99</v>
      </c>
      <c r="L142" s="145" t="s">
        <v>93</v>
      </c>
      <c r="M142" s="147" t="s">
        <v>3</v>
      </c>
      <c r="N142" s="148" t="s">
        <v>256</v>
      </c>
      <c r="O142" s="149"/>
      <c r="P142" s="150"/>
      <c r="Q142" s="150"/>
      <c r="R142" s="145" t="s">
        <v>195</v>
      </c>
      <c r="S142" s="151"/>
      <c r="T142" s="152"/>
      <c r="U142" s="153" t="s">
        <v>537</v>
      </c>
      <c r="V142" s="145">
        <v>2026</v>
      </c>
      <c r="W142" s="152">
        <v>46387</v>
      </c>
      <c r="X142" s="152"/>
      <c r="Y142" s="152">
        <v>46024</v>
      </c>
      <c r="Z142" s="149">
        <v>96000</v>
      </c>
      <c r="AA142" s="150"/>
      <c r="AB142" s="150">
        <f t="shared" si="22"/>
        <v>96000</v>
      </c>
      <c r="AC142" s="150"/>
      <c r="AD142" s="150">
        <f t="shared" si="19"/>
        <v>96000</v>
      </c>
      <c r="AE142" s="150">
        <f t="shared" si="20"/>
        <v>96000</v>
      </c>
      <c r="AF142" s="154" t="s">
        <v>6</v>
      </c>
      <c r="AG142" s="153"/>
      <c r="AH142" s="150"/>
      <c r="AI142" s="150"/>
      <c r="AJ142" s="150"/>
      <c r="AK142" s="150"/>
      <c r="AL142" s="155"/>
      <c r="AM142" s="155"/>
      <c r="AN142" s="153" t="s">
        <v>258</v>
      </c>
      <c r="AO142" s="156"/>
      <c r="AP142" s="157"/>
      <c r="AQ142" s="158"/>
      <c r="AR142" s="158"/>
      <c r="AS142" s="14"/>
      <c r="AT142" s="158"/>
    </row>
    <row r="143" spans="1:46" ht="50.65" customHeight="1" x14ac:dyDescent="0.25">
      <c r="A143" s="142" t="str">
        <f t="shared" si="21"/>
        <v>✔</v>
      </c>
      <c r="B143" s="143">
        <v>2026</v>
      </c>
      <c r="C143" s="144" t="s">
        <v>27</v>
      </c>
      <c r="D143" s="144" t="s">
        <v>521</v>
      </c>
      <c r="E143" s="145" t="s">
        <v>39</v>
      </c>
      <c r="F143" s="145"/>
      <c r="G143" s="146" t="s">
        <v>538</v>
      </c>
      <c r="H143" s="143" t="s">
        <v>179</v>
      </c>
      <c r="I143" s="145" t="s">
        <v>184</v>
      </c>
      <c r="J143" s="145"/>
      <c r="K143" s="143" t="s">
        <v>99</v>
      </c>
      <c r="L143" s="145" t="s">
        <v>93</v>
      </c>
      <c r="M143" s="147" t="s">
        <v>3</v>
      </c>
      <c r="N143" s="148" t="s">
        <v>256</v>
      </c>
      <c r="O143" s="149"/>
      <c r="P143" s="150"/>
      <c r="Q143" s="150"/>
      <c r="R143" s="145" t="s">
        <v>195</v>
      </c>
      <c r="S143" s="151"/>
      <c r="T143" s="152"/>
      <c r="U143" s="153" t="s">
        <v>539</v>
      </c>
      <c r="V143" s="145">
        <v>2026</v>
      </c>
      <c r="W143" s="152">
        <v>46387</v>
      </c>
      <c r="X143" s="152"/>
      <c r="Y143" s="152">
        <v>46024</v>
      </c>
      <c r="Z143" s="149">
        <v>24000</v>
      </c>
      <c r="AA143" s="150"/>
      <c r="AB143" s="150">
        <f t="shared" si="22"/>
        <v>24000</v>
      </c>
      <c r="AC143" s="150"/>
      <c r="AD143" s="150">
        <f t="shared" si="19"/>
        <v>24000</v>
      </c>
      <c r="AE143" s="150">
        <f t="shared" si="20"/>
        <v>24000</v>
      </c>
      <c r="AF143" s="154" t="s">
        <v>6</v>
      </c>
      <c r="AG143" s="153"/>
      <c r="AH143" s="150"/>
      <c r="AI143" s="150"/>
      <c r="AJ143" s="150"/>
      <c r="AK143" s="150"/>
      <c r="AL143" s="155"/>
      <c r="AM143" s="155"/>
      <c r="AN143" s="153" t="s">
        <v>258</v>
      </c>
      <c r="AO143" s="156"/>
      <c r="AP143" s="157"/>
      <c r="AQ143" s="158"/>
      <c r="AR143" s="158"/>
      <c r="AS143" s="14"/>
      <c r="AT143" s="158"/>
    </row>
    <row r="144" spans="1:46" ht="50.65" customHeight="1" x14ac:dyDescent="0.25">
      <c r="A144" s="142" t="str">
        <f t="shared" si="21"/>
        <v>✔</v>
      </c>
      <c r="B144" s="143">
        <v>2026</v>
      </c>
      <c r="C144" s="144" t="s">
        <v>27</v>
      </c>
      <c r="D144" s="144" t="s">
        <v>521</v>
      </c>
      <c r="E144" s="145" t="s">
        <v>39</v>
      </c>
      <c r="F144" s="145"/>
      <c r="G144" s="146" t="s">
        <v>540</v>
      </c>
      <c r="H144" s="143" t="s">
        <v>179</v>
      </c>
      <c r="I144" s="145" t="s">
        <v>184</v>
      </c>
      <c r="J144" s="145"/>
      <c r="K144" s="143" t="s">
        <v>99</v>
      </c>
      <c r="L144" s="145" t="s">
        <v>93</v>
      </c>
      <c r="M144" s="147" t="s">
        <v>3</v>
      </c>
      <c r="N144" s="148" t="s">
        <v>256</v>
      </c>
      <c r="O144" s="149"/>
      <c r="P144" s="150"/>
      <c r="Q144" s="150"/>
      <c r="R144" s="145" t="s">
        <v>195</v>
      </c>
      <c r="S144" s="151"/>
      <c r="T144" s="152"/>
      <c r="U144" s="153" t="s">
        <v>541</v>
      </c>
      <c r="V144" s="145">
        <v>2026</v>
      </c>
      <c r="W144" s="152">
        <v>46387</v>
      </c>
      <c r="X144" s="152"/>
      <c r="Y144" s="152">
        <v>46024</v>
      </c>
      <c r="Z144" s="149">
        <v>96000</v>
      </c>
      <c r="AA144" s="150"/>
      <c r="AB144" s="150">
        <f t="shared" si="22"/>
        <v>96000</v>
      </c>
      <c r="AC144" s="150"/>
      <c r="AD144" s="150">
        <f t="shared" si="19"/>
        <v>96000</v>
      </c>
      <c r="AE144" s="150">
        <f t="shared" si="20"/>
        <v>96000</v>
      </c>
      <c r="AF144" s="154" t="s">
        <v>6</v>
      </c>
      <c r="AG144" s="153"/>
      <c r="AH144" s="150"/>
      <c r="AI144" s="150"/>
      <c r="AJ144" s="150"/>
      <c r="AK144" s="150"/>
      <c r="AL144" s="155"/>
      <c r="AM144" s="155"/>
      <c r="AN144" s="153" t="s">
        <v>258</v>
      </c>
      <c r="AO144" s="156"/>
      <c r="AP144" s="157"/>
      <c r="AQ144" s="158"/>
      <c r="AR144" s="158"/>
      <c r="AS144" s="14"/>
      <c r="AT144" s="158"/>
    </row>
    <row r="145" spans="1:46" ht="50.65" customHeight="1" x14ac:dyDescent="0.25">
      <c r="A145" s="142" t="str">
        <f t="shared" si="21"/>
        <v>✔</v>
      </c>
      <c r="B145" s="143">
        <v>2026</v>
      </c>
      <c r="C145" s="144" t="s">
        <v>27</v>
      </c>
      <c r="D145" s="144" t="s">
        <v>521</v>
      </c>
      <c r="E145" s="145" t="s">
        <v>39</v>
      </c>
      <c r="F145" s="145"/>
      <c r="G145" s="146" t="s">
        <v>542</v>
      </c>
      <c r="H145" s="143" t="s">
        <v>179</v>
      </c>
      <c r="I145" s="145" t="s">
        <v>184</v>
      </c>
      <c r="J145" s="145"/>
      <c r="K145" s="143" t="s">
        <v>99</v>
      </c>
      <c r="L145" s="145" t="s">
        <v>93</v>
      </c>
      <c r="M145" s="147" t="s">
        <v>3</v>
      </c>
      <c r="N145" s="148" t="s">
        <v>256</v>
      </c>
      <c r="O145" s="149"/>
      <c r="P145" s="150"/>
      <c r="Q145" s="150"/>
      <c r="R145" s="145" t="s">
        <v>195</v>
      </c>
      <c r="S145" s="151"/>
      <c r="T145" s="152"/>
      <c r="U145" s="153" t="s">
        <v>543</v>
      </c>
      <c r="V145" s="145">
        <v>2026</v>
      </c>
      <c r="W145" s="152">
        <v>46387</v>
      </c>
      <c r="X145" s="152"/>
      <c r="Y145" s="152">
        <v>46024</v>
      </c>
      <c r="Z145" s="149">
        <v>96000</v>
      </c>
      <c r="AA145" s="150"/>
      <c r="AB145" s="150">
        <f t="shared" si="22"/>
        <v>96000</v>
      </c>
      <c r="AC145" s="150"/>
      <c r="AD145" s="150">
        <f t="shared" si="19"/>
        <v>96000</v>
      </c>
      <c r="AE145" s="150">
        <f t="shared" si="20"/>
        <v>96000</v>
      </c>
      <c r="AF145" s="154" t="s">
        <v>6</v>
      </c>
      <c r="AG145" s="153"/>
      <c r="AH145" s="150"/>
      <c r="AI145" s="150"/>
      <c r="AJ145" s="150"/>
      <c r="AK145" s="150"/>
      <c r="AL145" s="155"/>
      <c r="AM145" s="155"/>
      <c r="AN145" s="153" t="s">
        <v>258</v>
      </c>
      <c r="AO145" s="156"/>
      <c r="AP145" s="157"/>
      <c r="AQ145" s="158"/>
      <c r="AR145" s="158"/>
      <c r="AS145" s="14"/>
      <c r="AT145" s="158"/>
    </row>
    <row r="146" spans="1:46" ht="50.65" customHeight="1" x14ac:dyDescent="0.25">
      <c r="A146" s="142" t="str">
        <f t="shared" si="21"/>
        <v>✔</v>
      </c>
      <c r="B146" s="143">
        <v>2026</v>
      </c>
      <c r="C146" s="144" t="s">
        <v>27</v>
      </c>
      <c r="D146" s="144" t="s">
        <v>521</v>
      </c>
      <c r="E146" s="145" t="s">
        <v>39</v>
      </c>
      <c r="F146" s="145"/>
      <c r="G146" s="146" t="s">
        <v>544</v>
      </c>
      <c r="H146" s="143" t="s">
        <v>179</v>
      </c>
      <c r="I146" s="145" t="s">
        <v>184</v>
      </c>
      <c r="J146" s="145"/>
      <c r="K146" s="143" t="s">
        <v>99</v>
      </c>
      <c r="L146" s="145" t="s">
        <v>93</v>
      </c>
      <c r="M146" s="147" t="s">
        <v>3</v>
      </c>
      <c r="N146" s="148" t="s">
        <v>256</v>
      </c>
      <c r="O146" s="149"/>
      <c r="P146" s="150"/>
      <c r="Q146" s="150"/>
      <c r="R146" s="145" t="s">
        <v>195</v>
      </c>
      <c r="S146" s="151"/>
      <c r="T146" s="152"/>
      <c r="U146" s="153" t="s">
        <v>545</v>
      </c>
      <c r="V146" s="145">
        <v>2026</v>
      </c>
      <c r="W146" s="152">
        <v>46387</v>
      </c>
      <c r="X146" s="152"/>
      <c r="Y146" s="152">
        <v>46024</v>
      </c>
      <c r="Z146" s="149">
        <v>60000</v>
      </c>
      <c r="AA146" s="150"/>
      <c r="AB146" s="150">
        <f t="shared" si="22"/>
        <v>60000</v>
      </c>
      <c r="AC146" s="150"/>
      <c r="AD146" s="150">
        <f t="shared" si="19"/>
        <v>60000</v>
      </c>
      <c r="AE146" s="150">
        <f t="shared" si="20"/>
        <v>60000</v>
      </c>
      <c r="AF146" s="154" t="s">
        <v>6</v>
      </c>
      <c r="AG146" s="153"/>
      <c r="AH146" s="150"/>
      <c r="AI146" s="150"/>
      <c r="AJ146" s="150"/>
      <c r="AK146" s="150"/>
      <c r="AL146" s="155"/>
      <c r="AM146" s="155"/>
      <c r="AN146" s="153" t="s">
        <v>258</v>
      </c>
      <c r="AO146" s="156"/>
      <c r="AP146" s="157"/>
      <c r="AQ146" s="158"/>
      <c r="AR146" s="158"/>
      <c r="AS146" s="14"/>
      <c r="AT146" s="158"/>
    </row>
    <row r="147" spans="1:46" ht="50.65" customHeight="1" x14ac:dyDescent="0.25">
      <c r="A147" s="142" t="str">
        <f t="shared" si="21"/>
        <v>✔</v>
      </c>
      <c r="B147" s="143">
        <v>2026</v>
      </c>
      <c r="C147" s="144" t="s">
        <v>27</v>
      </c>
      <c r="D147" s="144" t="s">
        <v>521</v>
      </c>
      <c r="E147" s="145" t="s">
        <v>39</v>
      </c>
      <c r="F147" s="145"/>
      <c r="G147" s="146" t="s">
        <v>546</v>
      </c>
      <c r="H147" s="143" t="s">
        <v>179</v>
      </c>
      <c r="I147" s="145" t="s">
        <v>184</v>
      </c>
      <c r="J147" s="145"/>
      <c r="K147" s="143" t="s">
        <v>99</v>
      </c>
      <c r="L147" s="145" t="s">
        <v>93</v>
      </c>
      <c r="M147" s="147" t="s">
        <v>3</v>
      </c>
      <c r="N147" s="148" t="s">
        <v>256</v>
      </c>
      <c r="O147" s="149"/>
      <c r="P147" s="150"/>
      <c r="Q147" s="150"/>
      <c r="R147" s="145" t="s">
        <v>195</v>
      </c>
      <c r="S147" s="151"/>
      <c r="T147" s="152"/>
      <c r="U147" s="153" t="s">
        <v>547</v>
      </c>
      <c r="V147" s="145">
        <v>2026</v>
      </c>
      <c r="W147" s="152">
        <v>46387</v>
      </c>
      <c r="X147" s="152"/>
      <c r="Y147" s="152">
        <v>46024</v>
      </c>
      <c r="Z147" s="149">
        <v>96000</v>
      </c>
      <c r="AA147" s="150"/>
      <c r="AB147" s="150">
        <f t="shared" si="22"/>
        <v>96000</v>
      </c>
      <c r="AC147" s="150"/>
      <c r="AD147" s="150">
        <f t="shared" si="19"/>
        <v>96000</v>
      </c>
      <c r="AE147" s="150">
        <f t="shared" si="20"/>
        <v>96000</v>
      </c>
      <c r="AF147" s="154" t="s">
        <v>6</v>
      </c>
      <c r="AG147" s="153"/>
      <c r="AH147" s="150"/>
      <c r="AI147" s="150"/>
      <c r="AJ147" s="150"/>
      <c r="AK147" s="150"/>
      <c r="AL147" s="155"/>
      <c r="AM147" s="155"/>
      <c r="AN147" s="153" t="s">
        <v>258</v>
      </c>
      <c r="AO147" s="156"/>
      <c r="AP147" s="157"/>
      <c r="AQ147" s="158"/>
      <c r="AR147" s="158"/>
      <c r="AS147" s="14"/>
      <c r="AT147" s="158"/>
    </row>
    <row r="148" spans="1:46" ht="46.5" customHeight="1" x14ac:dyDescent="0.25">
      <c r="A148" s="142" t="str">
        <f t="shared" si="21"/>
        <v>✔</v>
      </c>
      <c r="B148" s="143">
        <v>2026</v>
      </c>
      <c r="C148" s="144" t="s">
        <v>27</v>
      </c>
      <c r="D148" s="144" t="s">
        <v>521</v>
      </c>
      <c r="E148" s="145" t="s">
        <v>39</v>
      </c>
      <c r="F148" s="145"/>
      <c r="G148" s="146" t="s">
        <v>548</v>
      </c>
      <c r="H148" s="143" t="s">
        <v>179</v>
      </c>
      <c r="I148" s="145" t="s">
        <v>184</v>
      </c>
      <c r="J148" s="145"/>
      <c r="K148" s="143" t="s">
        <v>99</v>
      </c>
      <c r="L148" s="145" t="s">
        <v>93</v>
      </c>
      <c r="M148" s="147" t="s">
        <v>3</v>
      </c>
      <c r="N148" s="148" t="s">
        <v>256</v>
      </c>
      <c r="O148" s="149"/>
      <c r="P148" s="150"/>
      <c r="Q148" s="150"/>
      <c r="R148" s="145" t="s">
        <v>195</v>
      </c>
      <c r="S148" s="151"/>
      <c r="T148" s="152"/>
      <c r="U148" s="153" t="s">
        <v>549</v>
      </c>
      <c r="V148" s="145">
        <v>2026</v>
      </c>
      <c r="W148" s="152">
        <v>46387</v>
      </c>
      <c r="X148" s="152"/>
      <c r="Y148" s="152">
        <v>46024</v>
      </c>
      <c r="Z148" s="149">
        <v>84000</v>
      </c>
      <c r="AA148" s="150"/>
      <c r="AB148" s="150">
        <f t="shared" si="22"/>
        <v>84000</v>
      </c>
      <c r="AC148" s="150"/>
      <c r="AD148" s="150">
        <f t="shared" si="19"/>
        <v>84000</v>
      </c>
      <c r="AE148" s="150">
        <f t="shared" si="20"/>
        <v>84000</v>
      </c>
      <c r="AF148" s="154" t="s">
        <v>6</v>
      </c>
      <c r="AG148" s="153"/>
      <c r="AH148" s="150"/>
      <c r="AI148" s="150"/>
      <c r="AJ148" s="150"/>
      <c r="AK148" s="150"/>
      <c r="AL148" s="155"/>
      <c r="AM148" s="155"/>
      <c r="AN148" s="153" t="s">
        <v>258</v>
      </c>
      <c r="AO148" s="156"/>
      <c r="AP148" s="157"/>
      <c r="AQ148" s="158"/>
      <c r="AR148" s="158"/>
      <c r="AS148" s="14"/>
      <c r="AT148" s="158"/>
    </row>
    <row r="149" spans="1:46" ht="50.65" customHeight="1" x14ac:dyDescent="0.25">
      <c r="A149" s="142" t="str">
        <f t="shared" si="21"/>
        <v>✔</v>
      </c>
      <c r="B149" s="143">
        <v>2026</v>
      </c>
      <c r="C149" s="144" t="s">
        <v>27</v>
      </c>
      <c r="D149" s="144" t="s">
        <v>521</v>
      </c>
      <c r="E149" s="145" t="s">
        <v>39</v>
      </c>
      <c r="F149" s="145"/>
      <c r="G149" s="146" t="s">
        <v>550</v>
      </c>
      <c r="H149" s="143" t="s">
        <v>179</v>
      </c>
      <c r="I149" s="145" t="s">
        <v>184</v>
      </c>
      <c r="J149" s="145"/>
      <c r="K149" s="143" t="s">
        <v>99</v>
      </c>
      <c r="L149" s="145" t="s">
        <v>93</v>
      </c>
      <c r="M149" s="147" t="s">
        <v>3</v>
      </c>
      <c r="N149" s="148" t="s">
        <v>256</v>
      </c>
      <c r="O149" s="149"/>
      <c r="P149" s="150"/>
      <c r="Q149" s="150"/>
      <c r="R149" s="145" t="s">
        <v>195</v>
      </c>
      <c r="S149" s="151"/>
      <c r="T149" s="152"/>
      <c r="U149" s="153" t="s">
        <v>551</v>
      </c>
      <c r="V149" s="145">
        <v>2026</v>
      </c>
      <c r="W149" s="152">
        <v>46387</v>
      </c>
      <c r="X149" s="152"/>
      <c r="Y149" s="152">
        <v>46024</v>
      </c>
      <c r="Z149" s="149">
        <v>78000</v>
      </c>
      <c r="AA149" s="150"/>
      <c r="AB149" s="150">
        <f t="shared" si="22"/>
        <v>78000</v>
      </c>
      <c r="AC149" s="150"/>
      <c r="AD149" s="150">
        <f t="shared" si="19"/>
        <v>78000</v>
      </c>
      <c r="AE149" s="150">
        <f t="shared" si="20"/>
        <v>78000</v>
      </c>
      <c r="AF149" s="154" t="s">
        <v>6</v>
      </c>
      <c r="AG149" s="153"/>
      <c r="AH149" s="150"/>
      <c r="AI149" s="150"/>
      <c r="AJ149" s="150"/>
      <c r="AK149" s="150"/>
      <c r="AL149" s="155"/>
      <c r="AM149" s="155"/>
      <c r="AN149" s="153" t="s">
        <v>258</v>
      </c>
      <c r="AO149" s="156"/>
      <c r="AP149" s="157"/>
      <c r="AQ149" s="158"/>
      <c r="AR149" s="158"/>
      <c r="AS149" s="14"/>
      <c r="AT149" s="158"/>
    </row>
    <row r="150" spans="1:46" ht="50.65" customHeight="1" x14ac:dyDescent="0.25">
      <c r="A150" s="142" t="str">
        <f t="shared" si="21"/>
        <v>✔</v>
      </c>
      <c r="B150" s="143">
        <v>2026</v>
      </c>
      <c r="C150" s="144" t="s">
        <v>27</v>
      </c>
      <c r="D150" s="144" t="s">
        <v>521</v>
      </c>
      <c r="E150" s="145" t="s">
        <v>39</v>
      </c>
      <c r="F150" s="145"/>
      <c r="G150" s="146" t="s">
        <v>552</v>
      </c>
      <c r="H150" s="143" t="s">
        <v>179</v>
      </c>
      <c r="I150" s="145" t="s">
        <v>184</v>
      </c>
      <c r="J150" s="145"/>
      <c r="K150" s="143" t="s">
        <v>99</v>
      </c>
      <c r="L150" s="145" t="s">
        <v>93</v>
      </c>
      <c r="M150" s="147" t="s">
        <v>3</v>
      </c>
      <c r="N150" s="148" t="s">
        <v>256</v>
      </c>
      <c r="O150" s="149"/>
      <c r="P150" s="150"/>
      <c r="Q150" s="150"/>
      <c r="R150" s="145" t="s">
        <v>195</v>
      </c>
      <c r="S150" s="151"/>
      <c r="T150" s="152"/>
      <c r="U150" s="153" t="s">
        <v>553</v>
      </c>
      <c r="V150" s="145">
        <v>2026</v>
      </c>
      <c r="W150" s="152">
        <v>46387</v>
      </c>
      <c r="X150" s="152"/>
      <c r="Y150" s="152">
        <v>46024</v>
      </c>
      <c r="Z150" s="149">
        <v>78000</v>
      </c>
      <c r="AA150" s="150"/>
      <c r="AB150" s="150">
        <f t="shared" si="22"/>
        <v>78000</v>
      </c>
      <c r="AC150" s="150"/>
      <c r="AD150" s="150">
        <f t="shared" si="19"/>
        <v>78000</v>
      </c>
      <c r="AE150" s="150">
        <f t="shared" si="20"/>
        <v>78000</v>
      </c>
      <c r="AF150" s="154" t="s">
        <v>6</v>
      </c>
      <c r="AG150" s="153"/>
      <c r="AH150" s="150"/>
      <c r="AI150" s="150"/>
      <c r="AJ150" s="150"/>
      <c r="AK150" s="150"/>
      <c r="AL150" s="155"/>
      <c r="AM150" s="155"/>
      <c r="AN150" s="153" t="s">
        <v>258</v>
      </c>
      <c r="AO150" s="156"/>
      <c r="AP150" s="157"/>
      <c r="AQ150" s="158"/>
      <c r="AR150" s="158"/>
      <c r="AS150" s="14"/>
      <c r="AT150" s="158"/>
    </row>
    <row r="151" spans="1:46" ht="50.65" customHeight="1" x14ac:dyDescent="0.25">
      <c r="A151" s="142" t="str">
        <f t="shared" si="21"/>
        <v>✔</v>
      </c>
      <c r="B151" s="143">
        <v>2026</v>
      </c>
      <c r="C151" s="144" t="s">
        <v>27</v>
      </c>
      <c r="D151" s="144" t="s">
        <v>521</v>
      </c>
      <c r="E151" s="145" t="s">
        <v>39</v>
      </c>
      <c r="F151" s="145"/>
      <c r="G151" s="146" t="s">
        <v>554</v>
      </c>
      <c r="H151" s="143" t="s">
        <v>179</v>
      </c>
      <c r="I151" s="145" t="s">
        <v>184</v>
      </c>
      <c r="J151" s="145"/>
      <c r="K151" s="143" t="s">
        <v>99</v>
      </c>
      <c r="L151" s="145" t="s">
        <v>93</v>
      </c>
      <c r="M151" s="147" t="s">
        <v>3</v>
      </c>
      <c r="N151" s="148" t="s">
        <v>256</v>
      </c>
      <c r="O151" s="149"/>
      <c r="P151" s="150"/>
      <c r="Q151" s="150"/>
      <c r="R151" s="145" t="s">
        <v>195</v>
      </c>
      <c r="S151" s="151"/>
      <c r="T151" s="152"/>
      <c r="U151" s="153" t="s">
        <v>555</v>
      </c>
      <c r="V151" s="145">
        <v>2026</v>
      </c>
      <c r="W151" s="152">
        <v>46387</v>
      </c>
      <c r="X151" s="152"/>
      <c r="Y151" s="152">
        <v>46024</v>
      </c>
      <c r="Z151" s="149">
        <v>96000</v>
      </c>
      <c r="AA151" s="150"/>
      <c r="AB151" s="150">
        <f t="shared" si="22"/>
        <v>96000</v>
      </c>
      <c r="AC151" s="150"/>
      <c r="AD151" s="150">
        <f t="shared" si="19"/>
        <v>96000</v>
      </c>
      <c r="AE151" s="150">
        <f t="shared" si="20"/>
        <v>96000</v>
      </c>
      <c r="AF151" s="154" t="s">
        <v>6</v>
      </c>
      <c r="AG151" s="153"/>
      <c r="AH151" s="150"/>
      <c r="AI151" s="150"/>
      <c r="AJ151" s="150"/>
      <c r="AK151" s="150"/>
      <c r="AL151" s="155"/>
      <c r="AM151" s="155"/>
      <c r="AN151" s="153" t="s">
        <v>258</v>
      </c>
      <c r="AO151" s="156"/>
      <c r="AP151" s="157"/>
      <c r="AQ151" s="158"/>
      <c r="AR151" s="158"/>
      <c r="AS151" s="14"/>
      <c r="AT151" s="158"/>
    </row>
    <row r="152" spans="1:46" ht="50.65" customHeight="1" x14ac:dyDescent="0.25">
      <c r="A152" s="142" t="str">
        <f t="shared" si="21"/>
        <v>✔</v>
      </c>
      <c r="B152" s="143">
        <v>2026</v>
      </c>
      <c r="C152" s="144" t="s">
        <v>27</v>
      </c>
      <c r="D152" s="144" t="s">
        <v>521</v>
      </c>
      <c r="E152" s="145" t="s">
        <v>39</v>
      </c>
      <c r="F152" s="145"/>
      <c r="G152" s="146" t="s">
        <v>556</v>
      </c>
      <c r="H152" s="143" t="s">
        <v>179</v>
      </c>
      <c r="I152" s="145" t="s">
        <v>184</v>
      </c>
      <c r="J152" s="145"/>
      <c r="K152" s="143" t="s">
        <v>99</v>
      </c>
      <c r="L152" s="145" t="s">
        <v>93</v>
      </c>
      <c r="M152" s="147" t="s">
        <v>3</v>
      </c>
      <c r="N152" s="148" t="s">
        <v>256</v>
      </c>
      <c r="O152" s="149"/>
      <c r="P152" s="150"/>
      <c r="Q152" s="150"/>
      <c r="R152" s="145" t="s">
        <v>195</v>
      </c>
      <c r="S152" s="151"/>
      <c r="T152" s="152"/>
      <c r="U152" s="153" t="s">
        <v>557</v>
      </c>
      <c r="V152" s="145">
        <v>2026</v>
      </c>
      <c r="W152" s="152">
        <v>46387</v>
      </c>
      <c r="X152" s="152"/>
      <c r="Y152" s="152">
        <v>46024</v>
      </c>
      <c r="Z152" s="149">
        <v>96000</v>
      </c>
      <c r="AA152" s="150"/>
      <c r="AB152" s="150">
        <f t="shared" si="22"/>
        <v>96000</v>
      </c>
      <c r="AC152" s="150"/>
      <c r="AD152" s="150">
        <f t="shared" si="19"/>
        <v>96000</v>
      </c>
      <c r="AE152" s="150">
        <f t="shared" si="20"/>
        <v>96000</v>
      </c>
      <c r="AF152" s="154" t="s">
        <v>6</v>
      </c>
      <c r="AG152" s="153"/>
      <c r="AH152" s="150"/>
      <c r="AI152" s="150"/>
      <c r="AJ152" s="150"/>
      <c r="AK152" s="150"/>
      <c r="AL152" s="155"/>
      <c r="AM152" s="155"/>
      <c r="AN152" s="153" t="s">
        <v>258</v>
      </c>
      <c r="AO152" s="156"/>
      <c r="AP152" s="157"/>
      <c r="AQ152" s="158"/>
      <c r="AR152" s="158"/>
      <c r="AS152" s="14"/>
      <c r="AT152" s="158"/>
    </row>
    <row r="153" spans="1:46" ht="50.65" customHeight="1" x14ac:dyDescent="0.25">
      <c r="A153" s="142" t="str">
        <f t="shared" si="21"/>
        <v>✔</v>
      </c>
      <c r="B153" s="143">
        <v>2026</v>
      </c>
      <c r="C153" s="144" t="s">
        <v>27</v>
      </c>
      <c r="D153" s="144" t="s">
        <v>521</v>
      </c>
      <c r="E153" s="145" t="s">
        <v>39</v>
      </c>
      <c r="F153" s="145"/>
      <c r="G153" s="146" t="s">
        <v>558</v>
      </c>
      <c r="H153" s="143" t="s">
        <v>179</v>
      </c>
      <c r="I153" s="145" t="s">
        <v>184</v>
      </c>
      <c r="J153" s="145"/>
      <c r="K153" s="143" t="s">
        <v>99</v>
      </c>
      <c r="L153" s="145" t="s">
        <v>93</v>
      </c>
      <c r="M153" s="147" t="s">
        <v>3</v>
      </c>
      <c r="N153" s="148" t="s">
        <v>256</v>
      </c>
      <c r="O153" s="149"/>
      <c r="P153" s="150"/>
      <c r="Q153" s="150"/>
      <c r="R153" s="145" t="s">
        <v>195</v>
      </c>
      <c r="S153" s="151"/>
      <c r="T153" s="152"/>
      <c r="U153" s="153" t="s">
        <v>559</v>
      </c>
      <c r="V153" s="145">
        <v>2026</v>
      </c>
      <c r="W153" s="152">
        <v>46387</v>
      </c>
      <c r="X153" s="152"/>
      <c r="Y153" s="152">
        <v>46024</v>
      </c>
      <c r="Z153" s="149">
        <v>96000</v>
      </c>
      <c r="AA153" s="150"/>
      <c r="AB153" s="150">
        <f t="shared" si="22"/>
        <v>96000</v>
      </c>
      <c r="AC153" s="150"/>
      <c r="AD153" s="150">
        <f t="shared" ref="AD153:AD184" si="23">Z153</f>
        <v>96000</v>
      </c>
      <c r="AE153" s="150">
        <f t="shared" ref="AE153:AE184" si="24">AB153</f>
        <v>96000</v>
      </c>
      <c r="AF153" s="154" t="s">
        <v>6</v>
      </c>
      <c r="AG153" s="153"/>
      <c r="AH153" s="150"/>
      <c r="AI153" s="150"/>
      <c r="AJ153" s="150"/>
      <c r="AK153" s="150"/>
      <c r="AL153" s="155"/>
      <c r="AM153" s="155"/>
      <c r="AN153" s="153" t="s">
        <v>258</v>
      </c>
      <c r="AO153" s="156"/>
      <c r="AP153" s="157"/>
      <c r="AQ153" s="158"/>
      <c r="AR153" s="158"/>
      <c r="AS153" s="14"/>
      <c r="AT153" s="158"/>
    </row>
    <row r="154" spans="1:46" ht="50.65" customHeight="1" x14ac:dyDescent="0.25">
      <c r="A154" s="142" t="str">
        <f t="shared" si="21"/>
        <v>✔</v>
      </c>
      <c r="B154" s="143">
        <v>2026</v>
      </c>
      <c r="C154" s="144" t="s">
        <v>27</v>
      </c>
      <c r="D154" s="144" t="s">
        <v>521</v>
      </c>
      <c r="E154" s="145" t="s">
        <v>39</v>
      </c>
      <c r="F154" s="145"/>
      <c r="G154" s="146" t="s">
        <v>560</v>
      </c>
      <c r="H154" s="143" t="s">
        <v>179</v>
      </c>
      <c r="I154" s="145" t="s">
        <v>184</v>
      </c>
      <c r="J154" s="145"/>
      <c r="K154" s="143" t="s">
        <v>99</v>
      </c>
      <c r="L154" s="145" t="s">
        <v>93</v>
      </c>
      <c r="M154" s="147" t="s">
        <v>3</v>
      </c>
      <c r="N154" s="148" t="s">
        <v>256</v>
      </c>
      <c r="O154" s="149"/>
      <c r="P154" s="150"/>
      <c r="Q154" s="150"/>
      <c r="R154" s="145" t="s">
        <v>195</v>
      </c>
      <c r="S154" s="151"/>
      <c r="T154" s="152"/>
      <c r="U154" s="153" t="s">
        <v>561</v>
      </c>
      <c r="V154" s="145">
        <v>2026</v>
      </c>
      <c r="W154" s="152">
        <v>46387</v>
      </c>
      <c r="X154" s="152"/>
      <c r="Y154" s="152">
        <v>46024</v>
      </c>
      <c r="Z154" s="149">
        <v>48000</v>
      </c>
      <c r="AA154" s="150"/>
      <c r="AB154" s="150">
        <f t="shared" si="22"/>
        <v>48000</v>
      </c>
      <c r="AC154" s="150"/>
      <c r="AD154" s="150">
        <f t="shared" si="23"/>
        <v>48000</v>
      </c>
      <c r="AE154" s="150">
        <f t="shared" si="24"/>
        <v>48000</v>
      </c>
      <c r="AF154" s="154" t="s">
        <v>6</v>
      </c>
      <c r="AG154" s="153"/>
      <c r="AH154" s="150"/>
      <c r="AI154" s="150"/>
      <c r="AJ154" s="150"/>
      <c r="AK154" s="150"/>
      <c r="AL154" s="155"/>
      <c r="AM154" s="155"/>
      <c r="AN154" s="153" t="s">
        <v>258</v>
      </c>
      <c r="AO154" s="156"/>
      <c r="AP154" s="157"/>
      <c r="AQ154" s="158"/>
      <c r="AR154" s="158"/>
      <c r="AS154" s="14"/>
      <c r="AT154" s="158"/>
    </row>
    <row r="155" spans="1:46" ht="50.65" customHeight="1" x14ac:dyDescent="0.25">
      <c r="A155" s="142" t="str">
        <f t="shared" si="21"/>
        <v>✔</v>
      </c>
      <c r="B155" s="143">
        <v>2026</v>
      </c>
      <c r="C155" s="144" t="s">
        <v>27</v>
      </c>
      <c r="D155" s="144" t="s">
        <v>521</v>
      </c>
      <c r="E155" s="145" t="s">
        <v>39</v>
      </c>
      <c r="F155" s="145"/>
      <c r="G155" s="146" t="s">
        <v>562</v>
      </c>
      <c r="H155" s="143" t="s">
        <v>179</v>
      </c>
      <c r="I155" s="145" t="s">
        <v>184</v>
      </c>
      <c r="J155" s="145"/>
      <c r="K155" s="143" t="s">
        <v>99</v>
      </c>
      <c r="L155" s="145" t="s">
        <v>93</v>
      </c>
      <c r="M155" s="147" t="s">
        <v>3</v>
      </c>
      <c r="N155" s="148" t="s">
        <v>256</v>
      </c>
      <c r="O155" s="149"/>
      <c r="P155" s="150"/>
      <c r="Q155" s="150"/>
      <c r="R155" s="145" t="s">
        <v>195</v>
      </c>
      <c r="S155" s="151"/>
      <c r="T155" s="152"/>
      <c r="U155" s="153" t="s">
        <v>563</v>
      </c>
      <c r="V155" s="145">
        <v>2026</v>
      </c>
      <c r="W155" s="152">
        <v>46387</v>
      </c>
      <c r="X155" s="152"/>
      <c r="Y155" s="152">
        <v>46024</v>
      </c>
      <c r="Z155" s="149">
        <v>72000</v>
      </c>
      <c r="AA155" s="150"/>
      <c r="AB155" s="150">
        <f t="shared" si="22"/>
        <v>72000</v>
      </c>
      <c r="AC155" s="150"/>
      <c r="AD155" s="150">
        <f t="shared" si="23"/>
        <v>72000</v>
      </c>
      <c r="AE155" s="150">
        <f t="shared" si="24"/>
        <v>72000</v>
      </c>
      <c r="AF155" s="154" t="s">
        <v>6</v>
      </c>
      <c r="AG155" s="153"/>
      <c r="AH155" s="150"/>
      <c r="AI155" s="150"/>
      <c r="AJ155" s="150"/>
      <c r="AK155" s="150"/>
      <c r="AL155" s="155"/>
      <c r="AM155" s="155"/>
      <c r="AN155" s="153" t="s">
        <v>258</v>
      </c>
      <c r="AO155" s="156"/>
      <c r="AP155" s="157"/>
      <c r="AQ155" s="158"/>
      <c r="AR155" s="158"/>
      <c r="AS155" s="14"/>
      <c r="AT155" s="158"/>
    </row>
    <row r="156" spans="1:46" ht="50.65" customHeight="1" x14ac:dyDescent="0.25">
      <c r="A156" s="142" t="str">
        <f t="shared" si="21"/>
        <v>✔</v>
      </c>
      <c r="B156" s="143">
        <v>2026</v>
      </c>
      <c r="C156" s="144" t="s">
        <v>27</v>
      </c>
      <c r="D156" s="144" t="s">
        <v>521</v>
      </c>
      <c r="E156" s="145" t="s">
        <v>39</v>
      </c>
      <c r="F156" s="145"/>
      <c r="G156" s="146" t="s">
        <v>564</v>
      </c>
      <c r="H156" s="143" t="s">
        <v>179</v>
      </c>
      <c r="I156" s="145" t="s">
        <v>184</v>
      </c>
      <c r="J156" s="145"/>
      <c r="K156" s="143" t="s">
        <v>99</v>
      </c>
      <c r="L156" s="145" t="s">
        <v>93</v>
      </c>
      <c r="M156" s="147" t="s">
        <v>3</v>
      </c>
      <c r="N156" s="148" t="s">
        <v>256</v>
      </c>
      <c r="O156" s="149"/>
      <c r="P156" s="150"/>
      <c r="Q156" s="150"/>
      <c r="R156" s="145" t="s">
        <v>195</v>
      </c>
      <c r="S156" s="151"/>
      <c r="T156" s="152"/>
      <c r="U156" s="153" t="s">
        <v>565</v>
      </c>
      <c r="V156" s="145">
        <v>2026</v>
      </c>
      <c r="W156" s="152">
        <v>46387</v>
      </c>
      <c r="X156" s="152"/>
      <c r="Y156" s="152">
        <v>46024</v>
      </c>
      <c r="Z156" s="149">
        <v>72000</v>
      </c>
      <c r="AA156" s="150"/>
      <c r="AB156" s="150">
        <f t="shared" si="22"/>
        <v>72000</v>
      </c>
      <c r="AC156" s="150"/>
      <c r="AD156" s="150">
        <f t="shared" si="23"/>
        <v>72000</v>
      </c>
      <c r="AE156" s="150">
        <f t="shared" si="24"/>
        <v>72000</v>
      </c>
      <c r="AF156" s="154" t="s">
        <v>6</v>
      </c>
      <c r="AG156" s="153"/>
      <c r="AH156" s="150"/>
      <c r="AI156" s="150"/>
      <c r="AJ156" s="150"/>
      <c r="AK156" s="150"/>
      <c r="AL156" s="155"/>
      <c r="AM156" s="155"/>
      <c r="AN156" s="153" t="s">
        <v>258</v>
      </c>
      <c r="AO156" s="156"/>
      <c r="AP156" s="157"/>
      <c r="AQ156" s="158"/>
      <c r="AR156" s="158"/>
      <c r="AS156" s="14"/>
      <c r="AT156" s="158"/>
    </row>
    <row r="157" spans="1:46" ht="50.65" customHeight="1" x14ac:dyDescent="0.25">
      <c r="A157" s="142" t="str">
        <f t="shared" si="21"/>
        <v>✔</v>
      </c>
      <c r="B157" s="143">
        <v>2026</v>
      </c>
      <c r="C157" s="144" t="s">
        <v>27</v>
      </c>
      <c r="D157" s="144" t="s">
        <v>521</v>
      </c>
      <c r="E157" s="145" t="s">
        <v>39</v>
      </c>
      <c r="F157" s="145"/>
      <c r="G157" s="146" t="s">
        <v>566</v>
      </c>
      <c r="H157" s="143" t="s">
        <v>179</v>
      </c>
      <c r="I157" s="145" t="s">
        <v>184</v>
      </c>
      <c r="J157" s="145"/>
      <c r="K157" s="143" t="s">
        <v>99</v>
      </c>
      <c r="L157" s="145" t="s">
        <v>93</v>
      </c>
      <c r="M157" s="147" t="s">
        <v>3</v>
      </c>
      <c r="N157" s="148" t="s">
        <v>256</v>
      </c>
      <c r="O157" s="149"/>
      <c r="P157" s="150"/>
      <c r="Q157" s="150"/>
      <c r="R157" s="145" t="s">
        <v>195</v>
      </c>
      <c r="S157" s="151"/>
      <c r="T157" s="152"/>
      <c r="U157" s="153" t="s">
        <v>567</v>
      </c>
      <c r="V157" s="145">
        <v>2026</v>
      </c>
      <c r="W157" s="152">
        <v>46387</v>
      </c>
      <c r="X157" s="152"/>
      <c r="Y157" s="152">
        <v>46024</v>
      </c>
      <c r="Z157" s="149">
        <v>96000</v>
      </c>
      <c r="AA157" s="150"/>
      <c r="AB157" s="150">
        <f t="shared" si="22"/>
        <v>96000</v>
      </c>
      <c r="AC157" s="150"/>
      <c r="AD157" s="150">
        <f t="shared" si="23"/>
        <v>96000</v>
      </c>
      <c r="AE157" s="150">
        <f t="shared" si="24"/>
        <v>96000</v>
      </c>
      <c r="AF157" s="154" t="s">
        <v>6</v>
      </c>
      <c r="AG157" s="153"/>
      <c r="AH157" s="150"/>
      <c r="AI157" s="150"/>
      <c r="AJ157" s="150"/>
      <c r="AK157" s="150"/>
      <c r="AL157" s="155"/>
      <c r="AM157" s="155"/>
      <c r="AN157" s="153" t="s">
        <v>258</v>
      </c>
      <c r="AO157" s="156"/>
      <c r="AP157" s="157"/>
      <c r="AQ157" s="158"/>
      <c r="AR157" s="158"/>
      <c r="AS157" s="14"/>
      <c r="AT157" s="158"/>
    </row>
    <row r="158" spans="1:46" ht="50.65" customHeight="1" x14ac:dyDescent="0.25">
      <c r="A158" s="142" t="str">
        <f t="shared" si="21"/>
        <v>✔</v>
      </c>
      <c r="B158" s="143">
        <v>2026</v>
      </c>
      <c r="C158" s="144" t="s">
        <v>27</v>
      </c>
      <c r="D158" s="144" t="s">
        <v>521</v>
      </c>
      <c r="E158" s="145" t="s">
        <v>39</v>
      </c>
      <c r="F158" s="145"/>
      <c r="G158" s="146" t="s">
        <v>568</v>
      </c>
      <c r="H158" s="143" t="s">
        <v>179</v>
      </c>
      <c r="I158" s="145" t="s">
        <v>184</v>
      </c>
      <c r="J158" s="145"/>
      <c r="K158" s="143" t="s">
        <v>99</v>
      </c>
      <c r="L158" s="145" t="s">
        <v>93</v>
      </c>
      <c r="M158" s="147" t="s">
        <v>3</v>
      </c>
      <c r="N158" s="148" t="s">
        <v>256</v>
      </c>
      <c r="O158" s="149"/>
      <c r="P158" s="150"/>
      <c r="Q158" s="150"/>
      <c r="R158" s="145" t="s">
        <v>195</v>
      </c>
      <c r="S158" s="151"/>
      <c r="T158" s="152"/>
      <c r="U158" s="153" t="s">
        <v>569</v>
      </c>
      <c r="V158" s="145">
        <v>2026</v>
      </c>
      <c r="W158" s="152">
        <v>46387</v>
      </c>
      <c r="X158" s="152"/>
      <c r="Y158" s="152">
        <v>46024</v>
      </c>
      <c r="Z158" s="149">
        <v>180000</v>
      </c>
      <c r="AA158" s="150"/>
      <c r="AB158" s="150">
        <f t="shared" si="22"/>
        <v>180000</v>
      </c>
      <c r="AC158" s="150"/>
      <c r="AD158" s="150">
        <f t="shared" si="23"/>
        <v>180000</v>
      </c>
      <c r="AE158" s="150">
        <f t="shared" si="24"/>
        <v>180000</v>
      </c>
      <c r="AF158" s="154" t="s">
        <v>6</v>
      </c>
      <c r="AG158" s="153"/>
      <c r="AH158" s="150"/>
      <c r="AI158" s="150"/>
      <c r="AJ158" s="150"/>
      <c r="AK158" s="150"/>
      <c r="AL158" s="155"/>
      <c r="AM158" s="155"/>
      <c r="AN158" s="153" t="s">
        <v>258</v>
      </c>
      <c r="AO158" s="156"/>
      <c r="AP158" s="157"/>
      <c r="AQ158" s="158"/>
      <c r="AR158" s="158"/>
      <c r="AS158" s="14"/>
      <c r="AT158" s="158"/>
    </row>
    <row r="159" spans="1:46" ht="50.65" customHeight="1" x14ac:dyDescent="0.25">
      <c r="A159" s="142" t="str">
        <f t="shared" si="21"/>
        <v>✔</v>
      </c>
      <c r="B159" s="143">
        <v>2026</v>
      </c>
      <c r="C159" s="144" t="s">
        <v>27</v>
      </c>
      <c r="D159" s="144" t="s">
        <v>521</v>
      </c>
      <c r="E159" s="145" t="s">
        <v>39</v>
      </c>
      <c r="F159" s="145"/>
      <c r="G159" s="146" t="s">
        <v>570</v>
      </c>
      <c r="H159" s="143" t="s">
        <v>179</v>
      </c>
      <c r="I159" s="145" t="s">
        <v>184</v>
      </c>
      <c r="J159" s="145"/>
      <c r="K159" s="143" t="s">
        <v>99</v>
      </c>
      <c r="L159" s="145" t="s">
        <v>93</v>
      </c>
      <c r="M159" s="147" t="s">
        <v>3</v>
      </c>
      <c r="N159" s="148" t="s">
        <v>256</v>
      </c>
      <c r="O159" s="149"/>
      <c r="P159" s="150"/>
      <c r="Q159" s="150"/>
      <c r="R159" s="145" t="s">
        <v>195</v>
      </c>
      <c r="S159" s="151"/>
      <c r="T159" s="152"/>
      <c r="U159" s="153" t="s">
        <v>571</v>
      </c>
      <c r="V159" s="145">
        <v>2026</v>
      </c>
      <c r="W159" s="152">
        <v>46387</v>
      </c>
      <c r="X159" s="152"/>
      <c r="Y159" s="152">
        <v>46024</v>
      </c>
      <c r="Z159" s="149">
        <v>96000</v>
      </c>
      <c r="AA159" s="150"/>
      <c r="AB159" s="150">
        <f t="shared" si="22"/>
        <v>96000</v>
      </c>
      <c r="AC159" s="150"/>
      <c r="AD159" s="150">
        <f t="shared" si="23"/>
        <v>96000</v>
      </c>
      <c r="AE159" s="150">
        <f t="shared" si="24"/>
        <v>96000</v>
      </c>
      <c r="AF159" s="154" t="s">
        <v>6</v>
      </c>
      <c r="AG159" s="153"/>
      <c r="AH159" s="150"/>
      <c r="AI159" s="150"/>
      <c r="AJ159" s="150"/>
      <c r="AK159" s="150"/>
      <c r="AL159" s="155"/>
      <c r="AM159" s="155"/>
      <c r="AN159" s="153" t="s">
        <v>258</v>
      </c>
      <c r="AO159" s="156"/>
      <c r="AP159" s="157"/>
      <c r="AQ159" s="158"/>
      <c r="AR159" s="158"/>
      <c r="AS159" s="14"/>
      <c r="AT159" s="158"/>
    </row>
    <row r="160" spans="1:46" ht="50.65" customHeight="1" x14ac:dyDescent="0.25">
      <c r="A160" s="142" t="str">
        <f t="shared" si="21"/>
        <v>✔</v>
      </c>
      <c r="B160" s="143">
        <v>2026</v>
      </c>
      <c r="C160" s="144" t="s">
        <v>27</v>
      </c>
      <c r="D160" s="144" t="s">
        <v>521</v>
      </c>
      <c r="E160" s="145" t="s">
        <v>39</v>
      </c>
      <c r="F160" s="145"/>
      <c r="G160" s="146" t="s">
        <v>572</v>
      </c>
      <c r="H160" s="143" t="s">
        <v>179</v>
      </c>
      <c r="I160" s="145" t="s">
        <v>184</v>
      </c>
      <c r="J160" s="145"/>
      <c r="K160" s="143" t="s">
        <v>99</v>
      </c>
      <c r="L160" s="145" t="s">
        <v>93</v>
      </c>
      <c r="M160" s="147" t="s">
        <v>3</v>
      </c>
      <c r="N160" s="148" t="s">
        <v>256</v>
      </c>
      <c r="O160" s="149"/>
      <c r="P160" s="150"/>
      <c r="Q160" s="150"/>
      <c r="R160" s="145" t="s">
        <v>195</v>
      </c>
      <c r="S160" s="151"/>
      <c r="T160" s="152"/>
      <c r="U160" s="153" t="s">
        <v>573</v>
      </c>
      <c r="V160" s="145">
        <v>2026</v>
      </c>
      <c r="W160" s="152">
        <v>46387</v>
      </c>
      <c r="X160" s="152"/>
      <c r="Y160" s="152">
        <v>46024</v>
      </c>
      <c r="Z160" s="149">
        <v>96000</v>
      </c>
      <c r="AA160" s="150"/>
      <c r="AB160" s="150">
        <f t="shared" si="22"/>
        <v>96000</v>
      </c>
      <c r="AC160" s="150"/>
      <c r="AD160" s="150">
        <f t="shared" si="23"/>
        <v>96000</v>
      </c>
      <c r="AE160" s="150">
        <f t="shared" si="24"/>
        <v>96000</v>
      </c>
      <c r="AF160" s="154" t="s">
        <v>6</v>
      </c>
      <c r="AG160" s="153"/>
      <c r="AH160" s="150"/>
      <c r="AI160" s="150"/>
      <c r="AJ160" s="150"/>
      <c r="AK160" s="150"/>
      <c r="AL160" s="155"/>
      <c r="AM160" s="155"/>
      <c r="AN160" s="153" t="s">
        <v>258</v>
      </c>
      <c r="AO160" s="156"/>
      <c r="AP160" s="157"/>
      <c r="AQ160" s="158"/>
      <c r="AR160" s="158"/>
      <c r="AS160" s="14"/>
      <c r="AT160" s="158"/>
    </row>
    <row r="161" spans="1:46" ht="50.65" customHeight="1" x14ac:dyDescent="0.25">
      <c r="A161" s="142" t="str">
        <f t="shared" si="21"/>
        <v>✔</v>
      </c>
      <c r="B161" s="143">
        <v>2026</v>
      </c>
      <c r="C161" s="144" t="s">
        <v>27</v>
      </c>
      <c r="D161" s="144" t="s">
        <v>521</v>
      </c>
      <c r="E161" s="145" t="s">
        <v>39</v>
      </c>
      <c r="F161" s="145"/>
      <c r="G161" s="146" t="s">
        <v>574</v>
      </c>
      <c r="H161" s="143" t="s">
        <v>179</v>
      </c>
      <c r="I161" s="145" t="s">
        <v>184</v>
      </c>
      <c r="J161" s="145"/>
      <c r="K161" s="143" t="s">
        <v>99</v>
      </c>
      <c r="L161" s="145" t="s">
        <v>93</v>
      </c>
      <c r="M161" s="147" t="s">
        <v>3</v>
      </c>
      <c r="N161" s="148" t="s">
        <v>256</v>
      </c>
      <c r="O161" s="149"/>
      <c r="P161" s="150"/>
      <c r="Q161" s="150"/>
      <c r="R161" s="145" t="s">
        <v>195</v>
      </c>
      <c r="S161" s="151"/>
      <c r="T161" s="152"/>
      <c r="U161" s="153" t="s">
        <v>575</v>
      </c>
      <c r="V161" s="145">
        <v>2026</v>
      </c>
      <c r="W161" s="152">
        <v>46387</v>
      </c>
      <c r="X161" s="152"/>
      <c r="Y161" s="152">
        <v>46024</v>
      </c>
      <c r="Z161" s="149">
        <v>96000</v>
      </c>
      <c r="AA161" s="150"/>
      <c r="AB161" s="150">
        <f t="shared" si="22"/>
        <v>96000</v>
      </c>
      <c r="AC161" s="150"/>
      <c r="AD161" s="150">
        <f t="shared" si="23"/>
        <v>96000</v>
      </c>
      <c r="AE161" s="150">
        <f t="shared" si="24"/>
        <v>96000</v>
      </c>
      <c r="AF161" s="154" t="s">
        <v>6</v>
      </c>
      <c r="AG161" s="153"/>
      <c r="AH161" s="150"/>
      <c r="AI161" s="150"/>
      <c r="AJ161" s="150"/>
      <c r="AK161" s="150"/>
      <c r="AL161" s="155"/>
      <c r="AM161" s="155"/>
      <c r="AN161" s="153" t="s">
        <v>258</v>
      </c>
      <c r="AO161" s="156"/>
      <c r="AP161" s="157"/>
      <c r="AQ161" s="158"/>
      <c r="AR161" s="158"/>
      <c r="AS161" s="14"/>
      <c r="AT161" s="158"/>
    </row>
    <row r="162" spans="1:46" ht="50.65" customHeight="1" x14ac:dyDescent="0.25">
      <c r="A162" s="142" t="str">
        <f t="shared" si="21"/>
        <v>✔</v>
      </c>
      <c r="B162" s="143">
        <v>2026</v>
      </c>
      <c r="C162" s="144" t="s">
        <v>27</v>
      </c>
      <c r="D162" s="144" t="s">
        <v>521</v>
      </c>
      <c r="E162" s="145" t="s">
        <v>39</v>
      </c>
      <c r="F162" s="145"/>
      <c r="G162" s="146" t="s">
        <v>576</v>
      </c>
      <c r="H162" s="143" t="s">
        <v>179</v>
      </c>
      <c r="I162" s="145" t="s">
        <v>184</v>
      </c>
      <c r="J162" s="145"/>
      <c r="K162" s="143" t="s">
        <v>99</v>
      </c>
      <c r="L162" s="145" t="s">
        <v>93</v>
      </c>
      <c r="M162" s="147" t="s">
        <v>3</v>
      </c>
      <c r="N162" s="148" t="s">
        <v>256</v>
      </c>
      <c r="O162" s="149"/>
      <c r="P162" s="150"/>
      <c r="Q162" s="150"/>
      <c r="R162" s="145" t="s">
        <v>195</v>
      </c>
      <c r="S162" s="151"/>
      <c r="T162" s="152"/>
      <c r="U162" s="153" t="s">
        <v>577</v>
      </c>
      <c r="V162" s="145">
        <v>2026</v>
      </c>
      <c r="W162" s="152">
        <v>46387</v>
      </c>
      <c r="X162" s="152"/>
      <c r="Y162" s="152">
        <v>46024</v>
      </c>
      <c r="Z162" s="149">
        <v>96000</v>
      </c>
      <c r="AA162" s="150"/>
      <c r="AB162" s="150">
        <f t="shared" si="22"/>
        <v>96000</v>
      </c>
      <c r="AC162" s="150"/>
      <c r="AD162" s="150">
        <f t="shared" si="23"/>
        <v>96000</v>
      </c>
      <c r="AE162" s="150">
        <f t="shared" si="24"/>
        <v>96000</v>
      </c>
      <c r="AF162" s="154" t="s">
        <v>6</v>
      </c>
      <c r="AG162" s="153"/>
      <c r="AH162" s="150"/>
      <c r="AI162" s="150"/>
      <c r="AJ162" s="150"/>
      <c r="AK162" s="150"/>
      <c r="AL162" s="155"/>
      <c r="AM162" s="155"/>
      <c r="AN162" s="153" t="s">
        <v>258</v>
      </c>
      <c r="AO162" s="156"/>
      <c r="AP162" s="157"/>
      <c r="AQ162" s="158"/>
      <c r="AR162" s="158"/>
      <c r="AS162" s="14"/>
      <c r="AT162" s="158"/>
    </row>
    <row r="163" spans="1:46" ht="50.65" customHeight="1" x14ac:dyDescent="0.25">
      <c r="A163" s="142" t="str">
        <f t="shared" si="21"/>
        <v>✔</v>
      </c>
      <c r="B163" s="143">
        <v>2026</v>
      </c>
      <c r="C163" s="144" t="s">
        <v>27</v>
      </c>
      <c r="D163" s="144" t="s">
        <v>521</v>
      </c>
      <c r="E163" s="145" t="s">
        <v>39</v>
      </c>
      <c r="F163" s="145"/>
      <c r="G163" s="146" t="s">
        <v>578</v>
      </c>
      <c r="H163" s="143" t="s">
        <v>179</v>
      </c>
      <c r="I163" s="145" t="s">
        <v>184</v>
      </c>
      <c r="J163" s="145"/>
      <c r="K163" s="143" t="s">
        <v>99</v>
      </c>
      <c r="L163" s="145" t="s">
        <v>93</v>
      </c>
      <c r="M163" s="147" t="s">
        <v>3</v>
      </c>
      <c r="N163" s="148" t="s">
        <v>256</v>
      </c>
      <c r="O163" s="149"/>
      <c r="P163" s="150"/>
      <c r="Q163" s="150"/>
      <c r="R163" s="145" t="s">
        <v>195</v>
      </c>
      <c r="S163" s="151"/>
      <c r="T163" s="152"/>
      <c r="U163" s="153" t="s">
        <v>579</v>
      </c>
      <c r="V163" s="145">
        <v>2026</v>
      </c>
      <c r="W163" s="152">
        <v>46387</v>
      </c>
      <c r="X163" s="152"/>
      <c r="Y163" s="152">
        <v>46024</v>
      </c>
      <c r="Z163" s="149">
        <v>96000</v>
      </c>
      <c r="AA163" s="150"/>
      <c r="AB163" s="150">
        <f t="shared" si="22"/>
        <v>96000</v>
      </c>
      <c r="AC163" s="150"/>
      <c r="AD163" s="150">
        <f t="shared" si="23"/>
        <v>96000</v>
      </c>
      <c r="AE163" s="150">
        <f t="shared" si="24"/>
        <v>96000</v>
      </c>
      <c r="AF163" s="154" t="s">
        <v>6</v>
      </c>
      <c r="AG163" s="153"/>
      <c r="AH163" s="150"/>
      <c r="AI163" s="150"/>
      <c r="AJ163" s="150"/>
      <c r="AK163" s="150"/>
      <c r="AL163" s="155"/>
      <c r="AM163" s="155"/>
      <c r="AN163" s="153" t="s">
        <v>258</v>
      </c>
      <c r="AO163" s="156"/>
      <c r="AP163" s="157"/>
      <c r="AQ163" s="158"/>
      <c r="AR163" s="158"/>
      <c r="AS163" s="14"/>
      <c r="AT163" s="158"/>
    </row>
    <row r="164" spans="1:46" ht="50.65" customHeight="1" x14ac:dyDescent="0.25">
      <c r="A164" s="142" t="str">
        <f t="shared" si="21"/>
        <v>✔</v>
      </c>
      <c r="B164" s="143">
        <v>2026</v>
      </c>
      <c r="C164" s="144" t="s">
        <v>27</v>
      </c>
      <c r="D164" s="144" t="s">
        <v>521</v>
      </c>
      <c r="E164" s="145" t="s">
        <v>39</v>
      </c>
      <c r="F164" s="145"/>
      <c r="G164" s="146" t="s">
        <v>580</v>
      </c>
      <c r="H164" s="143" t="s">
        <v>179</v>
      </c>
      <c r="I164" s="145" t="s">
        <v>184</v>
      </c>
      <c r="J164" s="145"/>
      <c r="K164" s="143" t="s">
        <v>99</v>
      </c>
      <c r="L164" s="145" t="s">
        <v>93</v>
      </c>
      <c r="M164" s="147" t="s">
        <v>3</v>
      </c>
      <c r="N164" s="148" t="s">
        <v>256</v>
      </c>
      <c r="O164" s="149"/>
      <c r="P164" s="150"/>
      <c r="Q164" s="150"/>
      <c r="R164" s="145" t="s">
        <v>195</v>
      </c>
      <c r="S164" s="151"/>
      <c r="T164" s="152"/>
      <c r="U164" s="153" t="s">
        <v>581</v>
      </c>
      <c r="V164" s="145">
        <v>2026</v>
      </c>
      <c r="W164" s="152">
        <v>46387</v>
      </c>
      <c r="X164" s="152"/>
      <c r="Y164" s="152">
        <v>46024</v>
      </c>
      <c r="Z164" s="149">
        <v>96000</v>
      </c>
      <c r="AA164" s="150"/>
      <c r="AB164" s="150">
        <f t="shared" si="22"/>
        <v>96000</v>
      </c>
      <c r="AC164" s="150"/>
      <c r="AD164" s="150">
        <f t="shared" si="23"/>
        <v>96000</v>
      </c>
      <c r="AE164" s="150">
        <f t="shared" si="24"/>
        <v>96000</v>
      </c>
      <c r="AF164" s="154" t="s">
        <v>6</v>
      </c>
      <c r="AG164" s="153"/>
      <c r="AH164" s="150"/>
      <c r="AI164" s="150"/>
      <c r="AJ164" s="150"/>
      <c r="AK164" s="150"/>
      <c r="AL164" s="155"/>
      <c r="AM164" s="155"/>
      <c r="AN164" s="153" t="s">
        <v>258</v>
      </c>
      <c r="AO164" s="156"/>
      <c r="AP164" s="157"/>
      <c r="AQ164" s="158"/>
      <c r="AR164" s="158"/>
      <c r="AS164" s="14"/>
      <c r="AT164" s="158"/>
    </row>
    <row r="165" spans="1:46" ht="46.5" customHeight="1" x14ac:dyDescent="0.25">
      <c r="A165" s="142" t="str">
        <f t="shared" si="21"/>
        <v>✔</v>
      </c>
      <c r="B165" s="143">
        <v>2026</v>
      </c>
      <c r="C165" s="144" t="s">
        <v>27</v>
      </c>
      <c r="D165" s="144" t="s">
        <v>521</v>
      </c>
      <c r="E165" s="145" t="s">
        <v>39</v>
      </c>
      <c r="F165" s="145"/>
      <c r="G165" s="146" t="s">
        <v>582</v>
      </c>
      <c r="H165" s="143" t="s">
        <v>179</v>
      </c>
      <c r="I165" s="145" t="s">
        <v>184</v>
      </c>
      <c r="J165" s="145"/>
      <c r="K165" s="143" t="s">
        <v>99</v>
      </c>
      <c r="L165" s="145" t="s">
        <v>93</v>
      </c>
      <c r="M165" s="147" t="s">
        <v>3</v>
      </c>
      <c r="N165" s="148" t="s">
        <v>256</v>
      </c>
      <c r="O165" s="149"/>
      <c r="P165" s="150"/>
      <c r="Q165" s="150"/>
      <c r="R165" s="145" t="s">
        <v>195</v>
      </c>
      <c r="S165" s="151"/>
      <c r="T165" s="152"/>
      <c r="U165" s="153" t="s">
        <v>583</v>
      </c>
      <c r="V165" s="145">
        <v>2026</v>
      </c>
      <c r="W165" s="152">
        <v>46387</v>
      </c>
      <c r="X165" s="152"/>
      <c r="Y165" s="152">
        <v>46024</v>
      </c>
      <c r="Z165" s="149">
        <v>72000</v>
      </c>
      <c r="AA165" s="150"/>
      <c r="AB165" s="150">
        <f t="shared" si="22"/>
        <v>72000</v>
      </c>
      <c r="AC165" s="150"/>
      <c r="AD165" s="150">
        <f t="shared" si="23"/>
        <v>72000</v>
      </c>
      <c r="AE165" s="150">
        <f t="shared" si="24"/>
        <v>72000</v>
      </c>
      <c r="AF165" s="154" t="s">
        <v>6</v>
      </c>
      <c r="AG165" s="153"/>
      <c r="AH165" s="150"/>
      <c r="AI165" s="150"/>
      <c r="AJ165" s="150"/>
      <c r="AK165" s="150"/>
      <c r="AL165" s="155"/>
      <c r="AM165" s="155"/>
      <c r="AN165" s="153" t="s">
        <v>258</v>
      </c>
      <c r="AO165" s="156"/>
      <c r="AP165" s="157"/>
      <c r="AQ165" s="158"/>
      <c r="AR165" s="158"/>
      <c r="AS165" s="14"/>
      <c r="AT165" s="158"/>
    </row>
    <row r="166" spans="1:46" ht="46.5" customHeight="1" x14ac:dyDescent="0.25">
      <c r="A166" s="142" t="str">
        <f t="shared" si="21"/>
        <v>✔</v>
      </c>
      <c r="B166" s="143">
        <v>2026</v>
      </c>
      <c r="C166" s="144" t="s">
        <v>27</v>
      </c>
      <c r="D166" s="144" t="s">
        <v>521</v>
      </c>
      <c r="E166" s="145" t="s">
        <v>39</v>
      </c>
      <c r="F166" s="145"/>
      <c r="G166" s="146" t="s">
        <v>584</v>
      </c>
      <c r="H166" s="143" t="s">
        <v>179</v>
      </c>
      <c r="I166" s="145" t="s">
        <v>184</v>
      </c>
      <c r="J166" s="145"/>
      <c r="K166" s="143" t="s">
        <v>99</v>
      </c>
      <c r="L166" s="145" t="s">
        <v>93</v>
      </c>
      <c r="M166" s="147" t="s">
        <v>3</v>
      </c>
      <c r="N166" s="148" t="s">
        <v>256</v>
      </c>
      <c r="O166" s="149"/>
      <c r="P166" s="150"/>
      <c r="Q166" s="150"/>
      <c r="R166" s="145" t="s">
        <v>195</v>
      </c>
      <c r="S166" s="151"/>
      <c r="T166" s="152"/>
      <c r="U166" s="153" t="s">
        <v>585</v>
      </c>
      <c r="V166" s="145">
        <v>2026</v>
      </c>
      <c r="W166" s="152">
        <v>46387</v>
      </c>
      <c r="X166" s="152"/>
      <c r="Y166" s="152">
        <v>46024</v>
      </c>
      <c r="Z166" s="149">
        <v>120000</v>
      </c>
      <c r="AA166" s="150"/>
      <c r="AB166" s="150">
        <f t="shared" si="22"/>
        <v>120000</v>
      </c>
      <c r="AC166" s="150"/>
      <c r="AD166" s="150">
        <f t="shared" si="23"/>
        <v>120000</v>
      </c>
      <c r="AE166" s="150">
        <f t="shared" si="24"/>
        <v>120000</v>
      </c>
      <c r="AF166" s="154" t="s">
        <v>6</v>
      </c>
      <c r="AG166" s="153"/>
      <c r="AH166" s="150"/>
      <c r="AI166" s="150"/>
      <c r="AJ166" s="150"/>
      <c r="AK166" s="150"/>
      <c r="AL166" s="155"/>
      <c r="AM166" s="155"/>
      <c r="AN166" s="153" t="s">
        <v>258</v>
      </c>
      <c r="AO166" s="156"/>
      <c r="AP166" s="157"/>
      <c r="AQ166" s="158"/>
      <c r="AR166" s="158"/>
      <c r="AS166" s="14"/>
      <c r="AT166" s="158"/>
    </row>
    <row r="167" spans="1:46" ht="46.5" customHeight="1" x14ac:dyDescent="0.25">
      <c r="A167" s="142" t="str">
        <f t="shared" si="21"/>
        <v>✔</v>
      </c>
      <c r="B167" s="143">
        <v>2026</v>
      </c>
      <c r="C167" s="144" t="s">
        <v>27</v>
      </c>
      <c r="D167" s="144" t="s">
        <v>521</v>
      </c>
      <c r="E167" s="145" t="s">
        <v>39</v>
      </c>
      <c r="F167" s="145"/>
      <c r="G167" s="146" t="s">
        <v>586</v>
      </c>
      <c r="H167" s="143" t="s">
        <v>179</v>
      </c>
      <c r="I167" s="145" t="s">
        <v>184</v>
      </c>
      <c r="J167" s="145"/>
      <c r="K167" s="143" t="s">
        <v>99</v>
      </c>
      <c r="L167" s="145" t="s">
        <v>93</v>
      </c>
      <c r="M167" s="147" t="s">
        <v>3</v>
      </c>
      <c r="N167" s="148" t="s">
        <v>256</v>
      </c>
      <c r="O167" s="149"/>
      <c r="P167" s="150"/>
      <c r="Q167" s="150"/>
      <c r="R167" s="145" t="s">
        <v>195</v>
      </c>
      <c r="S167" s="151"/>
      <c r="T167" s="152"/>
      <c r="U167" s="153" t="s">
        <v>587</v>
      </c>
      <c r="V167" s="145">
        <v>2026</v>
      </c>
      <c r="W167" s="152">
        <v>46387</v>
      </c>
      <c r="X167" s="152"/>
      <c r="Y167" s="152">
        <v>46024</v>
      </c>
      <c r="Z167" s="149">
        <v>120000</v>
      </c>
      <c r="AA167" s="150"/>
      <c r="AB167" s="150">
        <f t="shared" ref="AB167:AB198" si="25">Z167</f>
        <v>120000</v>
      </c>
      <c r="AC167" s="150"/>
      <c r="AD167" s="150">
        <f t="shared" si="23"/>
        <v>120000</v>
      </c>
      <c r="AE167" s="150">
        <f t="shared" si="24"/>
        <v>120000</v>
      </c>
      <c r="AF167" s="154" t="s">
        <v>6</v>
      </c>
      <c r="AG167" s="153"/>
      <c r="AH167" s="150"/>
      <c r="AI167" s="150"/>
      <c r="AJ167" s="150"/>
      <c r="AK167" s="150"/>
      <c r="AL167" s="155"/>
      <c r="AM167" s="155"/>
      <c r="AN167" s="153" t="s">
        <v>258</v>
      </c>
      <c r="AO167" s="156"/>
      <c r="AP167" s="157"/>
      <c r="AQ167" s="158"/>
      <c r="AR167" s="158"/>
      <c r="AS167" s="14"/>
      <c r="AT167" s="158"/>
    </row>
    <row r="168" spans="1:46" ht="80.25" customHeight="1" x14ac:dyDescent="0.25">
      <c r="A168" s="142" t="str">
        <f t="shared" si="21"/>
        <v>✔</v>
      </c>
      <c r="B168" s="143">
        <v>2026</v>
      </c>
      <c r="C168" s="144" t="s">
        <v>27</v>
      </c>
      <c r="D168" s="144" t="s">
        <v>521</v>
      </c>
      <c r="E168" s="145" t="s">
        <v>39</v>
      </c>
      <c r="F168" s="145"/>
      <c r="G168" s="146" t="s">
        <v>588</v>
      </c>
      <c r="H168" s="143" t="s">
        <v>179</v>
      </c>
      <c r="I168" s="145" t="s">
        <v>184</v>
      </c>
      <c r="J168" s="145"/>
      <c r="K168" s="143" t="s">
        <v>99</v>
      </c>
      <c r="L168" s="145" t="s">
        <v>93</v>
      </c>
      <c r="M168" s="147" t="s">
        <v>3</v>
      </c>
      <c r="N168" s="148" t="s">
        <v>256</v>
      </c>
      <c r="O168" s="149"/>
      <c r="P168" s="150"/>
      <c r="Q168" s="150"/>
      <c r="R168" s="145" t="s">
        <v>195</v>
      </c>
      <c r="S168" s="151"/>
      <c r="T168" s="152"/>
      <c r="U168" s="153" t="s">
        <v>589</v>
      </c>
      <c r="V168" s="145">
        <v>2026</v>
      </c>
      <c r="W168" s="152">
        <v>46387</v>
      </c>
      <c r="X168" s="152"/>
      <c r="Y168" s="152">
        <v>46024</v>
      </c>
      <c r="Z168" s="149">
        <v>96000</v>
      </c>
      <c r="AA168" s="150"/>
      <c r="AB168" s="150">
        <f t="shared" si="25"/>
        <v>96000</v>
      </c>
      <c r="AC168" s="150"/>
      <c r="AD168" s="150">
        <f t="shared" si="23"/>
        <v>96000</v>
      </c>
      <c r="AE168" s="150">
        <f t="shared" si="24"/>
        <v>96000</v>
      </c>
      <c r="AF168" s="154" t="s">
        <v>6</v>
      </c>
      <c r="AG168" s="153"/>
      <c r="AH168" s="150"/>
      <c r="AI168" s="150"/>
      <c r="AJ168" s="150"/>
      <c r="AK168" s="150"/>
      <c r="AL168" s="155"/>
      <c r="AM168" s="155"/>
      <c r="AN168" s="153" t="s">
        <v>258</v>
      </c>
      <c r="AO168" s="156"/>
      <c r="AP168" s="157"/>
      <c r="AQ168" s="158"/>
      <c r="AR168" s="158"/>
      <c r="AS168" s="14"/>
      <c r="AT168" s="158"/>
    </row>
    <row r="169" spans="1:46" ht="46.5" customHeight="1" x14ac:dyDescent="0.25">
      <c r="A169" s="142" t="str">
        <f t="shared" si="21"/>
        <v>✔</v>
      </c>
      <c r="B169" s="143">
        <v>2026</v>
      </c>
      <c r="C169" s="144" t="s">
        <v>27</v>
      </c>
      <c r="D169" s="144" t="s">
        <v>521</v>
      </c>
      <c r="E169" s="145" t="s">
        <v>39</v>
      </c>
      <c r="F169" s="145"/>
      <c r="G169" s="146" t="s">
        <v>590</v>
      </c>
      <c r="H169" s="143" t="s">
        <v>179</v>
      </c>
      <c r="I169" s="145" t="s">
        <v>184</v>
      </c>
      <c r="J169" s="145"/>
      <c r="K169" s="143" t="s">
        <v>99</v>
      </c>
      <c r="L169" s="145" t="s">
        <v>93</v>
      </c>
      <c r="M169" s="147" t="s">
        <v>3</v>
      </c>
      <c r="N169" s="148" t="s">
        <v>256</v>
      </c>
      <c r="O169" s="149"/>
      <c r="P169" s="150"/>
      <c r="Q169" s="150"/>
      <c r="R169" s="145" t="s">
        <v>195</v>
      </c>
      <c r="S169" s="151"/>
      <c r="T169" s="152"/>
      <c r="U169" s="153" t="s">
        <v>591</v>
      </c>
      <c r="V169" s="145">
        <v>2026</v>
      </c>
      <c r="W169" s="152">
        <v>46387</v>
      </c>
      <c r="X169" s="152"/>
      <c r="Y169" s="152">
        <v>46024</v>
      </c>
      <c r="Z169" s="149">
        <v>300000</v>
      </c>
      <c r="AA169" s="150"/>
      <c r="AB169" s="150">
        <f t="shared" si="25"/>
        <v>300000</v>
      </c>
      <c r="AC169" s="150"/>
      <c r="AD169" s="150">
        <f t="shared" si="23"/>
        <v>300000</v>
      </c>
      <c r="AE169" s="150">
        <f t="shared" si="24"/>
        <v>300000</v>
      </c>
      <c r="AF169" s="154" t="s">
        <v>6</v>
      </c>
      <c r="AG169" s="153"/>
      <c r="AH169" s="150"/>
      <c r="AI169" s="150"/>
      <c r="AJ169" s="150"/>
      <c r="AK169" s="150"/>
      <c r="AL169" s="155"/>
      <c r="AM169" s="155"/>
      <c r="AN169" s="153" t="s">
        <v>258</v>
      </c>
      <c r="AO169" s="156"/>
      <c r="AP169" s="157"/>
      <c r="AQ169" s="158"/>
      <c r="AR169" s="158"/>
      <c r="AS169" s="14"/>
      <c r="AT169" s="158"/>
    </row>
    <row r="170" spans="1:46" ht="46.5" customHeight="1" x14ac:dyDescent="0.25">
      <c r="A170" s="142" t="str">
        <f t="shared" si="21"/>
        <v>✔</v>
      </c>
      <c r="B170" s="143">
        <v>2026</v>
      </c>
      <c r="C170" s="144" t="s">
        <v>27</v>
      </c>
      <c r="D170" s="144" t="s">
        <v>521</v>
      </c>
      <c r="E170" s="145" t="s">
        <v>39</v>
      </c>
      <c r="F170" s="145"/>
      <c r="G170" s="146" t="s">
        <v>592</v>
      </c>
      <c r="H170" s="143" t="s">
        <v>179</v>
      </c>
      <c r="I170" s="145" t="s">
        <v>184</v>
      </c>
      <c r="J170" s="145"/>
      <c r="K170" s="143" t="s">
        <v>99</v>
      </c>
      <c r="L170" s="145" t="s">
        <v>93</v>
      </c>
      <c r="M170" s="147" t="s">
        <v>3</v>
      </c>
      <c r="N170" s="148" t="s">
        <v>256</v>
      </c>
      <c r="O170" s="149"/>
      <c r="P170" s="150"/>
      <c r="Q170" s="150"/>
      <c r="R170" s="145" t="s">
        <v>195</v>
      </c>
      <c r="S170" s="151"/>
      <c r="T170" s="152"/>
      <c r="U170" s="153" t="s">
        <v>593</v>
      </c>
      <c r="V170" s="145">
        <v>2026</v>
      </c>
      <c r="W170" s="152">
        <v>46387</v>
      </c>
      <c r="X170" s="152"/>
      <c r="Y170" s="152">
        <v>46024</v>
      </c>
      <c r="Z170" s="149">
        <v>130000</v>
      </c>
      <c r="AA170" s="150"/>
      <c r="AB170" s="150">
        <f t="shared" si="25"/>
        <v>130000</v>
      </c>
      <c r="AC170" s="150"/>
      <c r="AD170" s="150">
        <f t="shared" si="23"/>
        <v>130000</v>
      </c>
      <c r="AE170" s="150">
        <f t="shared" si="24"/>
        <v>130000</v>
      </c>
      <c r="AF170" s="154" t="s">
        <v>6</v>
      </c>
      <c r="AG170" s="153"/>
      <c r="AH170" s="150"/>
      <c r="AI170" s="150"/>
      <c r="AJ170" s="150"/>
      <c r="AK170" s="150"/>
      <c r="AL170" s="155"/>
      <c r="AM170" s="155"/>
      <c r="AN170" s="153" t="s">
        <v>258</v>
      </c>
      <c r="AO170" s="156"/>
      <c r="AP170" s="157"/>
      <c r="AQ170" s="158"/>
      <c r="AR170" s="158"/>
      <c r="AS170" s="14"/>
      <c r="AT170" s="158"/>
    </row>
    <row r="171" spans="1:46" ht="46.5" customHeight="1" x14ac:dyDescent="0.25">
      <c r="A171" s="142" t="str">
        <f t="shared" si="21"/>
        <v>✔</v>
      </c>
      <c r="B171" s="143">
        <v>2026</v>
      </c>
      <c r="C171" s="144" t="s">
        <v>27</v>
      </c>
      <c r="D171" s="144" t="s">
        <v>521</v>
      </c>
      <c r="E171" s="145" t="s">
        <v>39</v>
      </c>
      <c r="F171" s="145"/>
      <c r="G171" s="146" t="s">
        <v>594</v>
      </c>
      <c r="H171" s="143" t="s">
        <v>179</v>
      </c>
      <c r="I171" s="145" t="s">
        <v>184</v>
      </c>
      <c r="J171" s="145"/>
      <c r="K171" s="143" t="s">
        <v>99</v>
      </c>
      <c r="L171" s="145" t="s">
        <v>93</v>
      </c>
      <c r="M171" s="147" t="s">
        <v>3</v>
      </c>
      <c r="N171" s="148" t="s">
        <v>256</v>
      </c>
      <c r="O171" s="149"/>
      <c r="P171" s="150"/>
      <c r="Q171" s="150"/>
      <c r="R171" s="145" t="s">
        <v>195</v>
      </c>
      <c r="S171" s="151"/>
      <c r="T171" s="152"/>
      <c r="U171" s="153" t="s">
        <v>459</v>
      </c>
      <c r="V171" s="145">
        <v>2026</v>
      </c>
      <c r="W171" s="152">
        <v>46387</v>
      </c>
      <c r="X171" s="152"/>
      <c r="Y171" s="152">
        <v>46024</v>
      </c>
      <c r="Z171" s="149">
        <v>130000</v>
      </c>
      <c r="AA171" s="150"/>
      <c r="AB171" s="150">
        <f t="shared" si="25"/>
        <v>130000</v>
      </c>
      <c r="AC171" s="150"/>
      <c r="AD171" s="150">
        <f t="shared" si="23"/>
        <v>130000</v>
      </c>
      <c r="AE171" s="150">
        <f t="shared" si="24"/>
        <v>130000</v>
      </c>
      <c r="AF171" s="154" t="s">
        <v>6</v>
      </c>
      <c r="AG171" s="153"/>
      <c r="AH171" s="150"/>
      <c r="AI171" s="150"/>
      <c r="AJ171" s="150"/>
      <c r="AK171" s="150"/>
      <c r="AL171" s="155"/>
      <c r="AM171" s="155"/>
      <c r="AN171" s="153" t="s">
        <v>258</v>
      </c>
      <c r="AO171" s="156"/>
      <c r="AP171" s="157"/>
      <c r="AQ171" s="158"/>
      <c r="AR171" s="158"/>
      <c r="AS171" s="14"/>
      <c r="AT171" s="158"/>
    </row>
    <row r="172" spans="1:46" ht="46.5" customHeight="1" x14ac:dyDescent="0.25">
      <c r="A172" s="142" t="str">
        <f t="shared" si="21"/>
        <v>✔</v>
      </c>
      <c r="B172" s="143">
        <v>2026</v>
      </c>
      <c r="C172" s="144" t="s">
        <v>27</v>
      </c>
      <c r="D172" s="144" t="s">
        <v>521</v>
      </c>
      <c r="E172" s="145" t="s">
        <v>39</v>
      </c>
      <c r="F172" s="145"/>
      <c r="G172" s="146" t="s">
        <v>595</v>
      </c>
      <c r="H172" s="143" t="s">
        <v>179</v>
      </c>
      <c r="I172" s="145" t="s">
        <v>184</v>
      </c>
      <c r="J172" s="145"/>
      <c r="K172" s="143" t="s">
        <v>99</v>
      </c>
      <c r="L172" s="145" t="s">
        <v>93</v>
      </c>
      <c r="M172" s="147" t="s">
        <v>3</v>
      </c>
      <c r="N172" s="148" t="s">
        <v>256</v>
      </c>
      <c r="O172" s="149"/>
      <c r="P172" s="150"/>
      <c r="Q172" s="150"/>
      <c r="R172" s="145" t="s">
        <v>195</v>
      </c>
      <c r="S172" s="151"/>
      <c r="T172" s="152"/>
      <c r="U172" s="153" t="s">
        <v>596</v>
      </c>
      <c r="V172" s="145">
        <v>2026</v>
      </c>
      <c r="W172" s="152">
        <v>46387</v>
      </c>
      <c r="X172" s="152"/>
      <c r="Y172" s="152">
        <v>46024</v>
      </c>
      <c r="Z172" s="149">
        <v>78000</v>
      </c>
      <c r="AA172" s="150"/>
      <c r="AB172" s="150">
        <f t="shared" si="25"/>
        <v>78000</v>
      </c>
      <c r="AC172" s="150"/>
      <c r="AD172" s="150">
        <f t="shared" si="23"/>
        <v>78000</v>
      </c>
      <c r="AE172" s="150">
        <f t="shared" si="24"/>
        <v>78000</v>
      </c>
      <c r="AF172" s="154" t="s">
        <v>6</v>
      </c>
      <c r="AG172" s="153"/>
      <c r="AH172" s="150"/>
      <c r="AI172" s="150"/>
      <c r="AJ172" s="150"/>
      <c r="AK172" s="150"/>
      <c r="AL172" s="155"/>
      <c r="AM172" s="155"/>
      <c r="AN172" s="153" t="s">
        <v>258</v>
      </c>
      <c r="AO172" s="156"/>
      <c r="AP172" s="157"/>
      <c r="AQ172" s="158"/>
      <c r="AR172" s="158"/>
      <c r="AS172" s="14"/>
      <c r="AT172" s="158"/>
    </row>
    <row r="173" spans="1:46" ht="46.5" customHeight="1" x14ac:dyDescent="0.25">
      <c r="A173" s="142" t="str">
        <f t="shared" si="21"/>
        <v>✔</v>
      </c>
      <c r="B173" s="143">
        <v>2026</v>
      </c>
      <c r="C173" s="144" t="s">
        <v>27</v>
      </c>
      <c r="D173" s="144" t="s">
        <v>521</v>
      </c>
      <c r="E173" s="145" t="s">
        <v>39</v>
      </c>
      <c r="F173" s="145"/>
      <c r="G173" s="146" t="s">
        <v>597</v>
      </c>
      <c r="H173" s="143" t="s">
        <v>179</v>
      </c>
      <c r="I173" s="145" t="s">
        <v>184</v>
      </c>
      <c r="J173" s="145"/>
      <c r="K173" s="143" t="s">
        <v>99</v>
      </c>
      <c r="L173" s="145" t="s">
        <v>93</v>
      </c>
      <c r="M173" s="147" t="s">
        <v>3</v>
      </c>
      <c r="N173" s="148" t="s">
        <v>256</v>
      </c>
      <c r="O173" s="149"/>
      <c r="P173" s="150"/>
      <c r="Q173" s="150"/>
      <c r="R173" s="145" t="s">
        <v>195</v>
      </c>
      <c r="S173" s="151"/>
      <c r="T173" s="152"/>
      <c r="U173" s="153" t="s">
        <v>598</v>
      </c>
      <c r="V173" s="145">
        <v>2026</v>
      </c>
      <c r="W173" s="152">
        <v>46387</v>
      </c>
      <c r="X173" s="152"/>
      <c r="Y173" s="152">
        <v>46024</v>
      </c>
      <c r="Z173" s="149">
        <v>130000</v>
      </c>
      <c r="AA173" s="150"/>
      <c r="AB173" s="150">
        <f t="shared" si="25"/>
        <v>130000</v>
      </c>
      <c r="AC173" s="150"/>
      <c r="AD173" s="150">
        <f t="shared" si="23"/>
        <v>130000</v>
      </c>
      <c r="AE173" s="150">
        <f t="shared" si="24"/>
        <v>130000</v>
      </c>
      <c r="AF173" s="154" t="s">
        <v>6</v>
      </c>
      <c r="AG173" s="153"/>
      <c r="AH173" s="150"/>
      <c r="AI173" s="150"/>
      <c r="AJ173" s="150"/>
      <c r="AK173" s="150"/>
      <c r="AL173" s="155"/>
      <c r="AM173" s="155"/>
      <c r="AN173" s="153" t="s">
        <v>258</v>
      </c>
      <c r="AO173" s="156"/>
      <c r="AP173" s="157"/>
      <c r="AQ173" s="158"/>
      <c r="AR173" s="158"/>
      <c r="AS173" s="14"/>
      <c r="AT173" s="158"/>
    </row>
    <row r="174" spans="1:46" ht="46.5" customHeight="1" x14ac:dyDescent="0.25">
      <c r="A174" s="142" t="str">
        <f t="shared" si="21"/>
        <v>✔</v>
      </c>
      <c r="B174" s="143">
        <v>2026</v>
      </c>
      <c r="C174" s="144" t="s">
        <v>29</v>
      </c>
      <c r="D174" s="144" t="s">
        <v>599</v>
      </c>
      <c r="E174" s="145" t="s">
        <v>39</v>
      </c>
      <c r="F174" s="145"/>
      <c r="G174" s="146" t="s">
        <v>600</v>
      </c>
      <c r="H174" s="143" t="s">
        <v>179</v>
      </c>
      <c r="I174" s="145" t="s">
        <v>184</v>
      </c>
      <c r="J174" s="145"/>
      <c r="K174" s="143" t="s">
        <v>99</v>
      </c>
      <c r="L174" s="145" t="s">
        <v>93</v>
      </c>
      <c r="M174" s="147" t="s">
        <v>3</v>
      </c>
      <c r="N174" s="148" t="s">
        <v>256</v>
      </c>
      <c r="O174" s="149"/>
      <c r="P174" s="150"/>
      <c r="Q174" s="150"/>
      <c r="R174" s="145" t="s">
        <v>195</v>
      </c>
      <c r="S174" s="151"/>
      <c r="T174" s="152"/>
      <c r="U174" s="153" t="s">
        <v>601</v>
      </c>
      <c r="V174" s="145">
        <v>2026</v>
      </c>
      <c r="W174" s="152">
        <v>46387</v>
      </c>
      <c r="X174" s="152"/>
      <c r="Y174" s="152">
        <v>46024</v>
      </c>
      <c r="Z174" s="149">
        <v>120000</v>
      </c>
      <c r="AA174" s="150"/>
      <c r="AB174" s="150">
        <f t="shared" si="25"/>
        <v>120000</v>
      </c>
      <c r="AC174" s="150"/>
      <c r="AD174" s="150">
        <f t="shared" si="23"/>
        <v>120000</v>
      </c>
      <c r="AE174" s="150">
        <f t="shared" si="24"/>
        <v>120000</v>
      </c>
      <c r="AF174" s="154" t="s">
        <v>6</v>
      </c>
      <c r="AG174" s="153"/>
      <c r="AH174" s="150"/>
      <c r="AI174" s="150"/>
      <c r="AJ174" s="150"/>
      <c r="AK174" s="150"/>
      <c r="AL174" s="155"/>
      <c r="AM174" s="155"/>
      <c r="AN174" s="153" t="s">
        <v>258</v>
      </c>
      <c r="AO174" s="156"/>
      <c r="AP174" s="157"/>
      <c r="AQ174" s="158"/>
      <c r="AR174" s="158"/>
      <c r="AS174" s="14"/>
      <c r="AT174" s="158"/>
    </row>
    <row r="175" spans="1:46" ht="46.5" customHeight="1" x14ac:dyDescent="0.25">
      <c r="A175" s="142" t="str">
        <f t="shared" si="21"/>
        <v>✔</v>
      </c>
      <c r="B175" s="143">
        <v>2026</v>
      </c>
      <c r="C175" s="144" t="s">
        <v>29</v>
      </c>
      <c r="D175" s="144" t="s">
        <v>599</v>
      </c>
      <c r="E175" s="145" t="s">
        <v>39</v>
      </c>
      <c r="F175" s="145"/>
      <c r="G175" s="146" t="s">
        <v>602</v>
      </c>
      <c r="H175" s="143" t="s">
        <v>179</v>
      </c>
      <c r="I175" s="145" t="s">
        <v>184</v>
      </c>
      <c r="J175" s="145"/>
      <c r="K175" s="143" t="s">
        <v>99</v>
      </c>
      <c r="L175" s="145" t="s">
        <v>93</v>
      </c>
      <c r="M175" s="147" t="s">
        <v>3</v>
      </c>
      <c r="N175" s="148" t="s">
        <v>256</v>
      </c>
      <c r="O175" s="149"/>
      <c r="P175" s="150"/>
      <c r="Q175" s="150"/>
      <c r="R175" s="145" t="s">
        <v>195</v>
      </c>
      <c r="S175" s="151"/>
      <c r="T175" s="152"/>
      <c r="U175" s="153" t="s">
        <v>603</v>
      </c>
      <c r="V175" s="145">
        <v>2026</v>
      </c>
      <c r="W175" s="152">
        <v>46387</v>
      </c>
      <c r="X175" s="152"/>
      <c r="Y175" s="152">
        <v>46024</v>
      </c>
      <c r="Z175" s="149">
        <v>120000</v>
      </c>
      <c r="AA175" s="150"/>
      <c r="AB175" s="150">
        <f t="shared" si="25"/>
        <v>120000</v>
      </c>
      <c r="AC175" s="150"/>
      <c r="AD175" s="150">
        <f t="shared" si="23"/>
        <v>120000</v>
      </c>
      <c r="AE175" s="150">
        <f t="shared" si="24"/>
        <v>120000</v>
      </c>
      <c r="AF175" s="154" t="s">
        <v>6</v>
      </c>
      <c r="AG175" s="153"/>
      <c r="AH175" s="150"/>
      <c r="AI175" s="150"/>
      <c r="AJ175" s="150"/>
      <c r="AK175" s="150"/>
      <c r="AL175" s="155"/>
      <c r="AM175" s="155"/>
      <c r="AN175" s="153" t="s">
        <v>258</v>
      </c>
      <c r="AO175" s="156"/>
      <c r="AP175" s="157"/>
      <c r="AQ175" s="158"/>
      <c r="AR175" s="158"/>
      <c r="AS175" s="14"/>
      <c r="AT175" s="158"/>
    </row>
    <row r="176" spans="1:46" ht="46.5" customHeight="1" x14ac:dyDescent="0.25">
      <c r="A176" s="142" t="str">
        <f t="shared" si="21"/>
        <v>✔</v>
      </c>
      <c r="B176" s="143">
        <v>2026</v>
      </c>
      <c r="C176" s="144" t="s">
        <v>29</v>
      </c>
      <c r="D176" s="144" t="s">
        <v>599</v>
      </c>
      <c r="E176" s="145" t="s">
        <v>39</v>
      </c>
      <c r="F176" s="145"/>
      <c r="G176" s="146" t="s">
        <v>604</v>
      </c>
      <c r="H176" s="143" t="s">
        <v>179</v>
      </c>
      <c r="I176" s="145" t="s">
        <v>184</v>
      </c>
      <c r="J176" s="145"/>
      <c r="K176" s="143" t="s">
        <v>99</v>
      </c>
      <c r="L176" s="145" t="s">
        <v>93</v>
      </c>
      <c r="M176" s="147" t="s">
        <v>3</v>
      </c>
      <c r="N176" s="148" t="s">
        <v>256</v>
      </c>
      <c r="O176" s="149"/>
      <c r="P176" s="150"/>
      <c r="Q176" s="150"/>
      <c r="R176" s="145" t="s">
        <v>195</v>
      </c>
      <c r="S176" s="151"/>
      <c r="T176" s="152"/>
      <c r="U176" s="153" t="s">
        <v>605</v>
      </c>
      <c r="V176" s="145">
        <v>2026</v>
      </c>
      <c r="W176" s="152">
        <v>46387</v>
      </c>
      <c r="X176" s="152"/>
      <c r="Y176" s="152">
        <v>46024</v>
      </c>
      <c r="Z176" s="149">
        <v>121212.12</v>
      </c>
      <c r="AA176" s="150"/>
      <c r="AB176" s="150">
        <f t="shared" si="25"/>
        <v>121212.12</v>
      </c>
      <c r="AC176" s="150"/>
      <c r="AD176" s="150">
        <f t="shared" si="23"/>
        <v>121212.12</v>
      </c>
      <c r="AE176" s="150">
        <f t="shared" si="24"/>
        <v>121212.12</v>
      </c>
      <c r="AF176" s="154" t="s">
        <v>6</v>
      </c>
      <c r="AG176" s="153"/>
      <c r="AH176" s="150"/>
      <c r="AI176" s="150"/>
      <c r="AJ176" s="150"/>
      <c r="AK176" s="150"/>
      <c r="AL176" s="155"/>
      <c r="AM176" s="155"/>
      <c r="AN176" s="153" t="s">
        <v>258</v>
      </c>
      <c r="AO176" s="156"/>
      <c r="AP176" s="157"/>
      <c r="AQ176" s="158"/>
      <c r="AR176" s="158"/>
      <c r="AS176" s="14"/>
      <c r="AT176" s="158"/>
    </row>
    <row r="177" spans="1:46" ht="50.65" customHeight="1" x14ac:dyDescent="0.25">
      <c r="A177" s="142" t="str">
        <f t="shared" si="21"/>
        <v>✔</v>
      </c>
      <c r="B177" s="143">
        <v>2026</v>
      </c>
      <c r="C177" s="144" t="s">
        <v>29</v>
      </c>
      <c r="D177" s="144" t="s">
        <v>606</v>
      </c>
      <c r="E177" s="145" t="s">
        <v>39</v>
      </c>
      <c r="F177" s="145"/>
      <c r="G177" s="146" t="s">
        <v>607</v>
      </c>
      <c r="H177" s="143" t="s">
        <v>179</v>
      </c>
      <c r="I177" s="145" t="s">
        <v>184</v>
      </c>
      <c r="J177" s="145"/>
      <c r="K177" s="143" t="s">
        <v>99</v>
      </c>
      <c r="L177" s="145" t="s">
        <v>93</v>
      </c>
      <c r="M177" s="147" t="s">
        <v>3</v>
      </c>
      <c r="N177" s="148" t="s">
        <v>256</v>
      </c>
      <c r="O177" s="149"/>
      <c r="P177" s="150"/>
      <c r="Q177" s="150"/>
      <c r="R177" s="145" t="s">
        <v>195</v>
      </c>
      <c r="S177" s="151"/>
      <c r="T177" s="152"/>
      <c r="U177" s="153" t="s">
        <v>608</v>
      </c>
      <c r="V177" s="145">
        <v>2026</v>
      </c>
      <c r="W177" s="152">
        <v>46387</v>
      </c>
      <c r="X177" s="152"/>
      <c r="Y177" s="152">
        <v>46024</v>
      </c>
      <c r="Z177" s="149">
        <v>694285.68</v>
      </c>
      <c r="AA177" s="150"/>
      <c r="AB177" s="150">
        <f t="shared" si="25"/>
        <v>694285.68</v>
      </c>
      <c r="AC177" s="150"/>
      <c r="AD177" s="150">
        <f t="shared" si="23"/>
        <v>694285.68</v>
      </c>
      <c r="AE177" s="150">
        <f t="shared" si="24"/>
        <v>694285.68</v>
      </c>
      <c r="AF177" s="154" t="s">
        <v>6</v>
      </c>
      <c r="AG177" s="153"/>
      <c r="AH177" s="150"/>
      <c r="AI177" s="150"/>
      <c r="AJ177" s="150"/>
      <c r="AK177" s="150"/>
      <c r="AL177" s="155"/>
      <c r="AM177" s="155"/>
      <c r="AN177" s="153" t="s">
        <v>258</v>
      </c>
      <c r="AO177" s="156"/>
      <c r="AP177" s="157"/>
      <c r="AQ177" s="158"/>
      <c r="AR177" s="158"/>
      <c r="AS177" s="14"/>
      <c r="AT177" s="158"/>
    </row>
    <row r="178" spans="1:46" ht="46.5" customHeight="1" x14ac:dyDescent="0.25">
      <c r="A178" s="142" t="str">
        <f t="shared" si="21"/>
        <v>✔</v>
      </c>
      <c r="B178" s="143">
        <v>2026</v>
      </c>
      <c r="C178" s="144" t="s">
        <v>29</v>
      </c>
      <c r="D178" s="144" t="s">
        <v>606</v>
      </c>
      <c r="E178" s="145" t="s">
        <v>39</v>
      </c>
      <c r="F178" s="145"/>
      <c r="G178" s="146" t="s">
        <v>609</v>
      </c>
      <c r="H178" s="143" t="s">
        <v>179</v>
      </c>
      <c r="I178" s="145" t="s">
        <v>184</v>
      </c>
      <c r="J178" s="145"/>
      <c r="K178" s="143" t="s">
        <v>99</v>
      </c>
      <c r="L178" s="145" t="s">
        <v>93</v>
      </c>
      <c r="M178" s="147" t="s">
        <v>3</v>
      </c>
      <c r="N178" s="148" t="s">
        <v>256</v>
      </c>
      <c r="O178" s="149"/>
      <c r="P178" s="150"/>
      <c r="Q178" s="150"/>
      <c r="R178" s="145" t="s">
        <v>195</v>
      </c>
      <c r="S178" s="151"/>
      <c r="T178" s="152"/>
      <c r="U178" s="153" t="s">
        <v>610</v>
      </c>
      <c r="V178" s="145">
        <v>2026</v>
      </c>
      <c r="W178" s="152">
        <v>46387</v>
      </c>
      <c r="X178" s="152"/>
      <c r="Y178" s="152">
        <v>46024</v>
      </c>
      <c r="Z178" s="149">
        <v>127272.72</v>
      </c>
      <c r="AA178" s="150"/>
      <c r="AB178" s="150">
        <f t="shared" si="25"/>
        <v>127272.72</v>
      </c>
      <c r="AC178" s="150"/>
      <c r="AD178" s="150">
        <f t="shared" si="23"/>
        <v>127272.72</v>
      </c>
      <c r="AE178" s="150">
        <f t="shared" si="24"/>
        <v>127272.72</v>
      </c>
      <c r="AF178" s="154" t="s">
        <v>6</v>
      </c>
      <c r="AG178" s="153"/>
      <c r="AH178" s="150"/>
      <c r="AI178" s="150"/>
      <c r="AJ178" s="150"/>
      <c r="AK178" s="150"/>
      <c r="AL178" s="155"/>
      <c r="AM178" s="155"/>
      <c r="AN178" s="153" t="s">
        <v>258</v>
      </c>
      <c r="AO178" s="156"/>
      <c r="AP178" s="157"/>
      <c r="AQ178" s="158"/>
      <c r="AR178" s="158"/>
      <c r="AS178" s="14"/>
      <c r="AT178" s="158"/>
    </row>
    <row r="179" spans="1:46" ht="46.5" customHeight="1" x14ac:dyDescent="0.25">
      <c r="A179" s="142" t="str">
        <f t="shared" si="21"/>
        <v>✔</v>
      </c>
      <c r="B179" s="143">
        <v>2026</v>
      </c>
      <c r="C179" s="144" t="s">
        <v>29</v>
      </c>
      <c r="D179" s="144" t="s">
        <v>606</v>
      </c>
      <c r="E179" s="145" t="s">
        <v>39</v>
      </c>
      <c r="F179" s="145"/>
      <c r="G179" s="146" t="s">
        <v>611</v>
      </c>
      <c r="H179" s="143" t="s">
        <v>179</v>
      </c>
      <c r="I179" s="145" t="s">
        <v>184</v>
      </c>
      <c r="J179" s="145"/>
      <c r="K179" s="143" t="s">
        <v>99</v>
      </c>
      <c r="L179" s="145" t="s">
        <v>93</v>
      </c>
      <c r="M179" s="147" t="s">
        <v>3</v>
      </c>
      <c r="N179" s="148" t="s">
        <v>256</v>
      </c>
      <c r="O179" s="149"/>
      <c r="P179" s="150"/>
      <c r="Q179" s="150"/>
      <c r="R179" s="145" t="s">
        <v>195</v>
      </c>
      <c r="S179" s="151"/>
      <c r="T179" s="152"/>
      <c r="U179" s="153" t="s">
        <v>612</v>
      </c>
      <c r="V179" s="145">
        <v>2026</v>
      </c>
      <c r="W179" s="152">
        <v>46387</v>
      </c>
      <c r="X179" s="152"/>
      <c r="Y179" s="152">
        <v>46024</v>
      </c>
      <c r="Z179" s="149">
        <v>193939.44</v>
      </c>
      <c r="AA179" s="150"/>
      <c r="AB179" s="150">
        <f t="shared" si="25"/>
        <v>193939.44</v>
      </c>
      <c r="AC179" s="150"/>
      <c r="AD179" s="150">
        <f t="shared" si="23"/>
        <v>193939.44</v>
      </c>
      <c r="AE179" s="150">
        <f t="shared" si="24"/>
        <v>193939.44</v>
      </c>
      <c r="AF179" s="154" t="s">
        <v>6</v>
      </c>
      <c r="AG179" s="153"/>
      <c r="AH179" s="150"/>
      <c r="AI179" s="150"/>
      <c r="AJ179" s="150"/>
      <c r="AK179" s="150"/>
      <c r="AL179" s="155"/>
      <c r="AM179" s="155"/>
      <c r="AN179" s="153" t="s">
        <v>258</v>
      </c>
      <c r="AO179" s="156"/>
      <c r="AP179" s="157"/>
      <c r="AQ179" s="158"/>
      <c r="AR179" s="158"/>
      <c r="AS179" s="14"/>
      <c r="AT179" s="158"/>
    </row>
    <row r="180" spans="1:46" ht="46.5" customHeight="1" x14ac:dyDescent="0.25">
      <c r="A180" s="142" t="str">
        <f t="shared" si="21"/>
        <v>✔</v>
      </c>
      <c r="B180" s="143">
        <v>2026</v>
      </c>
      <c r="C180" s="144" t="s">
        <v>29</v>
      </c>
      <c r="D180" s="144" t="s">
        <v>606</v>
      </c>
      <c r="E180" s="145" t="s">
        <v>39</v>
      </c>
      <c r="F180" s="145"/>
      <c r="G180" s="146" t="s">
        <v>613</v>
      </c>
      <c r="H180" s="143" t="s">
        <v>179</v>
      </c>
      <c r="I180" s="145" t="s">
        <v>184</v>
      </c>
      <c r="J180" s="145"/>
      <c r="K180" s="143" t="s">
        <v>99</v>
      </c>
      <c r="L180" s="145" t="s">
        <v>93</v>
      </c>
      <c r="M180" s="147" t="s">
        <v>3</v>
      </c>
      <c r="N180" s="148" t="s">
        <v>256</v>
      </c>
      <c r="O180" s="149"/>
      <c r="P180" s="150"/>
      <c r="Q180" s="150"/>
      <c r="R180" s="145" t="s">
        <v>195</v>
      </c>
      <c r="S180" s="151"/>
      <c r="T180" s="152"/>
      <c r="U180" s="153" t="s">
        <v>614</v>
      </c>
      <c r="V180" s="145">
        <v>2026</v>
      </c>
      <c r="W180" s="152">
        <v>46387</v>
      </c>
      <c r="X180" s="152"/>
      <c r="Y180" s="152">
        <v>46024</v>
      </c>
      <c r="Z180" s="149">
        <v>240000</v>
      </c>
      <c r="AA180" s="150"/>
      <c r="AB180" s="150">
        <f t="shared" si="25"/>
        <v>240000</v>
      </c>
      <c r="AC180" s="150"/>
      <c r="AD180" s="150">
        <f t="shared" si="23"/>
        <v>240000</v>
      </c>
      <c r="AE180" s="150">
        <f t="shared" si="24"/>
        <v>240000</v>
      </c>
      <c r="AF180" s="154" t="s">
        <v>6</v>
      </c>
      <c r="AG180" s="153"/>
      <c r="AH180" s="150"/>
      <c r="AI180" s="150"/>
      <c r="AJ180" s="150"/>
      <c r="AK180" s="150"/>
      <c r="AL180" s="155"/>
      <c r="AM180" s="155"/>
      <c r="AN180" s="153" t="s">
        <v>258</v>
      </c>
      <c r="AO180" s="156"/>
      <c r="AP180" s="157"/>
      <c r="AQ180" s="158"/>
      <c r="AR180" s="158"/>
      <c r="AS180" s="14"/>
      <c r="AT180" s="158"/>
    </row>
    <row r="181" spans="1:46" ht="46.5" customHeight="1" x14ac:dyDescent="0.25">
      <c r="A181" s="142" t="str">
        <f t="shared" si="21"/>
        <v>✔</v>
      </c>
      <c r="B181" s="143">
        <v>2026</v>
      </c>
      <c r="C181" s="144" t="s">
        <v>29</v>
      </c>
      <c r="D181" s="144" t="s">
        <v>606</v>
      </c>
      <c r="E181" s="145" t="s">
        <v>39</v>
      </c>
      <c r="F181" s="145"/>
      <c r="G181" s="146" t="s">
        <v>615</v>
      </c>
      <c r="H181" s="143" t="s">
        <v>179</v>
      </c>
      <c r="I181" s="145" t="s">
        <v>184</v>
      </c>
      <c r="J181" s="145"/>
      <c r="K181" s="143" t="s">
        <v>99</v>
      </c>
      <c r="L181" s="145" t="s">
        <v>93</v>
      </c>
      <c r="M181" s="147" t="s">
        <v>3</v>
      </c>
      <c r="N181" s="148" t="s">
        <v>256</v>
      </c>
      <c r="O181" s="149"/>
      <c r="P181" s="150"/>
      <c r="Q181" s="150"/>
      <c r="R181" s="145" t="s">
        <v>195</v>
      </c>
      <c r="S181" s="151"/>
      <c r="T181" s="152"/>
      <c r="U181" s="153" t="s">
        <v>616</v>
      </c>
      <c r="V181" s="145">
        <v>2026</v>
      </c>
      <c r="W181" s="152">
        <v>46387</v>
      </c>
      <c r="X181" s="152"/>
      <c r="Y181" s="152">
        <v>46024</v>
      </c>
      <c r="Z181" s="149">
        <v>377142.72</v>
      </c>
      <c r="AA181" s="150"/>
      <c r="AB181" s="150">
        <f t="shared" si="25"/>
        <v>377142.72</v>
      </c>
      <c r="AC181" s="150"/>
      <c r="AD181" s="150">
        <f t="shared" si="23"/>
        <v>377142.72</v>
      </c>
      <c r="AE181" s="150">
        <f t="shared" si="24"/>
        <v>377142.72</v>
      </c>
      <c r="AF181" s="154" t="s">
        <v>6</v>
      </c>
      <c r="AG181" s="153"/>
      <c r="AH181" s="150"/>
      <c r="AI181" s="150"/>
      <c r="AJ181" s="150"/>
      <c r="AK181" s="150"/>
      <c r="AL181" s="155"/>
      <c r="AM181" s="155"/>
      <c r="AN181" s="153" t="s">
        <v>258</v>
      </c>
      <c r="AO181" s="156"/>
      <c r="AP181" s="157"/>
      <c r="AQ181" s="158"/>
      <c r="AR181" s="158"/>
      <c r="AS181" s="14"/>
      <c r="AT181" s="158"/>
    </row>
    <row r="182" spans="1:46" ht="46.5" customHeight="1" x14ac:dyDescent="0.25">
      <c r="A182" s="142" t="str">
        <f t="shared" si="21"/>
        <v>✔</v>
      </c>
      <c r="B182" s="143">
        <v>2026</v>
      </c>
      <c r="C182" s="144" t="s">
        <v>29</v>
      </c>
      <c r="D182" s="144" t="s">
        <v>606</v>
      </c>
      <c r="E182" s="145" t="s">
        <v>39</v>
      </c>
      <c r="F182" s="145"/>
      <c r="G182" s="146" t="s">
        <v>617</v>
      </c>
      <c r="H182" s="143" t="s">
        <v>179</v>
      </c>
      <c r="I182" s="145" t="s">
        <v>184</v>
      </c>
      <c r="J182" s="145"/>
      <c r="K182" s="143" t="s">
        <v>99</v>
      </c>
      <c r="L182" s="145" t="s">
        <v>93</v>
      </c>
      <c r="M182" s="147" t="s">
        <v>3</v>
      </c>
      <c r="N182" s="148" t="s">
        <v>256</v>
      </c>
      <c r="O182" s="149"/>
      <c r="P182" s="150"/>
      <c r="Q182" s="150"/>
      <c r="R182" s="145" t="s">
        <v>195</v>
      </c>
      <c r="S182" s="151"/>
      <c r="T182" s="152"/>
      <c r="U182" s="153" t="s">
        <v>618</v>
      </c>
      <c r="V182" s="145">
        <v>2026</v>
      </c>
      <c r="W182" s="152">
        <v>46387</v>
      </c>
      <c r="X182" s="152"/>
      <c r="Y182" s="152">
        <v>46024</v>
      </c>
      <c r="Z182" s="149">
        <v>342857.04</v>
      </c>
      <c r="AA182" s="150"/>
      <c r="AB182" s="150">
        <f t="shared" si="25"/>
        <v>342857.04</v>
      </c>
      <c r="AC182" s="150"/>
      <c r="AD182" s="150">
        <f t="shared" si="23"/>
        <v>342857.04</v>
      </c>
      <c r="AE182" s="150">
        <f t="shared" si="24"/>
        <v>342857.04</v>
      </c>
      <c r="AF182" s="154" t="s">
        <v>6</v>
      </c>
      <c r="AG182" s="153"/>
      <c r="AH182" s="150"/>
      <c r="AI182" s="150"/>
      <c r="AJ182" s="150"/>
      <c r="AK182" s="150"/>
      <c r="AL182" s="155"/>
      <c r="AM182" s="155"/>
      <c r="AN182" s="153" t="s">
        <v>258</v>
      </c>
      <c r="AO182" s="156"/>
      <c r="AP182" s="157"/>
      <c r="AQ182" s="158"/>
      <c r="AR182" s="158"/>
      <c r="AS182" s="14"/>
      <c r="AT182" s="158"/>
    </row>
    <row r="183" spans="1:46" ht="46.5" customHeight="1" x14ac:dyDescent="0.25">
      <c r="A183" s="142" t="str">
        <f t="shared" si="21"/>
        <v>✔</v>
      </c>
      <c r="B183" s="143">
        <v>2026</v>
      </c>
      <c r="C183" s="144" t="s">
        <v>29</v>
      </c>
      <c r="D183" s="144" t="s">
        <v>606</v>
      </c>
      <c r="E183" s="145" t="s">
        <v>39</v>
      </c>
      <c r="F183" s="145"/>
      <c r="G183" s="146" t="s">
        <v>619</v>
      </c>
      <c r="H183" s="143" t="s">
        <v>179</v>
      </c>
      <c r="I183" s="145" t="s">
        <v>184</v>
      </c>
      <c r="J183" s="145"/>
      <c r="K183" s="143" t="s">
        <v>99</v>
      </c>
      <c r="L183" s="145" t="s">
        <v>93</v>
      </c>
      <c r="M183" s="147" t="s">
        <v>3</v>
      </c>
      <c r="N183" s="148" t="s">
        <v>256</v>
      </c>
      <c r="O183" s="149"/>
      <c r="P183" s="150"/>
      <c r="Q183" s="150"/>
      <c r="R183" s="145" t="s">
        <v>195</v>
      </c>
      <c r="S183" s="151"/>
      <c r="T183" s="152"/>
      <c r="U183" s="153" t="s">
        <v>620</v>
      </c>
      <c r="V183" s="145">
        <v>2026</v>
      </c>
      <c r="W183" s="152">
        <v>46387</v>
      </c>
      <c r="X183" s="152"/>
      <c r="Y183" s="152">
        <v>46024</v>
      </c>
      <c r="Z183" s="149">
        <v>126000</v>
      </c>
      <c r="AA183" s="150"/>
      <c r="AB183" s="150">
        <f t="shared" si="25"/>
        <v>126000</v>
      </c>
      <c r="AC183" s="150"/>
      <c r="AD183" s="150">
        <f t="shared" si="23"/>
        <v>126000</v>
      </c>
      <c r="AE183" s="150">
        <f t="shared" si="24"/>
        <v>126000</v>
      </c>
      <c r="AF183" s="154" t="s">
        <v>6</v>
      </c>
      <c r="AG183" s="153"/>
      <c r="AH183" s="150"/>
      <c r="AI183" s="150"/>
      <c r="AJ183" s="150"/>
      <c r="AK183" s="150"/>
      <c r="AL183" s="155"/>
      <c r="AM183" s="155"/>
      <c r="AN183" s="153" t="s">
        <v>258</v>
      </c>
      <c r="AO183" s="156"/>
      <c r="AP183" s="157"/>
      <c r="AQ183" s="158"/>
      <c r="AR183" s="158"/>
      <c r="AS183" s="14"/>
      <c r="AT183" s="158"/>
    </row>
    <row r="184" spans="1:46" ht="46.5" customHeight="1" x14ac:dyDescent="0.25">
      <c r="A184" s="142" t="str">
        <f t="shared" si="21"/>
        <v>✔</v>
      </c>
      <c r="B184" s="143">
        <v>2026</v>
      </c>
      <c r="C184" s="144" t="s">
        <v>29</v>
      </c>
      <c r="D184" s="144" t="s">
        <v>606</v>
      </c>
      <c r="E184" s="145" t="s">
        <v>39</v>
      </c>
      <c r="F184" s="145"/>
      <c r="G184" s="146" t="s">
        <v>621</v>
      </c>
      <c r="H184" s="143" t="s">
        <v>179</v>
      </c>
      <c r="I184" s="145" t="s">
        <v>184</v>
      </c>
      <c r="J184" s="145"/>
      <c r="K184" s="143" t="s">
        <v>99</v>
      </c>
      <c r="L184" s="145" t="s">
        <v>93</v>
      </c>
      <c r="M184" s="147" t="s">
        <v>3</v>
      </c>
      <c r="N184" s="148" t="s">
        <v>256</v>
      </c>
      <c r="O184" s="149"/>
      <c r="P184" s="150"/>
      <c r="Q184" s="150"/>
      <c r="R184" s="145" t="s">
        <v>195</v>
      </c>
      <c r="S184" s="151"/>
      <c r="T184" s="152"/>
      <c r="U184" s="153" t="s">
        <v>622</v>
      </c>
      <c r="V184" s="145">
        <v>2026</v>
      </c>
      <c r="W184" s="152">
        <v>46387</v>
      </c>
      <c r="X184" s="152"/>
      <c r="Y184" s="152">
        <v>46024</v>
      </c>
      <c r="Z184" s="149">
        <v>126000</v>
      </c>
      <c r="AA184" s="150"/>
      <c r="AB184" s="150">
        <f t="shared" si="25"/>
        <v>126000</v>
      </c>
      <c r="AC184" s="150"/>
      <c r="AD184" s="150">
        <f t="shared" si="23"/>
        <v>126000</v>
      </c>
      <c r="AE184" s="150">
        <f t="shared" si="24"/>
        <v>126000</v>
      </c>
      <c r="AF184" s="154" t="s">
        <v>6</v>
      </c>
      <c r="AG184" s="153"/>
      <c r="AH184" s="150"/>
      <c r="AI184" s="150"/>
      <c r="AJ184" s="150"/>
      <c r="AK184" s="150"/>
      <c r="AL184" s="155"/>
      <c r="AM184" s="155"/>
      <c r="AN184" s="153" t="s">
        <v>258</v>
      </c>
      <c r="AO184" s="156"/>
      <c r="AP184" s="157"/>
      <c r="AQ184" s="158"/>
      <c r="AR184" s="158"/>
      <c r="AS184" s="14"/>
      <c r="AT184" s="158"/>
    </row>
    <row r="185" spans="1:46" ht="46.5" customHeight="1" x14ac:dyDescent="0.25">
      <c r="A185" s="142" t="str">
        <f t="shared" si="21"/>
        <v>✔</v>
      </c>
      <c r="B185" s="143">
        <v>2026</v>
      </c>
      <c r="C185" s="144" t="s">
        <v>32</v>
      </c>
      <c r="D185" s="144" t="s">
        <v>623</v>
      </c>
      <c r="E185" s="145" t="s">
        <v>39</v>
      </c>
      <c r="F185" s="145"/>
      <c r="G185" s="146" t="s">
        <v>624</v>
      </c>
      <c r="H185" s="143" t="s">
        <v>179</v>
      </c>
      <c r="I185" s="145" t="s">
        <v>184</v>
      </c>
      <c r="J185" s="145"/>
      <c r="K185" s="143" t="s">
        <v>99</v>
      </c>
      <c r="L185" s="145" t="s">
        <v>93</v>
      </c>
      <c r="M185" s="147" t="s">
        <v>3</v>
      </c>
      <c r="N185" s="148" t="s">
        <v>256</v>
      </c>
      <c r="O185" s="149"/>
      <c r="P185" s="150"/>
      <c r="Q185" s="150"/>
      <c r="R185" s="145" t="s">
        <v>195</v>
      </c>
      <c r="S185" s="151"/>
      <c r="T185" s="152"/>
      <c r="U185" s="153" t="s">
        <v>625</v>
      </c>
      <c r="V185" s="145">
        <v>2026</v>
      </c>
      <c r="W185" s="152">
        <v>46387</v>
      </c>
      <c r="X185" s="152"/>
      <c r="Y185" s="152">
        <v>46024</v>
      </c>
      <c r="Z185" s="149">
        <v>84000</v>
      </c>
      <c r="AA185" s="150"/>
      <c r="AB185" s="150">
        <f t="shared" si="25"/>
        <v>84000</v>
      </c>
      <c r="AC185" s="150"/>
      <c r="AD185" s="150">
        <f t="shared" ref="AD185:AD216" si="26">Z185</f>
        <v>84000</v>
      </c>
      <c r="AE185" s="150">
        <f t="shared" ref="AE185:AE216" si="27">AB185</f>
        <v>84000</v>
      </c>
      <c r="AF185" s="154" t="s">
        <v>6</v>
      </c>
      <c r="AG185" s="153"/>
      <c r="AH185" s="150"/>
      <c r="AI185" s="150"/>
      <c r="AJ185" s="150"/>
      <c r="AK185" s="150"/>
      <c r="AL185" s="155"/>
      <c r="AM185" s="155"/>
      <c r="AN185" s="153" t="s">
        <v>258</v>
      </c>
      <c r="AO185" s="156"/>
      <c r="AP185" s="157"/>
      <c r="AQ185" s="158"/>
      <c r="AR185" s="158"/>
      <c r="AS185" s="14"/>
      <c r="AT185" s="158"/>
    </row>
    <row r="186" spans="1:46" ht="46.5" customHeight="1" x14ac:dyDescent="0.25">
      <c r="A186" s="142" t="str">
        <f t="shared" si="21"/>
        <v>✔</v>
      </c>
      <c r="B186" s="143">
        <v>2026</v>
      </c>
      <c r="C186" s="144" t="s">
        <v>32</v>
      </c>
      <c r="D186" s="144" t="s">
        <v>623</v>
      </c>
      <c r="E186" s="145" t="s">
        <v>39</v>
      </c>
      <c r="F186" s="145"/>
      <c r="G186" s="146" t="s">
        <v>626</v>
      </c>
      <c r="H186" s="143" t="s">
        <v>179</v>
      </c>
      <c r="I186" s="145" t="s">
        <v>184</v>
      </c>
      <c r="J186" s="145"/>
      <c r="K186" s="143" t="s">
        <v>99</v>
      </c>
      <c r="L186" s="145" t="s">
        <v>93</v>
      </c>
      <c r="M186" s="147" t="s">
        <v>3</v>
      </c>
      <c r="N186" s="148" t="s">
        <v>256</v>
      </c>
      <c r="O186" s="149"/>
      <c r="P186" s="150"/>
      <c r="Q186" s="150"/>
      <c r="R186" s="145" t="s">
        <v>195</v>
      </c>
      <c r="S186" s="151"/>
      <c r="T186" s="152"/>
      <c r="U186" s="153" t="s">
        <v>627</v>
      </c>
      <c r="V186" s="145">
        <v>2026</v>
      </c>
      <c r="W186" s="152">
        <v>46387</v>
      </c>
      <c r="X186" s="152"/>
      <c r="Y186" s="152">
        <v>46024</v>
      </c>
      <c r="Z186" s="149">
        <v>109200</v>
      </c>
      <c r="AA186" s="150"/>
      <c r="AB186" s="150">
        <f t="shared" si="25"/>
        <v>109200</v>
      </c>
      <c r="AC186" s="150"/>
      <c r="AD186" s="150">
        <f t="shared" si="26"/>
        <v>109200</v>
      </c>
      <c r="AE186" s="150">
        <f t="shared" si="27"/>
        <v>109200</v>
      </c>
      <c r="AF186" s="154" t="s">
        <v>6</v>
      </c>
      <c r="AG186" s="153"/>
      <c r="AH186" s="150"/>
      <c r="AI186" s="150"/>
      <c r="AJ186" s="150"/>
      <c r="AK186" s="150"/>
      <c r="AL186" s="155"/>
      <c r="AM186" s="155"/>
      <c r="AN186" s="153" t="s">
        <v>258</v>
      </c>
      <c r="AO186" s="156"/>
      <c r="AP186" s="157"/>
      <c r="AQ186" s="158"/>
      <c r="AR186" s="158"/>
      <c r="AS186" s="14"/>
      <c r="AT186" s="158"/>
    </row>
    <row r="187" spans="1:46" ht="46.5" customHeight="1" x14ac:dyDescent="0.25">
      <c r="A187" s="142" t="str">
        <f t="shared" si="21"/>
        <v>✔</v>
      </c>
      <c r="B187" s="143">
        <v>2026</v>
      </c>
      <c r="C187" s="144" t="s">
        <v>32</v>
      </c>
      <c r="D187" s="144" t="s">
        <v>623</v>
      </c>
      <c r="E187" s="145" t="s">
        <v>39</v>
      </c>
      <c r="F187" s="145"/>
      <c r="G187" s="146" t="s">
        <v>628</v>
      </c>
      <c r="H187" s="143" t="s">
        <v>179</v>
      </c>
      <c r="I187" s="145" t="s">
        <v>184</v>
      </c>
      <c r="J187" s="145"/>
      <c r="K187" s="143" t="s">
        <v>99</v>
      </c>
      <c r="L187" s="145" t="s">
        <v>93</v>
      </c>
      <c r="M187" s="147" t="s">
        <v>3</v>
      </c>
      <c r="N187" s="148" t="s">
        <v>256</v>
      </c>
      <c r="O187" s="149"/>
      <c r="P187" s="150"/>
      <c r="Q187" s="150"/>
      <c r="R187" s="145" t="s">
        <v>195</v>
      </c>
      <c r="S187" s="151"/>
      <c r="T187" s="152"/>
      <c r="U187" s="153" t="s">
        <v>629</v>
      </c>
      <c r="V187" s="145">
        <v>2026</v>
      </c>
      <c r="W187" s="152">
        <v>46387</v>
      </c>
      <c r="X187" s="152"/>
      <c r="Y187" s="152">
        <v>46024</v>
      </c>
      <c r="Z187" s="149">
        <v>124800</v>
      </c>
      <c r="AA187" s="150"/>
      <c r="AB187" s="150">
        <f t="shared" si="25"/>
        <v>124800</v>
      </c>
      <c r="AC187" s="150"/>
      <c r="AD187" s="150">
        <f t="shared" si="26"/>
        <v>124800</v>
      </c>
      <c r="AE187" s="150">
        <f t="shared" si="27"/>
        <v>124800</v>
      </c>
      <c r="AF187" s="154" t="s">
        <v>6</v>
      </c>
      <c r="AG187" s="153"/>
      <c r="AH187" s="150"/>
      <c r="AI187" s="150"/>
      <c r="AJ187" s="150"/>
      <c r="AK187" s="150"/>
      <c r="AL187" s="155"/>
      <c r="AM187" s="155"/>
      <c r="AN187" s="153" t="s">
        <v>258</v>
      </c>
      <c r="AO187" s="156"/>
      <c r="AP187" s="157"/>
      <c r="AQ187" s="158"/>
      <c r="AR187" s="158"/>
      <c r="AS187" s="14"/>
      <c r="AT187" s="158"/>
    </row>
    <row r="188" spans="1:46" ht="46.5" customHeight="1" x14ac:dyDescent="0.25">
      <c r="A188" s="142" t="str">
        <f t="shared" si="21"/>
        <v>✔</v>
      </c>
      <c r="B188" s="143">
        <v>2026</v>
      </c>
      <c r="C188" s="144" t="s">
        <v>32</v>
      </c>
      <c r="D188" s="144" t="s">
        <v>623</v>
      </c>
      <c r="E188" s="145" t="s">
        <v>39</v>
      </c>
      <c r="F188" s="145"/>
      <c r="G188" s="146" t="s">
        <v>630</v>
      </c>
      <c r="H188" s="143" t="s">
        <v>179</v>
      </c>
      <c r="I188" s="145" t="s">
        <v>184</v>
      </c>
      <c r="J188" s="145"/>
      <c r="K188" s="143" t="s">
        <v>99</v>
      </c>
      <c r="L188" s="145" t="s">
        <v>93</v>
      </c>
      <c r="M188" s="147" t="s">
        <v>3</v>
      </c>
      <c r="N188" s="148" t="s">
        <v>256</v>
      </c>
      <c r="O188" s="149"/>
      <c r="P188" s="150"/>
      <c r="Q188" s="150"/>
      <c r="R188" s="145" t="s">
        <v>195</v>
      </c>
      <c r="S188" s="151"/>
      <c r="T188" s="152"/>
      <c r="U188" s="153" t="s">
        <v>631</v>
      </c>
      <c r="V188" s="145">
        <v>2026</v>
      </c>
      <c r="W188" s="152">
        <v>46387</v>
      </c>
      <c r="X188" s="152"/>
      <c r="Y188" s="152">
        <v>46024</v>
      </c>
      <c r="Z188" s="149">
        <v>85800</v>
      </c>
      <c r="AA188" s="150"/>
      <c r="AB188" s="150">
        <f t="shared" si="25"/>
        <v>85800</v>
      </c>
      <c r="AC188" s="150"/>
      <c r="AD188" s="150">
        <f t="shared" si="26"/>
        <v>85800</v>
      </c>
      <c r="AE188" s="150">
        <f t="shared" si="27"/>
        <v>85800</v>
      </c>
      <c r="AF188" s="154" t="s">
        <v>6</v>
      </c>
      <c r="AG188" s="153"/>
      <c r="AH188" s="150"/>
      <c r="AI188" s="150"/>
      <c r="AJ188" s="150"/>
      <c r="AK188" s="150"/>
      <c r="AL188" s="155"/>
      <c r="AM188" s="155"/>
      <c r="AN188" s="153" t="s">
        <v>258</v>
      </c>
      <c r="AO188" s="156"/>
      <c r="AP188" s="157"/>
      <c r="AQ188" s="158"/>
      <c r="AR188" s="158"/>
      <c r="AS188" s="14"/>
      <c r="AT188" s="158"/>
    </row>
    <row r="189" spans="1:46" ht="46.5" customHeight="1" x14ac:dyDescent="0.25">
      <c r="A189" s="142" t="str">
        <f t="shared" si="21"/>
        <v>✔</v>
      </c>
      <c r="B189" s="143">
        <v>2026</v>
      </c>
      <c r="C189" s="144" t="s">
        <v>32</v>
      </c>
      <c r="D189" s="144" t="s">
        <v>623</v>
      </c>
      <c r="E189" s="145" t="s">
        <v>39</v>
      </c>
      <c r="F189" s="145"/>
      <c r="G189" s="146" t="s">
        <v>632</v>
      </c>
      <c r="H189" s="143" t="s">
        <v>179</v>
      </c>
      <c r="I189" s="145" t="s">
        <v>184</v>
      </c>
      <c r="J189" s="145"/>
      <c r="K189" s="143" t="s">
        <v>99</v>
      </c>
      <c r="L189" s="145" t="s">
        <v>93</v>
      </c>
      <c r="M189" s="147" t="s">
        <v>3</v>
      </c>
      <c r="N189" s="148" t="s">
        <v>256</v>
      </c>
      <c r="O189" s="149"/>
      <c r="P189" s="150"/>
      <c r="Q189" s="150"/>
      <c r="R189" s="145" t="s">
        <v>195</v>
      </c>
      <c r="S189" s="151"/>
      <c r="T189" s="152"/>
      <c r="U189" s="153" t="s">
        <v>633</v>
      </c>
      <c r="V189" s="145">
        <v>2026</v>
      </c>
      <c r="W189" s="152">
        <v>46387</v>
      </c>
      <c r="X189" s="152"/>
      <c r="Y189" s="152">
        <v>46024</v>
      </c>
      <c r="Z189" s="149">
        <v>109200</v>
      </c>
      <c r="AA189" s="150"/>
      <c r="AB189" s="150">
        <f t="shared" si="25"/>
        <v>109200</v>
      </c>
      <c r="AC189" s="150"/>
      <c r="AD189" s="150">
        <f t="shared" si="26"/>
        <v>109200</v>
      </c>
      <c r="AE189" s="150">
        <f t="shared" si="27"/>
        <v>109200</v>
      </c>
      <c r="AF189" s="154" t="s">
        <v>6</v>
      </c>
      <c r="AG189" s="153"/>
      <c r="AH189" s="150"/>
      <c r="AI189" s="150"/>
      <c r="AJ189" s="150"/>
      <c r="AK189" s="150"/>
      <c r="AL189" s="155"/>
      <c r="AM189" s="155"/>
      <c r="AN189" s="153" t="s">
        <v>258</v>
      </c>
      <c r="AO189" s="156"/>
      <c r="AP189" s="157"/>
      <c r="AQ189" s="158"/>
      <c r="AR189" s="158"/>
      <c r="AS189" s="14"/>
      <c r="AT189" s="158"/>
    </row>
    <row r="190" spans="1:46" ht="46.5" customHeight="1" x14ac:dyDescent="0.25">
      <c r="A190" s="142" t="str">
        <f t="shared" si="21"/>
        <v>✔</v>
      </c>
      <c r="B190" s="143">
        <v>2026</v>
      </c>
      <c r="C190" s="144" t="s">
        <v>32</v>
      </c>
      <c r="D190" s="144" t="s">
        <v>623</v>
      </c>
      <c r="E190" s="145" t="s">
        <v>39</v>
      </c>
      <c r="F190" s="145"/>
      <c r="G190" s="146" t="s">
        <v>634</v>
      </c>
      <c r="H190" s="143" t="s">
        <v>179</v>
      </c>
      <c r="I190" s="145" t="s">
        <v>184</v>
      </c>
      <c r="J190" s="145"/>
      <c r="K190" s="143" t="s">
        <v>99</v>
      </c>
      <c r="L190" s="145" t="s">
        <v>93</v>
      </c>
      <c r="M190" s="147" t="s">
        <v>3</v>
      </c>
      <c r="N190" s="148" t="s">
        <v>256</v>
      </c>
      <c r="O190" s="149"/>
      <c r="P190" s="150"/>
      <c r="Q190" s="150"/>
      <c r="R190" s="145" t="s">
        <v>195</v>
      </c>
      <c r="S190" s="151"/>
      <c r="T190" s="152"/>
      <c r="U190" s="153" t="s">
        <v>635</v>
      </c>
      <c r="V190" s="145">
        <v>2026</v>
      </c>
      <c r="W190" s="152">
        <v>46387</v>
      </c>
      <c r="X190" s="152"/>
      <c r="Y190" s="152">
        <v>46024</v>
      </c>
      <c r="Z190" s="149">
        <v>78000</v>
      </c>
      <c r="AA190" s="150"/>
      <c r="AB190" s="150">
        <f t="shared" si="25"/>
        <v>78000</v>
      </c>
      <c r="AC190" s="150"/>
      <c r="AD190" s="150">
        <f t="shared" si="26"/>
        <v>78000</v>
      </c>
      <c r="AE190" s="150">
        <f t="shared" si="27"/>
        <v>78000</v>
      </c>
      <c r="AF190" s="154" t="s">
        <v>6</v>
      </c>
      <c r="AG190" s="153"/>
      <c r="AH190" s="150"/>
      <c r="AI190" s="150"/>
      <c r="AJ190" s="150"/>
      <c r="AK190" s="150"/>
      <c r="AL190" s="155"/>
      <c r="AM190" s="155"/>
      <c r="AN190" s="153" t="s">
        <v>258</v>
      </c>
      <c r="AO190" s="156"/>
      <c r="AP190" s="157"/>
      <c r="AQ190" s="158"/>
      <c r="AR190" s="158"/>
      <c r="AS190" s="14"/>
      <c r="AT190" s="158"/>
    </row>
    <row r="191" spans="1:46" ht="46.5" customHeight="1" x14ac:dyDescent="0.25">
      <c r="A191" s="142" t="str">
        <f t="shared" si="21"/>
        <v>✔</v>
      </c>
      <c r="B191" s="143">
        <v>2026</v>
      </c>
      <c r="C191" s="144" t="s">
        <v>32</v>
      </c>
      <c r="D191" s="144" t="s">
        <v>623</v>
      </c>
      <c r="E191" s="145" t="s">
        <v>39</v>
      </c>
      <c r="F191" s="145"/>
      <c r="G191" s="146" t="s">
        <v>636</v>
      </c>
      <c r="H191" s="143" t="s">
        <v>179</v>
      </c>
      <c r="I191" s="145" t="s">
        <v>184</v>
      </c>
      <c r="J191" s="145"/>
      <c r="K191" s="143" t="s">
        <v>99</v>
      </c>
      <c r="L191" s="145" t="s">
        <v>93</v>
      </c>
      <c r="M191" s="147" t="s">
        <v>3</v>
      </c>
      <c r="N191" s="148" t="s">
        <v>256</v>
      </c>
      <c r="O191" s="149"/>
      <c r="P191" s="150"/>
      <c r="Q191" s="150"/>
      <c r="R191" s="145" t="s">
        <v>195</v>
      </c>
      <c r="S191" s="151"/>
      <c r="T191" s="152"/>
      <c r="U191" s="153" t="s">
        <v>637</v>
      </c>
      <c r="V191" s="145">
        <v>2026</v>
      </c>
      <c r="W191" s="152">
        <v>46387</v>
      </c>
      <c r="X191" s="152"/>
      <c r="Y191" s="152">
        <v>46024</v>
      </c>
      <c r="Z191" s="149">
        <v>62400</v>
      </c>
      <c r="AA191" s="150"/>
      <c r="AB191" s="150">
        <f t="shared" si="25"/>
        <v>62400</v>
      </c>
      <c r="AC191" s="150"/>
      <c r="AD191" s="150">
        <f t="shared" si="26"/>
        <v>62400</v>
      </c>
      <c r="AE191" s="150">
        <f t="shared" si="27"/>
        <v>62400</v>
      </c>
      <c r="AF191" s="154" t="s">
        <v>6</v>
      </c>
      <c r="AG191" s="153"/>
      <c r="AH191" s="150"/>
      <c r="AI191" s="150"/>
      <c r="AJ191" s="150"/>
      <c r="AK191" s="150"/>
      <c r="AL191" s="155"/>
      <c r="AM191" s="155"/>
      <c r="AN191" s="153" t="s">
        <v>258</v>
      </c>
      <c r="AO191" s="156"/>
      <c r="AP191" s="157"/>
      <c r="AQ191" s="158"/>
      <c r="AR191" s="158"/>
      <c r="AS191" s="14"/>
      <c r="AT191" s="158"/>
    </row>
    <row r="192" spans="1:46" ht="46.5" customHeight="1" x14ac:dyDescent="0.25">
      <c r="A192" s="142" t="str">
        <f t="shared" si="21"/>
        <v>✔</v>
      </c>
      <c r="B192" s="143">
        <v>2026</v>
      </c>
      <c r="C192" s="144" t="s">
        <v>32</v>
      </c>
      <c r="D192" s="144" t="s">
        <v>623</v>
      </c>
      <c r="E192" s="145" t="s">
        <v>39</v>
      </c>
      <c r="F192" s="145"/>
      <c r="G192" s="146" t="s">
        <v>638</v>
      </c>
      <c r="H192" s="143" t="s">
        <v>179</v>
      </c>
      <c r="I192" s="145" t="s">
        <v>184</v>
      </c>
      <c r="J192" s="145"/>
      <c r="K192" s="143" t="s">
        <v>99</v>
      </c>
      <c r="L192" s="145" t="s">
        <v>93</v>
      </c>
      <c r="M192" s="147" t="s">
        <v>3</v>
      </c>
      <c r="N192" s="148" t="s">
        <v>256</v>
      </c>
      <c r="O192" s="149"/>
      <c r="P192" s="150"/>
      <c r="Q192" s="150"/>
      <c r="R192" s="145" t="s">
        <v>195</v>
      </c>
      <c r="S192" s="151"/>
      <c r="T192" s="152"/>
      <c r="U192" s="153" t="s">
        <v>639</v>
      </c>
      <c r="V192" s="145">
        <v>2026</v>
      </c>
      <c r="W192" s="152">
        <v>46387</v>
      </c>
      <c r="X192" s="152"/>
      <c r="Y192" s="152">
        <v>46024</v>
      </c>
      <c r="Z192" s="149">
        <v>72000</v>
      </c>
      <c r="AA192" s="150"/>
      <c r="AB192" s="150">
        <f t="shared" si="25"/>
        <v>72000</v>
      </c>
      <c r="AC192" s="150"/>
      <c r="AD192" s="150">
        <f t="shared" si="26"/>
        <v>72000</v>
      </c>
      <c r="AE192" s="150">
        <f t="shared" si="27"/>
        <v>72000</v>
      </c>
      <c r="AF192" s="154" t="s">
        <v>6</v>
      </c>
      <c r="AG192" s="153"/>
      <c r="AH192" s="150"/>
      <c r="AI192" s="150"/>
      <c r="AJ192" s="150"/>
      <c r="AK192" s="150"/>
      <c r="AL192" s="155"/>
      <c r="AM192" s="155"/>
      <c r="AN192" s="153" t="s">
        <v>258</v>
      </c>
      <c r="AO192" s="156"/>
      <c r="AP192" s="157"/>
      <c r="AQ192" s="158"/>
      <c r="AR192" s="158"/>
      <c r="AS192" s="14"/>
      <c r="AT192" s="158"/>
    </row>
    <row r="193" spans="1:46" ht="46.5" customHeight="1" x14ac:dyDescent="0.25">
      <c r="A193" s="142" t="str">
        <f t="shared" si="21"/>
        <v>✔</v>
      </c>
      <c r="B193" s="143">
        <v>2026</v>
      </c>
      <c r="C193" s="144" t="s">
        <v>32</v>
      </c>
      <c r="D193" s="144" t="s">
        <v>623</v>
      </c>
      <c r="E193" s="145" t="s">
        <v>39</v>
      </c>
      <c r="F193" s="145"/>
      <c r="G193" s="146" t="s">
        <v>640</v>
      </c>
      <c r="H193" s="143" t="s">
        <v>179</v>
      </c>
      <c r="I193" s="145" t="s">
        <v>184</v>
      </c>
      <c r="J193" s="145"/>
      <c r="K193" s="143" t="s">
        <v>99</v>
      </c>
      <c r="L193" s="145" t="s">
        <v>93</v>
      </c>
      <c r="M193" s="147" t="s">
        <v>3</v>
      </c>
      <c r="N193" s="148" t="s">
        <v>256</v>
      </c>
      <c r="O193" s="149"/>
      <c r="P193" s="150"/>
      <c r="Q193" s="150"/>
      <c r="R193" s="145" t="s">
        <v>195</v>
      </c>
      <c r="S193" s="151"/>
      <c r="T193" s="152"/>
      <c r="U193" s="153" t="s">
        <v>641</v>
      </c>
      <c r="V193" s="145">
        <v>2026</v>
      </c>
      <c r="W193" s="152">
        <v>46387</v>
      </c>
      <c r="X193" s="152"/>
      <c r="Y193" s="152">
        <v>46024</v>
      </c>
      <c r="Z193" s="149">
        <v>90000</v>
      </c>
      <c r="AA193" s="150"/>
      <c r="AB193" s="150">
        <f t="shared" si="25"/>
        <v>90000</v>
      </c>
      <c r="AC193" s="150"/>
      <c r="AD193" s="150">
        <f t="shared" si="26"/>
        <v>90000</v>
      </c>
      <c r="AE193" s="150">
        <f t="shared" si="27"/>
        <v>90000</v>
      </c>
      <c r="AF193" s="154" t="s">
        <v>6</v>
      </c>
      <c r="AG193" s="153"/>
      <c r="AH193" s="150"/>
      <c r="AI193" s="150"/>
      <c r="AJ193" s="150"/>
      <c r="AK193" s="150"/>
      <c r="AL193" s="155"/>
      <c r="AM193" s="155"/>
      <c r="AN193" s="153" t="s">
        <v>258</v>
      </c>
      <c r="AO193" s="156"/>
      <c r="AP193" s="157"/>
      <c r="AQ193" s="158"/>
      <c r="AR193" s="158"/>
      <c r="AS193" s="14"/>
      <c r="AT193" s="158"/>
    </row>
    <row r="194" spans="1:46" ht="46.5" customHeight="1" x14ac:dyDescent="0.25">
      <c r="A194" s="142" t="str">
        <f t="shared" ref="A194:A257" si="28">IF(AF194="ENGAGE","✔",IF(AF194="EN COURS D'ENGAGEMENT","◕",IF(AF194="PREENGAGE","◑",IF(AF194="EN COURS DE PREENGAGEMENT","◔",IF(AF194="NON ENGAGE","✖","")))))</f>
        <v>✔</v>
      </c>
      <c r="B194" s="143">
        <v>2026</v>
      </c>
      <c r="C194" s="144" t="s">
        <v>32</v>
      </c>
      <c r="D194" s="144" t="s">
        <v>623</v>
      </c>
      <c r="E194" s="145" t="s">
        <v>39</v>
      </c>
      <c r="F194" s="145"/>
      <c r="G194" s="146" t="s">
        <v>642</v>
      </c>
      <c r="H194" s="143" t="s">
        <v>179</v>
      </c>
      <c r="I194" s="145" t="s">
        <v>184</v>
      </c>
      <c r="J194" s="145"/>
      <c r="K194" s="143" t="s">
        <v>99</v>
      </c>
      <c r="L194" s="145" t="s">
        <v>93</v>
      </c>
      <c r="M194" s="147" t="s">
        <v>3</v>
      </c>
      <c r="N194" s="148" t="s">
        <v>256</v>
      </c>
      <c r="O194" s="149"/>
      <c r="P194" s="150"/>
      <c r="Q194" s="150"/>
      <c r="R194" s="145" t="s">
        <v>195</v>
      </c>
      <c r="S194" s="151"/>
      <c r="T194" s="152"/>
      <c r="U194" s="153" t="s">
        <v>643</v>
      </c>
      <c r="V194" s="145">
        <v>2026</v>
      </c>
      <c r="W194" s="152">
        <v>46387</v>
      </c>
      <c r="X194" s="152"/>
      <c r="Y194" s="152">
        <v>46024</v>
      </c>
      <c r="Z194" s="149">
        <v>84000</v>
      </c>
      <c r="AA194" s="150"/>
      <c r="AB194" s="150">
        <f t="shared" si="25"/>
        <v>84000</v>
      </c>
      <c r="AC194" s="150"/>
      <c r="AD194" s="150">
        <f t="shared" si="26"/>
        <v>84000</v>
      </c>
      <c r="AE194" s="150">
        <f t="shared" si="27"/>
        <v>84000</v>
      </c>
      <c r="AF194" s="154" t="s">
        <v>6</v>
      </c>
      <c r="AG194" s="153"/>
      <c r="AH194" s="150"/>
      <c r="AI194" s="150"/>
      <c r="AJ194" s="150"/>
      <c r="AK194" s="150"/>
      <c r="AL194" s="155"/>
      <c r="AM194" s="155"/>
      <c r="AN194" s="153" t="s">
        <v>258</v>
      </c>
      <c r="AO194" s="156"/>
      <c r="AP194" s="157"/>
      <c r="AQ194" s="158"/>
      <c r="AR194" s="158"/>
      <c r="AS194" s="14"/>
      <c r="AT194" s="158"/>
    </row>
    <row r="195" spans="1:46" ht="46.5" customHeight="1" x14ac:dyDescent="0.25">
      <c r="A195" s="142" t="str">
        <f t="shared" si="28"/>
        <v>✔</v>
      </c>
      <c r="B195" s="143">
        <v>2026</v>
      </c>
      <c r="C195" s="144" t="s">
        <v>32</v>
      </c>
      <c r="D195" s="144" t="s">
        <v>623</v>
      </c>
      <c r="E195" s="145" t="s">
        <v>39</v>
      </c>
      <c r="F195" s="145"/>
      <c r="G195" s="146" t="s">
        <v>644</v>
      </c>
      <c r="H195" s="143" t="s">
        <v>179</v>
      </c>
      <c r="I195" s="145" t="s">
        <v>184</v>
      </c>
      <c r="J195" s="145"/>
      <c r="K195" s="143" t="s">
        <v>99</v>
      </c>
      <c r="L195" s="145" t="s">
        <v>93</v>
      </c>
      <c r="M195" s="147" t="s">
        <v>3</v>
      </c>
      <c r="N195" s="148" t="s">
        <v>256</v>
      </c>
      <c r="O195" s="149"/>
      <c r="P195" s="150"/>
      <c r="Q195" s="150"/>
      <c r="R195" s="145" t="s">
        <v>195</v>
      </c>
      <c r="S195" s="151"/>
      <c r="T195" s="152"/>
      <c r="U195" s="153" t="s">
        <v>645</v>
      </c>
      <c r="V195" s="145">
        <v>2026</v>
      </c>
      <c r="W195" s="152">
        <v>46387</v>
      </c>
      <c r="X195" s="152"/>
      <c r="Y195" s="152">
        <v>46024</v>
      </c>
      <c r="Z195" s="149">
        <v>84000</v>
      </c>
      <c r="AA195" s="150"/>
      <c r="AB195" s="150">
        <f t="shared" si="25"/>
        <v>84000</v>
      </c>
      <c r="AC195" s="150"/>
      <c r="AD195" s="150">
        <f t="shared" si="26"/>
        <v>84000</v>
      </c>
      <c r="AE195" s="150">
        <f t="shared" si="27"/>
        <v>84000</v>
      </c>
      <c r="AF195" s="154" t="s">
        <v>6</v>
      </c>
      <c r="AG195" s="153"/>
      <c r="AH195" s="150"/>
      <c r="AI195" s="150"/>
      <c r="AJ195" s="150"/>
      <c r="AK195" s="150"/>
      <c r="AL195" s="155"/>
      <c r="AM195" s="155"/>
      <c r="AN195" s="153" t="s">
        <v>258</v>
      </c>
      <c r="AO195" s="156"/>
      <c r="AP195" s="157"/>
      <c r="AQ195" s="158"/>
      <c r="AR195" s="158"/>
      <c r="AS195" s="14"/>
      <c r="AT195" s="158"/>
    </row>
    <row r="196" spans="1:46" ht="46.5" customHeight="1" x14ac:dyDescent="0.25">
      <c r="A196" s="142" t="str">
        <f t="shared" si="28"/>
        <v>✔</v>
      </c>
      <c r="B196" s="143">
        <v>2026</v>
      </c>
      <c r="C196" s="144" t="s">
        <v>32</v>
      </c>
      <c r="D196" s="144" t="s">
        <v>623</v>
      </c>
      <c r="E196" s="145" t="s">
        <v>39</v>
      </c>
      <c r="F196" s="145"/>
      <c r="G196" s="146" t="s">
        <v>646</v>
      </c>
      <c r="H196" s="143" t="s">
        <v>179</v>
      </c>
      <c r="I196" s="145" t="s">
        <v>184</v>
      </c>
      <c r="J196" s="145"/>
      <c r="K196" s="143" t="s">
        <v>99</v>
      </c>
      <c r="L196" s="145" t="s">
        <v>93</v>
      </c>
      <c r="M196" s="147" t="s">
        <v>3</v>
      </c>
      <c r="N196" s="148" t="s">
        <v>256</v>
      </c>
      <c r="O196" s="149"/>
      <c r="P196" s="150"/>
      <c r="Q196" s="150"/>
      <c r="R196" s="145" t="s">
        <v>195</v>
      </c>
      <c r="S196" s="151"/>
      <c r="T196" s="152"/>
      <c r="U196" s="153" t="s">
        <v>647</v>
      </c>
      <c r="V196" s="145">
        <v>2026</v>
      </c>
      <c r="W196" s="152">
        <v>46387</v>
      </c>
      <c r="X196" s="152"/>
      <c r="Y196" s="152">
        <v>46024</v>
      </c>
      <c r="Z196" s="149">
        <v>96000</v>
      </c>
      <c r="AA196" s="150"/>
      <c r="AB196" s="150">
        <f t="shared" si="25"/>
        <v>96000</v>
      </c>
      <c r="AC196" s="150"/>
      <c r="AD196" s="150">
        <f t="shared" si="26"/>
        <v>96000</v>
      </c>
      <c r="AE196" s="150">
        <f t="shared" si="27"/>
        <v>96000</v>
      </c>
      <c r="AF196" s="154" t="s">
        <v>6</v>
      </c>
      <c r="AG196" s="153"/>
      <c r="AH196" s="150"/>
      <c r="AI196" s="150"/>
      <c r="AJ196" s="150"/>
      <c r="AK196" s="150"/>
      <c r="AL196" s="155"/>
      <c r="AM196" s="155"/>
      <c r="AN196" s="153" t="s">
        <v>258</v>
      </c>
      <c r="AO196" s="156"/>
      <c r="AP196" s="157"/>
      <c r="AQ196" s="158"/>
      <c r="AR196" s="158"/>
      <c r="AS196" s="14"/>
      <c r="AT196" s="158"/>
    </row>
    <row r="197" spans="1:46" ht="46.5" customHeight="1" x14ac:dyDescent="0.25">
      <c r="A197" s="142" t="str">
        <f t="shared" si="28"/>
        <v>✔</v>
      </c>
      <c r="B197" s="143">
        <v>2026</v>
      </c>
      <c r="C197" s="144" t="s">
        <v>32</v>
      </c>
      <c r="D197" s="144" t="s">
        <v>623</v>
      </c>
      <c r="E197" s="145" t="s">
        <v>39</v>
      </c>
      <c r="F197" s="145"/>
      <c r="G197" s="146" t="s">
        <v>648</v>
      </c>
      <c r="H197" s="143" t="s">
        <v>179</v>
      </c>
      <c r="I197" s="145" t="s">
        <v>184</v>
      </c>
      <c r="J197" s="145"/>
      <c r="K197" s="143" t="s">
        <v>99</v>
      </c>
      <c r="L197" s="145" t="s">
        <v>93</v>
      </c>
      <c r="M197" s="147" t="s">
        <v>3</v>
      </c>
      <c r="N197" s="148" t="s">
        <v>256</v>
      </c>
      <c r="O197" s="149"/>
      <c r="P197" s="150"/>
      <c r="Q197" s="150"/>
      <c r="R197" s="145" t="s">
        <v>195</v>
      </c>
      <c r="S197" s="151"/>
      <c r="T197" s="152"/>
      <c r="U197" s="153" t="s">
        <v>649</v>
      </c>
      <c r="V197" s="145">
        <v>2026</v>
      </c>
      <c r="W197" s="152">
        <v>46387</v>
      </c>
      <c r="X197" s="152"/>
      <c r="Y197" s="152">
        <v>46024</v>
      </c>
      <c r="Z197" s="149">
        <v>108000</v>
      </c>
      <c r="AA197" s="150"/>
      <c r="AB197" s="150">
        <f t="shared" si="25"/>
        <v>108000</v>
      </c>
      <c r="AC197" s="150"/>
      <c r="AD197" s="150">
        <f t="shared" si="26"/>
        <v>108000</v>
      </c>
      <c r="AE197" s="150">
        <f t="shared" si="27"/>
        <v>108000</v>
      </c>
      <c r="AF197" s="154" t="s">
        <v>6</v>
      </c>
      <c r="AG197" s="153"/>
      <c r="AH197" s="150"/>
      <c r="AI197" s="150"/>
      <c r="AJ197" s="150"/>
      <c r="AK197" s="150"/>
      <c r="AL197" s="155"/>
      <c r="AM197" s="155"/>
      <c r="AN197" s="153" t="s">
        <v>258</v>
      </c>
      <c r="AO197" s="156"/>
      <c r="AP197" s="157"/>
      <c r="AQ197" s="158"/>
      <c r="AR197" s="158"/>
      <c r="AS197" s="14"/>
      <c r="AT197" s="158"/>
    </row>
    <row r="198" spans="1:46" ht="46.5" customHeight="1" x14ac:dyDescent="0.25">
      <c r="A198" s="142" t="str">
        <f t="shared" si="28"/>
        <v>✔</v>
      </c>
      <c r="B198" s="143">
        <v>2026</v>
      </c>
      <c r="C198" s="144" t="s">
        <v>32</v>
      </c>
      <c r="D198" s="144" t="s">
        <v>623</v>
      </c>
      <c r="E198" s="145" t="s">
        <v>39</v>
      </c>
      <c r="F198" s="145"/>
      <c r="G198" s="146" t="s">
        <v>650</v>
      </c>
      <c r="H198" s="143" t="s">
        <v>179</v>
      </c>
      <c r="I198" s="145" t="s">
        <v>184</v>
      </c>
      <c r="J198" s="145"/>
      <c r="K198" s="143" t="s">
        <v>99</v>
      </c>
      <c r="L198" s="145" t="s">
        <v>93</v>
      </c>
      <c r="M198" s="147" t="s">
        <v>3</v>
      </c>
      <c r="N198" s="148" t="s">
        <v>256</v>
      </c>
      <c r="O198" s="149"/>
      <c r="P198" s="150"/>
      <c r="Q198" s="150"/>
      <c r="R198" s="145" t="s">
        <v>195</v>
      </c>
      <c r="S198" s="151"/>
      <c r="T198" s="152"/>
      <c r="U198" s="153" t="s">
        <v>651</v>
      </c>
      <c r="V198" s="145">
        <v>2026</v>
      </c>
      <c r="W198" s="152">
        <v>46387</v>
      </c>
      <c r="X198" s="152"/>
      <c r="Y198" s="152">
        <v>46024</v>
      </c>
      <c r="Z198" s="149">
        <v>78000</v>
      </c>
      <c r="AA198" s="150"/>
      <c r="AB198" s="150">
        <f t="shared" si="25"/>
        <v>78000</v>
      </c>
      <c r="AC198" s="150"/>
      <c r="AD198" s="150">
        <f t="shared" si="26"/>
        <v>78000</v>
      </c>
      <c r="AE198" s="150">
        <f t="shared" si="27"/>
        <v>78000</v>
      </c>
      <c r="AF198" s="154" t="s">
        <v>6</v>
      </c>
      <c r="AG198" s="153"/>
      <c r="AH198" s="150"/>
      <c r="AI198" s="150"/>
      <c r="AJ198" s="150"/>
      <c r="AK198" s="150"/>
      <c r="AL198" s="155"/>
      <c r="AM198" s="155"/>
      <c r="AN198" s="153" t="s">
        <v>258</v>
      </c>
      <c r="AO198" s="156"/>
      <c r="AP198" s="157"/>
      <c r="AQ198" s="158"/>
      <c r="AR198" s="158"/>
      <c r="AS198" s="14"/>
      <c r="AT198" s="158"/>
    </row>
    <row r="199" spans="1:46" ht="46.5" customHeight="1" x14ac:dyDescent="0.25">
      <c r="A199" s="142" t="str">
        <f t="shared" si="28"/>
        <v>✔</v>
      </c>
      <c r="B199" s="143">
        <v>2026</v>
      </c>
      <c r="C199" s="144" t="s">
        <v>32</v>
      </c>
      <c r="D199" s="144" t="s">
        <v>623</v>
      </c>
      <c r="E199" s="145" t="s">
        <v>39</v>
      </c>
      <c r="F199" s="145"/>
      <c r="G199" s="146" t="s">
        <v>652</v>
      </c>
      <c r="H199" s="143" t="s">
        <v>179</v>
      </c>
      <c r="I199" s="145" t="s">
        <v>184</v>
      </c>
      <c r="J199" s="145"/>
      <c r="K199" s="143" t="s">
        <v>99</v>
      </c>
      <c r="L199" s="145" t="s">
        <v>93</v>
      </c>
      <c r="M199" s="147" t="s">
        <v>3</v>
      </c>
      <c r="N199" s="148" t="s">
        <v>256</v>
      </c>
      <c r="O199" s="149"/>
      <c r="P199" s="150"/>
      <c r="Q199" s="150"/>
      <c r="R199" s="145" t="s">
        <v>195</v>
      </c>
      <c r="S199" s="151"/>
      <c r="T199" s="152"/>
      <c r="U199" s="153" t="s">
        <v>653</v>
      </c>
      <c r="V199" s="145">
        <v>2026</v>
      </c>
      <c r="W199" s="152">
        <v>46387</v>
      </c>
      <c r="X199" s="152"/>
      <c r="Y199" s="152">
        <v>46024</v>
      </c>
      <c r="Z199" s="149">
        <v>84000</v>
      </c>
      <c r="AA199" s="150"/>
      <c r="AB199" s="150">
        <f t="shared" ref="AB199:AB234" si="29">Z199</f>
        <v>84000</v>
      </c>
      <c r="AC199" s="150"/>
      <c r="AD199" s="150">
        <f t="shared" si="26"/>
        <v>84000</v>
      </c>
      <c r="AE199" s="150">
        <f t="shared" si="27"/>
        <v>84000</v>
      </c>
      <c r="AF199" s="154" t="s">
        <v>6</v>
      </c>
      <c r="AG199" s="153"/>
      <c r="AH199" s="150"/>
      <c r="AI199" s="150"/>
      <c r="AJ199" s="150"/>
      <c r="AK199" s="150"/>
      <c r="AL199" s="155"/>
      <c r="AM199" s="155"/>
      <c r="AN199" s="153" t="s">
        <v>258</v>
      </c>
      <c r="AO199" s="156"/>
      <c r="AP199" s="157"/>
      <c r="AQ199" s="158"/>
      <c r="AR199" s="158"/>
      <c r="AS199" s="14"/>
      <c r="AT199" s="158"/>
    </row>
    <row r="200" spans="1:46" ht="46.5" customHeight="1" x14ac:dyDescent="0.25">
      <c r="A200" s="142" t="str">
        <f t="shared" si="28"/>
        <v>✔</v>
      </c>
      <c r="B200" s="143">
        <v>2026</v>
      </c>
      <c r="C200" s="144" t="s">
        <v>32</v>
      </c>
      <c r="D200" s="144" t="s">
        <v>623</v>
      </c>
      <c r="E200" s="145" t="s">
        <v>39</v>
      </c>
      <c r="F200" s="145"/>
      <c r="G200" s="146" t="s">
        <v>654</v>
      </c>
      <c r="H200" s="143" t="s">
        <v>179</v>
      </c>
      <c r="I200" s="145" t="s">
        <v>184</v>
      </c>
      <c r="J200" s="145"/>
      <c r="K200" s="143" t="s">
        <v>99</v>
      </c>
      <c r="L200" s="145" t="s">
        <v>93</v>
      </c>
      <c r="M200" s="147" t="s">
        <v>3</v>
      </c>
      <c r="N200" s="148" t="s">
        <v>256</v>
      </c>
      <c r="O200" s="149"/>
      <c r="P200" s="150"/>
      <c r="Q200" s="150"/>
      <c r="R200" s="145" t="s">
        <v>195</v>
      </c>
      <c r="S200" s="151"/>
      <c r="T200" s="152"/>
      <c r="U200" s="153" t="s">
        <v>655</v>
      </c>
      <c r="V200" s="145">
        <v>2026</v>
      </c>
      <c r="W200" s="152">
        <v>46387</v>
      </c>
      <c r="X200" s="152"/>
      <c r="Y200" s="152">
        <v>46024</v>
      </c>
      <c r="Z200" s="149">
        <v>96000</v>
      </c>
      <c r="AA200" s="150"/>
      <c r="AB200" s="150">
        <f t="shared" si="29"/>
        <v>96000</v>
      </c>
      <c r="AC200" s="150"/>
      <c r="AD200" s="150">
        <f t="shared" si="26"/>
        <v>96000</v>
      </c>
      <c r="AE200" s="150">
        <f t="shared" si="27"/>
        <v>96000</v>
      </c>
      <c r="AF200" s="154" t="s">
        <v>6</v>
      </c>
      <c r="AG200" s="153"/>
      <c r="AH200" s="150"/>
      <c r="AI200" s="150"/>
      <c r="AJ200" s="150"/>
      <c r="AK200" s="150"/>
      <c r="AL200" s="155"/>
      <c r="AM200" s="155"/>
      <c r="AN200" s="153" t="s">
        <v>258</v>
      </c>
      <c r="AO200" s="156"/>
      <c r="AP200" s="157"/>
      <c r="AQ200" s="158"/>
      <c r="AR200" s="158"/>
      <c r="AS200" s="14"/>
      <c r="AT200" s="158"/>
    </row>
    <row r="201" spans="1:46" ht="46.5" customHeight="1" x14ac:dyDescent="0.25">
      <c r="A201" s="142" t="str">
        <f t="shared" si="28"/>
        <v>✔</v>
      </c>
      <c r="B201" s="143">
        <v>2026</v>
      </c>
      <c r="C201" s="144" t="s">
        <v>32</v>
      </c>
      <c r="D201" s="144" t="s">
        <v>623</v>
      </c>
      <c r="E201" s="145" t="s">
        <v>39</v>
      </c>
      <c r="F201" s="145"/>
      <c r="G201" s="146" t="s">
        <v>656</v>
      </c>
      <c r="H201" s="143" t="s">
        <v>179</v>
      </c>
      <c r="I201" s="145" t="s">
        <v>184</v>
      </c>
      <c r="J201" s="145"/>
      <c r="K201" s="143" t="s">
        <v>99</v>
      </c>
      <c r="L201" s="145" t="s">
        <v>93</v>
      </c>
      <c r="M201" s="147" t="s">
        <v>3</v>
      </c>
      <c r="N201" s="148" t="s">
        <v>256</v>
      </c>
      <c r="O201" s="149"/>
      <c r="P201" s="150"/>
      <c r="Q201" s="150"/>
      <c r="R201" s="145" t="s">
        <v>195</v>
      </c>
      <c r="S201" s="151"/>
      <c r="T201" s="152"/>
      <c r="U201" s="153" t="s">
        <v>657</v>
      </c>
      <c r="V201" s="145">
        <v>2026</v>
      </c>
      <c r="W201" s="152">
        <v>46387</v>
      </c>
      <c r="X201" s="152"/>
      <c r="Y201" s="152">
        <v>46024</v>
      </c>
      <c r="Z201" s="149">
        <v>96000</v>
      </c>
      <c r="AA201" s="150"/>
      <c r="AB201" s="150">
        <f t="shared" si="29"/>
        <v>96000</v>
      </c>
      <c r="AC201" s="150"/>
      <c r="AD201" s="150">
        <f t="shared" si="26"/>
        <v>96000</v>
      </c>
      <c r="AE201" s="150">
        <f t="shared" si="27"/>
        <v>96000</v>
      </c>
      <c r="AF201" s="154" t="s">
        <v>6</v>
      </c>
      <c r="AG201" s="153"/>
      <c r="AH201" s="150"/>
      <c r="AI201" s="150"/>
      <c r="AJ201" s="150"/>
      <c r="AK201" s="150"/>
      <c r="AL201" s="155"/>
      <c r="AM201" s="155"/>
      <c r="AN201" s="153" t="s">
        <v>258</v>
      </c>
      <c r="AO201" s="156"/>
      <c r="AP201" s="157"/>
      <c r="AQ201" s="158"/>
      <c r="AR201" s="158"/>
      <c r="AS201" s="14"/>
      <c r="AT201" s="158"/>
    </row>
    <row r="202" spans="1:46" ht="46.5" customHeight="1" x14ac:dyDescent="0.25">
      <c r="A202" s="142" t="str">
        <f t="shared" si="28"/>
        <v>✔</v>
      </c>
      <c r="B202" s="143">
        <v>2026</v>
      </c>
      <c r="C202" s="144" t="s">
        <v>32</v>
      </c>
      <c r="D202" s="144" t="s">
        <v>623</v>
      </c>
      <c r="E202" s="145" t="s">
        <v>39</v>
      </c>
      <c r="F202" s="145"/>
      <c r="G202" s="146" t="s">
        <v>658</v>
      </c>
      <c r="H202" s="143" t="s">
        <v>179</v>
      </c>
      <c r="I202" s="145" t="s">
        <v>184</v>
      </c>
      <c r="J202" s="145"/>
      <c r="K202" s="143" t="s">
        <v>99</v>
      </c>
      <c r="L202" s="145" t="s">
        <v>93</v>
      </c>
      <c r="M202" s="147" t="s">
        <v>3</v>
      </c>
      <c r="N202" s="148" t="s">
        <v>256</v>
      </c>
      <c r="O202" s="149"/>
      <c r="P202" s="150"/>
      <c r="Q202" s="150"/>
      <c r="R202" s="145" t="s">
        <v>195</v>
      </c>
      <c r="S202" s="151"/>
      <c r="T202" s="152"/>
      <c r="U202" s="153" t="s">
        <v>659</v>
      </c>
      <c r="V202" s="145">
        <v>2026</v>
      </c>
      <c r="W202" s="152">
        <v>46387</v>
      </c>
      <c r="X202" s="152"/>
      <c r="Y202" s="152">
        <v>46024</v>
      </c>
      <c r="Z202" s="149">
        <v>72000</v>
      </c>
      <c r="AA202" s="150"/>
      <c r="AB202" s="150">
        <f t="shared" si="29"/>
        <v>72000</v>
      </c>
      <c r="AC202" s="150"/>
      <c r="AD202" s="150">
        <f t="shared" si="26"/>
        <v>72000</v>
      </c>
      <c r="AE202" s="150">
        <f t="shared" si="27"/>
        <v>72000</v>
      </c>
      <c r="AF202" s="154" t="s">
        <v>6</v>
      </c>
      <c r="AG202" s="153"/>
      <c r="AH202" s="150"/>
      <c r="AI202" s="150"/>
      <c r="AJ202" s="150"/>
      <c r="AK202" s="150"/>
      <c r="AL202" s="155"/>
      <c r="AM202" s="155"/>
      <c r="AN202" s="153" t="s">
        <v>258</v>
      </c>
      <c r="AO202" s="156"/>
      <c r="AP202" s="157"/>
      <c r="AQ202" s="158"/>
      <c r="AR202" s="158"/>
      <c r="AS202" s="14"/>
      <c r="AT202" s="158"/>
    </row>
    <row r="203" spans="1:46" ht="46.5" customHeight="1" x14ac:dyDescent="0.25">
      <c r="A203" s="142" t="str">
        <f t="shared" si="28"/>
        <v>✔</v>
      </c>
      <c r="B203" s="143">
        <v>2026</v>
      </c>
      <c r="C203" s="144" t="s">
        <v>32</v>
      </c>
      <c r="D203" s="144" t="s">
        <v>623</v>
      </c>
      <c r="E203" s="145" t="s">
        <v>39</v>
      </c>
      <c r="F203" s="145"/>
      <c r="G203" s="146" t="s">
        <v>660</v>
      </c>
      <c r="H203" s="143" t="s">
        <v>179</v>
      </c>
      <c r="I203" s="145" t="s">
        <v>184</v>
      </c>
      <c r="J203" s="145"/>
      <c r="K203" s="143" t="s">
        <v>99</v>
      </c>
      <c r="L203" s="145" t="s">
        <v>93</v>
      </c>
      <c r="M203" s="147" t="s">
        <v>3</v>
      </c>
      <c r="N203" s="148" t="s">
        <v>256</v>
      </c>
      <c r="O203" s="149"/>
      <c r="P203" s="150"/>
      <c r="Q203" s="150"/>
      <c r="R203" s="145" t="s">
        <v>195</v>
      </c>
      <c r="S203" s="151"/>
      <c r="T203" s="152"/>
      <c r="U203" s="153" t="s">
        <v>661</v>
      </c>
      <c r="V203" s="145">
        <v>2026</v>
      </c>
      <c r="W203" s="152">
        <v>46387</v>
      </c>
      <c r="X203" s="152"/>
      <c r="Y203" s="152">
        <v>46024</v>
      </c>
      <c r="Z203" s="149">
        <v>72000</v>
      </c>
      <c r="AA203" s="150"/>
      <c r="AB203" s="150">
        <f t="shared" si="29"/>
        <v>72000</v>
      </c>
      <c r="AC203" s="150"/>
      <c r="AD203" s="150">
        <f t="shared" si="26"/>
        <v>72000</v>
      </c>
      <c r="AE203" s="150">
        <f t="shared" si="27"/>
        <v>72000</v>
      </c>
      <c r="AF203" s="154" t="s">
        <v>6</v>
      </c>
      <c r="AG203" s="153"/>
      <c r="AH203" s="150"/>
      <c r="AI203" s="150"/>
      <c r="AJ203" s="150"/>
      <c r="AK203" s="150"/>
      <c r="AL203" s="155"/>
      <c r="AM203" s="155"/>
      <c r="AN203" s="153" t="s">
        <v>258</v>
      </c>
      <c r="AO203" s="156"/>
      <c r="AP203" s="157"/>
      <c r="AQ203" s="158"/>
      <c r="AR203" s="158"/>
      <c r="AS203" s="14"/>
      <c r="AT203" s="158"/>
    </row>
    <row r="204" spans="1:46" ht="46.5" customHeight="1" x14ac:dyDescent="0.25">
      <c r="A204" s="142" t="str">
        <f t="shared" si="28"/>
        <v>✔</v>
      </c>
      <c r="B204" s="143">
        <v>2026</v>
      </c>
      <c r="C204" s="144" t="s">
        <v>32</v>
      </c>
      <c r="D204" s="144" t="s">
        <v>623</v>
      </c>
      <c r="E204" s="145" t="s">
        <v>39</v>
      </c>
      <c r="F204" s="145"/>
      <c r="G204" s="146" t="s">
        <v>662</v>
      </c>
      <c r="H204" s="143" t="s">
        <v>179</v>
      </c>
      <c r="I204" s="145" t="s">
        <v>184</v>
      </c>
      <c r="J204" s="145"/>
      <c r="K204" s="143" t="s">
        <v>99</v>
      </c>
      <c r="L204" s="145" t="s">
        <v>93</v>
      </c>
      <c r="M204" s="147" t="s">
        <v>3</v>
      </c>
      <c r="N204" s="148" t="s">
        <v>256</v>
      </c>
      <c r="O204" s="149"/>
      <c r="P204" s="150"/>
      <c r="Q204" s="150"/>
      <c r="R204" s="145" t="s">
        <v>195</v>
      </c>
      <c r="S204" s="151"/>
      <c r="T204" s="152"/>
      <c r="U204" s="153" t="s">
        <v>663</v>
      </c>
      <c r="V204" s="145">
        <v>2026</v>
      </c>
      <c r="W204" s="152">
        <v>46387</v>
      </c>
      <c r="X204" s="152"/>
      <c r="Y204" s="152">
        <v>46024</v>
      </c>
      <c r="Z204" s="149">
        <v>96000</v>
      </c>
      <c r="AA204" s="150"/>
      <c r="AB204" s="150">
        <f t="shared" si="29"/>
        <v>96000</v>
      </c>
      <c r="AC204" s="150"/>
      <c r="AD204" s="150">
        <f t="shared" si="26"/>
        <v>96000</v>
      </c>
      <c r="AE204" s="150">
        <f t="shared" si="27"/>
        <v>96000</v>
      </c>
      <c r="AF204" s="154" t="s">
        <v>6</v>
      </c>
      <c r="AG204" s="153"/>
      <c r="AH204" s="150"/>
      <c r="AI204" s="150"/>
      <c r="AJ204" s="150"/>
      <c r="AK204" s="150"/>
      <c r="AL204" s="155"/>
      <c r="AM204" s="155"/>
      <c r="AN204" s="153" t="s">
        <v>258</v>
      </c>
      <c r="AO204" s="156"/>
      <c r="AP204" s="157"/>
      <c r="AQ204" s="158"/>
      <c r="AR204" s="158"/>
      <c r="AS204" s="14"/>
      <c r="AT204" s="158"/>
    </row>
    <row r="205" spans="1:46" ht="46.5" customHeight="1" x14ac:dyDescent="0.25">
      <c r="A205" s="142" t="str">
        <f t="shared" si="28"/>
        <v>✔</v>
      </c>
      <c r="B205" s="143">
        <v>2026</v>
      </c>
      <c r="C205" s="144" t="s">
        <v>32</v>
      </c>
      <c r="D205" s="144" t="s">
        <v>623</v>
      </c>
      <c r="E205" s="145" t="s">
        <v>39</v>
      </c>
      <c r="F205" s="145"/>
      <c r="G205" s="146" t="s">
        <v>664</v>
      </c>
      <c r="H205" s="143" t="s">
        <v>179</v>
      </c>
      <c r="I205" s="145" t="s">
        <v>184</v>
      </c>
      <c r="J205" s="145"/>
      <c r="K205" s="143" t="s">
        <v>99</v>
      </c>
      <c r="L205" s="145" t="s">
        <v>93</v>
      </c>
      <c r="M205" s="147" t="s">
        <v>3</v>
      </c>
      <c r="N205" s="148" t="s">
        <v>256</v>
      </c>
      <c r="O205" s="149"/>
      <c r="P205" s="150"/>
      <c r="Q205" s="150"/>
      <c r="R205" s="145" t="s">
        <v>195</v>
      </c>
      <c r="S205" s="151"/>
      <c r="T205" s="152"/>
      <c r="U205" s="153" t="s">
        <v>665</v>
      </c>
      <c r="V205" s="145">
        <v>2026</v>
      </c>
      <c r="W205" s="152">
        <v>46387</v>
      </c>
      <c r="X205" s="152"/>
      <c r="Y205" s="152">
        <v>46024</v>
      </c>
      <c r="Z205" s="149">
        <v>144000</v>
      </c>
      <c r="AA205" s="150"/>
      <c r="AB205" s="150">
        <f t="shared" si="29"/>
        <v>144000</v>
      </c>
      <c r="AC205" s="150"/>
      <c r="AD205" s="150">
        <f t="shared" si="26"/>
        <v>144000</v>
      </c>
      <c r="AE205" s="150">
        <f t="shared" si="27"/>
        <v>144000</v>
      </c>
      <c r="AF205" s="154" t="s">
        <v>6</v>
      </c>
      <c r="AG205" s="153"/>
      <c r="AH205" s="150"/>
      <c r="AI205" s="150"/>
      <c r="AJ205" s="150"/>
      <c r="AK205" s="150"/>
      <c r="AL205" s="155"/>
      <c r="AM205" s="155"/>
      <c r="AN205" s="153" t="s">
        <v>258</v>
      </c>
      <c r="AO205" s="156"/>
      <c r="AP205" s="157"/>
      <c r="AQ205" s="158"/>
      <c r="AR205" s="158"/>
      <c r="AS205" s="14"/>
      <c r="AT205" s="158"/>
    </row>
    <row r="206" spans="1:46" ht="46.5" customHeight="1" x14ac:dyDescent="0.25">
      <c r="A206" s="142" t="str">
        <f t="shared" si="28"/>
        <v>✔</v>
      </c>
      <c r="B206" s="143">
        <v>2026</v>
      </c>
      <c r="C206" s="144" t="s">
        <v>32</v>
      </c>
      <c r="D206" s="144" t="s">
        <v>623</v>
      </c>
      <c r="E206" s="145" t="s">
        <v>39</v>
      </c>
      <c r="F206" s="145"/>
      <c r="G206" s="146" t="s">
        <v>666</v>
      </c>
      <c r="H206" s="143" t="s">
        <v>179</v>
      </c>
      <c r="I206" s="145" t="s">
        <v>184</v>
      </c>
      <c r="J206" s="145"/>
      <c r="K206" s="143" t="s">
        <v>99</v>
      </c>
      <c r="L206" s="145" t="s">
        <v>93</v>
      </c>
      <c r="M206" s="147" t="s">
        <v>3</v>
      </c>
      <c r="N206" s="148" t="s">
        <v>256</v>
      </c>
      <c r="O206" s="149"/>
      <c r="P206" s="150"/>
      <c r="Q206" s="150"/>
      <c r="R206" s="145" t="s">
        <v>195</v>
      </c>
      <c r="S206" s="151"/>
      <c r="T206" s="152"/>
      <c r="U206" s="153" t="s">
        <v>667</v>
      </c>
      <c r="V206" s="145">
        <v>2026</v>
      </c>
      <c r="W206" s="152">
        <v>46387</v>
      </c>
      <c r="X206" s="152"/>
      <c r="Y206" s="152">
        <v>46024</v>
      </c>
      <c r="Z206" s="149">
        <v>132000</v>
      </c>
      <c r="AA206" s="150"/>
      <c r="AB206" s="150">
        <f t="shared" si="29"/>
        <v>132000</v>
      </c>
      <c r="AC206" s="150"/>
      <c r="AD206" s="150">
        <f t="shared" si="26"/>
        <v>132000</v>
      </c>
      <c r="AE206" s="150">
        <f t="shared" si="27"/>
        <v>132000</v>
      </c>
      <c r="AF206" s="154" t="s">
        <v>6</v>
      </c>
      <c r="AG206" s="153"/>
      <c r="AH206" s="150"/>
      <c r="AI206" s="150"/>
      <c r="AJ206" s="150"/>
      <c r="AK206" s="150"/>
      <c r="AL206" s="155"/>
      <c r="AM206" s="155"/>
      <c r="AN206" s="153" t="s">
        <v>258</v>
      </c>
      <c r="AO206" s="156"/>
      <c r="AP206" s="157"/>
      <c r="AQ206" s="158"/>
      <c r="AR206" s="158"/>
      <c r="AS206" s="14"/>
      <c r="AT206" s="158"/>
    </row>
    <row r="207" spans="1:46" ht="46.5" customHeight="1" x14ac:dyDescent="0.25">
      <c r="A207" s="142" t="str">
        <f t="shared" si="28"/>
        <v>✔</v>
      </c>
      <c r="B207" s="143">
        <v>2026</v>
      </c>
      <c r="C207" s="144" t="s">
        <v>32</v>
      </c>
      <c r="D207" s="144" t="s">
        <v>623</v>
      </c>
      <c r="E207" s="145" t="s">
        <v>39</v>
      </c>
      <c r="F207" s="145"/>
      <c r="G207" s="146" t="s">
        <v>668</v>
      </c>
      <c r="H207" s="143" t="s">
        <v>179</v>
      </c>
      <c r="I207" s="145" t="s">
        <v>184</v>
      </c>
      <c r="J207" s="145"/>
      <c r="K207" s="143" t="s">
        <v>99</v>
      </c>
      <c r="L207" s="145" t="s">
        <v>93</v>
      </c>
      <c r="M207" s="147" t="s">
        <v>3</v>
      </c>
      <c r="N207" s="148" t="s">
        <v>256</v>
      </c>
      <c r="O207" s="149"/>
      <c r="P207" s="150"/>
      <c r="Q207" s="150"/>
      <c r="R207" s="145" t="s">
        <v>195</v>
      </c>
      <c r="S207" s="151"/>
      <c r="T207" s="152"/>
      <c r="U207" s="153" t="s">
        <v>669</v>
      </c>
      <c r="V207" s="145">
        <v>2026</v>
      </c>
      <c r="W207" s="152">
        <v>46387</v>
      </c>
      <c r="X207" s="152"/>
      <c r="Y207" s="152">
        <v>46024</v>
      </c>
      <c r="Z207" s="149">
        <v>96000</v>
      </c>
      <c r="AA207" s="150"/>
      <c r="AB207" s="150">
        <f t="shared" si="29"/>
        <v>96000</v>
      </c>
      <c r="AC207" s="150"/>
      <c r="AD207" s="150">
        <f t="shared" si="26"/>
        <v>96000</v>
      </c>
      <c r="AE207" s="150">
        <f t="shared" si="27"/>
        <v>96000</v>
      </c>
      <c r="AF207" s="154" t="s">
        <v>6</v>
      </c>
      <c r="AG207" s="153"/>
      <c r="AH207" s="150"/>
      <c r="AI207" s="150"/>
      <c r="AJ207" s="150"/>
      <c r="AK207" s="150"/>
      <c r="AL207" s="155"/>
      <c r="AM207" s="155"/>
      <c r="AN207" s="153" t="s">
        <v>258</v>
      </c>
      <c r="AO207" s="156"/>
      <c r="AP207" s="157"/>
      <c r="AQ207" s="158"/>
      <c r="AR207" s="158"/>
      <c r="AS207" s="14"/>
      <c r="AT207" s="158"/>
    </row>
    <row r="208" spans="1:46" ht="46.5" customHeight="1" x14ac:dyDescent="0.25">
      <c r="A208" s="142" t="str">
        <f t="shared" si="28"/>
        <v>✔</v>
      </c>
      <c r="B208" s="143">
        <v>2026</v>
      </c>
      <c r="C208" s="144" t="s">
        <v>32</v>
      </c>
      <c r="D208" s="144" t="s">
        <v>623</v>
      </c>
      <c r="E208" s="145" t="s">
        <v>39</v>
      </c>
      <c r="F208" s="145"/>
      <c r="G208" s="146" t="s">
        <v>670</v>
      </c>
      <c r="H208" s="143" t="s">
        <v>179</v>
      </c>
      <c r="I208" s="145" t="s">
        <v>184</v>
      </c>
      <c r="J208" s="145"/>
      <c r="K208" s="143" t="s">
        <v>99</v>
      </c>
      <c r="L208" s="145" t="s">
        <v>93</v>
      </c>
      <c r="M208" s="147" t="s">
        <v>3</v>
      </c>
      <c r="N208" s="148" t="s">
        <v>256</v>
      </c>
      <c r="O208" s="149"/>
      <c r="P208" s="150"/>
      <c r="Q208" s="150"/>
      <c r="R208" s="145" t="s">
        <v>195</v>
      </c>
      <c r="S208" s="151"/>
      <c r="T208" s="152"/>
      <c r="U208" s="153" t="s">
        <v>671</v>
      </c>
      <c r="V208" s="145">
        <v>2026</v>
      </c>
      <c r="W208" s="152">
        <v>46387</v>
      </c>
      <c r="X208" s="152"/>
      <c r="Y208" s="152">
        <v>46024</v>
      </c>
      <c r="Z208" s="149">
        <v>124800</v>
      </c>
      <c r="AA208" s="150"/>
      <c r="AB208" s="150">
        <f t="shared" si="29"/>
        <v>124800</v>
      </c>
      <c r="AC208" s="150"/>
      <c r="AD208" s="150">
        <f t="shared" si="26"/>
        <v>124800</v>
      </c>
      <c r="AE208" s="150">
        <f t="shared" si="27"/>
        <v>124800</v>
      </c>
      <c r="AF208" s="154" t="s">
        <v>6</v>
      </c>
      <c r="AG208" s="153"/>
      <c r="AH208" s="150"/>
      <c r="AI208" s="150"/>
      <c r="AJ208" s="150"/>
      <c r="AK208" s="150"/>
      <c r="AL208" s="155"/>
      <c r="AM208" s="155"/>
      <c r="AN208" s="153" t="s">
        <v>258</v>
      </c>
      <c r="AO208" s="156"/>
      <c r="AP208" s="157"/>
      <c r="AQ208" s="158"/>
      <c r="AR208" s="158"/>
      <c r="AS208" s="14"/>
      <c r="AT208" s="158"/>
    </row>
    <row r="209" spans="1:46" ht="46.5" customHeight="1" x14ac:dyDescent="0.25">
      <c r="A209" s="142" t="str">
        <f t="shared" si="28"/>
        <v>✔</v>
      </c>
      <c r="B209" s="143">
        <v>2026</v>
      </c>
      <c r="C209" s="144" t="s">
        <v>32</v>
      </c>
      <c r="D209" s="144" t="s">
        <v>623</v>
      </c>
      <c r="E209" s="145" t="s">
        <v>39</v>
      </c>
      <c r="F209" s="145"/>
      <c r="G209" s="146" t="s">
        <v>672</v>
      </c>
      <c r="H209" s="143" t="s">
        <v>179</v>
      </c>
      <c r="I209" s="145" t="s">
        <v>184</v>
      </c>
      <c r="J209" s="145"/>
      <c r="K209" s="143" t="s">
        <v>99</v>
      </c>
      <c r="L209" s="145" t="s">
        <v>93</v>
      </c>
      <c r="M209" s="147" t="s">
        <v>3</v>
      </c>
      <c r="N209" s="148" t="s">
        <v>256</v>
      </c>
      <c r="O209" s="149"/>
      <c r="P209" s="150"/>
      <c r="Q209" s="150"/>
      <c r="R209" s="145" t="s">
        <v>195</v>
      </c>
      <c r="S209" s="151"/>
      <c r="T209" s="152"/>
      <c r="U209" s="153" t="s">
        <v>673</v>
      </c>
      <c r="V209" s="145">
        <v>2026</v>
      </c>
      <c r="W209" s="152">
        <v>46387</v>
      </c>
      <c r="X209" s="152"/>
      <c r="Y209" s="152">
        <v>46024</v>
      </c>
      <c r="Z209" s="149">
        <v>171428.52</v>
      </c>
      <c r="AA209" s="150"/>
      <c r="AB209" s="150">
        <f t="shared" si="29"/>
        <v>171428.52</v>
      </c>
      <c r="AC209" s="150"/>
      <c r="AD209" s="150">
        <f t="shared" si="26"/>
        <v>171428.52</v>
      </c>
      <c r="AE209" s="150">
        <f t="shared" si="27"/>
        <v>171428.52</v>
      </c>
      <c r="AF209" s="154" t="s">
        <v>6</v>
      </c>
      <c r="AG209" s="153"/>
      <c r="AH209" s="150"/>
      <c r="AI209" s="150"/>
      <c r="AJ209" s="150"/>
      <c r="AK209" s="150"/>
      <c r="AL209" s="155"/>
      <c r="AM209" s="155"/>
      <c r="AN209" s="153" t="s">
        <v>258</v>
      </c>
      <c r="AO209" s="156"/>
      <c r="AP209" s="157"/>
      <c r="AQ209" s="158"/>
      <c r="AR209" s="158"/>
      <c r="AS209" s="14"/>
      <c r="AT209" s="158"/>
    </row>
    <row r="210" spans="1:46" ht="46.5" customHeight="1" x14ac:dyDescent="0.25">
      <c r="A210" s="142" t="str">
        <f t="shared" si="28"/>
        <v>✔</v>
      </c>
      <c r="B210" s="143">
        <v>2026</v>
      </c>
      <c r="C210" s="144" t="s">
        <v>32</v>
      </c>
      <c r="D210" s="144" t="s">
        <v>623</v>
      </c>
      <c r="E210" s="145" t="s">
        <v>39</v>
      </c>
      <c r="F210" s="145"/>
      <c r="G210" s="146" t="s">
        <v>674</v>
      </c>
      <c r="H210" s="143" t="s">
        <v>179</v>
      </c>
      <c r="I210" s="145" t="s">
        <v>184</v>
      </c>
      <c r="J210" s="145"/>
      <c r="K210" s="143" t="s">
        <v>99</v>
      </c>
      <c r="L210" s="145" t="s">
        <v>93</v>
      </c>
      <c r="M210" s="147" t="s">
        <v>3</v>
      </c>
      <c r="N210" s="148" t="s">
        <v>256</v>
      </c>
      <c r="O210" s="149"/>
      <c r="P210" s="150"/>
      <c r="Q210" s="150"/>
      <c r="R210" s="145" t="s">
        <v>195</v>
      </c>
      <c r="S210" s="151"/>
      <c r="T210" s="152"/>
      <c r="U210" s="153" t="s">
        <v>675</v>
      </c>
      <c r="V210" s="145">
        <v>2026</v>
      </c>
      <c r="W210" s="152">
        <v>46387</v>
      </c>
      <c r="X210" s="152"/>
      <c r="Y210" s="152">
        <v>46024</v>
      </c>
      <c r="Z210" s="149">
        <v>180000</v>
      </c>
      <c r="AA210" s="150"/>
      <c r="AB210" s="150">
        <f t="shared" si="29"/>
        <v>180000</v>
      </c>
      <c r="AC210" s="150"/>
      <c r="AD210" s="150">
        <f t="shared" si="26"/>
        <v>180000</v>
      </c>
      <c r="AE210" s="150">
        <f t="shared" si="27"/>
        <v>180000</v>
      </c>
      <c r="AF210" s="154" t="s">
        <v>6</v>
      </c>
      <c r="AG210" s="153"/>
      <c r="AH210" s="150"/>
      <c r="AI210" s="150"/>
      <c r="AJ210" s="150"/>
      <c r="AK210" s="150"/>
      <c r="AL210" s="155"/>
      <c r="AM210" s="155"/>
      <c r="AN210" s="153" t="s">
        <v>258</v>
      </c>
      <c r="AO210" s="156"/>
      <c r="AP210" s="157"/>
      <c r="AQ210" s="158"/>
      <c r="AR210" s="158"/>
      <c r="AS210" s="14"/>
      <c r="AT210" s="158"/>
    </row>
    <row r="211" spans="1:46" ht="46.5" customHeight="1" x14ac:dyDescent="0.25">
      <c r="A211" s="142" t="str">
        <f t="shared" si="28"/>
        <v>✔</v>
      </c>
      <c r="B211" s="143">
        <v>2026</v>
      </c>
      <c r="C211" s="144" t="s">
        <v>32</v>
      </c>
      <c r="D211" s="144" t="s">
        <v>623</v>
      </c>
      <c r="E211" s="145" t="s">
        <v>39</v>
      </c>
      <c r="F211" s="145"/>
      <c r="G211" s="146" t="s">
        <v>676</v>
      </c>
      <c r="H211" s="143" t="s">
        <v>179</v>
      </c>
      <c r="I211" s="145" t="s">
        <v>66</v>
      </c>
      <c r="J211" s="145"/>
      <c r="K211" s="143" t="s">
        <v>99</v>
      </c>
      <c r="L211" s="145" t="s">
        <v>93</v>
      </c>
      <c r="M211" s="147" t="s">
        <v>3</v>
      </c>
      <c r="N211" s="148" t="s">
        <v>256</v>
      </c>
      <c r="O211" s="149"/>
      <c r="P211" s="150"/>
      <c r="Q211" s="150"/>
      <c r="R211" s="145" t="s">
        <v>195</v>
      </c>
      <c r="S211" s="151"/>
      <c r="T211" s="152"/>
      <c r="U211" s="153" t="s">
        <v>677</v>
      </c>
      <c r="V211" s="145">
        <v>2026</v>
      </c>
      <c r="W211" s="152">
        <v>46387</v>
      </c>
      <c r="X211" s="152"/>
      <c r="Y211" s="152">
        <v>46024</v>
      </c>
      <c r="Z211" s="149">
        <v>120000</v>
      </c>
      <c r="AA211" s="150"/>
      <c r="AB211" s="150">
        <f t="shared" si="29"/>
        <v>120000</v>
      </c>
      <c r="AC211" s="150"/>
      <c r="AD211" s="150">
        <f t="shared" si="26"/>
        <v>120000</v>
      </c>
      <c r="AE211" s="150">
        <f t="shared" si="27"/>
        <v>120000</v>
      </c>
      <c r="AF211" s="154" t="s">
        <v>6</v>
      </c>
      <c r="AG211" s="153"/>
      <c r="AH211" s="150"/>
      <c r="AI211" s="150"/>
      <c r="AJ211" s="150"/>
      <c r="AK211" s="150"/>
      <c r="AL211" s="155"/>
      <c r="AM211" s="155"/>
      <c r="AN211" s="153" t="s">
        <v>258</v>
      </c>
      <c r="AO211" s="156"/>
      <c r="AP211" s="157"/>
      <c r="AQ211" s="158"/>
      <c r="AR211" s="158"/>
      <c r="AS211" s="14"/>
      <c r="AT211" s="158"/>
    </row>
    <row r="212" spans="1:46" ht="46.5" customHeight="1" x14ac:dyDescent="0.25">
      <c r="A212" s="142" t="str">
        <f t="shared" si="28"/>
        <v>✔</v>
      </c>
      <c r="B212" s="143">
        <v>2026</v>
      </c>
      <c r="C212" s="144" t="s">
        <v>32</v>
      </c>
      <c r="D212" s="144" t="s">
        <v>623</v>
      </c>
      <c r="E212" s="145" t="s">
        <v>39</v>
      </c>
      <c r="F212" s="145"/>
      <c r="G212" s="146" t="s">
        <v>678</v>
      </c>
      <c r="H212" s="143" t="s">
        <v>179</v>
      </c>
      <c r="I212" s="145" t="s">
        <v>184</v>
      </c>
      <c r="J212" s="145"/>
      <c r="K212" s="143" t="s">
        <v>99</v>
      </c>
      <c r="L212" s="145" t="s">
        <v>93</v>
      </c>
      <c r="M212" s="147" t="s">
        <v>3</v>
      </c>
      <c r="N212" s="148" t="s">
        <v>256</v>
      </c>
      <c r="O212" s="149"/>
      <c r="P212" s="150"/>
      <c r="Q212" s="150"/>
      <c r="R212" s="145" t="s">
        <v>195</v>
      </c>
      <c r="S212" s="151"/>
      <c r="T212" s="152"/>
      <c r="U212" s="153" t="s">
        <v>679</v>
      </c>
      <c r="V212" s="145">
        <v>2026</v>
      </c>
      <c r="W212" s="152">
        <v>46387</v>
      </c>
      <c r="X212" s="152"/>
      <c r="Y212" s="152">
        <v>46024</v>
      </c>
      <c r="Z212" s="149">
        <v>96000</v>
      </c>
      <c r="AA212" s="150"/>
      <c r="AB212" s="150">
        <f t="shared" si="29"/>
        <v>96000</v>
      </c>
      <c r="AC212" s="150"/>
      <c r="AD212" s="150">
        <f t="shared" si="26"/>
        <v>96000</v>
      </c>
      <c r="AE212" s="150">
        <f t="shared" si="27"/>
        <v>96000</v>
      </c>
      <c r="AF212" s="154" t="s">
        <v>6</v>
      </c>
      <c r="AG212" s="153"/>
      <c r="AH212" s="150"/>
      <c r="AI212" s="150"/>
      <c r="AJ212" s="150"/>
      <c r="AK212" s="150"/>
      <c r="AL212" s="155"/>
      <c r="AM212" s="155"/>
      <c r="AN212" s="153" t="s">
        <v>258</v>
      </c>
      <c r="AO212" s="156"/>
      <c r="AP212" s="157"/>
      <c r="AQ212" s="158"/>
      <c r="AR212" s="158"/>
      <c r="AS212" s="14"/>
      <c r="AT212" s="158"/>
    </row>
    <row r="213" spans="1:46" ht="46.5" customHeight="1" x14ac:dyDescent="0.25">
      <c r="A213" s="142" t="str">
        <f t="shared" si="28"/>
        <v>✔</v>
      </c>
      <c r="B213" s="143">
        <v>2026</v>
      </c>
      <c r="C213" s="144" t="s">
        <v>32</v>
      </c>
      <c r="D213" s="144" t="s">
        <v>623</v>
      </c>
      <c r="E213" s="145" t="s">
        <v>39</v>
      </c>
      <c r="F213" s="145"/>
      <c r="G213" s="146" t="s">
        <v>680</v>
      </c>
      <c r="H213" s="143" t="s">
        <v>179</v>
      </c>
      <c r="I213" s="145" t="s">
        <v>184</v>
      </c>
      <c r="J213" s="145"/>
      <c r="K213" s="143" t="s">
        <v>99</v>
      </c>
      <c r="L213" s="145" t="s">
        <v>93</v>
      </c>
      <c r="M213" s="147" t="s">
        <v>3</v>
      </c>
      <c r="N213" s="148" t="s">
        <v>256</v>
      </c>
      <c r="O213" s="149"/>
      <c r="P213" s="150"/>
      <c r="Q213" s="150"/>
      <c r="R213" s="145" t="s">
        <v>195</v>
      </c>
      <c r="S213" s="151"/>
      <c r="T213" s="152"/>
      <c r="U213" s="153" t="s">
        <v>681</v>
      </c>
      <c r="V213" s="145">
        <v>2026</v>
      </c>
      <c r="W213" s="152">
        <v>46387</v>
      </c>
      <c r="X213" s="152"/>
      <c r="Y213" s="152">
        <v>46024</v>
      </c>
      <c r="Z213" s="149">
        <v>84000</v>
      </c>
      <c r="AA213" s="150"/>
      <c r="AB213" s="150">
        <f t="shared" si="29"/>
        <v>84000</v>
      </c>
      <c r="AC213" s="150"/>
      <c r="AD213" s="150">
        <f t="shared" si="26"/>
        <v>84000</v>
      </c>
      <c r="AE213" s="150">
        <f t="shared" si="27"/>
        <v>84000</v>
      </c>
      <c r="AF213" s="154" t="s">
        <v>6</v>
      </c>
      <c r="AG213" s="153"/>
      <c r="AH213" s="150"/>
      <c r="AI213" s="150"/>
      <c r="AJ213" s="150"/>
      <c r="AK213" s="150"/>
      <c r="AL213" s="155"/>
      <c r="AM213" s="155"/>
      <c r="AN213" s="153" t="s">
        <v>258</v>
      </c>
      <c r="AO213" s="156"/>
      <c r="AP213" s="157"/>
      <c r="AQ213" s="158"/>
      <c r="AR213" s="158"/>
      <c r="AS213" s="14"/>
      <c r="AT213" s="158"/>
    </row>
    <row r="214" spans="1:46" ht="46.5" customHeight="1" x14ac:dyDescent="0.25">
      <c r="A214" s="142" t="str">
        <f t="shared" si="28"/>
        <v>✔</v>
      </c>
      <c r="B214" s="143">
        <v>2026</v>
      </c>
      <c r="C214" s="144" t="s">
        <v>32</v>
      </c>
      <c r="D214" s="144" t="s">
        <v>623</v>
      </c>
      <c r="E214" s="145" t="s">
        <v>39</v>
      </c>
      <c r="F214" s="145"/>
      <c r="G214" s="146" t="s">
        <v>682</v>
      </c>
      <c r="H214" s="143" t="s">
        <v>179</v>
      </c>
      <c r="I214" s="145" t="s">
        <v>184</v>
      </c>
      <c r="J214" s="145"/>
      <c r="K214" s="143" t="s">
        <v>99</v>
      </c>
      <c r="L214" s="145" t="s">
        <v>93</v>
      </c>
      <c r="M214" s="147" t="s">
        <v>3</v>
      </c>
      <c r="N214" s="148" t="s">
        <v>256</v>
      </c>
      <c r="O214" s="149"/>
      <c r="P214" s="150"/>
      <c r="Q214" s="150"/>
      <c r="R214" s="145" t="s">
        <v>195</v>
      </c>
      <c r="S214" s="151"/>
      <c r="T214" s="152"/>
      <c r="U214" s="153" t="s">
        <v>683</v>
      </c>
      <c r="V214" s="145">
        <v>2026</v>
      </c>
      <c r="W214" s="152">
        <v>46387</v>
      </c>
      <c r="X214" s="152"/>
      <c r="Y214" s="152">
        <v>46024</v>
      </c>
      <c r="Z214" s="149">
        <v>96000</v>
      </c>
      <c r="AA214" s="150"/>
      <c r="AB214" s="150">
        <f t="shared" si="29"/>
        <v>96000</v>
      </c>
      <c r="AC214" s="150"/>
      <c r="AD214" s="150">
        <f t="shared" si="26"/>
        <v>96000</v>
      </c>
      <c r="AE214" s="150">
        <f t="shared" si="27"/>
        <v>96000</v>
      </c>
      <c r="AF214" s="154" t="s">
        <v>6</v>
      </c>
      <c r="AG214" s="153"/>
      <c r="AH214" s="150"/>
      <c r="AI214" s="150"/>
      <c r="AJ214" s="150"/>
      <c r="AK214" s="150"/>
      <c r="AL214" s="155"/>
      <c r="AM214" s="155"/>
      <c r="AN214" s="153" t="s">
        <v>258</v>
      </c>
      <c r="AO214" s="156"/>
      <c r="AP214" s="157"/>
      <c r="AQ214" s="158"/>
      <c r="AR214" s="158"/>
      <c r="AS214" s="14"/>
      <c r="AT214" s="158"/>
    </row>
    <row r="215" spans="1:46" ht="46.5" customHeight="1" x14ac:dyDescent="0.25">
      <c r="A215" s="142" t="str">
        <f t="shared" si="28"/>
        <v>✔</v>
      </c>
      <c r="B215" s="143">
        <v>2026</v>
      </c>
      <c r="C215" s="144" t="s">
        <v>32</v>
      </c>
      <c r="D215" s="144" t="s">
        <v>623</v>
      </c>
      <c r="E215" s="145" t="s">
        <v>39</v>
      </c>
      <c r="F215" s="145"/>
      <c r="G215" s="146" t="s">
        <v>684</v>
      </c>
      <c r="H215" s="143" t="s">
        <v>179</v>
      </c>
      <c r="I215" s="145" t="s">
        <v>184</v>
      </c>
      <c r="J215" s="145"/>
      <c r="K215" s="143" t="s">
        <v>99</v>
      </c>
      <c r="L215" s="145" t="s">
        <v>93</v>
      </c>
      <c r="M215" s="147" t="s">
        <v>3</v>
      </c>
      <c r="N215" s="148" t="s">
        <v>256</v>
      </c>
      <c r="O215" s="149"/>
      <c r="P215" s="150"/>
      <c r="Q215" s="150"/>
      <c r="R215" s="145" t="s">
        <v>195</v>
      </c>
      <c r="S215" s="151"/>
      <c r="T215" s="152"/>
      <c r="U215" s="153" t="s">
        <v>685</v>
      </c>
      <c r="V215" s="145">
        <v>2026</v>
      </c>
      <c r="W215" s="152">
        <v>46387</v>
      </c>
      <c r="X215" s="152"/>
      <c r="Y215" s="152">
        <v>46024</v>
      </c>
      <c r="Z215" s="149">
        <v>96000</v>
      </c>
      <c r="AA215" s="150"/>
      <c r="AB215" s="150">
        <f t="shared" si="29"/>
        <v>96000</v>
      </c>
      <c r="AC215" s="150"/>
      <c r="AD215" s="150">
        <f t="shared" si="26"/>
        <v>96000</v>
      </c>
      <c r="AE215" s="150">
        <f t="shared" si="27"/>
        <v>96000</v>
      </c>
      <c r="AF215" s="154" t="s">
        <v>6</v>
      </c>
      <c r="AG215" s="153"/>
      <c r="AH215" s="150"/>
      <c r="AI215" s="150"/>
      <c r="AJ215" s="150"/>
      <c r="AK215" s="150"/>
      <c r="AL215" s="155"/>
      <c r="AM215" s="155"/>
      <c r="AN215" s="153" t="s">
        <v>258</v>
      </c>
      <c r="AO215" s="156"/>
      <c r="AP215" s="157"/>
      <c r="AQ215" s="158"/>
      <c r="AR215" s="158"/>
      <c r="AS215" s="14"/>
      <c r="AT215" s="158"/>
    </row>
    <row r="216" spans="1:46" ht="46.5" customHeight="1" x14ac:dyDescent="0.25">
      <c r="A216" s="142" t="str">
        <f t="shared" si="28"/>
        <v>✔</v>
      </c>
      <c r="B216" s="143">
        <v>2026</v>
      </c>
      <c r="C216" s="144" t="s">
        <v>32</v>
      </c>
      <c r="D216" s="144" t="s">
        <v>623</v>
      </c>
      <c r="E216" s="145" t="s">
        <v>39</v>
      </c>
      <c r="F216" s="145"/>
      <c r="G216" s="146" t="s">
        <v>686</v>
      </c>
      <c r="H216" s="143" t="s">
        <v>179</v>
      </c>
      <c r="I216" s="145" t="s">
        <v>184</v>
      </c>
      <c r="J216" s="145"/>
      <c r="K216" s="143" t="s">
        <v>99</v>
      </c>
      <c r="L216" s="145" t="s">
        <v>93</v>
      </c>
      <c r="M216" s="147" t="s">
        <v>3</v>
      </c>
      <c r="N216" s="148" t="s">
        <v>256</v>
      </c>
      <c r="O216" s="149"/>
      <c r="P216" s="150"/>
      <c r="Q216" s="150"/>
      <c r="R216" s="145" t="s">
        <v>195</v>
      </c>
      <c r="S216" s="151"/>
      <c r="T216" s="152"/>
      <c r="U216" s="153" t="s">
        <v>687</v>
      </c>
      <c r="V216" s="145">
        <v>2026</v>
      </c>
      <c r="W216" s="152">
        <v>46387</v>
      </c>
      <c r="X216" s="152"/>
      <c r="Y216" s="152">
        <v>46024</v>
      </c>
      <c r="Z216" s="149">
        <v>84000</v>
      </c>
      <c r="AA216" s="150"/>
      <c r="AB216" s="150">
        <f t="shared" si="29"/>
        <v>84000</v>
      </c>
      <c r="AC216" s="150"/>
      <c r="AD216" s="150">
        <f t="shared" si="26"/>
        <v>84000</v>
      </c>
      <c r="AE216" s="150">
        <f t="shared" si="27"/>
        <v>84000</v>
      </c>
      <c r="AF216" s="154" t="s">
        <v>6</v>
      </c>
      <c r="AG216" s="153"/>
      <c r="AH216" s="150"/>
      <c r="AI216" s="150"/>
      <c r="AJ216" s="150"/>
      <c r="AK216" s="150"/>
      <c r="AL216" s="155"/>
      <c r="AM216" s="155"/>
      <c r="AN216" s="153" t="s">
        <v>258</v>
      </c>
      <c r="AO216" s="156"/>
      <c r="AP216" s="157"/>
      <c r="AQ216" s="158"/>
      <c r="AR216" s="158"/>
      <c r="AS216" s="14"/>
      <c r="AT216" s="158"/>
    </row>
    <row r="217" spans="1:46" ht="46.5" customHeight="1" x14ac:dyDescent="0.25">
      <c r="A217" s="142" t="str">
        <f t="shared" si="28"/>
        <v>✔</v>
      </c>
      <c r="B217" s="143">
        <v>2026</v>
      </c>
      <c r="C217" s="144" t="s">
        <v>32</v>
      </c>
      <c r="D217" s="144" t="s">
        <v>623</v>
      </c>
      <c r="E217" s="145" t="s">
        <v>39</v>
      </c>
      <c r="F217" s="145"/>
      <c r="G217" s="146" t="s">
        <v>688</v>
      </c>
      <c r="H217" s="143" t="s">
        <v>179</v>
      </c>
      <c r="I217" s="145" t="s">
        <v>184</v>
      </c>
      <c r="J217" s="145"/>
      <c r="K217" s="143" t="s">
        <v>99</v>
      </c>
      <c r="L217" s="145" t="s">
        <v>93</v>
      </c>
      <c r="M217" s="147" t="s">
        <v>3</v>
      </c>
      <c r="N217" s="148" t="s">
        <v>256</v>
      </c>
      <c r="O217" s="149"/>
      <c r="P217" s="150"/>
      <c r="Q217" s="150"/>
      <c r="R217" s="145" t="s">
        <v>195</v>
      </c>
      <c r="S217" s="151"/>
      <c r="T217" s="152"/>
      <c r="U217" s="153" t="s">
        <v>689</v>
      </c>
      <c r="V217" s="145">
        <v>2026</v>
      </c>
      <c r="W217" s="152">
        <v>46387</v>
      </c>
      <c r="X217" s="152"/>
      <c r="Y217" s="152">
        <v>46024</v>
      </c>
      <c r="Z217" s="149">
        <v>96000</v>
      </c>
      <c r="AA217" s="150"/>
      <c r="AB217" s="150">
        <f t="shared" si="29"/>
        <v>96000</v>
      </c>
      <c r="AC217" s="150"/>
      <c r="AD217" s="150">
        <f t="shared" ref="AD217:AD234" si="30">Z217</f>
        <v>96000</v>
      </c>
      <c r="AE217" s="150">
        <f t="shared" ref="AE217:AE234" si="31">AB217</f>
        <v>96000</v>
      </c>
      <c r="AF217" s="154" t="s">
        <v>6</v>
      </c>
      <c r="AG217" s="153"/>
      <c r="AH217" s="150"/>
      <c r="AI217" s="150"/>
      <c r="AJ217" s="150"/>
      <c r="AK217" s="150"/>
      <c r="AL217" s="155"/>
      <c r="AM217" s="155"/>
      <c r="AN217" s="153" t="s">
        <v>258</v>
      </c>
      <c r="AO217" s="156"/>
      <c r="AP217" s="157"/>
      <c r="AQ217" s="158"/>
      <c r="AR217" s="158"/>
      <c r="AS217" s="14"/>
      <c r="AT217" s="158"/>
    </row>
    <row r="218" spans="1:46" ht="46.5" customHeight="1" x14ac:dyDescent="0.25">
      <c r="A218" s="142" t="str">
        <f t="shared" si="28"/>
        <v>✔</v>
      </c>
      <c r="B218" s="143">
        <v>2026</v>
      </c>
      <c r="C218" s="144" t="s">
        <v>32</v>
      </c>
      <c r="D218" s="144" t="s">
        <v>623</v>
      </c>
      <c r="E218" s="145" t="s">
        <v>39</v>
      </c>
      <c r="F218" s="145"/>
      <c r="G218" s="146" t="s">
        <v>690</v>
      </c>
      <c r="H218" s="143" t="s">
        <v>179</v>
      </c>
      <c r="I218" s="145" t="s">
        <v>184</v>
      </c>
      <c r="J218" s="145"/>
      <c r="K218" s="143" t="s">
        <v>99</v>
      </c>
      <c r="L218" s="145" t="s">
        <v>93</v>
      </c>
      <c r="M218" s="147" t="s">
        <v>3</v>
      </c>
      <c r="N218" s="148" t="s">
        <v>256</v>
      </c>
      <c r="O218" s="149"/>
      <c r="P218" s="150"/>
      <c r="Q218" s="150"/>
      <c r="R218" s="145" t="s">
        <v>195</v>
      </c>
      <c r="S218" s="151"/>
      <c r="T218" s="152"/>
      <c r="U218" s="153" t="s">
        <v>691</v>
      </c>
      <c r="V218" s="145">
        <v>2026</v>
      </c>
      <c r="W218" s="152">
        <v>46387</v>
      </c>
      <c r="X218" s="152"/>
      <c r="Y218" s="152">
        <v>46024</v>
      </c>
      <c r="Z218" s="149">
        <v>96000</v>
      </c>
      <c r="AA218" s="150"/>
      <c r="AB218" s="150">
        <f t="shared" si="29"/>
        <v>96000</v>
      </c>
      <c r="AC218" s="150"/>
      <c r="AD218" s="150">
        <f t="shared" si="30"/>
        <v>96000</v>
      </c>
      <c r="AE218" s="150">
        <f t="shared" si="31"/>
        <v>96000</v>
      </c>
      <c r="AF218" s="154" t="s">
        <v>6</v>
      </c>
      <c r="AG218" s="153"/>
      <c r="AH218" s="150"/>
      <c r="AI218" s="150"/>
      <c r="AJ218" s="150"/>
      <c r="AK218" s="150"/>
      <c r="AL218" s="155"/>
      <c r="AM218" s="155"/>
      <c r="AN218" s="153" t="s">
        <v>258</v>
      </c>
      <c r="AO218" s="156"/>
      <c r="AP218" s="157"/>
      <c r="AQ218" s="158"/>
      <c r="AR218" s="158"/>
      <c r="AS218" s="14"/>
      <c r="AT218" s="158"/>
    </row>
    <row r="219" spans="1:46" ht="46.5" customHeight="1" x14ac:dyDescent="0.25">
      <c r="A219" s="142" t="str">
        <f t="shared" si="28"/>
        <v>✔</v>
      </c>
      <c r="B219" s="143">
        <v>2026</v>
      </c>
      <c r="C219" s="144" t="s">
        <v>32</v>
      </c>
      <c r="D219" s="144" t="s">
        <v>623</v>
      </c>
      <c r="E219" s="145" t="s">
        <v>39</v>
      </c>
      <c r="F219" s="145"/>
      <c r="G219" s="146" t="s">
        <v>692</v>
      </c>
      <c r="H219" s="143" t="s">
        <v>179</v>
      </c>
      <c r="I219" s="145" t="s">
        <v>184</v>
      </c>
      <c r="J219" s="145"/>
      <c r="K219" s="143" t="s">
        <v>99</v>
      </c>
      <c r="L219" s="145" t="s">
        <v>93</v>
      </c>
      <c r="M219" s="147" t="s">
        <v>3</v>
      </c>
      <c r="N219" s="148" t="s">
        <v>256</v>
      </c>
      <c r="O219" s="149"/>
      <c r="P219" s="150"/>
      <c r="Q219" s="150"/>
      <c r="R219" s="145" t="s">
        <v>195</v>
      </c>
      <c r="S219" s="151"/>
      <c r="T219" s="152"/>
      <c r="U219" s="153" t="s">
        <v>693</v>
      </c>
      <c r="V219" s="145">
        <v>2026</v>
      </c>
      <c r="W219" s="152">
        <v>46387</v>
      </c>
      <c r="X219" s="152"/>
      <c r="Y219" s="152">
        <v>46024</v>
      </c>
      <c r="Z219" s="149">
        <v>96000</v>
      </c>
      <c r="AA219" s="150"/>
      <c r="AB219" s="150">
        <f t="shared" si="29"/>
        <v>96000</v>
      </c>
      <c r="AC219" s="150"/>
      <c r="AD219" s="150">
        <f t="shared" si="30"/>
        <v>96000</v>
      </c>
      <c r="AE219" s="150">
        <f t="shared" si="31"/>
        <v>96000</v>
      </c>
      <c r="AF219" s="154" t="s">
        <v>6</v>
      </c>
      <c r="AG219" s="153"/>
      <c r="AH219" s="150"/>
      <c r="AI219" s="150"/>
      <c r="AJ219" s="150"/>
      <c r="AK219" s="150"/>
      <c r="AL219" s="155"/>
      <c r="AM219" s="155"/>
      <c r="AN219" s="153" t="s">
        <v>258</v>
      </c>
      <c r="AO219" s="156"/>
      <c r="AP219" s="157"/>
      <c r="AQ219" s="158"/>
      <c r="AR219" s="158"/>
      <c r="AS219" s="14"/>
      <c r="AT219" s="158"/>
    </row>
    <row r="220" spans="1:46" ht="46.5" customHeight="1" x14ac:dyDescent="0.25">
      <c r="A220" s="142" t="str">
        <f t="shared" si="28"/>
        <v>✔</v>
      </c>
      <c r="B220" s="143">
        <v>2026</v>
      </c>
      <c r="C220" s="144" t="s">
        <v>32</v>
      </c>
      <c r="D220" s="144" t="s">
        <v>623</v>
      </c>
      <c r="E220" s="145" t="s">
        <v>39</v>
      </c>
      <c r="F220" s="145"/>
      <c r="G220" s="146" t="s">
        <v>694</v>
      </c>
      <c r="H220" s="143" t="s">
        <v>179</v>
      </c>
      <c r="I220" s="145" t="s">
        <v>184</v>
      </c>
      <c r="J220" s="145"/>
      <c r="K220" s="143" t="s">
        <v>99</v>
      </c>
      <c r="L220" s="145" t="s">
        <v>93</v>
      </c>
      <c r="M220" s="147" t="s">
        <v>3</v>
      </c>
      <c r="N220" s="148" t="s">
        <v>256</v>
      </c>
      <c r="O220" s="149"/>
      <c r="P220" s="150"/>
      <c r="Q220" s="150"/>
      <c r="R220" s="145" t="s">
        <v>195</v>
      </c>
      <c r="S220" s="151"/>
      <c r="T220" s="152"/>
      <c r="U220" s="153" t="s">
        <v>695</v>
      </c>
      <c r="V220" s="145">
        <v>2026</v>
      </c>
      <c r="W220" s="152">
        <v>46387</v>
      </c>
      <c r="X220" s="152"/>
      <c r="Y220" s="152">
        <v>46024</v>
      </c>
      <c r="Z220" s="149">
        <v>96000</v>
      </c>
      <c r="AA220" s="150"/>
      <c r="AB220" s="150">
        <f t="shared" si="29"/>
        <v>96000</v>
      </c>
      <c r="AC220" s="150"/>
      <c r="AD220" s="150">
        <f t="shared" si="30"/>
        <v>96000</v>
      </c>
      <c r="AE220" s="150">
        <f t="shared" si="31"/>
        <v>96000</v>
      </c>
      <c r="AF220" s="154" t="s">
        <v>6</v>
      </c>
      <c r="AG220" s="153"/>
      <c r="AH220" s="150"/>
      <c r="AI220" s="150"/>
      <c r="AJ220" s="150"/>
      <c r="AK220" s="150"/>
      <c r="AL220" s="155"/>
      <c r="AM220" s="155"/>
      <c r="AN220" s="153" t="s">
        <v>258</v>
      </c>
      <c r="AO220" s="156"/>
      <c r="AP220" s="157"/>
      <c r="AQ220" s="158"/>
      <c r="AR220" s="158"/>
      <c r="AS220" s="14"/>
      <c r="AT220" s="158"/>
    </row>
    <row r="221" spans="1:46" ht="46.5" customHeight="1" x14ac:dyDescent="0.25">
      <c r="A221" s="142" t="str">
        <f t="shared" si="28"/>
        <v>✔</v>
      </c>
      <c r="B221" s="143">
        <v>2026</v>
      </c>
      <c r="C221" s="144" t="s">
        <v>32</v>
      </c>
      <c r="D221" s="144" t="s">
        <v>623</v>
      </c>
      <c r="E221" s="145" t="s">
        <v>39</v>
      </c>
      <c r="F221" s="145"/>
      <c r="G221" s="146" t="s">
        <v>696</v>
      </c>
      <c r="H221" s="143" t="s">
        <v>179</v>
      </c>
      <c r="I221" s="145" t="s">
        <v>184</v>
      </c>
      <c r="J221" s="145"/>
      <c r="K221" s="143" t="s">
        <v>99</v>
      </c>
      <c r="L221" s="145" t="s">
        <v>93</v>
      </c>
      <c r="M221" s="147" t="s">
        <v>3</v>
      </c>
      <c r="N221" s="148" t="s">
        <v>256</v>
      </c>
      <c r="O221" s="149"/>
      <c r="P221" s="150"/>
      <c r="Q221" s="150"/>
      <c r="R221" s="145" t="s">
        <v>195</v>
      </c>
      <c r="S221" s="151"/>
      <c r="T221" s="152"/>
      <c r="U221" s="153" t="s">
        <v>697</v>
      </c>
      <c r="V221" s="145">
        <v>2026</v>
      </c>
      <c r="W221" s="152">
        <v>46387</v>
      </c>
      <c r="X221" s="152"/>
      <c r="Y221" s="152">
        <v>46024</v>
      </c>
      <c r="Z221" s="149">
        <v>96000</v>
      </c>
      <c r="AA221" s="150"/>
      <c r="AB221" s="150">
        <f t="shared" si="29"/>
        <v>96000</v>
      </c>
      <c r="AC221" s="150"/>
      <c r="AD221" s="150">
        <f t="shared" si="30"/>
        <v>96000</v>
      </c>
      <c r="AE221" s="150">
        <f t="shared" si="31"/>
        <v>96000</v>
      </c>
      <c r="AF221" s="154" t="s">
        <v>6</v>
      </c>
      <c r="AG221" s="153"/>
      <c r="AH221" s="150"/>
      <c r="AI221" s="150"/>
      <c r="AJ221" s="150"/>
      <c r="AK221" s="150"/>
      <c r="AL221" s="155"/>
      <c r="AM221" s="155"/>
      <c r="AN221" s="153" t="s">
        <v>258</v>
      </c>
      <c r="AO221" s="156"/>
      <c r="AP221" s="157"/>
      <c r="AQ221" s="158"/>
      <c r="AR221" s="158"/>
      <c r="AS221" s="14"/>
      <c r="AT221" s="158"/>
    </row>
    <row r="222" spans="1:46" ht="46.5" customHeight="1" x14ac:dyDescent="0.25">
      <c r="A222" s="142" t="str">
        <f t="shared" si="28"/>
        <v>✔</v>
      </c>
      <c r="B222" s="143">
        <v>2026</v>
      </c>
      <c r="C222" s="144" t="s">
        <v>32</v>
      </c>
      <c r="D222" s="144" t="s">
        <v>623</v>
      </c>
      <c r="E222" s="145" t="s">
        <v>39</v>
      </c>
      <c r="F222" s="145"/>
      <c r="G222" s="146" t="s">
        <v>698</v>
      </c>
      <c r="H222" s="143" t="s">
        <v>179</v>
      </c>
      <c r="I222" s="145" t="s">
        <v>184</v>
      </c>
      <c r="J222" s="145"/>
      <c r="K222" s="143" t="s">
        <v>99</v>
      </c>
      <c r="L222" s="145" t="s">
        <v>93</v>
      </c>
      <c r="M222" s="147" t="s">
        <v>3</v>
      </c>
      <c r="N222" s="148" t="s">
        <v>256</v>
      </c>
      <c r="O222" s="149"/>
      <c r="P222" s="150"/>
      <c r="Q222" s="150"/>
      <c r="R222" s="145" t="s">
        <v>195</v>
      </c>
      <c r="S222" s="151"/>
      <c r="T222" s="152"/>
      <c r="U222" s="153" t="s">
        <v>699</v>
      </c>
      <c r="V222" s="145">
        <v>2026</v>
      </c>
      <c r="W222" s="152">
        <v>46387</v>
      </c>
      <c r="X222" s="152"/>
      <c r="Y222" s="152">
        <v>46024</v>
      </c>
      <c r="Z222" s="149">
        <v>96000</v>
      </c>
      <c r="AA222" s="150"/>
      <c r="AB222" s="150">
        <f t="shared" si="29"/>
        <v>96000</v>
      </c>
      <c r="AC222" s="150"/>
      <c r="AD222" s="150">
        <f t="shared" si="30"/>
        <v>96000</v>
      </c>
      <c r="AE222" s="150">
        <f t="shared" si="31"/>
        <v>96000</v>
      </c>
      <c r="AF222" s="154" t="s">
        <v>6</v>
      </c>
      <c r="AG222" s="153"/>
      <c r="AH222" s="150"/>
      <c r="AI222" s="150"/>
      <c r="AJ222" s="150"/>
      <c r="AK222" s="150"/>
      <c r="AL222" s="155"/>
      <c r="AM222" s="155"/>
      <c r="AN222" s="153" t="s">
        <v>258</v>
      </c>
      <c r="AO222" s="156"/>
      <c r="AP222" s="157"/>
      <c r="AQ222" s="158"/>
      <c r="AR222" s="158"/>
      <c r="AS222" s="14"/>
      <c r="AT222" s="158"/>
    </row>
    <row r="223" spans="1:46" ht="46.5" customHeight="1" x14ac:dyDescent="0.25">
      <c r="A223" s="142" t="str">
        <f t="shared" si="28"/>
        <v>✔</v>
      </c>
      <c r="B223" s="143">
        <v>2026</v>
      </c>
      <c r="C223" s="144" t="s">
        <v>32</v>
      </c>
      <c r="D223" s="144" t="s">
        <v>623</v>
      </c>
      <c r="E223" s="145" t="s">
        <v>39</v>
      </c>
      <c r="F223" s="145"/>
      <c r="G223" s="146" t="s">
        <v>700</v>
      </c>
      <c r="H223" s="143" t="s">
        <v>179</v>
      </c>
      <c r="I223" s="145" t="s">
        <v>184</v>
      </c>
      <c r="J223" s="145"/>
      <c r="K223" s="143" t="s">
        <v>99</v>
      </c>
      <c r="L223" s="145" t="s">
        <v>93</v>
      </c>
      <c r="M223" s="147" t="s">
        <v>3</v>
      </c>
      <c r="N223" s="148" t="s">
        <v>256</v>
      </c>
      <c r="O223" s="149"/>
      <c r="P223" s="150"/>
      <c r="Q223" s="150"/>
      <c r="R223" s="145" t="s">
        <v>195</v>
      </c>
      <c r="S223" s="151"/>
      <c r="T223" s="152"/>
      <c r="U223" s="153" t="s">
        <v>701</v>
      </c>
      <c r="V223" s="145">
        <v>2026</v>
      </c>
      <c r="W223" s="152">
        <v>46387</v>
      </c>
      <c r="X223" s="152"/>
      <c r="Y223" s="152">
        <v>46024</v>
      </c>
      <c r="Z223" s="149">
        <v>96000</v>
      </c>
      <c r="AA223" s="150"/>
      <c r="AB223" s="150">
        <f t="shared" si="29"/>
        <v>96000</v>
      </c>
      <c r="AC223" s="150"/>
      <c r="AD223" s="150">
        <f t="shared" si="30"/>
        <v>96000</v>
      </c>
      <c r="AE223" s="150">
        <f t="shared" si="31"/>
        <v>96000</v>
      </c>
      <c r="AF223" s="154" t="s">
        <v>6</v>
      </c>
      <c r="AG223" s="153"/>
      <c r="AH223" s="150"/>
      <c r="AI223" s="150"/>
      <c r="AJ223" s="150"/>
      <c r="AK223" s="150"/>
      <c r="AL223" s="155"/>
      <c r="AM223" s="155"/>
      <c r="AN223" s="153" t="s">
        <v>258</v>
      </c>
      <c r="AO223" s="156"/>
      <c r="AP223" s="157"/>
      <c r="AQ223" s="158"/>
      <c r="AR223" s="158"/>
      <c r="AS223" s="14"/>
      <c r="AT223" s="158"/>
    </row>
    <row r="224" spans="1:46" ht="46.5" customHeight="1" x14ac:dyDescent="0.25">
      <c r="A224" s="142" t="str">
        <f t="shared" si="28"/>
        <v>✔</v>
      </c>
      <c r="B224" s="143">
        <v>2026</v>
      </c>
      <c r="C224" s="144" t="s">
        <v>32</v>
      </c>
      <c r="D224" s="144" t="s">
        <v>623</v>
      </c>
      <c r="E224" s="145" t="s">
        <v>39</v>
      </c>
      <c r="F224" s="145"/>
      <c r="G224" s="146" t="s">
        <v>702</v>
      </c>
      <c r="H224" s="143" t="s">
        <v>179</v>
      </c>
      <c r="I224" s="145" t="s">
        <v>184</v>
      </c>
      <c r="J224" s="145"/>
      <c r="K224" s="143" t="s">
        <v>99</v>
      </c>
      <c r="L224" s="145" t="s">
        <v>93</v>
      </c>
      <c r="M224" s="147" t="s">
        <v>3</v>
      </c>
      <c r="N224" s="148" t="s">
        <v>256</v>
      </c>
      <c r="O224" s="149"/>
      <c r="P224" s="150"/>
      <c r="Q224" s="150"/>
      <c r="R224" s="145" t="s">
        <v>195</v>
      </c>
      <c r="S224" s="151"/>
      <c r="T224" s="152"/>
      <c r="U224" s="153" t="s">
        <v>703</v>
      </c>
      <c r="V224" s="145">
        <v>2026</v>
      </c>
      <c r="W224" s="152">
        <v>46387</v>
      </c>
      <c r="X224" s="152"/>
      <c r="Y224" s="152">
        <v>46024</v>
      </c>
      <c r="Z224" s="149">
        <v>96000</v>
      </c>
      <c r="AA224" s="150"/>
      <c r="AB224" s="150">
        <f t="shared" si="29"/>
        <v>96000</v>
      </c>
      <c r="AC224" s="150"/>
      <c r="AD224" s="150">
        <f t="shared" si="30"/>
        <v>96000</v>
      </c>
      <c r="AE224" s="150">
        <f t="shared" si="31"/>
        <v>96000</v>
      </c>
      <c r="AF224" s="154" t="s">
        <v>6</v>
      </c>
      <c r="AG224" s="153"/>
      <c r="AH224" s="150"/>
      <c r="AI224" s="150"/>
      <c r="AJ224" s="150"/>
      <c r="AK224" s="150"/>
      <c r="AL224" s="155"/>
      <c r="AM224" s="155"/>
      <c r="AN224" s="153" t="s">
        <v>258</v>
      </c>
      <c r="AO224" s="156"/>
      <c r="AP224" s="157"/>
      <c r="AQ224" s="158"/>
      <c r="AR224" s="158"/>
      <c r="AS224" s="14"/>
      <c r="AT224" s="158"/>
    </row>
    <row r="225" spans="1:46" ht="46.5" customHeight="1" x14ac:dyDescent="0.25">
      <c r="A225" s="142" t="str">
        <f t="shared" si="28"/>
        <v>✔</v>
      </c>
      <c r="B225" s="143">
        <v>2026</v>
      </c>
      <c r="C225" s="144" t="s">
        <v>32</v>
      </c>
      <c r="D225" s="144" t="s">
        <v>623</v>
      </c>
      <c r="E225" s="145" t="s">
        <v>39</v>
      </c>
      <c r="F225" s="145"/>
      <c r="G225" s="146" t="s">
        <v>704</v>
      </c>
      <c r="H225" s="143" t="s">
        <v>179</v>
      </c>
      <c r="I225" s="145" t="s">
        <v>184</v>
      </c>
      <c r="J225" s="145"/>
      <c r="K225" s="143" t="s">
        <v>99</v>
      </c>
      <c r="L225" s="145" t="s">
        <v>93</v>
      </c>
      <c r="M225" s="147" t="s">
        <v>3</v>
      </c>
      <c r="N225" s="148" t="s">
        <v>256</v>
      </c>
      <c r="O225" s="149"/>
      <c r="P225" s="150"/>
      <c r="Q225" s="150"/>
      <c r="R225" s="145" t="s">
        <v>195</v>
      </c>
      <c r="S225" s="151"/>
      <c r="T225" s="152"/>
      <c r="U225" s="153" t="s">
        <v>705</v>
      </c>
      <c r="V225" s="145">
        <v>2026</v>
      </c>
      <c r="W225" s="152">
        <v>46387</v>
      </c>
      <c r="X225" s="152"/>
      <c r="Y225" s="152">
        <v>46024</v>
      </c>
      <c r="Z225" s="149">
        <v>96000</v>
      </c>
      <c r="AA225" s="150"/>
      <c r="AB225" s="150">
        <f t="shared" si="29"/>
        <v>96000</v>
      </c>
      <c r="AC225" s="150"/>
      <c r="AD225" s="150">
        <f t="shared" si="30"/>
        <v>96000</v>
      </c>
      <c r="AE225" s="150">
        <f t="shared" si="31"/>
        <v>96000</v>
      </c>
      <c r="AF225" s="154" t="s">
        <v>6</v>
      </c>
      <c r="AG225" s="153"/>
      <c r="AH225" s="150"/>
      <c r="AI225" s="150"/>
      <c r="AJ225" s="150"/>
      <c r="AK225" s="150"/>
      <c r="AL225" s="155"/>
      <c r="AM225" s="155"/>
      <c r="AN225" s="153" t="s">
        <v>258</v>
      </c>
      <c r="AO225" s="156"/>
      <c r="AP225" s="157"/>
      <c r="AQ225" s="158"/>
      <c r="AR225" s="158"/>
      <c r="AS225" s="14"/>
      <c r="AT225" s="158"/>
    </row>
    <row r="226" spans="1:46" ht="46.5" customHeight="1" x14ac:dyDescent="0.25">
      <c r="A226" s="142" t="str">
        <f t="shared" si="28"/>
        <v>✔</v>
      </c>
      <c r="B226" s="143">
        <v>2026</v>
      </c>
      <c r="C226" s="144" t="s">
        <v>32</v>
      </c>
      <c r="D226" s="144" t="s">
        <v>623</v>
      </c>
      <c r="E226" s="145" t="s">
        <v>39</v>
      </c>
      <c r="F226" s="145"/>
      <c r="G226" s="146" t="s">
        <v>706</v>
      </c>
      <c r="H226" s="143" t="s">
        <v>179</v>
      </c>
      <c r="I226" s="145" t="s">
        <v>184</v>
      </c>
      <c r="J226" s="145"/>
      <c r="K226" s="143" t="s">
        <v>99</v>
      </c>
      <c r="L226" s="145" t="s">
        <v>93</v>
      </c>
      <c r="M226" s="147" t="s">
        <v>3</v>
      </c>
      <c r="N226" s="148" t="s">
        <v>256</v>
      </c>
      <c r="O226" s="149"/>
      <c r="P226" s="150"/>
      <c r="Q226" s="150"/>
      <c r="R226" s="145" t="s">
        <v>195</v>
      </c>
      <c r="S226" s="151"/>
      <c r="T226" s="152"/>
      <c r="U226" s="153" t="s">
        <v>707</v>
      </c>
      <c r="V226" s="145">
        <v>2026</v>
      </c>
      <c r="W226" s="152">
        <v>46387</v>
      </c>
      <c r="X226" s="152"/>
      <c r="Y226" s="152">
        <v>46024</v>
      </c>
      <c r="Z226" s="149">
        <v>132000</v>
      </c>
      <c r="AA226" s="150"/>
      <c r="AB226" s="150">
        <f t="shared" si="29"/>
        <v>132000</v>
      </c>
      <c r="AC226" s="150"/>
      <c r="AD226" s="150">
        <f t="shared" si="30"/>
        <v>132000</v>
      </c>
      <c r="AE226" s="150">
        <f t="shared" si="31"/>
        <v>132000</v>
      </c>
      <c r="AF226" s="154" t="s">
        <v>6</v>
      </c>
      <c r="AG226" s="153"/>
      <c r="AH226" s="150"/>
      <c r="AI226" s="150"/>
      <c r="AJ226" s="150"/>
      <c r="AK226" s="150"/>
      <c r="AL226" s="155"/>
      <c r="AM226" s="155"/>
      <c r="AN226" s="153" t="s">
        <v>258</v>
      </c>
      <c r="AO226" s="156"/>
      <c r="AP226" s="157"/>
      <c r="AQ226" s="158"/>
      <c r="AR226" s="158"/>
      <c r="AS226" s="14"/>
      <c r="AT226" s="158"/>
    </row>
    <row r="227" spans="1:46" ht="46.5" customHeight="1" x14ac:dyDescent="0.25">
      <c r="A227" s="142" t="str">
        <f t="shared" si="28"/>
        <v>✔</v>
      </c>
      <c r="B227" s="143">
        <v>2026</v>
      </c>
      <c r="C227" s="144" t="s">
        <v>32</v>
      </c>
      <c r="D227" s="144" t="s">
        <v>623</v>
      </c>
      <c r="E227" s="145" t="s">
        <v>39</v>
      </c>
      <c r="F227" s="145"/>
      <c r="G227" s="146" t="s">
        <v>708</v>
      </c>
      <c r="H227" s="143" t="s">
        <v>179</v>
      </c>
      <c r="I227" s="145" t="s">
        <v>184</v>
      </c>
      <c r="J227" s="145"/>
      <c r="K227" s="143" t="s">
        <v>99</v>
      </c>
      <c r="L227" s="145" t="s">
        <v>93</v>
      </c>
      <c r="M227" s="147" t="s">
        <v>3</v>
      </c>
      <c r="N227" s="148" t="s">
        <v>256</v>
      </c>
      <c r="O227" s="149"/>
      <c r="P227" s="150"/>
      <c r="Q227" s="150"/>
      <c r="R227" s="145" t="s">
        <v>195</v>
      </c>
      <c r="S227" s="151"/>
      <c r="T227" s="152"/>
      <c r="U227" s="153" t="s">
        <v>709</v>
      </c>
      <c r="V227" s="145">
        <v>2026</v>
      </c>
      <c r="W227" s="152">
        <v>46387</v>
      </c>
      <c r="X227" s="152"/>
      <c r="Y227" s="152">
        <v>46024</v>
      </c>
      <c r="Z227" s="149">
        <v>84000</v>
      </c>
      <c r="AA227" s="150"/>
      <c r="AB227" s="150">
        <f t="shared" si="29"/>
        <v>84000</v>
      </c>
      <c r="AC227" s="150"/>
      <c r="AD227" s="150">
        <f t="shared" si="30"/>
        <v>84000</v>
      </c>
      <c r="AE227" s="150">
        <f t="shared" si="31"/>
        <v>84000</v>
      </c>
      <c r="AF227" s="154" t="s">
        <v>6</v>
      </c>
      <c r="AG227" s="153"/>
      <c r="AH227" s="150"/>
      <c r="AI227" s="150"/>
      <c r="AJ227" s="150"/>
      <c r="AK227" s="150"/>
      <c r="AL227" s="155"/>
      <c r="AM227" s="155"/>
      <c r="AN227" s="153" t="s">
        <v>258</v>
      </c>
      <c r="AO227" s="156"/>
      <c r="AP227" s="157"/>
      <c r="AQ227" s="158"/>
      <c r="AR227" s="158"/>
      <c r="AS227" s="14"/>
      <c r="AT227" s="158"/>
    </row>
    <row r="228" spans="1:46" ht="46.5" customHeight="1" x14ac:dyDescent="0.25">
      <c r="A228" s="142" t="str">
        <f t="shared" si="28"/>
        <v>✔</v>
      </c>
      <c r="B228" s="143">
        <v>2026</v>
      </c>
      <c r="C228" s="144" t="s">
        <v>32</v>
      </c>
      <c r="D228" s="144" t="s">
        <v>623</v>
      </c>
      <c r="E228" s="145" t="s">
        <v>39</v>
      </c>
      <c r="F228" s="145"/>
      <c r="G228" s="146" t="s">
        <v>710</v>
      </c>
      <c r="H228" s="143" t="s">
        <v>179</v>
      </c>
      <c r="I228" s="145" t="s">
        <v>184</v>
      </c>
      <c r="J228" s="145"/>
      <c r="K228" s="143" t="s">
        <v>99</v>
      </c>
      <c r="L228" s="145" t="s">
        <v>93</v>
      </c>
      <c r="M228" s="147" t="s">
        <v>3</v>
      </c>
      <c r="N228" s="148" t="s">
        <v>256</v>
      </c>
      <c r="O228" s="149"/>
      <c r="P228" s="150"/>
      <c r="Q228" s="150"/>
      <c r="R228" s="145" t="s">
        <v>195</v>
      </c>
      <c r="S228" s="151"/>
      <c r="T228" s="152"/>
      <c r="U228" s="153" t="s">
        <v>711</v>
      </c>
      <c r="V228" s="145">
        <v>2026</v>
      </c>
      <c r="W228" s="152">
        <v>46387</v>
      </c>
      <c r="X228" s="152"/>
      <c r="Y228" s="152">
        <v>46024</v>
      </c>
      <c r="Z228" s="149">
        <v>96000</v>
      </c>
      <c r="AA228" s="150"/>
      <c r="AB228" s="150">
        <f t="shared" si="29"/>
        <v>96000</v>
      </c>
      <c r="AC228" s="150"/>
      <c r="AD228" s="150">
        <f t="shared" si="30"/>
        <v>96000</v>
      </c>
      <c r="AE228" s="150">
        <f t="shared" si="31"/>
        <v>96000</v>
      </c>
      <c r="AF228" s="154" t="s">
        <v>6</v>
      </c>
      <c r="AG228" s="153"/>
      <c r="AH228" s="150"/>
      <c r="AI228" s="150"/>
      <c r="AJ228" s="150"/>
      <c r="AK228" s="150"/>
      <c r="AL228" s="155"/>
      <c r="AM228" s="155"/>
      <c r="AN228" s="153" t="s">
        <v>258</v>
      </c>
      <c r="AO228" s="156"/>
      <c r="AP228" s="157"/>
      <c r="AQ228" s="158"/>
      <c r="AR228" s="158"/>
      <c r="AS228" s="14"/>
      <c r="AT228" s="158"/>
    </row>
    <row r="229" spans="1:46" ht="46.5" customHeight="1" x14ac:dyDescent="0.25">
      <c r="A229" s="142" t="str">
        <f t="shared" si="28"/>
        <v>✔</v>
      </c>
      <c r="B229" s="143">
        <v>2026</v>
      </c>
      <c r="C229" s="144" t="s">
        <v>32</v>
      </c>
      <c r="D229" s="144" t="s">
        <v>623</v>
      </c>
      <c r="E229" s="145" t="s">
        <v>39</v>
      </c>
      <c r="F229" s="145"/>
      <c r="G229" s="146" t="s">
        <v>712</v>
      </c>
      <c r="H229" s="143" t="s">
        <v>179</v>
      </c>
      <c r="I229" s="145" t="s">
        <v>184</v>
      </c>
      <c r="J229" s="145"/>
      <c r="K229" s="143" t="s">
        <v>99</v>
      </c>
      <c r="L229" s="145" t="s">
        <v>93</v>
      </c>
      <c r="M229" s="147" t="s">
        <v>3</v>
      </c>
      <c r="N229" s="148" t="s">
        <v>256</v>
      </c>
      <c r="O229" s="149"/>
      <c r="P229" s="150"/>
      <c r="Q229" s="150"/>
      <c r="R229" s="145" t="s">
        <v>195</v>
      </c>
      <c r="S229" s="151"/>
      <c r="T229" s="152"/>
      <c r="U229" s="153" t="s">
        <v>713</v>
      </c>
      <c r="V229" s="145">
        <v>2026</v>
      </c>
      <c r="W229" s="152">
        <v>46387</v>
      </c>
      <c r="X229" s="152"/>
      <c r="Y229" s="152">
        <v>46024</v>
      </c>
      <c r="Z229" s="149">
        <v>96000</v>
      </c>
      <c r="AA229" s="150"/>
      <c r="AB229" s="150">
        <f t="shared" si="29"/>
        <v>96000</v>
      </c>
      <c r="AC229" s="150"/>
      <c r="AD229" s="150">
        <f t="shared" si="30"/>
        <v>96000</v>
      </c>
      <c r="AE229" s="150">
        <f t="shared" si="31"/>
        <v>96000</v>
      </c>
      <c r="AF229" s="154" t="s">
        <v>6</v>
      </c>
      <c r="AG229" s="153"/>
      <c r="AH229" s="150"/>
      <c r="AI229" s="150"/>
      <c r="AJ229" s="150"/>
      <c r="AK229" s="150"/>
      <c r="AL229" s="155"/>
      <c r="AM229" s="155"/>
      <c r="AN229" s="153" t="s">
        <v>258</v>
      </c>
      <c r="AO229" s="156"/>
      <c r="AP229" s="157"/>
      <c r="AQ229" s="158"/>
      <c r="AR229" s="158"/>
      <c r="AS229" s="14"/>
      <c r="AT229" s="158"/>
    </row>
    <row r="230" spans="1:46" ht="46.5" customHeight="1" x14ac:dyDescent="0.25">
      <c r="A230" s="142" t="str">
        <f t="shared" si="28"/>
        <v>✔</v>
      </c>
      <c r="B230" s="143">
        <v>2026</v>
      </c>
      <c r="C230" s="144" t="s">
        <v>32</v>
      </c>
      <c r="D230" s="144" t="s">
        <v>623</v>
      </c>
      <c r="E230" s="145" t="s">
        <v>39</v>
      </c>
      <c r="F230" s="145"/>
      <c r="G230" s="146" t="s">
        <v>714</v>
      </c>
      <c r="H230" s="143" t="s">
        <v>179</v>
      </c>
      <c r="I230" s="145" t="s">
        <v>184</v>
      </c>
      <c r="J230" s="145"/>
      <c r="K230" s="143" t="s">
        <v>99</v>
      </c>
      <c r="L230" s="145" t="s">
        <v>93</v>
      </c>
      <c r="M230" s="147" t="s">
        <v>3</v>
      </c>
      <c r="N230" s="148" t="s">
        <v>256</v>
      </c>
      <c r="O230" s="149"/>
      <c r="P230" s="150"/>
      <c r="Q230" s="150"/>
      <c r="R230" s="145" t="s">
        <v>195</v>
      </c>
      <c r="S230" s="151"/>
      <c r="T230" s="152"/>
      <c r="U230" s="153" t="s">
        <v>715</v>
      </c>
      <c r="V230" s="145">
        <v>2026</v>
      </c>
      <c r="W230" s="152">
        <v>46387</v>
      </c>
      <c r="X230" s="152"/>
      <c r="Y230" s="152">
        <v>46024</v>
      </c>
      <c r="Z230" s="149">
        <v>96000</v>
      </c>
      <c r="AA230" s="150"/>
      <c r="AB230" s="150">
        <f t="shared" si="29"/>
        <v>96000</v>
      </c>
      <c r="AC230" s="150"/>
      <c r="AD230" s="150">
        <f t="shared" si="30"/>
        <v>96000</v>
      </c>
      <c r="AE230" s="150">
        <f t="shared" si="31"/>
        <v>96000</v>
      </c>
      <c r="AF230" s="154" t="s">
        <v>6</v>
      </c>
      <c r="AG230" s="153"/>
      <c r="AH230" s="150"/>
      <c r="AI230" s="150"/>
      <c r="AJ230" s="150"/>
      <c r="AK230" s="150"/>
      <c r="AL230" s="155"/>
      <c r="AM230" s="155"/>
      <c r="AN230" s="153" t="s">
        <v>258</v>
      </c>
      <c r="AO230" s="156"/>
      <c r="AP230" s="157"/>
      <c r="AQ230" s="158"/>
      <c r="AR230" s="158"/>
      <c r="AS230" s="14"/>
      <c r="AT230" s="158"/>
    </row>
    <row r="231" spans="1:46" ht="46.5" customHeight="1" x14ac:dyDescent="0.25">
      <c r="A231" s="142" t="str">
        <f t="shared" si="28"/>
        <v>✔</v>
      </c>
      <c r="B231" s="143">
        <v>2026</v>
      </c>
      <c r="C231" s="144" t="s">
        <v>32</v>
      </c>
      <c r="D231" s="144" t="s">
        <v>623</v>
      </c>
      <c r="E231" s="145" t="s">
        <v>39</v>
      </c>
      <c r="F231" s="145"/>
      <c r="G231" s="146" t="s">
        <v>716</v>
      </c>
      <c r="H231" s="143" t="s">
        <v>179</v>
      </c>
      <c r="I231" s="145" t="s">
        <v>184</v>
      </c>
      <c r="J231" s="145"/>
      <c r="K231" s="143" t="s">
        <v>99</v>
      </c>
      <c r="L231" s="145" t="s">
        <v>93</v>
      </c>
      <c r="M231" s="147" t="s">
        <v>3</v>
      </c>
      <c r="N231" s="148" t="s">
        <v>256</v>
      </c>
      <c r="O231" s="149"/>
      <c r="P231" s="150"/>
      <c r="Q231" s="150"/>
      <c r="R231" s="145" t="s">
        <v>195</v>
      </c>
      <c r="S231" s="151"/>
      <c r="T231" s="152"/>
      <c r="U231" s="153" t="s">
        <v>717</v>
      </c>
      <c r="V231" s="145">
        <v>2026</v>
      </c>
      <c r="W231" s="152">
        <v>46387</v>
      </c>
      <c r="X231" s="152"/>
      <c r="Y231" s="152">
        <v>46024</v>
      </c>
      <c r="Z231" s="149">
        <v>96000</v>
      </c>
      <c r="AA231" s="150"/>
      <c r="AB231" s="150">
        <f t="shared" si="29"/>
        <v>96000</v>
      </c>
      <c r="AC231" s="150"/>
      <c r="AD231" s="150">
        <f t="shared" si="30"/>
        <v>96000</v>
      </c>
      <c r="AE231" s="150">
        <f t="shared" si="31"/>
        <v>96000</v>
      </c>
      <c r="AF231" s="154" t="s">
        <v>6</v>
      </c>
      <c r="AG231" s="153"/>
      <c r="AH231" s="150"/>
      <c r="AI231" s="150"/>
      <c r="AJ231" s="150"/>
      <c r="AK231" s="150"/>
      <c r="AL231" s="155"/>
      <c r="AM231" s="155"/>
      <c r="AN231" s="153" t="s">
        <v>258</v>
      </c>
      <c r="AO231" s="156"/>
      <c r="AP231" s="157"/>
      <c r="AQ231" s="158"/>
      <c r="AR231" s="158"/>
      <c r="AS231" s="14"/>
      <c r="AT231" s="158"/>
    </row>
    <row r="232" spans="1:46" ht="46.5" customHeight="1" x14ac:dyDescent="0.25">
      <c r="A232" s="142" t="str">
        <f t="shared" si="28"/>
        <v>✔</v>
      </c>
      <c r="B232" s="143">
        <v>2026</v>
      </c>
      <c r="C232" s="144" t="s">
        <v>32</v>
      </c>
      <c r="D232" s="144" t="s">
        <v>623</v>
      </c>
      <c r="E232" s="145" t="s">
        <v>39</v>
      </c>
      <c r="F232" s="145"/>
      <c r="G232" s="146" t="s">
        <v>718</v>
      </c>
      <c r="H232" s="143" t="s">
        <v>179</v>
      </c>
      <c r="I232" s="145" t="s">
        <v>184</v>
      </c>
      <c r="J232" s="145"/>
      <c r="K232" s="143" t="s">
        <v>99</v>
      </c>
      <c r="L232" s="145" t="s">
        <v>93</v>
      </c>
      <c r="M232" s="147" t="s">
        <v>3</v>
      </c>
      <c r="N232" s="148" t="s">
        <v>256</v>
      </c>
      <c r="O232" s="149"/>
      <c r="P232" s="150"/>
      <c r="Q232" s="150"/>
      <c r="R232" s="145" t="s">
        <v>195</v>
      </c>
      <c r="S232" s="151"/>
      <c r="T232" s="152"/>
      <c r="U232" s="153" t="s">
        <v>719</v>
      </c>
      <c r="V232" s="145">
        <v>2026</v>
      </c>
      <c r="W232" s="152">
        <v>46387</v>
      </c>
      <c r="X232" s="152"/>
      <c r="Y232" s="152">
        <v>46024</v>
      </c>
      <c r="Z232" s="149">
        <v>96000</v>
      </c>
      <c r="AA232" s="150"/>
      <c r="AB232" s="150">
        <f t="shared" si="29"/>
        <v>96000</v>
      </c>
      <c r="AC232" s="150"/>
      <c r="AD232" s="150">
        <f t="shared" si="30"/>
        <v>96000</v>
      </c>
      <c r="AE232" s="150">
        <f t="shared" si="31"/>
        <v>96000</v>
      </c>
      <c r="AF232" s="154" t="s">
        <v>6</v>
      </c>
      <c r="AG232" s="153"/>
      <c r="AH232" s="150"/>
      <c r="AI232" s="150"/>
      <c r="AJ232" s="150"/>
      <c r="AK232" s="150"/>
      <c r="AL232" s="155"/>
      <c r="AM232" s="155"/>
      <c r="AN232" s="153" t="s">
        <v>258</v>
      </c>
      <c r="AO232" s="156"/>
      <c r="AP232" s="157"/>
      <c r="AQ232" s="158"/>
      <c r="AR232" s="158"/>
      <c r="AS232" s="14"/>
      <c r="AT232" s="158"/>
    </row>
    <row r="233" spans="1:46" ht="46.5" customHeight="1" x14ac:dyDescent="0.25">
      <c r="A233" s="142" t="str">
        <f t="shared" si="28"/>
        <v>✔</v>
      </c>
      <c r="B233" s="143">
        <v>2026</v>
      </c>
      <c r="C233" s="144" t="s">
        <v>32</v>
      </c>
      <c r="D233" s="144" t="s">
        <v>623</v>
      </c>
      <c r="E233" s="145" t="s">
        <v>39</v>
      </c>
      <c r="F233" s="145"/>
      <c r="G233" s="146" t="s">
        <v>720</v>
      </c>
      <c r="H233" s="143" t="s">
        <v>179</v>
      </c>
      <c r="I233" s="145" t="s">
        <v>184</v>
      </c>
      <c r="J233" s="145"/>
      <c r="K233" s="143" t="s">
        <v>99</v>
      </c>
      <c r="L233" s="145" t="s">
        <v>93</v>
      </c>
      <c r="M233" s="147" t="s">
        <v>3</v>
      </c>
      <c r="N233" s="148" t="s">
        <v>256</v>
      </c>
      <c r="O233" s="149"/>
      <c r="P233" s="150"/>
      <c r="Q233" s="150"/>
      <c r="R233" s="145" t="s">
        <v>195</v>
      </c>
      <c r="S233" s="151"/>
      <c r="T233" s="152"/>
      <c r="U233" s="153" t="s">
        <v>721</v>
      </c>
      <c r="V233" s="145">
        <v>2026</v>
      </c>
      <c r="W233" s="152">
        <v>46387</v>
      </c>
      <c r="X233" s="152"/>
      <c r="Y233" s="152">
        <v>46024</v>
      </c>
      <c r="Z233" s="149">
        <v>96000</v>
      </c>
      <c r="AA233" s="150"/>
      <c r="AB233" s="150">
        <f t="shared" si="29"/>
        <v>96000</v>
      </c>
      <c r="AC233" s="150"/>
      <c r="AD233" s="150">
        <f t="shared" si="30"/>
        <v>96000</v>
      </c>
      <c r="AE233" s="150">
        <f t="shared" si="31"/>
        <v>96000</v>
      </c>
      <c r="AF233" s="154" t="s">
        <v>6</v>
      </c>
      <c r="AG233" s="153"/>
      <c r="AH233" s="150"/>
      <c r="AI233" s="150"/>
      <c r="AJ233" s="150"/>
      <c r="AK233" s="150"/>
      <c r="AL233" s="155"/>
      <c r="AM233" s="155"/>
      <c r="AN233" s="153" t="s">
        <v>258</v>
      </c>
      <c r="AO233" s="156"/>
      <c r="AP233" s="157"/>
      <c r="AQ233" s="158"/>
      <c r="AR233" s="158"/>
      <c r="AS233" s="14"/>
      <c r="AT233" s="158"/>
    </row>
    <row r="234" spans="1:46" ht="46.5" customHeight="1" x14ac:dyDescent="0.25">
      <c r="A234" s="142" t="str">
        <f t="shared" si="28"/>
        <v>✔</v>
      </c>
      <c r="B234" s="143">
        <v>2026</v>
      </c>
      <c r="C234" s="144" t="s">
        <v>32</v>
      </c>
      <c r="D234" s="144" t="s">
        <v>623</v>
      </c>
      <c r="E234" s="145" t="s">
        <v>39</v>
      </c>
      <c r="F234" s="145"/>
      <c r="G234" s="146" t="s">
        <v>722</v>
      </c>
      <c r="H234" s="143" t="s">
        <v>179</v>
      </c>
      <c r="I234" s="145" t="s">
        <v>184</v>
      </c>
      <c r="J234" s="145"/>
      <c r="K234" s="143" t="s">
        <v>99</v>
      </c>
      <c r="L234" s="145" t="s">
        <v>93</v>
      </c>
      <c r="M234" s="147" t="s">
        <v>3</v>
      </c>
      <c r="N234" s="148" t="s">
        <v>256</v>
      </c>
      <c r="O234" s="149"/>
      <c r="P234" s="150"/>
      <c r="Q234" s="150"/>
      <c r="R234" s="145" t="s">
        <v>195</v>
      </c>
      <c r="S234" s="151"/>
      <c r="T234" s="152"/>
      <c r="U234" s="153" t="s">
        <v>723</v>
      </c>
      <c r="V234" s="145">
        <v>2026</v>
      </c>
      <c r="W234" s="152">
        <v>46387</v>
      </c>
      <c r="X234" s="152"/>
      <c r="Y234" s="152">
        <v>46024</v>
      </c>
      <c r="Z234" s="149">
        <v>457142.72</v>
      </c>
      <c r="AA234" s="150"/>
      <c r="AB234" s="150">
        <f t="shared" si="29"/>
        <v>457142.72</v>
      </c>
      <c r="AC234" s="150"/>
      <c r="AD234" s="150">
        <f t="shared" si="30"/>
        <v>457142.72</v>
      </c>
      <c r="AE234" s="150">
        <f t="shared" si="31"/>
        <v>457142.72</v>
      </c>
      <c r="AF234" s="154" t="s">
        <v>6</v>
      </c>
      <c r="AG234" s="153"/>
      <c r="AH234" s="150"/>
      <c r="AI234" s="150"/>
      <c r="AJ234" s="150"/>
      <c r="AK234" s="150"/>
      <c r="AL234" s="155"/>
      <c r="AM234" s="155"/>
      <c r="AN234" s="153" t="s">
        <v>258</v>
      </c>
      <c r="AO234" s="156"/>
      <c r="AP234" s="157"/>
      <c r="AQ234" s="158"/>
      <c r="AR234" s="158"/>
      <c r="AS234" s="14"/>
      <c r="AT234" s="158"/>
    </row>
    <row r="235" spans="1:46" ht="46.5" customHeight="1" x14ac:dyDescent="0.25">
      <c r="A235" s="142" t="str">
        <f t="shared" si="28"/>
        <v>✔</v>
      </c>
      <c r="B235" s="143">
        <v>2026</v>
      </c>
      <c r="C235" s="144" t="s">
        <v>32</v>
      </c>
      <c r="D235" s="144" t="s">
        <v>623</v>
      </c>
      <c r="E235" s="145" t="s">
        <v>39</v>
      </c>
      <c r="F235" s="145"/>
      <c r="G235" s="146" t="s">
        <v>724</v>
      </c>
      <c r="H235" s="143" t="s">
        <v>179</v>
      </c>
      <c r="I235" s="145" t="s">
        <v>184</v>
      </c>
      <c r="J235" s="145"/>
      <c r="K235" s="143" t="s">
        <v>99</v>
      </c>
      <c r="L235" s="145" t="s">
        <v>93</v>
      </c>
      <c r="M235" s="147" t="s">
        <v>3</v>
      </c>
      <c r="N235" s="148" t="s">
        <v>256</v>
      </c>
      <c r="O235" s="149"/>
      <c r="P235" s="150"/>
      <c r="Q235" s="150"/>
      <c r="R235" s="145" t="s">
        <v>195</v>
      </c>
      <c r="S235" s="151"/>
      <c r="T235" s="152"/>
      <c r="U235" s="153" t="s">
        <v>725</v>
      </c>
      <c r="V235" s="145">
        <v>2026</v>
      </c>
      <c r="W235" s="152">
        <v>46387</v>
      </c>
      <c r="X235" s="152"/>
      <c r="Y235" s="152">
        <v>46024</v>
      </c>
      <c r="Z235" s="149">
        <v>41600</v>
      </c>
      <c r="AA235" s="150"/>
      <c r="AB235" s="150">
        <v>41600</v>
      </c>
      <c r="AC235" s="150"/>
      <c r="AD235" s="150">
        <v>41600</v>
      </c>
      <c r="AE235" s="150">
        <v>41600</v>
      </c>
      <c r="AF235" s="154" t="s">
        <v>6</v>
      </c>
      <c r="AG235" s="153"/>
      <c r="AH235" s="150"/>
      <c r="AI235" s="150"/>
      <c r="AJ235" s="150"/>
      <c r="AK235" s="150"/>
      <c r="AL235" s="155"/>
      <c r="AM235" s="155"/>
      <c r="AN235" s="153" t="s">
        <v>258</v>
      </c>
      <c r="AO235" s="156"/>
      <c r="AP235" s="157"/>
      <c r="AQ235" s="158"/>
      <c r="AR235" s="158"/>
      <c r="AS235" s="14"/>
      <c r="AT235" s="158"/>
    </row>
    <row r="236" spans="1:46" ht="50.65" customHeight="1" x14ac:dyDescent="0.25">
      <c r="A236" s="142" t="str">
        <f t="shared" si="28"/>
        <v>✔</v>
      </c>
      <c r="B236" s="143">
        <v>2026</v>
      </c>
      <c r="C236" s="144" t="s">
        <v>32</v>
      </c>
      <c r="D236" s="144" t="s">
        <v>623</v>
      </c>
      <c r="E236" s="145" t="s">
        <v>39</v>
      </c>
      <c r="F236" s="145"/>
      <c r="G236" s="146" t="s">
        <v>726</v>
      </c>
      <c r="H236" s="143" t="s">
        <v>179</v>
      </c>
      <c r="I236" s="145" t="s">
        <v>184</v>
      </c>
      <c r="J236" s="145"/>
      <c r="K236" s="143" t="s">
        <v>99</v>
      </c>
      <c r="L236" s="145" t="s">
        <v>93</v>
      </c>
      <c r="M236" s="147" t="s">
        <v>3</v>
      </c>
      <c r="N236" s="148" t="s">
        <v>256</v>
      </c>
      <c r="O236" s="149"/>
      <c r="P236" s="150"/>
      <c r="Q236" s="150"/>
      <c r="R236" s="145" t="s">
        <v>195</v>
      </c>
      <c r="S236" s="151"/>
      <c r="T236" s="152"/>
      <c r="U236" s="153" t="s">
        <v>727</v>
      </c>
      <c r="V236" s="145">
        <v>2026</v>
      </c>
      <c r="W236" s="152">
        <v>46387</v>
      </c>
      <c r="X236" s="152"/>
      <c r="Y236" s="152">
        <v>46024</v>
      </c>
      <c r="Z236" s="149">
        <v>71400</v>
      </c>
      <c r="AA236" s="150"/>
      <c r="AB236" s="150">
        <f t="shared" ref="AB236:AB267" si="32">Z236</f>
        <v>71400</v>
      </c>
      <c r="AC236" s="150"/>
      <c r="AD236" s="150">
        <f t="shared" ref="AD236:AD267" si="33">Z236</f>
        <v>71400</v>
      </c>
      <c r="AE236" s="150">
        <f t="shared" ref="AE236:AE267" si="34">AB236</f>
        <v>71400</v>
      </c>
      <c r="AF236" s="154" t="s">
        <v>6</v>
      </c>
      <c r="AG236" s="153"/>
      <c r="AH236" s="150"/>
      <c r="AI236" s="150"/>
      <c r="AJ236" s="150"/>
      <c r="AK236" s="150"/>
      <c r="AL236" s="155"/>
      <c r="AM236" s="155"/>
      <c r="AN236" s="153" t="s">
        <v>258</v>
      </c>
      <c r="AO236" s="156"/>
      <c r="AP236" s="157"/>
      <c r="AQ236" s="158"/>
      <c r="AR236" s="158"/>
      <c r="AS236" s="14"/>
      <c r="AT236" s="158"/>
    </row>
    <row r="237" spans="1:46" ht="50.65" customHeight="1" x14ac:dyDescent="0.25">
      <c r="A237" s="142" t="str">
        <f t="shared" si="28"/>
        <v>✔</v>
      </c>
      <c r="B237" s="143">
        <v>2026</v>
      </c>
      <c r="C237" s="144" t="s">
        <v>32</v>
      </c>
      <c r="D237" s="144" t="s">
        <v>623</v>
      </c>
      <c r="E237" s="145" t="s">
        <v>39</v>
      </c>
      <c r="F237" s="145"/>
      <c r="G237" s="146" t="s">
        <v>728</v>
      </c>
      <c r="H237" s="143" t="s">
        <v>179</v>
      </c>
      <c r="I237" s="145" t="s">
        <v>184</v>
      </c>
      <c r="J237" s="145"/>
      <c r="K237" s="143" t="s">
        <v>99</v>
      </c>
      <c r="L237" s="145" t="s">
        <v>93</v>
      </c>
      <c r="M237" s="147" t="s">
        <v>3</v>
      </c>
      <c r="N237" s="148" t="s">
        <v>256</v>
      </c>
      <c r="O237" s="149"/>
      <c r="P237" s="150"/>
      <c r="Q237" s="150"/>
      <c r="R237" s="145" t="s">
        <v>195</v>
      </c>
      <c r="S237" s="151"/>
      <c r="T237" s="152"/>
      <c r="U237" s="153" t="s">
        <v>729</v>
      </c>
      <c r="V237" s="145">
        <v>2026</v>
      </c>
      <c r="W237" s="152">
        <v>46387</v>
      </c>
      <c r="X237" s="152"/>
      <c r="Y237" s="152">
        <v>46024</v>
      </c>
      <c r="Z237" s="149">
        <v>71400</v>
      </c>
      <c r="AA237" s="150"/>
      <c r="AB237" s="150">
        <f t="shared" si="32"/>
        <v>71400</v>
      </c>
      <c r="AC237" s="150"/>
      <c r="AD237" s="150">
        <f t="shared" si="33"/>
        <v>71400</v>
      </c>
      <c r="AE237" s="150">
        <f t="shared" si="34"/>
        <v>71400</v>
      </c>
      <c r="AF237" s="154" t="s">
        <v>6</v>
      </c>
      <c r="AG237" s="153"/>
      <c r="AH237" s="150"/>
      <c r="AI237" s="150"/>
      <c r="AJ237" s="150"/>
      <c r="AK237" s="150"/>
      <c r="AL237" s="155"/>
      <c r="AM237" s="155"/>
      <c r="AN237" s="153" t="s">
        <v>258</v>
      </c>
      <c r="AO237" s="156"/>
      <c r="AP237" s="157"/>
      <c r="AQ237" s="158"/>
      <c r="AR237" s="158"/>
      <c r="AS237" s="14"/>
      <c r="AT237" s="158"/>
    </row>
    <row r="238" spans="1:46" ht="50.65" customHeight="1" x14ac:dyDescent="0.25">
      <c r="A238" s="142" t="str">
        <f t="shared" si="28"/>
        <v>✔</v>
      </c>
      <c r="B238" s="143">
        <v>2026</v>
      </c>
      <c r="C238" s="144" t="s">
        <v>32</v>
      </c>
      <c r="D238" s="144" t="s">
        <v>623</v>
      </c>
      <c r="E238" s="145" t="s">
        <v>39</v>
      </c>
      <c r="F238" s="145"/>
      <c r="G238" s="146" t="s">
        <v>730</v>
      </c>
      <c r="H238" s="143" t="s">
        <v>179</v>
      </c>
      <c r="I238" s="145" t="s">
        <v>184</v>
      </c>
      <c r="J238" s="145"/>
      <c r="K238" s="143" t="s">
        <v>99</v>
      </c>
      <c r="L238" s="145" t="s">
        <v>93</v>
      </c>
      <c r="M238" s="147" t="s">
        <v>3</v>
      </c>
      <c r="N238" s="148" t="s">
        <v>256</v>
      </c>
      <c r="O238" s="149"/>
      <c r="P238" s="150"/>
      <c r="Q238" s="150"/>
      <c r="R238" s="145" t="s">
        <v>195</v>
      </c>
      <c r="S238" s="151"/>
      <c r="T238" s="152"/>
      <c r="U238" s="153" t="s">
        <v>731</v>
      </c>
      <c r="V238" s="145">
        <v>2026</v>
      </c>
      <c r="W238" s="152">
        <v>46387</v>
      </c>
      <c r="X238" s="152"/>
      <c r="Y238" s="152">
        <v>46024</v>
      </c>
      <c r="Z238" s="149">
        <v>71400</v>
      </c>
      <c r="AA238" s="150"/>
      <c r="AB238" s="150">
        <f t="shared" si="32"/>
        <v>71400</v>
      </c>
      <c r="AC238" s="150"/>
      <c r="AD238" s="150">
        <f t="shared" si="33"/>
        <v>71400</v>
      </c>
      <c r="AE238" s="150">
        <f t="shared" si="34"/>
        <v>71400</v>
      </c>
      <c r="AF238" s="154" t="s">
        <v>6</v>
      </c>
      <c r="AG238" s="153"/>
      <c r="AH238" s="150"/>
      <c r="AI238" s="150"/>
      <c r="AJ238" s="150"/>
      <c r="AK238" s="150"/>
      <c r="AL238" s="155"/>
      <c r="AM238" s="155"/>
      <c r="AN238" s="153" t="s">
        <v>258</v>
      </c>
      <c r="AO238" s="156"/>
      <c r="AP238" s="157"/>
      <c r="AQ238" s="158"/>
      <c r="AR238" s="158"/>
      <c r="AS238" s="14"/>
      <c r="AT238" s="158"/>
    </row>
    <row r="239" spans="1:46" ht="46.5" customHeight="1" x14ac:dyDescent="0.25">
      <c r="A239" s="142" t="str">
        <f t="shared" si="28"/>
        <v>✔</v>
      </c>
      <c r="B239" s="143">
        <v>2026</v>
      </c>
      <c r="C239" s="144" t="s">
        <v>32</v>
      </c>
      <c r="D239" s="144" t="s">
        <v>623</v>
      </c>
      <c r="E239" s="145" t="s">
        <v>39</v>
      </c>
      <c r="F239" s="145"/>
      <c r="G239" s="146" t="s">
        <v>732</v>
      </c>
      <c r="H239" s="143" t="s">
        <v>179</v>
      </c>
      <c r="I239" s="145" t="s">
        <v>184</v>
      </c>
      <c r="J239" s="145"/>
      <c r="K239" s="143" t="s">
        <v>99</v>
      </c>
      <c r="L239" s="145" t="s">
        <v>93</v>
      </c>
      <c r="M239" s="147" t="s">
        <v>3</v>
      </c>
      <c r="N239" s="148" t="s">
        <v>256</v>
      </c>
      <c r="O239" s="149"/>
      <c r="P239" s="150"/>
      <c r="Q239" s="150"/>
      <c r="R239" s="145" t="s">
        <v>195</v>
      </c>
      <c r="S239" s="151"/>
      <c r="T239" s="152"/>
      <c r="U239" s="153" t="s">
        <v>733</v>
      </c>
      <c r="V239" s="145">
        <v>2026</v>
      </c>
      <c r="W239" s="152">
        <v>46387</v>
      </c>
      <c r="X239" s="152"/>
      <c r="Y239" s="152">
        <v>46024</v>
      </c>
      <c r="Z239" s="149">
        <v>41600</v>
      </c>
      <c r="AA239" s="150"/>
      <c r="AB239" s="150">
        <f t="shared" si="32"/>
        <v>41600</v>
      </c>
      <c r="AC239" s="150"/>
      <c r="AD239" s="150">
        <f t="shared" si="33"/>
        <v>41600</v>
      </c>
      <c r="AE239" s="150">
        <f t="shared" si="34"/>
        <v>41600</v>
      </c>
      <c r="AF239" s="154" t="s">
        <v>6</v>
      </c>
      <c r="AG239" s="153"/>
      <c r="AH239" s="150"/>
      <c r="AI239" s="150"/>
      <c r="AJ239" s="150"/>
      <c r="AK239" s="150"/>
      <c r="AL239" s="155"/>
      <c r="AM239" s="155"/>
      <c r="AN239" s="153" t="s">
        <v>258</v>
      </c>
      <c r="AO239" s="156"/>
      <c r="AP239" s="157"/>
      <c r="AQ239" s="158"/>
      <c r="AR239" s="158"/>
      <c r="AS239" s="14"/>
      <c r="AT239" s="158"/>
    </row>
    <row r="240" spans="1:46" ht="50.65" customHeight="1" x14ac:dyDescent="0.25">
      <c r="A240" s="142" t="str">
        <f t="shared" si="28"/>
        <v>✔</v>
      </c>
      <c r="B240" s="143">
        <v>2026</v>
      </c>
      <c r="C240" s="144" t="s">
        <v>14</v>
      </c>
      <c r="D240" s="144" t="s">
        <v>734</v>
      </c>
      <c r="E240" s="145" t="s">
        <v>39</v>
      </c>
      <c r="F240" s="145"/>
      <c r="G240" s="146" t="s">
        <v>735</v>
      </c>
      <c r="H240" s="143" t="s">
        <v>179</v>
      </c>
      <c r="I240" s="145" t="s">
        <v>184</v>
      </c>
      <c r="J240" s="145"/>
      <c r="K240" s="143" t="s">
        <v>99</v>
      </c>
      <c r="L240" s="145" t="s">
        <v>93</v>
      </c>
      <c r="M240" s="147" t="s">
        <v>3</v>
      </c>
      <c r="N240" s="148" t="s">
        <v>256</v>
      </c>
      <c r="O240" s="149"/>
      <c r="P240" s="150"/>
      <c r="Q240" s="150"/>
      <c r="R240" s="145" t="s">
        <v>195</v>
      </c>
      <c r="S240" s="151"/>
      <c r="T240" s="152"/>
      <c r="U240" s="153" t="s">
        <v>736</v>
      </c>
      <c r="V240" s="145">
        <v>2026</v>
      </c>
      <c r="W240" s="152">
        <v>46387</v>
      </c>
      <c r="X240" s="152"/>
      <c r="Y240" s="152">
        <v>46024</v>
      </c>
      <c r="Z240" s="149">
        <v>96000</v>
      </c>
      <c r="AA240" s="150"/>
      <c r="AB240" s="150">
        <f t="shared" si="32"/>
        <v>96000</v>
      </c>
      <c r="AC240" s="150"/>
      <c r="AD240" s="150">
        <f t="shared" si="33"/>
        <v>96000</v>
      </c>
      <c r="AE240" s="150">
        <f t="shared" si="34"/>
        <v>96000</v>
      </c>
      <c r="AF240" s="154" t="s">
        <v>6</v>
      </c>
      <c r="AG240" s="153"/>
      <c r="AH240" s="150"/>
      <c r="AI240" s="150"/>
      <c r="AJ240" s="150"/>
      <c r="AK240" s="150"/>
      <c r="AL240" s="155"/>
      <c r="AM240" s="155"/>
      <c r="AN240" s="153" t="s">
        <v>258</v>
      </c>
      <c r="AO240" s="156"/>
      <c r="AP240" s="157"/>
      <c r="AQ240" s="158"/>
      <c r="AR240" s="158"/>
      <c r="AS240" s="14"/>
      <c r="AT240" s="158"/>
    </row>
    <row r="241" spans="1:46" ht="50.65" customHeight="1" x14ac:dyDescent="0.25">
      <c r="A241" s="142" t="str">
        <f t="shared" si="28"/>
        <v>✔</v>
      </c>
      <c r="B241" s="143">
        <v>2026</v>
      </c>
      <c r="C241" s="144" t="s">
        <v>14</v>
      </c>
      <c r="D241" s="144" t="s">
        <v>734</v>
      </c>
      <c r="E241" s="145" t="s">
        <v>39</v>
      </c>
      <c r="F241" s="145"/>
      <c r="G241" s="146" t="s">
        <v>737</v>
      </c>
      <c r="H241" s="143" t="s">
        <v>179</v>
      </c>
      <c r="I241" s="145" t="s">
        <v>184</v>
      </c>
      <c r="J241" s="145"/>
      <c r="K241" s="143" t="s">
        <v>99</v>
      </c>
      <c r="L241" s="145" t="s">
        <v>93</v>
      </c>
      <c r="M241" s="147" t="s">
        <v>3</v>
      </c>
      <c r="N241" s="148" t="s">
        <v>256</v>
      </c>
      <c r="O241" s="149"/>
      <c r="P241" s="150"/>
      <c r="Q241" s="150"/>
      <c r="R241" s="145" t="s">
        <v>195</v>
      </c>
      <c r="S241" s="151"/>
      <c r="T241" s="152"/>
      <c r="U241" s="153" t="s">
        <v>738</v>
      </c>
      <c r="V241" s="145">
        <v>2026</v>
      </c>
      <c r="W241" s="152">
        <v>46387</v>
      </c>
      <c r="X241" s="152"/>
      <c r="Y241" s="152">
        <v>46024</v>
      </c>
      <c r="Z241" s="149">
        <v>51600</v>
      </c>
      <c r="AA241" s="150"/>
      <c r="AB241" s="150">
        <f t="shared" si="32"/>
        <v>51600</v>
      </c>
      <c r="AC241" s="150"/>
      <c r="AD241" s="150">
        <f t="shared" si="33"/>
        <v>51600</v>
      </c>
      <c r="AE241" s="150">
        <f t="shared" si="34"/>
        <v>51600</v>
      </c>
      <c r="AF241" s="154" t="s">
        <v>6</v>
      </c>
      <c r="AG241" s="153"/>
      <c r="AH241" s="150"/>
      <c r="AI241" s="150"/>
      <c r="AJ241" s="150"/>
      <c r="AK241" s="150"/>
      <c r="AL241" s="155"/>
      <c r="AM241" s="155"/>
      <c r="AN241" s="153" t="s">
        <v>258</v>
      </c>
      <c r="AO241" s="156"/>
      <c r="AP241" s="157"/>
      <c r="AQ241" s="158"/>
      <c r="AR241" s="158"/>
      <c r="AS241" s="14"/>
      <c r="AT241" s="158"/>
    </row>
    <row r="242" spans="1:46" ht="50.65" customHeight="1" x14ac:dyDescent="0.25">
      <c r="A242" s="142" t="str">
        <f t="shared" si="28"/>
        <v>✔</v>
      </c>
      <c r="B242" s="143">
        <v>2026</v>
      </c>
      <c r="C242" s="144" t="s">
        <v>14</v>
      </c>
      <c r="D242" s="144" t="s">
        <v>734</v>
      </c>
      <c r="E242" s="145" t="s">
        <v>39</v>
      </c>
      <c r="F242" s="145"/>
      <c r="G242" s="146" t="s">
        <v>739</v>
      </c>
      <c r="H242" s="143" t="s">
        <v>179</v>
      </c>
      <c r="I242" s="145" t="s">
        <v>184</v>
      </c>
      <c r="J242" s="145"/>
      <c r="K242" s="143" t="s">
        <v>99</v>
      </c>
      <c r="L242" s="145" t="s">
        <v>93</v>
      </c>
      <c r="M242" s="147" t="s">
        <v>3</v>
      </c>
      <c r="N242" s="148" t="s">
        <v>256</v>
      </c>
      <c r="O242" s="149"/>
      <c r="P242" s="150"/>
      <c r="Q242" s="150"/>
      <c r="R242" s="145" t="s">
        <v>195</v>
      </c>
      <c r="S242" s="151"/>
      <c r="T242" s="152"/>
      <c r="U242" s="153" t="s">
        <v>740</v>
      </c>
      <c r="V242" s="145">
        <v>2026</v>
      </c>
      <c r="W242" s="152">
        <v>46387</v>
      </c>
      <c r="X242" s="152"/>
      <c r="Y242" s="152">
        <v>46024</v>
      </c>
      <c r="Z242" s="149">
        <v>51600</v>
      </c>
      <c r="AA242" s="150"/>
      <c r="AB242" s="150">
        <f t="shared" si="32"/>
        <v>51600</v>
      </c>
      <c r="AC242" s="150"/>
      <c r="AD242" s="150">
        <f t="shared" si="33"/>
        <v>51600</v>
      </c>
      <c r="AE242" s="150">
        <f t="shared" si="34"/>
        <v>51600</v>
      </c>
      <c r="AF242" s="154" t="s">
        <v>6</v>
      </c>
      <c r="AG242" s="153"/>
      <c r="AH242" s="150"/>
      <c r="AI242" s="150"/>
      <c r="AJ242" s="150"/>
      <c r="AK242" s="150"/>
      <c r="AL242" s="155"/>
      <c r="AM242" s="155"/>
      <c r="AN242" s="153" t="s">
        <v>258</v>
      </c>
      <c r="AO242" s="156"/>
      <c r="AP242" s="157"/>
      <c r="AQ242" s="158"/>
      <c r="AR242" s="158"/>
      <c r="AS242" s="14"/>
      <c r="AT242" s="158"/>
    </row>
    <row r="243" spans="1:46" ht="50.65" customHeight="1" x14ac:dyDescent="0.25">
      <c r="A243" s="142" t="str">
        <f t="shared" si="28"/>
        <v>✔</v>
      </c>
      <c r="B243" s="143">
        <v>2026</v>
      </c>
      <c r="C243" s="144" t="s">
        <v>14</v>
      </c>
      <c r="D243" s="144" t="s">
        <v>734</v>
      </c>
      <c r="E243" s="145" t="s">
        <v>39</v>
      </c>
      <c r="F243" s="145"/>
      <c r="G243" s="146" t="s">
        <v>741</v>
      </c>
      <c r="H243" s="143" t="s">
        <v>179</v>
      </c>
      <c r="I243" s="145" t="s">
        <v>184</v>
      </c>
      <c r="J243" s="145"/>
      <c r="K243" s="143" t="s">
        <v>99</v>
      </c>
      <c r="L243" s="145" t="s">
        <v>93</v>
      </c>
      <c r="M243" s="147" t="s">
        <v>3</v>
      </c>
      <c r="N243" s="148" t="s">
        <v>256</v>
      </c>
      <c r="O243" s="149"/>
      <c r="P243" s="150"/>
      <c r="Q243" s="150"/>
      <c r="R243" s="145" t="s">
        <v>195</v>
      </c>
      <c r="S243" s="151"/>
      <c r="T243" s="152"/>
      <c r="U243" s="153" t="s">
        <v>742</v>
      </c>
      <c r="V243" s="145">
        <v>2026</v>
      </c>
      <c r="W243" s="152">
        <v>46387</v>
      </c>
      <c r="X243" s="152"/>
      <c r="Y243" s="152">
        <v>46024</v>
      </c>
      <c r="Z243" s="149">
        <v>51600</v>
      </c>
      <c r="AA243" s="150"/>
      <c r="AB243" s="150">
        <f t="shared" si="32"/>
        <v>51600</v>
      </c>
      <c r="AC243" s="150"/>
      <c r="AD243" s="150">
        <f t="shared" si="33"/>
        <v>51600</v>
      </c>
      <c r="AE243" s="150">
        <f t="shared" si="34"/>
        <v>51600</v>
      </c>
      <c r="AF243" s="154" t="s">
        <v>6</v>
      </c>
      <c r="AG243" s="153"/>
      <c r="AH243" s="150"/>
      <c r="AI243" s="150"/>
      <c r="AJ243" s="150"/>
      <c r="AK243" s="150"/>
      <c r="AL243" s="155"/>
      <c r="AM243" s="155"/>
      <c r="AN243" s="153" t="s">
        <v>258</v>
      </c>
      <c r="AO243" s="156"/>
      <c r="AP243" s="157"/>
      <c r="AQ243" s="158"/>
      <c r="AR243" s="158"/>
      <c r="AS243" s="14"/>
      <c r="AT243" s="158"/>
    </row>
    <row r="244" spans="1:46" ht="50.65" customHeight="1" x14ac:dyDescent="0.25">
      <c r="A244" s="142" t="str">
        <f t="shared" si="28"/>
        <v>✔</v>
      </c>
      <c r="B244" s="143">
        <v>2026</v>
      </c>
      <c r="C244" s="144" t="s">
        <v>14</v>
      </c>
      <c r="D244" s="144" t="s">
        <v>734</v>
      </c>
      <c r="E244" s="145" t="s">
        <v>39</v>
      </c>
      <c r="F244" s="145"/>
      <c r="G244" s="146" t="s">
        <v>743</v>
      </c>
      <c r="H244" s="143" t="s">
        <v>179</v>
      </c>
      <c r="I244" s="145" t="s">
        <v>184</v>
      </c>
      <c r="J244" s="145"/>
      <c r="K244" s="143" t="s">
        <v>99</v>
      </c>
      <c r="L244" s="145" t="s">
        <v>93</v>
      </c>
      <c r="M244" s="147" t="s">
        <v>3</v>
      </c>
      <c r="N244" s="148" t="s">
        <v>256</v>
      </c>
      <c r="O244" s="149"/>
      <c r="P244" s="150"/>
      <c r="Q244" s="150"/>
      <c r="R244" s="145" t="s">
        <v>195</v>
      </c>
      <c r="S244" s="151"/>
      <c r="T244" s="152"/>
      <c r="U244" s="153" t="s">
        <v>744</v>
      </c>
      <c r="V244" s="145">
        <v>2026</v>
      </c>
      <c r="W244" s="152">
        <v>46387</v>
      </c>
      <c r="X244" s="152"/>
      <c r="Y244" s="152">
        <v>46024</v>
      </c>
      <c r="Z244" s="149">
        <v>51600</v>
      </c>
      <c r="AA244" s="150"/>
      <c r="AB244" s="150">
        <f t="shared" si="32"/>
        <v>51600</v>
      </c>
      <c r="AC244" s="150"/>
      <c r="AD244" s="150">
        <f t="shared" si="33"/>
        <v>51600</v>
      </c>
      <c r="AE244" s="150">
        <f t="shared" si="34"/>
        <v>51600</v>
      </c>
      <c r="AF244" s="154" t="s">
        <v>6</v>
      </c>
      <c r="AG244" s="153"/>
      <c r="AH244" s="150"/>
      <c r="AI244" s="150"/>
      <c r="AJ244" s="150"/>
      <c r="AK244" s="150"/>
      <c r="AL244" s="155"/>
      <c r="AM244" s="155"/>
      <c r="AN244" s="153" t="s">
        <v>258</v>
      </c>
      <c r="AO244" s="156"/>
      <c r="AP244" s="157"/>
      <c r="AQ244" s="158"/>
      <c r="AR244" s="158"/>
      <c r="AS244" s="14"/>
      <c r="AT244" s="158"/>
    </row>
    <row r="245" spans="1:46" ht="50.65" customHeight="1" x14ac:dyDescent="0.25">
      <c r="A245" s="142" t="str">
        <f t="shared" si="28"/>
        <v>✔</v>
      </c>
      <c r="B245" s="143">
        <v>2026</v>
      </c>
      <c r="C245" s="144" t="s">
        <v>14</v>
      </c>
      <c r="D245" s="144" t="s">
        <v>734</v>
      </c>
      <c r="E245" s="145" t="s">
        <v>39</v>
      </c>
      <c r="F245" s="145"/>
      <c r="G245" s="146" t="s">
        <v>745</v>
      </c>
      <c r="H245" s="143" t="s">
        <v>179</v>
      </c>
      <c r="I245" s="145" t="s">
        <v>184</v>
      </c>
      <c r="J245" s="145"/>
      <c r="K245" s="143" t="s">
        <v>99</v>
      </c>
      <c r="L245" s="145" t="s">
        <v>93</v>
      </c>
      <c r="M245" s="147" t="s">
        <v>3</v>
      </c>
      <c r="N245" s="148" t="s">
        <v>256</v>
      </c>
      <c r="O245" s="149"/>
      <c r="P245" s="150"/>
      <c r="Q245" s="150"/>
      <c r="R245" s="145" t="s">
        <v>195</v>
      </c>
      <c r="S245" s="151"/>
      <c r="T245" s="152"/>
      <c r="U245" s="153" t="s">
        <v>746</v>
      </c>
      <c r="V245" s="145">
        <v>2026</v>
      </c>
      <c r="W245" s="152">
        <v>46387</v>
      </c>
      <c r="X245" s="152"/>
      <c r="Y245" s="152">
        <v>46024</v>
      </c>
      <c r="Z245" s="149">
        <v>51600</v>
      </c>
      <c r="AA245" s="150"/>
      <c r="AB245" s="150">
        <f t="shared" si="32"/>
        <v>51600</v>
      </c>
      <c r="AC245" s="150"/>
      <c r="AD245" s="150">
        <f t="shared" si="33"/>
        <v>51600</v>
      </c>
      <c r="AE245" s="150">
        <f t="shared" si="34"/>
        <v>51600</v>
      </c>
      <c r="AF245" s="154" t="s">
        <v>6</v>
      </c>
      <c r="AG245" s="153"/>
      <c r="AH245" s="150"/>
      <c r="AI245" s="150"/>
      <c r="AJ245" s="150"/>
      <c r="AK245" s="150"/>
      <c r="AL245" s="155"/>
      <c r="AM245" s="155"/>
      <c r="AN245" s="153" t="s">
        <v>258</v>
      </c>
      <c r="AO245" s="156"/>
      <c r="AP245" s="157"/>
      <c r="AQ245" s="158"/>
      <c r="AR245" s="158"/>
      <c r="AS245" s="14"/>
      <c r="AT245" s="158"/>
    </row>
    <row r="246" spans="1:46" ht="50.65" customHeight="1" x14ac:dyDescent="0.25">
      <c r="A246" s="142" t="str">
        <f t="shared" si="28"/>
        <v>✔</v>
      </c>
      <c r="B246" s="143">
        <v>2026</v>
      </c>
      <c r="C246" s="144" t="s">
        <v>14</v>
      </c>
      <c r="D246" s="144" t="s">
        <v>734</v>
      </c>
      <c r="E246" s="145" t="s">
        <v>39</v>
      </c>
      <c r="F246" s="145"/>
      <c r="G246" s="146" t="s">
        <v>747</v>
      </c>
      <c r="H246" s="143" t="s">
        <v>179</v>
      </c>
      <c r="I246" s="145" t="s">
        <v>184</v>
      </c>
      <c r="J246" s="145"/>
      <c r="K246" s="143" t="s">
        <v>99</v>
      </c>
      <c r="L246" s="145" t="s">
        <v>93</v>
      </c>
      <c r="M246" s="147" t="s">
        <v>3</v>
      </c>
      <c r="N246" s="148" t="s">
        <v>256</v>
      </c>
      <c r="O246" s="149"/>
      <c r="P246" s="150"/>
      <c r="Q246" s="150"/>
      <c r="R246" s="145" t="s">
        <v>195</v>
      </c>
      <c r="S246" s="151"/>
      <c r="T246" s="152"/>
      <c r="U246" s="153" t="s">
        <v>748</v>
      </c>
      <c r="V246" s="145">
        <v>2026</v>
      </c>
      <c r="W246" s="152">
        <v>46387</v>
      </c>
      <c r="X246" s="152"/>
      <c r="Y246" s="152">
        <v>46024</v>
      </c>
      <c r="Z246" s="149">
        <v>51600</v>
      </c>
      <c r="AA246" s="150"/>
      <c r="AB246" s="150">
        <f t="shared" si="32"/>
        <v>51600</v>
      </c>
      <c r="AC246" s="150"/>
      <c r="AD246" s="150">
        <f t="shared" si="33"/>
        <v>51600</v>
      </c>
      <c r="AE246" s="150">
        <f t="shared" si="34"/>
        <v>51600</v>
      </c>
      <c r="AF246" s="154" t="s">
        <v>6</v>
      </c>
      <c r="AG246" s="153"/>
      <c r="AH246" s="150"/>
      <c r="AI246" s="150"/>
      <c r="AJ246" s="150"/>
      <c r="AK246" s="150"/>
      <c r="AL246" s="155"/>
      <c r="AM246" s="155"/>
      <c r="AN246" s="153" t="s">
        <v>258</v>
      </c>
      <c r="AO246" s="156"/>
      <c r="AP246" s="157"/>
      <c r="AQ246" s="158"/>
      <c r="AR246" s="158"/>
      <c r="AS246" s="14"/>
      <c r="AT246" s="158"/>
    </row>
    <row r="247" spans="1:46" ht="50.65" customHeight="1" x14ac:dyDescent="0.25">
      <c r="A247" s="142" t="str">
        <f t="shared" si="28"/>
        <v>✔</v>
      </c>
      <c r="B247" s="143">
        <v>2026</v>
      </c>
      <c r="C247" s="144" t="s">
        <v>14</v>
      </c>
      <c r="D247" s="144" t="s">
        <v>734</v>
      </c>
      <c r="E247" s="145" t="s">
        <v>39</v>
      </c>
      <c r="F247" s="145"/>
      <c r="G247" s="146" t="s">
        <v>749</v>
      </c>
      <c r="H247" s="143" t="s">
        <v>179</v>
      </c>
      <c r="I247" s="145" t="s">
        <v>184</v>
      </c>
      <c r="J247" s="145"/>
      <c r="K247" s="143" t="s">
        <v>99</v>
      </c>
      <c r="L247" s="145" t="s">
        <v>93</v>
      </c>
      <c r="M247" s="147" t="s">
        <v>3</v>
      </c>
      <c r="N247" s="148" t="s">
        <v>256</v>
      </c>
      <c r="O247" s="149"/>
      <c r="P247" s="150"/>
      <c r="Q247" s="150"/>
      <c r="R247" s="145" t="s">
        <v>195</v>
      </c>
      <c r="S247" s="151"/>
      <c r="T247" s="152"/>
      <c r="U247" s="153" t="s">
        <v>750</v>
      </c>
      <c r="V247" s="145">
        <v>2026</v>
      </c>
      <c r="W247" s="152">
        <v>46387</v>
      </c>
      <c r="X247" s="152"/>
      <c r="Y247" s="152">
        <v>46024</v>
      </c>
      <c r="Z247" s="149">
        <v>51600</v>
      </c>
      <c r="AA247" s="150"/>
      <c r="AB247" s="150">
        <f t="shared" si="32"/>
        <v>51600</v>
      </c>
      <c r="AC247" s="150"/>
      <c r="AD247" s="150">
        <f t="shared" si="33"/>
        <v>51600</v>
      </c>
      <c r="AE247" s="150">
        <f t="shared" si="34"/>
        <v>51600</v>
      </c>
      <c r="AF247" s="154" t="s">
        <v>6</v>
      </c>
      <c r="AG247" s="153"/>
      <c r="AH247" s="150"/>
      <c r="AI247" s="150"/>
      <c r="AJ247" s="150"/>
      <c r="AK247" s="150"/>
      <c r="AL247" s="155"/>
      <c r="AM247" s="155"/>
      <c r="AN247" s="153" t="s">
        <v>258</v>
      </c>
      <c r="AO247" s="156"/>
      <c r="AP247" s="157"/>
      <c r="AQ247" s="158"/>
      <c r="AR247" s="158"/>
      <c r="AS247" s="14"/>
      <c r="AT247" s="158"/>
    </row>
    <row r="248" spans="1:46" ht="50.65" customHeight="1" x14ac:dyDescent="0.25">
      <c r="A248" s="142" t="str">
        <f t="shared" si="28"/>
        <v>✔</v>
      </c>
      <c r="B248" s="143">
        <v>2026</v>
      </c>
      <c r="C248" s="144" t="s">
        <v>14</v>
      </c>
      <c r="D248" s="144" t="s">
        <v>734</v>
      </c>
      <c r="E248" s="145" t="s">
        <v>39</v>
      </c>
      <c r="F248" s="145"/>
      <c r="G248" s="146" t="s">
        <v>751</v>
      </c>
      <c r="H248" s="143" t="s">
        <v>179</v>
      </c>
      <c r="I248" s="145" t="s">
        <v>184</v>
      </c>
      <c r="J248" s="145"/>
      <c r="K248" s="143" t="s">
        <v>99</v>
      </c>
      <c r="L248" s="145" t="s">
        <v>93</v>
      </c>
      <c r="M248" s="147" t="s">
        <v>3</v>
      </c>
      <c r="N248" s="148" t="s">
        <v>256</v>
      </c>
      <c r="O248" s="149"/>
      <c r="P248" s="150"/>
      <c r="Q248" s="150"/>
      <c r="R248" s="145" t="s">
        <v>195</v>
      </c>
      <c r="S248" s="151"/>
      <c r="T248" s="152"/>
      <c r="U248" s="153" t="s">
        <v>752</v>
      </c>
      <c r="V248" s="145">
        <v>2026</v>
      </c>
      <c r="W248" s="152">
        <v>46387</v>
      </c>
      <c r="X248" s="152"/>
      <c r="Y248" s="152">
        <v>46024</v>
      </c>
      <c r="Z248" s="149">
        <v>51600</v>
      </c>
      <c r="AA248" s="150"/>
      <c r="AB248" s="150">
        <f t="shared" si="32"/>
        <v>51600</v>
      </c>
      <c r="AC248" s="150"/>
      <c r="AD248" s="150">
        <f t="shared" si="33"/>
        <v>51600</v>
      </c>
      <c r="AE248" s="150">
        <f t="shared" si="34"/>
        <v>51600</v>
      </c>
      <c r="AF248" s="154" t="s">
        <v>6</v>
      </c>
      <c r="AG248" s="153"/>
      <c r="AH248" s="150"/>
      <c r="AI248" s="150"/>
      <c r="AJ248" s="150"/>
      <c r="AK248" s="150"/>
      <c r="AL248" s="155"/>
      <c r="AM248" s="155"/>
      <c r="AN248" s="153" t="s">
        <v>258</v>
      </c>
      <c r="AO248" s="156"/>
      <c r="AP248" s="157"/>
      <c r="AQ248" s="158"/>
      <c r="AR248" s="158"/>
      <c r="AS248" s="14"/>
      <c r="AT248" s="158"/>
    </row>
    <row r="249" spans="1:46" ht="50.65" customHeight="1" x14ac:dyDescent="0.25">
      <c r="A249" s="142" t="str">
        <f t="shared" si="28"/>
        <v>✔</v>
      </c>
      <c r="B249" s="143">
        <v>2026</v>
      </c>
      <c r="C249" s="144" t="s">
        <v>14</v>
      </c>
      <c r="D249" s="144" t="s">
        <v>734</v>
      </c>
      <c r="E249" s="145" t="s">
        <v>39</v>
      </c>
      <c r="F249" s="145"/>
      <c r="G249" s="146" t="s">
        <v>753</v>
      </c>
      <c r="H249" s="143" t="s">
        <v>179</v>
      </c>
      <c r="I249" s="145" t="s">
        <v>184</v>
      </c>
      <c r="J249" s="145"/>
      <c r="K249" s="143" t="s">
        <v>99</v>
      </c>
      <c r="L249" s="145" t="s">
        <v>93</v>
      </c>
      <c r="M249" s="147" t="s">
        <v>3</v>
      </c>
      <c r="N249" s="148" t="s">
        <v>256</v>
      </c>
      <c r="O249" s="149"/>
      <c r="P249" s="150"/>
      <c r="Q249" s="150"/>
      <c r="R249" s="145" t="s">
        <v>195</v>
      </c>
      <c r="S249" s="151"/>
      <c r="T249" s="152"/>
      <c r="U249" s="153" t="s">
        <v>754</v>
      </c>
      <c r="V249" s="145">
        <v>2026</v>
      </c>
      <c r="W249" s="152">
        <v>46387</v>
      </c>
      <c r="X249" s="152"/>
      <c r="Y249" s="152">
        <v>46024</v>
      </c>
      <c r="Z249" s="149">
        <v>51600</v>
      </c>
      <c r="AA249" s="150"/>
      <c r="AB249" s="150">
        <f t="shared" si="32"/>
        <v>51600</v>
      </c>
      <c r="AC249" s="150"/>
      <c r="AD249" s="150">
        <f t="shared" si="33"/>
        <v>51600</v>
      </c>
      <c r="AE249" s="150">
        <f t="shared" si="34"/>
        <v>51600</v>
      </c>
      <c r="AF249" s="154" t="s">
        <v>6</v>
      </c>
      <c r="AG249" s="153"/>
      <c r="AH249" s="150"/>
      <c r="AI249" s="150"/>
      <c r="AJ249" s="150"/>
      <c r="AK249" s="150"/>
      <c r="AL249" s="155"/>
      <c r="AM249" s="155"/>
      <c r="AN249" s="153" t="s">
        <v>258</v>
      </c>
      <c r="AO249" s="156"/>
      <c r="AP249" s="157"/>
      <c r="AQ249" s="158"/>
      <c r="AR249" s="158"/>
      <c r="AS249" s="14"/>
      <c r="AT249" s="158"/>
    </row>
    <row r="250" spans="1:46" ht="50.65" customHeight="1" x14ac:dyDescent="0.25">
      <c r="A250" s="142" t="str">
        <f t="shared" si="28"/>
        <v>✔</v>
      </c>
      <c r="B250" s="143">
        <v>2026</v>
      </c>
      <c r="C250" s="144" t="s">
        <v>14</v>
      </c>
      <c r="D250" s="144" t="s">
        <v>734</v>
      </c>
      <c r="E250" s="145" t="s">
        <v>39</v>
      </c>
      <c r="F250" s="145"/>
      <c r="G250" s="146" t="s">
        <v>755</v>
      </c>
      <c r="H250" s="143" t="s">
        <v>179</v>
      </c>
      <c r="I250" s="145" t="s">
        <v>184</v>
      </c>
      <c r="J250" s="145"/>
      <c r="K250" s="143" t="s">
        <v>99</v>
      </c>
      <c r="L250" s="145" t="s">
        <v>93</v>
      </c>
      <c r="M250" s="147" t="s">
        <v>3</v>
      </c>
      <c r="N250" s="148" t="s">
        <v>256</v>
      </c>
      <c r="O250" s="149"/>
      <c r="P250" s="150"/>
      <c r="Q250" s="150"/>
      <c r="R250" s="145" t="s">
        <v>195</v>
      </c>
      <c r="S250" s="151"/>
      <c r="T250" s="152"/>
      <c r="U250" s="153" t="s">
        <v>756</v>
      </c>
      <c r="V250" s="145">
        <v>2026</v>
      </c>
      <c r="W250" s="152">
        <v>46387</v>
      </c>
      <c r="X250" s="152"/>
      <c r="Y250" s="152">
        <v>46024</v>
      </c>
      <c r="Z250" s="149">
        <v>51600</v>
      </c>
      <c r="AA250" s="150"/>
      <c r="AB250" s="150">
        <f t="shared" si="32"/>
        <v>51600</v>
      </c>
      <c r="AC250" s="150"/>
      <c r="AD250" s="150">
        <f t="shared" si="33"/>
        <v>51600</v>
      </c>
      <c r="AE250" s="150">
        <f t="shared" si="34"/>
        <v>51600</v>
      </c>
      <c r="AF250" s="154" t="s">
        <v>6</v>
      </c>
      <c r="AG250" s="153"/>
      <c r="AH250" s="150"/>
      <c r="AI250" s="150"/>
      <c r="AJ250" s="150"/>
      <c r="AK250" s="150"/>
      <c r="AL250" s="155"/>
      <c r="AM250" s="155"/>
      <c r="AN250" s="153" t="s">
        <v>258</v>
      </c>
      <c r="AO250" s="156"/>
      <c r="AP250" s="157"/>
      <c r="AQ250" s="158"/>
      <c r="AR250" s="158"/>
      <c r="AS250" s="14"/>
      <c r="AT250" s="158"/>
    </row>
    <row r="251" spans="1:46" ht="50.65" customHeight="1" x14ac:dyDescent="0.25">
      <c r="A251" s="142" t="str">
        <f t="shared" si="28"/>
        <v>✔</v>
      </c>
      <c r="B251" s="143">
        <v>2026</v>
      </c>
      <c r="C251" s="144" t="s">
        <v>14</v>
      </c>
      <c r="D251" s="144" t="s">
        <v>734</v>
      </c>
      <c r="E251" s="145" t="s">
        <v>39</v>
      </c>
      <c r="F251" s="145"/>
      <c r="G251" s="146" t="s">
        <v>757</v>
      </c>
      <c r="H251" s="143" t="s">
        <v>179</v>
      </c>
      <c r="I251" s="145" t="s">
        <v>184</v>
      </c>
      <c r="J251" s="145"/>
      <c r="K251" s="143" t="s">
        <v>99</v>
      </c>
      <c r="L251" s="145" t="s">
        <v>93</v>
      </c>
      <c r="M251" s="147" t="s">
        <v>3</v>
      </c>
      <c r="N251" s="148" t="s">
        <v>256</v>
      </c>
      <c r="O251" s="149"/>
      <c r="P251" s="150"/>
      <c r="Q251" s="150"/>
      <c r="R251" s="145" t="s">
        <v>195</v>
      </c>
      <c r="S251" s="151"/>
      <c r="T251" s="152"/>
      <c r="U251" s="153" t="s">
        <v>758</v>
      </c>
      <c r="V251" s="145">
        <v>2026</v>
      </c>
      <c r="W251" s="152">
        <v>46387</v>
      </c>
      <c r="X251" s="152"/>
      <c r="Y251" s="152">
        <v>46024</v>
      </c>
      <c r="Z251" s="149">
        <v>51600</v>
      </c>
      <c r="AA251" s="150"/>
      <c r="AB251" s="150">
        <f t="shared" si="32"/>
        <v>51600</v>
      </c>
      <c r="AC251" s="150"/>
      <c r="AD251" s="150">
        <f t="shared" si="33"/>
        <v>51600</v>
      </c>
      <c r="AE251" s="150">
        <f t="shared" si="34"/>
        <v>51600</v>
      </c>
      <c r="AF251" s="154" t="s">
        <v>6</v>
      </c>
      <c r="AG251" s="153"/>
      <c r="AH251" s="150"/>
      <c r="AI251" s="150"/>
      <c r="AJ251" s="150"/>
      <c r="AK251" s="150"/>
      <c r="AL251" s="155"/>
      <c r="AM251" s="155"/>
      <c r="AN251" s="153" t="s">
        <v>258</v>
      </c>
      <c r="AO251" s="156"/>
      <c r="AP251" s="157"/>
      <c r="AQ251" s="158"/>
      <c r="AR251" s="158"/>
      <c r="AS251" s="14"/>
      <c r="AT251" s="158"/>
    </row>
    <row r="252" spans="1:46" ht="50.65" customHeight="1" x14ac:dyDescent="0.25">
      <c r="A252" s="142" t="str">
        <f t="shared" si="28"/>
        <v>✔</v>
      </c>
      <c r="B252" s="143">
        <v>2026</v>
      </c>
      <c r="C252" s="144" t="s">
        <v>14</v>
      </c>
      <c r="D252" s="144" t="s">
        <v>734</v>
      </c>
      <c r="E252" s="145" t="s">
        <v>39</v>
      </c>
      <c r="F252" s="145"/>
      <c r="G252" s="146" t="s">
        <v>759</v>
      </c>
      <c r="H252" s="143" t="s">
        <v>179</v>
      </c>
      <c r="I252" s="145" t="s">
        <v>184</v>
      </c>
      <c r="J252" s="145"/>
      <c r="K252" s="143" t="s">
        <v>99</v>
      </c>
      <c r="L252" s="145" t="s">
        <v>93</v>
      </c>
      <c r="M252" s="147" t="s">
        <v>3</v>
      </c>
      <c r="N252" s="148" t="s">
        <v>256</v>
      </c>
      <c r="O252" s="149"/>
      <c r="P252" s="150"/>
      <c r="Q252" s="150"/>
      <c r="R252" s="145" t="s">
        <v>195</v>
      </c>
      <c r="S252" s="151"/>
      <c r="T252" s="152"/>
      <c r="U252" s="153" t="s">
        <v>760</v>
      </c>
      <c r="V252" s="145">
        <v>2026</v>
      </c>
      <c r="W252" s="152">
        <v>46387</v>
      </c>
      <c r="X252" s="152"/>
      <c r="Y252" s="152">
        <v>46024</v>
      </c>
      <c r="Z252" s="149">
        <v>51600</v>
      </c>
      <c r="AA252" s="150"/>
      <c r="AB252" s="150">
        <f t="shared" si="32"/>
        <v>51600</v>
      </c>
      <c r="AC252" s="150"/>
      <c r="AD252" s="150">
        <f t="shared" si="33"/>
        <v>51600</v>
      </c>
      <c r="AE252" s="150">
        <f t="shared" si="34"/>
        <v>51600</v>
      </c>
      <c r="AF252" s="154" t="s">
        <v>6</v>
      </c>
      <c r="AG252" s="153"/>
      <c r="AH252" s="150"/>
      <c r="AI252" s="150"/>
      <c r="AJ252" s="150"/>
      <c r="AK252" s="150"/>
      <c r="AL252" s="155"/>
      <c r="AM252" s="155"/>
      <c r="AN252" s="153" t="s">
        <v>258</v>
      </c>
      <c r="AO252" s="156"/>
      <c r="AP252" s="157"/>
      <c r="AQ252" s="158"/>
      <c r="AR252" s="158"/>
      <c r="AS252" s="14"/>
      <c r="AT252" s="158"/>
    </row>
    <row r="253" spans="1:46" ht="46.5" customHeight="1" x14ac:dyDescent="0.25">
      <c r="A253" s="142" t="str">
        <f t="shared" si="28"/>
        <v>✔</v>
      </c>
      <c r="B253" s="143">
        <v>2026</v>
      </c>
      <c r="C253" s="144" t="s">
        <v>761</v>
      </c>
      <c r="D253" s="144" t="s">
        <v>762</v>
      </c>
      <c r="E253" s="145" t="s">
        <v>39</v>
      </c>
      <c r="F253" s="145"/>
      <c r="G253" s="146" t="s">
        <v>763</v>
      </c>
      <c r="H253" s="143" t="s">
        <v>179</v>
      </c>
      <c r="I253" s="145" t="s">
        <v>184</v>
      </c>
      <c r="J253" s="145"/>
      <c r="K253" s="143" t="s">
        <v>99</v>
      </c>
      <c r="L253" s="145" t="s">
        <v>93</v>
      </c>
      <c r="M253" s="147" t="s">
        <v>3</v>
      </c>
      <c r="N253" s="148" t="s">
        <v>256</v>
      </c>
      <c r="O253" s="149"/>
      <c r="P253" s="150"/>
      <c r="Q253" s="150"/>
      <c r="R253" s="145" t="s">
        <v>195</v>
      </c>
      <c r="S253" s="151"/>
      <c r="T253" s="152"/>
      <c r="U253" s="153" t="s">
        <v>764</v>
      </c>
      <c r="V253" s="145">
        <v>2026</v>
      </c>
      <c r="W253" s="152">
        <v>46387</v>
      </c>
      <c r="X253" s="152"/>
      <c r="Y253" s="152">
        <v>46024</v>
      </c>
      <c r="Z253" s="149">
        <v>148800</v>
      </c>
      <c r="AA253" s="150"/>
      <c r="AB253" s="150">
        <f t="shared" si="32"/>
        <v>148800</v>
      </c>
      <c r="AC253" s="150"/>
      <c r="AD253" s="150">
        <f t="shared" si="33"/>
        <v>148800</v>
      </c>
      <c r="AE253" s="150">
        <f t="shared" si="34"/>
        <v>148800</v>
      </c>
      <c r="AF253" s="154" t="s">
        <v>6</v>
      </c>
      <c r="AG253" s="153"/>
      <c r="AH253" s="150"/>
      <c r="AI253" s="150"/>
      <c r="AJ253" s="150"/>
      <c r="AK253" s="150"/>
      <c r="AL253" s="155"/>
      <c r="AM253" s="155"/>
      <c r="AN253" s="153" t="s">
        <v>258</v>
      </c>
      <c r="AO253" s="156"/>
      <c r="AP253" s="157"/>
      <c r="AQ253" s="158"/>
      <c r="AR253" s="158"/>
      <c r="AS253" s="14"/>
      <c r="AT253" s="158"/>
    </row>
    <row r="254" spans="1:46" ht="46.5" customHeight="1" x14ac:dyDescent="0.25">
      <c r="A254" s="142" t="str">
        <f t="shared" si="28"/>
        <v>✔</v>
      </c>
      <c r="B254" s="143">
        <v>2026</v>
      </c>
      <c r="C254" s="144" t="s">
        <v>761</v>
      </c>
      <c r="D254" s="144" t="s">
        <v>762</v>
      </c>
      <c r="E254" s="145" t="s">
        <v>39</v>
      </c>
      <c r="F254" s="145"/>
      <c r="G254" s="146" t="s">
        <v>765</v>
      </c>
      <c r="H254" s="143" t="s">
        <v>179</v>
      </c>
      <c r="I254" s="145" t="s">
        <v>184</v>
      </c>
      <c r="J254" s="145"/>
      <c r="K254" s="143" t="s">
        <v>99</v>
      </c>
      <c r="L254" s="145" t="s">
        <v>93</v>
      </c>
      <c r="M254" s="147" t="s">
        <v>3</v>
      </c>
      <c r="N254" s="148" t="s">
        <v>256</v>
      </c>
      <c r="O254" s="149"/>
      <c r="P254" s="150"/>
      <c r="Q254" s="150"/>
      <c r="R254" s="145" t="s">
        <v>195</v>
      </c>
      <c r="S254" s="151"/>
      <c r="T254" s="152"/>
      <c r="U254" s="153" t="s">
        <v>766</v>
      </c>
      <c r="V254" s="145">
        <v>2026</v>
      </c>
      <c r="W254" s="152">
        <v>46387</v>
      </c>
      <c r="X254" s="152"/>
      <c r="Y254" s="152">
        <v>46024</v>
      </c>
      <c r="Z254" s="149">
        <v>148800</v>
      </c>
      <c r="AA254" s="150"/>
      <c r="AB254" s="150">
        <f t="shared" si="32"/>
        <v>148800</v>
      </c>
      <c r="AC254" s="150"/>
      <c r="AD254" s="150">
        <f t="shared" si="33"/>
        <v>148800</v>
      </c>
      <c r="AE254" s="150">
        <f t="shared" si="34"/>
        <v>148800</v>
      </c>
      <c r="AF254" s="154" t="s">
        <v>6</v>
      </c>
      <c r="AG254" s="153"/>
      <c r="AH254" s="150"/>
      <c r="AI254" s="150"/>
      <c r="AJ254" s="150"/>
      <c r="AK254" s="150"/>
      <c r="AL254" s="155"/>
      <c r="AM254" s="155"/>
      <c r="AN254" s="153" t="s">
        <v>258</v>
      </c>
      <c r="AO254" s="156"/>
      <c r="AP254" s="157"/>
      <c r="AQ254" s="158"/>
      <c r="AR254" s="158"/>
      <c r="AS254" s="14"/>
      <c r="AT254" s="158"/>
    </row>
    <row r="255" spans="1:46" ht="46.5" customHeight="1" x14ac:dyDescent="0.25">
      <c r="A255" s="142" t="str">
        <f t="shared" si="28"/>
        <v>✔</v>
      </c>
      <c r="B255" s="143">
        <v>2026</v>
      </c>
      <c r="C255" s="144" t="s">
        <v>761</v>
      </c>
      <c r="D255" s="144" t="s">
        <v>762</v>
      </c>
      <c r="E255" s="145" t="s">
        <v>39</v>
      </c>
      <c r="F255" s="145"/>
      <c r="G255" s="146" t="s">
        <v>767</v>
      </c>
      <c r="H255" s="143" t="s">
        <v>179</v>
      </c>
      <c r="I255" s="145" t="s">
        <v>184</v>
      </c>
      <c r="J255" s="145"/>
      <c r="K255" s="143" t="s">
        <v>99</v>
      </c>
      <c r="L255" s="145" t="s">
        <v>93</v>
      </c>
      <c r="M255" s="147" t="s">
        <v>3</v>
      </c>
      <c r="N255" s="148" t="s">
        <v>256</v>
      </c>
      <c r="O255" s="149"/>
      <c r="P255" s="150"/>
      <c r="Q255" s="150"/>
      <c r="R255" s="145" t="s">
        <v>195</v>
      </c>
      <c r="S255" s="151"/>
      <c r="T255" s="152"/>
      <c r="U255" s="153" t="s">
        <v>768</v>
      </c>
      <c r="V255" s="145">
        <v>2026</v>
      </c>
      <c r="W255" s="152">
        <v>46387</v>
      </c>
      <c r="X255" s="152"/>
      <c r="Y255" s="152">
        <v>46024</v>
      </c>
      <c r="Z255" s="149">
        <v>96000</v>
      </c>
      <c r="AA255" s="150"/>
      <c r="AB255" s="150">
        <f t="shared" si="32"/>
        <v>96000</v>
      </c>
      <c r="AC255" s="150"/>
      <c r="AD255" s="150">
        <f t="shared" si="33"/>
        <v>96000</v>
      </c>
      <c r="AE255" s="150">
        <f t="shared" si="34"/>
        <v>96000</v>
      </c>
      <c r="AF255" s="154" t="s">
        <v>6</v>
      </c>
      <c r="AG255" s="153"/>
      <c r="AH255" s="150"/>
      <c r="AI255" s="150"/>
      <c r="AJ255" s="150"/>
      <c r="AK255" s="150"/>
      <c r="AL255" s="155"/>
      <c r="AM255" s="155"/>
      <c r="AN255" s="153" t="s">
        <v>258</v>
      </c>
      <c r="AO255" s="156"/>
      <c r="AP255" s="157"/>
      <c r="AQ255" s="158"/>
      <c r="AR255" s="158"/>
      <c r="AS255" s="14"/>
      <c r="AT255" s="158"/>
    </row>
    <row r="256" spans="1:46" ht="46.5" customHeight="1" x14ac:dyDescent="0.25">
      <c r="A256" s="142" t="str">
        <f t="shared" si="28"/>
        <v>✖</v>
      </c>
      <c r="B256" s="143">
        <v>2026</v>
      </c>
      <c r="C256" s="144" t="s">
        <v>761</v>
      </c>
      <c r="D256" s="144" t="s">
        <v>762</v>
      </c>
      <c r="E256" s="145" t="s">
        <v>39</v>
      </c>
      <c r="F256" s="145"/>
      <c r="G256" s="146" t="s">
        <v>769</v>
      </c>
      <c r="H256" s="143" t="s">
        <v>179</v>
      </c>
      <c r="I256" s="145" t="s">
        <v>65</v>
      </c>
      <c r="J256" s="145"/>
      <c r="K256" s="143" t="s">
        <v>99</v>
      </c>
      <c r="L256" s="145" t="s">
        <v>93</v>
      </c>
      <c r="M256" s="147" t="s">
        <v>3</v>
      </c>
      <c r="N256" s="148" t="s">
        <v>256</v>
      </c>
      <c r="O256" s="149"/>
      <c r="P256" s="150"/>
      <c r="Q256" s="150"/>
      <c r="R256" s="145" t="s">
        <v>195</v>
      </c>
      <c r="S256" s="151"/>
      <c r="T256" s="152"/>
      <c r="U256" s="153" t="s">
        <v>770</v>
      </c>
      <c r="V256" s="145">
        <v>2026</v>
      </c>
      <c r="W256" s="152">
        <v>46387</v>
      </c>
      <c r="X256" s="152"/>
      <c r="Y256" s="152">
        <v>46024</v>
      </c>
      <c r="Z256" s="149">
        <v>96000</v>
      </c>
      <c r="AA256" s="150"/>
      <c r="AB256" s="150">
        <f t="shared" si="32"/>
        <v>96000</v>
      </c>
      <c r="AC256" s="150"/>
      <c r="AD256" s="150">
        <f t="shared" si="33"/>
        <v>96000</v>
      </c>
      <c r="AE256" s="150">
        <f t="shared" si="34"/>
        <v>96000</v>
      </c>
      <c r="AF256" s="154" t="s">
        <v>10</v>
      </c>
      <c r="AG256" s="153"/>
      <c r="AH256" s="150"/>
      <c r="AI256" s="150"/>
      <c r="AJ256" s="150"/>
      <c r="AK256" s="150"/>
      <c r="AL256" s="155"/>
      <c r="AM256" s="155"/>
      <c r="AN256" s="153" t="s">
        <v>258</v>
      </c>
      <c r="AO256" s="156"/>
      <c r="AP256" s="157"/>
      <c r="AQ256" s="158"/>
      <c r="AR256" s="158"/>
      <c r="AS256" s="14"/>
      <c r="AT256" s="158"/>
    </row>
    <row r="257" spans="1:46" ht="46.5" customHeight="1" x14ac:dyDescent="0.25">
      <c r="A257" s="142" t="str">
        <f t="shared" si="28"/>
        <v>✔</v>
      </c>
      <c r="B257" s="143">
        <v>2026</v>
      </c>
      <c r="C257" s="144" t="s">
        <v>761</v>
      </c>
      <c r="D257" s="144" t="s">
        <v>762</v>
      </c>
      <c r="E257" s="145" t="s">
        <v>39</v>
      </c>
      <c r="F257" s="145"/>
      <c r="G257" s="146" t="s">
        <v>771</v>
      </c>
      <c r="H257" s="143" t="s">
        <v>179</v>
      </c>
      <c r="I257" s="145" t="s">
        <v>184</v>
      </c>
      <c r="J257" s="145"/>
      <c r="K257" s="143" t="s">
        <v>99</v>
      </c>
      <c r="L257" s="145" t="s">
        <v>93</v>
      </c>
      <c r="M257" s="147" t="s">
        <v>3</v>
      </c>
      <c r="N257" s="148" t="s">
        <v>256</v>
      </c>
      <c r="O257" s="149"/>
      <c r="P257" s="150"/>
      <c r="Q257" s="150"/>
      <c r="R257" s="145" t="s">
        <v>195</v>
      </c>
      <c r="S257" s="151"/>
      <c r="T257" s="152"/>
      <c r="U257" s="153" t="s">
        <v>772</v>
      </c>
      <c r="V257" s="145">
        <v>2026</v>
      </c>
      <c r="W257" s="152">
        <v>46387</v>
      </c>
      <c r="X257" s="152"/>
      <c r="Y257" s="152">
        <v>46024</v>
      </c>
      <c r="Z257" s="149">
        <v>96000</v>
      </c>
      <c r="AA257" s="150"/>
      <c r="AB257" s="150">
        <f t="shared" si="32"/>
        <v>96000</v>
      </c>
      <c r="AC257" s="150"/>
      <c r="AD257" s="150">
        <f t="shared" si="33"/>
        <v>96000</v>
      </c>
      <c r="AE257" s="150">
        <f t="shared" si="34"/>
        <v>96000</v>
      </c>
      <c r="AF257" s="154" t="s">
        <v>6</v>
      </c>
      <c r="AG257" s="153"/>
      <c r="AH257" s="150"/>
      <c r="AI257" s="150"/>
      <c r="AJ257" s="150"/>
      <c r="AK257" s="150"/>
      <c r="AL257" s="155"/>
      <c r="AM257" s="155"/>
      <c r="AN257" s="153" t="s">
        <v>258</v>
      </c>
      <c r="AO257" s="156"/>
      <c r="AP257" s="157"/>
      <c r="AQ257" s="158"/>
      <c r="AR257" s="158"/>
      <c r="AS257" s="14"/>
      <c r="AT257" s="158"/>
    </row>
    <row r="258" spans="1:46" ht="46.5" customHeight="1" x14ac:dyDescent="0.25">
      <c r="A258" s="142" t="str">
        <f t="shared" ref="A258:A321" si="35">IF(AF258="ENGAGE","✔",IF(AF258="EN COURS D'ENGAGEMENT","◕",IF(AF258="PREENGAGE","◑",IF(AF258="EN COURS DE PREENGAGEMENT","◔",IF(AF258="NON ENGAGE","✖","")))))</f>
        <v>✔</v>
      </c>
      <c r="B258" s="143">
        <v>2026</v>
      </c>
      <c r="C258" s="144" t="s">
        <v>761</v>
      </c>
      <c r="D258" s="144" t="s">
        <v>762</v>
      </c>
      <c r="E258" s="145" t="s">
        <v>39</v>
      </c>
      <c r="F258" s="145"/>
      <c r="G258" s="146" t="s">
        <v>773</v>
      </c>
      <c r="H258" s="143" t="s">
        <v>179</v>
      </c>
      <c r="I258" s="145" t="s">
        <v>184</v>
      </c>
      <c r="J258" s="145"/>
      <c r="K258" s="143" t="s">
        <v>99</v>
      </c>
      <c r="L258" s="145" t="s">
        <v>93</v>
      </c>
      <c r="M258" s="147" t="s">
        <v>3</v>
      </c>
      <c r="N258" s="148" t="s">
        <v>256</v>
      </c>
      <c r="O258" s="149"/>
      <c r="P258" s="150"/>
      <c r="Q258" s="150"/>
      <c r="R258" s="145" t="s">
        <v>195</v>
      </c>
      <c r="S258" s="151"/>
      <c r="T258" s="152"/>
      <c r="U258" s="153" t="s">
        <v>774</v>
      </c>
      <c r="V258" s="145">
        <v>2026</v>
      </c>
      <c r="W258" s="152">
        <v>46387</v>
      </c>
      <c r="X258" s="152"/>
      <c r="Y258" s="152">
        <v>46024</v>
      </c>
      <c r="Z258" s="149">
        <v>96000</v>
      </c>
      <c r="AA258" s="150"/>
      <c r="AB258" s="150">
        <f t="shared" si="32"/>
        <v>96000</v>
      </c>
      <c r="AC258" s="150"/>
      <c r="AD258" s="150">
        <f t="shared" si="33"/>
        <v>96000</v>
      </c>
      <c r="AE258" s="150">
        <f t="shared" si="34"/>
        <v>96000</v>
      </c>
      <c r="AF258" s="154" t="s">
        <v>6</v>
      </c>
      <c r="AG258" s="153"/>
      <c r="AH258" s="150"/>
      <c r="AI258" s="150"/>
      <c r="AJ258" s="150"/>
      <c r="AK258" s="150"/>
      <c r="AL258" s="155"/>
      <c r="AM258" s="155"/>
      <c r="AN258" s="153" t="s">
        <v>258</v>
      </c>
      <c r="AO258" s="156"/>
      <c r="AP258" s="157"/>
      <c r="AQ258" s="158"/>
      <c r="AR258" s="158"/>
      <c r="AS258" s="14"/>
      <c r="AT258" s="158"/>
    </row>
    <row r="259" spans="1:46" ht="46.5" customHeight="1" x14ac:dyDescent="0.25">
      <c r="A259" s="142" t="str">
        <f t="shared" si="35"/>
        <v>✔</v>
      </c>
      <c r="B259" s="143">
        <v>2026</v>
      </c>
      <c r="C259" s="144" t="s">
        <v>761</v>
      </c>
      <c r="D259" s="144" t="s">
        <v>762</v>
      </c>
      <c r="E259" s="145" t="s">
        <v>39</v>
      </c>
      <c r="F259" s="145"/>
      <c r="G259" s="146" t="s">
        <v>775</v>
      </c>
      <c r="H259" s="143" t="s">
        <v>179</v>
      </c>
      <c r="I259" s="145" t="s">
        <v>184</v>
      </c>
      <c r="J259" s="145"/>
      <c r="K259" s="143" t="s">
        <v>99</v>
      </c>
      <c r="L259" s="145" t="s">
        <v>93</v>
      </c>
      <c r="M259" s="147" t="s">
        <v>3</v>
      </c>
      <c r="N259" s="148" t="s">
        <v>256</v>
      </c>
      <c r="O259" s="149"/>
      <c r="P259" s="150"/>
      <c r="Q259" s="150"/>
      <c r="R259" s="145" t="s">
        <v>195</v>
      </c>
      <c r="S259" s="151"/>
      <c r="T259" s="152"/>
      <c r="U259" s="153" t="s">
        <v>776</v>
      </c>
      <c r="V259" s="145">
        <v>2026</v>
      </c>
      <c r="W259" s="152">
        <v>46387</v>
      </c>
      <c r="X259" s="152"/>
      <c r="Y259" s="152">
        <v>46024</v>
      </c>
      <c r="Z259" s="149">
        <v>96000</v>
      </c>
      <c r="AA259" s="150"/>
      <c r="AB259" s="150">
        <f t="shared" si="32"/>
        <v>96000</v>
      </c>
      <c r="AC259" s="150"/>
      <c r="AD259" s="150">
        <f t="shared" si="33"/>
        <v>96000</v>
      </c>
      <c r="AE259" s="150">
        <f t="shared" si="34"/>
        <v>96000</v>
      </c>
      <c r="AF259" s="154" t="s">
        <v>6</v>
      </c>
      <c r="AG259" s="153"/>
      <c r="AH259" s="150"/>
      <c r="AI259" s="150"/>
      <c r="AJ259" s="150"/>
      <c r="AK259" s="150"/>
      <c r="AL259" s="155"/>
      <c r="AM259" s="155"/>
      <c r="AN259" s="153" t="s">
        <v>258</v>
      </c>
      <c r="AO259" s="156"/>
      <c r="AP259" s="157"/>
      <c r="AQ259" s="158"/>
      <c r="AR259" s="158"/>
      <c r="AS259" s="14"/>
      <c r="AT259" s="158"/>
    </row>
    <row r="260" spans="1:46" ht="60" customHeight="1" x14ac:dyDescent="0.25">
      <c r="A260" s="142" t="str">
        <f t="shared" si="35"/>
        <v>✔</v>
      </c>
      <c r="B260" s="143">
        <v>2026</v>
      </c>
      <c r="C260" s="144" t="s">
        <v>14</v>
      </c>
      <c r="D260" s="144" t="s">
        <v>777</v>
      </c>
      <c r="E260" s="145" t="s">
        <v>39</v>
      </c>
      <c r="F260" s="145"/>
      <c r="G260" s="146" t="s">
        <v>778</v>
      </c>
      <c r="H260" s="143" t="s">
        <v>179</v>
      </c>
      <c r="I260" s="145" t="s">
        <v>184</v>
      </c>
      <c r="J260" s="145"/>
      <c r="K260" s="143" t="s">
        <v>99</v>
      </c>
      <c r="L260" s="145" t="s">
        <v>93</v>
      </c>
      <c r="M260" s="147" t="s">
        <v>3</v>
      </c>
      <c r="N260" s="148" t="s">
        <v>779</v>
      </c>
      <c r="O260" s="149"/>
      <c r="P260" s="150"/>
      <c r="Q260" s="150"/>
      <c r="R260" s="145" t="s">
        <v>195</v>
      </c>
      <c r="S260" s="151"/>
      <c r="T260" s="152"/>
      <c r="U260" s="153" t="s">
        <v>780</v>
      </c>
      <c r="V260" s="145">
        <v>2026</v>
      </c>
      <c r="W260" s="152">
        <v>46387</v>
      </c>
      <c r="X260" s="152"/>
      <c r="Y260" s="152">
        <v>46024</v>
      </c>
      <c r="Z260" s="149">
        <v>60000</v>
      </c>
      <c r="AA260" s="150"/>
      <c r="AB260" s="150">
        <f t="shared" si="32"/>
        <v>60000</v>
      </c>
      <c r="AC260" s="150"/>
      <c r="AD260" s="150">
        <f t="shared" si="33"/>
        <v>60000</v>
      </c>
      <c r="AE260" s="150">
        <f t="shared" si="34"/>
        <v>60000</v>
      </c>
      <c r="AF260" s="154" t="s">
        <v>6</v>
      </c>
      <c r="AG260" s="153"/>
      <c r="AH260" s="150"/>
      <c r="AI260" s="150"/>
      <c r="AJ260" s="150"/>
      <c r="AK260" s="150"/>
      <c r="AL260" s="155"/>
      <c r="AM260" s="155"/>
      <c r="AN260" s="153" t="s">
        <v>258</v>
      </c>
      <c r="AO260" s="156"/>
      <c r="AP260" s="157"/>
      <c r="AQ260" s="158"/>
      <c r="AR260" s="158"/>
      <c r="AS260" s="14"/>
      <c r="AT260" s="158"/>
    </row>
    <row r="261" spans="1:46" ht="60" customHeight="1" x14ac:dyDescent="0.25">
      <c r="A261" s="142" t="str">
        <f t="shared" si="35"/>
        <v>✔</v>
      </c>
      <c r="B261" s="143">
        <v>2026</v>
      </c>
      <c r="C261" s="144" t="s">
        <v>14</v>
      </c>
      <c r="D261" s="144" t="s">
        <v>777</v>
      </c>
      <c r="E261" s="145" t="s">
        <v>39</v>
      </c>
      <c r="F261" s="145"/>
      <c r="G261" s="146" t="s">
        <v>781</v>
      </c>
      <c r="H261" s="143" t="s">
        <v>179</v>
      </c>
      <c r="I261" s="145" t="s">
        <v>184</v>
      </c>
      <c r="J261" s="145"/>
      <c r="K261" s="143" t="s">
        <v>99</v>
      </c>
      <c r="L261" s="145" t="s">
        <v>93</v>
      </c>
      <c r="M261" s="147" t="s">
        <v>3</v>
      </c>
      <c r="N261" s="148" t="s">
        <v>779</v>
      </c>
      <c r="O261" s="149"/>
      <c r="P261" s="150"/>
      <c r="Q261" s="150"/>
      <c r="R261" s="145" t="s">
        <v>195</v>
      </c>
      <c r="S261" s="151"/>
      <c r="T261" s="152"/>
      <c r="U261" s="153" t="s">
        <v>782</v>
      </c>
      <c r="V261" s="145">
        <v>2026</v>
      </c>
      <c r="W261" s="152">
        <v>46387</v>
      </c>
      <c r="X261" s="152"/>
      <c r="Y261" s="152">
        <v>46024</v>
      </c>
      <c r="Z261" s="149">
        <v>200000</v>
      </c>
      <c r="AA261" s="150"/>
      <c r="AB261" s="150">
        <f t="shared" si="32"/>
        <v>200000</v>
      </c>
      <c r="AC261" s="150"/>
      <c r="AD261" s="150">
        <f t="shared" si="33"/>
        <v>200000</v>
      </c>
      <c r="AE261" s="150">
        <f t="shared" si="34"/>
        <v>200000</v>
      </c>
      <c r="AF261" s="154" t="s">
        <v>6</v>
      </c>
      <c r="AG261" s="153"/>
      <c r="AH261" s="150"/>
      <c r="AI261" s="150"/>
      <c r="AJ261" s="150"/>
      <c r="AK261" s="150"/>
      <c r="AL261" s="155"/>
      <c r="AM261" s="155"/>
      <c r="AN261" s="153" t="s">
        <v>258</v>
      </c>
      <c r="AO261" s="156"/>
      <c r="AP261" s="157"/>
      <c r="AQ261" s="158"/>
      <c r="AR261" s="158"/>
      <c r="AS261" s="14"/>
      <c r="AT261" s="158"/>
    </row>
    <row r="262" spans="1:46" ht="60" customHeight="1" x14ac:dyDescent="0.25">
      <c r="A262" s="142" t="str">
        <f t="shared" si="35"/>
        <v>✔</v>
      </c>
      <c r="B262" s="143">
        <v>2026</v>
      </c>
      <c r="C262" s="144" t="s">
        <v>14</v>
      </c>
      <c r="D262" s="144" t="s">
        <v>777</v>
      </c>
      <c r="E262" s="145" t="s">
        <v>39</v>
      </c>
      <c r="F262" s="145"/>
      <c r="G262" s="146" t="s">
        <v>783</v>
      </c>
      <c r="H262" s="143" t="s">
        <v>179</v>
      </c>
      <c r="I262" s="145" t="s">
        <v>184</v>
      </c>
      <c r="J262" s="145"/>
      <c r="K262" s="143" t="s">
        <v>99</v>
      </c>
      <c r="L262" s="145" t="s">
        <v>93</v>
      </c>
      <c r="M262" s="147" t="s">
        <v>3</v>
      </c>
      <c r="N262" s="148" t="s">
        <v>779</v>
      </c>
      <c r="O262" s="149"/>
      <c r="P262" s="150"/>
      <c r="Q262" s="150"/>
      <c r="R262" s="145" t="s">
        <v>195</v>
      </c>
      <c r="S262" s="151"/>
      <c r="T262" s="152"/>
      <c r="U262" s="153" t="s">
        <v>784</v>
      </c>
      <c r="V262" s="145">
        <v>2026</v>
      </c>
      <c r="W262" s="152">
        <v>46387</v>
      </c>
      <c r="X262" s="152"/>
      <c r="Y262" s="152">
        <v>46024</v>
      </c>
      <c r="Z262" s="149">
        <v>228571.2</v>
      </c>
      <c r="AA262" s="150"/>
      <c r="AB262" s="150">
        <f t="shared" si="32"/>
        <v>228571.2</v>
      </c>
      <c r="AC262" s="150"/>
      <c r="AD262" s="150">
        <f t="shared" si="33"/>
        <v>228571.2</v>
      </c>
      <c r="AE262" s="150">
        <f t="shared" si="34"/>
        <v>228571.2</v>
      </c>
      <c r="AF262" s="154" t="s">
        <v>6</v>
      </c>
      <c r="AG262" s="153"/>
      <c r="AH262" s="150"/>
      <c r="AI262" s="150"/>
      <c r="AJ262" s="150"/>
      <c r="AK262" s="150"/>
      <c r="AL262" s="155"/>
      <c r="AM262" s="155"/>
      <c r="AN262" s="153" t="s">
        <v>258</v>
      </c>
      <c r="AO262" s="156"/>
      <c r="AP262" s="157"/>
      <c r="AQ262" s="158"/>
      <c r="AR262" s="158"/>
      <c r="AS262" s="14"/>
      <c r="AT262" s="158"/>
    </row>
    <row r="263" spans="1:46" ht="60" customHeight="1" x14ac:dyDescent="0.25">
      <c r="A263" s="142" t="str">
        <f t="shared" si="35"/>
        <v>✔</v>
      </c>
      <c r="B263" s="143">
        <v>2026</v>
      </c>
      <c r="C263" s="144" t="s">
        <v>14</v>
      </c>
      <c r="D263" s="144" t="s">
        <v>777</v>
      </c>
      <c r="E263" s="145" t="s">
        <v>39</v>
      </c>
      <c r="F263" s="145"/>
      <c r="G263" s="146" t="s">
        <v>785</v>
      </c>
      <c r="H263" s="143" t="s">
        <v>179</v>
      </c>
      <c r="I263" s="145" t="s">
        <v>184</v>
      </c>
      <c r="J263" s="145"/>
      <c r="K263" s="143" t="s">
        <v>99</v>
      </c>
      <c r="L263" s="145" t="s">
        <v>93</v>
      </c>
      <c r="M263" s="147" t="s">
        <v>3</v>
      </c>
      <c r="N263" s="148" t="s">
        <v>779</v>
      </c>
      <c r="O263" s="149"/>
      <c r="P263" s="150"/>
      <c r="Q263" s="150"/>
      <c r="R263" s="145" t="s">
        <v>195</v>
      </c>
      <c r="S263" s="151"/>
      <c r="T263" s="152"/>
      <c r="U263" s="153" t="s">
        <v>786</v>
      </c>
      <c r="V263" s="145">
        <v>2026</v>
      </c>
      <c r="W263" s="152">
        <v>46387</v>
      </c>
      <c r="X263" s="152"/>
      <c r="Y263" s="152">
        <v>46024</v>
      </c>
      <c r="Z263" s="149">
        <v>228571.2</v>
      </c>
      <c r="AA263" s="150"/>
      <c r="AB263" s="150">
        <f t="shared" si="32"/>
        <v>228571.2</v>
      </c>
      <c r="AC263" s="150"/>
      <c r="AD263" s="150">
        <f t="shared" si="33"/>
        <v>228571.2</v>
      </c>
      <c r="AE263" s="150">
        <f t="shared" si="34"/>
        <v>228571.2</v>
      </c>
      <c r="AF263" s="154" t="s">
        <v>6</v>
      </c>
      <c r="AG263" s="153"/>
      <c r="AH263" s="150"/>
      <c r="AI263" s="150"/>
      <c r="AJ263" s="150"/>
      <c r="AK263" s="150"/>
      <c r="AL263" s="155"/>
      <c r="AM263" s="155"/>
      <c r="AN263" s="153" t="s">
        <v>258</v>
      </c>
      <c r="AO263" s="156"/>
      <c r="AP263" s="157"/>
      <c r="AQ263" s="158"/>
      <c r="AR263" s="158"/>
      <c r="AS263" s="14"/>
      <c r="AT263" s="158"/>
    </row>
    <row r="264" spans="1:46" ht="60" customHeight="1" x14ac:dyDescent="0.25">
      <c r="A264" s="142" t="str">
        <f t="shared" si="35"/>
        <v>✔</v>
      </c>
      <c r="B264" s="143">
        <v>2026</v>
      </c>
      <c r="C264" s="144" t="s">
        <v>14</v>
      </c>
      <c r="D264" s="144" t="s">
        <v>777</v>
      </c>
      <c r="E264" s="145" t="s">
        <v>39</v>
      </c>
      <c r="F264" s="145"/>
      <c r="G264" s="146" t="s">
        <v>787</v>
      </c>
      <c r="H264" s="143" t="s">
        <v>179</v>
      </c>
      <c r="I264" s="145" t="s">
        <v>184</v>
      </c>
      <c r="J264" s="145"/>
      <c r="K264" s="143" t="s">
        <v>99</v>
      </c>
      <c r="L264" s="145" t="s">
        <v>93</v>
      </c>
      <c r="M264" s="147" t="s">
        <v>3</v>
      </c>
      <c r="N264" s="148" t="s">
        <v>779</v>
      </c>
      <c r="O264" s="149"/>
      <c r="P264" s="150"/>
      <c r="Q264" s="150"/>
      <c r="R264" s="145" t="s">
        <v>195</v>
      </c>
      <c r="S264" s="151"/>
      <c r="T264" s="152"/>
      <c r="U264" s="153" t="s">
        <v>788</v>
      </c>
      <c r="V264" s="145">
        <v>2026</v>
      </c>
      <c r="W264" s="152">
        <v>46387</v>
      </c>
      <c r="X264" s="152"/>
      <c r="Y264" s="152">
        <v>46024</v>
      </c>
      <c r="Z264" s="149">
        <v>171428.4</v>
      </c>
      <c r="AA264" s="150"/>
      <c r="AB264" s="150">
        <f t="shared" si="32"/>
        <v>171428.4</v>
      </c>
      <c r="AC264" s="150"/>
      <c r="AD264" s="150">
        <f t="shared" si="33"/>
        <v>171428.4</v>
      </c>
      <c r="AE264" s="150">
        <f t="shared" si="34"/>
        <v>171428.4</v>
      </c>
      <c r="AF264" s="154" t="s">
        <v>6</v>
      </c>
      <c r="AG264" s="153"/>
      <c r="AH264" s="150"/>
      <c r="AI264" s="150"/>
      <c r="AJ264" s="150"/>
      <c r="AK264" s="150"/>
      <c r="AL264" s="155"/>
      <c r="AM264" s="155"/>
      <c r="AN264" s="153" t="s">
        <v>258</v>
      </c>
      <c r="AO264" s="156"/>
      <c r="AP264" s="157"/>
      <c r="AQ264" s="158"/>
      <c r="AR264" s="158"/>
      <c r="AS264" s="14"/>
      <c r="AT264" s="158"/>
    </row>
    <row r="265" spans="1:46" ht="60" customHeight="1" x14ac:dyDescent="0.25">
      <c r="A265" s="142" t="str">
        <f t="shared" si="35"/>
        <v>✔</v>
      </c>
      <c r="B265" s="143">
        <v>2026</v>
      </c>
      <c r="C265" s="144" t="s">
        <v>14</v>
      </c>
      <c r="D265" s="144" t="s">
        <v>777</v>
      </c>
      <c r="E265" s="145" t="s">
        <v>39</v>
      </c>
      <c r="F265" s="145"/>
      <c r="G265" s="146" t="s">
        <v>789</v>
      </c>
      <c r="H265" s="143" t="s">
        <v>179</v>
      </c>
      <c r="I265" s="145" t="s">
        <v>184</v>
      </c>
      <c r="J265" s="145"/>
      <c r="K265" s="143" t="s">
        <v>99</v>
      </c>
      <c r="L265" s="145" t="s">
        <v>93</v>
      </c>
      <c r="M265" s="147" t="s">
        <v>3</v>
      </c>
      <c r="N265" s="148" t="s">
        <v>779</v>
      </c>
      <c r="O265" s="149"/>
      <c r="P265" s="150"/>
      <c r="Q265" s="150"/>
      <c r="R265" s="145" t="s">
        <v>195</v>
      </c>
      <c r="S265" s="151"/>
      <c r="T265" s="152"/>
      <c r="U265" s="153" t="s">
        <v>790</v>
      </c>
      <c r="V265" s="145">
        <v>2026</v>
      </c>
      <c r="W265" s="152">
        <v>46387</v>
      </c>
      <c r="X265" s="152"/>
      <c r="Y265" s="152">
        <v>46024</v>
      </c>
      <c r="Z265" s="149">
        <v>228571.2</v>
      </c>
      <c r="AA265" s="150"/>
      <c r="AB265" s="150">
        <f t="shared" si="32"/>
        <v>228571.2</v>
      </c>
      <c r="AC265" s="150"/>
      <c r="AD265" s="150">
        <f t="shared" si="33"/>
        <v>228571.2</v>
      </c>
      <c r="AE265" s="150">
        <f t="shared" si="34"/>
        <v>228571.2</v>
      </c>
      <c r="AF265" s="154" t="s">
        <v>6</v>
      </c>
      <c r="AG265" s="153"/>
      <c r="AH265" s="150"/>
      <c r="AI265" s="150"/>
      <c r="AJ265" s="150"/>
      <c r="AK265" s="150"/>
      <c r="AL265" s="155"/>
      <c r="AM265" s="155"/>
      <c r="AN265" s="153" t="s">
        <v>258</v>
      </c>
      <c r="AO265" s="156"/>
      <c r="AP265" s="157"/>
      <c r="AQ265" s="158"/>
      <c r="AR265" s="158"/>
      <c r="AS265" s="14"/>
      <c r="AT265" s="158"/>
    </row>
    <row r="266" spans="1:46" ht="60" customHeight="1" x14ac:dyDescent="0.25">
      <c r="A266" s="142" t="str">
        <f t="shared" si="35"/>
        <v>✔</v>
      </c>
      <c r="B266" s="143">
        <v>2026</v>
      </c>
      <c r="C266" s="144" t="s">
        <v>14</v>
      </c>
      <c r="D266" s="144" t="s">
        <v>777</v>
      </c>
      <c r="E266" s="145" t="s">
        <v>39</v>
      </c>
      <c r="F266" s="145"/>
      <c r="G266" s="146" t="s">
        <v>791</v>
      </c>
      <c r="H266" s="143" t="s">
        <v>179</v>
      </c>
      <c r="I266" s="145" t="s">
        <v>184</v>
      </c>
      <c r="J266" s="145"/>
      <c r="K266" s="143" t="s">
        <v>99</v>
      </c>
      <c r="L266" s="145" t="s">
        <v>93</v>
      </c>
      <c r="M266" s="147" t="s">
        <v>3</v>
      </c>
      <c r="N266" s="148" t="s">
        <v>779</v>
      </c>
      <c r="O266" s="149"/>
      <c r="P266" s="150"/>
      <c r="Q266" s="150"/>
      <c r="R266" s="145" t="s">
        <v>195</v>
      </c>
      <c r="S266" s="151"/>
      <c r="T266" s="152"/>
      <c r="U266" s="153" t="s">
        <v>792</v>
      </c>
      <c r="V266" s="145">
        <v>2026</v>
      </c>
      <c r="W266" s="152">
        <v>46387</v>
      </c>
      <c r="X266" s="152"/>
      <c r="Y266" s="152">
        <v>46024</v>
      </c>
      <c r="Z266" s="149">
        <v>171428.4</v>
      </c>
      <c r="AA266" s="150"/>
      <c r="AB266" s="150">
        <f t="shared" si="32"/>
        <v>171428.4</v>
      </c>
      <c r="AC266" s="150"/>
      <c r="AD266" s="150">
        <f t="shared" si="33"/>
        <v>171428.4</v>
      </c>
      <c r="AE266" s="150">
        <f t="shared" si="34"/>
        <v>171428.4</v>
      </c>
      <c r="AF266" s="154" t="s">
        <v>6</v>
      </c>
      <c r="AG266" s="153"/>
      <c r="AH266" s="150"/>
      <c r="AI266" s="150"/>
      <c r="AJ266" s="150"/>
      <c r="AK266" s="150"/>
      <c r="AL266" s="155"/>
      <c r="AM266" s="155"/>
      <c r="AN266" s="153" t="s">
        <v>258</v>
      </c>
      <c r="AO266" s="156"/>
      <c r="AP266" s="157"/>
      <c r="AQ266" s="158"/>
      <c r="AR266" s="158"/>
      <c r="AS266" s="14"/>
      <c r="AT266" s="158"/>
    </row>
    <row r="267" spans="1:46" ht="80.25" customHeight="1" x14ac:dyDescent="0.25">
      <c r="A267" s="142" t="str">
        <f t="shared" si="35"/>
        <v>✔</v>
      </c>
      <c r="B267" s="143">
        <v>2026</v>
      </c>
      <c r="C267" s="144" t="s">
        <v>14</v>
      </c>
      <c r="D267" s="144" t="s">
        <v>777</v>
      </c>
      <c r="E267" s="145" t="s">
        <v>39</v>
      </c>
      <c r="F267" s="145"/>
      <c r="G267" s="146" t="s">
        <v>793</v>
      </c>
      <c r="H267" s="143" t="s">
        <v>179</v>
      </c>
      <c r="I267" s="145" t="s">
        <v>184</v>
      </c>
      <c r="J267" s="145"/>
      <c r="K267" s="143" t="s">
        <v>99</v>
      </c>
      <c r="L267" s="145" t="s">
        <v>93</v>
      </c>
      <c r="M267" s="147" t="s">
        <v>3</v>
      </c>
      <c r="N267" s="148" t="s">
        <v>779</v>
      </c>
      <c r="O267" s="149"/>
      <c r="P267" s="150"/>
      <c r="Q267" s="150"/>
      <c r="R267" s="145" t="s">
        <v>195</v>
      </c>
      <c r="S267" s="151"/>
      <c r="T267" s="152"/>
      <c r="U267" s="153" t="s">
        <v>794</v>
      </c>
      <c r="V267" s="145">
        <v>2026</v>
      </c>
      <c r="W267" s="152">
        <v>46387</v>
      </c>
      <c r="X267" s="152"/>
      <c r="Y267" s="152">
        <v>46024</v>
      </c>
      <c r="Z267" s="149">
        <v>290399.76</v>
      </c>
      <c r="AA267" s="150"/>
      <c r="AB267" s="150">
        <f t="shared" si="32"/>
        <v>290399.76</v>
      </c>
      <c r="AC267" s="150"/>
      <c r="AD267" s="150">
        <f t="shared" si="33"/>
        <v>290399.76</v>
      </c>
      <c r="AE267" s="150">
        <f t="shared" si="34"/>
        <v>290399.76</v>
      </c>
      <c r="AF267" s="154" t="s">
        <v>6</v>
      </c>
      <c r="AG267" s="153"/>
      <c r="AH267" s="150"/>
      <c r="AI267" s="150"/>
      <c r="AJ267" s="150"/>
      <c r="AK267" s="150"/>
      <c r="AL267" s="155"/>
      <c r="AM267" s="155"/>
      <c r="AN267" s="153" t="s">
        <v>258</v>
      </c>
      <c r="AO267" s="156"/>
      <c r="AP267" s="157"/>
      <c r="AQ267" s="158"/>
      <c r="AR267" s="158"/>
      <c r="AS267" s="14"/>
      <c r="AT267" s="158"/>
    </row>
    <row r="268" spans="1:46" ht="60" customHeight="1" x14ac:dyDescent="0.25">
      <c r="A268" s="142" t="str">
        <f t="shared" si="35"/>
        <v>✔</v>
      </c>
      <c r="B268" s="143">
        <v>2026</v>
      </c>
      <c r="C268" s="144" t="s">
        <v>14</v>
      </c>
      <c r="D268" s="144" t="s">
        <v>777</v>
      </c>
      <c r="E268" s="145" t="s">
        <v>39</v>
      </c>
      <c r="F268" s="145"/>
      <c r="G268" s="146" t="s">
        <v>795</v>
      </c>
      <c r="H268" s="143" t="s">
        <v>179</v>
      </c>
      <c r="I268" s="145" t="s">
        <v>184</v>
      </c>
      <c r="J268" s="145"/>
      <c r="K268" s="143" t="s">
        <v>99</v>
      </c>
      <c r="L268" s="145" t="s">
        <v>93</v>
      </c>
      <c r="M268" s="147" t="s">
        <v>3</v>
      </c>
      <c r="N268" s="148" t="s">
        <v>779</v>
      </c>
      <c r="O268" s="149"/>
      <c r="P268" s="150"/>
      <c r="Q268" s="150"/>
      <c r="R268" s="145" t="s">
        <v>195</v>
      </c>
      <c r="S268" s="151"/>
      <c r="T268" s="152"/>
      <c r="U268" s="153" t="s">
        <v>796</v>
      </c>
      <c r="V268" s="145">
        <v>2026</v>
      </c>
      <c r="W268" s="152">
        <v>46387</v>
      </c>
      <c r="X268" s="152"/>
      <c r="Y268" s="152">
        <v>46024</v>
      </c>
      <c r="Z268" s="149">
        <v>171428.4</v>
      </c>
      <c r="AA268" s="150"/>
      <c r="AB268" s="150">
        <f t="shared" ref="AB268:AB304" si="36">Z268</f>
        <v>171428.4</v>
      </c>
      <c r="AC268" s="150"/>
      <c r="AD268" s="150">
        <f t="shared" ref="AD268:AD304" si="37">Z268</f>
        <v>171428.4</v>
      </c>
      <c r="AE268" s="150">
        <f t="shared" ref="AE268:AE304" si="38">AB268</f>
        <v>171428.4</v>
      </c>
      <c r="AF268" s="154" t="s">
        <v>6</v>
      </c>
      <c r="AG268" s="153"/>
      <c r="AH268" s="150"/>
      <c r="AI268" s="150"/>
      <c r="AJ268" s="150"/>
      <c r="AK268" s="150"/>
      <c r="AL268" s="155"/>
      <c r="AM268" s="155"/>
      <c r="AN268" s="153" t="s">
        <v>258</v>
      </c>
      <c r="AO268" s="156"/>
      <c r="AP268" s="157"/>
      <c r="AQ268" s="158"/>
      <c r="AR268" s="158"/>
      <c r="AS268" s="14"/>
      <c r="AT268" s="158"/>
    </row>
    <row r="269" spans="1:46" ht="65.45" customHeight="1" x14ac:dyDescent="0.25">
      <c r="A269" s="142" t="str">
        <f t="shared" si="35"/>
        <v>✔</v>
      </c>
      <c r="B269" s="143">
        <v>2026</v>
      </c>
      <c r="C269" s="144" t="s">
        <v>14</v>
      </c>
      <c r="D269" s="144" t="s">
        <v>777</v>
      </c>
      <c r="E269" s="145" t="s">
        <v>39</v>
      </c>
      <c r="F269" s="145"/>
      <c r="G269" s="146" t="s">
        <v>797</v>
      </c>
      <c r="H269" s="143" t="s">
        <v>179</v>
      </c>
      <c r="I269" s="145" t="s">
        <v>184</v>
      </c>
      <c r="J269" s="145"/>
      <c r="K269" s="143" t="s">
        <v>99</v>
      </c>
      <c r="L269" s="145" t="s">
        <v>93</v>
      </c>
      <c r="M269" s="147" t="s">
        <v>3</v>
      </c>
      <c r="N269" s="148" t="s">
        <v>779</v>
      </c>
      <c r="O269" s="149"/>
      <c r="P269" s="150"/>
      <c r="Q269" s="150"/>
      <c r="R269" s="145" t="s">
        <v>195</v>
      </c>
      <c r="S269" s="151"/>
      <c r="T269" s="152"/>
      <c r="U269" s="153" t="s">
        <v>798</v>
      </c>
      <c r="V269" s="145">
        <v>2026</v>
      </c>
      <c r="W269" s="152">
        <v>46387</v>
      </c>
      <c r="X269" s="152"/>
      <c r="Y269" s="152">
        <v>46024</v>
      </c>
      <c r="Z269" s="149">
        <v>125714.16</v>
      </c>
      <c r="AA269" s="150"/>
      <c r="AB269" s="150">
        <f t="shared" si="36"/>
        <v>125714.16</v>
      </c>
      <c r="AC269" s="150"/>
      <c r="AD269" s="150">
        <f t="shared" si="37"/>
        <v>125714.16</v>
      </c>
      <c r="AE269" s="150">
        <f t="shared" si="38"/>
        <v>125714.16</v>
      </c>
      <c r="AF269" s="154" t="s">
        <v>6</v>
      </c>
      <c r="AG269" s="153"/>
      <c r="AH269" s="150"/>
      <c r="AI269" s="150"/>
      <c r="AJ269" s="150"/>
      <c r="AK269" s="150"/>
      <c r="AL269" s="155"/>
      <c r="AM269" s="155"/>
      <c r="AN269" s="153" t="s">
        <v>258</v>
      </c>
      <c r="AO269" s="156"/>
      <c r="AP269" s="157"/>
      <c r="AQ269" s="158"/>
      <c r="AR269" s="158"/>
      <c r="AS269" s="14"/>
      <c r="AT269" s="158"/>
    </row>
    <row r="270" spans="1:46" ht="65.45" customHeight="1" x14ac:dyDescent="0.25">
      <c r="A270" s="142" t="str">
        <f t="shared" si="35"/>
        <v>✔</v>
      </c>
      <c r="B270" s="143">
        <v>2026</v>
      </c>
      <c r="C270" s="144" t="s">
        <v>14</v>
      </c>
      <c r="D270" s="144" t="s">
        <v>777</v>
      </c>
      <c r="E270" s="145" t="s">
        <v>39</v>
      </c>
      <c r="F270" s="145"/>
      <c r="G270" s="146" t="s">
        <v>799</v>
      </c>
      <c r="H270" s="143" t="s">
        <v>179</v>
      </c>
      <c r="I270" s="145" t="s">
        <v>184</v>
      </c>
      <c r="J270" s="145"/>
      <c r="K270" s="143" t="s">
        <v>99</v>
      </c>
      <c r="L270" s="145" t="s">
        <v>93</v>
      </c>
      <c r="M270" s="147" t="s">
        <v>3</v>
      </c>
      <c r="N270" s="148" t="s">
        <v>779</v>
      </c>
      <c r="O270" s="149"/>
      <c r="P270" s="150"/>
      <c r="Q270" s="150"/>
      <c r="R270" s="145" t="s">
        <v>195</v>
      </c>
      <c r="S270" s="151"/>
      <c r="T270" s="152"/>
      <c r="U270" s="153" t="s">
        <v>800</v>
      </c>
      <c r="V270" s="145">
        <v>2026</v>
      </c>
      <c r="W270" s="152">
        <v>46387</v>
      </c>
      <c r="X270" s="152"/>
      <c r="Y270" s="152">
        <v>46024</v>
      </c>
      <c r="Z270" s="149">
        <v>152114.16</v>
      </c>
      <c r="AA270" s="150"/>
      <c r="AB270" s="150">
        <f t="shared" si="36"/>
        <v>152114.16</v>
      </c>
      <c r="AC270" s="150"/>
      <c r="AD270" s="150">
        <f t="shared" si="37"/>
        <v>152114.16</v>
      </c>
      <c r="AE270" s="150">
        <f t="shared" si="38"/>
        <v>152114.16</v>
      </c>
      <c r="AF270" s="154" t="s">
        <v>6</v>
      </c>
      <c r="AG270" s="153"/>
      <c r="AH270" s="150"/>
      <c r="AI270" s="150"/>
      <c r="AJ270" s="150"/>
      <c r="AK270" s="150"/>
      <c r="AL270" s="155"/>
      <c r="AM270" s="155"/>
      <c r="AN270" s="153" t="s">
        <v>258</v>
      </c>
      <c r="AO270" s="156"/>
      <c r="AP270" s="157"/>
      <c r="AQ270" s="158"/>
      <c r="AR270" s="158"/>
      <c r="AS270" s="14"/>
      <c r="AT270" s="158"/>
    </row>
    <row r="271" spans="1:46" ht="65.45" customHeight="1" x14ac:dyDescent="0.25">
      <c r="A271" s="142" t="str">
        <f t="shared" si="35"/>
        <v>✔</v>
      </c>
      <c r="B271" s="143">
        <v>2026</v>
      </c>
      <c r="C271" s="144" t="s">
        <v>14</v>
      </c>
      <c r="D271" s="144" t="s">
        <v>777</v>
      </c>
      <c r="E271" s="145" t="s">
        <v>39</v>
      </c>
      <c r="F271" s="145"/>
      <c r="G271" s="146" t="s">
        <v>801</v>
      </c>
      <c r="H271" s="143" t="s">
        <v>179</v>
      </c>
      <c r="I271" s="145" t="s">
        <v>184</v>
      </c>
      <c r="J271" s="145"/>
      <c r="K271" s="143" t="s">
        <v>99</v>
      </c>
      <c r="L271" s="145" t="s">
        <v>93</v>
      </c>
      <c r="M271" s="147" t="s">
        <v>3</v>
      </c>
      <c r="N271" s="148" t="s">
        <v>779</v>
      </c>
      <c r="O271" s="149"/>
      <c r="P271" s="150"/>
      <c r="Q271" s="150"/>
      <c r="R271" s="145" t="s">
        <v>195</v>
      </c>
      <c r="S271" s="151"/>
      <c r="T271" s="152"/>
      <c r="U271" s="153" t="s">
        <v>802</v>
      </c>
      <c r="V271" s="145">
        <v>2026</v>
      </c>
      <c r="W271" s="152">
        <v>46387</v>
      </c>
      <c r="X271" s="152"/>
      <c r="Y271" s="152">
        <v>46024</v>
      </c>
      <c r="Z271" s="149">
        <v>125714.16</v>
      </c>
      <c r="AA271" s="150"/>
      <c r="AB271" s="150">
        <f t="shared" si="36"/>
        <v>125714.16</v>
      </c>
      <c r="AC271" s="150"/>
      <c r="AD271" s="150">
        <f t="shared" si="37"/>
        <v>125714.16</v>
      </c>
      <c r="AE271" s="150">
        <f t="shared" si="38"/>
        <v>125714.16</v>
      </c>
      <c r="AF271" s="154" t="s">
        <v>6</v>
      </c>
      <c r="AG271" s="153"/>
      <c r="AH271" s="150"/>
      <c r="AI271" s="150"/>
      <c r="AJ271" s="150"/>
      <c r="AK271" s="150"/>
      <c r="AL271" s="155"/>
      <c r="AM271" s="155"/>
      <c r="AN271" s="153" t="s">
        <v>258</v>
      </c>
      <c r="AO271" s="156"/>
      <c r="AP271" s="157"/>
      <c r="AQ271" s="158"/>
      <c r="AR271" s="158"/>
      <c r="AS271" s="14"/>
      <c r="AT271" s="158"/>
    </row>
    <row r="272" spans="1:46" ht="65.45" customHeight="1" x14ac:dyDescent="0.25">
      <c r="A272" s="142" t="str">
        <f t="shared" si="35"/>
        <v>✔</v>
      </c>
      <c r="B272" s="143">
        <v>2026</v>
      </c>
      <c r="C272" s="144" t="s">
        <v>14</v>
      </c>
      <c r="D272" s="144" t="s">
        <v>777</v>
      </c>
      <c r="E272" s="145" t="s">
        <v>39</v>
      </c>
      <c r="F272" s="145"/>
      <c r="G272" s="146" t="s">
        <v>803</v>
      </c>
      <c r="H272" s="143" t="s">
        <v>179</v>
      </c>
      <c r="I272" s="145" t="s">
        <v>184</v>
      </c>
      <c r="J272" s="145"/>
      <c r="K272" s="143" t="s">
        <v>99</v>
      </c>
      <c r="L272" s="145" t="s">
        <v>93</v>
      </c>
      <c r="M272" s="147" t="s">
        <v>3</v>
      </c>
      <c r="N272" s="148" t="s">
        <v>779</v>
      </c>
      <c r="O272" s="149"/>
      <c r="P272" s="150"/>
      <c r="Q272" s="150"/>
      <c r="R272" s="145" t="s">
        <v>195</v>
      </c>
      <c r="S272" s="151"/>
      <c r="T272" s="152"/>
      <c r="U272" s="153" t="s">
        <v>804</v>
      </c>
      <c r="V272" s="145">
        <v>2026</v>
      </c>
      <c r="W272" s="152">
        <v>46387</v>
      </c>
      <c r="X272" s="152"/>
      <c r="Y272" s="152">
        <v>46024</v>
      </c>
      <c r="Z272" s="149">
        <v>111428.46</v>
      </c>
      <c r="AA272" s="150"/>
      <c r="AB272" s="150">
        <f t="shared" si="36"/>
        <v>111428.46</v>
      </c>
      <c r="AC272" s="150"/>
      <c r="AD272" s="150">
        <f t="shared" si="37"/>
        <v>111428.46</v>
      </c>
      <c r="AE272" s="150">
        <f t="shared" si="38"/>
        <v>111428.46</v>
      </c>
      <c r="AF272" s="154" t="s">
        <v>6</v>
      </c>
      <c r="AG272" s="153"/>
      <c r="AH272" s="150"/>
      <c r="AI272" s="150"/>
      <c r="AJ272" s="150"/>
      <c r="AK272" s="150"/>
      <c r="AL272" s="155"/>
      <c r="AM272" s="155"/>
      <c r="AN272" s="153" t="s">
        <v>258</v>
      </c>
      <c r="AO272" s="156"/>
      <c r="AP272" s="157"/>
      <c r="AQ272" s="158"/>
      <c r="AR272" s="158"/>
      <c r="AS272" s="14"/>
      <c r="AT272" s="158"/>
    </row>
    <row r="273" spans="1:46" ht="60" customHeight="1" x14ac:dyDescent="0.25">
      <c r="A273" s="142" t="str">
        <f t="shared" si="35"/>
        <v>✔</v>
      </c>
      <c r="B273" s="143">
        <v>2026</v>
      </c>
      <c r="C273" s="144" t="s">
        <v>14</v>
      </c>
      <c r="D273" s="144" t="s">
        <v>777</v>
      </c>
      <c r="E273" s="145" t="s">
        <v>39</v>
      </c>
      <c r="F273" s="145"/>
      <c r="G273" s="146" t="s">
        <v>805</v>
      </c>
      <c r="H273" s="143" t="s">
        <v>179</v>
      </c>
      <c r="I273" s="145" t="s">
        <v>184</v>
      </c>
      <c r="J273" s="145"/>
      <c r="K273" s="143" t="s">
        <v>99</v>
      </c>
      <c r="L273" s="145" t="s">
        <v>93</v>
      </c>
      <c r="M273" s="147" t="s">
        <v>3</v>
      </c>
      <c r="N273" s="148" t="s">
        <v>779</v>
      </c>
      <c r="O273" s="149"/>
      <c r="P273" s="150"/>
      <c r="Q273" s="150"/>
      <c r="R273" s="145" t="s">
        <v>195</v>
      </c>
      <c r="S273" s="151"/>
      <c r="T273" s="152"/>
      <c r="U273" s="153" t="s">
        <v>806</v>
      </c>
      <c r="V273" s="145">
        <v>2026</v>
      </c>
      <c r="W273" s="152">
        <v>46387</v>
      </c>
      <c r="X273" s="152"/>
      <c r="Y273" s="152">
        <v>46024</v>
      </c>
      <c r="Z273" s="149">
        <v>42857.1</v>
      </c>
      <c r="AA273" s="150"/>
      <c r="AB273" s="150">
        <f t="shared" si="36"/>
        <v>42857.1</v>
      </c>
      <c r="AC273" s="150"/>
      <c r="AD273" s="150">
        <f t="shared" si="37"/>
        <v>42857.1</v>
      </c>
      <c r="AE273" s="150">
        <f t="shared" si="38"/>
        <v>42857.1</v>
      </c>
      <c r="AF273" s="154" t="s">
        <v>6</v>
      </c>
      <c r="AG273" s="153"/>
      <c r="AH273" s="150"/>
      <c r="AI273" s="150"/>
      <c r="AJ273" s="150"/>
      <c r="AK273" s="150"/>
      <c r="AL273" s="155"/>
      <c r="AM273" s="155"/>
      <c r="AN273" s="153" t="s">
        <v>258</v>
      </c>
      <c r="AO273" s="156"/>
      <c r="AP273" s="157"/>
      <c r="AQ273" s="158"/>
      <c r="AR273" s="158"/>
      <c r="AS273" s="14"/>
      <c r="AT273" s="158"/>
    </row>
    <row r="274" spans="1:46" ht="60" customHeight="1" x14ac:dyDescent="0.25">
      <c r="A274" s="142" t="str">
        <f t="shared" si="35"/>
        <v>✔</v>
      </c>
      <c r="B274" s="143">
        <v>2026</v>
      </c>
      <c r="C274" s="144" t="s">
        <v>14</v>
      </c>
      <c r="D274" s="144" t="s">
        <v>777</v>
      </c>
      <c r="E274" s="145" t="s">
        <v>39</v>
      </c>
      <c r="F274" s="145"/>
      <c r="G274" s="146" t="s">
        <v>807</v>
      </c>
      <c r="H274" s="143" t="s">
        <v>179</v>
      </c>
      <c r="I274" s="145" t="s">
        <v>184</v>
      </c>
      <c r="J274" s="145"/>
      <c r="K274" s="143" t="s">
        <v>99</v>
      </c>
      <c r="L274" s="145" t="s">
        <v>93</v>
      </c>
      <c r="M274" s="147" t="s">
        <v>3</v>
      </c>
      <c r="N274" s="148" t="s">
        <v>779</v>
      </c>
      <c r="O274" s="149"/>
      <c r="P274" s="150"/>
      <c r="Q274" s="150"/>
      <c r="R274" s="145" t="s">
        <v>195</v>
      </c>
      <c r="S274" s="151"/>
      <c r="T274" s="152"/>
      <c r="U274" s="153" t="s">
        <v>808</v>
      </c>
      <c r="V274" s="145">
        <v>2026</v>
      </c>
      <c r="W274" s="152">
        <v>46387</v>
      </c>
      <c r="X274" s="152"/>
      <c r="Y274" s="152">
        <v>46024</v>
      </c>
      <c r="Z274" s="149">
        <v>57142.8</v>
      </c>
      <c r="AA274" s="150"/>
      <c r="AB274" s="150">
        <f t="shared" si="36"/>
        <v>57142.8</v>
      </c>
      <c r="AC274" s="150"/>
      <c r="AD274" s="150">
        <f t="shared" si="37"/>
        <v>57142.8</v>
      </c>
      <c r="AE274" s="150">
        <f t="shared" si="38"/>
        <v>57142.8</v>
      </c>
      <c r="AF274" s="154" t="s">
        <v>6</v>
      </c>
      <c r="AG274" s="153"/>
      <c r="AH274" s="150"/>
      <c r="AI274" s="150"/>
      <c r="AJ274" s="150"/>
      <c r="AK274" s="150"/>
      <c r="AL274" s="155"/>
      <c r="AM274" s="155"/>
      <c r="AN274" s="153" t="s">
        <v>258</v>
      </c>
      <c r="AO274" s="156"/>
      <c r="AP274" s="157"/>
      <c r="AQ274" s="158"/>
      <c r="AR274" s="158"/>
      <c r="AS274" s="14"/>
      <c r="AT274" s="158"/>
    </row>
    <row r="275" spans="1:46" ht="60" customHeight="1" x14ac:dyDescent="0.25">
      <c r="A275" s="142" t="str">
        <f t="shared" si="35"/>
        <v>✔</v>
      </c>
      <c r="B275" s="143">
        <v>2026</v>
      </c>
      <c r="C275" s="144" t="s">
        <v>14</v>
      </c>
      <c r="D275" s="144" t="s">
        <v>777</v>
      </c>
      <c r="E275" s="145" t="s">
        <v>39</v>
      </c>
      <c r="F275" s="145"/>
      <c r="G275" s="146" t="s">
        <v>809</v>
      </c>
      <c r="H275" s="143" t="s">
        <v>179</v>
      </c>
      <c r="I275" s="145" t="s">
        <v>184</v>
      </c>
      <c r="J275" s="145"/>
      <c r="K275" s="143" t="s">
        <v>99</v>
      </c>
      <c r="L275" s="145" t="s">
        <v>93</v>
      </c>
      <c r="M275" s="147" t="s">
        <v>3</v>
      </c>
      <c r="N275" s="148" t="s">
        <v>779</v>
      </c>
      <c r="O275" s="149"/>
      <c r="P275" s="150"/>
      <c r="Q275" s="150"/>
      <c r="R275" s="145" t="s">
        <v>195</v>
      </c>
      <c r="S275" s="151"/>
      <c r="T275" s="152"/>
      <c r="U275" s="153" t="s">
        <v>810</v>
      </c>
      <c r="V275" s="145">
        <v>2026</v>
      </c>
      <c r="W275" s="152">
        <v>46387</v>
      </c>
      <c r="X275" s="152"/>
      <c r="Y275" s="152">
        <v>46024</v>
      </c>
      <c r="Z275" s="149">
        <v>142857</v>
      </c>
      <c r="AA275" s="150"/>
      <c r="AB275" s="150">
        <f t="shared" si="36"/>
        <v>142857</v>
      </c>
      <c r="AC275" s="150"/>
      <c r="AD275" s="150">
        <f t="shared" si="37"/>
        <v>142857</v>
      </c>
      <c r="AE275" s="150">
        <f t="shared" si="38"/>
        <v>142857</v>
      </c>
      <c r="AF275" s="154" t="s">
        <v>6</v>
      </c>
      <c r="AG275" s="153"/>
      <c r="AH275" s="150"/>
      <c r="AI275" s="150"/>
      <c r="AJ275" s="150"/>
      <c r="AK275" s="150"/>
      <c r="AL275" s="155"/>
      <c r="AM275" s="155"/>
      <c r="AN275" s="153" t="s">
        <v>258</v>
      </c>
      <c r="AO275" s="156"/>
      <c r="AP275" s="157"/>
      <c r="AQ275" s="158"/>
      <c r="AR275" s="158"/>
      <c r="AS275" s="14"/>
      <c r="AT275" s="158"/>
    </row>
    <row r="276" spans="1:46" ht="60" customHeight="1" x14ac:dyDescent="0.25">
      <c r="A276" s="142" t="str">
        <f t="shared" si="35"/>
        <v>✔</v>
      </c>
      <c r="B276" s="143">
        <v>2026</v>
      </c>
      <c r="C276" s="144" t="s">
        <v>14</v>
      </c>
      <c r="D276" s="144" t="s">
        <v>777</v>
      </c>
      <c r="E276" s="145" t="s">
        <v>39</v>
      </c>
      <c r="F276" s="145"/>
      <c r="G276" s="146" t="s">
        <v>811</v>
      </c>
      <c r="H276" s="143" t="s">
        <v>179</v>
      </c>
      <c r="I276" s="145" t="s">
        <v>184</v>
      </c>
      <c r="J276" s="145"/>
      <c r="K276" s="143" t="s">
        <v>99</v>
      </c>
      <c r="L276" s="145" t="s">
        <v>93</v>
      </c>
      <c r="M276" s="147" t="s">
        <v>3</v>
      </c>
      <c r="N276" s="148" t="s">
        <v>779</v>
      </c>
      <c r="O276" s="149"/>
      <c r="P276" s="150"/>
      <c r="Q276" s="150"/>
      <c r="R276" s="145" t="s">
        <v>195</v>
      </c>
      <c r="S276" s="151"/>
      <c r="T276" s="152"/>
      <c r="U276" s="153" t="s">
        <v>744</v>
      </c>
      <c r="V276" s="145">
        <v>2026</v>
      </c>
      <c r="W276" s="152">
        <v>46387</v>
      </c>
      <c r="X276" s="152"/>
      <c r="Y276" s="152">
        <v>46024</v>
      </c>
      <c r="Z276" s="149">
        <v>99000</v>
      </c>
      <c r="AA276" s="150"/>
      <c r="AB276" s="150">
        <f t="shared" si="36"/>
        <v>99000</v>
      </c>
      <c r="AC276" s="150"/>
      <c r="AD276" s="150">
        <f t="shared" si="37"/>
        <v>99000</v>
      </c>
      <c r="AE276" s="150">
        <f t="shared" si="38"/>
        <v>99000</v>
      </c>
      <c r="AF276" s="154" t="s">
        <v>6</v>
      </c>
      <c r="AG276" s="153"/>
      <c r="AH276" s="150"/>
      <c r="AI276" s="150"/>
      <c r="AJ276" s="150"/>
      <c r="AK276" s="150"/>
      <c r="AL276" s="155"/>
      <c r="AM276" s="155"/>
      <c r="AN276" s="153" t="s">
        <v>258</v>
      </c>
      <c r="AO276" s="156"/>
      <c r="AP276" s="157"/>
      <c r="AQ276" s="158"/>
      <c r="AR276" s="158"/>
      <c r="AS276" s="14"/>
      <c r="AT276" s="158"/>
    </row>
    <row r="277" spans="1:46" ht="60" customHeight="1" x14ac:dyDescent="0.25">
      <c r="A277" s="142" t="str">
        <f t="shared" si="35"/>
        <v>✔</v>
      </c>
      <c r="B277" s="143">
        <v>2026</v>
      </c>
      <c r="C277" s="144" t="s">
        <v>14</v>
      </c>
      <c r="D277" s="144" t="s">
        <v>777</v>
      </c>
      <c r="E277" s="145" t="s">
        <v>39</v>
      </c>
      <c r="F277" s="145"/>
      <c r="G277" s="146" t="s">
        <v>812</v>
      </c>
      <c r="H277" s="143" t="s">
        <v>179</v>
      </c>
      <c r="I277" s="145" t="s">
        <v>184</v>
      </c>
      <c r="J277" s="145"/>
      <c r="K277" s="143" t="s">
        <v>99</v>
      </c>
      <c r="L277" s="145" t="s">
        <v>93</v>
      </c>
      <c r="M277" s="147" t="s">
        <v>3</v>
      </c>
      <c r="N277" s="148" t="s">
        <v>779</v>
      </c>
      <c r="O277" s="149"/>
      <c r="P277" s="150"/>
      <c r="Q277" s="150"/>
      <c r="R277" s="145" t="s">
        <v>195</v>
      </c>
      <c r="S277" s="151"/>
      <c r="T277" s="152"/>
      <c r="U277" s="153" t="s">
        <v>813</v>
      </c>
      <c r="V277" s="145">
        <v>2026</v>
      </c>
      <c r="W277" s="152">
        <v>46387</v>
      </c>
      <c r="X277" s="152"/>
      <c r="Y277" s="152">
        <v>46024</v>
      </c>
      <c r="Z277" s="149">
        <v>99000</v>
      </c>
      <c r="AA277" s="150"/>
      <c r="AB277" s="150">
        <f t="shared" si="36"/>
        <v>99000</v>
      </c>
      <c r="AC277" s="150"/>
      <c r="AD277" s="150">
        <f t="shared" si="37"/>
        <v>99000</v>
      </c>
      <c r="AE277" s="150">
        <f t="shared" si="38"/>
        <v>99000</v>
      </c>
      <c r="AF277" s="154" t="s">
        <v>6</v>
      </c>
      <c r="AG277" s="153"/>
      <c r="AH277" s="150"/>
      <c r="AI277" s="150"/>
      <c r="AJ277" s="150"/>
      <c r="AK277" s="150"/>
      <c r="AL277" s="155"/>
      <c r="AM277" s="155"/>
      <c r="AN277" s="153" t="s">
        <v>258</v>
      </c>
      <c r="AO277" s="156"/>
      <c r="AP277" s="157"/>
      <c r="AQ277" s="158"/>
      <c r="AR277" s="158"/>
      <c r="AS277" s="14"/>
      <c r="AT277" s="158"/>
    </row>
    <row r="278" spans="1:46" ht="60" customHeight="1" x14ac:dyDescent="0.25">
      <c r="A278" s="142" t="str">
        <f t="shared" si="35"/>
        <v>✔</v>
      </c>
      <c r="B278" s="143">
        <v>2026</v>
      </c>
      <c r="C278" s="144" t="s">
        <v>14</v>
      </c>
      <c r="D278" s="144" t="s">
        <v>777</v>
      </c>
      <c r="E278" s="145" t="s">
        <v>39</v>
      </c>
      <c r="F278" s="145"/>
      <c r="G278" s="146" t="s">
        <v>814</v>
      </c>
      <c r="H278" s="143" t="s">
        <v>179</v>
      </c>
      <c r="I278" s="145" t="s">
        <v>184</v>
      </c>
      <c r="J278" s="145"/>
      <c r="K278" s="143" t="s">
        <v>99</v>
      </c>
      <c r="L278" s="145" t="s">
        <v>93</v>
      </c>
      <c r="M278" s="147" t="s">
        <v>3</v>
      </c>
      <c r="N278" s="148" t="s">
        <v>779</v>
      </c>
      <c r="O278" s="149"/>
      <c r="P278" s="150"/>
      <c r="Q278" s="150"/>
      <c r="R278" s="145" t="s">
        <v>195</v>
      </c>
      <c r="S278" s="151"/>
      <c r="T278" s="152"/>
      <c r="U278" s="153" t="s">
        <v>815</v>
      </c>
      <c r="V278" s="145">
        <v>2026</v>
      </c>
      <c r="W278" s="152">
        <v>46387</v>
      </c>
      <c r="X278" s="152"/>
      <c r="Y278" s="152">
        <v>46024</v>
      </c>
      <c r="Z278" s="149">
        <v>146571.35999999999</v>
      </c>
      <c r="AA278" s="150"/>
      <c r="AB278" s="150">
        <f t="shared" si="36"/>
        <v>146571.35999999999</v>
      </c>
      <c r="AC278" s="150"/>
      <c r="AD278" s="150">
        <f t="shared" si="37"/>
        <v>146571.35999999999</v>
      </c>
      <c r="AE278" s="150">
        <f t="shared" si="38"/>
        <v>146571.35999999999</v>
      </c>
      <c r="AF278" s="154" t="s">
        <v>6</v>
      </c>
      <c r="AG278" s="153"/>
      <c r="AH278" s="150"/>
      <c r="AI278" s="150"/>
      <c r="AJ278" s="150"/>
      <c r="AK278" s="150"/>
      <c r="AL278" s="155"/>
      <c r="AM278" s="155"/>
      <c r="AN278" s="153" t="s">
        <v>258</v>
      </c>
      <c r="AO278" s="156"/>
      <c r="AP278" s="157"/>
      <c r="AQ278" s="158"/>
      <c r="AR278" s="158"/>
      <c r="AS278" s="14"/>
      <c r="AT278" s="158"/>
    </row>
    <row r="279" spans="1:46" ht="60" customHeight="1" x14ac:dyDescent="0.25">
      <c r="A279" s="142" t="str">
        <f t="shared" si="35"/>
        <v>✔</v>
      </c>
      <c r="B279" s="143">
        <v>2026</v>
      </c>
      <c r="C279" s="144" t="s">
        <v>14</v>
      </c>
      <c r="D279" s="144" t="s">
        <v>777</v>
      </c>
      <c r="E279" s="145" t="s">
        <v>39</v>
      </c>
      <c r="F279" s="145"/>
      <c r="G279" s="146" t="s">
        <v>816</v>
      </c>
      <c r="H279" s="143" t="s">
        <v>179</v>
      </c>
      <c r="I279" s="145" t="s">
        <v>184</v>
      </c>
      <c r="J279" s="145"/>
      <c r="K279" s="143" t="s">
        <v>99</v>
      </c>
      <c r="L279" s="145" t="s">
        <v>93</v>
      </c>
      <c r="M279" s="147" t="s">
        <v>3</v>
      </c>
      <c r="N279" s="148" t="s">
        <v>779</v>
      </c>
      <c r="O279" s="149"/>
      <c r="P279" s="150"/>
      <c r="Q279" s="150"/>
      <c r="R279" s="145" t="s">
        <v>195</v>
      </c>
      <c r="S279" s="151"/>
      <c r="T279" s="152"/>
      <c r="U279" s="153" t="s">
        <v>817</v>
      </c>
      <c r="V279" s="145">
        <v>2026</v>
      </c>
      <c r="W279" s="152">
        <v>46387</v>
      </c>
      <c r="X279" s="152"/>
      <c r="Y279" s="152">
        <v>46024</v>
      </c>
      <c r="Z279" s="149">
        <v>12000</v>
      </c>
      <c r="AA279" s="150"/>
      <c r="AB279" s="150">
        <f t="shared" si="36"/>
        <v>12000</v>
      </c>
      <c r="AC279" s="150"/>
      <c r="AD279" s="150">
        <f t="shared" si="37"/>
        <v>12000</v>
      </c>
      <c r="AE279" s="150">
        <f t="shared" si="38"/>
        <v>12000</v>
      </c>
      <c r="AF279" s="154" t="s">
        <v>6</v>
      </c>
      <c r="AG279" s="153"/>
      <c r="AH279" s="150"/>
      <c r="AI279" s="150"/>
      <c r="AJ279" s="150"/>
      <c r="AK279" s="150"/>
      <c r="AL279" s="155"/>
      <c r="AM279" s="155"/>
      <c r="AN279" s="153" t="s">
        <v>258</v>
      </c>
      <c r="AO279" s="156"/>
      <c r="AP279" s="157"/>
      <c r="AQ279" s="158"/>
      <c r="AR279" s="158"/>
      <c r="AS279" s="14"/>
      <c r="AT279" s="158"/>
    </row>
    <row r="280" spans="1:46" ht="60" customHeight="1" x14ac:dyDescent="0.25">
      <c r="A280" s="142" t="str">
        <f t="shared" si="35"/>
        <v>✔</v>
      </c>
      <c r="B280" s="143">
        <v>2026</v>
      </c>
      <c r="C280" s="144" t="s">
        <v>14</v>
      </c>
      <c r="D280" s="144" t="s">
        <v>777</v>
      </c>
      <c r="E280" s="145" t="s">
        <v>39</v>
      </c>
      <c r="F280" s="145"/>
      <c r="G280" s="146" t="s">
        <v>818</v>
      </c>
      <c r="H280" s="143" t="s">
        <v>179</v>
      </c>
      <c r="I280" s="145" t="s">
        <v>184</v>
      </c>
      <c r="J280" s="145"/>
      <c r="K280" s="143" t="s">
        <v>99</v>
      </c>
      <c r="L280" s="145" t="s">
        <v>93</v>
      </c>
      <c r="M280" s="147" t="s">
        <v>3</v>
      </c>
      <c r="N280" s="148" t="s">
        <v>779</v>
      </c>
      <c r="O280" s="149"/>
      <c r="P280" s="150"/>
      <c r="Q280" s="150"/>
      <c r="R280" s="145" t="s">
        <v>195</v>
      </c>
      <c r="S280" s="151"/>
      <c r="T280" s="152"/>
      <c r="U280" s="153" t="s">
        <v>819</v>
      </c>
      <c r="V280" s="145">
        <v>2026</v>
      </c>
      <c r="W280" s="152">
        <v>46387</v>
      </c>
      <c r="X280" s="152"/>
      <c r="Y280" s="152">
        <v>46024</v>
      </c>
      <c r="Z280" s="149">
        <v>185280</v>
      </c>
      <c r="AA280" s="150"/>
      <c r="AB280" s="150">
        <f t="shared" si="36"/>
        <v>185280</v>
      </c>
      <c r="AC280" s="150"/>
      <c r="AD280" s="150">
        <f t="shared" si="37"/>
        <v>185280</v>
      </c>
      <c r="AE280" s="150">
        <f t="shared" si="38"/>
        <v>185280</v>
      </c>
      <c r="AF280" s="154" t="s">
        <v>6</v>
      </c>
      <c r="AG280" s="153"/>
      <c r="AH280" s="150"/>
      <c r="AI280" s="150"/>
      <c r="AJ280" s="150"/>
      <c r="AK280" s="150"/>
      <c r="AL280" s="155"/>
      <c r="AM280" s="155"/>
      <c r="AN280" s="153" t="s">
        <v>258</v>
      </c>
      <c r="AO280" s="156"/>
      <c r="AP280" s="157"/>
      <c r="AQ280" s="158"/>
      <c r="AR280" s="158"/>
      <c r="AS280" s="14"/>
      <c r="AT280" s="158"/>
    </row>
    <row r="281" spans="1:46" ht="60" customHeight="1" x14ac:dyDescent="0.25">
      <c r="A281" s="142" t="str">
        <f t="shared" si="35"/>
        <v>✔</v>
      </c>
      <c r="B281" s="143">
        <v>2026</v>
      </c>
      <c r="C281" s="144" t="s">
        <v>14</v>
      </c>
      <c r="D281" s="144" t="s">
        <v>777</v>
      </c>
      <c r="E281" s="145" t="s">
        <v>39</v>
      </c>
      <c r="F281" s="145"/>
      <c r="G281" s="146" t="s">
        <v>820</v>
      </c>
      <c r="H281" s="143" t="s">
        <v>179</v>
      </c>
      <c r="I281" s="145" t="s">
        <v>184</v>
      </c>
      <c r="J281" s="145"/>
      <c r="K281" s="143" t="s">
        <v>99</v>
      </c>
      <c r="L281" s="145" t="s">
        <v>93</v>
      </c>
      <c r="M281" s="147" t="s">
        <v>3</v>
      </c>
      <c r="N281" s="148" t="s">
        <v>779</v>
      </c>
      <c r="O281" s="149"/>
      <c r="P281" s="150"/>
      <c r="Q281" s="150"/>
      <c r="R281" s="145" t="s">
        <v>195</v>
      </c>
      <c r="S281" s="151"/>
      <c r="T281" s="152"/>
      <c r="U281" s="153" t="s">
        <v>821</v>
      </c>
      <c r="V281" s="145">
        <v>2026</v>
      </c>
      <c r="W281" s="152">
        <v>46387</v>
      </c>
      <c r="X281" s="152"/>
      <c r="Y281" s="152">
        <v>46024</v>
      </c>
      <c r="Z281" s="149">
        <v>138000</v>
      </c>
      <c r="AA281" s="150"/>
      <c r="AB281" s="150">
        <f t="shared" si="36"/>
        <v>138000</v>
      </c>
      <c r="AC281" s="150"/>
      <c r="AD281" s="150">
        <f t="shared" si="37"/>
        <v>138000</v>
      </c>
      <c r="AE281" s="150">
        <f t="shared" si="38"/>
        <v>138000</v>
      </c>
      <c r="AF281" s="154" t="s">
        <v>6</v>
      </c>
      <c r="AG281" s="153"/>
      <c r="AH281" s="150"/>
      <c r="AI281" s="150"/>
      <c r="AJ281" s="150"/>
      <c r="AK281" s="150"/>
      <c r="AL281" s="155"/>
      <c r="AM281" s="155"/>
      <c r="AN281" s="153" t="s">
        <v>258</v>
      </c>
      <c r="AO281" s="156"/>
      <c r="AP281" s="157"/>
      <c r="AQ281" s="158"/>
      <c r="AR281" s="158"/>
      <c r="AS281" s="14"/>
      <c r="AT281" s="158"/>
    </row>
    <row r="282" spans="1:46" ht="60" customHeight="1" x14ac:dyDescent="0.25">
      <c r="A282" s="142" t="str">
        <f t="shared" si="35"/>
        <v>✔</v>
      </c>
      <c r="B282" s="143">
        <v>2026</v>
      </c>
      <c r="C282" s="144" t="s">
        <v>14</v>
      </c>
      <c r="D282" s="144" t="s">
        <v>777</v>
      </c>
      <c r="E282" s="145" t="s">
        <v>39</v>
      </c>
      <c r="F282" s="145"/>
      <c r="G282" s="146" t="s">
        <v>822</v>
      </c>
      <c r="H282" s="143" t="s">
        <v>179</v>
      </c>
      <c r="I282" s="145" t="s">
        <v>184</v>
      </c>
      <c r="J282" s="145"/>
      <c r="K282" s="143" t="s">
        <v>99</v>
      </c>
      <c r="L282" s="145" t="s">
        <v>93</v>
      </c>
      <c r="M282" s="147" t="s">
        <v>3</v>
      </c>
      <c r="N282" s="148" t="s">
        <v>779</v>
      </c>
      <c r="O282" s="149"/>
      <c r="P282" s="150"/>
      <c r="Q282" s="150"/>
      <c r="R282" s="145" t="s">
        <v>195</v>
      </c>
      <c r="S282" s="151"/>
      <c r="T282" s="152"/>
      <c r="U282" s="153" t="s">
        <v>823</v>
      </c>
      <c r="V282" s="145">
        <v>2026</v>
      </c>
      <c r="W282" s="152">
        <v>46387</v>
      </c>
      <c r="X282" s="152"/>
      <c r="Y282" s="152">
        <v>46024</v>
      </c>
      <c r="Z282" s="149">
        <v>60000</v>
      </c>
      <c r="AA282" s="150"/>
      <c r="AB282" s="150">
        <f t="shared" si="36"/>
        <v>60000</v>
      </c>
      <c r="AC282" s="150"/>
      <c r="AD282" s="150">
        <f t="shared" si="37"/>
        <v>60000</v>
      </c>
      <c r="AE282" s="150">
        <f t="shared" si="38"/>
        <v>60000</v>
      </c>
      <c r="AF282" s="154" t="s">
        <v>6</v>
      </c>
      <c r="AG282" s="153"/>
      <c r="AH282" s="150"/>
      <c r="AI282" s="150"/>
      <c r="AJ282" s="150"/>
      <c r="AK282" s="150"/>
      <c r="AL282" s="155"/>
      <c r="AM282" s="155"/>
      <c r="AN282" s="153" t="s">
        <v>258</v>
      </c>
      <c r="AO282" s="156"/>
      <c r="AP282" s="157"/>
      <c r="AQ282" s="158"/>
      <c r="AR282" s="158"/>
      <c r="AS282" s="14"/>
      <c r="AT282" s="158"/>
    </row>
    <row r="283" spans="1:46" ht="60" customHeight="1" x14ac:dyDescent="0.25">
      <c r="A283" s="142" t="str">
        <f t="shared" si="35"/>
        <v>✔</v>
      </c>
      <c r="B283" s="143">
        <v>2026</v>
      </c>
      <c r="C283" s="144" t="s">
        <v>14</v>
      </c>
      <c r="D283" s="144" t="s">
        <v>777</v>
      </c>
      <c r="E283" s="145" t="s">
        <v>39</v>
      </c>
      <c r="F283" s="145"/>
      <c r="G283" s="146" t="s">
        <v>824</v>
      </c>
      <c r="H283" s="143" t="s">
        <v>179</v>
      </c>
      <c r="I283" s="145" t="s">
        <v>184</v>
      </c>
      <c r="J283" s="145"/>
      <c r="K283" s="143" t="s">
        <v>99</v>
      </c>
      <c r="L283" s="145" t="s">
        <v>93</v>
      </c>
      <c r="M283" s="147" t="s">
        <v>3</v>
      </c>
      <c r="N283" s="148" t="s">
        <v>779</v>
      </c>
      <c r="O283" s="149"/>
      <c r="P283" s="150"/>
      <c r="Q283" s="150"/>
      <c r="R283" s="145" t="s">
        <v>195</v>
      </c>
      <c r="S283" s="151"/>
      <c r="T283" s="152"/>
      <c r="U283" s="153" t="s">
        <v>825</v>
      </c>
      <c r="V283" s="145">
        <v>2026</v>
      </c>
      <c r="W283" s="152">
        <v>46387</v>
      </c>
      <c r="X283" s="152"/>
      <c r="Y283" s="152">
        <v>46024</v>
      </c>
      <c r="Z283" s="149">
        <v>54000</v>
      </c>
      <c r="AA283" s="150"/>
      <c r="AB283" s="150">
        <f t="shared" si="36"/>
        <v>54000</v>
      </c>
      <c r="AC283" s="150"/>
      <c r="AD283" s="150">
        <f t="shared" si="37"/>
        <v>54000</v>
      </c>
      <c r="AE283" s="150">
        <f t="shared" si="38"/>
        <v>54000</v>
      </c>
      <c r="AF283" s="154" t="s">
        <v>6</v>
      </c>
      <c r="AG283" s="153"/>
      <c r="AH283" s="150"/>
      <c r="AI283" s="150"/>
      <c r="AJ283" s="150"/>
      <c r="AK283" s="150"/>
      <c r="AL283" s="155"/>
      <c r="AM283" s="155"/>
      <c r="AN283" s="153" t="s">
        <v>258</v>
      </c>
      <c r="AO283" s="156"/>
      <c r="AP283" s="157"/>
      <c r="AQ283" s="158"/>
      <c r="AR283" s="158"/>
      <c r="AS283" s="14"/>
      <c r="AT283" s="158"/>
    </row>
    <row r="284" spans="1:46" ht="60" customHeight="1" x14ac:dyDescent="0.25">
      <c r="A284" s="142" t="str">
        <f t="shared" si="35"/>
        <v>✔</v>
      </c>
      <c r="B284" s="143">
        <v>2026</v>
      </c>
      <c r="C284" s="144" t="s">
        <v>14</v>
      </c>
      <c r="D284" s="144" t="s">
        <v>777</v>
      </c>
      <c r="E284" s="145" t="s">
        <v>39</v>
      </c>
      <c r="F284" s="145"/>
      <c r="G284" s="146" t="s">
        <v>826</v>
      </c>
      <c r="H284" s="143" t="s">
        <v>179</v>
      </c>
      <c r="I284" s="145" t="s">
        <v>184</v>
      </c>
      <c r="J284" s="145"/>
      <c r="K284" s="143" t="s">
        <v>99</v>
      </c>
      <c r="L284" s="145" t="s">
        <v>93</v>
      </c>
      <c r="M284" s="147" t="s">
        <v>3</v>
      </c>
      <c r="N284" s="148" t="s">
        <v>779</v>
      </c>
      <c r="O284" s="149"/>
      <c r="P284" s="150"/>
      <c r="Q284" s="150"/>
      <c r="R284" s="145" t="s">
        <v>195</v>
      </c>
      <c r="S284" s="151"/>
      <c r="T284" s="152"/>
      <c r="U284" s="153" t="s">
        <v>827</v>
      </c>
      <c r="V284" s="145">
        <v>2026</v>
      </c>
      <c r="W284" s="152">
        <v>46387</v>
      </c>
      <c r="X284" s="152"/>
      <c r="Y284" s="152">
        <v>46024</v>
      </c>
      <c r="Z284" s="149">
        <v>60000</v>
      </c>
      <c r="AA284" s="150"/>
      <c r="AB284" s="150">
        <f t="shared" si="36"/>
        <v>60000</v>
      </c>
      <c r="AC284" s="150"/>
      <c r="AD284" s="150">
        <f t="shared" si="37"/>
        <v>60000</v>
      </c>
      <c r="AE284" s="150">
        <f t="shared" si="38"/>
        <v>60000</v>
      </c>
      <c r="AF284" s="154" t="s">
        <v>6</v>
      </c>
      <c r="AG284" s="153"/>
      <c r="AH284" s="150"/>
      <c r="AI284" s="150"/>
      <c r="AJ284" s="150"/>
      <c r="AK284" s="150"/>
      <c r="AL284" s="155"/>
      <c r="AM284" s="155"/>
      <c r="AN284" s="153" t="s">
        <v>258</v>
      </c>
      <c r="AO284" s="156"/>
      <c r="AP284" s="157"/>
      <c r="AQ284" s="158"/>
      <c r="AR284" s="158"/>
      <c r="AS284" s="14"/>
      <c r="AT284" s="158"/>
    </row>
    <row r="285" spans="1:46" ht="60" customHeight="1" x14ac:dyDescent="0.25">
      <c r="A285" s="142" t="str">
        <f t="shared" si="35"/>
        <v>✔</v>
      </c>
      <c r="B285" s="143">
        <v>2026</v>
      </c>
      <c r="C285" s="144" t="s">
        <v>14</v>
      </c>
      <c r="D285" s="144" t="s">
        <v>777</v>
      </c>
      <c r="E285" s="145" t="s">
        <v>39</v>
      </c>
      <c r="F285" s="145"/>
      <c r="G285" s="146" t="s">
        <v>828</v>
      </c>
      <c r="H285" s="143" t="s">
        <v>179</v>
      </c>
      <c r="I285" s="145" t="s">
        <v>184</v>
      </c>
      <c r="J285" s="145"/>
      <c r="K285" s="143" t="s">
        <v>99</v>
      </c>
      <c r="L285" s="145" t="s">
        <v>93</v>
      </c>
      <c r="M285" s="147" t="s">
        <v>3</v>
      </c>
      <c r="N285" s="148" t="s">
        <v>779</v>
      </c>
      <c r="O285" s="149"/>
      <c r="P285" s="150"/>
      <c r="Q285" s="150"/>
      <c r="R285" s="145" t="s">
        <v>195</v>
      </c>
      <c r="S285" s="151"/>
      <c r="T285" s="152"/>
      <c r="U285" s="153" t="s">
        <v>829</v>
      </c>
      <c r="V285" s="145">
        <v>2026</v>
      </c>
      <c r="W285" s="152">
        <v>46387</v>
      </c>
      <c r="X285" s="152"/>
      <c r="Y285" s="152">
        <v>46024</v>
      </c>
      <c r="Z285" s="149">
        <v>100000</v>
      </c>
      <c r="AA285" s="150"/>
      <c r="AB285" s="150">
        <f t="shared" si="36"/>
        <v>100000</v>
      </c>
      <c r="AC285" s="150"/>
      <c r="AD285" s="150">
        <f t="shared" si="37"/>
        <v>100000</v>
      </c>
      <c r="AE285" s="150">
        <f t="shared" si="38"/>
        <v>100000</v>
      </c>
      <c r="AF285" s="154" t="s">
        <v>6</v>
      </c>
      <c r="AG285" s="153"/>
      <c r="AH285" s="150"/>
      <c r="AI285" s="150"/>
      <c r="AJ285" s="150"/>
      <c r="AK285" s="150"/>
      <c r="AL285" s="155"/>
      <c r="AM285" s="155"/>
      <c r="AN285" s="153" t="s">
        <v>258</v>
      </c>
      <c r="AO285" s="156"/>
      <c r="AP285" s="157"/>
      <c r="AQ285" s="158"/>
      <c r="AR285" s="158"/>
      <c r="AS285" s="14"/>
      <c r="AT285" s="158"/>
    </row>
    <row r="286" spans="1:46" ht="60" customHeight="1" x14ac:dyDescent="0.25">
      <c r="A286" s="142" t="str">
        <f t="shared" si="35"/>
        <v>✔</v>
      </c>
      <c r="B286" s="143">
        <v>2026</v>
      </c>
      <c r="C286" s="144" t="s">
        <v>14</v>
      </c>
      <c r="D286" s="144" t="s">
        <v>777</v>
      </c>
      <c r="E286" s="145" t="s">
        <v>39</v>
      </c>
      <c r="F286" s="145"/>
      <c r="G286" s="146" t="s">
        <v>830</v>
      </c>
      <c r="H286" s="143" t="s">
        <v>179</v>
      </c>
      <c r="I286" s="145" t="s">
        <v>184</v>
      </c>
      <c r="J286" s="145"/>
      <c r="K286" s="143" t="s">
        <v>99</v>
      </c>
      <c r="L286" s="145" t="s">
        <v>93</v>
      </c>
      <c r="M286" s="147" t="s">
        <v>3</v>
      </c>
      <c r="N286" s="148" t="s">
        <v>779</v>
      </c>
      <c r="O286" s="149"/>
      <c r="P286" s="150"/>
      <c r="Q286" s="150"/>
      <c r="R286" s="145" t="s">
        <v>195</v>
      </c>
      <c r="S286" s="151"/>
      <c r="T286" s="152"/>
      <c r="U286" s="153" t="s">
        <v>831</v>
      </c>
      <c r="V286" s="145">
        <v>2026</v>
      </c>
      <c r="W286" s="152">
        <v>46387</v>
      </c>
      <c r="X286" s="152"/>
      <c r="Y286" s="152">
        <v>46024</v>
      </c>
      <c r="Z286" s="149">
        <v>26000</v>
      </c>
      <c r="AA286" s="150"/>
      <c r="AB286" s="150">
        <f t="shared" si="36"/>
        <v>26000</v>
      </c>
      <c r="AC286" s="150"/>
      <c r="AD286" s="150">
        <f t="shared" si="37"/>
        <v>26000</v>
      </c>
      <c r="AE286" s="150">
        <f t="shared" si="38"/>
        <v>26000</v>
      </c>
      <c r="AF286" s="154" t="s">
        <v>6</v>
      </c>
      <c r="AG286" s="153"/>
      <c r="AH286" s="150"/>
      <c r="AI286" s="150"/>
      <c r="AJ286" s="150"/>
      <c r="AK286" s="150"/>
      <c r="AL286" s="155"/>
      <c r="AM286" s="155"/>
      <c r="AN286" s="153" t="s">
        <v>258</v>
      </c>
      <c r="AO286" s="156"/>
      <c r="AP286" s="157"/>
      <c r="AQ286" s="158"/>
      <c r="AR286" s="158"/>
      <c r="AS286" s="14"/>
      <c r="AT286" s="158"/>
    </row>
    <row r="287" spans="1:46" ht="60" customHeight="1" x14ac:dyDescent="0.25">
      <c r="A287" s="142" t="str">
        <f t="shared" si="35"/>
        <v>✔</v>
      </c>
      <c r="B287" s="143">
        <v>2026</v>
      </c>
      <c r="C287" s="144" t="s">
        <v>14</v>
      </c>
      <c r="D287" s="144" t="s">
        <v>777</v>
      </c>
      <c r="E287" s="145" t="s">
        <v>39</v>
      </c>
      <c r="F287" s="145"/>
      <c r="G287" s="146" t="s">
        <v>832</v>
      </c>
      <c r="H287" s="143" t="s">
        <v>179</v>
      </c>
      <c r="I287" s="145" t="s">
        <v>184</v>
      </c>
      <c r="J287" s="145"/>
      <c r="K287" s="143" t="s">
        <v>99</v>
      </c>
      <c r="L287" s="145" t="s">
        <v>93</v>
      </c>
      <c r="M287" s="147" t="s">
        <v>3</v>
      </c>
      <c r="N287" s="148" t="s">
        <v>779</v>
      </c>
      <c r="O287" s="149"/>
      <c r="P287" s="150"/>
      <c r="Q287" s="150"/>
      <c r="R287" s="145" t="s">
        <v>195</v>
      </c>
      <c r="S287" s="151"/>
      <c r="T287" s="152"/>
      <c r="U287" s="153" t="s">
        <v>833</v>
      </c>
      <c r="V287" s="145">
        <v>2026</v>
      </c>
      <c r="W287" s="152">
        <v>46387</v>
      </c>
      <c r="X287" s="152"/>
      <c r="Y287" s="152">
        <v>46024</v>
      </c>
      <c r="Z287" s="149">
        <v>72000</v>
      </c>
      <c r="AA287" s="150"/>
      <c r="AB287" s="150">
        <f t="shared" si="36"/>
        <v>72000</v>
      </c>
      <c r="AC287" s="150"/>
      <c r="AD287" s="150">
        <f t="shared" si="37"/>
        <v>72000</v>
      </c>
      <c r="AE287" s="150">
        <f t="shared" si="38"/>
        <v>72000</v>
      </c>
      <c r="AF287" s="154" t="s">
        <v>6</v>
      </c>
      <c r="AG287" s="153"/>
      <c r="AH287" s="150"/>
      <c r="AI287" s="150"/>
      <c r="AJ287" s="150"/>
      <c r="AK287" s="150"/>
      <c r="AL287" s="155"/>
      <c r="AM287" s="155"/>
      <c r="AN287" s="153" t="s">
        <v>258</v>
      </c>
      <c r="AO287" s="156"/>
      <c r="AP287" s="157"/>
      <c r="AQ287" s="158"/>
      <c r="AR287" s="158"/>
      <c r="AS287" s="14"/>
      <c r="AT287" s="158"/>
    </row>
    <row r="288" spans="1:46" ht="60" customHeight="1" x14ac:dyDescent="0.25">
      <c r="A288" s="142" t="str">
        <f t="shared" si="35"/>
        <v>✔</v>
      </c>
      <c r="B288" s="143">
        <v>2026</v>
      </c>
      <c r="C288" s="144" t="s">
        <v>14</v>
      </c>
      <c r="D288" s="144" t="s">
        <v>777</v>
      </c>
      <c r="E288" s="145" t="s">
        <v>39</v>
      </c>
      <c r="F288" s="145"/>
      <c r="G288" s="146" t="s">
        <v>834</v>
      </c>
      <c r="H288" s="143" t="s">
        <v>179</v>
      </c>
      <c r="I288" s="145" t="s">
        <v>184</v>
      </c>
      <c r="J288" s="145"/>
      <c r="K288" s="143" t="s">
        <v>99</v>
      </c>
      <c r="L288" s="145" t="s">
        <v>93</v>
      </c>
      <c r="M288" s="147" t="s">
        <v>3</v>
      </c>
      <c r="N288" s="148" t="s">
        <v>779</v>
      </c>
      <c r="O288" s="149"/>
      <c r="P288" s="150"/>
      <c r="Q288" s="150"/>
      <c r="R288" s="145" t="s">
        <v>195</v>
      </c>
      <c r="S288" s="151"/>
      <c r="T288" s="152"/>
      <c r="U288" s="153" t="s">
        <v>835</v>
      </c>
      <c r="V288" s="145">
        <v>2026</v>
      </c>
      <c r="W288" s="152">
        <v>46387</v>
      </c>
      <c r="X288" s="152"/>
      <c r="Y288" s="152">
        <v>46024</v>
      </c>
      <c r="Z288" s="149">
        <v>208000</v>
      </c>
      <c r="AA288" s="150"/>
      <c r="AB288" s="150">
        <f t="shared" si="36"/>
        <v>208000</v>
      </c>
      <c r="AC288" s="150"/>
      <c r="AD288" s="150">
        <f t="shared" si="37"/>
        <v>208000</v>
      </c>
      <c r="AE288" s="150">
        <f t="shared" si="38"/>
        <v>208000</v>
      </c>
      <c r="AF288" s="154" t="s">
        <v>6</v>
      </c>
      <c r="AG288" s="153"/>
      <c r="AH288" s="150"/>
      <c r="AI288" s="150"/>
      <c r="AJ288" s="150"/>
      <c r="AK288" s="150"/>
      <c r="AL288" s="155"/>
      <c r="AM288" s="155"/>
      <c r="AN288" s="153" t="s">
        <v>258</v>
      </c>
      <c r="AO288" s="156"/>
      <c r="AP288" s="157"/>
      <c r="AQ288" s="158"/>
      <c r="AR288" s="158"/>
      <c r="AS288" s="14"/>
      <c r="AT288" s="158"/>
    </row>
    <row r="289" spans="1:46" ht="60" customHeight="1" x14ac:dyDescent="0.25">
      <c r="A289" s="142" t="str">
        <f t="shared" si="35"/>
        <v>✔</v>
      </c>
      <c r="B289" s="143">
        <v>2026</v>
      </c>
      <c r="C289" s="144" t="s">
        <v>14</v>
      </c>
      <c r="D289" s="144" t="s">
        <v>777</v>
      </c>
      <c r="E289" s="145" t="s">
        <v>39</v>
      </c>
      <c r="F289" s="145"/>
      <c r="G289" s="146" t="s">
        <v>836</v>
      </c>
      <c r="H289" s="143" t="s">
        <v>179</v>
      </c>
      <c r="I289" s="145" t="s">
        <v>184</v>
      </c>
      <c r="J289" s="145"/>
      <c r="K289" s="143" t="s">
        <v>99</v>
      </c>
      <c r="L289" s="145" t="s">
        <v>93</v>
      </c>
      <c r="M289" s="147" t="s">
        <v>3</v>
      </c>
      <c r="N289" s="148" t="s">
        <v>779</v>
      </c>
      <c r="O289" s="149"/>
      <c r="P289" s="150"/>
      <c r="Q289" s="150"/>
      <c r="R289" s="145" t="s">
        <v>195</v>
      </c>
      <c r="S289" s="151"/>
      <c r="T289" s="152"/>
      <c r="U289" s="153" t="s">
        <v>837</v>
      </c>
      <c r="V289" s="145">
        <v>2026</v>
      </c>
      <c r="W289" s="152">
        <v>46387</v>
      </c>
      <c r="X289" s="152"/>
      <c r="Y289" s="152">
        <v>46024</v>
      </c>
      <c r="Z289" s="149">
        <v>130000</v>
      </c>
      <c r="AA289" s="150"/>
      <c r="AB289" s="150">
        <f t="shared" si="36"/>
        <v>130000</v>
      </c>
      <c r="AC289" s="150"/>
      <c r="AD289" s="150">
        <f t="shared" si="37"/>
        <v>130000</v>
      </c>
      <c r="AE289" s="150">
        <f t="shared" si="38"/>
        <v>130000</v>
      </c>
      <c r="AF289" s="154" t="s">
        <v>6</v>
      </c>
      <c r="AG289" s="153"/>
      <c r="AH289" s="150"/>
      <c r="AI289" s="150"/>
      <c r="AJ289" s="150"/>
      <c r="AK289" s="150"/>
      <c r="AL289" s="155"/>
      <c r="AM289" s="155"/>
      <c r="AN289" s="153" t="s">
        <v>258</v>
      </c>
      <c r="AO289" s="156"/>
      <c r="AP289" s="157"/>
      <c r="AQ289" s="158"/>
      <c r="AR289" s="158"/>
      <c r="AS289" s="14"/>
      <c r="AT289" s="158"/>
    </row>
    <row r="290" spans="1:46" ht="60" customHeight="1" x14ac:dyDescent="0.25">
      <c r="A290" s="142" t="str">
        <f t="shared" si="35"/>
        <v>✔</v>
      </c>
      <c r="B290" s="143">
        <v>2026</v>
      </c>
      <c r="C290" s="144" t="s">
        <v>14</v>
      </c>
      <c r="D290" s="144" t="s">
        <v>777</v>
      </c>
      <c r="E290" s="145" t="s">
        <v>39</v>
      </c>
      <c r="F290" s="145"/>
      <c r="G290" s="146" t="s">
        <v>838</v>
      </c>
      <c r="H290" s="143" t="s">
        <v>179</v>
      </c>
      <c r="I290" s="145" t="s">
        <v>184</v>
      </c>
      <c r="J290" s="145"/>
      <c r="K290" s="143" t="s">
        <v>99</v>
      </c>
      <c r="L290" s="145" t="s">
        <v>93</v>
      </c>
      <c r="M290" s="147" t="s">
        <v>3</v>
      </c>
      <c r="N290" s="148" t="s">
        <v>779</v>
      </c>
      <c r="O290" s="149"/>
      <c r="P290" s="150"/>
      <c r="Q290" s="150"/>
      <c r="R290" s="145" t="s">
        <v>195</v>
      </c>
      <c r="S290" s="151"/>
      <c r="T290" s="152"/>
      <c r="U290" s="153" t="s">
        <v>839</v>
      </c>
      <c r="V290" s="145">
        <v>2026</v>
      </c>
      <c r="W290" s="152">
        <v>46387</v>
      </c>
      <c r="X290" s="152"/>
      <c r="Y290" s="152">
        <v>46024</v>
      </c>
      <c r="Z290" s="149">
        <v>208000</v>
      </c>
      <c r="AA290" s="150"/>
      <c r="AB290" s="150">
        <f t="shared" si="36"/>
        <v>208000</v>
      </c>
      <c r="AC290" s="150"/>
      <c r="AD290" s="150">
        <f t="shared" si="37"/>
        <v>208000</v>
      </c>
      <c r="AE290" s="150">
        <f t="shared" si="38"/>
        <v>208000</v>
      </c>
      <c r="AF290" s="154" t="s">
        <v>6</v>
      </c>
      <c r="AG290" s="153"/>
      <c r="AH290" s="150"/>
      <c r="AI290" s="150"/>
      <c r="AJ290" s="150"/>
      <c r="AK290" s="150"/>
      <c r="AL290" s="155"/>
      <c r="AM290" s="155"/>
      <c r="AN290" s="153" t="s">
        <v>258</v>
      </c>
      <c r="AO290" s="156"/>
      <c r="AP290" s="157"/>
      <c r="AQ290" s="158"/>
      <c r="AR290" s="158"/>
      <c r="AS290" s="14"/>
      <c r="AT290" s="158"/>
    </row>
    <row r="291" spans="1:46" ht="60" customHeight="1" x14ac:dyDescent="0.25">
      <c r="A291" s="142" t="str">
        <f t="shared" si="35"/>
        <v>✔</v>
      </c>
      <c r="B291" s="143">
        <v>2026</v>
      </c>
      <c r="C291" s="144" t="s">
        <v>14</v>
      </c>
      <c r="D291" s="144" t="s">
        <v>777</v>
      </c>
      <c r="E291" s="145" t="s">
        <v>39</v>
      </c>
      <c r="F291" s="145"/>
      <c r="G291" s="146" t="s">
        <v>840</v>
      </c>
      <c r="H291" s="143" t="s">
        <v>179</v>
      </c>
      <c r="I291" s="145" t="s">
        <v>184</v>
      </c>
      <c r="J291" s="145"/>
      <c r="K291" s="143" t="s">
        <v>99</v>
      </c>
      <c r="L291" s="145" t="s">
        <v>93</v>
      </c>
      <c r="M291" s="147" t="s">
        <v>3</v>
      </c>
      <c r="N291" s="148" t="s">
        <v>779</v>
      </c>
      <c r="O291" s="149"/>
      <c r="P291" s="150"/>
      <c r="Q291" s="150"/>
      <c r="R291" s="145" t="s">
        <v>195</v>
      </c>
      <c r="S291" s="151"/>
      <c r="T291" s="152"/>
      <c r="U291" s="153" t="s">
        <v>841</v>
      </c>
      <c r="V291" s="145">
        <v>2026</v>
      </c>
      <c r="W291" s="152">
        <v>46387</v>
      </c>
      <c r="X291" s="152"/>
      <c r="Y291" s="152">
        <v>46024</v>
      </c>
      <c r="Z291" s="149">
        <v>148200</v>
      </c>
      <c r="AA291" s="150"/>
      <c r="AB291" s="150">
        <f t="shared" si="36"/>
        <v>148200</v>
      </c>
      <c r="AC291" s="150"/>
      <c r="AD291" s="150">
        <f t="shared" si="37"/>
        <v>148200</v>
      </c>
      <c r="AE291" s="150">
        <f t="shared" si="38"/>
        <v>148200</v>
      </c>
      <c r="AF291" s="154" t="s">
        <v>6</v>
      </c>
      <c r="AG291" s="153"/>
      <c r="AH291" s="150"/>
      <c r="AI291" s="150"/>
      <c r="AJ291" s="150"/>
      <c r="AK291" s="150"/>
      <c r="AL291" s="155"/>
      <c r="AM291" s="155"/>
      <c r="AN291" s="153" t="s">
        <v>258</v>
      </c>
      <c r="AO291" s="156"/>
      <c r="AP291" s="157"/>
      <c r="AQ291" s="158"/>
      <c r="AR291" s="158"/>
      <c r="AS291" s="14"/>
      <c r="AT291" s="158"/>
    </row>
    <row r="292" spans="1:46" ht="60" customHeight="1" x14ac:dyDescent="0.25">
      <c r="A292" s="142" t="str">
        <f t="shared" si="35"/>
        <v>✔</v>
      </c>
      <c r="B292" s="143">
        <v>2026</v>
      </c>
      <c r="C292" s="144" t="s">
        <v>14</v>
      </c>
      <c r="D292" s="144" t="s">
        <v>777</v>
      </c>
      <c r="E292" s="145" t="s">
        <v>39</v>
      </c>
      <c r="F292" s="145"/>
      <c r="G292" s="146" t="s">
        <v>842</v>
      </c>
      <c r="H292" s="143" t="s">
        <v>179</v>
      </c>
      <c r="I292" s="145" t="s">
        <v>184</v>
      </c>
      <c r="J292" s="145"/>
      <c r="K292" s="143" t="s">
        <v>99</v>
      </c>
      <c r="L292" s="145" t="s">
        <v>93</v>
      </c>
      <c r="M292" s="147" t="s">
        <v>3</v>
      </c>
      <c r="N292" s="148" t="s">
        <v>779</v>
      </c>
      <c r="O292" s="149"/>
      <c r="P292" s="150"/>
      <c r="Q292" s="150"/>
      <c r="R292" s="145" t="s">
        <v>195</v>
      </c>
      <c r="S292" s="151"/>
      <c r="T292" s="152"/>
      <c r="U292" s="153" t="s">
        <v>843</v>
      </c>
      <c r="V292" s="145">
        <v>2026</v>
      </c>
      <c r="W292" s="152">
        <v>46387</v>
      </c>
      <c r="X292" s="152"/>
      <c r="Y292" s="152">
        <v>46024</v>
      </c>
      <c r="Z292" s="149">
        <v>85800</v>
      </c>
      <c r="AA292" s="150"/>
      <c r="AB292" s="150">
        <f t="shared" si="36"/>
        <v>85800</v>
      </c>
      <c r="AC292" s="150"/>
      <c r="AD292" s="150">
        <f t="shared" si="37"/>
        <v>85800</v>
      </c>
      <c r="AE292" s="150">
        <f t="shared" si="38"/>
        <v>85800</v>
      </c>
      <c r="AF292" s="154" t="s">
        <v>6</v>
      </c>
      <c r="AG292" s="153"/>
      <c r="AH292" s="150"/>
      <c r="AI292" s="150"/>
      <c r="AJ292" s="150"/>
      <c r="AK292" s="150"/>
      <c r="AL292" s="155"/>
      <c r="AM292" s="155"/>
      <c r="AN292" s="153" t="s">
        <v>258</v>
      </c>
      <c r="AO292" s="156"/>
      <c r="AP292" s="157"/>
      <c r="AQ292" s="158"/>
      <c r="AR292" s="158"/>
      <c r="AS292" s="14"/>
      <c r="AT292" s="158"/>
    </row>
    <row r="293" spans="1:46" ht="60" customHeight="1" x14ac:dyDescent="0.25">
      <c r="A293" s="142" t="str">
        <f t="shared" si="35"/>
        <v>✔</v>
      </c>
      <c r="B293" s="143">
        <v>2026</v>
      </c>
      <c r="C293" s="144" t="s">
        <v>14</v>
      </c>
      <c r="D293" s="144" t="s">
        <v>777</v>
      </c>
      <c r="E293" s="145" t="s">
        <v>39</v>
      </c>
      <c r="F293" s="145"/>
      <c r="G293" s="146" t="s">
        <v>844</v>
      </c>
      <c r="H293" s="143" t="s">
        <v>179</v>
      </c>
      <c r="I293" s="145" t="s">
        <v>184</v>
      </c>
      <c r="J293" s="145"/>
      <c r="K293" s="143" t="s">
        <v>99</v>
      </c>
      <c r="L293" s="145" t="s">
        <v>93</v>
      </c>
      <c r="M293" s="147" t="s">
        <v>3</v>
      </c>
      <c r="N293" s="148" t="s">
        <v>779</v>
      </c>
      <c r="O293" s="149"/>
      <c r="P293" s="150"/>
      <c r="Q293" s="150"/>
      <c r="R293" s="145" t="s">
        <v>195</v>
      </c>
      <c r="S293" s="151"/>
      <c r="T293" s="152"/>
      <c r="U293" s="153" t="s">
        <v>845</v>
      </c>
      <c r="V293" s="145">
        <v>2026</v>
      </c>
      <c r="W293" s="152">
        <v>46387</v>
      </c>
      <c r="X293" s="152"/>
      <c r="Y293" s="152">
        <v>46024</v>
      </c>
      <c r="Z293" s="149">
        <v>72000</v>
      </c>
      <c r="AA293" s="150"/>
      <c r="AB293" s="150">
        <f t="shared" si="36"/>
        <v>72000</v>
      </c>
      <c r="AC293" s="150"/>
      <c r="AD293" s="150">
        <f t="shared" si="37"/>
        <v>72000</v>
      </c>
      <c r="AE293" s="150">
        <f t="shared" si="38"/>
        <v>72000</v>
      </c>
      <c r="AF293" s="154" t="s">
        <v>6</v>
      </c>
      <c r="AG293" s="153"/>
      <c r="AH293" s="150"/>
      <c r="AI293" s="150"/>
      <c r="AJ293" s="150"/>
      <c r="AK293" s="150"/>
      <c r="AL293" s="155"/>
      <c r="AM293" s="155"/>
      <c r="AN293" s="153" t="s">
        <v>258</v>
      </c>
      <c r="AO293" s="156"/>
      <c r="AP293" s="157"/>
      <c r="AQ293" s="158"/>
      <c r="AR293" s="158"/>
      <c r="AS293" s="14"/>
      <c r="AT293" s="158"/>
    </row>
    <row r="294" spans="1:46" ht="60" customHeight="1" x14ac:dyDescent="0.25">
      <c r="A294" s="142" t="str">
        <f t="shared" si="35"/>
        <v>✔</v>
      </c>
      <c r="B294" s="143">
        <v>2026</v>
      </c>
      <c r="C294" s="144" t="s">
        <v>14</v>
      </c>
      <c r="D294" s="144" t="s">
        <v>777</v>
      </c>
      <c r="E294" s="145" t="s">
        <v>39</v>
      </c>
      <c r="F294" s="145"/>
      <c r="G294" s="146" t="s">
        <v>846</v>
      </c>
      <c r="H294" s="143" t="s">
        <v>179</v>
      </c>
      <c r="I294" s="145" t="s">
        <v>184</v>
      </c>
      <c r="J294" s="145"/>
      <c r="K294" s="143" t="s">
        <v>99</v>
      </c>
      <c r="L294" s="145" t="s">
        <v>93</v>
      </c>
      <c r="M294" s="147" t="s">
        <v>3</v>
      </c>
      <c r="N294" s="148" t="s">
        <v>779</v>
      </c>
      <c r="O294" s="149"/>
      <c r="P294" s="150"/>
      <c r="Q294" s="150"/>
      <c r="R294" s="145" t="s">
        <v>195</v>
      </c>
      <c r="S294" s="151"/>
      <c r="T294" s="152"/>
      <c r="U294" s="153" t="s">
        <v>847</v>
      </c>
      <c r="V294" s="145">
        <v>2026</v>
      </c>
      <c r="W294" s="152">
        <v>46387</v>
      </c>
      <c r="X294" s="152"/>
      <c r="Y294" s="152">
        <v>46024</v>
      </c>
      <c r="Z294" s="149">
        <v>156000</v>
      </c>
      <c r="AA294" s="150"/>
      <c r="AB294" s="150">
        <f t="shared" si="36"/>
        <v>156000</v>
      </c>
      <c r="AC294" s="150"/>
      <c r="AD294" s="150">
        <f t="shared" si="37"/>
        <v>156000</v>
      </c>
      <c r="AE294" s="150">
        <f t="shared" si="38"/>
        <v>156000</v>
      </c>
      <c r="AF294" s="154" t="s">
        <v>6</v>
      </c>
      <c r="AG294" s="153"/>
      <c r="AH294" s="150"/>
      <c r="AI294" s="150"/>
      <c r="AJ294" s="150"/>
      <c r="AK294" s="150"/>
      <c r="AL294" s="155"/>
      <c r="AM294" s="155"/>
      <c r="AN294" s="153" t="s">
        <v>258</v>
      </c>
      <c r="AO294" s="156"/>
      <c r="AP294" s="157"/>
      <c r="AQ294" s="158"/>
      <c r="AR294" s="158"/>
      <c r="AS294" s="14"/>
      <c r="AT294" s="158"/>
    </row>
    <row r="295" spans="1:46" ht="60" customHeight="1" x14ac:dyDescent="0.25">
      <c r="A295" s="142" t="str">
        <f t="shared" si="35"/>
        <v>✔</v>
      </c>
      <c r="B295" s="143">
        <v>2026</v>
      </c>
      <c r="C295" s="144" t="s">
        <v>14</v>
      </c>
      <c r="D295" s="144" t="s">
        <v>777</v>
      </c>
      <c r="E295" s="145" t="s">
        <v>39</v>
      </c>
      <c r="F295" s="145"/>
      <c r="G295" s="146" t="s">
        <v>848</v>
      </c>
      <c r="H295" s="143" t="s">
        <v>179</v>
      </c>
      <c r="I295" s="145" t="s">
        <v>184</v>
      </c>
      <c r="J295" s="145"/>
      <c r="K295" s="143" t="s">
        <v>99</v>
      </c>
      <c r="L295" s="145" t="s">
        <v>93</v>
      </c>
      <c r="M295" s="147" t="s">
        <v>3</v>
      </c>
      <c r="N295" s="148" t="s">
        <v>779</v>
      </c>
      <c r="O295" s="149"/>
      <c r="P295" s="150"/>
      <c r="Q295" s="150"/>
      <c r="R295" s="145" t="s">
        <v>195</v>
      </c>
      <c r="S295" s="151"/>
      <c r="T295" s="152"/>
      <c r="U295" s="153" t="s">
        <v>849</v>
      </c>
      <c r="V295" s="145">
        <v>2026</v>
      </c>
      <c r="W295" s="152">
        <v>46387</v>
      </c>
      <c r="X295" s="152"/>
      <c r="Y295" s="152">
        <v>46024</v>
      </c>
      <c r="Z295" s="149">
        <v>128000</v>
      </c>
      <c r="AA295" s="150"/>
      <c r="AB295" s="150">
        <f t="shared" si="36"/>
        <v>128000</v>
      </c>
      <c r="AC295" s="150"/>
      <c r="AD295" s="150">
        <f t="shared" si="37"/>
        <v>128000</v>
      </c>
      <c r="AE295" s="150">
        <f t="shared" si="38"/>
        <v>128000</v>
      </c>
      <c r="AF295" s="154" t="s">
        <v>6</v>
      </c>
      <c r="AG295" s="153"/>
      <c r="AH295" s="150"/>
      <c r="AI295" s="150"/>
      <c r="AJ295" s="150"/>
      <c r="AK295" s="150"/>
      <c r="AL295" s="155"/>
      <c r="AM295" s="155"/>
      <c r="AN295" s="153" t="s">
        <v>258</v>
      </c>
      <c r="AO295" s="156"/>
      <c r="AP295" s="157"/>
      <c r="AQ295" s="158"/>
      <c r="AR295" s="158"/>
      <c r="AS295" s="14"/>
      <c r="AT295" s="158"/>
    </row>
    <row r="296" spans="1:46" ht="60" customHeight="1" x14ac:dyDescent="0.25">
      <c r="A296" s="142" t="str">
        <f t="shared" si="35"/>
        <v>✔</v>
      </c>
      <c r="B296" s="143">
        <v>2026</v>
      </c>
      <c r="C296" s="144" t="s">
        <v>14</v>
      </c>
      <c r="D296" s="144" t="s">
        <v>777</v>
      </c>
      <c r="E296" s="145" t="s">
        <v>39</v>
      </c>
      <c r="F296" s="145"/>
      <c r="G296" s="146" t="s">
        <v>850</v>
      </c>
      <c r="H296" s="143" t="s">
        <v>179</v>
      </c>
      <c r="I296" s="145" t="s">
        <v>184</v>
      </c>
      <c r="J296" s="145"/>
      <c r="K296" s="143" t="s">
        <v>99</v>
      </c>
      <c r="L296" s="145" t="s">
        <v>93</v>
      </c>
      <c r="M296" s="147" t="s">
        <v>3</v>
      </c>
      <c r="N296" s="148" t="s">
        <v>779</v>
      </c>
      <c r="O296" s="149"/>
      <c r="P296" s="150"/>
      <c r="Q296" s="150"/>
      <c r="R296" s="145" t="s">
        <v>195</v>
      </c>
      <c r="S296" s="151"/>
      <c r="T296" s="152"/>
      <c r="U296" s="153" t="s">
        <v>851</v>
      </c>
      <c r="V296" s="145">
        <v>2026</v>
      </c>
      <c r="W296" s="152">
        <v>46387</v>
      </c>
      <c r="X296" s="152"/>
      <c r="Y296" s="152">
        <v>46024</v>
      </c>
      <c r="Z296" s="149">
        <v>24000</v>
      </c>
      <c r="AA296" s="150"/>
      <c r="AB296" s="150">
        <f t="shared" si="36"/>
        <v>24000</v>
      </c>
      <c r="AC296" s="150"/>
      <c r="AD296" s="150">
        <f t="shared" si="37"/>
        <v>24000</v>
      </c>
      <c r="AE296" s="150">
        <f t="shared" si="38"/>
        <v>24000</v>
      </c>
      <c r="AF296" s="154" t="s">
        <v>6</v>
      </c>
      <c r="AG296" s="153"/>
      <c r="AH296" s="150"/>
      <c r="AI296" s="150"/>
      <c r="AJ296" s="150"/>
      <c r="AK296" s="150"/>
      <c r="AL296" s="155"/>
      <c r="AM296" s="155"/>
      <c r="AN296" s="153" t="s">
        <v>258</v>
      </c>
      <c r="AO296" s="156"/>
      <c r="AP296" s="157"/>
      <c r="AQ296" s="158"/>
      <c r="AR296" s="158"/>
      <c r="AS296" s="14"/>
      <c r="AT296" s="158"/>
    </row>
    <row r="297" spans="1:46" ht="60" customHeight="1" x14ac:dyDescent="0.25">
      <c r="A297" s="142" t="str">
        <f t="shared" si="35"/>
        <v>✔</v>
      </c>
      <c r="B297" s="143">
        <v>2026</v>
      </c>
      <c r="C297" s="144" t="s">
        <v>14</v>
      </c>
      <c r="D297" s="144" t="s">
        <v>777</v>
      </c>
      <c r="E297" s="145" t="s">
        <v>39</v>
      </c>
      <c r="F297" s="145"/>
      <c r="G297" s="146" t="s">
        <v>852</v>
      </c>
      <c r="H297" s="143" t="s">
        <v>179</v>
      </c>
      <c r="I297" s="145" t="s">
        <v>184</v>
      </c>
      <c r="J297" s="145"/>
      <c r="K297" s="143" t="s">
        <v>99</v>
      </c>
      <c r="L297" s="145" t="s">
        <v>93</v>
      </c>
      <c r="M297" s="147" t="s">
        <v>3</v>
      </c>
      <c r="N297" s="148" t="s">
        <v>779</v>
      </c>
      <c r="O297" s="149"/>
      <c r="P297" s="150"/>
      <c r="Q297" s="150"/>
      <c r="R297" s="145" t="s">
        <v>195</v>
      </c>
      <c r="S297" s="151"/>
      <c r="T297" s="152"/>
      <c r="U297" s="153" t="s">
        <v>853</v>
      </c>
      <c r="V297" s="145">
        <v>2026</v>
      </c>
      <c r="W297" s="152">
        <v>46387</v>
      </c>
      <c r="X297" s="152"/>
      <c r="Y297" s="152">
        <v>46024</v>
      </c>
      <c r="Z297" s="149">
        <v>45000</v>
      </c>
      <c r="AA297" s="150"/>
      <c r="AB297" s="150">
        <f t="shared" si="36"/>
        <v>45000</v>
      </c>
      <c r="AC297" s="150"/>
      <c r="AD297" s="150">
        <f t="shared" si="37"/>
        <v>45000</v>
      </c>
      <c r="AE297" s="150">
        <f t="shared" si="38"/>
        <v>45000</v>
      </c>
      <c r="AF297" s="154" t="s">
        <v>6</v>
      </c>
      <c r="AG297" s="153"/>
      <c r="AH297" s="150"/>
      <c r="AI297" s="150"/>
      <c r="AJ297" s="150"/>
      <c r="AK297" s="150"/>
      <c r="AL297" s="155"/>
      <c r="AM297" s="155"/>
      <c r="AN297" s="153" t="s">
        <v>258</v>
      </c>
      <c r="AO297" s="156"/>
      <c r="AP297" s="157"/>
      <c r="AQ297" s="158"/>
      <c r="AR297" s="158"/>
      <c r="AS297" s="14"/>
      <c r="AT297" s="158"/>
    </row>
    <row r="298" spans="1:46" ht="60" customHeight="1" x14ac:dyDescent="0.25">
      <c r="A298" s="142" t="str">
        <f t="shared" si="35"/>
        <v>✔</v>
      </c>
      <c r="B298" s="143">
        <v>2026</v>
      </c>
      <c r="C298" s="144" t="s">
        <v>14</v>
      </c>
      <c r="D298" s="144" t="s">
        <v>777</v>
      </c>
      <c r="E298" s="145" t="s">
        <v>39</v>
      </c>
      <c r="F298" s="145"/>
      <c r="G298" s="146" t="s">
        <v>854</v>
      </c>
      <c r="H298" s="143" t="s">
        <v>179</v>
      </c>
      <c r="I298" s="145" t="s">
        <v>184</v>
      </c>
      <c r="J298" s="145"/>
      <c r="K298" s="143" t="s">
        <v>99</v>
      </c>
      <c r="L298" s="145" t="s">
        <v>93</v>
      </c>
      <c r="M298" s="147" t="s">
        <v>3</v>
      </c>
      <c r="N298" s="148" t="s">
        <v>779</v>
      </c>
      <c r="O298" s="149"/>
      <c r="P298" s="150"/>
      <c r="Q298" s="150"/>
      <c r="R298" s="145" t="s">
        <v>195</v>
      </c>
      <c r="S298" s="151"/>
      <c r="T298" s="152"/>
      <c r="U298" s="153" t="s">
        <v>855</v>
      </c>
      <c r="V298" s="145">
        <v>2026</v>
      </c>
      <c r="W298" s="152">
        <v>46387</v>
      </c>
      <c r="X298" s="152"/>
      <c r="Y298" s="152">
        <v>46024</v>
      </c>
      <c r="Z298" s="149">
        <v>80000</v>
      </c>
      <c r="AA298" s="150"/>
      <c r="AB298" s="150">
        <f t="shared" si="36"/>
        <v>80000</v>
      </c>
      <c r="AC298" s="150"/>
      <c r="AD298" s="150">
        <f t="shared" si="37"/>
        <v>80000</v>
      </c>
      <c r="AE298" s="150">
        <f t="shared" si="38"/>
        <v>80000</v>
      </c>
      <c r="AF298" s="154" t="s">
        <v>6</v>
      </c>
      <c r="AG298" s="153"/>
      <c r="AH298" s="150"/>
      <c r="AI298" s="150"/>
      <c r="AJ298" s="150"/>
      <c r="AK298" s="150"/>
      <c r="AL298" s="155"/>
      <c r="AM298" s="155"/>
      <c r="AN298" s="153" t="s">
        <v>258</v>
      </c>
      <c r="AO298" s="156"/>
      <c r="AP298" s="157"/>
      <c r="AQ298" s="158"/>
      <c r="AR298" s="158"/>
      <c r="AS298" s="14"/>
      <c r="AT298" s="158"/>
    </row>
    <row r="299" spans="1:46" ht="60" customHeight="1" x14ac:dyDescent="0.25">
      <c r="A299" s="142" t="str">
        <f t="shared" si="35"/>
        <v>✔</v>
      </c>
      <c r="B299" s="143">
        <v>2026</v>
      </c>
      <c r="C299" s="144" t="s">
        <v>14</v>
      </c>
      <c r="D299" s="144" t="s">
        <v>777</v>
      </c>
      <c r="E299" s="145" t="s">
        <v>39</v>
      </c>
      <c r="F299" s="145"/>
      <c r="G299" s="146" t="s">
        <v>856</v>
      </c>
      <c r="H299" s="143" t="s">
        <v>179</v>
      </c>
      <c r="I299" s="145" t="s">
        <v>184</v>
      </c>
      <c r="J299" s="145"/>
      <c r="K299" s="143" t="s">
        <v>99</v>
      </c>
      <c r="L299" s="145" t="s">
        <v>93</v>
      </c>
      <c r="M299" s="147" t="s">
        <v>3</v>
      </c>
      <c r="N299" s="148" t="s">
        <v>779</v>
      </c>
      <c r="O299" s="149"/>
      <c r="P299" s="150"/>
      <c r="Q299" s="150"/>
      <c r="R299" s="145" t="s">
        <v>195</v>
      </c>
      <c r="S299" s="151"/>
      <c r="T299" s="152"/>
      <c r="U299" s="153" t="s">
        <v>857</v>
      </c>
      <c r="V299" s="145">
        <v>2026</v>
      </c>
      <c r="W299" s="152">
        <v>46387</v>
      </c>
      <c r="X299" s="152"/>
      <c r="Y299" s="152">
        <v>46024</v>
      </c>
      <c r="Z299" s="149">
        <v>72000</v>
      </c>
      <c r="AA299" s="150"/>
      <c r="AB299" s="150">
        <f t="shared" si="36"/>
        <v>72000</v>
      </c>
      <c r="AC299" s="150"/>
      <c r="AD299" s="150">
        <f t="shared" si="37"/>
        <v>72000</v>
      </c>
      <c r="AE299" s="150">
        <f t="shared" si="38"/>
        <v>72000</v>
      </c>
      <c r="AF299" s="154" t="s">
        <v>6</v>
      </c>
      <c r="AG299" s="153"/>
      <c r="AH299" s="150"/>
      <c r="AI299" s="150"/>
      <c r="AJ299" s="150"/>
      <c r="AK299" s="150"/>
      <c r="AL299" s="155"/>
      <c r="AM299" s="155"/>
      <c r="AN299" s="153" t="s">
        <v>258</v>
      </c>
      <c r="AO299" s="156"/>
      <c r="AP299" s="157"/>
      <c r="AQ299" s="158"/>
      <c r="AR299" s="158"/>
      <c r="AS299" s="14"/>
      <c r="AT299" s="158"/>
    </row>
    <row r="300" spans="1:46" ht="60" customHeight="1" x14ac:dyDescent="0.25">
      <c r="A300" s="142" t="str">
        <f t="shared" si="35"/>
        <v>✔</v>
      </c>
      <c r="B300" s="143">
        <v>2026</v>
      </c>
      <c r="C300" s="144" t="s">
        <v>14</v>
      </c>
      <c r="D300" s="144" t="s">
        <v>777</v>
      </c>
      <c r="E300" s="145" t="s">
        <v>39</v>
      </c>
      <c r="F300" s="145"/>
      <c r="G300" s="146" t="s">
        <v>858</v>
      </c>
      <c r="H300" s="143" t="s">
        <v>179</v>
      </c>
      <c r="I300" s="145" t="s">
        <v>184</v>
      </c>
      <c r="J300" s="145"/>
      <c r="K300" s="143" t="s">
        <v>99</v>
      </c>
      <c r="L300" s="145" t="s">
        <v>93</v>
      </c>
      <c r="M300" s="147" t="s">
        <v>3</v>
      </c>
      <c r="N300" s="148" t="s">
        <v>779</v>
      </c>
      <c r="O300" s="149"/>
      <c r="P300" s="150"/>
      <c r="Q300" s="150"/>
      <c r="R300" s="145" t="s">
        <v>195</v>
      </c>
      <c r="S300" s="151"/>
      <c r="T300" s="152"/>
      <c r="U300" s="153" t="s">
        <v>859</v>
      </c>
      <c r="V300" s="145">
        <v>2026</v>
      </c>
      <c r="W300" s="152">
        <v>46387</v>
      </c>
      <c r="X300" s="152"/>
      <c r="Y300" s="152">
        <v>46024</v>
      </c>
      <c r="Z300" s="149">
        <v>80000</v>
      </c>
      <c r="AA300" s="150"/>
      <c r="AB300" s="150">
        <f t="shared" si="36"/>
        <v>80000</v>
      </c>
      <c r="AC300" s="150"/>
      <c r="AD300" s="150">
        <f t="shared" si="37"/>
        <v>80000</v>
      </c>
      <c r="AE300" s="150">
        <f t="shared" si="38"/>
        <v>80000</v>
      </c>
      <c r="AF300" s="154" t="s">
        <v>6</v>
      </c>
      <c r="AG300" s="153"/>
      <c r="AH300" s="150"/>
      <c r="AI300" s="150"/>
      <c r="AJ300" s="150"/>
      <c r="AK300" s="150"/>
      <c r="AL300" s="155"/>
      <c r="AM300" s="155"/>
      <c r="AN300" s="153" t="s">
        <v>258</v>
      </c>
      <c r="AO300" s="156"/>
      <c r="AP300" s="157"/>
      <c r="AQ300" s="158"/>
      <c r="AR300" s="158"/>
      <c r="AS300" s="14"/>
      <c r="AT300" s="158"/>
    </row>
    <row r="301" spans="1:46" ht="60" customHeight="1" x14ac:dyDescent="0.25">
      <c r="A301" s="142" t="str">
        <f t="shared" si="35"/>
        <v>✔</v>
      </c>
      <c r="B301" s="143">
        <v>2026</v>
      </c>
      <c r="C301" s="144" t="s">
        <v>14</v>
      </c>
      <c r="D301" s="144" t="s">
        <v>777</v>
      </c>
      <c r="E301" s="145" t="s">
        <v>39</v>
      </c>
      <c r="F301" s="145"/>
      <c r="G301" s="146" t="s">
        <v>860</v>
      </c>
      <c r="H301" s="143" t="s">
        <v>179</v>
      </c>
      <c r="I301" s="145" t="s">
        <v>184</v>
      </c>
      <c r="J301" s="145"/>
      <c r="K301" s="143" t="s">
        <v>99</v>
      </c>
      <c r="L301" s="145" t="s">
        <v>93</v>
      </c>
      <c r="M301" s="147" t="s">
        <v>3</v>
      </c>
      <c r="N301" s="148" t="s">
        <v>779</v>
      </c>
      <c r="O301" s="149"/>
      <c r="P301" s="150"/>
      <c r="Q301" s="150"/>
      <c r="R301" s="145" t="s">
        <v>195</v>
      </c>
      <c r="S301" s="151"/>
      <c r="T301" s="152"/>
      <c r="U301" s="153" t="s">
        <v>861</v>
      </c>
      <c r="V301" s="145">
        <v>2026</v>
      </c>
      <c r="W301" s="152">
        <v>46387</v>
      </c>
      <c r="X301" s="152"/>
      <c r="Y301" s="152">
        <v>46024</v>
      </c>
      <c r="Z301" s="149">
        <v>96000</v>
      </c>
      <c r="AA301" s="150"/>
      <c r="AB301" s="150">
        <f t="shared" si="36"/>
        <v>96000</v>
      </c>
      <c r="AC301" s="150"/>
      <c r="AD301" s="150">
        <f t="shared" si="37"/>
        <v>96000</v>
      </c>
      <c r="AE301" s="150">
        <f t="shared" si="38"/>
        <v>96000</v>
      </c>
      <c r="AF301" s="154" t="s">
        <v>6</v>
      </c>
      <c r="AG301" s="153"/>
      <c r="AH301" s="150"/>
      <c r="AI301" s="150"/>
      <c r="AJ301" s="150"/>
      <c r="AK301" s="150"/>
      <c r="AL301" s="155"/>
      <c r="AM301" s="155"/>
      <c r="AN301" s="153" t="s">
        <v>258</v>
      </c>
      <c r="AO301" s="156"/>
      <c r="AP301" s="157"/>
      <c r="AQ301" s="158"/>
      <c r="AR301" s="158"/>
      <c r="AS301" s="14"/>
      <c r="AT301" s="158"/>
    </row>
    <row r="302" spans="1:46" ht="60" customHeight="1" x14ac:dyDescent="0.25">
      <c r="A302" s="142" t="str">
        <f t="shared" si="35"/>
        <v>✔</v>
      </c>
      <c r="B302" s="143">
        <v>2026</v>
      </c>
      <c r="C302" s="144" t="s">
        <v>14</v>
      </c>
      <c r="D302" s="144" t="s">
        <v>777</v>
      </c>
      <c r="E302" s="145" t="s">
        <v>39</v>
      </c>
      <c r="F302" s="145"/>
      <c r="G302" s="146" t="s">
        <v>862</v>
      </c>
      <c r="H302" s="143" t="s">
        <v>179</v>
      </c>
      <c r="I302" s="145" t="s">
        <v>184</v>
      </c>
      <c r="J302" s="145"/>
      <c r="K302" s="143" t="s">
        <v>99</v>
      </c>
      <c r="L302" s="145" t="s">
        <v>93</v>
      </c>
      <c r="M302" s="147" t="s">
        <v>3</v>
      </c>
      <c r="N302" s="148" t="s">
        <v>779</v>
      </c>
      <c r="O302" s="149"/>
      <c r="P302" s="150"/>
      <c r="Q302" s="150"/>
      <c r="R302" s="145" t="s">
        <v>195</v>
      </c>
      <c r="S302" s="151"/>
      <c r="T302" s="152"/>
      <c r="U302" s="153" t="s">
        <v>863</v>
      </c>
      <c r="V302" s="145">
        <v>2026</v>
      </c>
      <c r="W302" s="152">
        <v>46387</v>
      </c>
      <c r="X302" s="152"/>
      <c r="Y302" s="152">
        <v>46024</v>
      </c>
      <c r="Z302" s="149">
        <v>128000</v>
      </c>
      <c r="AA302" s="150"/>
      <c r="AB302" s="150">
        <f t="shared" si="36"/>
        <v>128000</v>
      </c>
      <c r="AC302" s="150"/>
      <c r="AD302" s="150">
        <f t="shared" si="37"/>
        <v>128000</v>
      </c>
      <c r="AE302" s="150">
        <f t="shared" si="38"/>
        <v>128000</v>
      </c>
      <c r="AF302" s="154" t="s">
        <v>6</v>
      </c>
      <c r="AG302" s="153"/>
      <c r="AH302" s="150"/>
      <c r="AI302" s="150"/>
      <c r="AJ302" s="150"/>
      <c r="AK302" s="150"/>
      <c r="AL302" s="155"/>
      <c r="AM302" s="155"/>
      <c r="AN302" s="153" t="s">
        <v>258</v>
      </c>
      <c r="AO302" s="156"/>
      <c r="AP302" s="157"/>
      <c r="AQ302" s="158"/>
      <c r="AR302" s="158"/>
      <c r="AS302" s="14"/>
      <c r="AT302" s="158"/>
    </row>
    <row r="303" spans="1:46" ht="60" customHeight="1" x14ac:dyDescent="0.25">
      <c r="A303" s="142" t="str">
        <f t="shared" si="35"/>
        <v>✔</v>
      </c>
      <c r="B303" s="143">
        <v>2026</v>
      </c>
      <c r="C303" s="144" t="s">
        <v>14</v>
      </c>
      <c r="D303" s="144" t="s">
        <v>777</v>
      </c>
      <c r="E303" s="145" t="s">
        <v>39</v>
      </c>
      <c r="F303" s="145"/>
      <c r="G303" s="146" t="s">
        <v>864</v>
      </c>
      <c r="H303" s="143" t="s">
        <v>179</v>
      </c>
      <c r="I303" s="145" t="s">
        <v>184</v>
      </c>
      <c r="J303" s="145"/>
      <c r="K303" s="143" t="s">
        <v>99</v>
      </c>
      <c r="L303" s="145" t="s">
        <v>93</v>
      </c>
      <c r="M303" s="147" t="s">
        <v>3</v>
      </c>
      <c r="N303" s="148" t="s">
        <v>779</v>
      </c>
      <c r="O303" s="149"/>
      <c r="P303" s="150"/>
      <c r="Q303" s="150"/>
      <c r="R303" s="145" t="s">
        <v>195</v>
      </c>
      <c r="S303" s="151"/>
      <c r="T303" s="152"/>
      <c r="U303" s="153" t="s">
        <v>865</v>
      </c>
      <c r="V303" s="145">
        <v>2026</v>
      </c>
      <c r="W303" s="152">
        <v>46387</v>
      </c>
      <c r="X303" s="152"/>
      <c r="Y303" s="152">
        <v>46024</v>
      </c>
      <c r="Z303" s="149">
        <v>80000</v>
      </c>
      <c r="AA303" s="150"/>
      <c r="AB303" s="150">
        <f t="shared" si="36"/>
        <v>80000</v>
      </c>
      <c r="AC303" s="150"/>
      <c r="AD303" s="150">
        <f t="shared" si="37"/>
        <v>80000</v>
      </c>
      <c r="AE303" s="150">
        <f t="shared" si="38"/>
        <v>80000</v>
      </c>
      <c r="AF303" s="154" t="s">
        <v>6</v>
      </c>
      <c r="AG303" s="153"/>
      <c r="AH303" s="150"/>
      <c r="AI303" s="150"/>
      <c r="AJ303" s="150"/>
      <c r="AK303" s="150"/>
      <c r="AL303" s="155"/>
      <c r="AM303" s="155"/>
      <c r="AN303" s="153" t="s">
        <v>258</v>
      </c>
      <c r="AO303" s="156"/>
      <c r="AP303" s="157"/>
      <c r="AQ303" s="158"/>
      <c r="AR303" s="158"/>
      <c r="AS303" s="14"/>
      <c r="AT303" s="158"/>
    </row>
    <row r="304" spans="1:46" ht="60" customHeight="1" x14ac:dyDescent="0.25">
      <c r="A304" s="142" t="str">
        <f t="shared" si="35"/>
        <v>✔</v>
      </c>
      <c r="B304" s="143">
        <v>2026</v>
      </c>
      <c r="C304" s="144" t="s">
        <v>14</v>
      </c>
      <c r="D304" s="144" t="s">
        <v>777</v>
      </c>
      <c r="E304" s="145" t="s">
        <v>39</v>
      </c>
      <c r="F304" s="145"/>
      <c r="G304" s="146" t="s">
        <v>866</v>
      </c>
      <c r="H304" s="143" t="s">
        <v>179</v>
      </c>
      <c r="I304" s="145" t="s">
        <v>184</v>
      </c>
      <c r="J304" s="145"/>
      <c r="K304" s="143" t="s">
        <v>99</v>
      </c>
      <c r="L304" s="145" t="s">
        <v>93</v>
      </c>
      <c r="M304" s="147" t="s">
        <v>3</v>
      </c>
      <c r="N304" s="148" t="s">
        <v>779</v>
      </c>
      <c r="O304" s="149"/>
      <c r="P304" s="150"/>
      <c r="Q304" s="150"/>
      <c r="R304" s="145" t="s">
        <v>195</v>
      </c>
      <c r="S304" s="151"/>
      <c r="T304" s="152"/>
      <c r="U304" s="153" t="s">
        <v>867</v>
      </c>
      <c r="V304" s="145">
        <v>2026</v>
      </c>
      <c r="W304" s="152">
        <v>46387</v>
      </c>
      <c r="X304" s="152"/>
      <c r="Y304" s="152">
        <v>46024</v>
      </c>
      <c r="Z304" s="149">
        <v>51428.52</v>
      </c>
      <c r="AA304" s="150"/>
      <c r="AB304" s="150">
        <f t="shared" si="36"/>
        <v>51428.52</v>
      </c>
      <c r="AC304" s="150"/>
      <c r="AD304" s="150">
        <f t="shared" si="37"/>
        <v>51428.52</v>
      </c>
      <c r="AE304" s="150">
        <f t="shared" si="38"/>
        <v>51428.52</v>
      </c>
      <c r="AF304" s="154" t="s">
        <v>6</v>
      </c>
      <c r="AG304" s="153"/>
      <c r="AH304" s="150"/>
      <c r="AI304" s="150"/>
      <c r="AJ304" s="150"/>
      <c r="AK304" s="150"/>
      <c r="AL304" s="155"/>
      <c r="AM304" s="155"/>
      <c r="AN304" s="153" t="s">
        <v>258</v>
      </c>
      <c r="AO304" s="156"/>
      <c r="AP304" s="157"/>
      <c r="AQ304" s="158"/>
      <c r="AR304" s="158"/>
      <c r="AS304" s="14"/>
      <c r="AT304" s="158"/>
    </row>
    <row r="305" spans="1:46" ht="87" customHeight="1" x14ac:dyDescent="0.25">
      <c r="A305" s="142" t="str">
        <f t="shared" si="35"/>
        <v>✔</v>
      </c>
      <c r="B305" s="143">
        <v>2026</v>
      </c>
      <c r="C305" s="144" t="s">
        <v>35</v>
      </c>
      <c r="D305" s="144" t="s">
        <v>195</v>
      </c>
      <c r="E305" s="145" t="s">
        <v>52</v>
      </c>
      <c r="F305" s="145">
        <v>1</v>
      </c>
      <c r="G305" s="146" t="s">
        <v>868</v>
      </c>
      <c r="H305" s="143" t="s">
        <v>179</v>
      </c>
      <c r="I305" s="145" t="s">
        <v>184</v>
      </c>
      <c r="J305" s="145" t="s">
        <v>869</v>
      </c>
      <c r="K305" s="143" t="s">
        <v>99</v>
      </c>
      <c r="L305" s="145" t="s">
        <v>93</v>
      </c>
      <c r="M305" s="147" t="s">
        <v>3</v>
      </c>
      <c r="N305" s="148" t="s">
        <v>870</v>
      </c>
      <c r="O305" s="149"/>
      <c r="P305" s="150"/>
      <c r="Q305" s="150"/>
      <c r="R305" s="145" t="s">
        <v>195</v>
      </c>
      <c r="S305" s="151"/>
      <c r="T305" s="152"/>
      <c r="U305" s="153" t="s">
        <v>871</v>
      </c>
      <c r="V305" s="145">
        <v>2026</v>
      </c>
      <c r="W305" s="152">
        <v>46030</v>
      </c>
      <c r="X305" s="152"/>
      <c r="Y305" s="152">
        <v>46038</v>
      </c>
      <c r="Z305" s="149">
        <v>1030959.9</v>
      </c>
      <c r="AA305" s="150">
        <v>0</v>
      </c>
      <c r="AB305" s="150">
        <v>1030959.9</v>
      </c>
      <c r="AC305" s="150">
        <v>0</v>
      </c>
      <c r="AD305" s="150">
        <v>1030959.9</v>
      </c>
      <c r="AE305" s="150">
        <v>1030959.9</v>
      </c>
      <c r="AF305" s="154" t="s">
        <v>6</v>
      </c>
      <c r="AG305" s="153"/>
      <c r="AH305" s="150"/>
      <c r="AI305" s="150"/>
      <c r="AJ305" s="150"/>
      <c r="AK305" s="150"/>
      <c r="AL305" s="155"/>
      <c r="AM305" s="155"/>
      <c r="AN305" s="153" t="s">
        <v>238</v>
      </c>
      <c r="AO305" s="159"/>
      <c r="AP305" s="160"/>
      <c r="AQ305" s="161"/>
      <c r="AR305" s="161"/>
      <c r="AS305" s="14"/>
      <c r="AT305" s="161"/>
    </row>
    <row r="306" spans="1:46" ht="87" customHeight="1" x14ac:dyDescent="0.25">
      <c r="A306" s="142" t="str">
        <f t="shared" si="35"/>
        <v>✔</v>
      </c>
      <c r="B306" s="143">
        <v>2026</v>
      </c>
      <c r="C306" s="144" t="s">
        <v>35</v>
      </c>
      <c r="D306" s="144" t="s">
        <v>195</v>
      </c>
      <c r="E306" s="145" t="s">
        <v>52</v>
      </c>
      <c r="F306" s="145">
        <v>1</v>
      </c>
      <c r="G306" s="146" t="s">
        <v>872</v>
      </c>
      <c r="H306" s="143" t="s">
        <v>179</v>
      </c>
      <c r="I306" s="145" t="s">
        <v>184</v>
      </c>
      <c r="J306" s="145" t="s">
        <v>873</v>
      </c>
      <c r="K306" s="143" t="s">
        <v>99</v>
      </c>
      <c r="L306" s="145" t="s">
        <v>93</v>
      </c>
      <c r="M306" s="147" t="s">
        <v>3</v>
      </c>
      <c r="N306" s="148" t="s">
        <v>870</v>
      </c>
      <c r="O306" s="149"/>
      <c r="P306" s="150"/>
      <c r="Q306" s="150"/>
      <c r="R306" s="145" t="s">
        <v>195</v>
      </c>
      <c r="S306" s="151"/>
      <c r="T306" s="152"/>
      <c r="U306" s="153" t="s">
        <v>871</v>
      </c>
      <c r="V306" s="145">
        <v>2026</v>
      </c>
      <c r="W306" s="152">
        <v>46030</v>
      </c>
      <c r="X306" s="152"/>
      <c r="Y306" s="152">
        <v>46038</v>
      </c>
      <c r="Z306" s="149">
        <v>696639.96</v>
      </c>
      <c r="AA306" s="150">
        <v>0</v>
      </c>
      <c r="AB306" s="150">
        <v>696639.96</v>
      </c>
      <c r="AC306" s="150">
        <v>0</v>
      </c>
      <c r="AD306" s="150">
        <v>696639.96</v>
      </c>
      <c r="AE306" s="150">
        <v>696639.96</v>
      </c>
      <c r="AF306" s="154" t="s">
        <v>6</v>
      </c>
      <c r="AG306" s="153"/>
      <c r="AH306" s="150"/>
      <c r="AI306" s="150"/>
      <c r="AJ306" s="150"/>
      <c r="AK306" s="150"/>
      <c r="AL306" s="155"/>
      <c r="AM306" s="155"/>
      <c r="AN306" s="153" t="s">
        <v>238</v>
      </c>
      <c r="AO306" s="159"/>
      <c r="AP306" s="160"/>
      <c r="AQ306" s="161"/>
      <c r="AR306" s="161"/>
      <c r="AS306" s="14"/>
      <c r="AT306" s="162"/>
    </row>
    <row r="307" spans="1:46" ht="87" customHeight="1" x14ac:dyDescent="0.25">
      <c r="A307" s="142" t="str">
        <f t="shared" si="35"/>
        <v>✔</v>
      </c>
      <c r="B307" s="143">
        <v>2026</v>
      </c>
      <c r="C307" s="144" t="s">
        <v>35</v>
      </c>
      <c r="D307" s="144" t="s">
        <v>195</v>
      </c>
      <c r="E307" s="145" t="s">
        <v>52</v>
      </c>
      <c r="F307" s="145">
        <v>1</v>
      </c>
      <c r="G307" s="146" t="s">
        <v>874</v>
      </c>
      <c r="H307" s="143" t="s">
        <v>179</v>
      </c>
      <c r="I307" s="145" t="s">
        <v>184</v>
      </c>
      <c r="J307" s="145" t="s">
        <v>875</v>
      </c>
      <c r="K307" s="143" t="s">
        <v>99</v>
      </c>
      <c r="L307" s="145" t="s">
        <v>93</v>
      </c>
      <c r="M307" s="147" t="s">
        <v>3</v>
      </c>
      <c r="N307" s="148" t="s">
        <v>870</v>
      </c>
      <c r="O307" s="149"/>
      <c r="P307" s="150"/>
      <c r="Q307" s="150"/>
      <c r="R307" s="145" t="s">
        <v>195</v>
      </c>
      <c r="S307" s="151"/>
      <c r="T307" s="152"/>
      <c r="U307" s="153" t="s">
        <v>876</v>
      </c>
      <c r="V307" s="145">
        <v>2026</v>
      </c>
      <c r="W307" s="152">
        <v>46030</v>
      </c>
      <c r="X307" s="152"/>
      <c r="Y307" s="152">
        <v>46038</v>
      </c>
      <c r="Z307" s="149">
        <v>1195599.8999999999</v>
      </c>
      <c r="AA307" s="150">
        <v>0</v>
      </c>
      <c r="AB307" s="150">
        <v>1195599.8999999999</v>
      </c>
      <c r="AC307" s="150">
        <v>0</v>
      </c>
      <c r="AD307" s="150">
        <v>1195599.8999999999</v>
      </c>
      <c r="AE307" s="150">
        <v>1195599.8999999999</v>
      </c>
      <c r="AF307" s="154" t="s">
        <v>6</v>
      </c>
      <c r="AG307" s="153"/>
      <c r="AH307" s="150"/>
      <c r="AI307" s="150"/>
      <c r="AJ307" s="150"/>
      <c r="AK307" s="150"/>
      <c r="AL307" s="155"/>
      <c r="AM307" s="155"/>
      <c r="AN307" s="153" t="s">
        <v>238</v>
      </c>
      <c r="AO307" s="159"/>
      <c r="AP307" s="160"/>
      <c r="AQ307" s="161"/>
      <c r="AR307" s="161"/>
      <c r="AS307" s="14"/>
      <c r="AT307" s="162"/>
    </row>
    <row r="308" spans="1:46" ht="87" customHeight="1" x14ac:dyDescent="0.25">
      <c r="A308" s="142" t="str">
        <f t="shared" si="35"/>
        <v>✔</v>
      </c>
      <c r="B308" s="143">
        <v>2026</v>
      </c>
      <c r="C308" s="144" t="s">
        <v>35</v>
      </c>
      <c r="D308" s="144" t="s">
        <v>195</v>
      </c>
      <c r="E308" s="145" t="s">
        <v>52</v>
      </c>
      <c r="F308" s="145">
        <v>1</v>
      </c>
      <c r="G308" s="146" t="s">
        <v>877</v>
      </c>
      <c r="H308" s="143" t="s">
        <v>179</v>
      </c>
      <c r="I308" s="145" t="s">
        <v>184</v>
      </c>
      <c r="J308" s="145" t="s">
        <v>878</v>
      </c>
      <c r="K308" s="143" t="s">
        <v>99</v>
      </c>
      <c r="L308" s="145" t="s">
        <v>93</v>
      </c>
      <c r="M308" s="147" t="s">
        <v>3</v>
      </c>
      <c r="N308" s="148" t="s">
        <v>870</v>
      </c>
      <c r="O308" s="149"/>
      <c r="P308" s="150"/>
      <c r="Q308" s="150"/>
      <c r="R308" s="145" t="s">
        <v>195</v>
      </c>
      <c r="S308" s="151"/>
      <c r="T308" s="152"/>
      <c r="U308" s="153" t="s">
        <v>879</v>
      </c>
      <c r="V308" s="145">
        <v>2026</v>
      </c>
      <c r="W308" s="152">
        <v>46030</v>
      </c>
      <c r="X308" s="152"/>
      <c r="Y308" s="152">
        <v>46035</v>
      </c>
      <c r="Z308" s="149">
        <v>1687503.9</v>
      </c>
      <c r="AA308" s="150">
        <v>0</v>
      </c>
      <c r="AB308" s="150">
        <v>1687503.9</v>
      </c>
      <c r="AC308" s="150">
        <v>0</v>
      </c>
      <c r="AD308" s="150">
        <v>1687503.9</v>
      </c>
      <c r="AE308" s="150">
        <v>1687503.9</v>
      </c>
      <c r="AF308" s="154" t="s">
        <v>6</v>
      </c>
      <c r="AG308" s="153"/>
      <c r="AH308" s="150"/>
      <c r="AI308" s="150"/>
      <c r="AJ308" s="150"/>
      <c r="AK308" s="150"/>
      <c r="AL308" s="155"/>
      <c r="AM308" s="155"/>
      <c r="AN308" s="153" t="s">
        <v>238</v>
      </c>
      <c r="AO308" s="159"/>
      <c r="AP308" s="160"/>
      <c r="AQ308" s="161"/>
      <c r="AR308" s="161"/>
      <c r="AS308" s="14"/>
      <c r="AT308" s="162"/>
    </row>
    <row r="309" spans="1:46" ht="87" customHeight="1" x14ac:dyDescent="0.25">
      <c r="A309" s="142" t="str">
        <f t="shared" si="35"/>
        <v>✔</v>
      </c>
      <c r="B309" s="143">
        <v>2026</v>
      </c>
      <c r="C309" s="144" t="s">
        <v>35</v>
      </c>
      <c r="D309" s="144" t="s">
        <v>195</v>
      </c>
      <c r="E309" s="145" t="s">
        <v>52</v>
      </c>
      <c r="F309" s="145">
        <v>1</v>
      </c>
      <c r="G309" s="146" t="s">
        <v>880</v>
      </c>
      <c r="H309" s="143" t="s">
        <v>179</v>
      </c>
      <c r="I309" s="145" t="s">
        <v>184</v>
      </c>
      <c r="J309" s="145" t="s">
        <v>881</v>
      </c>
      <c r="K309" s="143" t="s">
        <v>99</v>
      </c>
      <c r="L309" s="145" t="s">
        <v>93</v>
      </c>
      <c r="M309" s="147" t="s">
        <v>3</v>
      </c>
      <c r="N309" s="148" t="s">
        <v>870</v>
      </c>
      <c r="O309" s="149"/>
      <c r="P309" s="150"/>
      <c r="Q309" s="150"/>
      <c r="R309" s="145" t="s">
        <v>195</v>
      </c>
      <c r="S309" s="151"/>
      <c r="T309" s="152"/>
      <c r="U309" s="153" t="s">
        <v>882</v>
      </c>
      <c r="V309" s="145">
        <v>2026</v>
      </c>
      <c r="W309" s="152">
        <v>46030</v>
      </c>
      <c r="X309" s="152"/>
      <c r="Y309" s="152">
        <v>46035</v>
      </c>
      <c r="Z309" s="149">
        <v>933296.1</v>
      </c>
      <c r="AA309" s="150">
        <v>0</v>
      </c>
      <c r="AB309" s="150">
        <v>933296.1</v>
      </c>
      <c r="AC309" s="150">
        <v>0</v>
      </c>
      <c r="AD309" s="150">
        <v>933296.1</v>
      </c>
      <c r="AE309" s="150">
        <v>933296.1</v>
      </c>
      <c r="AF309" s="154" t="s">
        <v>6</v>
      </c>
      <c r="AG309" s="153"/>
      <c r="AH309" s="150"/>
      <c r="AI309" s="150"/>
      <c r="AJ309" s="150"/>
      <c r="AK309" s="150"/>
      <c r="AL309" s="155"/>
      <c r="AM309" s="155"/>
      <c r="AN309" s="153" t="s">
        <v>238</v>
      </c>
    </row>
    <row r="310" spans="1:46" ht="87" customHeight="1" x14ac:dyDescent="0.25">
      <c r="A310" s="142" t="str">
        <f t="shared" si="35"/>
        <v>✔</v>
      </c>
      <c r="B310" s="143">
        <v>2026</v>
      </c>
      <c r="C310" s="144" t="s">
        <v>35</v>
      </c>
      <c r="D310" s="144" t="s">
        <v>195</v>
      </c>
      <c r="E310" s="145" t="s">
        <v>52</v>
      </c>
      <c r="F310" s="145">
        <v>1</v>
      </c>
      <c r="G310" s="146" t="s">
        <v>883</v>
      </c>
      <c r="H310" s="143" t="s">
        <v>179</v>
      </c>
      <c r="I310" s="145" t="s">
        <v>184</v>
      </c>
      <c r="J310" s="145" t="s">
        <v>884</v>
      </c>
      <c r="K310" s="143" t="s">
        <v>99</v>
      </c>
      <c r="L310" s="145" t="s">
        <v>93</v>
      </c>
      <c r="M310" s="147" t="s">
        <v>3</v>
      </c>
      <c r="N310" s="148" t="s">
        <v>870</v>
      </c>
      <c r="O310" s="149"/>
      <c r="P310" s="150"/>
      <c r="Q310" s="150"/>
      <c r="R310" s="145" t="s">
        <v>195</v>
      </c>
      <c r="S310" s="151"/>
      <c r="T310" s="152"/>
      <c r="U310" s="153" t="s">
        <v>885</v>
      </c>
      <c r="V310" s="145">
        <v>2026</v>
      </c>
      <c r="W310" s="152">
        <v>46030</v>
      </c>
      <c r="X310" s="152"/>
      <c r="Y310" s="152">
        <v>46035</v>
      </c>
      <c r="Z310" s="149">
        <v>1184400</v>
      </c>
      <c r="AA310" s="150">
        <v>0</v>
      </c>
      <c r="AB310" s="150">
        <v>1184400</v>
      </c>
      <c r="AC310" s="150">
        <v>0</v>
      </c>
      <c r="AD310" s="150">
        <v>1184400</v>
      </c>
      <c r="AE310" s="150">
        <v>1184400</v>
      </c>
      <c r="AF310" s="154" t="s">
        <v>6</v>
      </c>
      <c r="AG310" s="153"/>
      <c r="AH310" s="150"/>
      <c r="AI310" s="150"/>
      <c r="AJ310" s="150"/>
      <c r="AK310" s="150"/>
      <c r="AL310" s="155"/>
      <c r="AM310" s="155"/>
      <c r="AN310" s="153" t="s">
        <v>238</v>
      </c>
    </row>
    <row r="311" spans="1:46" ht="87" customHeight="1" x14ac:dyDescent="0.25">
      <c r="A311" s="142" t="str">
        <f t="shared" si="35"/>
        <v>✔</v>
      </c>
      <c r="B311" s="143">
        <v>2026</v>
      </c>
      <c r="C311" s="144" t="s">
        <v>35</v>
      </c>
      <c r="D311" s="144" t="s">
        <v>195</v>
      </c>
      <c r="E311" s="145" t="s">
        <v>52</v>
      </c>
      <c r="F311" s="145">
        <v>1</v>
      </c>
      <c r="G311" s="146" t="s">
        <v>886</v>
      </c>
      <c r="H311" s="143" t="s">
        <v>179</v>
      </c>
      <c r="I311" s="145" t="s">
        <v>184</v>
      </c>
      <c r="J311" s="145" t="s">
        <v>887</v>
      </c>
      <c r="K311" s="143" t="s">
        <v>99</v>
      </c>
      <c r="L311" s="145" t="s">
        <v>93</v>
      </c>
      <c r="M311" s="147" t="s">
        <v>3</v>
      </c>
      <c r="N311" s="148" t="s">
        <v>870</v>
      </c>
      <c r="O311" s="149"/>
      <c r="P311" s="150"/>
      <c r="Q311" s="150"/>
      <c r="R311" s="145" t="s">
        <v>195</v>
      </c>
      <c r="S311" s="151"/>
      <c r="T311" s="152"/>
      <c r="U311" s="153" t="s">
        <v>888</v>
      </c>
      <c r="V311" s="145">
        <v>2026</v>
      </c>
      <c r="W311" s="152">
        <v>46030</v>
      </c>
      <c r="X311" s="152"/>
      <c r="Y311" s="152">
        <v>46035</v>
      </c>
      <c r="Z311" s="149">
        <v>875616</v>
      </c>
      <c r="AA311" s="150">
        <v>0</v>
      </c>
      <c r="AB311" s="150">
        <v>875616</v>
      </c>
      <c r="AC311" s="150">
        <v>0</v>
      </c>
      <c r="AD311" s="150">
        <v>875616</v>
      </c>
      <c r="AE311" s="150">
        <v>875616</v>
      </c>
      <c r="AF311" s="154" t="s">
        <v>6</v>
      </c>
      <c r="AG311" s="153"/>
      <c r="AH311" s="150"/>
      <c r="AI311" s="150"/>
      <c r="AJ311" s="150"/>
      <c r="AK311" s="150"/>
      <c r="AL311" s="155"/>
      <c r="AM311" s="155"/>
      <c r="AN311" s="153" t="s">
        <v>238</v>
      </c>
    </row>
    <row r="312" spans="1:46" ht="87" customHeight="1" x14ac:dyDescent="0.25">
      <c r="A312" s="142" t="str">
        <f t="shared" si="35"/>
        <v>✔</v>
      </c>
      <c r="B312" s="143">
        <v>2026</v>
      </c>
      <c r="C312" s="144" t="s">
        <v>35</v>
      </c>
      <c r="D312" s="144" t="s">
        <v>195</v>
      </c>
      <c r="E312" s="145" t="s">
        <v>52</v>
      </c>
      <c r="F312" s="145">
        <v>1</v>
      </c>
      <c r="G312" s="146" t="s">
        <v>889</v>
      </c>
      <c r="H312" s="143" t="s">
        <v>179</v>
      </c>
      <c r="I312" s="145" t="s">
        <v>184</v>
      </c>
      <c r="J312" s="145" t="s">
        <v>890</v>
      </c>
      <c r="K312" s="143" t="s">
        <v>99</v>
      </c>
      <c r="L312" s="145" t="s">
        <v>93</v>
      </c>
      <c r="M312" s="147" t="s">
        <v>3</v>
      </c>
      <c r="N312" s="148" t="s">
        <v>870</v>
      </c>
      <c r="O312" s="149"/>
      <c r="P312" s="150"/>
      <c r="Q312" s="150"/>
      <c r="R312" s="145" t="s">
        <v>195</v>
      </c>
      <c r="S312" s="151"/>
      <c r="T312" s="152"/>
      <c r="U312" s="153" t="s">
        <v>891</v>
      </c>
      <c r="V312" s="145">
        <v>2026</v>
      </c>
      <c r="W312" s="152">
        <v>46030</v>
      </c>
      <c r="X312" s="152"/>
      <c r="Y312" s="152">
        <v>46035</v>
      </c>
      <c r="Z312" s="149">
        <v>625408</v>
      </c>
      <c r="AA312" s="150">
        <v>0</v>
      </c>
      <c r="AB312" s="150">
        <v>625408</v>
      </c>
      <c r="AC312" s="150">
        <v>0</v>
      </c>
      <c r="AD312" s="150">
        <v>625408</v>
      </c>
      <c r="AE312" s="150">
        <v>625408</v>
      </c>
      <c r="AF312" s="154" t="s">
        <v>6</v>
      </c>
      <c r="AG312" s="153"/>
      <c r="AH312" s="150"/>
      <c r="AI312" s="150"/>
      <c r="AJ312" s="150"/>
      <c r="AK312" s="150"/>
      <c r="AL312" s="155"/>
      <c r="AM312" s="155"/>
      <c r="AN312" s="153" t="s">
        <v>238</v>
      </c>
    </row>
    <row r="313" spans="1:46" ht="87" customHeight="1" x14ac:dyDescent="0.25">
      <c r="A313" s="142" t="str">
        <f t="shared" si="35"/>
        <v>✔</v>
      </c>
      <c r="B313" s="143">
        <v>2026</v>
      </c>
      <c r="C313" s="144" t="s">
        <v>35</v>
      </c>
      <c r="D313" s="144" t="s">
        <v>195</v>
      </c>
      <c r="E313" s="145" t="s">
        <v>52</v>
      </c>
      <c r="F313" s="145">
        <v>1</v>
      </c>
      <c r="G313" s="146" t="s">
        <v>892</v>
      </c>
      <c r="H313" s="143" t="s">
        <v>179</v>
      </c>
      <c r="I313" s="145" t="s">
        <v>184</v>
      </c>
      <c r="J313" s="145" t="s">
        <v>893</v>
      </c>
      <c r="K313" s="143" t="s">
        <v>99</v>
      </c>
      <c r="L313" s="145" t="s">
        <v>93</v>
      </c>
      <c r="M313" s="147" t="s">
        <v>3</v>
      </c>
      <c r="N313" s="148" t="s">
        <v>870</v>
      </c>
      <c r="O313" s="149"/>
      <c r="P313" s="150"/>
      <c r="Q313" s="150"/>
      <c r="R313" s="145" t="s">
        <v>195</v>
      </c>
      <c r="S313" s="151"/>
      <c r="T313" s="152"/>
      <c r="U313" s="153" t="s">
        <v>891</v>
      </c>
      <c r="V313" s="145">
        <v>2026</v>
      </c>
      <c r="W313" s="152">
        <v>46030</v>
      </c>
      <c r="X313" s="152"/>
      <c r="Y313" s="152">
        <v>46035</v>
      </c>
      <c r="Z313" s="149">
        <v>1156108.8</v>
      </c>
      <c r="AA313" s="150">
        <v>0</v>
      </c>
      <c r="AB313" s="150">
        <v>1156108.8</v>
      </c>
      <c r="AC313" s="150">
        <v>0</v>
      </c>
      <c r="AD313" s="150">
        <v>1156108.8</v>
      </c>
      <c r="AE313" s="150">
        <v>1156108.8</v>
      </c>
      <c r="AF313" s="154" t="s">
        <v>6</v>
      </c>
      <c r="AG313" s="153"/>
      <c r="AH313" s="150"/>
      <c r="AI313" s="150"/>
      <c r="AJ313" s="150"/>
      <c r="AK313" s="150"/>
      <c r="AL313" s="155"/>
      <c r="AM313" s="155"/>
      <c r="AN313" s="153" t="s">
        <v>238</v>
      </c>
    </row>
    <row r="314" spans="1:46" ht="87" customHeight="1" x14ac:dyDescent="0.25">
      <c r="A314" s="142" t="str">
        <f t="shared" si="35"/>
        <v>✔</v>
      </c>
      <c r="B314" s="143">
        <v>2026</v>
      </c>
      <c r="C314" s="144" t="s">
        <v>35</v>
      </c>
      <c r="D314" s="144" t="s">
        <v>195</v>
      </c>
      <c r="E314" s="145" t="s">
        <v>52</v>
      </c>
      <c r="F314" s="145">
        <v>1</v>
      </c>
      <c r="G314" s="146" t="s">
        <v>894</v>
      </c>
      <c r="H314" s="143" t="s">
        <v>179</v>
      </c>
      <c r="I314" s="145" t="s">
        <v>184</v>
      </c>
      <c r="J314" s="145" t="s">
        <v>895</v>
      </c>
      <c r="K314" s="143" t="s">
        <v>99</v>
      </c>
      <c r="L314" s="145" t="s">
        <v>93</v>
      </c>
      <c r="M314" s="147" t="s">
        <v>3</v>
      </c>
      <c r="N314" s="148" t="s">
        <v>870</v>
      </c>
      <c r="O314" s="149"/>
      <c r="P314" s="150"/>
      <c r="Q314" s="150"/>
      <c r="R314" s="145" t="s">
        <v>195</v>
      </c>
      <c r="S314" s="151"/>
      <c r="T314" s="152"/>
      <c r="U314" s="153" t="s">
        <v>896</v>
      </c>
      <c r="V314" s="145">
        <v>2026</v>
      </c>
      <c r="W314" s="152">
        <v>46030</v>
      </c>
      <c r="X314" s="152"/>
      <c r="Y314" s="152">
        <v>46035</v>
      </c>
      <c r="Z314" s="149">
        <v>817935.9</v>
      </c>
      <c r="AA314" s="150">
        <v>0</v>
      </c>
      <c r="AB314" s="150">
        <v>817935.9</v>
      </c>
      <c r="AC314" s="150">
        <v>0</v>
      </c>
      <c r="AD314" s="150">
        <v>817935.9</v>
      </c>
      <c r="AE314" s="150">
        <v>817935.9</v>
      </c>
      <c r="AF314" s="154" t="s">
        <v>6</v>
      </c>
      <c r="AG314" s="153"/>
      <c r="AH314" s="150"/>
      <c r="AI314" s="150"/>
      <c r="AJ314" s="150"/>
      <c r="AK314" s="150"/>
      <c r="AL314" s="155"/>
      <c r="AM314" s="155"/>
      <c r="AN314" s="153" t="s">
        <v>238</v>
      </c>
    </row>
    <row r="315" spans="1:46" ht="87" customHeight="1" x14ac:dyDescent="0.25">
      <c r="A315" s="142" t="str">
        <f t="shared" si="35"/>
        <v>✔</v>
      </c>
      <c r="B315" s="143">
        <v>2026</v>
      </c>
      <c r="C315" s="144" t="s">
        <v>35</v>
      </c>
      <c r="D315" s="144" t="s">
        <v>195</v>
      </c>
      <c r="E315" s="145" t="s">
        <v>52</v>
      </c>
      <c r="F315" s="145">
        <v>1</v>
      </c>
      <c r="G315" s="146" t="s">
        <v>897</v>
      </c>
      <c r="H315" s="143" t="s">
        <v>179</v>
      </c>
      <c r="I315" s="145" t="s">
        <v>184</v>
      </c>
      <c r="J315" s="145" t="s">
        <v>898</v>
      </c>
      <c r="K315" s="143" t="s">
        <v>99</v>
      </c>
      <c r="L315" s="145" t="s">
        <v>93</v>
      </c>
      <c r="M315" s="147" t="s">
        <v>3</v>
      </c>
      <c r="N315" s="148" t="s">
        <v>870</v>
      </c>
      <c r="O315" s="149"/>
      <c r="P315" s="150"/>
      <c r="Q315" s="150"/>
      <c r="R315" s="145" t="s">
        <v>195</v>
      </c>
      <c r="S315" s="151"/>
      <c r="T315" s="152"/>
      <c r="U315" s="153" t="s">
        <v>899</v>
      </c>
      <c r="V315" s="145">
        <v>2026</v>
      </c>
      <c r="W315" s="152">
        <v>46030</v>
      </c>
      <c r="X315" s="152"/>
      <c r="Y315" s="152">
        <v>46035</v>
      </c>
      <c r="Z315" s="149">
        <v>882000</v>
      </c>
      <c r="AA315" s="150">
        <v>0</v>
      </c>
      <c r="AB315" s="150">
        <v>882000</v>
      </c>
      <c r="AC315" s="150">
        <v>0</v>
      </c>
      <c r="AD315" s="150">
        <v>882000</v>
      </c>
      <c r="AE315" s="150">
        <v>882000</v>
      </c>
      <c r="AF315" s="154" t="s">
        <v>6</v>
      </c>
      <c r="AG315" s="153"/>
      <c r="AH315" s="150"/>
      <c r="AI315" s="150"/>
      <c r="AJ315" s="150"/>
      <c r="AK315" s="150"/>
      <c r="AL315" s="155"/>
      <c r="AM315" s="155"/>
      <c r="AN315" s="153" t="s">
        <v>238</v>
      </c>
    </row>
    <row r="316" spans="1:46" ht="87" customHeight="1" x14ac:dyDescent="0.25">
      <c r="A316" s="142" t="str">
        <f t="shared" si="35"/>
        <v>✔</v>
      </c>
      <c r="B316" s="143">
        <v>2026</v>
      </c>
      <c r="C316" s="144" t="s">
        <v>35</v>
      </c>
      <c r="D316" s="144" t="s">
        <v>195</v>
      </c>
      <c r="E316" s="145" t="s">
        <v>52</v>
      </c>
      <c r="F316" s="145">
        <v>1</v>
      </c>
      <c r="G316" s="146" t="s">
        <v>900</v>
      </c>
      <c r="H316" s="143" t="s">
        <v>179</v>
      </c>
      <c r="I316" s="145" t="s">
        <v>184</v>
      </c>
      <c r="J316" s="145" t="s">
        <v>901</v>
      </c>
      <c r="K316" s="143" t="s">
        <v>99</v>
      </c>
      <c r="L316" s="145" t="s">
        <v>93</v>
      </c>
      <c r="M316" s="147" t="s">
        <v>3</v>
      </c>
      <c r="N316" s="148" t="s">
        <v>870</v>
      </c>
      <c r="O316" s="149"/>
      <c r="P316" s="150"/>
      <c r="Q316" s="150"/>
      <c r="R316" s="145" t="s">
        <v>195</v>
      </c>
      <c r="S316" s="151"/>
      <c r="T316" s="152"/>
      <c r="U316" s="153" t="s">
        <v>902</v>
      </c>
      <c r="V316" s="145">
        <v>2026</v>
      </c>
      <c r="W316" s="152">
        <v>46030</v>
      </c>
      <c r="X316" s="152"/>
      <c r="Y316" s="152">
        <v>46035</v>
      </c>
      <c r="Z316" s="149">
        <v>991872</v>
      </c>
      <c r="AA316" s="150">
        <v>0</v>
      </c>
      <c r="AB316" s="150">
        <v>1190246.3999999999</v>
      </c>
      <c r="AC316" s="150">
        <v>0</v>
      </c>
      <c r="AD316" s="150">
        <v>991872</v>
      </c>
      <c r="AE316" s="150">
        <v>1190246.3999999999</v>
      </c>
      <c r="AF316" s="154" t="s">
        <v>6</v>
      </c>
      <c r="AG316" s="153"/>
      <c r="AH316" s="150"/>
      <c r="AI316" s="150"/>
      <c r="AJ316" s="150"/>
      <c r="AK316" s="150"/>
      <c r="AL316" s="155"/>
      <c r="AM316" s="155"/>
      <c r="AN316" s="153" t="s">
        <v>238</v>
      </c>
    </row>
    <row r="317" spans="1:46" ht="87" customHeight="1" x14ac:dyDescent="0.25">
      <c r="A317" s="142" t="str">
        <f t="shared" si="35"/>
        <v>✔</v>
      </c>
      <c r="B317" s="143">
        <v>2026</v>
      </c>
      <c r="C317" s="144" t="s">
        <v>35</v>
      </c>
      <c r="D317" s="144" t="s">
        <v>195</v>
      </c>
      <c r="E317" s="145" t="s">
        <v>52</v>
      </c>
      <c r="F317" s="145">
        <v>1</v>
      </c>
      <c r="G317" s="146" t="s">
        <v>903</v>
      </c>
      <c r="H317" s="143" t="s">
        <v>179</v>
      </c>
      <c r="I317" s="145" t="s">
        <v>184</v>
      </c>
      <c r="J317" s="145" t="s">
        <v>904</v>
      </c>
      <c r="K317" s="143" t="s">
        <v>99</v>
      </c>
      <c r="L317" s="145" t="s">
        <v>93</v>
      </c>
      <c r="M317" s="147" t="s">
        <v>3</v>
      </c>
      <c r="N317" s="148" t="s">
        <v>870</v>
      </c>
      <c r="O317" s="149"/>
      <c r="P317" s="150"/>
      <c r="Q317" s="150"/>
      <c r="R317" s="145" t="s">
        <v>195</v>
      </c>
      <c r="S317" s="151"/>
      <c r="T317" s="152"/>
      <c r="U317" s="153" t="s">
        <v>902</v>
      </c>
      <c r="V317" s="145">
        <v>2026</v>
      </c>
      <c r="W317" s="152">
        <v>46030</v>
      </c>
      <c r="X317" s="152"/>
      <c r="Y317" s="152">
        <v>46035</v>
      </c>
      <c r="Z317" s="149">
        <v>2334998.4</v>
      </c>
      <c r="AA317" s="150">
        <v>0</v>
      </c>
      <c r="AB317" s="150">
        <v>2334998.4</v>
      </c>
      <c r="AC317" s="150">
        <v>0</v>
      </c>
      <c r="AD317" s="150">
        <v>2334998.4</v>
      </c>
      <c r="AE317" s="150">
        <v>2334998.4</v>
      </c>
      <c r="AF317" s="154" t="s">
        <v>6</v>
      </c>
      <c r="AG317" s="153"/>
      <c r="AH317" s="150"/>
      <c r="AI317" s="150"/>
      <c r="AJ317" s="150"/>
      <c r="AK317" s="150"/>
      <c r="AL317" s="155"/>
      <c r="AM317" s="155"/>
      <c r="AN317" s="153" t="s">
        <v>238</v>
      </c>
    </row>
    <row r="318" spans="1:46" ht="87" customHeight="1" x14ac:dyDescent="0.25">
      <c r="A318" s="142" t="str">
        <f t="shared" si="35"/>
        <v>✔</v>
      </c>
      <c r="B318" s="143">
        <v>2026</v>
      </c>
      <c r="C318" s="144" t="s">
        <v>35</v>
      </c>
      <c r="D318" s="144" t="s">
        <v>195</v>
      </c>
      <c r="E318" s="145" t="s">
        <v>52</v>
      </c>
      <c r="F318" s="145">
        <v>1</v>
      </c>
      <c r="G318" s="146" t="s">
        <v>905</v>
      </c>
      <c r="H318" s="143" t="s">
        <v>179</v>
      </c>
      <c r="I318" s="145" t="s">
        <v>184</v>
      </c>
      <c r="J318" s="145" t="s">
        <v>906</v>
      </c>
      <c r="K318" s="143" t="s">
        <v>99</v>
      </c>
      <c r="L318" s="145" t="s">
        <v>93</v>
      </c>
      <c r="M318" s="147" t="s">
        <v>3</v>
      </c>
      <c r="N318" s="148" t="s">
        <v>870</v>
      </c>
      <c r="O318" s="149"/>
      <c r="P318" s="150"/>
      <c r="Q318" s="150"/>
      <c r="R318" s="145" t="s">
        <v>195</v>
      </c>
      <c r="S318" s="151"/>
      <c r="T318" s="152"/>
      <c r="U318" s="153" t="s">
        <v>902</v>
      </c>
      <c r="V318" s="145">
        <v>2026</v>
      </c>
      <c r="W318" s="152">
        <v>46030</v>
      </c>
      <c r="X318" s="152"/>
      <c r="Y318" s="152">
        <v>46035</v>
      </c>
      <c r="Z318" s="149">
        <v>1003520.1</v>
      </c>
      <c r="AA318" s="150">
        <v>0</v>
      </c>
      <c r="AB318" s="150">
        <v>1204224.1200000001</v>
      </c>
      <c r="AC318" s="150">
        <v>0</v>
      </c>
      <c r="AD318" s="150">
        <v>1003520.1</v>
      </c>
      <c r="AE318" s="150">
        <v>1204224.1200000001</v>
      </c>
      <c r="AF318" s="154" t="s">
        <v>6</v>
      </c>
      <c r="AG318" s="153"/>
      <c r="AH318" s="150"/>
      <c r="AI318" s="150"/>
      <c r="AJ318" s="150"/>
      <c r="AK318" s="150"/>
      <c r="AL318" s="155"/>
      <c r="AM318" s="155"/>
      <c r="AN318" s="153" t="s">
        <v>238</v>
      </c>
    </row>
    <row r="319" spans="1:46" ht="87" customHeight="1" x14ac:dyDescent="0.25">
      <c r="A319" s="142" t="str">
        <f t="shared" si="35"/>
        <v>✔</v>
      </c>
      <c r="B319" s="143">
        <v>2026</v>
      </c>
      <c r="C319" s="144" t="s">
        <v>35</v>
      </c>
      <c r="D319" s="144" t="s">
        <v>195</v>
      </c>
      <c r="E319" s="145" t="s">
        <v>52</v>
      </c>
      <c r="F319" s="145">
        <v>1</v>
      </c>
      <c r="G319" s="146" t="s">
        <v>907</v>
      </c>
      <c r="H319" s="143" t="s">
        <v>179</v>
      </c>
      <c r="I319" s="145" t="s">
        <v>184</v>
      </c>
      <c r="J319" s="145" t="s">
        <v>908</v>
      </c>
      <c r="K319" s="143" t="s">
        <v>99</v>
      </c>
      <c r="L319" s="145" t="s">
        <v>93</v>
      </c>
      <c r="M319" s="147" t="s">
        <v>3</v>
      </c>
      <c r="N319" s="148" t="s">
        <v>870</v>
      </c>
      <c r="O319" s="149"/>
      <c r="P319" s="150"/>
      <c r="Q319" s="150"/>
      <c r="R319" s="145" t="s">
        <v>195</v>
      </c>
      <c r="S319" s="151"/>
      <c r="T319" s="152"/>
      <c r="U319" s="153" t="s">
        <v>902</v>
      </c>
      <c r="V319" s="145">
        <v>2026</v>
      </c>
      <c r="W319" s="152">
        <v>46030</v>
      </c>
      <c r="X319" s="152"/>
      <c r="Y319" s="152">
        <v>46035</v>
      </c>
      <c r="Z319" s="149">
        <v>857919.9</v>
      </c>
      <c r="AA319" s="150">
        <v>0</v>
      </c>
      <c r="AB319" s="150">
        <v>1029503.88</v>
      </c>
      <c r="AC319" s="150">
        <v>0</v>
      </c>
      <c r="AD319" s="150">
        <v>857919.9</v>
      </c>
      <c r="AE319" s="150">
        <v>1029503.88</v>
      </c>
      <c r="AF319" s="154" t="s">
        <v>6</v>
      </c>
      <c r="AG319" s="153"/>
      <c r="AH319" s="150"/>
      <c r="AI319" s="150"/>
      <c r="AJ319" s="150"/>
      <c r="AK319" s="150"/>
      <c r="AL319" s="155"/>
      <c r="AM319" s="155"/>
      <c r="AN319" s="153" t="s">
        <v>238</v>
      </c>
    </row>
    <row r="320" spans="1:46" ht="87" customHeight="1" x14ac:dyDescent="0.25">
      <c r="A320" s="142" t="str">
        <f t="shared" si="35"/>
        <v>✔</v>
      </c>
      <c r="B320" s="143">
        <v>2026</v>
      </c>
      <c r="C320" s="144" t="s">
        <v>35</v>
      </c>
      <c r="D320" s="144" t="s">
        <v>195</v>
      </c>
      <c r="E320" s="145" t="s">
        <v>52</v>
      </c>
      <c r="F320" s="145">
        <v>1</v>
      </c>
      <c r="G320" s="146" t="s">
        <v>909</v>
      </c>
      <c r="H320" s="143" t="s">
        <v>179</v>
      </c>
      <c r="I320" s="145" t="s">
        <v>184</v>
      </c>
      <c r="J320" s="145" t="s">
        <v>910</v>
      </c>
      <c r="K320" s="143" t="s">
        <v>99</v>
      </c>
      <c r="L320" s="145" t="s">
        <v>93</v>
      </c>
      <c r="M320" s="147" t="s">
        <v>3</v>
      </c>
      <c r="N320" s="148" t="s">
        <v>870</v>
      </c>
      <c r="O320" s="149"/>
      <c r="P320" s="150"/>
      <c r="Q320" s="150"/>
      <c r="R320" s="145" t="s">
        <v>195</v>
      </c>
      <c r="S320" s="151"/>
      <c r="T320" s="152"/>
      <c r="U320" s="153" t="s">
        <v>911</v>
      </c>
      <c r="V320" s="145">
        <v>2026</v>
      </c>
      <c r="W320" s="152">
        <v>46030</v>
      </c>
      <c r="X320" s="152"/>
      <c r="Y320" s="152">
        <v>46035</v>
      </c>
      <c r="Z320" s="149">
        <v>491736</v>
      </c>
      <c r="AA320" s="150">
        <v>0</v>
      </c>
      <c r="AB320" s="150">
        <v>491736</v>
      </c>
      <c r="AC320" s="150">
        <v>0</v>
      </c>
      <c r="AD320" s="150">
        <v>491736</v>
      </c>
      <c r="AE320" s="150">
        <v>491736</v>
      </c>
      <c r="AF320" s="154" t="s">
        <v>6</v>
      </c>
      <c r="AG320" s="153"/>
      <c r="AH320" s="150"/>
      <c r="AI320" s="150"/>
      <c r="AJ320" s="150"/>
      <c r="AK320" s="150"/>
      <c r="AL320" s="155"/>
      <c r="AM320" s="155"/>
      <c r="AN320" s="153" t="s">
        <v>238</v>
      </c>
    </row>
    <row r="321" spans="1:40" ht="87" customHeight="1" x14ac:dyDescent="0.25">
      <c r="A321" s="142" t="str">
        <f t="shared" si="35"/>
        <v>✔</v>
      </c>
      <c r="B321" s="143">
        <v>2026</v>
      </c>
      <c r="C321" s="144" t="s">
        <v>35</v>
      </c>
      <c r="D321" s="144" t="s">
        <v>195</v>
      </c>
      <c r="E321" s="145" t="s">
        <v>52</v>
      </c>
      <c r="F321" s="145">
        <v>1</v>
      </c>
      <c r="G321" s="146" t="s">
        <v>912</v>
      </c>
      <c r="H321" s="143" t="s">
        <v>179</v>
      </c>
      <c r="I321" s="145" t="s">
        <v>184</v>
      </c>
      <c r="J321" s="145" t="s">
        <v>913</v>
      </c>
      <c r="K321" s="143" t="s">
        <v>99</v>
      </c>
      <c r="L321" s="145" t="s">
        <v>93</v>
      </c>
      <c r="M321" s="147" t="s">
        <v>3</v>
      </c>
      <c r="N321" s="148" t="s">
        <v>870</v>
      </c>
      <c r="O321" s="149"/>
      <c r="P321" s="150"/>
      <c r="Q321" s="150"/>
      <c r="R321" s="145" t="s">
        <v>195</v>
      </c>
      <c r="S321" s="151"/>
      <c r="T321" s="152"/>
      <c r="U321" s="153" t="s">
        <v>911</v>
      </c>
      <c r="V321" s="145">
        <v>2026</v>
      </c>
      <c r="W321" s="152">
        <v>46030</v>
      </c>
      <c r="X321" s="152"/>
      <c r="Y321" s="152">
        <v>46038</v>
      </c>
      <c r="Z321" s="149">
        <v>2335872</v>
      </c>
      <c r="AA321" s="150">
        <v>0</v>
      </c>
      <c r="AB321" s="150">
        <v>2335872</v>
      </c>
      <c r="AC321" s="150">
        <v>0</v>
      </c>
      <c r="AD321" s="150">
        <v>2335872</v>
      </c>
      <c r="AE321" s="150">
        <v>2335872</v>
      </c>
      <c r="AF321" s="154" t="s">
        <v>6</v>
      </c>
      <c r="AG321" s="153"/>
      <c r="AH321" s="150"/>
      <c r="AI321" s="150"/>
      <c r="AJ321" s="150"/>
      <c r="AK321" s="150"/>
      <c r="AL321" s="155"/>
      <c r="AM321" s="155"/>
      <c r="AN321" s="153" t="s">
        <v>238</v>
      </c>
    </row>
    <row r="322" spans="1:40" ht="87" customHeight="1" x14ac:dyDescent="0.25">
      <c r="A322" s="142" t="str">
        <f t="shared" ref="A322:A385" si="39">IF(AF322="ENGAGE","✔",IF(AF322="EN COURS D'ENGAGEMENT","◕",IF(AF322="PREENGAGE","◑",IF(AF322="EN COURS DE PREENGAGEMENT","◔",IF(AF322="NON ENGAGE","✖","")))))</f>
        <v>✔</v>
      </c>
      <c r="B322" s="143">
        <v>2026</v>
      </c>
      <c r="C322" s="144" t="s">
        <v>35</v>
      </c>
      <c r="D322" s="144" t="s">
        <v>195</v>
      </c>
      <c r="E322" s="145" t="s">
        <v>52</v>
      </c>
      <c r="F322" s="145">
        <v>1</v>
      </c>
      <c r="G322" s="146" t="s">
        <v>914</v>
      </c>
      <c r="H322" s="143" t="s">
        <v>179</v>
      </c>
      <c r="I322" s="145" t="s">
        <v>184</v>
      </c>
      <c r="J322" s="145" t="s">
        <v>915</v>
      </c>
      <c r="K322" s="143" t="s">
        <v>99</v>
      </c>
      <c r="L322" s="145" t="s">
        <v>93</v>
      </c>
      <c r="M322" s="147" t="s">
        <v>3</v>
      </c>
      <c r="N322" s="148" t="s">
        <v>870</v>
      </c>
      <c r="O322" s="149"/>
      <c r="P322" s="150"/>
      <c r="Q322" s="150"/>
      <c r="R322" s="145" t="s">
        <v>195</v>
      </c>
      <c r="S322" s="151"/>
      <c r="T322" s="152"/>
      <c r="U322" s="153" t="s">
        <v>916</v>
      </c>
      <c r="V322" s="145">
        <v>2026</v>
      </c>
      <c r="W322" s="152">
        <v>46030</v>
      </c>
      <c r="X322" s="152"/>
      <c r="Y322" s="152">
        <v>46038</v>
      </c>
      <c r="Z322" s="149">
        <v>1713936</v>
      </c>
      <c r="AA322" s="150">
        <v>0</v>
      </c>
      <c r="AB322" s="150">
        <v>1713936</v>
      </c>
      <c r="AC322" s="150">
        <v>0</v>
      </c>
      <c r="AD322" s="150">
        <v>1713936</v>
      </c>
      <c r="AE322" s="150">
        <v>1713936</v>
      </c>
      <c r="AF322" s="154" t="s">
        <v>6</v>
      </c>
      <c r="AG322" s="153"/>
      <c r="AH322" s="150"/>
      <c r="AI322" s="150"/>
      <c r="AJ322" s="150"/>
      <c r="AK322" s="150"/>
      <c r="AL322" s="155"/>
      <c r="AM322" s="155"/>
      <c r="AN322" s="153" t="s">
        <v>238</v>
      </c>
    </row>
    <row r="323" spans="1:40" ht="35.65" customHeight="1" x14ac:dyDescent="0.25">
      <c r="A323" s="142" t="str">
        <f t="shared" si="39"/>
        <v>✔</v>
      </c>
      <c r="B323" s="143">
        <v>2026</v>
      </c>
      <c r="C323" s="144" t="s">
        <v>15</v>
      </c>
      <c r="D323" s="144" t="s">
        <v>228</v>
      </c>
      <c r="E323" s="145" t="s">
        <v>39</v>
      </c>
      <c r="F323" s="145">
        <v>1</v>
      </c>
      <c r="G323" s="146" t="s">
        <v>917</v>
      </c>
      <c r="H323" s="143" t="s">
        <v>179</v>
      </c>
      <c r="I323" s="145" t="s">
        <v>184</v>
      </c>
      <c r="J323" s="145" t="s">
        <v>918</v>
      </c>
      <c r="K323" s="143" t="s">
        <v>99</v>
      </c>
      <c r="L323" s="145" t="s">
        <v>93</v>
      </c>
      <c r="M323" s="147" t="s">
        <v>3</v>
      </c>
      <c r="N323" s="148" t="s">
        <v>919</v>
      </c>
      <c r="O323" s="149"/>
      <c r="P323" s="150"/>
      <c r="Q323" s="150"/>
      <c r="R323" s="145" t="s">
        <v>195</v>
      </c>
      <c r="S323" s="151"/>
      <c r="T323" s="152"/>
      <c r="U323" s="153" t="s">
        <v>920</v>
      </c>
      <c r="V323" s="145">
        <v>2026</v>
      </c>
      <c r="W323" s="152">
        <v>46031</v>
      </c>
      <c r="X323" s="152"/>
      <c r="Y323" s="152">
        <v>46031</v>
      </c>
      <c r="Z323" s="149">
        <v>5300</v>
      </c>
      <c r="AA323" s="150">
        <v>0</v>
      </c>
      <c r="AB323" s="150">
        <v>6360</v>
      </c>
      <c r="AC323" s="150">
        <v>0</v>
      </c>
      <c r="AD323" s="150">
        <v>5300</v>
      </c>
      <c r="AE323" s="150">
        <v>6360</v>
      </c>
      <c r="AF323" s="154" t="s">
        <v>6</v>
      </c>
      <c r="AG323" s="153"/>
      <c r="AH323" s="150"/>
      <c r="AI323" s="150"/>
      <c r="AJ323" s="150"/>
      <c r="AK323" s="150"/>
      <c r="AL323" s="155"/>
      <c r="AM323" s="155"/>
      <c r="AN323" s="153" t="s">
        <v>238</v>
      </c>
    </row>
    <row r="324" spans="1:40" ht="60" customHeight="1" x14ac:dyDescent="0.25">
      <c r="A324" s="142" t="str">
        <f t="shared" si="39"/>
        <v>✔</v>
      </c>
      <c r="B324" s="143">
        <v>2026</v>
      </c>
      <c r="C324" s="144" t="s">
        <v>18</v>
      </c>
      <c r="D324" s="144" t="s">
        <v>228</v>
      </c>
      <c r="E324" s="145" t="s">
        <v>39</v>
      </c>
      <c r="F324" s="145">
        <v>1</v>
      </c>
      <c r="G324" s="146" t="s">
        <v>921</v>
      </c>
      <c r="H324" s="143" t="s">
        <v>179</v>
      </c>
      <c r="I324" s="145" t="s">
        <v>184</v>
      </c>
      <c r="J324" s="145" t="s">
        <v>922</v>
      </c>
      <c r="K324" s="143" t="s">
        <v>99</v>
      </c>
      <c r="L324" s="145" t="s">
        <v>93</v>
      </c>
      <c r="M324" s="147" t="s">
        <v>3</v>
      </c>
      <c r="N324" s="148" t="s">
        <v>236</v>
      </c>
      <c r="O324" s="149"/>
      <c r="P324" s="150"/>
      <c r="Q324" s="150"/>
      <c r="R324" s="145" t="s">
        <v>193</v>
      </c>
      <c r="S324" s="151"/>
      <c r="T324" s="152"/>
      <c r="U324" s="153" t="s">
        <v>923</v>
      </c>
      <c r="V324" s="145">
        <v>2026</v>
      </c>
      <c r="W324" s="152">
        <v>46041</v>
      </c>
      <c r="X324" s="152"/>
      <c r="Y324" s="152">
        <v>46045</v>
      </c>
      <c r="Z324" s="149">
        <v>146341.46</v>
      </c>
      <c r="AA324" s="150">
        <v>0</v>
      </c>
      <c r="AB324" s="150">
        <v>146341.46</v>
      </c>
      <c r="AC324" s="150">
        <v>0</v>
      </c>
      <c r="AD324" s="150">
        <v>146341.46</v>
      </c>
      <c r="AE324" s="150">
        <v>146341.46</v>
      </c>
      <c r="AF324" s="154" t="s">
        <v>6</v>
      </c>
      <c r="AG324" s="153"/>
      <c r="AH324" s="150"/>
      <c r="AI324" s="150"/>
      <c r="AJ324" s="150"/>
      <c r="AK324" s="150"/>
      <c r="AL324" s="155"/>
      <c r="AM324" s="155"/>
      <c r="AN324" s="153" t="s">
        <v>238</v>
      </c>
    </row>
    <row r="325" spans="1:40" ht="65.45" customHeight="1" x14ac:dyDescent="0.25">
      <c r="A325" s="142" t="str">
        <f t="shared" si="39"/>
        <v>✔</v>
      </c>
      <c r="B325" s="143">
        <v>2026</v>
      </c>
      <c r="C325" s="144" t="s">
        <v>25</v>
      </c>
      <c r="D325" s="144" t="s">
        <v>228</v>
      </c>
      <c r="E325" s="145" t="s">
        <v>39</v>
      </c>
      <c r="F325" s="145">
        <v>1</v>
      </c>
      <c r="G325" s="146" t="s">
        <v>924</v>
      </c>
      <c r="H325" s="143" t="s">
        <v>179</v>
      </c>
      <c r="I325" s="145" t="s">
        <v>184</v>
      </c>
      <c r="J325" s="145" t="s">
        <v>925</v>
      </c>
      <c r="K325" s="143" t="s">
        <v>99</v>
      </c>
      <c r="L325" s="145" t="s">
        <v>93</v>
      </c>
      <c r="M325" s="147" t="s">
        <v>3</v>
      </c>
      <c r="N325" s="148" t="s">
        <v>122</v>
      </c>
      <c r="O325" s="149"/>
      <c r="P325" s="150"/>
      <c r="Q325" s="150"/>
      <c r="R325" s="145" t="s">
        <v>195</v>
      </c>
      <c r="S325" s="151"/>
      <c r="T325" s="152"/>
      <c r="U325" s="153" t="s">
        <v>926</v>
      </c>
      <c r="V325" s="145">
        <v>2026</v>
      </c>
      <c r="W325" s="152">
        <v>46041</v>
      </c>
      <c r="X325" s="152"/>
      <c r="Y325" s="152">
        <v>46042</v>
      </c>
      <c r="Z325" s="149">
        <v>5600001.5999999996</v>
      </c>
      <c r="AA325" s="150">
        <v>0</v>
      </c>
      <c r="AB325" s="150">
        <v>6720001.9199999999</v>
      </c>
      <c r="AC325" s="150">
        <v>0</v>
      </c>
      <c r="AD325" s="150">
        <v>5600001.5999999996</v>
      </c>
      <c r="AE325" s="150">
        <v>6720001.9199999999</v>
      </c>
      <c r="AF325" s="154" t="s">
        <v>6</v>
      </c>
      <c r="AG325" s="153"/>
      <c r="AH325" s="150"/>
      <c r="AI325" s="150"/>
      <c r="AJ325" s="150"/>
      <c r="AK325" s="150"/>
      <c r="AL325" s="155"/>
      <c r="AM325" s="155"/>
      <c r="AN325" s="153" t="s">
        <v>238</v>
      </c>
    </row>
    <row r="326" spans="1:40" ht="65.45" customHeight="1" x14ac:dyDescent="0.25">
      <c r="A326" s="142" t="str">
        <f t="shared" si="39"/>
        <v>✔</v>
      </c>
      <c r="B326" s="143">
        <v>2025</v>
      </c>
      <c r="C326" s="144" t="s">
        <v>26</v>
      </c>
      <c r="D326" s="144" t="s">
        <v>927</v>
      </c>
      <c r="E326" s="145" t="s">
        <v>51</v>
      </c>
      <c r="F326" s="145">
        <v>1</v>
      </c>
      <c r="G326" s="146" t="s">
        <v>928</v>
      </c>
      <c r="H326" s="143" t="s">
        <v>179</v>
      </c>
      <c r="I326" s="145" t="s">
        <v>184</v>
      </c>
      <c r="J326" s="145" t="s">
        <v>929</v>
      </c>
      <c r="K326" s="143" t="s">
        <v>98</v>
      </c>
      <c r="L326" s="145" t="s">
        <v>93</v>
      </c>
      <c r="M326" s="147" t="s">
        <v>3</v>
      </c>
      <c r="N326" s="148" t="s">
        <v>930</v>
      </c>
      <c r="O326" s="149">
        <v>11848790.83</v>
      </c>
      <c r="P326" s="150">
        <v>10066942.08</v>
      </c>
      <c r="Q326" s="150">
        <f t="shared" ref="Q326:Q334" si="40">P326/1.2</f>
        <v>8389118.4000000004</v>
      </c>
      <c r="R326" s="145" t="s">
        <v>194</v>
      </c>
      <c r="S326" s="151">
        <v>46054</v>
      </c>
      <c r="T326" s="152">
        <v>47150</v>
      </c>
      <c r="U326" s="153" t="s">
        <v>931</v>
      </c>
      <c r="V326" s="145">
        <v>2026</v>
      </c>
      <c r="W326" s="152">
        <v>46044</v>
      </c>
      <c r="X326" s="152"/>
      <c r="Y326" s="152">
        <v>46049</v>
      </c>
      <c r="Z326" s="149">
        <f>AB326/1.2</f>
        <v>7666035.5083333328</v>
      </c>
      <c r="AA326" s="150">
        <v>0</v>
      </c>
      <c r="AB326" s="150">
        <v>9199242.6099999994</v>
      </c>
      <c r="AC326" s="150">
        <v>0</v>
      </c>
      <c r="AD326" s="150">
        <f>Z326</f>
        <v>7666035.5083333328</v>
      </c>
      <c r="AE326" s="150">
        <f>AB326</f>
        <v>9199242.6099999994</v>
      </c>
      <c r="AF326" s="154" t="s">
        <v>6</v>
      </c>
      <c r="AG326" s="153"/>
      <c r="AH326" s="150"/>
      <c r="AI326" s="150"/>
      <c r="AJ326" s="150"/>
      <c r="AK326" s="150"/>
      <c r="AL326" s="155"/>
      <c r="AM326" s="155"/>
      <c r="AN326" s="153" t="s">
        <v>932</v>
      </c>
    </row>
    <row r="327" spans="1:40" ht="35.65" customHeight="1" x14ac:dyDescent="0.25">
      <c r="A327" s="142" t="str">
        <f t="shared" si="39"/>
        <v>◑</v>
      </c>
      <c r="B327" s="143">
        <v>2026</v>
      </c>
      <c r="C327" s="144" t="s">
        <v>26</v>
      </c>
      <c r="D327" s="144" t="s">
        <v>933</v>
      </c>
      <c r="E327" s="145" t="s">
        <v>51</v>
      </c>
      <c r="F327" s="145">
        <v>1</v>
      </c>
      <c r="G327" s="146" t="s">
        <v>934</v>
      </c>
      <c r="H327" s="143" t="s">
        <v>179</v>
      </c>
      <c r="I327" s="145" t="s">
        <v>185</v>
      </c>
      <c r="J327" s="163"/>
      <c r="K327" s="143" t="s">
        <v>49</v>
      </c>
      <c r="L327" s="145" t="s">
        <v>95</v>
      </c>
      <c r="M327" s="147" t="s">
        <v>4</v>
      </c>
      <c r="N327" s="148" t="s">
        <v>131</v>
      </c>
      <c r="O327" s="149">
        <f t="shared" ref="O327:O334" si="41">P327*1.2</f>
        <v>1999670.4</v>
      </c>
      <c r="P327" s="150">
        <v>1666392</v>
      </c>
      <c r="Q327" s="150">
        <f t="shared" si="40"/>
        <v>1388660</v>
      </c>
      <c r="R327" s="145" t="s">
        <v>193</v>
      </c>
      <c r="S327" s="151"/>
      <c r="T327" s="152"/>
      <c r="U327" s="153"/>
      <c r="V327" s="145"/>
      <c r="W327" s="152">
        <v>46041</v>
      </c>
      <c r="X327" s="152"/>
      <c r="Y327" s="152"/>
      <c r="Z327" s="149"/>
      <c r="AA327" s="150">
        <v>0</v>
      </c>
      <c r="AB327" s="150"/>
      <c r="AC327" s="150">
        <v>0</v>
      </c>
      <c r="AD327" s="150"/>
      <c r="AE327" s="150">
        <v>1959240</v>
      </c>
      <c r="AF327" s="154" t="s">
        <v>7</v>
      </c>
      <c r="AG327" s="153"/>
      <c r="AH327" s="150"/>
      <c r="AI327" s="150"/>
      <c r="AJ327" s="150"/>
      <c r="AK327" s="150"/>
      <c r="AL327" s="155"/>
      <c r="AM327" s="155"/>
      <c r="AN327" s="153" t="s">
        <v>935</v>
      </c>
    </row>
    <row r="328" spans="1:40" ht="35.65" customHeight="1" x14ac:dyDescent="0.25">
      <c r="A328" s="142" t="str">
        <f t="shared" si="39"/>
        <v>✖</v>
      </c>
      <c r="B328" s="143">
        <v>2026</v>
      </c>
      <c r="C328" s="144" t="s">
        <v>26</v>
      </c>
      <c r="D328" s="144" t="s">
        <v>933</v>
      </c>
      <c r="E328" s="145" t="s">
        <v>51</v>
      </c>
      <c r="F328" s="145">
        <v>2</v>
      </c>
      <c r="G328" s="146" t="s">
        <v>936</v>
      </c>
      <c r="H328" s="143" t="s">
        <v>179</v>
      </c>
      <c r="I328" s="145" t="s">
        <v>64</v>
      </c>
      <c r="J328" s="163"/>
      <c r="K328" s="143" t="s">
        <v>49</v>
      </c>
      <c r="L328" s="145" t="s">
        <v>95</v>
      </c>
      <c r="M328" s="147" t="s">
        <v>4</v>
      </c>
      <c r="N328" s="148" t="s">
        <v>131</v>
      </c>
      <c r="O328" s="149">
        <f t="shared" si="41"/>
        <v>587419.19999999995</v>
      </c>
      <c r="P328" s="150">
        <v>489516</v>
      </c>
      <c r="Q328" s="150">
        <f t="shared" si="40"/>
        <v>407930</v>
      </c>
      <c r="R328" s="145" t="s">
        <v>193</v>
      </c>
      <c r="S328" s="151"/>
      <c r="T328" s="152"/>
      <c r="U328" s="153"/>
      <c r="V328" s="145"/>
      <c r="W328" s="152">
        <v>46041</v>
      </c>
      <c r="X328" s="152"/>
      <c r="Y328" s="152"/>
      <c r="Z328" s="149"/>
      <c r="AA328" s="150">
        <v>0</v>
      </c>
      <c r="AB328" s="150"/>
      <c r="AC328" s="150">
        <v>0</v>
      </c>
      <c r="AD328" s="150"/>
      <c r="AE328" s="150"/>
      <c r="AF328" s="154" t="s">
        <v>10</v>
      </c>
      <c r="AG328" s="153"/>
      <c r="AH328" s="150"/>
      <c r="AI328" s="150"/>
      <c r="AJ328" s="150"/>
      <c r="AK328" s="150"/>
      <c r="AL328" s="155"/>
      <c r="AM328" s="155"/>
      <c r="AN328" s="153" t="s">
        <v>935</v>
      </c>
    </row>
    <row r="329" spans="1:40" ht="35.65" customHeight="1" x14ac:dyDescent="0.25">
      <c r="A329" s="142" t="str">
        <f t="shared" si="39"/>
        <v>✖</v>
      </c>
      <c r="B329" s="143">
        <v>2026</v>
      </c>
      <c r="C329" s="144" t="s">
        <v>26</v>
      </c>
      <c r="D329" s="144" t="s">
        <v>937</v>
      </c>
      <c r="E329" s="145" t="s">
        <v>51</v>
      </c>
      <c r="F329" s="145">
        <v>1</v>
      </c>
      <c r="G329" s="146" t="s">
        <v>938</v>
      </c>
      <c r="H329" s="143" t="s">
        <v>179</v>
      </c>
      <c r="I329" s="145" t="s">
        <v>64</v>
      </c>
      <c r="J329" s="163"/>
      <c r="K329" s="143" t="s">
        <v>49</v>
      </c>
      <c r="L329" s="145" t="s">
        <v>95</v>
      </c>
      <c r="M329" s="147" t="s">
        <v>4</v>
      </c>
      <c r="N329" s="148" t="s">
        <v>131</v>
      </c>
      <c r="O329" s="149">
        <f t="shared" si="41"/>
        <v>1427148</v>
      </c>
      <c r="P329" s="150">
        <v>1189290</v>
      </c>
      <c r="Q329" s="150">
        <f t="shared" si="40"/>
        <v>991075</v>
      </c>
      <c r="R329" s="145" t="s">
        <v>193</v>
      </c>
      <c r="S329" s="151"/>
      <c r="T329" s="152"/>
      <c r="U329" s="153"/>
      <c r="V329" s="145"/>
      <c r="W329" s="152">
        <v>46154</v>
      </c>
      <c r="X329" s="152"/>
      <c r="Y329" s="152"/>
      <c r="Z329" s="149"/>
      <c r="AA329" s="150">
        <v>0</v>
      </c>
      <c r="AB329" s="150"/>
      <c r="AC329" s="150">
        <v>0</v>
      </c>
      <c r="AD329" s="150"/>
      <c r="AE329" s="150"/>
      <c r="AF329" s="154" t="s">
        <v>10</v>
      </c>
      <c r="AG329" s="153"/>
      <c r="AH329" s="150"/>
      <c r="AI329" s="150"/>
      <c r="AJ329" s="150"/>
      <c r="AK329" s="150"/>
      <c r="AL329" s="155"/>
      <c r="AM329" s="155"/>
      <c r="AN329" s="153" t="s">
        <v>935</v>
      </c>
    </row>
    <row r="330" spans="1:40" ht="35.65" customHeight="1" x14ac:dyDescent="0.25">
      <c r="A330" s="142" t="str">
        <f t="shared" si="39"/>
        <v>✔</v>
      </c>
      <c r="B330" s="143">
        <v>2026</v>
      </c>
      <c r="C330" s="144" t="s">
        <v>26</v>
      </c>
      <c r="D330" s="144" t="s">
        <v>939</v>
      </c>
      <c r="E330" s="145" t="s">
        <v>51</v>
      </c>
      <c r="F330" s="145">
        <v>1</v>
      </c>
      <c r="G330" s="146" t="s">
        <v>940</v>
      </c>
      <c r="H330" s="143" t="s">
        <v>179</v>
      </c>
      <c r="I330" s="145" t="s">
        <v>185</v>
      </c>
      <c r="J330" s="145" t="s">
        <v>941</v>
      </c>
      <c r="K330" s="143" t="s">
        <v>49</v>
      </c>
      <c r="L330" s="145" t="s">
        <v>95</v>
      </c>
      <c r="M330" s="147" t="s">
        <v>4</v>
      </c>
      <c r="N330" s="148" t="s">
        <v>131</v>
      </c>
      <c r="O330" s="149">
        <f t="shared" si="41"/>
        <v>978984</v>
      </c>
      <c r="P330" s="150">
        <v>815820</v>
      </c>
      <c r="Q330" s="150">
        <f t="shared" si="40"/>
        <v>679850</v>
      </c>
      <c r="R330" s="145" t="s">
        <v>193</v>
      </c>
      <c r="S330" s="151"/>
      <c r="T330" s="152"/>
      <c r="U330" s="153" t="s">
        <v>942</v>
      </c>
      <c r="V330" s="145">
        <v>2026</v>
      </c>
      <c r="W330" s="152">
        <v>46041</v>
      </c>
      <c r="X330" s="152">
        <v>46062</v>
      </c>
      <c r="Y330" s="152">
        <v>46163</v>
      </c>
      <c r="Z330" s="149">
        <f>AB330/1.2</f>
        <v>682616</v>
      </c>
      <c r="AA330" s="150">
        <v>0</v>
      </c>
      <c r="AB330" s="150">
        <v>819139.2</v>
      </c>
      <c r="AC330" s="150">
        <v>0</v>
      </c>
      <c r="AD330" s="150">
        <f>Z330</f>
        <v>682616</v>
      </c>
      <c r="AE330" s="150">
        <f>AB330</f>
        <v>819139.2</v>
      </c>
      <c r="AF330" s="154" t="s">
        <v>6</v>
      </c>
      <c r="AG330" s="153"/>
      <c r="AH330" s="150"/>
      <c r="AI330" s="150"/>
      <c r="AJ330" s="150"/>
      <c r="AK330" s="150"/>
      <c r="AL330" s="155"/>
      <c r="AM330" s="155"/>
      <c r="AN330" s="153" t="s">
        <v>238</v>
      </c>
    </row>
    <row r="331" spans="1:40" ht="35.65" customHeight="1" x14ac:dyDescent="0.25">
      <c r="A331" s="142" t="str">
        <f t="shared" si="39"/>
        <v>✖</v>
      </c>
      <c r="B331" s="143">
        <v>2026</v>
      </c>
      <c r="C331" s="144" t="s">
        <v>26</v>
      </c>
      <c r="D331" s="144" t="s">
        <v>943</v>
      </c>
      <c r="E331" s="145" t="s">
        <v>51</v>
      </c>
      <c r="F331" s="145">
        <v>1</v>
      </c>
      <c r="G331" s="146" t="s">
        <v>944</v>
      </c>
      <c r="H331" s="143" t="s">
        <v>64</v>
      </c>
      <c r="I331" s="145" t="s">
        <v>64</v>
      </c>
      <c r="J331" s="145"/>
      <c r="K331" s="143" t="s">
        <v>98</v>
      </c>
      <c r="L331" s="145" t="s">
        <v>95</v>
      </c>
      <c r="M331" s="147" t="s">
        <v>4</v>
      </c>
      <c r="N331" s="148" t="s">
        <v>136</v>
      </c>
      <c r="O331" s="149">
        <f t="shared" si="41"/>
        <v>938592</v>
      </c>
      <c r="P331" s="150">
        <v>782160</v>
      </c>
      <c r="Q331" s="150">
        <f t="shared" si="40"/>
        <v>651800</v>
      </c>
      <c r="R331" s="145" t="s">
        <v>194</v>
      </c>
      <c r="S331" s="151"/>
      <c r="T331" s="152"/>
      <c r="U331" s="153"/>
      <c r="V331" s="145"/>
      <c r="W331" s="152">
        <v>46105</v>
      </c>
      <c r="X331" s="152">
        <v>46108</v>
      </c>
      <c r="Y331" s="152"/>
      <c r="Z331" s="149">
        <v>0</v>
      </c>
      <c r="AA331" s="150">
        <v>0</v>
      </c>
      <c r="AB331" s="150">
        <v>0</v>
      </c>
      <c r="AC331" s="150">
        <v>0</v>
      </c>
      <c r="AD331" s="150">
        <v>0</v>
      </c>
      <c r="AE331" s="150">
        <v>0</v>
      </c>
      <c r="AF331" s="154" t="s">
        <v>10</v>
      </c>
      <c r="AG331" s="153"/>
      <c r="AH331" s="150"/>
      <c r="AI331" s="150"/>
      <c r="AJ331" s="150"/>
      <c r="AK331" s="150"/>
      <c r="AL331" s="155"/>
      <c r="AM331" s="155"/>
      <c r="AN331" s="153" t="s">
        <v>64</v>
      </c>
    </row>
    <row r="332" spans="1:40" ht="35.65" customHeight="1" x14ac:dyDescent="0.25">
      <c r="A332" s="142" t="str">
        <f t="shared" si="39"/>
        <v>✖</v>
      </c>
      <c r="B332" s="143">
        <v>2026</v>
      </c>
      <c r="C332" s="144" t="s">
        <v>26</v>
      </c>
      <c r="D332" s="144" t="s">
        <v>943</v>
      </c>
      <c r="E332" s="145" t="s">
        <v>51</v>
      </c>
      <c r="F332" s="145">
        <v>2</v>
      </c>
      <c r="G332" s="146" t="s">
        <v>945</v>
      </c>
      <c r="H332" s="143" t="s">
        <v>64</v>
      </c>
      <c r="I332" s="145" t="s">
        <v>64</v>
      </c>
      <c r="J332" s="145"/>
      <c r="K332" s="143" t="s">
        <v>98</v>
      </c>
      <c r="L332" s="145" t="s">
        <v>93</v>
      </c>
      <c r="M332" s="147" t="s">
        <v>3</v>
      </c>
      <c r="N332" s="148" t="s">
        <v>110</v>
      </c>
      <c r="O332" s="149">
        <f t="shared" si="41"/>
        <v>241200</v>
      </c>
      <c r="P332" s="150">
        <v>201000</v>
      </c>
      <c r="Q332" s="150">
        <f t="shared" si="40"/>
        <v>167500</v>
      </c>
      <c r="R332" s="145" t="s">
        <v>194</v>
      </c>
      <c r="S332" s="151"/>
      <c r="T332" s="152"/>
      <c r="U332" s="153"/>
      <c r="V332" s="145"/>
      <c r="W332" s="152">
        <v>46105</v>
      </c>
      <c r="X332" s="152">
        <v>46108</v>
      </c>
      <c r="Y332" s="152"/>
      <c r="Z332" s="149">
        <v>0</v>
      </c>
      <c r="AA332" s="150">
        <v>0</v>
      </c>
      <c r="AB332" s="150">
        <v>0</v>
      </c>
      <c r="AC332" s="150">
        <v>0</v>
      </c>
      <c r="AD332" s="150">
        <v>0</v>
      </c>
      <c r="AE332" s="150">
        <v>0</v>
      </c>
      <c r="AF332" s="154" t="s">
        <v>10</v>
      </c>
      <c r="AG332" s="153"/>
      <c r="AH332" s="150"/>
      <c r="AI332" s="150"/>
      <c r="AJ332" s="150"/>
      <c r="AK332" s="150"/>
      <c r="AL332" s="155"/>
      <c r="AM332" s="155"/>
      <c r="AN332" s="153" t="s">
        <v>64</v>
      </c>
    </row>
    <row r="333" spans="1:40" ht="35.65" customHeight="1" x14ac:dyDescent="0.25">
      <c r="A333" s="142" t="str">
        <f t="shared" si="39"/>
        <v>✔</v>
      </c>
      <c r="B333" s="143">
        <v>2025</v>
      </c>
      <c r="C333" s="144" t="s">
        <v>33</v>
      </c>
      <c r="D333" s="144" t="s">
        <v>946</v>
      </c>
      <c r="E333" s="145" t="s">
        <v>51</v>
      </c>
      <c r="F333" s="145">
        <v>1</v>
      </c>
      <c r="G333" s="146" t="s">
        <v>947</v>
      </c>
      <c r="H333" s="143" t="s">
        <v>179</v>
      </c>
      <c r="I333" s="145" t="s">
        <v>184</v>
      </c>
      <c r="J333" s="145" t="s">
        <v>948</v>
      </c>
      <c r="K333" s="143" t="s">
        <v>49</v>
      </c>
      <c r="L333" s="145" t="s">
        <v>95</v>
      </c>
      <c r="M333" s="147" t="s">
        <v>4</v>
      </c>
      <c r="N333" s="148" t="s">
        <v>131</v>
      </c>
      <c r="O333" s="149">
        <f t="shared" si="41"/>
        <v>3368440.8</v>
      </c>
      <c r="P333" s="150">
        <v>2807034</v>
      </c>
      <c r="Q333" s="150">
        <f t="shared" si="40"/>
        <v>2339195</v>
      </c>
      <c r="R333" s="145" t="s">
        <v>193</v>
      </c>
      <c r="S333" s="151"/>
      <c r="T333" s="152"/>
      <c r="U333" s="153" t="s">
        <v>949</v>
      </c>
      <c r="V333" s="145">
        <v>2026</v>
      </c>
      <c r="W333" s="152">
        <v>46044</v>
      </c>
      <c r="X333" s="152"/>
      <c r="Y333" s="152">
        <v>46049</v>
      </c>
      <c r="Z333" s="149">
        <f>AB333/1.2</f>
        <v>2690000</v>
      </c>
      <c r="AA333" s="150">
        <v>0</v>
      </c>
      <c r="AB333" s="150">
        <v>3228000</v>
      </c>
      <c r="AC333" s="150">
        <v>0</v>
      </c>
      <c r="AD333" s="150">
        <f>Z333</f>
        <v>2690000</v>
      </c>
      <c r="AE333" s="150">
        <f>AB333</f>
        <v>3228000</v>
      </c>
      <c r="AF333" s="154" t="s">
        <v>6</v>
      </c>
      <c r="AG333" s="153"/>
      <c r="AH333" s="150"/>
      <c r="AI333" s="150"/>
      <c r="AJ333" s="150"/>
      <c r="AK333" s="150"/>
      <c r="AL333" s="155"/>
      <c r="AM333" s="155"/>
      <c r="AN333" s="153" t="s">
        <v>238</v>
      </c>
    </row>
    <row r="334" spans="1:40" ht="35.65" customHeight="1" x14ac:dyDescent="0.25">
      <c r="A334" s="142" t="str">
        <f t="shared" si="39"/>
        <v>✔</v>
      </c>
      <c r="B334" s="143">
        <v>2025</v>
      </c>
      <c r="C334" s="144" t="s">
        <v>33</v>
      </c>
      <c r="D334" s="144" t="s">
        <v>950</v>
      </c>
      <c r="E334" s="145" t="s">
        <v>51</v>
      </c>
      <c r="F334" s="145">
        <v>1</v>
      </c>
      <c r="G334" s="146" t="s">
        <v>951</v>
      </c>
      <c r="H334" s="143" t="s">
        <v>179</v>
      </c>
      <c r="I334" s="145" t="s">
        <v>184</v>
      </c>
      <c r="J334" s="145" t="s">
        <v>952</v>
      </c>
      <c r="K334" s="143" t="s">
        <v>49</v>
      </c>
      <c r="L334" s="145" t="s">
        <v>95</v>
      </c>
      <c r="M334" s="147" t="s">
        <v>4</v>
      </c>
      <c r="N334" s="148" t="s">
        <v>131</v>
      </c>
      <c r="O334" s="149">
        <f t="shared" si="41"/>
        <v>3071462.4</v>
      </c>
      <c r="P334" s="150">
        <v>2559552</v>
      </c>
      <c r="Q334" s="150">
        <f t="shared" si="40"/>
        <v>2132960</v>
      </c>
      <c r="R334" s="145" t="s">
        <v>193</v>
      </c>
      <c r="S334" s="151"/>
      <c r="T334" s="152"/>
      <c r="U334" s="153" t="s">
        <v>953</v>
      </c>
      <c r="V334" s="145">
        <v>2026</v>
      </c>
      <c r="W334" s="152">
        <v>46044</v>
      </c>
      <c r="X334" s="152"/>
      <c r="Y334" s="152">
        <v>46049</v>
      </c>
      <c r="Z334" s="149">
        <f>AB334/1.2</f>
        <v>2081040</v>
      </c>
      <c r="AA334" s="150">
        <v>0</v>
      </c>
      <c r="AB334" s="150">
        <v>2497248</v>
      </c>
      <c r="AC334" s="150">
        <v>0</v>
      </c>
      <c r="AD334" s="150">
        <f>Z334</f>
        <v>2081040</v>
      </c>
      <c r="AE334" s="150">
        <f>AB334</f>
        <v>2497248</v>
      </c>
      <c r="AF334" s="154" t="s">
        <v>6</v>
      </c>
      <c r="AG334" s="153"/>
      <c r="AH334" s="150"/>
      <c r="AI334" s="150"/>
      <c r="AJ334" s="150"/>
      <c r="AK334" s="150"/>
      <c r="AL334" s="155"/>
      <c r="AM334" s="155"/>
      <c r="AN334" s="153" t="s">
        <v>238</v>
      </c>
    </row>
    <row r="335" spans="1:40" ht="50.65" customHeight="1" x14ac:dyDescent="0.25">
      <c r="A335" s="142" t="str">
        <f t="shared" si="39"/>
        <v>✔</v>
      </c>
      <c r="B335" s="143">
        <v>2026</v>
      </c>
      <c r="C335" s="144" t="s">
        <v>15</v>
      </c>
      <c r="D335" s="144" t="s">
        <v>228</v>
      </c>
      <c r="E335" s="145" t="s">
        <v>39</v>
      </c>
      <c r="F335" s="145">
        <v>1</v>
      </c>
      <c r="G335" s="146" t="s">
        <v>954</v>
      </c>
      <c r="H335" s="143" t="s">
        <v>179</v>
      </c>
      <c r="I335" s="145" t="s">
        <v>184</v>
      </c>
      <c r="J335" s="145" t="s">
        <v>955</v>
      </c>
      <c r="K335" s="143" t="s">
        <v>99</v>
      </c>
      <c r="L335" s="145" t="s">
        <v>93</v>
      </c>
      <c r="M335" s="147" t="s">
        <v>3</v>
      </c>
      <c r="N335" s="148" t="s">
        <v>956</v>
      </c>
      <c r="O335" s="149"/>
      <c r="P335" s="150"/>
      <c r="Q335" s="150"/>
      <c r="R335" s="145" t="s">
        <v>194</v>
      </c>
      <c r="S335" s="151"/>
      <c r="T335" s="152"/>
      <c r="U335" s="153" t="s">
        <v>957</v>
      </c>
      <c r="V335" s="145">
        <v>2026</v>
      </c>
      <c r="W335" s="152">
        <v>46022</v>
      </c>
      <c r="X335" s="152"/>
      <c r="Y335" s="152">
        <v>46024</v>
      </c>
      <c r="Z335" s="149">
        <v>80000</v>
      </c>
      <c r="AA335" s="150">
        <v>0</v>
      </c>
      <c r="AB335" s="150">
        <v>96000</v>
      </c>
      <c r="AC335" s="150">
        <v>0</v>
      </c>
      <c r="AD335" s="150">
        <f>Z335</f>
        <v>80000</v>
      </c>
      <c r="AE335" s="150">
        <f>AB335</f>
        <v>96000</v>
      </c>
      <c r="AF335" s="154" t="s">
        <v>6</v>
      </c>
      <c r="AG335" s="153"/>
      <c r="AH335" s="150"/>
      <c r="AI335" s="150"/>
      <c r="AJ335" s="150"/>
      <c r="AK335" s="150"/>
      <c r="AL335" s="155"/>
      <c r="AM335" s="155"/>
      <c r="AN335" s="153" t="s">
        <v>238</v>
      </c>
    </row>
    <row r="336" spans="1:40" ht="46.5" customHeight="1" x14ac:dyDescent="0.25">
      <c r="A336" s="142" t="str">
        <f t="shared" si="39"/>
        <v>✔</v>
      </c>
      <c r="B336" s="143">
        <v>2026</v>
      </c>
      <c r="C336" s="144" t="s">
        <v>15</v>
      </c>
      <c r="D336" s="144" t="s">
        <v>228</v>
      </c>
      <c r="E336" s="145" t="s">
        <v>39</v>
      </c>
      <c r="F336" s="145">
        <v>1</v>
      </c>
      <c r="G336" s="146" t="s">
        <v>958</v>
      </c>
      <c r="H336" s="143" t="s">
        <v>179</v>
      </c>
      <c r="I336" s="145" t="s">
        <v>184</v>
      </c>
      <c r="J336" s="145" t="s">
        <v>959</v>
      </c>
      <c r="K336" s="143" t="s">
        <v>99</v>
      </c>
      <c r="L336" s="145" t="s">
        <v>93</v>
      </c>
      <c r="M336" s="147" t="s">
        <v>3</v>
      </c>
      <c r="N336" s="148" t="s">
        <v>956</v>
      </c>
      <c r="O336" s="149"/>
      <c r="P336" s="150"/>
      <c r="Q336" s="150"/>
      <c r="R336" s="145" t="s">
        <v>194</v>
      </c>
      <c r="S336" s="151"/>
      <c r="T336" s="152"/>
      <c r="U336" s="153" t="s">
        <v>960</v>
      </c>
      <c r="V336" s="145">
        <v>2026</v>
      </c>
      <c r="W336" s="152">
        <v>46022</v>
      </c>
      <c r="X336" s="152"/>
      <c r="Y336" s="152">
        <v>46024</v>
      </c>
      <c r="Z336" s="149">
        <v>151200</v>
      </c>
      <c r="AA336" s="150">
        <v>0</v>
      </c>
      <c r="AB336" s="150">
        <v>181400</v>
      </c>
      <c r="AC336" s="150">
        <v>0</v>
      </c>
      <c r="AD336" s="150">
        <f>Z336</f>
        <v>151200</v>
      </c>
      <c r="AE336" s="150">
        <f>AB336</f>
        <v>181400</v>
      </c>
      <c r="AF336" s="154" t="s">
        <v>6</v>
      </c>
      <c r="AG336" s="153"/>
      <c r="AH336" s="150"/>
      <c r="AI336" s="150"/>
      <c r="AJ336" s="150"/>
      <c r="AK336" s="150"/>
      <c r="AL336" s="155"/>
      <c r="AM336" s="155"/>
      <c r="AN336" s="153" t="s">
        <v>238</v>
      </c>
    </row>
    <row r="337" spans="1:40" ht="46.5" customHeight="1" x14ac:dyDescent="0.25">
      <c r="A337" s="142" t="str">
        <f t="shared" si="39"/>
        <v>✔</v>
      </c>
      <c r="B337" s="143">
        <v>2026</v>
      </c>
      <c r="C337" s="144" t="s">
        <v>15</v>
      </c>
      <c r="D337" s="144" t="s">
        <v>228</v>
      </c>
      <c r="E337" s="145" t="s">
        <v>39</v>
      </c>
      <c r="F337" s="145">
        <v>1</v>
      </c>
      <c r="G337" s="146" t="s">
        <v>961</v>
      </c>
      <c r="H337" s="143" t="s">
        <v>179</v>
      </c>
      <c r="I337" s="145" t="s">
        <v>184</v>
      </c>
      <c r="J337" s="145" t="s">
        <v>962</v>
      </c>
      <c r="K337" s="143" t="s">
        <v>99</v>
      </c>
      <c r="L337" s="145" t="s">
        <v>93</v>
      </c>
      <c r="M337" s="147" t="s">
        <v>3</v>
      </c>
      <c r="N337" s="148" t="s">
        <v>956</v>
      </c>
      <c r="O337" s="149"/>
      <c r="P337" s="150"/>
      <c r="Q337" s="150"/>
      <c r="R337" s="145" t="s">
        <v>194</v>
      </c>
      <c r="S337" s="151"/>
      <c r="T337" s="152"/>
      <c r="U337" s="153" t="s">
        <v>963</v>
      </c>
      <c r="V337" s="145">
        <v>2026</v>
      </c>
      <c r="W337" s="152">
        <v>46022</v>
      </c>
      <c r="X337" s="152"/>
      <c r="Y337" s="152">
        <v>46024</v>
      </c>
      <c r="Z337" s="149">
        <v>80000</v>
      </c>
      <c r="AA337" s="150"/>
      <c r="AB337" s="150">
        <v>96000</v>
      </c>
      <c r="AC337" s="150"/>
      <c r="AD337" s="150">
        <f>Z337</f>
        <v>80000</v>
      </c>
      <c r="AE337" s="150">
        <f>AB337</f>
        <v>96000</v>
      </c>
      <c r="AF337" s="154" t="s">
        <v>6</v>
      </c>
      <c r="AG337" s="153"/>
      <c r="AH337" s="150"/>
      <c r="AI337" s="150"/>
      <c r="AJ337" s="150"/>
      <c r="AK337" s="150"/>
      <c r="AL337" s="155"/>
      <c r="AM337" s="155"/>
      <c r="AN337" s="153" t="s">
        <v>238</v>
      </c>
    </row>
    <row r="338" spans="1:40" ht="46.5" customHeight="1" x14ac:dyDescent="0.25">
      <c r="A338" s="142" t="str">
        <f t="shared" si="39"/>
        <v>✔</v>
      </c>
      <c r="B338" s="143">
        <v>2026</v>
      </c>
      <c r="C338" s="144" t="s">
        <v>15</v>
      </c>
      <c r="D338" s="144" t="s">
        <v>228</v>
      </c>
      <c r="E338" s="145" t="s">
        <v>39</v>
      </c>
      <c r="F338" s="145">
        <v>1</v>
      </c>
      <c r="G338" s="146" t="s">
        <v>964</v>
      </c>
      <c r="H338" s="143" t="s">
        <v>179</v>
      </c>
      <c r="I338" s="145" t="s">
        <v>184</v>
      </c>
      <c r="J338" s="145" t="s">
        <v>965</v>
      </c>
      <c r="K338" s="143" t="s">
        <v>99</v>
      </c>
      <c r="L338" s="145" t="s">
        <v>93</v>
      </c>
      <c r="M338" s="147" t="s">
        <v>3</v>
      </c>
      <c r="N338" s="148" t="s">
        <v>956</v>
      </c>
      <c r="O338" s="149"/>
      <c r="P338" s="150"/>
      <c r="Q338" s="150"/>
      <c r="R338" s="145" t="s">
        <v>194</v>
      </c>
      <c r="S338" s="151"/>
      <c r="T338" s="152"/>
      <c r="U338" s="153" t="s">
        <v>966</v>
      </c>
      <c r="V338" s="145">
        <v>2026</v>
      </c>
      <c r="W338" s="152">
        <v>46022</v>
      </c>
      <c r="X338" s="152"/>
      <c r="Y338" s="152">
        <v>46024</v>
      </c>
      <c r="Z338" s="149">
        <v>40000</v>
      </c>
      <c r="AA338" s="150"/>
      <c r="AB338" s="150">
        <v>48000</v>
      </c>
      <c r="AC338" s="150"/>
      <c r="AD338" s="150">
        <f>+Z338</f>
        <v>40000</v>
      </c>
      <c r="AE338" s="150">
        <f>+AB338</f>
        <v>48000</v>
      </c>
      <c r="AF338" s="154" t="s">
        <v>6</v>
      </c>
      <c r="AG338" s="153"/>
      <c r="AH338" s="150"/>
      <c r="AI338" s="150"/>
      <c r="AJ338" s="150"/>
      <c r="AK338" s="150"/>
      <c r="AL338" s="155"/>
      <c r="AM338" s="155"/>
      <c r="AN338" s="153" t="s">
        <v>238</v>
      </c>
    </row>
    <row r="339" spans="1:40" ht="65.45" customHeight="1" x14ac:dyDescent="0.25">
      <c r="A339" s="142" t="str">
        <f t="shared" si="39"/>
        <v>✔</v>
      </c>
      <c r="B339" s="143">
        <v>2026</v>
      </c>
      <c r="C339" s="144" t="s">
        <v>18</v>
      </c>
      <c r="D339" s="144" t="s">
        <v>195</v>
      </c>
      <c r="E339" s="145" t="s">
        <v>52</v>
      </c>
      <c r="F339" s="145">
        <v>1</v>
      </c>
      <c r="G339" s="146" t="s">
        <v>967</v>
      </c>
      <c r="H339" s="143" t="s">
        <v>179</v>
      </c>
      <c r="I339" s="145" t="s">
        <v>184</v>
      </c>
      <c r="J339" s="145" t="s">
        <v>968</v>
      </c>
      <c r="K339" s="143" t="s">
        <v>99</v>
      </c>
      <c r="L339" s="145" t="s">
        <v>93</v>
      </c>
      <c r="M339" s="147" t="s">
        <v>3</v>
      </c>
      <c r="N339" s="148" t="s">
        <v>969</v>
      </c>
      <c r="O339" s="149"/>
      <c r="P339" s="150"/>
      <c r="Q339" s="150"/>
      <c r="R339" s="145" t="s">
        <v>195</v>
      </c>
      <c r="S339" s="151"/>
      <c r="T339" s="152"/>
      <c r="U339" s="153" t="s">
        <v>970</v>
      </c>
      <c r="V339" s="145">
        <v>2026</v>
      </c>
      <c r="W339" s="152">
        <v>46052</v>
      </c>
      <c r="X339" s="152"/>
      <c r="Y339" s="152">
        <v>46055</v>
      </c>
      <c r="Z339" s="149">
        <f>AB339/1.2</f>
        <v>10504285.016666668</v>
      </c>
      <c r="AA339" s="150">
        <v>0</v>
      </c>
      <c r="AB339" s="150">
        <v>12605142.02</v>
      </c>
      <c r="AC339" s="150">
        <v>0</v>
      </c>
      <c r="AD339" s="150">
        <f>Z339</f>
        <v>10504285.016666668</v>
      </c>
      <c r="AE339" s="150">
        <f>AB339</f>
        <v>12605142.02</v>
      </c>
      <c r="AF339" s="154" t="s">
        <v>6</v>
      </c>
      <c r="AG339" s="153"/>
      <c r="AH339" s="150"/>
      <c r="AI339" s="150"/>
      <c r="AJ339" s="150"/>
      <c r="AK339" s="150"/>
      <c r="AL339" s="155"/>
      <c r="AM339" s="155"/>
      <c r="AN339" s="153" t="s">
        <v>238</v>
      </c>
    </row>
    <row r="340" spans="1:40" ht="35.65" customHeight="1" x14ac:dyDescent="0.25">
      <c r="A340" s="142" t="str">
        <f t="shared" si="39"/>
        <v>✔</v>
      </c>
      <c r="B340" s="143">
        <v>2026</v>
      </c>
      <c r="C340" s="144" t="s">
        <v>28</v>
      </c>
      <c r="D340" s="144" t="s">
        <v>971</v>
      </c>
      <c r="E340" s="145" t="s">
        <v>39</v>
      </c>
      <c r="F340" s="145">
        <v>1</v>
      </c>
      <c r="G340" s="146" t="s">
        <v>972</v>
      </c>
      <c r="H340" s="143" t="s">
        <v>179</v>
      </c>
      <c r="I340" s="145" t="s">
        <v>184</v>
      </c>
      <c r="J340" s="145" t="s">
        <v>973</v>
      </c>
      <c r="K340" s="143" t="s">
        <v>99</v>
      </c>
      <c r="L340" s="145" t="s">
        <v>93</v>
      </c>
      <c r="M340" s="147" t="s">
        <v>3</v>
      </c>
      <c r="N340" s="148" t="s">
        <v>126</v>
      </c>
      <c r="O340" s="149"/>
      <c r="P340" s="150"/>
      <c r="Q340" s="150"/>
      <c r="R340" s="145" t="s">
        <v>193</v>
      </c>
      <c r="S340" s="151"/>
      <c r="T340" s="152"/>
      <c r="U340" s="153" t="s">
        <v>974</v>
      </c>
      <c r="V340" s="145">
        <v>2026</v>
      </c>
      <c r="W340" s="152">
        <v>46054</v>
      </c>
      <c r="X340" s="152"/>
      <c r="Y340" s="152">
        <v>46055</v>
      </c>
      <c r="Z340" s="149">
        <v>4365400</v>
      </c>
      <c r="AA340" s="150">
        <v>0</v>
      </c>
      <c r="AB340" s="150">
        <v>5042037</v>
      </c>
      <c r="AC340" s="150">
        <v>0</v>
      </c>
      <c r="AD340" s="150">
        <v>4365400</v>
      </c>
      <c r="AE340" s="150">
        <f>AB340</f>
        <v>5042037</v>
      </c>
      <c r="AF340" s="154" t="s">
        <v>6</v>
      </c>
      <c r="AG340" s="153"/>
      <c r="AH340" s="150"/>
      <c r="AI340" s="150"/>
      <c r="AJ340" s="150"/>
      <c r="AK340" s="150"/>
      <c r="AL340" s="155"/>
      <c r="AM340" s="155"/>
      <c r="AN340" s="153" t="s">
        <v>238</v>
      </c>
    </row>
    <row r="341" spans="1:40" ht="50.65" customHeight="1" x14ac:dyDescent="0.25">
      <c r="A341" s="142" t="str">
        <f t="shared" si="39"/>
        <v>✔</v>
      </c>
      <c r="B341" s="143">
        <v>2026</v>
      </c>
      <c r="C341" s="144" t="s">
        <v>26</v>
      </c>
      <c r="D341" s="144" t="s">
        <v>975</v>
      </c>
      <c r="E341" s="145" t="s">
        <v>51</v>
      </c>
      <c r="F341" s="145">
        <v>1</v>
      </c>
      <c r="G341" s="146" t="s">
        <v>976</v>
      </c>
      <c r="H341" s="143" t="s">
        <v>179</v>
      </c>
      <c r="I341" s="145" t="s">
        <v>184</v>
      </c>
      <c r="J341" s="145" t="s">
        <v>977</v>
      </c>
      <c r="K341" s="143" t="s">
        <v>98</v>
      </c>
      <c r="L341" s="145" t="s">
        <v>93</v>
      </c>
      <c r="M341" s="147" t="s">
        <v>3</v>
      </c>
      <c r="N341" s="148" t="s">
        <v>978</v>
      </c>
      <c r="O341" s="149">
        <f>P341*1.2</f>
        <v>8173483.1999999993</v>
      </c>
      <c r="P341" s="150">
        <v>6811236</v>
      </c>
      <c r="Q341" s="150">
        <f>P341/1.2</f>
        <v>5676030</v>
      </c>
      <c r="R341" s="145" t="s">
        <v>194</v>
      </c>
      <c r="S341" s="151"/>
      <c r="T341" s="152"/>
      <c r="U341" s="153" t="s">
        <v>979</v>
      </c>
      <c r="V341" s="145">
        <v>2026</v>
      </c>
      <c r="W341" s="152">
        <v>46056</v>
      </c>
      <c r="X341" s="152">
        <v>46071</v>
      </c>
      <c r="Y341" s="152">
        <v>46136</v>
      </c>
      <c r="Z341" s="149">
        <v>4680562.9000000004</v>
      </c>
      <c r="AA341" s="150">
        <v>0</v>
      </c>
      <c r="AB341" s="150">
        <v>5616675.4800000004</v>
      </c>
      <c r="AC341" s="150">
        <v>0</v>
      </c>
      <c r="AD341" s="150">
        <f>Z341</f>
        <v>4680562.9000000004</v>
      </c>
      <c r="AE341" s="150">
        <f>AB341</f>
        <v>5616675.4800000004</v>
      </c>
      <c r="AF341" s="154" t="s">
        <v>6</v>
      </c>
      <c r="AG341" s="153"/>
      <c r="AH341" s="150"/>
      <c r="AI341" s="150"/>
      <c r="AJ341" s="150"/>
      <c r="AK341" s="150"/>
      <c r="AL341" s="155"/>
      <c r="AM341" s="155"/>
      <c r="AN341" s="153" t="s">
        <v>980</v>
      </c>
    </row>
    <row r="342" spans="1:40" ht="35.65" customHeight="1" x14ac:dyDescent="0.25">
      <c r="A342" s="142" t="str">
        <f t="shared" si="39"/>
        <v>✔</v>
      </c>
      <c r="B342" s="143">
        <v>2025</v>
      </c>
      <c r="C342" s="144" t="s">
        <v>26</v>
      </c>
      <c r="D342" s="144" t="s">
        <v>981</v>
      </c>
      <c r="E342" s="145" t="s">
        <v>39</v>
      </c>
      <c r="F342" s="145">
        <v>1</v>
      </c>
      <c r="G342" s="146" t="s">
        <v>982</v>
      </c>
      <c r="H342" s="143" t="s">
        <v>179</v>
      </c>
      <c r="I342" s="145" t="s">
        <v>184</v>
      </c>
      <c r="J342" s="145" t="s">
        <v>983</v>
      </c>
      <c r="K342" s="143" t="s">
        <v>99</v>
      </c>
      <c r="L342" s="145" t="s">
        <v>93</v>
      </c>
      <c r="M342" s="147" t="s">
        <v>3</v>
      </c>
      <c r="N342" s="148" t="s">
        <v>121</v>
      </c>
      <c r="O342" s="149"/>
      <c r="P342" s="150"/>
      <c r="Q342" s="150"/>
      <c r="R342" s="145" t="s">
        <v>194</v>
      </c>
      <c r="S342" s="151"/>
      <c r="T342" s="152"/>
      <c r="U342" s="153" t="s">
        <v>984</v>
      </c>
      <c r="V342" s="145">
        <v>2026</v>
      </c>
      <c r="W342" s="152">
        <v>46057</v>
      </c>
      <c r="X342" s="152"/>
      <c r="Y342" s="152">
        <v>46057</v>
      </c>
      <c r="Z342" s="149">
        <v>1163100</v>
      </c>
      <c r="AA342" s="150">
        <v>0</v>
      </c>
      <c r="AB342" s="150">
        <v>1290060</v>
      </c>
      <c r="AC342" s="150">
        <v>0</v>
      </c>
      <c r="AD342" s="150">
        <f>Z342</f>
        <v>1163100</v>
      </c>
      <c r="AE342" s="150">
        <f>AB342</f>
        <v>1290060</v>
      </c>
      <c r="AF342" s="154" t="s">
        <v>6</v>
      </c>
      <c r="AG342" s="153"/>
      <c r="AH342" s="150"/>
      <c r="AI342" s="150"/>
      <c r="AJ342" s="150"/>
      <c r="AK342" s="150"/>
      <c r="AL342" s="155"/>
      <c r="AM342" s="155"/>
      <c r="AN342" s="153" t="s">
        <v>985</v>
      </c>
    </row>
    <row r="343" spans="1:40" ht="60" customHeight="1" x14ac:dyDescent="0.25">
      <c r="A343" s="142" t="str">
        <f t="shared" si="39"/>
        <v>✔</v>
      </c>
      <c r="B343" s="143">
        <v>2026</v>
      </c>
      <c r="C343" s="144" t="s">
        <v>18</v>
      </c>
      <c r="D343" s="144" t="s">
        <v>228</v>
      </c>
      <c r="E343" s="145" t="s">
        <v>39</v>
      </c>
      <c r="F343" s="145">
        <v>1</v>
      </c>
      <c r="G343" s="146" t="s">
        <v>986</v>
      </c>
      <c r="H343" s="143" t="s">
        <v>179</v>
      </c>
      <c r="I343" s="145" t="s">
        <v>184</v>
      </c>
      <c r="J343" s="145" t="s">
        <v>987</v>
      </c>
      <c r="K343" s="143" t="s">
        <v>99</v>
      </c>
      <c r="L343" s="145" t="s">
        <v>93</v>
      </c>
      <c r="M343" s="147" t="s">
        <v>3</v>
      </c>
      <c r="N343" s="148" t="s">
        <v>236</v>
      </c>
      <c r="O343" s="149"/>
      <c r="P343" s="150"/>
      <c r="Q343" s="150"/>
      <c r="R343" s="145" t="s">
        <v>194</v>
      </c>
      <c r="S343" s="151"/>
      <c r="T343" s="152"/>
      <c r="U343" s="153" t="s">
        <v>923</v>
      </c>
      <c r="V343" s="145">
        <v>2026</v>
      </c>
      <c r="W343" s="152">
        <v>46064</v>
      </c>
      <c r="X343" s="152"/>
      <c r="Y343" s="152">
        <v>46066</v>
      </c>
      <c r="Z343" s="149">
        <v>60975.61</v>
      </c>
      <c r="AA343" s="150">
        <v>0</v>
      </c>
      <c r="AB343" s="150">
        <v>60975.61</v>
      </c>
      <c r="AC343" s="150">
        <v>0</v>
      </c>
      <c r="AD343" s="150">
        <f>+Z343</f>
        <v>60975.61</v>
      </c>
      <c r="AE343" s="150">
        <f>+Z343</f>
        <v>60975.61</v>
      </c>
      <c r="AF343" s="154" t="s">
        <v>6</v>
      </c>
      <c r="AG343" s="153"/>
      <c r="AH343" s="150"/>
      <c r="AI343" s="150"/>
      <c r="AJ343" s="150"/>
      <c r="AK343" s="150"/>
      <c r="AL343" s="155"/>
      <c r="AM343" s="155"/>
      <c r="AN343" s="153" t="s">
        <v>238</v>
      </c>
    </row>
    <row r="344" spans="1:40" ht="60" customHeight="1" x14ac:dyDescent="0.25">
      <c r="A344" s="142" t="str">
        <f t="shared" si="39"/>
        <v>✔</v>
      </c>
      <c r="B344" s="143">
        <v>2026</v>
      </c>
      <c r="C344" s="144" t="s">
        <v>18</v>
      </c>
      <c r="D344" s="144" t="s">
        <v>228</v>
      </c>
      <c r="E344" s="145" t="s">
        <v>39</v>
      </c>
      <c r="F344" s="145">
        <v>1</v>
      </c>
      <c r="G344" s="146" t="s">
        <v>986</v>
      </c>
      <c r="H344" s="143" t="s">
        <v>179</v>
      </c>
      <c r="I344" s="145" t="s">
        <v>184</v>
      </c>
      <c r="J344" s="145" t="s">
        <v>988</v>
      </c>
      <c r="K344" s="143" t="s">
        <v>99</v>
      </c>
      <c r="L344" s="145" t="s">
        <v>93</v>
      </c>
      <c r="M344" s="147" t="s">
        <v>3</v>
      </c>
      <c r="N344" s="148" t="s">
        <v>236</v>
      </c>
      <c r="O344" s="149"/>
      <c r="P344" s="150"/>
      <c r="Q344" s="150"/>
      <c r="R344" s="145" t="s">
        <v>194</v>
      </c>
      <c r="S344" s="151"/>
      <c r="T344" s="152"/>
      <c r="U344" s="153" t="s">
        <v>989</v>
      </c>
      <c r="V344" s="145">
        <v>2026</v>
      </c>
      <c r="W344" s="152">
        <v>46064</v>
      </c>
      <c r="X344" s="152"/>
      <c r="Y344" s="152">
        <v>46066</v>
      </c>
      <c r="Z344" s="149">
        <v>60975.61</v>
      </c>
      <c r="AA344" s="150">
        <v>0</v>
      </c>
      <c r="AB344" s="150">
        <v>60975.61</v>
      </c>
      <c r="AC344" s="150">
        <v>0</v>
      </c>
      <c r="AD344" s="150">
        <f>+Z344</f>
        <v>60975.61</v>
      </c>
      <c r="AE344" s="150">
        <f>+Z344</f>
        <v>60975.61</v>
      </c>
      <c r="AF344" s="154" t="s">
        <v>6</v>
      </c>
      <c r="AG344" s="153"/>
      <c r="AH344" s="150"/>
      <c r="AI344" s="150"/>
      <c r="AJ344" s="150"/>
      <c r="AK344" s="150"/>
      <c r="AL344" s="155"/>
      <c r="AM344" s="155"/>
      <c r="AN344" s="153" t="s">
        <v>238</v>
      </c>
    </row>
    <row r="345" spans="1:40" ht="60" customHeight="1" x14ac:dyDescent="0.25">
      <c r="A345" s="142" t="str">
        <f t="shared" si="39"/>
        <v>✔</v>
      </c>
      <c r="B345" s="143">
        <v>2026</v>
      </c>
      <c r="C345" s="144" t="s">
        <v>18</v>
      </c>
      <c r="D345" s="144" t="s">
        <v>228</v>
      </c>
      <c r="E345" s="145" t="s">
        <v>39</v>
      </c>
      <c r="F345" s="145">
        <v>1</v>
      </c>
      <c r="G345" s="146" t="s">
        <v>990</v>
      </c>
      <c r="H345" s="143" t="s">
        <v>179</v>
      </c>
      <c r="I345" s="145" t="s">
        <v>184</v>
      </c>
      <c r="J345" s="145" t="s">
        <v>991</v>
      </c>
      <c r="K345" s="143" t="s">
        <v>99</v>
      </c>
      <c r="L345" s="145" t="s">
        <v>93</v>
      </c>
      <c r="M345" s="147" t="s">
        <v>3</v>
      </c>
      <c r="N345" s="148" t="s">
        <v>236</v>
      </c>
      <c r="O345" s="149"/>
      <c r="P345" s="150"/>
      <c r="Q345" s="150"/>
      <c r="R345" s="145" t="s">
        <v>194</v>
      </c>
      <c r="S345" s="151"/>
      <c r="T345" s="152"/>
      <c r="U345" s="153" t="s">
        <v>992</v>
      </c>
      <c r="V345" s="145">
        <v>2026</v>
      </c>
      <c r="W345" s="152">
        <v>46064</v>
      </c>
      <c r="X345" s="152"/>
      <c r="Y345" s="152">
        <v>46066</v>
      </c>
      <c r="Z345" s="149">
        <v>317073.17</v>
      </c>
      <c r="AA345" s="150">
        <v>0</v>
      </c>
      <c r="AB345" s="150">
        <f>317073.17</f>
        <v>317073.17</v>
      </c>
      <c r="AC345" s="150">
        <v>0</v>
      </c>
      <c r="AD345" s="150">
        <f>Z345</f>
        <v>317073.17</v>
      </c>
      <c r="AE345" s="150">
        <f>AB345</f>
        <v>317073.17</v>
      </c>
      <c r="AF345" s="154" t="s">
        <v>6</v>
      </c>
      <c r="AG345" s="153"/>
      <c r="AH345" s="150"/>
      <c r="AI345" s="150"/>
      <c r="AJ345" s="150"/>
      <c r="AK345" s="150"/>
      <c r="AL345" s="155"/>
      <c r="AM345" s="155"/>
      <c r="AN345" s="153" t="s">
        <v>238</v>
      </c>
    </row>
    <row r="346" spans="1:40" ht="60" customHeight="1" x14ac:dyDescent="0.25">
      <c r="A346" s="142" t="str">
        <f t="shared" si="39"/>
        <v>✔</v>
      </c>
      <c r="B346" s="143">
        <v>2026</v>
      </c>
      <c r="C346" s="144" t="s">
        <v>18</v>
      </c>
      <c r="D346" s="144" t="s">
        <v>228</v>
      </c>
      <c r="E346" s="145" t="s">
        <v>39</v>
      </c>
      <c r="F346" s="145">
        <v>1</v>
      </c>
      <c r="G346" s="146" t="s">
        <v>990</v>
      </c>
      <c r="H346" s="143" t="s">
        <v>179</v>
      </c>
      <c r="I346" s="145" t="s">
        <v>184</v>
      </c>
      <c r="J346" s="145" t="s">
        <v>993</v>
      </c>
      <c r="K346" s="143" t="s">
        <v>99</v>
      </c>
      <c r="L346" s="145" t="s">
        <v>93</v>
      </c>
      <c r="M346" s="147" t="s">
        <v>3</v>
      </c>
      <c r="N346" s="148" t="s">
        <v>236</v>
      </c>
      <c r="O346" s="149"/>
      <c r="P346" s="150"/>
      <c r="Q346" s="150"/>
      <c r="R346" s="145" t="s">
        <v>194</v>
      </c>
      <c r="S346" s="151"/>
      <c r="T346" s="152"/>
      <c r="U346" s="153" t="s">
        <v>994</v>
      </c>
      <c r="V346" s="145">
        <v>2026</v>
      </c>
      <c r="W346" s="152">
        <v>46064</v>
      </c>
      <c r="X346" s="152"/>
      <c r="Y346" s="152">
        <v>46066</v>
      </c>
      <c r="Z346" s="149">
        <v>317073.17</v>
      </c>
      <c r="AA346" s="150">
        <v>0</v>
      </c>
      <c r="AB346" s="150">
        <f>317073.17</f>
        <v>317073.17</v>
      </c>
      <c r="AC346" s="150">
        <v>0</v>
      </c>
      <c r="AD346" s="150">
        <f>Z346</f>
        <v>317073.17</v>
      </c>
      <c r="AE346" s="150">
        <f>AB346</f>
        <v>317073.17</v>
      </c>
      <c r="AF346" s="154" t="s">
        <v>6</v>
      </c>
      <c r="AG346" s="153"/>
      <c r="AH346" s="150"/>
      <c r="AI346" s="150"/>
      <c r="AJ346" s="150"/>
      <c r="AK346" s="150"/>
      <c r="AL346" s="155"/>
      <c r="AM346" s="155"/>
      <c r="AN346" s="153" t="s">
        <v>238</v>
      </c>
    </row>
    <row r="347" spans="1:40" ht="60" customHeight="1" x14ac:dyDescent="0.25">
      <c r="A347" s="142" t="str">
        <f t="shared" si="39"/>
        <v>✔</v>
      </c>
      <c r="B347" s="143">
        <v>2026</v>
      </c>
      <c r="C347" s="144" t="s">
        <v>18</v>
      </c>
      <c r="D347" s="144" t="s">
        <v>228</v>
      </c>
      <c r="E347" s="145" t="s">
        <v>39</v>
      </c>
      <c r="F347" s="145">
        <v>1</v>
      </c>
      <c r="G347" s="146" t="s">
        <v>990</v>
      </c>
      <c r="H347" s="143" t="s">
        <v>179</v>
      </c>
      <c r="I347" s="145" t="s">
        <v>184</v>
      </c>
      <c r="J347" s="145" t="s">
        <v>995</v>
      </c>
      <c r="K347" s="143" t="s">
        <v>99</v>
      </c>
      <c r="L347" s="145" t="s">
        <v>93</v>
      </c>
      <c r="M347" s="147" t="s">
        <v>3</v>
      </c>
      <c r="N347" s="148" t="s">
        <v>236</v>
      </c>
      <c r="O347" s="149"/>
      <c r="P347" s="150"/>
      <c r="Q347" s="150"/>
      <c r="R347" s="145" t="s">
        <v>194</v>
      </c>
      <c r="S347" s="151"/>
      <c r="T347" s="152"/>
      <c r="U347" s="153" t="s">
        <v>996</v>
      </c>
      <c r="V347" s="145">
        <v>2026</v>
      </c>
      <c r="W347" s="152">
        <v>46064</v>
      </c>
      <c r="X347" s="152"/>
      <c r="Y347" s="152">
        <v>46066</v>
      </c>
      <c r="Z347" s="149">
        <v>260000</v>
      </c>
      <c r="AA347" s="150">
        <v>0</v>
      </c>
      <c r="AB347" s="150">
        <v>260000</v>
      </c>
      <c r="AC347" s="150">
        <v>0</v>
      </c>
      <c r="AD347" s="150">
        <v>260000</v>
      </c>
      <c r="AE347" s="150">
        <f>AB347</f>
        <v>260000</v>
      </c>
      <c r="AF347" s="154" t="s">
        <v>6</v>
      </c>
      <c r="AG347" s="153"/>
      <c r="AH347" s="150"/>
      <c r="AI347" s="150"/>
      <c r="AJ347" s="150"/>
      <c r="AK347" s="150"/>
      <c r="AL347" s="155"/>
      <c r="AM347" s="155"/>
      <c r="AN347" s="153" t="s">
        <v>238</v>
      </c>
    </row>
    <row r="348" spans="1:40" ht="32.1" customHeight="1" x14ac:dyDescent="0.25">
      <c r="A348" s="142" t="str">
        <f t="shared" si="39"/>
        <v>✔</v>
      </c>
      <c r="B348" s="143">
        <v>2025</v>
      </c>
      <c r="C348" s="144" t="s">
        <v>26</v>
      </c>
      <c r="D348" s="144" t="s">
        <v>997</v>
      </c>
      <c r="E348" s="145" t="s">
        <v>51</v>
      </c>
      <c r="F348" s="145">
        <v>1</v>
      </c>
      <c r="G348" s="146" t="s">
        <v>998</v>
      </c>
      <c r="H348" s="143" t="s">
        <v>179</v>
      </c>
      <c r="I348" s="145" t="s">
        <v>184</v>
      </c>
      <c r="J348" s="145" t="s">
        <v>999</v>
      </c>
      <c r="K348" s="143" t="s">
        <v>98</v>
      </c>
      <c r="L348" s="145" t="s">
        <v>95</v>
      </c>
      <c r="M348" s="147" t="s">
        <v>4</v>
      </c>
      <c r="N348" s="148" t="s">
        <v>167</v>
      </c>
      <c r="O348" s="149">
        <f>P348*1.2</f>
        <v>1572336</v>
      </c>
      <c r="P348" s="150">
        <v>1310280</v>
      </c>
      <c r="Q348" s="150">
        <f>P348/1.2</f>
        <v>1091900</v>
      </c>
      <c r="R348" s="145" t="s">
        <v>193</v>
      </c>
      <c r="S348" s="151"/>
      <c r="T348" s="152"/>
      <c r="U348" s="153" t="s">
        <v>1000</v>
      </c>
      <c r="V348" s="145">
        <v>2026</v>
      </c>
      <c r="W348" s="152">
        <v>46057</v>
      </c>
      <c r="X348" s="152"/>
      <c r="Y348" s="152">
        <v>46063</v>
      </c>
      <c r="Z348" s="149">
        <f>AB348/1.2</f>
        <v>1307690</v>
      </c>
      <c r="AA348" s="150">
        <v>0</v>
      </c>
      <c r="AB348" s="150">
        <v>1569228</v>
      </c>
      <c r="AC348" s="150">
        <v>0</v>
      </c>
      <c r="AD348" s="150">
        <f>Z348</f>
        <v>1307690</v>
      </c>
      <c r="AE348" s="150">
        <f>AB348</f>
        <v>1569228</v>
      </c>
      <c r="AF348" s="154" t="s">
        <v>6</v>
      </c>
      <c r="AG348" s="153"/>
      <c r="AH348" s="150"/>
      <c r="AI348" s="150"/>
      <c r="AJ348" s="150"/>
      <c r="AK348" s="150"/>
      <c r="AL348" s="155"/>
      <c r="AM348" s="155"/>
      <c r="AN348" s="153" t="s">
        <v>238</v>
      </c>
    </row>
    <row r="349" spans="1:40" ht="35.65" customHeight="1" x14ac:dyDescent="0.25">
      <c r="A349" s="142" t="str">
        <f t="shared" si="39"/>
        <v>✔</v>
      </c>
      <c r="B349" s="143">
        <v>2026</v>
      </c>
      <c r="C349" s="144" t="s">
        <v>13</v>
      </c>
      <c r="D349" s="144" t="s">
        <v>228</v>
      </c>
      <c r="E349" s="145" t="s">
        <v>39</v>
      </c>
      <c r="F349" s="145">
        <v>1</v>
      </c>
      <c r="G349" s="146" t="s">
        <v>1001</v>
      </c>
      <c r="H349" s="143" t="s">
        <v>179</v>
      </c>
      <c r="I349" s="145" t="s">
        <v>184</v>
      </c>
      <c r="J349" s="145" t="s">
        <v>1002</v>
      </c>
      <c r="K349" s="143" t="s">
        <v>99</v>
      </c>
      <c r="L349" s="145" t="s">
        <v>93</v>
      </c>
      <c r="M349" s="147" t="s">
        <v>3</v>
      </c>
      <c r="N349" s="148" t="s">
        <v>1003</v>
      </c>
      <c r="O349" s="149"/>
      <c r="P349" s="150"/>
      <c r="Q349" s="150"/>
      <c r="R349" s="145" t="s">
        <v>195</v>
      </c>
      <c r="S349" s="151"/>
      <c r="T349" s="152"/>
      <c r="U349" s="153" t="s">
        <v>1004</v>
      </c>
      <c r="V349" s="145">
        <v>2026</v>
      </c>
      <c r="W349" s="152">
        <v>46051</v>
      </c>
      <c r="X349" s="152"/>
      <c r="Y349" s="152">
        <v>46052</v>
      </c>
      <c r="Z349" s="149">
        <v>150000</v>
      </c>
      <c r="AA349" s="150">
        <v>0</v>
      </c>
      <c r="AB349" s="150">
        <v>150000</v>
      </c>
      <c r="AC349" s="150">
        <v>0</v>
      </c>
      <c r="AD349" s="150">
        <f>AB349</f>
        <v>150000</v>
      </c>
      <c r="AE349" s="150">
        <f>AB349</f>
        <v>150000</v>
      </c>
      <c r="AF349" s="154" t="s">
        <v>6</v>
      </c>
      <c r="AG349" s="153"/>
      <c r="AH349" s="150"/>
      <c r="AI349" s="150"/>
      <c r="AJ349" s="150"/>
      <c r="AK349" s="150"/>
      <c r="AL349" s="155"/>
      <c r="AM349" s="155"/>
      <c r="AN349" s="153" t="s">
        <v>238</v>
      </c>
    </row>
    <row r="350" spans="1:40" ht="50.65" customHeight="1" x14ac:dyDescent="0.25">
      <c r="A350" s="142" t="str">
        <f t="shared" si="39"/>
        <v>✔</v>
      </c>
      <c r="B350" s="143">
        <v>2026</v>
      </c>
      <c r="C350" s="144" t="s">
        <v>25</v>
      </c>
      <c r="D350" s="144" t="s">
        <v>1005</v>
      </c>
      <c r="E350" s="145" t="s">
        <v>39</v>
      </c>
      <c r="F350" s="145">
        <v>1</v>
      </c>
      <c r="G350" s="146" t="s">
        <v>1006</v>
      </c>
      <c r="H350" s="143" t="s">
        <v>179</v>
      </c>
      <c r="I350" s="145" t="s">
        <v>184</v>
      </c>
      <c r="J350" s="145" t="s">
        <v>1007</v>
      </c>
      <c r="K350" s="143" t="s">
        <v>99</v>
      </c>
      <c r="L350" s="145" t="s">
        <v>93</v>
      </c>
      <c r="M350" s="147" t="s">
        <v>3</v>
      </c>
      <c r="N350" s="148" t="s">
        <v>122</v>
      </c>
      <c r="O350" s="149"/>
      <c r="P350" s="150"/>
      <c r="Q350" s="150"/>
      <c r="R350" s="145" t="s">
        <v>194</v>
      </c>
      <c r="S350" s="151"/>
      <c r="T350" s="152"/>
      <c r="U350" s="153" t="s">
        <v>1008</v>
      </c>
      <c r="V350" s="145">
        <v>2026</v>
      </c>
      <c r="W350" s="152">
        <v>46062</v>
      </c>
      <c r="X350" s="152"/>
      <c r="Y350" s="152">
        <v>46066</v>
      </c>
      <c r="Z350" s="149">
        <v>535000</v>
      </c>
      <c r="AA350" s="150">
        <v>0</v>
      </c>
      <c r="AB350" s="150">
        <v>642000</v>
      </c>
      <c r="AC350" s="150">
        <v>0</v>
      </c>
      <c r="AD350" s="150">
        <v>535000</v>
      </c>
      <c r="AE350" s="150">
        <v>642000</v>
      </c>
      <c r="AF350" s="154" t="s">
        <v>6</v>
      </c>
      <c r="AG350" s="153"/>
      <c r="AH350" s="150"/>
      <c r="AI350" s="150"/>
      <c r="AJ350" s="150"/>
      <c r="AK350" s="150"/>
      <c r="AL350" s="155"/>
      <c r="AM350" s="155"/>
      <c r="AN350" s="153" t="s">
        <v>238</v>
      </c>
    </row>
    <row r="351" spans="1:40" ht="35.65" customHeight="1" x14ac:dyDescent="0.25">
      <c r="A351" s="142" t="str">
        <f t="shared" si="39"/>
        <v>✔</v>
      </c>
      <c r="B351" s="143">
        <v>2026</v>
      </c>
      <c r="C351" s="144" t="s">
        <v>33</v>
      </c>
      <c r="D351" s="144" t="s">
        <v>1009</v>
      </c>
      <c r="E351" s="145" t="s">
        <v>51</v>
      </c>
      <c r="F351" s="145">
        <v>1</v>
      </c>
      <c r="G351" s="146" t="s">
        <v>1010</v>
      </c>
      <c r="H351" s="143" t="s">
        <v>179</v>
      </c>
      <c r="I351" s="145" t="s">
        <v>184</v>
      </c>
      <c r="J351" s="163"/>
      <c r="K351" s="143" t="s">
        <v>98</v>
      </c>
      <c r="L351" s="145" t="s">
        <v>95</v>
      </c>
      <c r="M351" s="147" t="s">
        <v>4</v>
      </c>
      <c r="N351" s="148" t="s">
        <v>1011</v>
      </c>
      <c r="O351" s="149">
        <f>P351*1.2</f>
        <v>1175040</v>
      </c>
      <c r="P351" s="150">
        <v>979200</v>
      </c>
      <c r="Q351" s="150">
        <f>P351/1.2</f>
        <v>816000</v>
      </c>
      <c r="R351" s="145" t="s">
        <v>193</v>
      </c>
      <c r="S351" s="151"/>
      <c r="T351" s="152"/>
      <c r="U351" s="153" t="s">
        <v>1012</v>
      </c>
      <c r="V351" s="145"/>
      <c r="W351" s="152">
        <v>46064</v>
      </c>
      <c r="X351" s="152">
        <v>46084</v>
      </c>
      <c r="Y351" s="152">
        <v>46213</v>
      </c>
      <c r="Z351" s="149">
        <f>AD351</f>
        <v>815810</v>
      </c>
      <c r="AA351" s="150">
        <v>0</v>
      </c>
      <c r="AB351" s="150">
        <f>AE351</f>
        <v>978972</v>
      </c>
      <c r="AC351" s="150">
        <v>0</v>
      </c>
      <c r="AD351" s="150">
        <f>AE351/1.2</f>
        <v>815810</v>
      </c>
      <c r="AE351" s="150">
        <v>978972</v>
      </c>
      <c r="AF351" s="154" t="s">
        <v>6</v>
      </c>
      <c r="AG351" s="153"/>
      <c r="AH351" s="150"/>
      <c r="AI351" s="150"/>
      <c r="AJ351" s="150"/>
      <c r="AK351" s="150"/>
      <c r="AL351" s="155"/>
      <c r="AM351" s="155"/>
      <c r="AN351" s="153" t="s">
        <v>238</v>
      </c>
    </row>
    <row r="352" spans="1:40" ht="50.65" customHeight="1" x14ac:dyDescent="0.25">
      <c r="A352" s="142" t="str">
        <f t="shared" si="39"/>
        <v>✔</v>
      </c>
      <c r="B352" s="143">
        <v>2026</v>
      </c>
      <c r="C352" s="144" t="s">
        <v>33</v>
      </c>
      <c r="D352" s="144" t="s">
        <v>1013</v>
      </c>
      <c r="E352" s="145" t="s">
        <v>51</v>
      </c>
      <c r="F352" s="145">
        <v>1</v>
      </c>
      <c r="G352" s="146" t="s">
        <v>1014</v>
      </c>
      <c r="H352" s="143" t="s">
        <v>179</v>
      </c>
      <c r="I352" s="145" t="s">
        <v>185</v>
      </c>
      <c r="J352" s="163"/>
      <c r="K352" s="143" t="s">
        <v>49</v>
      </c>
      <c r="L352" s="145" t="s">
        <v>95</v>
      </c>
      <c r="M352" s="147" t="s">
        <v>4</v>
      </c>
      <c r="N352" s="148" t="s">
        <v>1011</v>
      </c>
      <c r="O352" s="149">
        <f>P352*1.2</f>
        <v>3841200</v>
      </c>
      <c r="P352" s="150">
        <v>3201000</v>
      </c>
      <c r="Q352" s="150">
        <f>P352/1.2</f>
        <v>2667500</v>
      </c>
      <c r="R352" s="145" t="s">
        <v>193</v>
      </c>
      <c r="S352" s="151"/>
      <c r="T352" s="152"/>
      <c r="U352" s="153" t="s">
        <v>1015</v>
      </c>
      <c r="V352" s="145"/>
      <c r="W352" s="152">
        <v>46064</v>
      </c>
      <c r="X352" s="152">
        <v>46077</v>
      </c>
      <c r="Y352" s="152">
        <v>46188</v>
      </c>
      <c r="Z352" s="149">
        <f>AD352</f>
        <v>2334888</v>
      </c>
      <c r="AA352" s="150">
        <v>0</v>
      </c>
      <c r="AB352" s="150">
        <f>AE352</f>
        <v>2801865.6</v>
      </c>
      <c r="AC352" s="150">
        <v>0</v>
      </c>
      <c r="AD352" s="150">
        <f>AE352/1.2</f>
        <v>2334888</v>
      </c>
      <c r="AE352" s="150">
        <v>2801865.6</v>
      </c>
      <c r="AF352" s="154" t="s">
        <v>6</v>
      </c>
      <c r="AG352" s="153"/>
      <c r="AH352" s="150"/>
      <c r="AI352" s="150"/>
      <c r="AJ352" s="150"/>
      <c r="AK352" s="150"/>
      <c r="AL352" s="155"/>
      <c r="AM352" s="155"/>
      <c r="AN352" s="153" t="s">
        <v>238</v>
      </c>
    </row>
    <row r="353" spans="1:46" ht="65.45" customHeight="1" x14ac:dyDescent="0.25">
      <c r="A353" s="142" t="str">
        <f t="shared" si="39"/>
        <v>✖</v>
      </c>
      <c r="B353" s="143">
        <v>2026</v>
      </c>
      <c r="C353" s="144" t="s">
        <v>33</v>
      </c>
      <c r="D353" s="144" t="s">
        <v>1016</v>
      </c>
      <c r="E353" s="145" t="s">
        <v>51</v>
      </c>
      <c r="F353" s="145">
        <v>1</v>
      </c>
      <c r="G353" s="146" t="s">
        <v>1017</v>
      </c>
      <c r="H353" s="143" t="s">
        <v>64</v>
      </c>
      <c r="I353" s="145" t="s">
        <v>64</v>
      </c>
      <c r="J353" s="145"/>
      <c r="K353" s="143" t="s">
        <v>49</v>
      </c>
      <c r="L353" s="145" t="s">
        <v>95</v>
      </c>
      <c r="M353" s="147" t="s">
        <v>4</v>
      </c>
      <c r="N353" s="148" t="s">
        <v>1011</v>
      </c>
      <c r="O353" s="149">
        <f>P353*1.2</f>
        <v>1440000</v>
      </c>
      <c r="P353" s="150">
        <v>1200000</v>
      </c>
      <c r="Q353" s="150">
        <f>P353/1.2</f>
        <v>1000000</v>
      </c>
      <c r="R353" s="145" t="s">
        <v>193</v>
      </c>
      <c r="S353" s="151"/>
      <c r="T353" s="152"/>
      <c r="U353" s="153"/>
      <c r="V353" s="145"/>
      <c r="W353" s="152">
        <v>46064</v>
      </c>
      <c r="X353" s="152">
        <v>46077</v>
      </c>
      <c r="Y353" s="152"/>
      <c r="Z353" s="149">
        <v>0</v>
      </c>
      <c r="AA353" s="150">
        <v>0</v>
      </c>
      <c r="AB353" s="150">
        <v>0</v>
      </c>
      <c r="AC353" s="150">
        <v>0</v>
      </c>
      <c r="AD353" s="150">
        <v>0</v>
      </c>
      <c r="AE353" s="150">
        <v>0</v>
      </c>
      <c r="AF353" s="154" t="s">
        <v>10</v>
      </c>
      <c r="AG353" s="153"/>
      <c r="AH353" s="150"/>
      <c r="AI353" s="150"/>
      <c r="AJ353" s="150"/>
      <c r="AK353" s="150"/>
      <c r="AL353" s="155"/>
      <c r="AM353" s="155"/>
      <c r="AN353" s="153" t="s">
        <v>238</v>
      </c>
    </row>
    <row r="354" spans="1:46" ht="50.65" customHeight="1" x14ac:dyDescent="0.25">
      <c r="A354" s="142" t="str">
        <f t="shared" si="39"/>
        <v>✔</v>
      </c>
      <c r="B354" s="143">
        <v>2025</v>
      </c>
      <c r="C354" s="144" t="s">
        <v>761</v>
      </c>
      <c r="D354" s="144" t="s">
        <v>1018</v>
      </c>
      <c r="E354" s="145" t="s">
        <v>51</v>
      </c>
      <c r="F354" s="145">
        <v>1</v>
      </c>
      <c r="G354" s="146" t="s">
        <v>1019</v>
      </c>
      <c r="H354" s="143" t="s">
        <v>179</v>
      </c>
      <c r="I354" s="145" t="s">
        <v>184</v>
      </c>
      <c r="J354" s="145" t="s">
        <v>1020</v>
      </c>
      <c r="K354" s="143" t="s">
        <v>98</v>
      </c>
      <c r="L354" s="145" t="s">
        <v>101</v>
      </c>
      <c r="M354" s="147" t="s">
        <v>4</v>
      </c>
      <c r="N354" s="148" t="s">
        <v>1021</v>
      </c>
      <c r="O354" s="149">
        <f>P354*1.2</f>
        <v>2699409.6</v>
      </c>
      <c r="P354" s="150">
        <v>2249508</v>
      </c>
      <c r="Q354" s="150">
        <f>P354/1.2</f>
        <v>1874590</v>
      </c>
      <c r="R354" s="145" t="s">
        <v>193</v>
      </c>
      <c r="S354" s="151"/>
      <c r="T354" s="152"/>
      <c r="U354" s="153" t="s">
        <v>1022</v>
      </c>
      <c r="V354" s="145">
        <v>2026</v>
      </c>
      <c r="W354" s="152">
        <v>46065</v>
      </c>
      <c r="X354" s="152"/>
      <c r="Y354" s="152">
        <v>46066</v>
      </c>
      <c r="Z354" s="149">
        <f>AB354/1.2</f>
        <v>2240530</v>
      </c>
      <c r="AA354" s="150">
        <v>0</v>
      </c>
      <c r="AB354" s="150">
        <v>2688636</v>
      </c>
      <c r="AC354" s="150">
        <v>0</v>
      </c>
      <c r="AD354" s="150">
        <f>Z354</f>
        <v>2240530</v>
      </c>
      <c r="AE354" s="150">
        <f>AB354</f>
        <v>2688636</v>
      </c>
      <c r="AF354" s="154" t="s">
        <v>6</v>
      </c>
      <c r="AG354" s="153"/>
      <c r="AH354" s="150"/>
      <c r="AI354" s="150"/>
      <c r="AJ354" s="150"/>
      <c r="AK354" s="150"/>
      <c r="AL354" s="155"/>
      <c r="AM354" s="155"/>
      <c r="AN354" s="153" t="s">
        <v>238</v>
      </c>
    </row>
    <row r="355" spans="1:46" ht="32.1" customHeight="1" x14ac:dyDescent="0.25">
      <c r="A355" s="142" t="str">
        <f t="shared" si="39"/>
        <v>✔</v>
      </c>
      <c r="B355" s="143" t="s">
        <v>410</v>
      </c>
      <c r="C355" s="144" t="s">
        <v>29</v>
      </c>
      <c r="D355" s="144" t="s">
        <v>196</v>
      </c>
      <c r="E355" s="145" t="s">
        <v>39</v>
      </c>
      <c r="F355" s="145">
        <v>1</v>
      </c>
      <c r="G355" s="146" t="s">
        <v>1023</v>
      </c>
      <c r="H355" s="143" t="s">
        <v>179</v>
      </c>
      <c r="I355" s="145" t="s">
        <v>184</v>
      </c>
      <c r="J355" s="145">
        <v>21000544</v>
      </c>
      <c r="K355" s="143" t="s">
        <v>99</v>
      </c>
      <c r="L355" s="145" t="s">
        <v>93</v>
      </c>
      <c r="M355" s="147" t="s">
        <v>3</v>
      </c>
      <c r="N355" s="148" t="s">
        <v>120</v>
      </c>
      <c r="O355" s="149"/>
      <c r="P355" s="150"/>
      <c r="Q355" s="150"/>
      <c r="R355" s="145" t="s">
        <v>196</v>
      </c>
      <c r="S355" s="151"/>
      <c r="T355" s="152"/>
      <c r="U355" s="153" t="s">
        <v>1024</v>
      </c>
      <c r="V355" s="145" t="s">
        <v>410</v>
      </c>
      <c r="W355" s="152"/>
      <c r="X355" s="152"/>
      <c r="Y355" s="152"/>
      <c r="Z355" s="149">
        <f>AD355</f>
        <v>1476666.6666666667</v>
      </c>
      <c r="AA355" s="150">
        <v>0</v>
      </c>
      <c r="AB355" s="150">
        <f>AE355</f>
        <v>1772000</v>
      </c>
      <c r="AC355" s="150">
        <v>0</v>
      </c>
      <c r="AD355" s="150">
        <f>AE355/1.2</f>
        <v>1476666.6666666667</v>
      </c>
      <c r="AE355" s="150">
        <v>1772000</v>
      </c>
      <c r="AF355" s="154" t="s">
        <v>6</v>
      </c>
      <c r="AG355" s="153"/>
      <c r="AH355" s="150"/>
      <c r="AI355" s="150"/>
      <c r="AJ355" s="150"/>
      <c r="AK355" s="150"/>
      <c r="AL355" s="155"/>
      <c r="AM355" s="155"/>
      <c r="AN355" s="153" t="s">
        <v>238</v>
      </c>
    </row>
    <row r="356" spans="1:46" ht="32.1" customHeight="1" x14ac:dyDescent="0.25">
      <c r="A356" s="142" t="str">
        <f t="shared" si="39"/>
        <v>✔</v>
      </c>
      <c r="B356" s="143" t="s">
        <v>410</v>
      </c>
      <c r="C356" s="144" t="s">
        <v>29</v>
      </c>
      <c r="D356" s="144" t="s">
        <v>196</v>
      </c>
      <c r="E356" s="145" t="s">
        <v>39</v>
      </c>
      <c r="F356" s="145">
        <v>1</v>
      </c>
      <c r="G356" s="146" t="s">
        <v>1025</v>
      </c>
      <c r="H356" s="143" t="s">
        <v>179</v>
      </c>
      <c r="I356" s="145" t="s">
        <v>184</v>
      </c>
      <c r="J356" s="145">
        <v>21000315</v>
      </c>
      <c r="K356" s="143" t="s">
        <v>99</v>
      </c>
      <c r="L356" s="145" t="s">
        <v>93</v>
      </c>
      <c r="M356" s="147" t="s">
        <v>3</v>
      </c>
      <c r="N356" s="148" t="s">
        <v>120</v>
      </c>
      <c r="O356" s="149"/>
      <c r="P356" s="150"/>
      <c r="Q356" s="150"/>
      <c r="R356" s="145" t="s">
        <v>196</v>
      </c>
      <c r="S356" s="151"/>
      <c r="T356" s="152"/>
      <c r="U356" s="153" t="s">
        <v>1026</v>
      </c>
      <c r="V356" s="145" t="s">
        <v>410</v>
      </c>
      <c r="W356" s="152"/>
      <c r="X356" s="152"/>
      <c r="Y356" s="152"/>
      <c r="Z356" s="149">
        <f>AD356</f>
        <v>7410458.333333334</v>
      </c>
      <c r="AA356" s="150">
        <v>0</v>
      </c>
      <c r="AB356" s="150">
        <f>AE356</f>
        <v>8892550</v>
      </c>
      <c r="AC356" s="150">
        <v>0</v>
      </c>
      <c r="AD356" s="150">
        <f>AE356/1.2</f>
        <v>7410458.333333334</v>
      </c>
      <c r="AE356" s="150">
        <v>8892550</v>
      </c>
      <c r="AF356" s="154" t="s">
        <v>6</v>
      </c>
      <c r="AG356" s="153"/>
      <c r="AH356" s="150"/>
      <c r="AI356" s="150"/>
      <c r="AJ356" s="150"/>
      <c r="AK356" s="150"/>
      <c r="AL356" s="155"/>
      <c r="AM356" s="155"/>
      <c r="AN356" s="153" t="s">
        <v>238</v>
      </c>
    </row>
    <row r="357" spans="1:46" ht="46.5" customHeight="1" x14ac:dyDescent="0.25">
      <c r="A357" s="142" t="str">
        <f t="shared" si="39"/>
        <v>✔</v>
      </c>
      <c r="B357" s="143">
        <v>2024</v>
      </c>
      <c r="C357" s="144" t="s">
        <v>29</v>
      </c>
      <c r="D357" s="144" t="s">
        <v>196</v>
      </c>
      <c r="E357" s="145" t="s">
        <v>39</v>
      </c>
      <c r="F357" s="145">
        <v>1</v>
      </c>
      <c r="G357" s="146" t="s">
        <v>1027</v>
      </c>
      <c r="H357" s="143" t="s">
        <v>179</v>
      </c>
      <c r="I357" s="145" t="s">
        <v>184</v>
      </c>
      <c r="J357" s="145" t="s">
        <v>1028</v>
      </c>
      <c r="K357" s="143" t="s">
        <v>99</v>
      </c>
      <c r="L357" s="145" t="s">
        <v>93</v>
      </c>
      <c r="M357" s="147" t="s">
        <v>3</v>
      </c>
      <c r="N357" s="148" t="s">
        <v>1029</v>
      </c>
      <c r="O357" s="149"/>
      <c r="P357" s="150"/>
      <c r="Q357" s="150"/>
      <c r="R357" s="145" t="s">
        <v>196</v>
      </c>
      <c r="S357" s="151"/>
      <c r="T357" s="152"/>
      <c r="U357" s="153" t="s">
        <v>1030</v>
      </c>
      <c r="V357" s="145">
        <v>2024</v>
      </c>
      <c r="W357" s="152"/>
      <c r="X357" s="152"/>
      <c r="Y357" s="152"/>
      <c r="Z357" s="149">
        <v>329600</v>
      </c>
      <c r="AA357" s="150">
        <v>0</v>
      </c>
      <c r="AB357" s="150">
        <v>395520</v>
      </c>
      <c r="AC357" s="150">
        <v>0</v>
      </c>
      <c r="AD357" s="150">
        <v>329600</v>
      </c>
      <c r="AE357" s="150">
        <v>395520</v>
      </c>
      <c r="AF357" s="154" t="s">
        <v>6</v>
      </c>
      <c r="AG357" s="153"/>
      <c r="AH357" s="150"/>
      <c r="AI357" s="150"/>
      <c r="AJ357" s="150"/>
      <c r="AK357" s="150"/>
      <c r="AL357" s="155"/>
      <c r="AM357" s="155"/>
      <c r="AN357" s="153" t="s">
        <v>238</v>
      </c>
    </row>
    <row r="358" spans="1:46" ht="46.5" customHeight="1" x14ac:dyDescent="0.25">
      <c r="A358" s="142" t="str">
        <f t="shared" si="39"/>
        <v>✖</v>
      </c>
      <c r="B358" s="143">
        <v>2026</v>
      </c>
      <c r="C358" s="144" t="s">
        <v>29</v>
      </c>
      <c r="D358" s="144" t="s">
        <v>65</v>
      </c>
      <c r="E358" s="145" t="s">
        <v>51</v>
      </c>
      <c r="F358" s="145">
        <v>1</v>
      </c>
      <c r="G358" s="146" t="s">
        <v>1031</v>
      </c>
      <c r="H358" s="143" t="s">
        <v>65</v>
      </c>
      <c r="I358" s="145" t="s">
        <v>65</v>
      </c>
      <c r="J358" s="145"/>
      <c r="K358" s="143" t="s">
        <v>98</v>
      </c>
      <c r="L358" s="145" t="s">
        <v>93</v>
      </c>
      <c r="M358" s="147" t="s">
        <v>3</v>
      </c>
      <c r="N358" s="148" t="s">
        <v>1029</v>
      </c>
      <c r="O358" s="149">
        <f>P358*1.2</f>
        <v>240000</v>
      </c>
      <c r="P358" s="150">
        <v>200000</v>
      </c>
      <c r="Q358" s="150">
        <f>P358/1.2</f>
        <v>166666.66666666669</v>
      </c>
      <c r="R358" s="145" t="s">
        <v>193</v>
      </c>
      <c r="S358" s="151"/>
      <c r="T358" s="152"/>
      <c r="U358" s="153"/>
      <c r="V358" s="145"/>
      <c r="W358" s="152">
        <v>46064</v>
      </c>
      <c r="X358" s="152"/>
      <c r="Y358" s="152"/>
      <c r="Z358" s="149">
        <v>0</v>
      </c>
      <c r="AA358" s="150">
        <v>0</v>
      </c>
      <c r="AB358" s="150">
        <v>0</v>
      </c>
      <c r="AC358" s="150">
        <v>0</v>
      </c>
      <c r="AD358" s="150">
        <v>0</v>
      </c>
      <c r="AE358" s="150">
        <v>0</v>
      </c>
      <c r="AF358" s="154" t="s">
        <v>10</v>
      </c>
      <c r="AG358" s="153"/>
      <c r="AH358" s="150"/>
      <c r="AI358" s="150"/>
      <c r="AJ358" s="150"/>
      <c r="AK358" s="150"/>
      <c r="AL358" s="155"/>
      <c r="AM358" s="155"/>
      <c r="AN358" s="153" t="s">
        <v>238</v>
      </c>
    </row>
    <row r="359" spans="1:46" ht="33" customHeight="1" x14ac:dyDescent="0.25">
      <c r="A359" s="142" t="str">
        <f t="shared" si="39"/>
        <v>◔</v>
      </c>
      <c r="B359" s="143">
        <v>2026</v>
      </c>
      <c r="C359" s="144" t="s">
        <v>29</v>
      </c>
      <c r="D359" s="144"/>
      <c r="E359" s="145" t="s">
        <v>51</v>
      </c>
      <c r="F359" s="145">
        <v>1</v>
      </c>
      <c r="G359" s="146" t="s">
        <v>1032</v>
      </c>
      <c r="H359" s="143" t="s">
        <v>66</v>
      </c>
      <c r="I359" s="145" t="s">
        <v>66</v>
      </c>
      <c r="J359" s="163"/>
      <c r="K359" s="143" t="s">
        <v>98</v>
      </c>
      <c r="L359" s="145" t="s">
        <v>93</v>
      </c>
      <c r="M359" s="147" t="s">
        <v>3</v>
      </c>
      <c r="N359" s="148" t="s">
        <v>118</v>
      </c>
      <c r="O359" s="149">
        <f>P359*1.2</f>
        <v>240000</v>
      </c>
      <c r="P359" s="150">
        <v>200000</v>
      </c>
      <c r="Q359" s="150">
        <f>P359/1.2</f>
        <v>166666.66666666669</v>
      </c>
      <c r="R359" s="145" t="s">
        <v>194</v>
      </c>
      <c r="S359" s="151"/>
      <c r="T359" s="152"/>
      <c r="U359" s="153"/>
      <c r="V359" s="145"/>
      <c r="W359" s="152">
        <v>46077</v>
      </c>
      <c r="X359" s="152"/>
      <c r="Y359" s="152"/>
      <c r="Z359" s="149"/>
      <c r="AA359" s="150">
        <v>0</v>
      </c>
      <c r="AB359" s="150"/>
      <c r="AC359" s="150">
        <v>0</v>
      </c>
      <c r="AD359" s="150"/>
      <c r="AE359" s="150"/>
      <c r="AF359" s="154" t="s">
        <v>9</v>
      </c>
      <c r="AG359" s="153"/>
      <c r="AH359" s="150"/>
      <c r="AI359" s="150"/>
      <c r="AJ359" s="150"/>
      <c r="AK359" s="150"/>
      <c r="AL359" s="155"/>
      <c r="AM359" s="155"/>
      <c r="AN359" s="153" t="s">
        <v>1033</v>
      </c>
    </row>
    <row r="360" spans="1:46" ht="46.5" customHeight="1" x14ac:dyDescent="0.25">
      <c r="A360" s="142" t="str">
        <f t="shared" si="39"/>
        <v>✔</v>
      </c>
      <c r="B360" s="143">
        <v>2026</v>
      </c>
      <c r="C360" s="144" t="s">
        <v>35</v>
      </c>
      <c r="D360" s="144"/>
      <c r="E360" s="145" t="s">
        <v>53</v>
      </c>
      <c r="F360" s="145">
        <v>1</v>
      </c>
      <c r="G360" s="146" t="s">
        <v>1034</v>
      </c>
      <c r="H360" s="143" t="s">
        <v>179</v>
      </c>
      <c r="I360" s="145" t="s">
        <v>184</v>
      </c>
      <c r="J360" s="145" t="s">
        <v>1035</v>
      </c>
      <c r="K360" s="143" t="s">
        <v>98</v>
      </c>
      <c r="L360" s="145" t="s">
        <v>93</v>
      </c>
      <c r="M360" s="147" t="s">
        <v>3</v>
      </c>
      <c r="N360" s="148" t="s">
        <v>1029</v>
      </c>
      <c r="O360" s="149"/>
      <c r="P360" s="150"/>
      <c r="Q360" s="150"/>
      <c r="R360" s="145" t="s">
        <v>193</v>
      </c>
      <c r="S360" s="151"/>
      <c r="T360" s="152"/>
      <c r="U360" s="153" t="s">
        <v>1036</v>
      </c>
      <c r="V360" s="145">
        <v>2026</v>
      </c>
      <c r="W360" s="152">
        <v>46038</v>
      </c>
      <c r="X360" s="152"/>
      <c r="Y360" s="152">
        <v>46041</v>
      </c>
      <c r="Z360" s="149">
        <v>13900</v>
      </c>
      <c r="AA360" s="150">
        <v>0</v>
      </c>
      <c r="AB360" s="150">
        <v>13900</v>
      </c>
      <c r="AC360" s="150">
        <v>0</v>
      </c>
      <c r="AD360" s="150">
        <f>Z360</f>
        <v>13900</v>
      </c>
      <c r="AE360" s="150">
        <f>AB360</f>
        <v>13900</v>
      </c>
      <c r="AF360" s="154" t="s">
        <v>6</v>
      </c>
      <c r="AG360" s="153"/>
      <c r="AH360" s="150"/>
      <c r="AI360" s="150"/>
      <c r="AJ360" s="150"/>
      <c r="AK360" s="150"/>
      <c r="AL360" s="155"/>
      <c r="AM360" s="155"/>
      <c r="AN360" s="153" t="s">
        <v>238</v>
      </c>
    </row>
    <row r="361" spans="1:46" ht="35.65" customHeight="1" x14ac:dyDescent="0.25">
      <c r="A361" s="142" t="str">
        <f t="shared" si="39"/>
        <v>✔</v>
      </c>
      <c r="B361" s="143">
        <v>2026</v>
      </c>
      <c r="C361" s="144" t="s">
        <v>35</v>
      </c>
      <c r="D361" s="144"/>
      <c r="E361" s="145" t="s">
        <v>53</v>
      </c>
      <c r="F361" s="145"/>
      <c r="G361" s="146" t="s">
        <v>1037</v>
      </c>
      <c r="H361" s="143" t="s">
        <v>179</v>
      </c>
      <c r="I361" s="145" t="s">
        <v>184</v>
      </c>
      <c r="J361" s="145" t="s">
        <v>1038</v>
      </c>
      <c r="K361" s="143" t="s">
        <v>98</v>
      </c>
      <c r="L361" s="145" t="s">
        <v>93</v>
      </c>
      <c r="M361" s="147" t="s">
        <v>3</v>
      </c>
      <c r="N361" s="148" t="s">
        <v>111</v>
      </c>
      <c r="O361" s="149"/>
      <c r="P361" s="150"/>
      <c r="Q361" s="150"/>
      <c r="R361" s="145" t="s">
        <v>193</v>
      </c>
      <c r="S361" s="151"/>
      <c r="T361" s="152"/>
      <c r="U361" s="153" t="s">
        <v>1039</v>
      </c>
      <c r="V361" s="145">
        <v>2026</v>
      </c>
      <c r="W361" s="152">
        <v>46038</v>
      </c>
      <c r="X361" s="152"/>
      <c r="Y361" s="152">
        <v>46041</v>
      </c>
      <c r="Z361" s="149">
        <v>21600</v>
      </c>
      <c r="AA361" s="150">
        <v>0</v>
      </c>
      <c r="AB361" s="150">
        <v>21600</v>
      </c>
      <c r="AC361" s="150">
        <v>0</v>
      </c>
      <c r="AD361" s="150">
        <f>Z361</f>
        <v>21600</v>
      </c>
      <c r="AE361" s="150">
        <f>AB361</f>
        <v>21600</v>
      </c>
      <c r="AF361" s="154" t="s">
        <v>6</v>
      </c>
      <c r="AG361" s="153"/>
      <c r="AH361" s="150"/>
      <c r="AI361" s="150"/>
      <c r="AJ361" s="150"/>
      <c r="AK361" s="150"/>
      <c r="AL361" s="155"/>
      <c r="AM361" s="155"/>
      <c r="AN361" s="153" t="s">
        <v>238</v>
      </c>
    </row>
    <row r="362" spans="1:46" ht="35.65" customHeight="1" x14ac:dyDescent="0.25">
      <c r="A362" s="142" t="str">
        <f t="shared" si="39"/>
        <v>✖</v>
      </c>
      <c r="B362" s="143">
        <v>2026</v>
      </c>
      <c r="C362" s="144" t="s">
        <v>26</v>
      </c>
      <c r="D362" s="144" t="s">
        <v>65</v>
      </c>
      <c r="E362" s="145" t="s">
        <v>51</v>
      </c>
      <c r="F362" s="145">
        <v>1</v>
      </c>
      <c r="G362" s="146" t="s">
        <v>1040</v>
      </c>
      <c r="H362" s="143" t="s">
        <v>65</v>
      </c>
      <c r="I362" s="145" t="s">
        <v>65</v>
      </c>
      <c r="J362" s="145"/>
      <c r="K362" s="143" t="s">
        <v>49</v>
      </c>
      <c r="L362" s="145" t="s">
        <v>95</v>
      </c>
      <c r="M362" s="147" t="s">
        <v>4</v>
      </c>
      <c r="N362" s="148" t="s">
        <v>131</v>
      </c>
      <c r="O362" s="149">
        <f>P362*1.2</f>
        <v>576000</v>
      </c>
      <c r="P362" s="150">
        <v>480000</v>
      </c>
      <c r="Q362" s="150">
        <f>P362/1.2</f>
        <v>400000</v>
      </c>
      <c r="R362" s="145" t="s">
        <v>193</v>
      </c>
      <c r="S362" s="151"/>
      <c r="T362" s="152"/>
      <c r="U362" s="153"/>
      <c r="V362" s="145"/>
      <c r="W362" s="152">
        <v>46072</v>
      </c>
      <c r="X362" s="152"/>
      <c r="Y362" s="152"/>
      <c r="Z362" s="149">
        <v>0</v>
      </c>
      <c r="AA362" s="150">
        <v>0</v>
      </c>
      <c r="AB362" s="150">
        <v>0</v>
      </c>
      <c r="AC362" s="150">
        <v>0</v>
      </c>
      <c r="AD362" s="150">
        <v>0</v>
      </c>
      <c r="AE362" s="150">
        <v>0</v>
      </c>
      <c r="AF362" s="154" t="s">
        <v>10</v>
      </c>
      <c r="AG362" s="153"/>
      <c r="AH362" s="150"/>
      <c r="AI362" s="150"/>
      <c r="AJ362" s="150"/>
      <c r="AK362" s="150"/>
      <c r="AL362" s="155"/>
      <c r="AM362" s="155"/>
      <c r="AN362" s="153" t="s">
        <v>1041</v>
      </c>
    </row>
    <row r="363" spans="1:46" ht="35.65" customHeight="1" x14ac:dyDescent="0.25">
      <c r="A363" s="142" t="str">
        <f t="shared" si="39"/>
        <v>◔</v>
      </c>
      <c r="B363" s="143">
        <v>2026</v>
      </c>
      <c r="C363" s="144" t="s">
        <v>26</v>
      </c>
      <c r="D363" s="144"/>
      <c r="E363" s="145" t="s">
        <v>51</v>
      </c>
      <c r="F363" s="145">
        <v>2</v>
      </c>
      <c r="G363" s="146" t="s">
        <v>1042</v>
      </c>
      <c r="H363" s="143" t="s">
        <v>66</v>
      </c>
      <c r="I363" s="145" t="s">
        <v>66</v>
      </c>
      <c r="J363" s="163"/>
      <c r="K363" s="143" t="s">
        <v>49</v>
      </c>
      <c r="L363" s="145" t="s">
        <v>93</v>
      </c>
      <c r="M363" s="147" t="s">
        <v>4</v>
      </c>
      <c r="N363" s="148" t="s">
        <v>131</v>
      </c>
      <c r="O363" s="149">
        <f>P363*1.2</f>
        <v>550080</v>
      </c>
      <c r="P363" s="150">
        <v>458400</v>
      </c>
      <c r="Q363" s="150">
        <f>P363/1.2</f>
        <v>382000</v>
      </c>
      <c r="R363" s="145" t="s">
        <v>193</v>
      </c>
      <c r="S363" s="151"/>
      <c r="T363" s="152"/>
      <c r="U363" s="153"/>
      <c r="V363" s="145"/>
      <c r="W363" s="152"/>
      <c r="X363" s="152"/>
      <c r="Y363" s="152"/>
      <c r="Z363" s="149"/>
      <c r="AA363" s="150"/>
      <c r="AB363" s="150"/>
      <c r="AC363" s="150"/>
      <c r="AD363" s="150"/>
      <c r="AE363" s="150"/>
      <c r="AF363" s="154" t="s">
        <v>9</v>
      </c>
      <c r="AG363" s="153"/>
      <c r="AH363" s="150"/>
      <c r="AI363" s="150"/>
      <c r="AJ363" s="150"/>
      <c r="AK363" s="150"/>
      <c r="AL363" s="155"/>
      <c r="AM363" s="155"/>
      <c r="AN363" s="153" t="s">
        <v>1043</v>
      </c>
      <c r="AO363" s="164"/>
      <c r="AP363" s="165"/>
      <c r="AQ363" s="166"/>
      <c r="AR363" s="166"/>
      <c r="AS363" s="167"/>
      <c r="AT363" s="168"/>
    </row>
    <row r="364" spans="1:46" ht="35.65" customHeight="1" x14ac:dyDescent="0.25">
      <c r="A364" s="142" t="str">
        <f t="shared" si="39"/>
        <v>✔</v>
      </c>
      <c r="B364" s="143">
        <v>2023</v>
      </c>
      <c r="C364" s="144" t="s">
        <v>25</v>
      </c>
      <c r="D364" s="144" t="s">
        <v>195</v>
      </c>
      <c r="E364" s="145" t="s">
        <v>39</v>
      </c>
      <c r="F364" s="145">
        <v>1</v>
      </c>
      <c r="G364" s="146" t="s">
        <v>1044</v>
      </c>
      <c r="H364" s="143" t="s">
        <v>179</v>
      </c>
      <c r="I364" s="145" t="s">
        <v>184</v>
      </c>
      <c r="J364" s="145" t="s">
        <v>1045</v>
      </c>
      <c r="K364" s="143" t="s">
        <v>99</v>
      </c>
      <c r="L364" s="145" t="s">
        <v>93</v>
      </c>
      <c r="M364" s="147" t="s">
        <v>3</v>
      </c>
      <c r="N364" s="148" t="s">
        <v>122</v>
      </c>
      <c r="O364" s="149"/>
      <c r="P364" s="150"/>
      <c r="Q364" s="150"/>
      <c r="R364" s="145" t="s">
        <v>196</v>
      </c>
      <c r="S364" s="151"/>
      <c r="T364" s="152"/>
      <c r="U364" s="153" t="s">
        <v>1046</v>
      </c>
      <c r="V364" s="145">
        <v>2023</v>
      </c>
      <c r="W364" s="152"/>
      <c r="X364" s="152"/>
      <c r="Y364" s="152"/>
      <c r="Z364" s="149"/>
      <c r="AA364" s="150"/>
      <c r="AB364" s="150"/>
      <c r="AC364" s="150"/>
      <c r="AD364" s="150"/>
      <c r="AE364" s="150">
        <v>10200000</v>
      </c>
      <c r="AF364" s="154" t="s">
        <v>6</v>
      </c>
      <c r="AG364" s="153"/>
      <c r="AH364" s="150"/>
      <c r="AI364" s="150"/>
      <c r="AJ364" s="150"/>
      <c r="AK364" s="150"/>
      <c r="AL364" s="155"/>
      <c r="AM364" s="155"/>
      <c r="AN364" s="153"/>
    </row>
    <row r="365" spans="1:46" ht="50.65" customHeight="1" x14ac:dyDescent="0.25">
      <c r="A365" s="142" t="str">
        <f t="shared" si="39"/>
        <v>✔</v>
      </c>
      <c r="B365" s="143">
        <v>2026</v>
      </c>
      <c r="C365" s="144" t="s">
        <v>25</v>
      </c>
      <c r="D365" s="144" t="s">
        <v>195</v>
      </c>
      <c r="E365" s="145" t="s">
        <v>39</v>
      </c>
      <c r="F365" s="145">
        <v>1</v>
      </c>
      <c r="G365" s="146" t="s">
        <v>1047</v>
      </c>
      <c r="H365" s="143" t="s">
        <v>179</v>
      </c>
      <c r="I365" s="145" t="s">
        <v>184</v>
      </c>
      <c r="J365" s="145" t="s">
        <v>1048</v>
      </c>
      <c r="K365" s="143" t="s">
        <v>99</v>
      </c>
      <c r="L365" s="145" t="s">
        <v>93</v>
      </c>
      <c r="M365" s="147" t="s">
        <v>3</v>
      </c>
      <c r="N365" s="148" t="s">
        <v>122</v>
      </c>
      <c r="O365" s="149"/>
      <c r="P365" s="150"/>
      <c r="Q365" s="150"/>
      <c r="R365" s="145" t="s">
        <v>194</v>
      </c>
      <c r="S365" s="151"/>
      <c r="T365" s="152"/>
      <c r="U365" s="153" t="s">
        <v>1049</v>
      </c>
      <c r="V365" s="145">
        <v>2026</v>
      </c>
      <c r="W365" s="152">
        <v>46072</v>
      </c>
      <c r="X365" s="152"/>
      <c r="Y365" s="152">
        <v>46077</v>
      </c>
      <c r="Z365" s="149">
        <f>AB365/1.2</f>
        <v>607069.54166666663</v>
      </c>
      <c r="AA365" s="150">
        <v>0</v>
      </c>
      <c r="AB365" s="150">
        <v>728483.45</v>
      </c>
      <c r="AC365" s="150">
        <v>0</v>
      </c>
      <c r="AD365" s="150">
        <f>Z365</f>
        <v>607069.54166666663</v>
      </c>
      <c r="AE365" s="150">
        <f>AB365</f>
        <v>728483.45</v>
      </c>
      <c r="AF365" s="154" t="s">
        <v>6</v>
      </c>
      <c r="AG365" s="153"/>
      <c r="AH365" s="150"/>
      <c r="AI365" s="150"/>
      <c r="AJ365" s="150"/>
      <c r="AK365" s="150"/>
      <c r="AL365" s="155"/>
      <c r="AM365" s="155"/>
      <c r="AN365" s="153" t="s">
        <v>1050</v>
      </c>
    </row>
    <row r="366" spans="1:46" ht="46.5" customHeight="1" x14ac:dyDescent="0.25">
      <c r="A366" s="142" t="str">
        <f t="shared" si="39"/>
        <v>✔</v>
      </c>
      <c r="B366" s="143">
        <v>2026</v>
      </c>
      <c r="C366" s="144" t="s">
        <v>25</v>
      </c>
      <c r="D366" s="144"/>
      <c r="E366" s="145" t="s">
        <v>53</v>
      </c>
      <c r="F366" s="145">
        <v>1</v>
      </c>
      <c r="G366" s="146" t="s">
        <v>1051</v>
      </c>
      <c r="H366" s="143" t="s">
        <v>179</v>
      </c>
      <c r="I366" s="145" t="s">
        <v>184</v>
      </c>
      <c r="J366" s="145" t="s">
        <v>1052</v>
      </c>
      <c r="K366" s="143" t="s">
        <v>99</v>
      </c>
      <c r="L366" s="145" t="s">
        <v>93</v>
      </c>
      <c r="M366" s="147" t="s">
        <v>3</v>
      </c>
      <c r="N366" s="148" t="s">
        <v>1029</v>
      </c>
      <c r="O366" s="149"/>
      <c r="P366" s="150"/>
      <c r="Q366" s="150"/>
      <c r="R366" s="145" t="s">
        <v>194</v>
      </c>
      <c r="S366" s="151"/>
      <c r="T366" s="152"/>
      <c r="U366" s="153" t="s">
        <v>1053</v>
      </c>
      <c r="V366" s="145">
        <v>2026</v>
      </c>
      <c r="W366" s="152">
        <v>46072</v>
      </c>
      <c r="X366" s="152"/>
      <c r="Y366" s="152">
        <v>46072</v>
      </c>
      <c r="Z366" s="149">
        <v>94000</v>
      </c>
      <c r="AA366" s="150">
        <v>0</v>
      </c>
      <c r="AB366" s="150">
        <v>112800</v>
      </c>
      <c r="AC366" s="150">
        <v>0</v>
      </c>
      <c r="AD366" s="150">
        <f>Z366</f>
        <v>94000</v>
      </c>
      <c r="AE366" s="150">
        <f>AB366</f>
        <v>112800</v>
      </c>
      <c r="AF366" s="154" t="s">
        <v>6</v>
      </c>
      <c r="AG366" s="153"/>
      <c r="AH366" s="150"/>
      <c r="AI366" s="150"/>
      <c r="AJ366" s="150"/>
      <c r="AK366" s="150"/>
      <c r="AL366" s="155"/>
      <c r="AM366" s="155"/>
      <c r="AN366" s="153" t="s">
        <v>1050</v>
      </c>
    </row>
    <row r="367" spans="1:46" ht="35.65" customHeight="1" x14ac:dyDescent="0.25">
      <c r="A367" s="142" t="str">
        <f t="shared" si="39"/>
        <v>✔</v>
      </c>
      <c r="B367" s="143">
        <v>2026</v>
      </c>
      <c r="C367" s="144" t="s">
        <v>26</v>
      </c>
      <c r="D367" s="144"/>
      <c r="E367" s="145" t="s">
        <v>53</v>
      </c>
      <c r="F367" s="145">
        <v>1</v>
      </c>
      <c r="G367" s="146" t="s">
        <v>1054</v>
      </c>
      <c r="H367" s="143" t="s">
        <v>179</v>
      </c>
      <c r="I367" s="145" t="s">
        <v>184</v>
      </c>
      <c r="J367" s="145" t="s">
        <v>1055</v>
      </c>
      <c r="K367" s="143" t="s">
        <v>99</v>
      </c>
      <c r="L367" s="145" t="s">
        <v>93</v>
      </c>
      <c r="M367" s="147" t="s">
        <v>3</v>
      </c>
      <c r="N367" s="148" t="s">
        <v>110</v>
      </c>
      <c r="O367" s="149"/>
      <c r="P367" s="150"/>
      <c r="Q367" s="150"/>
      <c r="R367" s="145" t="s">
        <v>194</v>
      </c>
      <c r="S367" s="151"/>
      <c r="T367" s="152"/>
      <c r="U367" s="153" t="s">
        <v>1056</v>
      </c>
      <c r="V367" s="145">
        <v>2026</v>
      </c>
      <c r="W367" s="152"/>
      <c r="X367" s="152"/>
      <c r="Y367" s="152">
        <v>46063</v>
      </c>
      <c r="Z367" s="149">
        <v>55180</v>
      </c>
      <c r="AA367" s="150">
        <v>0</v>
      </c>
      <c r="AB367" s="150">
        <v>66216</v>
      </c>
      <c r="AC367" s="150">
        <v>0</v>
      </c>
      <c r="AD367" s="150">
        <f>Z367</f>
        <v>55180</v>
      </c>
      <c r="AE367" s="150">
        <f>AB367</f>
        <v>66216</v>
      </c>
      <c r="AF367" s="154" t="s">
        <v>6</v>
      </c>
      <c r="AG367" s="153"/>
      <c r="AH367" s="150"/>
      <c r="AI367" s="150"/>
      <c r="AJ367" s="150"/>
      <c r="AK367" s="150"/>
      <c r="AL367" s="155"/>
      <c r="AM367" s="155"/>
      <c r="AN367" s="153" t="s">
        <v>1050</v>
      </c>
    </row>
    <row r="368" spans="1:46" ht="50.65" customHeight="1" x14ac:dyDescent="0.25">
      <c r="A368" s="142" t="str">
        <f t="shared" si="39"/>
        <v>✔</v>
      </c>
      <c r="B368" s="143">
        <v>2026</v>
      </c>
      <c r="C368" s="144" t="s">
        <v>26</v>
      </c>
      <c r="D368" s="144"/>
      <c r="E368" s="145" t="s">
        <v>53</v>
      </c>
      <c r="F368" s="145">
        <v>1</v>
      </c>
      <c r="G368" s="146" t="s">
        <v>1057</v>
      </c>
      <c r="H368" s="143" t="s">
        <v>179</v>
      </c>
      <c r="I368" s="145" t="s">
        <v>184</v>
      </c>
      <c r="J368" s="145" t="s">
        <v>1058</v>
      </c>
      <c r="K368" s="143" t="s">
        <v>99</v>
      </c>
      <c r="L368" s="145" t="s">
        <v>93</v>
      </c>
      <c r="M368" s="147" t="s">
        <v>3</v>
      </c>
      <c r="N368" s="148" t="s">
        <v>110</v>
      </c>
      <c r="O368" s="149"/>
      <c r="P368" s="150"/>
      <c r="Q368" s="150"/>
      <c r="R368" s="145" t="s">
        <v>194</v>
      </c>
      <c r="S368" s="151"/>
      <c r="T368" s="152"/>
      <c r="U368" s="153" t="s">
        <v>1056</v>
      </c>
      <c r="V368" s="145">
        <v>2026</v>
      </c>
      <c r="W368" s="152"/>
      <c r="X368" s="152"/>
      <c r="Y368" s="152">
        <v>46063</v>
      </c>
      <c r="Z368" s="149">
        <v>7295</v>
      </c>
      <c r="AA368" s="150">
        <v>0</v>
      </c>
      <c r="AB368" s="150">
        <v>8754</v>
      </c>
      <c r="AC368" s="150">
        <v>0</v>
      </c>
      <c r="AD368" s="150">
        <f>Z368</f>
        <v>7295</v>
      </c>
      <c r="AE368" s="150">
        <f>AB368</f>
        <v>8754</v>
      </c>
      <c r="AF368" s="154" t="s">
        <v>6</v>
      </c>
      <c r="AG368" s="153"/>
      <c r="AH368" s="150"/>
      <c r="AI368" s="150"/>
      <c r="AJ368" s="150"/>
      <c r="AK368" s="150"/>
      <c r="AL368" s="155"/>
      <c r="AM368" s="155"/>
      <c r="AN368" s="153" t="s">
        <v>1050</v>
      </c>
    </row>
    <row r="369" spans="1:40" ht="50.65" customHeight="1" x14ac:dyDescent="0.25">
      <c r="A369" s="142" t="str">
        <f t="shared" si="39"/>
        <v>✔</v>
      </c>
      <c r="B369" s="143">
        <v>2026</v>
      </c>
      <c r="C369" s="144" t="s">
        <v>35</v>
      </c>
      <c r="D369" s="144"/>
      <c r="E369" s="145" t="s">
        <v>53</v>
      </c>
      <c r="F369" s="145">
        <v>1</v>
      </c>
      <c r="G369" s="146" t="s">
        <v>1059</v>
      </c>
      <c r="H369" s="143" t="s">
        <v>179</v>
      </c>
      <c r="I369" s="145" t="s">
        <v>184</v>
      </c>
      <c r="J369" s="145" t="s">
        <v>1060</v>
      </c>
      <c r="K369" s="143" t="s">
        <v>99</v>
      </c>
      <c r="L369" s="145" t="s">
        <v>93</v>
      </c>
      <c r="M369" s="147" t="s">
        <v>3</v>
      </c>
      <c r="N369" s="148" t="s">
        <v>121</v>
      </c>
      <c r="O369" s="149"/>
      <c r="P369" s="150"/>
      <c r="Q369" s="150"/>
      <c r="R369" s="145" t="s">
        <v>194</v>
      </c>
      <c r="S369" s="151"/>
      <c r="T369" s="152"/>
      <c r="U369" s="153" t="s">
        <v>1061</v>
      </c>
      <c r="V369" s="145">
        <v>2026</v>
      </c>
      <c r="W369" s="152">
        <v>46069</v>
      </c>
      <c r="X369" s="152"/>
      <c r="Y369" s="152">
        <v>46069</v>
      </c>
      <c r="Z369" s="149">
        <v>109350</v>
      </c>
      <c r="AA369" s="150">
        <v>0</v>
      </c>
      <c r="AB369" s="150">
        <v>109350</v>
      </c>
      <c r="AC369" s="150">
        <v>0</v>
      </c>
      <c r="AD369" s="150">
        <f>Z369</f>
        <v>109350</v>
      </c>
      <c r="AE369" s="150">
        <f>AB369</f>
        <v>109350</v>
      </c>
      <c r="AF369" s="154" t="s">
        <v>6</v>
      </c>
      <c r="AG369" s="153"/>
      <c r="AH369" s="150"/>
      <c r="AI369" s="150"/>
      <c r="AJ369" s="150"/>
      <c r="AK369" s="150"/>
      <c r="AL369" s="155"/>
      <c r="AM369" s="155"/>
      <c r="AN369" s="153" t="s">
        <v>1050</v>
      </c>
    </row>
    <row r="370" spans="1:40" ht="50.65" customHeight="1" x14ac:dyDescent="0.25">
      <c r="A370" s="142" t="str">
        <f t="shared" si="39"/>
        <v>✖</v>
      </c>
      <c r="B370" s="143">
        <v>2026</v>
      </c>
      <c r="C370" s="144" t="s">
        <v>761</v>
      </c>
      <c r="D370" s="144" t="s">
        <v>1062</v>
      </c>
      <c r="E370" s="145" t="s">
        <v>51</v>
      </c>
      <c r="F370" s="145">
        <v>1</v>
      </c>
      <c r="G370" s="146" t="s">
        <v>1063</v>
      </c>
      <c r="H370" s="143" t="s">
        <v>65</v>
      </c>
      <c r="I370" s="145" t="s">
        <v>65</v>
      </c>
      <c r="J370" s="145"/>
      <c r="K370" s="143" t="s">
        <v>98</v>
      </c>
      <c r="L370" s="145" t="s">
        <v>93</v>
      </c>
      <c r="M370" s="147" t="s">
        <v>4</v>
      </c>
      <c r="N370" s="148" t="s">
        <v>1064</v>
      </c>
      <c r="O370" s="149">
        <f>P370*1.2</f>
        <v>2288044.7999999998</v>
      </c>
      <c r="P370" s="150">
        <v>1906704</v>
      </c>
      <c r="Q370" s="150">
        <f>P370/1.2</f>
        <v>1588920</v>
      </c>
      <c r="R370" s="145" t="s">
        <v>193</v>
      </c>
      <c r="S370" s="151"/>
      <c r="T370" s="152"/>
      <c r="U370" s="153"/>
      <c r="V370" s="145"/>
      <c r="W370" s="152">
        <v>46073</v>
      </c>
      <c r="X370" s="152">
        <v>46073</v>
      </c>
      <c r="Y370" s="152"/>
      <c r="Z370" s="149">
        <f>AD370</f>
        <v>0</v>
      </c>
      <c r="AA370" s="150">
        <v>0</v>
      </c>
      <c r="AB370" s="150">
        <v>0</v>
      </c>
      <c r="AC370" s="150">
        <v>0</v>
      </c>
      <c r="AD370" s="150">
        <f>AE370/1.2</f>
        <v>0</v>
      </c>
      <c r="AE370" s="150">
        <v>0</v>
      </c>
      <c r="AF370" s="154" t="s">
        <v>10</v>
      </c>
      <c r="AG370" s="153"/>
      <c r="AH370" s="150"/>
      <c r="AI370" s="150"/>
      <c r="AJ370" s="150"/>
      <c r="AK370" s="150"/>
      <c r="AL370" s="155"/>
      <c r="AM370" s="155"/>
      <c r="AN370" s="153" t="s">
        <v>1050</v>
      </c>
    </row>
    <row r="371" spans="1:40" ht="50.65" customHeight="1" x14ac:dyDescent="0.25">
      <c r="A371" s="142" t="str">
        <f t="shared" si="39"/>
        <v>✖</v>
      </c>
      <c r="B371" s="143">
        <v>2026</v>
      </c>
      <c r="C371" s="144" t="s">
        <v>761</v>
      </c>
      <c r="D371" s="144" t="s">
        <v>1062</v>
      </c>
      <c r="E371" s="145" t="s">
        <v>51</v>
      </c>
      <c r="F371" s="145">
        <v>2</v>
      </c>
      <c r="G371" s="146" t="s">
        <v>1065</v>
      </c>
      <c r="H371" s="143" t="s">
        <v>64</v>
      </c>
      <c r="I371" s="145" t="s">
        <v>64</v>
      </c>
      <c r="J371" s="145"/>
      <c r="K371" s="143" t="s">
        <v>98</v>
      </c>
      <c r="L371" s="145" t="s">
        <v>93</v>
      </c>
      <c r="M371" s="147" t="s">
        <v>4</v>
      </c>
      <c r="N371" s="148" t="s">
        <v>1064</v>
      </c>
      <c r="O371" s="149">
        <f>P371*1.2</f>
        <v>812980.79999999993</v>
      </c>
      <c r="P371" s="150">
        <v>677484</v>
      </c>
      <c r="Q371" s="150">
        <f>P371/1.2</f>
        <v>564570</v>
      </c>
      <c r="R371" s="145" t="s">
        <v>193</v>
      </c>
      <c r="S371" s="151"/>
      <c r="T371" s="152"/>
      <c r="U371" s="153"/>
      <c r="V371" s="145"/>
      <c r="W371" s="152">
        <v>46073</v>
      </c>
      <c r="X371" s="152">
        <v>46073</v>
      </c>
      <c r="Y371" s="152"/>
      <c r="Z371" s="149">
        <f>AD371</f>
        <v>0</v>
      </c>
      <c r="AA371" s="150"/>
      <c r="AB371" s="150" t="str">
        <f>AF371</f>
        <v>NON ENGAGE</v>
      </c>
      <c r="AC371" s="150"/>
      <c r="AD371" s="150">
        <f>AH371</f>
        <v>0</v>
      </c>
      <c r="AE371" s="150">
        <f>AI371</f>
        <v>0</v>
      </c>
      <c r="AF371" s="154" t="s">
        <v>10</v>
      </c>
      <c r="AG371" s="153"/>
      <c r="AH371" s="150"/>
      <c r="AI371" s="150"/>
      <c r="AJ371" s="150"/>
      <c r="AK371" s="150"/>
      <c r="AL371" s="155"/>
      <c r="AM371" s="155"/>
      <c r="AN371" s="153" t="s">
        <v>1050</v>
      </c>
    </row>
    <row r="372" spans="1:40" ht="35.65" customHeight="1" x14ac:dyDescent="0.25">
      <c r="A372" s="142" t="str">
        <f t="shared" si="39"/>
        <v>✔</v>
      </c>
      <c r="B372" s="143">
        <v>2026</v>
      </c>
      <c r="C372" s="144" t="s">
        <v>761</v>
      </c>
      <c r="D372" s="144" t="s">
        <v>1066</v>
      </c>
      <c r="E372" s="145" t="s">
        <v>51</v>
      </c>
      <c r="F372" s="145">
        <v>1</v>
      </c>
      <c r="G372" s="146" t="s">
        <v>1067</v>
      </c>
      <c r="H372" s="143" t="s">
        <v>179</v>
      </c>
      <c r="I372" s="145" t="s">
        <v>184</v>
      </c>
      <c r="J372" s="145" t="s">
        <v>1068</v>
      </c>
      <c r="K372" s="143" t="s">
        <v>49</v>
      </c>
      <c r="L372" s="145" t="s">
        <v>95</v>
      </c>
      <c r="M372" s="147" t="s">
        <v>4</v>
      </c>
      <c r="N372" s="148" t="s">
        <v>130</v>
      </c>
      <c r="O372" s="149">
        <f>P372*1.2</f>
        <v>171446.39999999999</v>
      </c>
      <c r="P372" s="150">
        <v>142872</v>
      </c>
      <c r="Q372" s="150">
        <f>P372/1.2</f>
        <v>119060</v>
      </c>
      <c r="R372" s="145" t="s">
        <v>193</v>
      </c>
      <c r="S372" s="151"/>
      <c r="T372" s="152"/>
      <c r="U372" s="153" t="s">
        <v>1069</v>
      </c>
      <c r="V372" s="145">
        <v>2026</v>
      </c>
      <c r="W372" s="152">
        <v>46073</v>
      </c>
      <c r="X372" s="152">
        <v>46073</v>
      </c>
      <c r="Y372" s="152">
        <v>46141</v>
      </c>
      <c r="Z372" s="149">
        <f>AD372</f>
        <v>139000</v>
      </c>
      <c r="AA372" s="150">
        <v>0</v>
      </c>
      <c r="AB372" s="150">
        <f>AE372</f>
        <v>166800</v>
      </c>
      <c r="AC372" s="150">
        <v>0</v>
      </c>
      <c r="AD372" s="150">
        <f>AE372/1.2</f>
        <v>139000</v>
      </c>
      <c r="AE372" s="150">
        <v>166800</v>
      </c>
      <c r="AF372" s="154" t="s">
        <v>6</v>
      </c>
      <c r="AG372" s="153"/>
      <c r="AH372" s="150"/>
      <c r="AI372" s="150"/>
      <c r="AJ372" s="150"/>
      <c r="AK372" s="150"/>
      <c r="AL372" s="155"/>
      <c r="AM372" s="155"/>
      <c r="AN372" s="153" t="s">
        <v>1050</v>
      </c>
    </row>
    <row r="373" spans="1:40" ht="50.65" customHeight="1" x14ac:dyDescent="0.25">
      <c r="A373" s="142" t="str">
        <f t="shared" si="39"/>
        <v>✔</v>
      </c>
      <c r="B373" s="143">
        <v>2025</v>
      </c>
      <c r="C373" s="144" t="s">
        <v>33</v>
      </c>
      <c r="D373" s="144" t="s">
        <v>1070</v>
      </c>
      <c r="E373" s="145" t="s">
        <v>51</v>
      </c>
      <c r="F373" s="145">
        <v>2</v>
      </c>
      <c r="G373" s="146" t="s">
        <v>1071</v>
      </c>
      <c r="H373" s="143" t="s">
        <v>179</v>
      </c>
      <c r="I373" s="145" t="s">
        <v>184</v>
      </c>
      <c r="J373" s="145" t="s">
        <v>1072</v>
      </c>
      <c r="K373" s="143" t="s">
        <v>98</v>
      </c>
      <c r="L373" s="145" t="s">
        <v>95</v>
      </c>
      <c r="M373" s="147" t="s">
        <v>4</v>
      </c>
      <c r="N373" s="148" t="s">
        <v>1011</v>
      </c>
      <c r="O373" s="149">
        <f>P373*1.2</f>
        <v>1800000</v>
      </c>
      <c r="P373" s="150">
        <v>1500000</v>
      </c>
      <c r="Q373" s="150">
        <f>P373/1.2</f>
        <v>1250000</v>
      </c>
      <c r="R373" s="145" t="s">
        <v>193</v>
      </c>
      <c r="S373" s="151"/>
      <c r="T373" s="152"/>
      <c r="U373" s="153" t="s">
        <v>1073</v>
      </c>
      <c r="V373" s="145">
        <v>2026</v>
      </c>
      <c r="W373" s="152">
        <v>46073</v>
      </c>
      <c r="X373" s="152"/>
      <c r="Y373" s="152">
        <v>46077</v>
      </c>
      <c r="Z373" s="149">
        <f>AB373/1.2</f>
        <v>1318000</v>
      </c>
      <c r="AA373" s="150">
        <v>0</v>
      </c>
      <c r="AB373" s="150">
        <v>1581600</v>
      </c>
      <c r="AC373" s="150">
        <v>0</v>
      </c>
      <c r="AD373" s="150">
        <f>Z373</f>
        <v>1318000</v>
      </c>
      <c r="AE373" s="150">
        <f>AB373</f>
        <v>1581600</v>
      </c>
      <c r="AF373" s="154" t="s">
        <v>6</v>
      </c>
      <c r="AG373" s="153"/>
      <c r="AH373" s="150"/>
      <c r="AI373" s="150"/>
      <c r="AJ373" s="150"/>
      <c r="AK373" s="150"/>
      <c r="AL373" s="155"/>
      <c r="AM373" s="155"/>
      <c r="AN373" s="153" t="s">
        <v>1050</v>
      </c>
    </row>
    <row r="374" spans="1:40" ht="80.25" customHeight="1" x14ac:dyDescent="0.25">
      <c r="A374" s="142" t="str">
        <f t="shared" si="39"/>
        <v>✔</v>
      </c>
      <c r="B374" s="143">
        <v>2026</v>
      </c>
      <c r="C374" s="144" t="s">
        <v>29</v>
      </c>
      <c r="D374" s="144" t="s">
        <v>228</v>
      </c>
      <c r="E374" s="145" t="s">
        <v>39</v>
      </c>
      <c r="F374" s="145">
        <v>1</v>
      </c>
      <c r="G374" s="146" t="s">
        <v>1074</v>
      </c>
      <c r="H374" s="143" t="s">
        <v>179</v>
      </c>
      <c r="I374" s="145" t="s">
        <v>184</v>
      </c>
      <c r="J374" s="145" t="s">
        <v>1075</v>
      </c>
      <c r="K374" s="143" t="s">
        <v>99</v>
      </c>
      <c r="L374" s="145" t="s">
        <v>93</v>
      </c>
      <c r="M374" s="147" t="s">
        <v>3</v>
      </c>
      <c r="N374" s="148" t="s">
        <v>1029</v>
      </c>
      <c r="O374" s="149"/>
      <c r="P374" s="150"/>
      <c r="Q374" s="150"/>
      <c r="R374" s="145" t="s">
        <v>195</v>
      </c>
      <c r="S374" s="151"/>
      <c r="T374" s="152"/>
      <c r="U374" s="153" t="s">
        <v>1076</v>
      </c>
      <c r="V374" s="145">
        <v>2026</v>
      </c>
      <c r="W374" s="152">
        <v>46387</v>
      </c>
      <c r="X374" s="152"/>
      <c r="Y374" s="152">
        <v>46024</v>
      </c>
      <c r="Z374" s="149">
        <v>308300</v>
      </c>
      <c r="AA374" s="150">
        <v>0</v>
      </c>
      <c r="AB374" s="150">
        <v>369960</v>
      </c>
      <c r="AC374" s="150">
        <v>0</v>
      </c>
      <c r="AD374" s="150">
        <f>Z374</f>
        <v>308300</v>
      </c>
      <c r="AE374" s="150">
        <f>AB374</f>
        <v>369960</v>
      </c>
      <c r="AF374" s="154" t="s">
        <v>6</v>
      </c>
      <c r="AG374" s="153"/>
      <c r="AH374" s="150"/>
      <c r="AI374" s="150"/>
      <c r="AJ374" s="150"/>
      <c r="AK374" s="150"/>
      <c r="AL374" s="155"/>
      <c r="AM374" s="155"/>
      <c r="AN374" s="153" t="s">
        <v>1050</v>
      </c>
    </row>
    <row r="375" spans="1:40" ht="32.1" customHeight="1" x14ac:dyDescent="0.25">
      <c r="A375" s="142" t="str">
        <f t="shared" si="39"/>
        <v>✔</v>
      </c>
      <c r="B375" s="143">
        <v>2026</v>
      </c>
      <c r="C375" s="144" t="s">
        <v>29</v>
      </c>
      <c r="D375" s="144" t="s">
        <v>228</v>
      </c>
      <c r="E375" s="145" t="s">
        <v>39</v>
      </c>
      <c r="F375" s="145">
        <v>1</v>
      </c>
      <c r="G375" s="146" t="s">
        <v>1077</v>
      </c>
      <c r="H375" s="143" t="s">
        <v>179</v>
      </c>
      <c r="I375" s="145" t="s">
        <v>184</v>
      </c>
      <c r="J375" s="145"/>
      <c r="K375" s="143" t="s">
        <v>99</v>
      </c>
      <c r="L375" s="145" t="s">
        <v>93</v>
      </c>
      <c r="M375" s="147" t="s">
        <v>3</v>
      </c>
      <c r="N375" s="148" t="s">
        <v>120</v>
      </c>
      <c r="O375" s="149"/>
      <c r="P375" s="150"/>
      <c r="Q375" s="150"/>
      <c r="R375" s="145" t="s">
        <v>195</v>
      </c>
      <c r="S375" s="151"/>
      <c r="T375" s="152"/>
      <c r="U375" s="153" t="s">
        <v>1078</v>
      </c>
      <c r="V375" s="145">
        <v>2026</v>
      </c>
      <c r="W375" s="152">
        <v>46022</v>
      </c>
      <c r="X375" s="152"/>
      <c r="Y375" s="152">
        <v>46024</v>
      </c>
      <c r="Z375" s="149">
        <f>AD375</f>
        <v>113711.51</v>
      </c>
      <c r="AA375" s="150">
        <v>10639</v>
      </c>
      <c r="AB375" s="150">
        <f>AD375</f>
        <v>113711.51</v>
      </c>
      <c r="AC375" s="150">
        <v>10639</v>
      </c>
      <c r="AD375" s="150">
        <v>113711.51</v>
      </c>
      <c r="AE375" s="150">
        <v>113711.51</v>
      </c>
      <c r="AF375" s="154" t="s">
        <v>6</v>
      </c>
      <c r="AG375" s="153"/>
      <c r="AH375" s="150"/>
      <c r="AI375" s="150"/>
      <c r="AJ375" s="150"/>
      <c r="AK375" s="150"/>
      <c r="AL375" s="155"/>
      <c r="AM375" s="155"/>
      <c r="AN375" s="153" t="s">
        <v>1079</v>
      </c>
    </row>
    <row r="376" spans="1:40" ht="50.65" customHeight="1" x14ac:dyDescent="0.25">
      <c r="A376" s="142" t="str">
        <f t="shared" si="39"/>
        <v>✖</v>
      </c>
      <c r="B376" s="143">
        <v>2026</v>
      </c>
      <c r="C376" s="144" t="s">
        <v>34</v>
      </c>
      <c r="D376" s="144" t="s">
        <v>1080</v>
      </c>
      <c r="E376" s="145" t="s">
        <v>51</v>
      </c>
      <c r="F376" s="145">
        <v>1</v>
      </c>
      <c r="G376" s="146" t="s">
        <v>1081</v>
      </c>
      <c r="H376" s="143" t="s">
        <v>64</v>
      </c>
      <c r="I376" s="145" t="s">
        <v>64</v>
      </c>
      <c r="J376" s="145"/>
      <c r="K376" s="143" t="s">
        <v>98</v>
      </c>
      <c r="L376" s="145" t="s">
        <v>95</v>
      </c>
      <c r="M376" s="147" t="s">
        <v>4</v>
      </c>
      <c r="N376" s="148" t="s">
        <v>1011</v>
      </c>
      <c r="O376" s="149">
        <f>P376*1.2</f>
        <v>648000</v>
      </c>
      <c r="P376" s="150">
        <v>540000</v>
      </c>
      <c r="Q376" s="150">
        <f>P376/1.2</f>
        <v>450000</v>
      </c>
      <c r="R376" s="145" t="s">
        <v>193</v>
      </c>
      <c r="S376" s="151"/>
      <c r="T376" s="152"/>
      <c r="U376" s="153"/>
      <c r="V376" s="145"/>
      <c r="W376" s="152">
        <v>46080</v>
      </c>
      <c r="X376" s="152">
        <v>46084</v>
      </c>
      <c r="Y376" s="152"/>
      <c r="Z376" s="149">
        <v>0</v>
      </c>
      <c r="AA376" s="150">
        <v>0</v>
      </c>
      <c r="AB376" s="150">
        <v>0</v>
      </c>
      <c r="AC376" s="150">
        <v>0</v>
      </c>
      <c r="AD376" s="150">
        <v>0</v>
      </c>
      <c r="AE376" s="150">
        <v>0</v>
      </c>
      <c r="AF376" s="154" t="s">
        <v>10</v>
      </c>
      <c r="AG376" s="153"/>
      <c r="AH376" s="150"/>
      <c r="AI376" s="150"/>
      <c r="AJ376" s="150"/>
      <c r="AK376" s="150"/>
      <c r="AL376" s="155"/>
      <c r="AM376" s="155"/>
      <c r="AN376" s="153" t="s">
        <v>1079</v>
      </c>
    </row>
    <row r="377" spans="1:40" ht="35.65" customHeight="1" x14ac:dyDescent="0.25">
      <c r="A377" s="142" t="str">
        <f t="shared" si="39"/>
        <v>✔</v>
      </c>
      <c r="B377" s="143">
        <v>2025</v>
      </c>
      <c r="C377" s="144" t="s">
        <v>33</v>
      </c>
      <c r="D377" s="144" t="s">
        <v>1082</v>
      </c>
      <c r="E377" s="145" t="s">
        <v>51</v>
      </c>
      <c r="F377" s="145">
        <v>1</v>
      </c>
      <c r="G377" s="146" t="s">
        <v>1083</v>
      </c>
      <c r="H377" s="143" t="s">
        <v>179</v>
      </c>
      <c r="I377" s="145" t="s">
        <v>184</v>
      </c>
      <c r="J377" s="145" t="s">
        <v>1084</v>
      </c>
      <c r="K377" s="143" t="s">
        <v>49</v>
      </c>
      <c r="L377" s="145" t="s">
        <v>95</v>
      </c>
      <c r="M377" s="147" t="s">
        <v>4</v>
      </c>
      <c r="N377" s="148" t="s">
        <v>1011</v>
      </c>
      <c r="O377" s="149">
        <f>P377*1.2</f>
        <v>918000</v>
      </c>
      <c r="P377" s="150">
        <v>765000</v>
      </c>
      <c r="Q377" s="150">
        <f>P377/1.2</f>
        <v>637500</v>
      </c>
      <c r="R377" s="145" t="s">
        <v>194</v>
      </c>
      <c r="S377" s="151"/>
      <c r="T377" s="152"/>
      <c r="U377" s="153" t="s">
        <v>1085</v>
      </c>
      <c r="V377" s="145">
        <v>2026</v>
      </c>
      <c r="W377" s="152">
        <v>46080</v>
      </c>
      <c r="X377" s="152"/>
      <c r="Y377" s="152">
        <v>46084</v>
      </c>
      <c r="Z377" s="149">
        <v>500000</v>
      </c>
      <c r="AA377" s="150">
        <v>0</v>
      </c>
      <c r="AB377" s="150">
        <v>600000</v>
      </c>
      <c r="AC377" s="150">
        <v>0</v>
      </c>
      <c r="AD377" s="150">
        <v>500000</v>
      </c>
      <c r="AE377" s="150">
        <v>600000</v>
      </c>
      <c r="AF377" s="154" t="s">
        <v>6</v>
      </c>
      <c r="AG377" s="153"/>
      <c r="AH377" s="150"/>
      <c r="AI377" s="150"/>
      <c r="AJ377" s="150"/>
      <c r="AK377" s="150"/>
      <c r="AL377" s="155"/>
      <c r="AM377" s="155"/>
      <c r="AN377" s="153" t="s">
        <v>1079</v>
      </c>
    </row>
    <row r="378" spans="1:40" ht="35.65" customHeight="1" x14ac:dyDescent="0.25">
      <c r="A378" s="142" t="str">
        <f t="shared" si="39"/>
        <v>◑</v>
      </c>
      <c r="B378" s="143">
        <v>2026</v>
      </c>
      <c r="C378" s="144" t="s">
        <v>26</v>
      </c>
      <c r="D378" s="144" t="s">
        <v>1086</v>
      </c>
      <c r="E378" s="145" t="s">
        <v>51</v>
      </c>
      <c r="F378" s="145">
        <v>1</v>
      </c>
      <c r="G378" s="146" t="s">
        <v>1087</v>
      </c>
      <c r="H378" s="143" t="s">
        <v>179</v>
      </c>
      <c r="I378" s="145" t="s">
        <v>185</v>
      </c>
      <c r="J378" s="145"/>
      <c r="K378" s="143" t="s">
        <v>49</v>
      </c>
      <c r="L378" s="145" t="s">
        <v>95</v>
      </c>
      <c r="M378" s="147" t="s">
        <v>4</v>
      </c>
      <c r="N378" s="148" t="s">
        <v>132</v>
      </c>
      <c r="O378" s="149">
        <f>P378*1.2</f>
        <v>1228896</v>
      </c>
      <c r="P378" s="150">
        <v>1024080</v>
      </c>
      <c r="Q378" s="150">
        <f>P378/1.2</f>
        <v>853400</v>
      </c>
      <c r="R378" s="145" t="s">
        <v>193</v>
      </c>
      <c r="S378" s="151"/>
      <c r="T378" s="152"/>
      <c r="U378" s="153" t="s">
        <v>1088</v>
      </c>
      <c r="V378" s="145"/>
      <c r="W378" s="152">
        <v>46086</v>
      </c>
      <c r="X378" s="152"/>
      <c r="Y378" s="152"/>
      <c r="Z378" s="149"/>
      <c r="AA378" s="150"/>
      <c r="AB378" s="150"/>
      <c r="AC378" s="150"/>
      <c r="AD378" s="150"/>
      <c r="AE378" s="150">
        <v>1003598.4</v>
      </c>
      <c r="AF378" s="154" t="s">
        <v>7</v>
      </c>
      <c r="AG378" s="153"/>
      <c r="AH378" s="150"/>
      <c r="AI378" s="150"/>
      <c r="AJ378" s="150"/>
      <c r="AK378" s="150"/>
      <c r="AL378" s="155"/>
      <c r="AM378" s="155"/>
      <c r="AN378" s="153" t="s">
        <v>1089</v>
      </c>
    </row>
    <row r="379" spans="1:40" ht="35.65" customHeight="1" x14ac:dyDescent="0.25">
      <c r="A379" s="142" t="str">
        <f t="shared" si="39"/>
        <v>◑</v>
      </c>
      <c r="B379" s="143">
        <v>2026</v>
      </c>
      <c r="C379" s="144" t="s">
        <v>26</v>
      </c>
      <c r="D379" s="144" t="s">
        <v>1086</v>
      </c>
      <c r="E379" s="145" t="s">
        <v>51</v>
      </c>
      <c r="F379" s="145">
        <v>2</v>
      </c>
      <c r="G379" s="146" t="s">
        <v>1090</v>
      </c>
      <c r="H379" s="143" t="s">
        <v>179</v>
      </c>
      <c r="I379" s="145" t="s">
        <v>185</v>
      </c>
      <c r="J379" s="145"/>
      <c r="K379" s="143" t="s">
        <v>49</v>
      </c>
      <c r="L379" s="145" t="s">
        <v>95</v>
      </c>
      <c r="M379" s="147" t="s">
        <v>4</v>
      </c>
      <c r="N379" s="148" t="s">
        <v>132</v>
      </c>
      <c r="O379" s="149">
        <f>P379*1.2</f>
        <v>651168</v>
      </c>
      <c r="P379" s="150">
        <v>542640</v>
      </c>
      <c r="Q379" s="150">
        <f>P379/1.2</f>
        <v>452200</v>
      </c>
      <c r="R379" s="145" t="s">
        <v>193</v>
      </c>
      <c r="S379" s="151"/>
      <c r="T379" s="152"/>
      <c r="U379" s="153" t="s">
        <v>1088</v>
      </c>
      <c r="V379" s="145"/>
      <c r="W379" s="152">
        <v>46086</v>
      </c>
      <c r="X379" s="152"/>
      <c r="Y379" s="152"/>
      <c r="Z379" s="149"/>
      <c r="AA379" s="150"/>
      <c r="AB379" s="150"/>
      <c r="AC379" s="150"/>
      <c r="AD379" s="150"/>
      <c r="AE379" s="150">
        <v>531787.19999999995</v>
      </c>
      <c r="AF379" s="154" t="s">
        <v>7</v>
      </c>
      <c r="AG379" s="153"/>
      <c r="AH379" s="150"/>
      <c r="AI379" s="150"/>
      <c r="AJ379" s="150"/>
      <c r="AK379" s="150"/>
      <c r="AL379" s="155"/>
      <c r="AM379" s="155"/>
      <c r="AN379" s="153" t="s">
        <v>1089</v>
      </c>
    </row>
    <row r="380" spans="1:40" ht="32.1" customHeight="1" x14ac:dyDescent="0.25">
      <c r="A380" s="142" t="str">
        <f t="shared" si="39"/>
        <v>✔</v>
      </c>
      <c r="B380" s="143">
        <v>2026</v>
      </c>
      <c r="C380" s="144" t="s">
        <v>24</v>
      </c>
      <c r="D380" s="144" t="s">
        <v>228</v>
      </c>
      <c r="E380" s="145" t="s">
        <v>39</v>
      </c>
      <c r="F380" s="145">
        <v>1</v>
      </c>
      <c r="G380" s="146" t="s">
        <v>1091</v>
      </c>
      <c r="H380" s="143" t="s">
        <v>179</v>
      </c>
      <c r="I380" s="145" t="s">
        <v>184</v>
      </c>
      <c r="J380" s="145" t="s">
        <v>1092</v>
      </c>
      <c r="K380" s="143" t="s">
        <v>99</v>
      </c>
      <c r="L380" s="145" t="s">
        <v>93</v>
      </c>
      <c r="M380" s="147" t="s">
        <v>3</v>
      </c>
      <c r="N380" s="148" t="s">
        <v>120</v>
      </c>
      <c r="O380" s="149"/>
      <c r="P380" s="150"/>
      <c r="Q380" s="150"/>
      <c r="R380" s="145" t="s">
        <v>195</v>
      </c>
      <c r="S380" s="151"/>
      <c r="T380" s="152"/>
      <c r="U380" s="153" t="s">
        <v>1093</v>
      </c>
      <c r="V380" s="145">
        <v>2026</v>
      </c>
      <c r="W380" s="152">
        <v>46027</v>
      </c>
      <c r="X380" s="152"/>
      <c r="Y380" s="152">
        <v>46027</v>
      </c>
      <c r="Z380" s="149">
        <v>677850.68</v>
      </c>
      <c r="AA380" s="150">
        <v>37932.559999999998</v>
      </c>
      <c r="AB380" s="150">
        <f t="shared" ref="AB380:AD382" si="42">Z380</f>
        <v>677850.68</v>
      </c>
      <c r="AC380" s="150">
        <f t="shared" si="42"/>
        <v>37932.559999999998</v>
      </c>
      <c r="AD380" s="150">
        <f t="shared" si="42"/>
        <v>677850.68</v>
      </c>
      <c r="AE380" s="150">
        <f t="shared" ref="AE380:AE387" si="43">AB380</f>
        <v>677850.68</v>
      </c>
      <c r="AF380" s="154" t="s">
        <v>6</v>
      </c>
      <c r="AG380" s="153"/>
      <c r="AH380" s="150"/>
      <c r="AI380" s="150"/>
      <c r="AJ380" s="150"/>
      <c r="AK380" s="150"/>
      <c r="AL380" s="155"/>
      <c r="AM380" s="155"/>
      <c r="AN380" s="153" t="s">
        <v>1079</v>
      </c>
    </row>
    <row r="381" spans="1:40" ht="32.1" customHeight="1" x14ac:dyDescent="0.25">
      <c r="A381" s="142" t="str">
        <f t="shared" si="39"/>
        <v>✔</v>
      </c>
      <c r="B381" s="143">
        <v>2026</v>
      </c>
      <c r="C381" s="144" t="s">
        <v>24</v>
      </c>
      <c r="D381" s="144" t="s">
        <v>228</v>
      </c>
      <c r="E381" s="145" t="s">
        <v>39</v>
      </c>
      <c r="F381" s="145">
        <v>1</v>
      </c>
      <c r="G381" s="146" t="s">
        <v>1094</v>
      </c>
      <c r="H381" s="143" t="s">
        <v>179</v>
      </c>
      <c r="I381" s="145" t="s">
        <v>184</v>
      </c>
      <c r="J381" s="145" t="s">
        <v>1095</v>
      </c>
      <c r="K381" s="143" t="s">
        <v>99</v>
      </c>
      <c r="L381" s="145" t="s">
        <v>93</v>
      </c>
      <c r="M381" s="147" t="s">
        <v>3</v>
      </c>
      <c r="N381" s="148" t="s">
        <v>120</v>
      </c>
      <c r="O381" s="149"/>
      <c r="P381" s="150"/>
      <c r="Q381" s="150"/>
      <c r="R381" s="145" t="s">
        <v>195</v>
      </c>
      <c r="S381" s="151"/>
      <c r="T381" s="152"/>
      <c r="U381" s="153" t="s">
        <v>1096</v>
      </c>
      <c r="V381" s="145">
        <v>2026</v>
      </c>
      <c r="W381" s="152">
        <v>46049</v>
      </c>
      <c r="X381" s="152"/>
      <c r="Y381" s="152">
        <v>46049</v>
      </c>
      <c r="Z381" s="149">
        <v>1111110.72</v>
      </c>
      <c r="AA381" s="150">
        <v>122427</v>
      </c>
      <c r="AB381" s="150">
        <f t="shared" si="42"/>
        <v>1111110.72</v>
      </c>
      <c r="AC381" s="150">
        <f t="shared" si="42"/>
        <v>122427</v>
      </c>
      <c r="AD381" s="150">
        <f t="shared" si="42"/>
        <v>1111110.72</v>
      </c>
      <c r="AE381" s="150">
        <f t="shared" si="43"/>
        <v>1111110.72</v>
      </c>
      <c r="AF381" s="154" t="s">
        <v>6</v>
      </c>
      <c r="AG381" s="153"/>
      <c r="AH381" s="150"/>
      <c r="AI381" s="150"/>
      <c r="AJ381" s="150"/>
      <c r="AK381" s="150"/>
      <c r="AL381" s="155"/>
      <c r="AM381" s="155"/>
      <c r="AN381" s="153" t="s">
        <v>1079</v>
      </c>
    </row>
    <row r="382" spans="1:40" ht="32.1" customHeight="1" x14ac:dyDescent="0.25">
      <c r="A382" s="142" t="str">
        <f t="shared" si="39"/>
        <v>✔</v>
      </c>
      <c r="B382" s="143">
        <v>2026</v>
      </c>
      <c r="C382" s="144" t="s">
        <v>24</v>
      </c>
      <c r="D382" s="144" t="s">
        <v>228</v>
      </c>
      <c r="E382" s="145" t="s">
        <v>39</v>
      </c>
      <c r="F382" s="145">
        <v>1</v>
      </c>
      <c r="G382" s="146" t="s">
        <v>1094</v>
      </c>
      <c r="H382" s="143" t="s">
        <v>179</v>
      </c>
      <c r="I382" s="145" t="s">
        <v>184</v>
      </c>
      <c r="J382" s="145" t="s">
        <v>1095</v>
      </c>
      <c r="K382" s="143" t="s">
        <v>99</v>
      </c>
      <c r="L382" s="145" t="s">
        <v>93</v>
      </c>
      <c r="M382" s="147" t="s">
        <v>3</v>
      </c>
      <c r="N382" s="148" t="s">
        <v>120</v>
      </c>
      <c r="O382" s="149"/>
      <c r="P382" s="150"/>
      <c r="Q382" s="150"/>
      <c r="R382" s="145" t="s">
        <v>195</v>
      </c>
      <c r="S382" s="151"/>
      <c r="T382" s="152"/>
      <c r="U382" s="153" t="s">
        <v>1096</v>
      </c>
      <c r="V382" s="145">
        <v>2026</v>
      </c>
      <c r="W382" s="152">
        <v>46049</v>
      </c>
      <c r="X382" s="152"/>
      <c r="Y382" s="152">
        <v>46049</v>
      </c>
      <c r="Z382" s="149">
        <v>101358.96</v>
      </c>
      <c r="AA382" s="150">
        <v>11168.17</v>
      </c>
      <c r="AB382" s="150">
        <f t="shared" si="42"/>
        <v>101358.96</v>
      </c>
      <c r="AC382" s="150">
        <f t="shared" si="42"/>
        <v>11168.17</v>
      </c>
      <c r="AD382" s="150">
        <f t="shared" si="42"/>
        <v>101358.96</v>
      </c>
      <c r="AE382" s="150">
        <f t="shared" si="43"/>
        <v>101358.96</v>
      </c>
      <c r="AF382" s="154" t="s">
        <v>6</v>
      </c>
      <c r="AG382" s="153"/>
      <c r="AH382" s="150"/>
      <c r="AI382" s="150"/>
      <c r="AJ382" s="150"/>
      <c r="AK382" s="150"/>
      <c r="AL382" s="155"/>
      <c r="AM382" s="155"/>
      <c r="AN382" s="153" t="s">
        <v>1079</v>
      </c>
    </row>
    <row r="383" spans="1:40" ht="32.1" customHeight="1" x14ac:dyDescent="0.25">
      <c r="A383" s="142" t="str">
        <f t="shared" si="39"/>
        <v>✔</v>
      </c>
      <c r="B383" s="143">
        <v>2026</v>
      </c>
      <c r="C383" s="144" t="s">
        <v>24</v>
      </c>
      <c r="D383" s="144" t="s">
        <v>228</v>
      </c>
      <c r="E383" s="145" t="s">
        <v>39</v>
      </c>
      <c r="F383" s="145">
        <v>1</v>
      </c>
      <c r="G383" s="146" t="s">
        <v>1097</v>
      </c>
      <c r="H383" s="143" t="s">
        <v>179</v>
      </c>
      <c r="I383" s="145" t="s">
        <v>184</v>
      </c>
      <c r="J383" s="145" t="s">
        <v>1098</v>
      </c>
      <c r="K383" s="143" t="s">
        <v>99</v>
      </c>
      <c r="L383" s="145" t="s">
        <v>93</v>
      </c>
      <c r="M383" s="147" t="s">
        <v>3</v>
      </c>
      <c r="N383" s="148" t="s">
        <v>120</v>
      </c>
      <c r="O383" s="149"/>
      <c r="P383" s="150"/>
      <c r="Q383" s="150"/>
      <c r="R383" s="145" t="s">
        <v>195</v>
      </c>
      <c r="S383" s="151"/>
      <c r="T383" s="152"/>
      <c r="U383" s="153" t="s">
        <v>1099</v>
      </c>
      <c r="V383" s="145">
        <v>2026</v>
      </c>
      <c r="W383" s="152">
        <v>46028</v>
      </c>
      <c r="X383" s="152"/>
      <c r="Y383" s="152">
        <v>46028</v>
      </c>
      <c r="Z383" s="149">
        <v>69549.91</v>
      </c>
      <c r="AA383" s="150">
        <v>6470</v>
      </c>
      <c r="AB383" s="150">
        <f>Z383</f>
        <v>69549.91</v>
      </c>
      <c r="AC383" s="150">
        <v>6470</v>
      </c>
      <c r="AD383" s="150">
        <f>AB383</f>
        <v>69549.91</v>
      </c>
      <c r="AE383" s="150">
        <f t="shared" si="43"/>
        <v>69549.91</v>
      </c>
      <c r="AF383" s="154" t="s">
        <v>6</v>
      </c>
      <c r="AG383" s="153"/>
      <c r="AH383" s="150"/>
      <c r="AI383" s="150"/>
      <c r="AJ383" s="150"/>
      <c r="AK383" s="150"/>
      <c r="AL383" s="155"/>
      <c r="AM383" s="155"/>
      <c r="AN383" s="153" t="s">
        <v>1079</v>
      </c>
    </row>
    <row r="384" spans="1:40" ht="32.1" customHeight="1" x14ac:dyDescent="0.25">
      <c r="A384" s="142" t="str">
        <f t="shared" si="39"/>
        <v>✔</v>
      </c>
      <c r="B384" s="143">
        <v>2026</v>
      </c>
      <c r="C384" s="144" t="s">
        <v>24</v>
      </c>
      <c r="D384" s="144" t="s">
        <v>228</v>
      </c>
      <c r="E384" s="145" t="s">
        <v>39</v>
      </c>
      <c r="F384" s="145">
        <v>1</v>
      </c>
      <c r="G384" s="146" t="s">
        <v>1100</v>
      </c>
      <c r="H384" s="143" t="s">
        <v>179</v>
      </c>
      <c r="I384" s="145" t="s">
        <v>184</v>
      </c>
      <c r="J384" s="145" t="s">
        <v>1101</v>
      </c>
      <c r="K384" s="143" t="s">
        <v>99</v>
      </c>
      <c r="L384" s="145" t="s">
        <v>93</v>
      </c>
      <c r="M384" s="147" t="s">
        <v>3</v>
      </c>
      <c r="N384" s="148" t="s">
        <v>120</v>
      </c>
      <c r="O384" s="149"/>
      <c r="P384" s="150"/>
      <c r="Q384" s="150"/>
      <c r="R384" s="145" t="s">
        <v>195</v>
      </c>
      <c r="S384" s="151"/>
      <c r="T384" s="152"/>
      <c r="U384" s="153" t="s">
        <v>1102</v>
      </c>
      <c r="V384" s="145">
        <v>2026</v>
      </c>
      <c r="W384" s="152">
        <v>46027</v>
      </c>
      <c r="X384" s="152"/>
      <c r="Y384" s="152">
        <v>46057</v>
      </c>
      <c r="Z384" s="149">
        <v>6109952.7400000002</v>
      </c>
      <c r="AA384" s="150">
        <v>529780</v>
      </c>
      <c r="AB384" s="150">
        <f>Z384</f>
        <v>6109952.7400000002</v>
      </c>
      <c r="AC384" s="150">
        <v>6470</v>
      </c>
      <c r="AD384" s="150">
        <f>AB384</f>
        <v>6109952.7400000002</v>
      </c>
      <c r="AE384" s="150">
        <f t="shared" si="43"/>
        <v>6109952.7400000002</v>
      </c>
      <c r="AF384" s="154" t="s">
        <v>6</v>
      </c>
      <c r="AG384" s="153"/>
      <c r="AH384" s="150"/>
      <c r="AI384" s="150"/>
      <c r="AJ384" s="150"/>
      <c r="AK384" s="150"/>
      <c r="AL384" s="155"/>
      <c r="AM384" s="155"/>
      <c r="AN384" s="153" t="s">
        <v>1079</v>
      </c>
    </row>
    <row r="385" spans="1:40" ht="32.1" customHeight="1" x14ac:dyDescent="0.25">
      <c r="A385" s="142" t="str">
        <f t="shared" si="39"/>
        <v>✔</v>
      </c>
      <c r="B385" s="143">
        <v>2026</v>
      </c>
      <c r="C385" s="144" t="s">
        <v>24</v>
      </c>
      <c r="D385" s="144" t="s">
        <v>228</v>
      </c>
      <c r="E385" s="145" t="s">
        <v>39</v>
      </c>
      <c r="F385" s="145">
        <v>1</v>
      </c>
      <c r="G385" s="146" t="s">
        <v>1103</v>
      </c>
      <c r="H385" s="143" t="s">
        <v>179</v>
      </c>
      <c r="I385" s="145" t="s">
        <v>184</v>
      </c>
      <c r="J385" s="145" t="s">
        <v>1104</v>
      </c>
      <c r="K385" s="143" t="s">
        <v>99</v>
      </c>
      <c r="L385" s="145" t="s">
        <v>93</v>
      </c>
      <c r="M385" s="147" t="s">
        <v>3</v>
      </c>
      <c r="N385" s="148" t="s">
        <v>120</v>
      </c>
      <c r="O385" s="149"/>
      <c r="P385" s="150"/>
      <c r="Q385" s="150"/>
      <c r="R385" s="145" t="s">
        <v>195</v>
      </c>
      <c r="S385" s="151"/>
      <c r="T385" s="152"/>
      <c r="U385" s="153" t="s">
        <v>1105</v>
      </c>
      <c r="V385" s="145">
        <v>2026</v>
      </c>
      <c r="W385" s="152">
        <v>46027</v>
      </c>
      <c r="X385" s="152"/>
      <c r="Y385" s="152">
        <v>46027</v>
      </c>
      <c r="Z385" s="149">
        <v>275055</v>
      </c>
      <c r="AA385" s="150">
        <v>30000</v>
      </c>
      <c r="AB385" s="150">
        <f>Z385</f>
        <v>275055</v>
      </c>
      <c r="AC385" s="150">
        <v>30000</v>
      </c>
      <c r="AD385" s="150">
        <f>AB385</f>
        <v>275055</v>
      </c>
      <c r="AE385" s="150">
        <f t="shared" si="43"/>
        <v>275055</v>
      </c>
      <c r="AF385" s="154" t="s">
        <v>6</v>
      </c>
      <c r="AG385" s="153"/>
      <c r="AH385" s="150"/>
      <c r="AI385" s="150"/>
      <c r="AJ385" s="150"/>
      <c r="AK385" s="150"/>
      <c r="AL385" s="155"/>
      <c r="AM385" s="155"/>
      <c r="AN385" s="153" t="s">
        <v>1079</v>
      </c>
    </row>
    <row r="386" spans="1:40" ht="32.1" customHeight="1" x14ac:dyDescent="0.25">
      <c r="A386" s="142" t="str">
        <f t="shared" ref="A386:A449" si="44">IF(AF386="ENGAGE","✔",IF(AF386="EN COURS D'ENGAGEMENT","◕",IF(AF386="PREENGAGE","◑",IF(AF386="EN COURS DE PREENGAGEMENT","◔",IF(AF386="NON ENGAGE","✖","")))))</f>
        <v>✔</v>
      </c>
      <c r="B386" s="143">
        <v>2026</v>
      </c>
      <c r="C386" s="144" t="s">
        <v>24</v>
      </c>
      <c r="D386" s="144" t="s">
        <v>228</v>
      </c>
      <c r="E386" s="145" t="s">
        <v>39</v>
      </c>
      <c r="F386" s="145">
        <v>1</v>
      </c>
      <c r="G386" s="146" t="s">
        <v>1106</v>
      </c>
      <c r="H386" s="143" t="s">
        <v>179</v>
      </c>
      <c r="I386" s="145" t="s">
        <v>184</v>
      </c>
      <c r="J386" s="145" t="s">
        <v>1107</v>
      </c>
      <c r="K386" s="143" t="s">
        <v>99</v>
      </c>
      <c r="L386" s="145" t="s">
        <v>93</v>
      </c>
      <c r="M386" s="147" t="s">
        <v>3</v>
      </c>
      <c r="N386" s="148" t="s">
        <v>120</v>
      </c>
      <c r="O386" s="149"/>
      <c r="P386" s="150"/>
      <c r="Q386" s="150"/>
      <c r="R386" s="145" t="s">
        <v>195</v>
      </c>
      <c r="S386" s="151"/>
      <c r="T386" s="152"/>
      <c r="U386" s="153" t="s">
        <v>1108</v>
      </c>
      <c r="V386" s="145">
        <v>2026</v>
      </c>
      <c r="W386" s="152">
        <v>46028</v>
      </c>
      <c r="X386" s="152"/>
      <c r="Y386" s="152">
        <v>46028</v>
      </c>
      <c r="Z386" s="149">
        <v>67722.48</v>
      </c>
      <c r="AA386" s="150">
        <v>6300</v>
      </c>
      <c r="AB386" s="150">
        <f>Z386</f>
        <v>67722.48</v>
      </c>
      <c r="AC386" s="150">
        <v>6300</v>
      </c>
      <c r="AD386" s="150">
        <f>AB386</f>
        <v>67722.48</v>
      </c>
      <c r="AE386" s="150">
        <f t="shared" si="43"/>
        <v>67722.48</v>
      </c>
      <c r="AF386" s="154" t="s">
        <v>6</v>
      </c>
      <c r="AG386" s="153"/>
      <c r="AH386" s="150"/>
      <c r="AI386" s="150"/>
      <c r="AJ386" s="150"/>
      <c r="AK386" s="150"/>
      <c r="AL386" s="155"/>
      <c r="AM386" s="155"/>
      <c r="AN386" s="153" t="s">
        <v>1079</v>
      </c>
    </row>
    <row r="387" spans="1:40" ht="32.1" customHeight="1" x14ac:dyDescent="0.25">
      <c r="A387" s="142" t="str">
        <f t="shared" si="44"/>
        <v>✔</v>
      </c>
      <c r="B387" s="143">
        <v>2026</v>
      </c>
      <c r="C387" s="144" t="s">
        <v>24</v>
      </c>
      <c r="D387" s="144" t="s">
        <v>228</v>
      </c>
      <c r="E387" s="145" t="s">
        <v>39</v>
      </c>
      <c r="F387" s="145">
        <v>1</v>
      </c>
      <c r="G387" s="146" t="s">
        <v>1109</v>
      </c>
      <c r="H387" s="143" t="s">
        <v>179</v>
      </c>
      <c r="I387" s="145" t="s">
        <v>184</v>
      </c>
      <c r="J387" s="145" t="s">
        <v>1110</v>
      </c>
      <c r="K387" s="143" t="s">
        <v>99</v>
      </c>
      <c r="L387" s="145" t="s">
        <v>93</v>
      </c>
      <c r="M387" s="147" t="s">
        <v>3</v>
      </c>
      <c r="N387" s="148" t="s">
        <v>120</v>
      </c>
      <c r="O387" s="149"/>
      <c r="P387" s="150"/>
      <c r="Q387" s="150"/>
      <c r="R387" s="145" t="s">
        <v>195</v>
      </c>
      <c r="S387" s="151"/>
      <c r="T387" s="152"/>
      <c r="U387" s="153" t="s">
        <v>1111</v>
      </c>
      <c r="V387" s="145">
        <v>2026</v>
      </c>
      <c r="W387" s="152">
        <v>46027</v>
      </c>
      <c r="X387" s="152"/>
      <c r="Y387" s="152">
        <v>46027</v>
      </c>
      <c r="Z387" s="149">
        <v>139287.20000000001</v>
      </c>
      <c r="AA387" s="150">
        <v>13000</v>
      </c>
      <c r="AB387" s="150">
        <f>Z387</f>
        <v>139287.20000000001</v>
      </c>
      <c r="AC387" s="150">
        <f>AA387</f>
        <v>13000</v>
      </c>
      <c r="AD387" s="150">
        <f>AB387</f>
        <v>139287.20000000001</v>
      </c>
      <c r="AE387" s="150">
        <f t="shared" si="43"/>
        <v>139287.20000000001</v>
      </c>
      <c r="AF387" s="154" t="s">
        <v>6</v>
      </c>
      <c r="AG387" s="153"/>
      <c r="AH387" s="150"/>
      <c r="AI387" s="150"/>
      <c r="AJ387" s="150"/>
      <c r="AK387" s="150"/>
      <c r="AL387" s="155"/>
      <c r="AM387" s="155"/>
      <c r="AN387" s="153" t="s">
        <v>1079</v>
      </c>
    </row>
    <row r="388" spans="1:40" ht="33" customHeight="1" x14ac:dyDescent="0.25">
      <c r="A388" s="142" t="str">
        <f t="shared" si="44"/>
        <v>✔</v>
      </c>
      <c r="B388" s="143">
        <v>2026</v>
      </c>
      <c r="C388" s="144" t="s">
        <v>26</v>
      </c>
      <c r="D388" s="144" t="s">
        <v>1112</v>
      </c>
      <c r="E388" s="145" t="s">
        <v>51</v>
      </c>
      <c r="F388" s="145">
        <v>1</v>
      </c>
      <c r="G388" s="146" t="s">
        <v>1113</v>
      </c>
      <c r="H388" s="143" t="s">
        <v>179</v>
      </c>
      <c r="I388" s="145" t="s">
        <v>184</v>
      </c>
      <c r="J388" s="163"/>
      <c r="K388" s="143" t="s">
        <v>49</v>
      </c>
      <c r="L388" s="145" t="s">
        <v>93</v>
      </c>
      <c r="M388" s="147" t="s">
        <v>3</v>
      </c>
      <c r="N388" s="148" t="s">
        <v>110</v>
      </c>
      <c r="O388" s="149">
        <f>P388*1.2</f>
        <v>416974.34399999998</v>
      </c>
      <c r="P388" s="150">
        <v>347478.62</v>
      </c>
      <c r="Q388" s="150">
        <f>P388/1.2</f>
        <v>289565.51666666666</v>
      </c>
      <c r="R388" s="145" t="s">
        <v>194</v>
      </c>
      <c r="S388" s="151"/>
      <c r="T388" s="152"/>
      <c r="U388" s="153" t="s">
        <v>1114</v>
      </c>
      <c r="V388" s="145"/>
      <c r="W388" s="152">
        <v>46085</v>
      </c>
      <c r="X388" s="152">
        <v>46087</v>
      </c>
      <c r="Y388" s="152">
        <v>46157</v>
      </c>
      <c r="Z388" s="149">
        <v>253381</v>
      </c>
      <c r="AA388" s="150">
        <v>0</v>
      </c>
      <c r="AB388" s="150">
        <v>304057.2</v>
      </c>
      <c r="AC388" s="150">
        <v>0</v>
      </c>
      <c r="AD388" s="150">
        <f>+Z388</f>
        <v>253381</v>
      </c>
      <c r="AE388" s="150">
        <f>+AB388</f>
        <v>304057.2</v>
      </c>
      <c r="AF388" s="154" t="s">
        <v>6</v>
      </c>
      <c r="AG388" s="153"/>
      <c r="AH388" s="150"/>
      <c r="AI388" s="150"/>
      <c r="AJ388" s="150"/>
      <c r="AK388" s="150"/>
      <c r="AL388" s="155"/>
      <c r="AM388" s="155"/>
      <c r="AN388" s="153" t="s">
        <v>1079</v>
      </c>
    </row>
    <row r="389" spans="1:40" ht="33" customHeight="1" x14ac:dyDescent="0.25">
      <c r="A389" s="142" t="str">
        <f t="shared" si="44"/>
        <v>✔</v>
      </c>
      <c r="B389" s="143">
        <v>2026</v>
      </c>
      <c r="C389" s="144" t="s">
        <v>26</v>
      </c>
      <c r="D389" s="144" t="s">
        <v>1112</v>
      </c>
      <c r="E389" s="145" t="s">
        <v>51</v>
      </c>
      <c r="F389" s="145">
        <v>2</v>
      </c>
      <c r="G389" s="146" t="s">
        <v>1115</v>
      </c>
      <c r="H389" s="143" t="s">
        <v>179</v>
      </c>
      <c r="I389" s="145" t="s">
        <v>184</v>
      </c>
      <c r="J389" s="163"/>
      <c r="K389" s="143" t="s">
        <v>49</v>
      </c>
      <c r="L389" s="145" t="s">
        <v>93</v>
      </c>
      <c r="M389" s="147" t="s">
        <v>3</v>
      </c>
      <c r="N389" s="148" t="s">
        <v>110</v>
      </c>
      <c r="O389" s="149">
        <f>P389*1.2</f>
        <v>360000</v>
      </c>
      <c r="P389" s="150">
        <v>300000</v>
      </c>
      <c r="Q389" s="150">
        <f>P389/1.2</f>
        <v>250000</v>
      </c>
      <c r="R389" s="145" t="s">
        <v>194</v>
      </c>
      <c r="S389" s="151"/>
      <c r="T389" s="152"/>
      <c r="U389" s="153" t="s">
        <v>1116</v>
      </c>
      <c r="V389" s="145"/>
      <c r="W389" s="152">
        <v>46085</v>
      </c>
      <c r="X389" s="152">
        <v>46087</v>
      </c>
      <c r="Y389" s="152"/>
      <c r="Z389" s="149">
        <f>AD389</f>
        <v>200000</v>
      </c>
      <c r="AA389" s="150">
        <v>0</v>
      </c>
      <c r="AB389" s="150">
        <f>AE389</f>
        <v>240000</v>
      </c>
      <c r="AC389" s="150">
        <v>0</v>
      </c>
      <c r="AD389" s="150">
        <f>AE389/1.2</f>
        <v>200000</v>
      </c>
      <c r="AE389" s="150">
        <v>240000</v>
      </c>
      <c r="AF389" s="154" t="s">
        <v>6</v>
      </c>
      <c r="AG389" s="153"/>
      <c r="AH389" s="150"/>
      <c r="AI389" s="150"/>
      <c r="AJ389" s="150"/>
      <c r="AK389" s="150"/>
      <c r="AL389" s="155"/>
      <c r="AM389" s="155"/>
      <c r="AN389" s="153" t="s">
        <v>1079</v>
      </c>
    </row>
    <row r="390" spans="1:40" ht="33" customHeight="1" x14ac:dyDescent="0.25">
      <c r="A390" s="142" t="str">
        <f t="shared" si="44"/>
        <v>✔</v>
      </c>
      <c r="B390" s="143">
        <v>2026</v>
      </c>
      <c r="C390" s="144" t="s">
        <v>13</v>
      </c>
      <c r="D390" s="144" t="s">
        <v>195</v>
      </c>
      <c r="E390" s="145" t="s">
        <v>39</v>
      </c>
      <c r="F390" s="145">
        <v>1</v>
      </c>
      <c r="G390" s="146" t="s">
        <v>1117</v>
      </c>
      <c r="H390" s="143" t="s">
        <v>179</v>
      </c>
      <c r="I390" s="145" t="s">
        <v>184</v>
      </c>
      <c r="J390" s="145" t="s">
        <v>1118</v>
      </c>
      <c r="K390" s="143" t="s">
        <v>99</v>
      </c>
      <c r="L390" s="145" t="s">
        <v>93</v>
      </c>
      <c r="M390" s="147" t="s">
        <v>3</v>
      </c>
      <c r="N390" s="148" t="s">
        <v>1003</v>
      </c>
      <c r="O390" s="149"/>
      <c r="P390" s="150"/>
      <c r="Q390" s="150"/>
      <c r="R390" s="145" t="s">
        <v>195</v>
      </c>
      <c r="S390" s="151"/>
      <c r="T390" s="152"/>
      <c r="U390" s="153" t="s">
        <v>1119</v>
      </c>
      <c r="V390" s="145">
        <v>2026</v>
      </c>
      <c r="W390" s="152">
        <v>46041</v>
      </c>
      <c r="X390" s="152"/>
      <c r="Y390" s="152">
        <v>46042</v>
      </c>
      <c r="Z390" s="149">
        <v>250000</v>
      </c>
      <c r="AA390" s="150">
        <v>0</v>
      </c>
      <c r="AB390" s="150">
        <f>+Z390</f>
        <v>250000</v>
      </c>
      <c r="AC390" s="150">
        <v>0</v>
      </c>
      <c r="AD390" s="150">
        <f>+AB390</f>
        <v>250000</v>
      </c>
      <c r="AE390" s="150">
        <f>+AD390</f>
        <v>250000</v>
      </c>
      <c r="AF390" s="154" t="s">
        <v>6</v>
      </c>
      <c r="AG390" s="153"/>
      <c r="AH390" s="150"/>
      <c r="AI390" s="150"/>
      <c r="AJ390" s="150"/>
      <c r="AK390" s="150"/>
      <c r="AL390" s="155"/>
      <c r="AM390" s="155"/>
      <c r="AN390" s="153" t="s">
        <v>1079</v>
      </c>
    </row>
    <row r="391" spans="1:40" ht="33" customHeight="1" x14ac:dyDescent="0.25">
      <c r="A391" s="142" t="str">
        <f t="shared" si="44"/>
        <v>✔</v>
      </c>
      <c r="B391" s="143">
        <v>2026</v>
      </c>
      <c r="C391" s="144" t="s">
        <v>13</v>
      </c>
      <c r="D391" s="144" t="s">
        <v>195</v>
      </c>
      <c r="E391" s="145" t="s">
        <v>39</v>
      </c>
      <c r="F391" s="145">
        <v>1</v>
      </c>
      <c r="G391" s="146" t="s">
        <v>1120</v>
      </c>
      <c r="H391" s="143" t="s">
        <v>179</v>
      </c>
      <c r="I391" s="145" t="s">
        <v>184</v>
      </c>
      <c r="J391" s="145" t="s">
        <v>1121</v>
      </c>
      <c r="K391" s="143" t="s">
        <v>99</v>
      </c>
      <c r="L391" s="145" t="s">
        <v>93</v>
      </c>
      <c r="M391" s="147" t="s">
        <v>3</v>
      </c>
      <c r="N391" s="148" t="s">
        <v>1003</v>
      </c>
      <c r="O391" s="149"/>
      <c r="P391" s="150"/>
      <c r="Q391" s="150"/>
      <c r="R391" s="145" t="s">
        <v>195</v>
      </c>
      <c r="S391" s="151"/>
      <c r="T391" s="152"/>
      <c r="U391" s="153" t="s">
        <v>1122</v>
      </c>
      <c r="V391" s="145">
        <v>2026</v>
      </c>
      <c r="W391" s="152">
        <v>46086</v>
      </c>
      <c r="X391" s="152"/>
      <c r="Y391" s="152">
        <v>46106</v>
      </c>
      <c r="Z391" s="149">
        <v>1800000</v>
      </c>
      <c r="AA391" s="150">
        <v>0</v>
      </c>
      <c r="AB391" s="150">
        <v>1800000</v>
      </c>
      <c r="AC391" s="150">
        <v>0</v>
      </c>
      <c r="AD391" s="150">
        <f>Z391</f>
        <v>1800000</v>
      </c>
      <c r="AE391" s="150">
        <f t="shared" ref="AE391:AE404" si="45">AB391</f>
        <v>1800000</v>
      </c>
      <c r="AF391" s="154" t="s">
        <v>6</v>
      </c>
      <c r="AG391" s="153"/>
      <c r="AH391" s="150"/>
      <c r="AI391" s="150"/>
      <c r="AJ391" s="150"/>
      <c r="AK391" s="150"/>
      <c r="AL391" s="155"/>
      <c r="AM391" s="155"/>
      <c r="AN391" s="153" t="s">
        <v>1079</v>
      </c>
    </row>
    <row r="392" spans="1:40" ht="33" customHeight="1" x14ac:dyDescent="0.25">
      <c r="A392" s="142" t="str">
        <f t="shared" si="44"/>
        <v>✔</v>
      </c>
      <c r="B392" s="143">
        <v>2026</v>
      </c>
      <c r="C392" s="144" t="s">
        <v>13</v>
      </c>
      <c r="D392" s="144" t="s">
        <v>195</v>
      </c>
      <c r="E392" s="145" t="s">
        <v>39</v>
      </c>
      <c r="F392" s="145">
        <v>1</v>
      </c>
      <c r="G392" s="146" t="s">
        <v>1123</v>
      </c>
      <c r="H392" s="143" t="s">
        <v>179</v>
      </c>
      <c r="I392" s="145" t="s">
        <v>184</v>
      </c>
      <c r="J392" s="145" t="s">
        <v>1124</v>
      </c>
      <c r="K392" s="143" t="s">
        <v>99</v>
      </c>
      <c r="L392" s="145" t="s">
        <v>93</v>
      </c>
      <c r="M392" s="147" t="s">
        <v>3</v>
      </c>
      <c r="N392" s="148" t="s">
        <v>1003</v>
      </c>
      <c r="O392" s="149"/>
      <c r="P392" s="150"/>
      <c r="Q392" s="150"/>
      <c r="R392" s="145" t="s">
        <v>195</v>
      </c>
      <c r="S392" s="151"/>
      <c r="T392" s="152"/>
      <c r="U392" s="153" t="s">
        <v>1125</v>
      </c>
      <c r="V392" s="145">
        <v>2026</v>
      </c>
      <c r="W392" s="152">
        <v>46056</v>
      </c>
      <c r="X392" s="152"/>
      <c r="Y392" s="152">
        <v>46057</v>
      </c>
      <c r="Z392" s="149">
        <v>1400000</v>
      </c>
      <c r="AA392" s="150">
        <v>0</v>
      </c>
      <c r="AB392" s="150">
        <v>1400000</v>
      </c>
      <c r="AC392" s="150">
        <v>0</v>
      </c>
      <c r="AD392" s="150">
        <f>Z392</f>
        <v>1400000</v>
      </c>
      <c r="AE392" s="150">
        <f t="shared" si="45"/>
        <v>1400000</v>
      </c>
      <c r="AF392" s="154" t="s">
        <v>6</v>
      </c>
      <c r="AG392" s="153"/>
      <c r="AH392" s="150"/>
      <c r="AI392" s="150"/>
      <c r="AJ392" s="150"/>
      <c r="AK392" s="150"/>
      <c r="AL392" s="155"/>
      <c r="AM392" s="155"/>
      <c r="AN392" s="153" t="s">
        <v>1079</v>
      </c>
    </row>
    <row r="393" spans="1:40" ht="46.5" customHeight="1" x14ac:dyDescent="0.25">
      <c r="A393" s="142" t="str">
        <f t="shared" si="44"/>
        <v>✔</v>
      </c>
      <c r="B393" s="143">
        <v>2026</v>
      </c>
      <c r="C393" s="144" t="s">
        <v>13</v>
      </c>
      <c r="D393" s="144" t="s">
        <v>228</v>
      </c>
      <c r="E393" s="145" t="s">
        <v>39</v>
      </c>
      <c r="F393" s="145">
        <v>1</v>
      </c>
      <c r="G393" s="146" t="s">
        <v>1126</v>
      </c>
      <c r="H393" s="143" t="s">
        <v>179</v>
      </c>
      <c r="I393" s="145" t="s">
        <v>184</v>
      </c>
      <c r="J393" s="145" t="s">
        <v>1127</v>
      </c>
      <c r="K393" s="143" t="s">
        <v>99</v>
      </c>
      <c r="L393" s="145" t="s">
        <v>93</v>
      </c>
      <c r="M393" s="147" t="s">
        <v>3</v>
      </c>
      <c r="N393" s="148" t="s">
        <v>1029</v>
      </c>
      <c r="O393" s="149"/>
      <c r="P393" s="150"/>
      <c r="Q393" s="150"/>
      <c r="R393" s="145" t="s">
        <v>193</v>
      </c>
      <c r="S393" s="151"/>
      <c r="T393" s="152"/>
      <c r="U393" s="153" t="s">
        <v>1128</v>
      </c>
      <c r="V393" s="145">
        <v>2026</v>
      </c>
      <c r="W393" s="152">
        <v>46084</v>
      </c>
      <c r="X393" s="152"/>
      <c r="Y393" s="152">
        <v>46091</v>
      </c>
      <c r="Z393" s="149">
        <v>777671.4</v>
      </c>
      <c r="AA393" s="150">
        <v>71940</v>
      </c>
      <c r="AB393" s="150">
        <f>Z393</f>
        <v>777671.4</v>
      </c>
      <c r="AC393" s="150">
        <v>71940</v>
      </c>
      <c r="AD393" s="150">
        <f>AB393</f>
        <v>777671.4</v>
      </c>
      <c r="AE393" s="150">
        <f t="shared" si="45"/>
        <v>777671.4</v>
      </c>
      <c r="AF393" s="154" t="s">
        <v>6</v>
      </c>
      <c r="AG393" s="153"/>
      <c r="AH393" s="150"/>
      <c r="AI393" s="150"/>
      <c r="AJ393" s="150"/>
      <c r="AK393" s="150"/>
      <c r="AL393" s="155"/>
      <c r="AM393" s="155"/>
      <c r="AN393" s="153" t="s">
        <v>1079</v>
      </c>
    </row>
    <row r="394" spans="1:40" ht="50.65" customHeight="1" x14ac:dyDescent="0.25">
      <c r="A394" s="142" t="str">
        <f t="shared" si="44"/>
        <v>✔</v>
      </c>
      <c r="B394" s="143">
        <v>2026</v>
      </c>
      <c r="C394" s="144" t="s">
        <v>25</v>
      </c>
      <c r="D394" s="144" t="s">
        <v>228</v>
      </c>
      <c r="E394" s="145" t="s">
        <v>39</v>
      </c>
      <c r="F394" s="145"/>
      <c r="G394" s="146" t="s">
        <v>1129</v>
      </c>
      <c r="H394" s="143" t="s">
        <v>179</v>
      </c>
      <c r="I394" s="145" t="s">
        <v>184</v>
      </c>
      <c r="J394" s="145" t="s">
        <v>1130</v>
      </c>
      <c r="K394" s="143" t="s">
        <v>99</v>
      </c>
      <c r="L394" s="145" t="s">
        <v>93</v>
      </c>
      <c r="M394" s="147" t="s">
        <v>3</v>
      </c>
      <c r="N394" s="148" t="s">
        <v>120</v>
      </c>
      <c r="O394" s="149"/>
      <c r="P394" s="150"/>
      <c r="Q394" s="150"/>
      <c r="R394" s="145" t="s">
        <v>195</v>
      </c>
      <c r="S394" s="151"/>
      <c r="T394" s="152"/>
      <c r="U394" s="153" t="s">
        <v>1076</v>
      </c>
      <c r="V394" s="145">
        <v>2026</v>
      </c>
      <c r="W394" s="152">
        <v>46387</v>
      </c>
      <c r="X394" s="152"/>
      <c r="Y394" s="152">
        <v>46024</v>
      </c>
      <c r="Z394" s="149">
        <v>95000</v>
      </c>
      <c r="AA394" s="150"/>
      <c r="AB394" s="150">
        <v>114000</v>
      </c>
      <c r="AC394" s="150"/>
      <c r="AD394" s="150">
        <f t="shared" ref="AD394:AD404" si="46">Z394</f>
        <v>95000</v>
      </c>
      <c r="AE394" s="150">
        <f t="shared" si="45"/>
        <v>114000</v>
      </c>
      <c r="AF394" s="154" t="s">
        <v>6</v>
      </c>
      <c r="AG394" s="153"/>
      <c r="AH394" s="150"/>
      <c r="AI394" s="150"/>
      <c r="AJ394" s="150"/>
      <c r="AK394" s="150"/>
      <c r="AL394" s="155"/>
      <c r="AM394" s="155"/>
      <c r="AN394" s="153"/>
    </row>
    <row r="395" spans="1:40" ht="46.5" customHeight="1" x14ac:dyDescent="0.25">
      <c r="A395" s="142" t="str">
        <f t="shared" si="44"/>
        <v>✔</v>
      </c>
      <c r="B395" s="143">
        <v>2026</v>
      </c>
      <c r="C395" s="144" t="s">
        <v>26</v>
      </c>
      <c r="D395" s="144" t="s">
        <v>1131</v>
      </c>
      <c r="E395" s="145" t="s">
        <v>51</v>
      </c>
      <c r="F395" s="145">
        <v>1</v>
      </c>
      <c r="G395" s="146" t="s">
        <v>1132</v>
      </c>
      <c r="H395" s="143" t="s">
        <v>179</v>
      </c>
      <c r="I395" s="145" t="s">
        <v>185</v>
      </c>
      <c r="J395" s="145" t="s">
        <v>1133</v>
      </c>
      <c r="K395" s="143" t="s">
        <v>49</v>
      </c>
      <c r="L395" s="145" t="s">
        <v>93</v>
      </c>
      <c r="M395" s="147" t="s">
        <v>3</v>
      </c>
      <c r="N395" s="148" t="s">
        <v>930</v>
      </c>
      <c r="O395" s="149">
        <f>P395*1.2</f>
        <v>151200</v>
      </c>
      <c r="P395" s="150">
        <v>126000</v>
      </c>
      <c r="Q395" s="150">
        <f>P395/1.2</f>
        <v>105000</v>
      </c>
      <c r="R395" s="145" t="s">
        <v>194</v>
      </c>
      <c r="S395" s="151"/>
      <c r="T395" s="152"/>
      <c r="U395" s="153" t="s">
        <v>1134</v>
      </c>
      <c r="V395" s="145"/>
      <c r="W395" s="152">
        <v>46066</v>
      </c>
      <c r="X395" s="152">
        <v>46084</v>
      </c>
      <c r="Y395" s="152">
        <v>46163</v>
      </c>
      <c r="Z395" s="149">
        <f>AB395/1.2</f>
        <v>78500</v>
      </c>
      <c r="AA395" s="150">
        <v>0</v>
      </c>
      <c r="AB395" s="150">
        <v>94200</v>
      </c>
      <c r="AC395" s="150">
        <v>0</v>
      </c>
      <c r="AD395" s="150">
        <f t="shared" si="46"/>
        <v>78500</v>
      </c>
      <c r="AE395" s="150">
        <f t="shared" si="45"/>
        <v>94200</v>
      </c>
      <c r="AF395" s="154" t="s">
        <v>6</v>
      </c>
      <c r="AG395" s="153"/>
      <c r="AH395" s="150"/>
      <c r="AI395" s="150"/>
      <c r="AJ395" s="150"/>
      <c r="AK395" s="150"/>
      <c r="AL395" s="155"/>
      <c r="AM395" s="155"/>
      <c r="AN395" s="153" t="s">
        <v>1079</v>
      </c>
    </row>
    <row r="396" spans="1:40" ht="46.5" customHeight="1" x14ac:dyDescent="0.25">
      <c r="A396" s="142" t="str">
        <f t="shared" si="44"/>
        <v>✔</v>
      </c>
      <c r="B396" s="143">
        <v>2026</v>
      </c>
      <c r="C396" s="144" t="s">
        <v>26</v>
      </c>
      <c r="D396" s="144" t="s">
        <v>1131</v>
      </c>
      <c r="E396" s="145" t="s">
        <v>51</v>
      </c>
      <c r="F396" s="145">
        <v>2</v>
      </c>
      <c r="G396" s="146" t="s">
        <v>1135</v>
      </c>
      <c r="H396" s="143" t="s">
        <v>179</v>
      </c>
      <c r="I396" s="145" t="s">
        <v>184</v>
      </c>
      <c r="J396" s="145" t="s">
        <v>1136</v>
      </c>
      <c r="K396" s="143" t="s">
        <v>49</v>
      </c>
      <c r="L396" s="145" t="s">
        <v>93</v>
      </c>
      <c r="M396" s="147" t="s">
        <v>3</v>
      </c>
      <c r="N396" s="148" t="s">
        <v>930</v>
      </c>
      <c r="O396" s="149">
        <f>P396*1.2</f>
        <v>139680</v>
      </c>
      <c r="P396" s="150">
        <v>116400</v>
      </c>
      <c r="Q396" s="150">
        <f>P396/1.2</f>
        <v>97000</v>
      </c>
      <c r="R396" s="145" t="s">
        <v>194</v>
      </c>
      <c r="S396" s="151"/>
      <c r="T396" s="152"/>
      <c r="U396" s="153" t="s">
        <v>1137</v>
      </c>
      <c r="V396" s="145">
        <v>2026</v>
      </c>
      <c r="W396" s="152">
        <v>46066</v>
      </c>
      <c r="X396" s="152">
        <v>46084</v>
      </c>
      <c r="Y396" s="152">
        <v>46153</v>
      </c>
      <c r="Z396" s="149">
        <f>AB396/1.2</f>
        <v>75000</v>
      </c>
      <c r="AA396" s="150">
        <v>0</v>
      </c>
      <c r="AB396" s="150">
        <v>90000</v>
      </c>
      <c r="AC396" s="150">
        <v>0</v>
      </c>
      <c r="AD396" s="150">
        <f t="shared" si="46"/>
        <v>75000</v>
      </c>
      <c r="AE396" s="150">
        <f t="shared" si="45"/>
        <v>90000</v>
      </c>
      <c r="AF396" s="154" t="s">
        <v>6</v>
      </c>
      <c r="AG396" s="153"/>
      <c r="AH396" s="150"/>
      <c r="AI396" s="150"/>
      <c r="AJ396" s="150"/>
      <c r="AK396" s="150"/>
      <c r="AL396" s="155"/>
      <c r="AM396" s="155"/>
      <c r="AN396" s="153" t="s">
        <v>1079</v>
      </c>
    </row>
    <row r="397" spans="1:40" ht="60" customHeight="1" x14ac:dyDescent="0.25">
      <c r="A397" s="142" t="str">
        <f t="shared" si="44"/>
        <v>✔</v>
      </c>
      <c r="B397" s="143">
        <v>2026</v>
      </c>
      <c r="C397" s="144" t="s">
        <v>18</v>
      </c>
      <c r="D397" s="144" t="s">
        <v>1138</v>
      </c>
      <c r="E397" s="145" t="s">
        <v>39</v>
      </c>
      <c r="F397" s="145">
        <v>1</v>
      </c>
      <c r="G397" s="146" t="s">
        <v>1139</v>
      </c>
      <c r="H397" s="143" t="s">
        <v>179</v>
      </c>
      <c r="I397" s="145" t="s">
        <v>184</v>
      </c>
      <c r="J397" s="163"/>
      <c r="K397" s="143" t="s">
        <v>99</v>
      </c>
      <c r="L397" s="145" t="s">
        <v>93</v>
      </c>
      <c r="M397" s="147" t="s">
        <v>3</v>
      </c>
      <c r="N397" s="148" t="s">
        <v>236</v>
      </c>
      <c r="O397" s="149"/>
      <c r="P397" s="150"/>
      <c r="Q397" s="150"/>
      <c r="R397" s="145" t="s">
        <v>193</v>
      </c>
      <c r="S397" s="151"/>
      <c r="T397" s="152"/>
      <c r="U397" s="153" t="s">
        <v>1140</v>
      </c>
      <c r="V397" s="145">
        <v>2026</v>
      </c>
      <c r="W397" s="152">
        <v>46091</v>
      </c>
      <c r="X397" s="152"/>
      <c r="Y397" s="152">
        <v>46092</v>
      </c>
      <c r="Z397" s="149">
        <v>156000</v>
      </c>
      <c r="AA397" s="150">
        <v>0</v>
      </c>
      <c r="AB397" s="150">
        <v>156000</v>
      </c>
      <c r="AC397" s="150">
        <v>0</v>
      </c>
      <c r="AD397" s="150">
        <f t="shared" si="46"/>
        <v>156000</v>
      </c>
      <c r="AE397" s="150">
        <f t="shared" si="45"/>
        <v>156000</v>
      </c>
      <c r="AF397" s="154" t="s">
        <v>6</v>
      </c>
      <c r="AG397" s="153"/>
      <c r="AH397" s="150"/>
      <c r="AI397" s="150"/>
      <c r="AJ397" s="150"/>
      <c r="AK397" s="150"/>
      <c r="AL397" s="155"/>
      <c r="AM397" s="155"/>
      <c r="AN397" s="153" t="s">
        <v>1079</v>
      </c>
    </row>
    <row r="398" spans="1:40" ht="35.65" customHeight="1" x14ac:dyDescent="0.25">
      <c r="A398" s="142" t="str">
        <f t="shared" si="44"/>
        <v>✔</v>
      </c>
      <c r="B398" s="143">
        <v>2026</v>
      </c>
      <c r="C398" s="144" t="s">
        <v>761</v>
      </c>
      <c r="D398" s="144" t="s">
        <v>1141</v>
      </c>
      <c r="E398" s="145" t="s">
        <v>53</v>
      </c>
      <c r="F398" s="145">
        <v>1</v>
      </c>
      <c r="G398" s="146" t="s">
        <v>1142</v>
      </c>
      <c r="H398" s="143" t="s">
        <v>179</v>
      </c>
      <c r="I398" s="145" t="s">
        <v>184</v>
      </c>
      <c r="J398" s="145" t="s">
        <v>1143</v>
      </c>
      <c r="K398" s="143" t="s">
        <v>99</v>
      </c>
      <c r="L398" s="145" t="s">
        <v>93</v>
      </c>
      <c r="M398" s="147" t="s">
        <v>3</v>
      </c>
      <c r="N398" s="148" t="s">
        <v>1144</v>
      </c>
      <c r="O398" s="149"/>
      <c r="P398" s="150"/>
      <c r="Q398" s="150"/>
      <c r="R398" s="145" t="s">
        <v>194</v>
      </c>
      <c r="S398" s="151"/>
      <c r="T398" s="152"/>
      <c r="U398" s="153" t="s">
        <v>1145</v>
      </c>
      <c r="V398" s="145">
        <v>2026</v>
      </c>
      <c r="W398" s="152">
        <v>46091</v>
      </c>
      <c r="X398" s="152"/>
      <c r="Y398" s="152">
        <v>46091</v>
      </c>
      <c r="Z398" s="149">
        <f>AB398/1.2</f>
        <v>246385</v>
      </c>
      <c r="AA398" s="150">
        <v>0</v>
      </c>
      <c r="AB398" s="150">
        <v>295662</v>
      </c>
      <c r="AC398" s="150">
        <v>0</v>
      </c>
      <c r="AD398" s="150">
        <f t="shared" si="46"/>
        <v>246385</v>
      </c>
      <c r="AE398" s="150">
        <f t="shared" si="45"/>
        <v>295662</v>
      </c>
      <c r="AF398" s="154" t="s">
        <v>6</v>
      </c>
      <c r="AG398" s="153"/>
      <c r="AH398" s="150"/>
      <c r="AI398" s="150"/>
      <c r="AJ398" s="150"/>
      <c r="AK398" s="150"/>
      <c r="AL398" s="155"/>
      <c r="AM398" s="155"/>
      <c r="AN398" s="153" t="s">
        <v>1079</v>
      </c>
    </row>
    <row r="399" spans="1:40" ht="35.65" customHeight="1" x14ac:dyDescent="0.25">
      <c r="A399" s="142" t="str">
        <f t="shared" si="44"/>
        <v>✔</v>
      </c>
      <c r="B399" s="143">
        <v>2025</v>
      </c>
      <c r="C399" s="144" t="s">
        <v>34</v>
      </c>
      <c r="D399" s="144" t="s">
        <v>1146</v>
      </c>
      <c r="E399" s="145" t="s">
        <v>51</v>
      </c>
      <c r="F399" s="145">
        <v>1</v>
      </c>
      <c r="G399" s="146" t="s">
        <v>1147</v>
      </c>
      <c r="H399" s="143" t="s">
        <v>179</v>
      </c>
      <c r="I399" s="145" t="s">
        <v>184</v>
      </c>
      <c r="J399" s="145" t="s">
        <v>1148</v>
      </c>
      <c r="K399" s="143" t="s">
        <v>98</v>
      </c>
      <c r="L399" s="145" t="s">
        <v>95</v>
      </c>
      <c r="M399" s="147" t="s">
        <v>4</v>
      </c>
      <c r="N399" s="148" t="s">
        <v>1011</v>
      </c>
      <c r="O399" s="149">
        <f>P399*1.2</f>
        <v>2503440</v>
      </c>
      <c r="P399" s="150">
        <v>2086200</v>
      </c>
      <c r="Q399" s="150">
        <f>P399/1.2</f>
        <v>1738500</v>
      </c>
      <c r="R399" s="145" t="s">
        <v>193</v>
      </c>
      <c r="S399" s="151"/>
      <c r="T399" s="152"/>
      <c r="U399" s="153" t="s">
        <v>1073</v>
      </c>
      <c r="V399" s="145">
        <v>2026</v>
      </c>
      <c r="W399" s="152">
        <v>46094</v>
      </c>
      <c r="X399" s="152"/>
      <c r="Y399" s="152">
        <v>46108</v>
      </c>
      <c r="Z399" s="149">
        <f>AB399/1.2</f>
        <v>2081500</v>
      </c>
      <c r="AA399" s="150">
        <v>0</v>
      </c>
      <c r="AB399" s="150">
        <v>2497800</v>
      </c>
      <c r="AC399" s="150">
        <v>0</v>
      </c>
      <c r="AD399" s="150">
        <f t="shared" si="46"/>
        <v>2081500</v>
      </c>
      <c r="AE399" s="150">
        <f t="shared" si="45"/>
        <v>2497800</v>
      </c>
      <c r="AF399" s="154" t="s">
        <v>6</v>
      </c>
      <c r="AG399" s="153"/>
      <c r="AH399" s="150"/>
      <c r="AI399" s="150"/>
      <c r="AJ399" s="150"/>
      <c r="AK399" s="150"/>
      <c r="AL399" s="155"/>
      <c r="AM399" s="155"/>
      <c r="AN399" s="153" t="s">
        <v>1050</v>
      </c>
    </row>
    <row r="400" spans="1:40" ht="33" customHeight="1" x14ac:dyDescent="0.25">
      <c r="A400" s="142" t="str">
        <f t="shared" si="44"/>
        <v>✔</v>
      </c>
      <c r="B400" s="143">
        <v>2026</v>
      </c>
      <c r="C400" s="144" t="s">
        <v>26</v>
      </c>
      <c r="D400" s="144" t="s">
        <v>1141</v>
      </c>
      <c r="E400" s="145" t="s">
        <v>53</v>
      </c>
      <c r="F400" s="145">
        <v>1</v>
      </c>
      <c r="G400" s="146" t="s">
        <v>1149</v>
      </c>
      <c r="H400" s="143" t="s">
        <v>179</v>
      </c>
      <c r="I400" s="145" t="s">
        <v>184</v>
      </c>
      <c r="J400" s="145" t="s">
        <v>1150</v>
      </c>
      <c r="K400" s="143" t="s">
        <v>99</v>
      </c>
      <c r="L400" s="145" t="s">
        <v>93</v>
      </c>
      <c r="M400" s="147" t="s">
        <v>4</v>
      </c>
      <c r="N400" s="148" t="s">
        <v>131</v>
      </c>
      <c r="O400" s="149"/>
      <c r="P400" s="150"/>
      <c r="Q400" s="150"/>
      <c r="R400" s="145" t="s">
        <v>194</v>
      </c>
      <c r="S400" s="151"/>
      <c r="T400" s="152"/>
      <c r="U400" s="153" t="s">
        <v>1151</v>
      </c>
      <c r="V400" s="145">
        <v>2026</v>
      </c>
      <c r="W400" s="152"/>
      <c r="X400" s="152"/>
      <c r="Y400" s="152">
        <v>46098</v>
      </c>
      <c r="Z400" s="149">
        <v>199115</v>
      </c>
      <c r="AA400" s="150">
        <v>0</v>
      </c>
      <c r="AB400" s="150">
        <v>238938</v>
      </c>
      <c r="AC400" s="150">
        <v>0</v>
      </c>
      <c r="AD400" s="150">
        <f t="shared" si="46"/>
        <v>199115</v>
      </c>
      <c r="AE400" s="150">
        <f t="shared" si="45"/>
        <v>238938</v>
      </c>
      <c r="AF400" s="154" t="s">
        <v>6</v>
      </c>
      <c r="AG400" s="153"/>
      <c r="AH400" s="150"/>
      <c r="AI400" s="150"/>
      <c r="AJ400" s="150"/>
      <c r="AK400" s="150"/>
      <c r="AL400" s="155"/>
      <c r="AM400" s="155"/>
      <c r="AN400" s="153"/>
    </row>
    <row r="401" spans="1:40" ht="50.65" customHeight="1" x14ac:dyDescent="0.25">
      <c r="A401" s="142" t="str">
        <f t="shared" si="44"/>
        <v>✔</v>
      </c>
      <c r="B401" s="143">
        <v>2026</v>
      </c>
      <c r="C401" s="144" t="s">
        <v>26</v>
      </c>
      <c r="D401" s="144" t="s">
        <v>1141</v>
      </c>
      <c r="E401" s="145" t="s">
        <v>53</v>
      </c>
      <c r="F401" s="145">
        <v>1</v>
      </c>
      <c r="G401" s="146" t="s">
        <v>1152</v>
      </c>
      <c r="H401" s="143" t="s">
        <v>179</v>
      </c>
      <c r="I401" s="145" t="s">
        <v>184</v>
      </c>
      <c r="J401" s="145" t="s">
        <v>1153</v>
      </c>
      <c r="K401" s="143" t="s">
        <v>99</v>
      </c>
      <c r="L401" s="145" t="s">
        <v>93</v>
      </c>
      <c r="M401" s="147" t="s">
        <v>3</v>
      </c>
      <c r="N401" s="148" t="s">
        <v>121</v>
      </c>
      <c r="O401" s="149"/>
      <c r="P401" s="150"/>
      <c r="Q401" s="150"/>
      <c r="R401" s="145" t="s">
        <v>194</v>
      </c>
      <c r="S401" s="151"/>
      <c r="T401" s="152"/>
      <c r="U401" s="153" t="s">
        <v>1154</v>
      </c>
      <c r="V401" s="145">
        <v>2026</v>
      </c>
      <c r="W401" s="152"/>
      <c r="X401" s="152"/>
      <c r="Y401" s="152">
        <v>46111</v>
      </c>
      <c r="Z401" s="149">
        <v>109091.2</v>
      </c>
      <c r="AA401" s="150">
        <v>0</v>
      </c>
      <c r="AB401" s="150">
        <v>120000.32000000001</v>
      </c>
      <c r="AC401" s="150">
        <v>0</v>
      </c>
      <c r="AD401" s="150">
        <f t="shared" si="46"/>
        <v>109091.2</v>
      </c>
      <c r="AE401" s="150">
        <f t="shared" si="45"/>
        <v>120000.32000000001</v>
      </c>
      <c r="AF401" s="154" t="s">
        <v>6</v>
      </c>
      <c r="AG401" s="153"/>
      <c r="AH401" s="150"/>
      <c r="AI401" s="150"/>
      <c r="AJ401" s="150"/>
      <c r="AK401" s="150"/>
      <c r="AL401" s="155"/>
      <c r="AM401" s="155"/>
      <c r="AN401" s="153"/>
    </row>
    <row r="402" spans="1:40" ht="35.65" customHeight="1" x14ac:dyDescent="0.25">
      <c r="A402" s="142" t="str">
        <f t="shared" si="44"/>
        <v>✔</v>
      </c>
      <c r="B402" s="143">
        <v>2026</v>
      </c>
      <c r="C402" s="144" t="s">
        <v>26</v>
      </c>
      <c r="D402" s="144" t="s">
        <v>1141</v>
      </c>
      <c r="E402" s="145" t="s">
        <v>53</v>
      </c>
      <c r="F402" s="145">
        <v>1</v>
      </c>
      <c r="G402" s="146" t="s">
        <v>1155</v>
      </c>
      <c r="H402" s="143" t="s">
        <v>179</v>
      </c>
      <c r="I402" s="145" t="s">
        <v>184</v>
      </c>
      <c r="J402" s="145" t="s">
        <v>1156</v>
      </c>
      <c r="K402" s="143" t="s">
        <v>99</v>
      </c>
      <c r="L402" s="145" t="s">
        <v>93</v>
      </c>
      <c r="M402" s="147" t="s">
        <v>3</v>
      </c>
      <c r="N402" s="148" t="s">
        <v>111</v>
      </c>
      <c r="O402" s="149"/>
      <c r="P402" s="150"/>
      <c r="Q402" s="150"/>
      <c r="R402" s="145" t="s">
        <v>194</v>
      </c>
      <c r="S402" s="151"/>
      <c r="T402" s="152"/>
      <c r="U402" s="153" t="s">
        <v>1157</v>
      </c>
      <c r="V402" s="145">
        <v>2026</v>
      </c>
      <c r="W402" s="152"/>
      <c r="X402" s="152"/>
      <c r="Y402" s="152">
        <v>46112</v>
      </c>
      <c r="Z402" s="149">
        <v>382000</v>
      </c>
      <c r="AA402" s="150">
        <v>0</v>
      </c>
      <c r="AB402" s="150">
        <v>458400</v>
      </c>
      <c r="AC402" s="150">
        <v>0</v>
      </c>
      <c r="AD402" s="150">
        <f t="shared" si="46"/>
        <v>382000</v>
      </c>
      <c r="AE402" s="150">
        <f t="shared" si="45"/>
        <v>458400</v>
      </c>
      <c r="AF402" s="154" t="s">
        <v>6</v>
      </c>
      <c r="AG402" s="153"/>
      <c r="AH402" s="150"/>
      <c r="AI402" s="150"/>
      <c r="AJ402" s="150"/>
      <c r="AK402" s="150"/>
      <c r="AL402" s="155"/>
      <c r="AM402" s="155"/>
      <c r="AN402" s="153"/>
    </row>
    <row r="403" spans="1:40" ht="46.5" customHeight="1" x14ac:dyDescent="0.25">
      <c r="A403" s="142" t="str">
        <f t="shared" si="44"/>
        <v>✔</v>
      </c>
      <c r="B403" s="143">
        <v>2025</v>
      </c>
      <c r="C403" s="144" t="s">
        <v>29</v>
      </c>
      <c r="D403" s="144" t="s">
        <v>1158</v>
      </c>
      <c r="E403" s="145" t="s">
        <v>51</v>
      </c>
      <c r="F403" s="145">
        <v>1</v>
      </c>
      <c r="G403" s="146" t="s">
        <v>1159</v>
      </c>
      <c r="H403" s="143" t="s">
        <v>179</v>
      </c>
      <c r="I403" s="145" t="s">
        <v>185</v>
      </c>
      <c r="J403" s="163"/>
      <c r="K403" s="143" t="s">
        <v>49</v>
      </c>
      <c r="L403" s="145" t="s">
        <v>93</v>
      </c>
      <c r="M403" s="147" t="s">
        <v>3</v>
      </c>
      <c r="N403" s="148" t="s">
        <v>1029</v>
      </c>
      <c r="O403" s="149">
        <f>P403*1.2</f>
        <v>420000</v>
      </c>
      <c r="P403" s="150">
        <v>350000</v>
      </c>
      <c r="Q403" s="150">
        <f>P403/1.2</f>
        <v>291666.66666666669</v>
      </c>
      <c r="R403" s="145" t="s">
        <v>194</v>
      </c>
      <c r="S403" s="151"/>
      <c r="T403" s="152"/>
      <c r="U403" s="153" t="s">
        <v>1160</v>
      </c>
      <c r="V403" s="145">
        <v>2026</v>
      </c>
      <c r="W403" s="152">
        <v>46099</v>
      </c>
      <c r="X403" s="152"/>
      <c r="Y403" s="152"/>
      <c r="Z403" s="149">
        <f>AB403/1.2</f>
        <v>291666.66666666669</v>
      </c>
      <c r="AA403" s="150">
        <v>0</v>
      </c>
      <c r="AB403" s="150">
        <v>350000</v>
      </c>
      <c r="AC403" s="150">
        <v>0</v>
      </c>
      <c r="AD403" s="150">
        <f t="shared" si="46"/>
        <v>291666.66666666669</v>
      </c>
      <c r="AE403" s="150">
        <f t="shared" si="45"/>
        <v>350000</v>
      </c>
      <c r="AF403" s="154" t="s">
        <v>6</v>
      </c>
      <c r="AG403" s="153"/>
      <c r="AH403" s="150"/>
      <c r="AI403" s="150"/>
      <c r="AJ403" s="150"/>
      <c r="AK403" s="150"/>
      <c r="AL403" s="155"/>
      <c r="AM403" s="155"/>
      <c r="AN403" s="153" t="s">
        <v>1161</v>
      </c>
    </row>
    <row r="404" spans="1:40" ht="35.65" customHeight="1" x14ac:dyDescent="0.25">
      <c r="A404" s="142" t="str">
        <f t="shared" si="44"/>
        <v>✔</v>
      </c>
      <c r="B404" s="143">
        <v>2025</v>
      </c>
      <c r="C404" s="144" t="s">
        <v>34</v>
      </c>
      <c r="D404" s="144" t="s">
        <v>1162</v>
      </c>
      <c r="E404" s="145" t="s">
        <v>51</v>
      </c>
      <c r="F404" s="145">
        <v>1</v>
      </c>
      <c r="G404" s="146" t="s">
        <v>1163</v>
      </c>
      <c r="H404" s="143" t="s">
        <v>179</v>
      </c>
      <c r="I404" s="145" t="s">
        <v>184</v>
      </c>
      <c r="J404" s="145" t="s">
        <v>1164</v>
      </c>
      <c r="K404" s="143" t="s">
        <v>49</v>
      </c>
      <c r="L404" s="145" t="s">
        <v>95</v>
      </c>
      <c r="M404" s="147" t="s">
        <v>4</v>
      </c>
      <c r="N404" s="148" t="s">
        <v>131</v>
      </c>
      <c r="O404" s="149">
        <f>P404*1.2</f>
        <v>463680</v>
      </c>
      <c r="P404" s="150">
        <v>386400</v>
      </c>
      <c r="Q404" s="150">
        <f>P404/1.2</f>
        <v>322000</v>
      </c>
      <c r="R404" s="145" t="s">
        <v>193</v>
      </c>
      <c r="S404" s="151"/>
      <c r="T404" s="152"/>
      <c r="U404" s="153" t="s">
        <v>1073</v>
      </c>
      <c r="V404" s="145">
        <v>2026</v>
      </c>
      <c r="W404" s="152">
        <v>46099</v>
      </c>
      <c r="X404" s="152"/>
      <c r="Y404" s="152">
        <v>46108</v>
      </c>
      <c r="Z404" s="149">
        <f>AB404/1.2</f>
        <v>383800</v>
      </c>
      <c r="AA404" s="150">
        <v>0</v>
      </c>
      <c r="AB404" s="150">
        <v>460560</v>
      </c>
      <c r="AC404" s="150">
        <v>0</v>
      </c>
      <c r="AD404" s="150">
        <f t="shared" si="46"/>
        <v>383800</v>
      </c>
      <c r="AE404" s="150">
        <f t="shared" si="45"/>
        <v>460560</v>
      </c>
      <c r="AF404" s="154" t="s">
        <v>6</v>
      </c>
      <c r="AG404" s="153"/>
      <c r="AH404" s="150"/>
      <c r="AI404" s="150"/>
      <c r="AJ404" s="150"/>
      <c r="AK404" s="150"/>
      <c r="AL404" s="155"/>
      <c r="AM404" s="155"/>
      <c r="AN404" s="153" t="s">
        <v>1050</v>
      </c>
    </row>
    <row r="405" spans="1:40" ht="50.65" customHeight="1" x14ac:dyDescent="0.25">
      <c r="A405" s="142" t="str">
        <f t="shared" si="44"/>
        <v>✔</v>
      </c>
      <c r="B405" s="143">
        <v>2021</v>
      </c>
      <c r="C405" s="144" t="s">
        <v>23</v>
      </c>
      <c r="D405" s="144" t="s">
        <v>196</v>
      </c>
      <c r="E405" s="145" t="s">
        <v>39</v>
      </c>
      <c r="F405" s="145">
        <v>1</v>
      </c>
      <c r="G405" s="146" t="s">
        <v>1165</v>
      </c>
      <c r="H405" s="143" t="s">
        <v>179</v>
      </c>
      <c r="I405" s="145" t="s">
        <v>184</v>
      </c>
      <c r="J405" s="145">
        <v>490</v>
      </c>
      <c r="K405" s="143" t="s">
        <v>99</v>
      </c>
      <c r="L405" s="145" t="s">
        <v>93</v>
      </c>
      <c r="M405" s="147" t="s">
        <v>3</v>
      </c>
      <c r="N405" s="148" t="s">
        <v>1166</v>
      </c>
      <c r="O405" s="149"/>
      <c r="P405" s="150"/>
      <c r="Q405" s="150"/>
      <c r="R405" s="145" t="s">
        <v>196</v>
      </c>
      <c r="S405" s="151"/>
      <c r="T405" s="152"/>
      <c r="U405" s="153" t="s">
        <v>1167</v>
      </c>
      <c r="V405" s="145">
        <v>2021</v>
      </c>
      <c r="W405" s="152" t="s">
        <v>410</v>
      </c>
      <c r="X405" s="152"/>
      <c r="Y405" s="152" t="s">
        <v>410</v>
      </c>
      <c r="Z405" s="149"/>
      <c r="AA405" s="150"/>
      <c r="AB405" s="150"/>
      <c r="AC405" s="150"/>
      <c r="AD405" s="150"/>
      <c r="AE405" s="150">
        <v>1241174</v>
      </c>
      <c r="AF405" s="154" t="s">
        <v>6</v>
      </c>
      <c r="AG405" s="153"/>
      <c r="AH405" s="150"/>
      <c r="AI405" s="150"/>
      <c r="AJ405" s="150"/>
      <c r="AK405" s="150"/>
      <c r="AL405" s="155"/>
      <c r="AM405" s="155"/>
      <c r="AN405" s="153"/>
    </row>
    <row r="406" spans="1:40" ht="46.5" customHeight="1" x14ac:dyDescent="0.25">
      <c r="A406" s="142" t="str">
        <f t="shared" si="44"/>
        <v>✔</v>
      </c>
      <c r="B406" s="143">
        <v>2023</v>
      </c>
      <c r="C406" s="144" t="s">
        <v>23</v>
      </c>
      <c r="D406" s="144" t="s">
        <v>196</v>
      </c>
      <c r="E406" s="145" t="s">
        <v>39</v>
      </c>
      <c r="F406" s="145">
        <v>1</v>
      </c>
      <c r="G406" s="146" t="s">
        <v>1168</v>
      </c>
      <c r="H406" s="143" t="s">
        <v>179</v>
      </c>
      <c r="I406" s="145" t="s">
        <v>184</v>
      </c>
      <c r="J406" s="145" t="s">
        <v>1169</v>
      </c>
      <c r="K406" s="143" t="s">
        <v>99</v>
      </c>
      <c r="L406" s="145" t="s">
        <v>93</v>
      </c>
      <c r="M406" s="147" t="s">
        <v>3</v>
      </c>
      <c r="N406" s="148" t="s">
        <v>1166</v>
      </c>
      <c r="O406" s="149"/>
      <c r="P406" s="150"/>
      <c r="Q406" s="150"/>
      <c r="R406" s="145" t="s">
        <v>196</v>
      </c>
      <c r="S406" s="151"/>
      <c r="T406" s="152"/>
      <c r="U406" s="153" t="s">
        <v>1170</v>
      </c>
      <c r="V406" s="145">
        <v>2023</v>
      </c>
      <c r="W406" s="152" t="s">
        <v>410</v>
      </c>
      <c r="X406" s="152"/>
      <c r="Y406" s="152" t="s">
        <v>410</v>
      </c>
      <c r="Z406" s="149"/>
      <c r="AA406" s="150"/>
      <c r="AB406" s="150"/>
      <c r="AC406" s="150"/>
      <c r="AD406" s="150"/>
      <c r="AE406" s="150">
        <v>1122588</v>
      </c>
      <c r="AF406" s="154" t="s">
        <v>6</v>
      </c>
      <c r="AG406" s="153"/>
      <c r="AH406" s="150"/>
      <c r="AI406" s="150"/>
      <c r="AJ406" s="150"/>
      <c r="AK406" s="150"/>
      <c r="AL406" s="155"/>
      <c r="AM406" s="155"/>
      <c r="AN406" s="153"/>
    </row>
    <row r="407" spans="1:40" ht="65.45" customHeight="1" x14ac:dyDescent="0.25">
      <c r="A407" s="142" t="str">
        <f t="shared" si="44"/>
        <v>✔</v>
      </c>
      <c r="B407" s="143">
        <v>2023</v>
      </c>
      <c r="C407" s="144" t="s">
        <v>23</v>
      </c>
      <c r="D407" s="144" t="s">
        <v>196</v>
      </c>
      <c r="E407" s="145" t="s">
        <v>39</v>
      </c>
      <c r="F407" s="145">
        <v>1</v>
      </c>
      <c r="G407" s="146" t="s">
        <v>1171</v>
      </c>
      <c r="H407" s="143" t="s">
        <v>179</v>
      </c>
      <c r="I407" s="145" t="s">
        <v>184</v>
      </c>
      <c r="J407" s="145" t="s">
        <v>1172</v>
      </c>
      <c r="K407" s="143" t="s">
        <v>99</v>
      </c>
      <c r="L407" s="145" t="s">
        <v>93</v>
      </c>
      <c r="M407" s="147" t="s">
        <v>3</v>
      </c>
      <c r="N407" s="148" t="s">
        <v>120</v>
      </c>
      <c r="O407" s="149"/>
      <c r="P407" s="150"/>
      <c r="Q407" s="150"/>
      <c r="R407" s="145" t="s">
        <v>196</v>
      </c>
      <c r="S407" s="151"/>
      <c r="T407" s="152"/>
      <c r="U407" s="153" t="s">
        <v>1173</v>
      </c>
      <c r="V407" s="145">
        <v>2023</v>
      </c>
      <c r="W407" s="152" t="s">
        <v>410</v>
      </c>
      <c r="X407" s="152"/>
      <c r="Y407" s="152" t="s">
        <v>410</v>
      </c>
      <c r="Z407" s="149"/>
      <c r="AA407" s="150"/>
      <c r="AB407" s="150"/>
      <c r="AC407" s="150"/>
      <c r="AD407" s="150"/>
      <c r="AE407" s="150">
        <v>864000</v>
      </c>
      <c r="AF407" s="154" t="s">
        <v>6</v>
      </c>
      <c r="AG407" s="153"/>
      <c r="AH407" s="150"/>
      <c r="AI407" s="150"/>
      <c r="AJ407" s="150"/>
      <c r="AK407" s="150"/>
      <c r="AL407" s="155"/>
      <c r="AM407" s="155"/>
      <c r="AN407" s="153"/>
    </row>
    <row r="408" spans="1:40" ht="35.65" customHeight="1" x14ac:dyDescent="0.25">
      <c r="A408" s="142" t="str">
        <f t="shared" si="44"/>
        <v>✔</v>
      </c>
      <c r="B408" s="143">
        <v>2021</v>
      </c>
      <c r="C408" s="144" t="s">
        <v>23</v>
      </c>
      <c r="D408" s="144" t="s">
        <v>196</v>
      </c>
      <c r="E408" s="145" t="s">
        <v>39</v>
      </c>
      <c r="F408" s="145">
        <v>1</v>
      </c>
      <c r="G408" s="146" t="s">
        <v>1174</v>
      </c>
      <c r="H408" s="143" t="s">
        <v>179</v>
      </c>
      <c r="I408" s="145" t="s">
        <v>184</v>
      </c>
      <c r="J408" s="145">
        <v>21000511</v>
      </c>
      <c r="K408" s="143" t="s">
        <v>99</v>
      </c>
      <c r="L408" s="145" t="s">
        <v>93</v>
      </c>
      <c r="M408" s="147" t="s">
        <v>3</v>
      </c>
      <c r="N408" s="148" t="s">
        <v>120</v>
      </c>
      <c r="O408" s="149"/>
      <c r="P408" s="150"/>
      <c r="Q408" s="150"/>
      <c r="R408" s="145" t="s">
        <v>196</v>
      </c>
      <c r="S408" s="151"/>
      <c r="T408" s="152"/>
      <c r="U408" s="153" t="s">
        <v>409</v>
      </c>
      <c r="V408" s="145">
        <v>2021</v>
      </c>
      <c r="W408" s="152" t="s">
        <v>410</v>
      </c>
      <c r="X408" s="152"/>
      <c r="Y408" s="152" t="s">
        <v>410</v>
      </c>
      <c r="Z408" s="149"/>
      <c r="AA408" s="150"/>
      <c r="AB408" s="150"/>
      <c r="AC408" s="150"/>
      <c r="AD408" s="150" t="s">
        <v>410</v>
      </c>
      <c r="AE408" s="150">
        <v>2040000</v>
      </c>
      <c r="AF408" s="154" t="s">
        <v>6</v>
      </c>
      <c r="AG408" s="153"/>
      <c r="AH408" s="150"/>
      <c r="AI408" s="150"/>
      <c r="AJ408" s="150"/>
      <c r="AK408" s="150"/>
      <c r="AL408" s="155"/>
      <c r="AM408" s="155"/>
      <c r="AN408" s="153"/>
    </row>
    <row r="409" spans="1:40" ht="65.45" customHeight="1" x14ac:dyDescent="0.25">
      <c r="A409" s="142" t="str">
        <f t="shared" si="44"/>
        <v>✔</v>
      </c>
      <c r="B409" s="143">
        <v>2023</v>
      </c>
      <c r="C409" s="144" t="s">
        <v>23</v>
      </c>
      <c r="D409" s="144" t="s">
        <v>196</v>
      </c>
      <c r="E409" s="145" t="s">
        <v>39</v>
      </c>
      <c r="F409" s="145">
        <v>1</v>
      </c>
      <c r="G409" s="146" t="s">
        <v>1175</v>
      </c>
      <c r="H409" s="143" t="s">
        <v>179</v>
      </c>
      <c r="I409" s="145" t="s">
        <v>184</v>
      </c>
      <c r="J409" s="145" t="s">
        <v>1176</v>
      </c>
      <c r="K409" s="143" t="s">
        <v>99</v>
      </c>
      <c r="L409" s="145" t="s">
        <v>93</v>
      </c>
      <c r="M409" s="147" t="s">
        <v>3</v>
      </c>
      <c r="N409" s="148" t="s">
        <v>1166</v>
      </c>
      <c r="O409" s="149"/>
      <c r="P409" s="150"/>
      <c r="Q409" s="150"/>
      <c r="R409" s="145" t="s">
        <v>196</v>
      </c>
      <c r="S409" s="151"/>
      <c r="T409" s="152"/>
      <c r="U409" s="153" t="s">
        <v>1177</v>
      </c>
      <c r="V409" s="145">
        <v>2023</v>
      </c>
      <c r="W409" s="152" t="s">
        <v>410</v>
      </c>
      <c r="X409" s="152"/>
      <c r="Y409" s="152" t="s">
        <v>410</v>
      </c>
      <c r="Z409" s="149"/>
      <c r="AA409" s="150"/>
      <c r="AB409" s="150"/>
      <c r="AC409" s="150"/>
      <c r="AD409" s="150"/>
      <c r="AE409" s="150">
        <v>240480</v>
      </c>
      <c r="AF409" s="154" t="s">
        <v>6</v>
      </c>
      <c r="AG409" s="153"/>
      <c r="AH409" s="150"/>
      <c r="AI409" s="150"/>
      <c r="AJ409" s="150"/>
      <c r="AK409" s="150"/>
      <c r="AL409" s="155"/>
      <c r="AM409" s="155"/>
      <c r="AN409" s="153"/>
    </row>
    <row r="410" spans="1:40" ht="50.65" customHeight="1" x14ac:dyDescent="0.25">
      <c r="A410" s="142" t="str">
        <f t="shared" si="44"/>
        <v>◕</v>
      </c>
      <c r="B410" s="143">
        <v>2026</v>
      </c>
      <c r="C410" s="144" t="s">
        <v>23</v>
      </c>
      <c r="D410" s="144" t="s">
        <v>1178</v>
      </c>
      <c r="E410" s="145" t="s">
        <v>51</v>
      </c>
      <c r="F410" s="145">
        <v>1</v>
      </c>
      <c r="G410" s="146" t="s">
        <v>1179</v>
      </c>
      <c r="H410" s="143" t="s">
        <v>179</v>
      </c>
      <c r="I410" s="145" t="s">
        <v>185</v>
      </c>
      <c r="J410" s="163"/>
      <c r="K410" s="143" t="s">
        <v>49</v>
      </c>
      <c r="L410" s="145" t="s">
        <v>93</v>
      </c>
      <c r="M410" s="147" t="s">
        <v>3</v>
      </c>
      <c r="N410" s="148" t="s">
        <v>1029</v>
      </c>
      <c r="O410" s="149">
        <f>P410*1.2</f>
        <v>107208</v>
      </c>
      <c r="P410" s="150">
        <v>89340</v>
      </c>
      <c r="Q410" s="150">
        <f>P410/1.2</f>
        <v>74450</v>
      </c>
      <c r="R410" s="145" t="s">
        <v>194</v>
      </c>
      <c r="S410" s="151"/>
      <c r="T410" s="152"/>
      <c r="U410" s="153" t="s">
        <v>1180</v>
      </c>
      <c r="V410" s="145"/>
      <c r="W410" s="152">
        <v>46126</v>
      </c>
      <c r="X410" s="152">
        <v>46128</v>
      </c>
      <c r="Y410" s="152"/>
      <c r="Z410" s="149">
        <f>AD410</f>
        <v>63720</v>
      </c>
      <c r="AA410" s="150">
        <v>0</v>
      </c>
      <c r="AB410" s="150">
        <f>AE410</f>
        <v>76464</v>
      </c>
      <c r="AC410" s="150">
        <v>0</v>
      </c>
      <c r="AD410" s="150">
        <f>AE410/1.2</f>
        <v>63720</v>
      </c>
      <c r="AE410" s="150">
        <v>76464</v>
      </c>
      <c r="AF410" s="154" t="s">
        <v>8</v>
      </c>
      <c r="AG410" s="153"/>
      <c r="AH410" s="150"/>
      <c r="AI410" s="150"/>
      <c r="AJ410" s="150"/>
      <c r="AK410" s="150"/>
      <c r="AL410" s="155"/>
      <c r="AM410" s="155"/>
      <c r="AN410" s="153" t="s">
        <v>1050</v>
      </c>
    </row>
    <row r="411" spans="1:40" ht="65.45" customHeight="1" x14ac:dyDescent="0.25">
      <c r="A411" s="142" t="str">
        <f t="shared" si="44"/>
        <v>✔</v>
      </c>
      <c r="B411" s="143">
        <v>2026</v>
      </c>
      <c r="C411" s="144" t="s">
        <v>33</v>
      </c>
      <c r="D411" s="144" t="s">
        <v>1181</v>
      </c>
      <c r="E411" s="145" t="s">
        <v>51</v>
      </c>
      <c r="F411" s="145">
        <v>1</v>
      </c>
      <c r="G411" s="146" t="s">
        <v>1182</v>
      </c>
      <c r="H411" s="143" t="s">
        <v>179</v>
      </c>
      <c r="I411" s="145" t="s">
        <v>185</v>
      </c>
      <c r="J411" s="163"/>
      <c r="K411" s="143" t="s">
        <v>49</v>
      </c>
      <c r="L411" s="145" t="s">
        <v>95</v>
      </c>
      <c r="M411" s="147" t="s">
        <v>4</v>
      </c>
      <c r="N411" s="148" t="s">
        <v>1011</v>
      </c>
      <c r="O411" s="149">
        <f>P411*1.2</f>
        <v>6716160</v>
      </c>
      <c r="P411" s="150">
        <v>5596800</v>
      </c>
      <c r="Q411" s="150">
        <f>P411/1.2</f>
        <v>4664000</v>
      </c>
      <c r="R411" s="145" t="s">
        <v>193</v>
      </c>
      <c r="S411" s="151"/>
      <c r="T411" s="152"/>
      <c r="U411" s="153" t="s">
        <v>1183</v>
      </c>
      <c r="V411" s="145"/>
      <c r="W411" s="152">
        <v>46105</v>
      </c>
      <c r="X411" s="152">
        <v>46112</v>
      </c>
      <c r="Y411" s="152">
        <v>46265</v>
      </c>
      <c r="Z411" s="149"/>
      <c r="AA411" s="150">
        <v>0</v>
      </c>
      <c r="AB411" s="150"/>
      <c r="AC411" s="150">
        <v>489919.2</v>
      </c>
      <c r="AD411" s="150"/>
      <c r="AE411" s="150">
        <v>5246250.76</v>
      </c>
      <c r="AF411" s="154" t="s">
        <v>6</v>
      </c>
      <c r="AG411" s="153"/>
      <c r="AH411" s="150"/>
      <c r="AI411" s="150"/>
      <c r="AJ411" s="150"/>
      <c r="AK411" s="150"/>
      <c r="AL411" s="155"/>
      <c r="AM411" s="155"/>
      <c r="AN411" s="153" t="s">
        <v>1184</v>
      </c>
    </row>
    <row r="412" spans="1:40" ht="60" customHeight="1" x14ac:dyDescent="0.25">
      <c r="A412" s="142" t="str">
        <f t="shared" si="44"/>
        <v>✔</v>
      </c>
      <c r="B412" s="143">
        <v>2026</v>
      </c>
      <c r="C412" s="144" t="s">
        <v>18</v>
      </c>
      <c r="D412" s="144" t="s">
        <v>965</v>
      </c>
      <c r="E412" s="145" t="s">
        <v>39</v>
      </c>
      <c r="F412" s="145">
        <v>1</v>
      </c>
      <c r="G412" s="146" t="s">
        <v>1185</v>
      </c>
      <c r="H412" s="143" t="s">
        <v>179</v>
      </c>
      <c r="I412" s="145" t="s">
        <v>184</v>
      </c>
      <c r="J412" s="145" t="s">
        <v>1186</v>
      </c>
      <c r="K412" s="143" t="s">
        <v>99</v>
      </c>
      <c r="L412" s="145" t="s">
        <v>93</v>
      </c>
      <c r="M412" s="147" t="s">
        <v>3</v>
      </c>
      <c r="N412" s="148" t="s">
        <v>236</v>
      </c>
      <c r="O412" s="149"/>
      <c r="P412" s="150"/>
      <c r="Q412" s="150"/>
      <c r="R412" s="145" t="s">
        <v>193</v>
      </c>
      <c r="S412" s="151"/>
      <c r="T412" s="152"/>
      <c r="U412" s="153" t="s">
        <v>1187</v>
      </c>
      <c r="V412" s="145">
        <v>2026</v>
      </c>
      <c r="W412" s="152">
        <v>46106</v>
      </c>
      <c r="X412" s="152"/>
      <c r="Y412" s="152">
        <v>46113</v>
      </c>
      <c r="Z412" s="149">
        <v>70400</v>
      </c>
      <c r="AA412" s="150">
        <v>0</v>
      </c>
      <c r="AB412" s="150">
        <v>84480</v>
      </c>
      <c r="AC412" s="150">
        <v>0</v>
      </c>
      <c r="AD412" s="150">
        <f>Z412</f>
        <v>70400</v>
      </c>
      <c r="AE412" s="150">
        <f>AB412</f>
        <v>84480</v>
      </c>
      <c r="AF412" s="154" t="s">
        <v>6</v>
      </c>
      <c r="AG412" s="153"/>
      <c r="AH412" s="150"/>
      <c r="AI412" s="150"/>
      <c r="AJ412" s="150"/>
      <c r="AK412" s="150"/>
      <c r="AL412" s="155"/>
      <c r="AM412" s="155"/>
      <c r="AN412" s="153" t="s">
        <v>1079</v>
      </c>
    </row>
    <row r="413" spans="1:40" ht="60" customHeight="1" x14ac:dyDescent="0.25">
      <c r="A413" s="142" t="str">
        <f t="shared" si="44"/>
        <v>✔</v>
      </c>
      <c r="B413" s="143">
        <v>2026</v>
      </c>
      <c r="C413" s="144" t="s">
        <v>18</v>
      </c>
      <c r="D413" s="144" t="s">
        <v>1188</v>
      </c>
      <c r="E413" s="145" t="s">
        <v>39</v>
      </c>
      <c r="F413" s="145">
        <v>1</v>
      </c>
      <c r="G413" s="146" t="s">
        <v>1189</v>
      </c>
      <c r="H413" s="143" t="s">
        <v>179</v>
      </c>
      <c r="I413" s="145" t="s">
        <v>184</v>
      </c>
      <c r="J413" s="145" t="s">
        <v>1190</v>
      </c>
      <c r="K413" s="143" t="s">
        <v>99</v>
      </c>
      <c r="L413" s="145" t="s">
        <v>93</v>
      </c>
      <c r="M413" s="147" t="s">
        <v>3</v>
      </c>
      <c r="N413" s="148" t="s">
        <v>236</v>
      </c>
      <c r="O413" s="149"/>
      <c r="P413" s="150"/>
      <c r="Q413" s="150"/>
      <c r="R413" s="145" t="s">
        <v>193</v>
      </c>
      <c r="S413" s="151"/>
      <c r="T413" s="152"/>
      <c r="U413" s="153" t="s">
        <v>1187</v>
      </c>
      <c r="V413" s="145">
        <v>2026</v>
      </c>
      <c r="W413" s="152">
        <v>46119</v>
      </c>
      <c r="X413" s="152"/>
      <c r="Y413" s="152">
        <v>46120</v>
      </c>
      <c r="Z413" s="149">
        <v>81900</v>
      </c>
      <c r="AA413" s="150">
        <v>0</v>
      </c>
      <c r="AB413" s="150">
        <v>90090</v>
      </c>
      <c r="AC413" s="150">
        <v>0</v>
      </c>
      <c r="AD413" s="150">
        <f>Z413</f>
        <v>81900</v>
      </c>
      <c r="AE413" s="150">
        <f>AB413</f>
        <v>90090</v>
      </c>
      <c r="AF413" s="154" t="s">
        <v>6</v>
      </c>
      <c r="AG413" s="153"/>
      <c r="AH413" s="150"/>
      <c r="AI413" s="150"/>
      <c r="AJ413" s="150"/>
      <c r="AK413" s="150"/>
      <c r="AL413" s="155"/>
      <c r="AM413" s="155"/>
      <c r="AN413" s="153" t="s">
        <v>1079</v>
      </c>
    </row>
    <row r="414" spans="1:40" ht="35.65" customHeight="1" x14ac:dyDescent="0.25">
      <c r="A414" s="142" t="str">
        <f t="shared" si="44"/>
        <v>✔</v>
      </c>
      <c r="B414" s="143">
        <v>2026</v>
      </c>
      <c r="C414" s="144" t="s">
        <v>34</v>
      </c>
      <c r="D414" s="144" t="s">
        <v>1191</v>
      </c>
      <c r="E414" s="145" t="s">
        <v>51</v>
      </c>
      <c r="F414" s="145">
        <v>1</v>
      </c>
      <c r="G414" s="146" t="s">
        <v>1192</v>
      </c>
      <c r="H414" s="143" t="s">
        <v>179</v>
      </c>
      <c r="I414" s="145" t="s">
        <v>184</v>
      </c>
      <c r="J414" s="163"/>
      <c r="K414" s="143" t="s">
        <v>98</v>
      </c>
      <c r="L414" s="145" t="s">
        <v>93</v>
      </c>
      <c r="M414" s="147" t="s">
        <v>3</v>
      </c>
      <c r="N414" s="148" t="s">
        <v>110</v>
      </c>
      <c r="O414" s="149">
        <f>P414*1.2</f>
        <v>1140000</v>
      </c>
      <c r="P414" s="150">
        <v>950000</v>
      </c>
      <c r="Q414" s="150">
        <f>P414/1.2</f>
        <v>791666.66666666674</v>
      </c>
      <c r="R414" s="145" t="s">
        <v>194</v>
      </c>
      <c r="S414" s="151"/>
      <c r="T414" s="152"/>
      <c r="U414" s="153" t="s">
        <v>1193</v>
      </c>
      <c r="V414" s="145"/>
      <c r="W414" s="152">
        <v>46106</v>
      </c>
      <c r="X414" s="152">
        <v>46120</v>
      </c>
      <c r="Y414" s="152">
        <v>46210</v>
      </c>
      <c r="Z414" s="149">
        <f>AD414</f>
        <v>693445</v>
      </c>
      <c r="AA414" s="150">
        <v>0</v>
      </c>
      <c r="AB414" s="150">
        <v>832134</v>
      </c>
      <c r="AC414" s="150">
        <v>0</v>
      </c>
      <c r="AD414" s="150">
        <f>AE414/1.2</f>
        <v>693445</v>
      </c>
      <c r="AE414" s="150">
        <v>832134</v>
      </c>
      <c r="AF414" s="154" t="s">
        <v>6</v>
      </c>
      <c r="AG414" s="153"/>
      <c r="AH414" s="150"/>
      <c r="AI414" s="150"/>
      <c r="AJ414" s="150"/>
      <c r="AK414" s="150"/>
      <c r="AL414" s="155"/>
      <c r="AM414" s="155"/>
      <c r="AN414" s="153" t="s">
        <v>1079</v>
      </c>
    </row>
    <row r="415" spans="1:40" ht="50.65" customHeight="1" x14ac:dyDescent="0.25">
      <c r="A415" s="142" t="str">
        <f t="shared" si="44"/>
        <v>✖</v>
      </c>
      <c r="B415" s="143">
        <v>2026</v>
      </c>
      <c r="C415" s="144" t="s">
        <v>34</v>
      </c>
      <c r="D415" s="144" t="s">
        <v>1194</v>
      </c>
      <c r="E415" s="145" t="s">
        <v>51</v>
      </c>
      <c r="F415" s="145">
        <v>1</v>
      </c>
      <c r="G415" s="146" t="s">
        <v>1195</v>
      </c>
      <c r="H415" s="143" t="s">
        <v>64</v>
      </c>
      <c r="I415" s="145" t="s">
        <v>64</v>
      </c>
      <c r="J415" s="163"/>
      <c r="K415" s="143" t="s">
        <v>98</v>
      </c>
      <c r="L415" s="145" t="s">
        <v>93</v>
      </c>
      <c r="M415" s="147" t="s">
        <v>3</v>
      </c>
      <c r="N415" s="148" t="s">
        <v>118</v>
      </c>
      <c r="O415" s="149">
        <f>P415*1.2</f>
        <v>4320000</v>
      </c>
      <c r="P415" s="150">
        <v>3600000</v>
      </c>
      <c r="Q415" s="150">
        <f>P415/1.2</f>
        <v>3000000</v>
      </c>
      <c r="R415" s="145" t="s">
        <v>194</v>
      </c>
      <c r="S415" s="151"/>
      <c r="T415" s="152"/>
      <c r="U415" s="153"/>
      <c r="V415" s="145"/>
      <c r="W415" s="152">
        <v>46107</v>
      </c>
      <c r="X415" s="152">
        <v>46112</v>
      </c>
      <c r="Y415" s="152"/>
      <c r="Z415" s="149">
        <v>0</v>
      </c>
      <c r="AA415" s="150">
        <v>0</v>
      </c>
      <c r="AB415" s="150">
        <v>0</v>
      </c>
      <c r="AC415" s="150">
        <v>0</v>
      </c>
      <c r="AD415" s="150">
        <v>0</v>
      </c>
      <c r="AE415" s="150">
        <v>0</v>
      </c>
      <c r="AF415" s="154" t="s">
        <v>10</v>
      </c>
      <c r="AG415" s="153"/>
      <c r="AH415" s="150"/>
      <c r="AI415" s="150"/>
      <c r="AJ415" s="150"/>
      <c r="AK415" s="150"/>
      <c r="AL415" s="155"/>
      <c r="AM415" s="155"/>
      <c r="AN415" s="153" t="s">
        <v>1079</v>
      </c>
    </row>
    <row r="416" spans="1:40" ht="35.65" customHeight="1" x14ac:dyDescent="0.25">
      <c r="A416" s="142" t="str">
        <f t="shared" si="44"/>
        <v>✔</v>
      </c>
      <c r="B416" s="143">
        <v>2026</v>
      </c>
      <c r="C416" s="144" t="s">
        <v>13</v>
      </c>
      <c r="D416" s="144" t="s">
        <v>228</v>
      </c>
      <c r="E416" s="145" t="s">
        <v>39</v>
      </c>
      <c r="F416" s="145">
        <v>1</v>
      </c>
      <c r="G416" s="146" t="s">
        <v>1196</v>
      </c>
      <c r="H416" s="143" t="s">
        <v>179</v>
      </c>
      <c r="I416" s="145" t="s">
        <v>184</v>
      </c>
      <c r="J416" s="163"/>
      <c r="K416" s="143" t="s">
        <v>99</v>
      </c>
      <c r="L416" s="145" t="s">
        <v>93</v>
      </c>
      <c r="M416" s="147" t="s">
        <v>3</v>
      </c>
      <c r="N416" s="148" t="s">
        <v>1003</v>
      </c>
      <c r="O416" s="149"/>
      <c r="P416" s="150"/>
      <c r="Q416" s="150"/>
      <c r="R416" s="145" t="s">
        <v>195</v>
      </c>
      <c r="S416" s="151"/>
      <c r="T416" s="152"/>
      <c r="U416" s="153" t="s">
        <v>1197</v>
      </c>
      <c r="V416" s="145">
        <v>2026</v>
      </c>
      <c r="W416" s="152"/>
      <c r="X416" s="152"/>
      <c r="Y416" s="152">
        <v>46167</v>
      </c>
      <c r="Z416" s="149">
        <v>321020</v>
      </c>
      <c r="AA416" s="150">
        <v>35000</v>
      </c>
      <c r="AB416" s="150">
        <v>321020</v>
      </c>
      <c r="AC416" s="150">
        <v>35000</v>
      </c>
      <c r="AD416" s="150">
        <v>321020</v>
      </c>
      <c r="AE416" s="150">
        <v>321020</v>
      </c>
      <c r="AF416" s="154" t="s">
        <v>6</v>
      </c>
      <c r="AG416" s="153"/>
      <c r="AH416" s="150"/>
      <c r="AI416" s="150"/>
      <c r="AJ416" s="150"/>
      <c r="AK416" s="150"/>
      <c r="AL416" s="155"/>
      <c r="AM416" s="155"/>
      <c r="AN416" s="153" t="s">
        <v>1198</v>
      </c>
    </row>
    <row r="417" spans="1:40" ht="35.65" customHeight="1" x14ac:dyDescent="0.25">
      <c r="A417" s="142" t="str">
        <f t="shared" si="44"/>
        <v>✔</v>
      </c>
      <c r="B417" s="143">
        <v>2026</v>
      </c>
      <c r="C417" s="144" t="s">
        <v>13</v>
      </c>
      <c r="D417" s="144" t="s">
        <v>228</v>
      </c>
      <c r="E417" s="145" t="s">
        <v>39</v>
      </c>
      <c r="F417" s="145">
        <v>1</v>
      </c>
      <c r="G417" s="146" t="s">
        <v>1199</v>
      </c>
      <c r="H417" s="143" t="s">
        <v>179</v>
      </c>
      <c r="I417" s="145" t="s">
        <v>184</v>
      </c>
      <c r="J417" s="163"/>
      <c r="K417" s="143" t="s">
        <v>99</v>
      </c>
      <c r="L417" s="145" t="s">
        <v>93</v>
      </c>
      <c r="M417" s="147" t="s">
        <v>3</v>
      </c>
      <c r="N417" s="148" t="s">
        <v>1003</v>
      </c>
      <c r="O417" s="149"/>
      <c r="P417" s="150"/>
      <c r="Q417" s="150"/>
      <c r="R417" s="145" t="s">
        <v>195</v>
      </c>
      <c r="S417" s="151"/>
      <c r="T417" s="152"/>
      <c r="U417" s="153" t="s">
        <v>1197</v>
      </c>
      <c r="V417" s="145">
        <v>2026</v>
      </c>
      <c r="W417" s="152"/>
      <c r="X417" s="152"/>
      <c r="Y417" s="152">
        <v>46167</v>
      </c>
      <c r="Z417" s="149">
        <v>321020</v>
      </c>
      <c r="AA417" s="150">
        <v>35000</v>
      </c>
      <c r="AB417" s="150">
        <v>321020</v>
      </c>
      <c r="AC417" s="150">
        <v>35000</v>
      </c>
      <c r="AD417" s="150">
        <v>321020</v>
      </c>
      <c r="AE417" s="150">
        <v>321020</v>
      </c>
      <c r="AF417" s="154" t="s">
        <v>6</v>
      </c>
      <c r="AG417" s="153"/>
      <c r="AH417" s="150"/>
      <c r="AI417" s="150"/>
      <c r="AJ417" s="150"/>
      <c r="AK417" s="150"/>
      <c r="AL417" s="155"/>
      <c r="AM417" s="155"/>
      <c r="AN417" s="153" t="s">
        <v>1198</v>
      </c>
    </row>
    <row r="418" spans="1:40" ht="33" customHeight="1" x14ac:dyDescent="0.25">
      <c r="A418" s="142" t="str">
        <f t="shared" si="44"/>
        <v>✔</v>
      </c>
      <c r="B418" s="143">
        <v>2026</v>
      </c>
      <c r="C418" s="144" t="s">
        <v>13</v>
      </c>
      <c r="D418" s="144" t="s">
        <v>195</v>
      </c>
      <c r="E418" s="145" t="s">
        <v>39</v>
      </c>
      <c r="F418" s="145">
        <v>1</v>
      </c>
      <c r="G418" s="146" t="s">
        <v>1200</v>
      </c>
      <c r="H418" s="143" t="s">
        <v>179</v>
      </c>
      <c r="I418" s="145" t="s">
        <v>184</v>
      </c>
      <c r="J418" s="145" t="s">
        <v>1201</v>
      </c>
      <c r="K418" s="143" t="s">
        <v>99</v>
      </c>
      <c r="L418" s="145" t="s">
        <v>93</v>
      </c>
      <c r="M418" s="147" t="s">
        <v>3</v>
      </c>
      <c r="N418" s="148" t="s">
        <v>1003</v>
      </c>
      <c r="O418" s="149"/>
      <c r="P418" s="150"/>
      <c r="Q418" s="150"/>
      <c r="R418" s="145" t="s">
        <v>195</v>
      </c>
      <c r="S418" s="151"/>
      <c r="T418" s="152"/>
      <c r="U418" s="153" t="s">
        <v>1202</v>
      </c>
      <c r="V418" s="145">
        <v>2026</v>
      </c>
      <c r="W418" s="152">
        <v>46118</v>
      </c>
      <c r="X418" s="152"/>
      <c r="Y418" s="152">
        <v>46119</v>
      </c>
      <c r="Z418" s="149">
        <v>926100</v>
      </c>
      <c r="AA418" s="150">
        <v>0</v>
      </c>
      <c r="AB418" s="150">
        <f>+Z418</f>
        <v>926100</v>
      </c>
      <c r="AC418" s="150">
        <v>0</v>
      </c>
      <c r="AD418" s="150">
        <f>+AB418</f>
        <v>926100</v>
      </c>
      <c r="AE418" s="150">
        <f>+AD418</f>
        <v>926100</v>
      </c>
      <c r="AF418" s="154" t="s">
        <v>6</v>
      </c>
      <c r="AG418" s="153"/>
      <c r="AH418" s="150"/>
      <c r="AI418" s="150"/>
      <c r="AJ418" s="150"/>
      <c r="AK418" s="150"/>
      <c r="AL418" s="155"/>
      <c r="AM418" s="155"/>
      <c r="AN418" s="153" t="s">
        <v>1079</v>
      </c>
    </row>
    <row r="419" spans="1:40" ht="35.65" customHeight="1" x14ac:dyDescent="0.25">
      <c r="A419" s="142" t="str">
        <f t="shared" si="44"/>
        <v>✔</v>
      </c>
      <c r="B419" s="143">
        <v>2024</v>
      </c>
      <c r="C419" s="144" t="s">
        <v>13</v>
      </c>
      <c r="D419" s="144" t="s">
        <v>196</v>
      </c>
      <c r="E419" s="145" t="s">
        <v>39</v>
      </c>
      <c r="F419" s="145">
        <v>1</v>
      </c>
      <c r="G419" s="146" t="s">
        <v>1203</v>
      </c>
      <c r="H419" s="143" t="s">
        <v>179</v>
      </c>
      <c r="I419" s="145" t="s">
        <v>184</v>
      </c>
      <c r="J419" s="145" t="s">
        <v>1204</v>
      </c>
      <c r="K419" s="143" t="s">
        <v>99</v>
      </c>
      <c r="L419" s="145" t="s">
        <v>93</v>
      </c>
      <c r="M419" s="147" t="s">
        <v>3</v>
      </c>
      <c r="N419" s="148" t="s">
        <v>1003</v>
      </c>
      <c r="O419" s="149"/>
      <c r="P419" s="150"/>
      <c r="Q419" s="150"/>
      <c r="R419" s="145" t="s">
        <v>196</v>
      </c>
      <c r="S419" s="151"/>
      <c r="T419" s="152"/>
      <c r="U419" s="153" t="s">
        <v>1102</v>
      </c>
      <c r="V419" s="145">
        <v>2024</v>
      </c>
      <c r="W419" s="152" t="s">
        <v>410</v>
      </c>
      <c r="X419" s="152"/>
      <c r="Y419" s="152" t="s">
        <v>410</v>
      </c>
      <c r="Z419" s="149">
        <v>1200000</v>
      </c>
      <c r="AA419" s="150">
        <v>0</v>
      </c>
      <c r="AB419" s="150">
        <v>1200000</v>
      </c>
      <c r="AC419" s="150">
        <v>0</v>
      </c>
      <c r="AD419" s="150">
        <v>1200000</v>
      </c>
      <c r="AE419" s="150">
        <v>1200000</v>
      </c>
      <c r="AF419" s="154" t="s">
        <v>6</v>
      </c>
      <c r="AG419" s="153"/>
      <c r="AH419" s="150"/>
      <c r="AI419" s="150"/>
      <c r="AJ419" s="150"/>
      <c r="AK419" s="150"/>
      <c r="AL419" s="155"/>
      <c r="AM419" s="155"/>
      <c r="AN419" s="153" t="s">
        <v>1079</v>
      </c>
    </row>
    <row r="420" spans="1:40" ht="65.45" customHeight="1" x14ac:dyDescent="0.25">
      <c r="A420" s="142" t="str">
        <f t="shared" si="44"/>
        <v>✔</v>
      </c>
      <c r="B420" s="143">
        <v>2023</v>
      </c>
      <c r="C420" s="144" t="s">
        <v>13</v>
      </c>
      <c r="D420" s="144" t="s">
        <v>196</v>
      </c>
      <c r="E420" s="145" t="s">
        <v>39</v>
      </c>
      <c r="F420" s="145">
        <v>1</v>
      </c>
      <c r="G420" s="146" t="s">
        <v>1205</v>
      </c>
      <c r="H420" s="143" t="s">
        <v>179</v>
      </c>
      <c r="I420" s="145" t="s">
        <v>184</v>
      </c>
      <c r="J420" s="145" t="s">
        <v>1206</v>
      </c>
      <c r="K420" s="143" t="s">
        <v>99</v>
      </c>
      <c r="L420" s="145" t="s">
        <v>93</v>
      </c>
      <c r="M420" s="147" t="s">
        <v>3</v>
      </c>
      <c r="N420" s="148" t="s">
        <v>1003</v>
      </c>
      <c r="O420" s="149"/>
      <c r="P420" s="150"/>
      <c r="Q420" s="150"/>
      <c r="R420" s="145" t="s">
        <v>196</v>
      </c>
      <c r="S420" s="151"/>
      <c r="T420" s="152"/>
      <c r="U420" s="153" t="s">
        <v>1207</v>
      </c>
      <c r="V420" s="145">
        <v>2023</v>
      </c>
      <c r="W420" s="152" t="s">
        <v>410</v>
      </c>
      <c r="X420" s="152"/>
      <c r="Y420" s="152" t="s">
        <v>410</v>
      </c>
      <c r="Z420" s="149">
        <v>1000000</v>
      </c>
      <c r="AA420" s="150">
        <v>0</v>
      </c>
      <c r="AB420" s="150">
        <v>1000000</v>
      </c>
      <c r="AC420" s="150">
        <v>0</v>
      </c>
      <c r="AD420" s="150">
        <v>1000000</v>
      </c>
      <c r="AE420" s="150">
        <v>1000000</v>
      </c>
      <c r="AF420" s="154" t="s">
        <v>6</v>
      </c>
      <c r="AG420" s="153"/>
      <c r="AH420" s="150"/>
      <c r="AI420" s="150"/>
      <c r="AJ420" s="150"/>
      <c r="AK420" s="150"/>
      <c r="AL420" s="155"/>
      <c r="AM420" s="155"/>
      <c r="AN420" s="153" t="s">
        <v>1079</v>
      </c>
    </row>
    <row r="421" spans="1:40" ht="65.45" customHeight="1" x14ac:dyDescent="0.25">
      <c r="A421" s="142" t="str">
        <f t="shared" si="44"/>
        <v>✔</v>
      </c>
      <c r="B421" s="143">
        <v>2022</v>
      </c>
      <c r="C421" s="144" t="s">
        <v>13</v>
      </c>
      <c r="D421" s="144" t="s">
        <v>196</v>
      </c>
      <c r="E421" s="145" t="s">
        <v>39</v>
      </c>
      <c r="F421" s="145">
        <v>1</v>
      </c>
      <c r="G421" s="146" t="s">
        <v>1208</v>
      </c>
      <c r="H421" s="143" t="s">
        <v>179</v>
      </c>
      <c r="I421" s="145" t="s">
        <v>184</v>
      </c>
      <c r="J421" s="145" t="s">
        <v>1209</v>
      </c>
      <c r="K421" s="143" t="s">
        <v>99</v>
      </c>
      <c r="L421" s="145" t="s">
        <v>93</v>
      </c>
      <c r="M421" s="147" t="s">
        <v>3</v>
      </c>
      <c r="N421" s="148" t="s">
        <v>1003</v>
      </c>
      <c r="O421" s="149"/>
      <c r="P421" s="150"/>
      <c r="Q421" s="150"/>
      <c r="R421" s="145" t="s">
        <v>196</v>
      </c>
      <c r="S421" s="151"/>
      <c r="T421" s="152"/>
      <c r="U421" s="153" t="s">
        <v>1210</v>
      </c>
      <c r="V421" s="145">
        <v>2022</v>
      </c>
      <c r="W421" s="152" t="s">
        <v>410</v>
      </c>
      <c r="X421" s="152"/>
      <c r="Y421" s="152" t="s">
        <v>410</v>
      </c>
      <c r="Z421" s="149">
        <v>155000000</v>
      </c>
      <c r="AA421" s="150">
        <v>0</v>
      </c>
      <c r="AB421" s="150">
        <v>155000000</v>
      </c>
      <c r="AC421" s="150">
        <v>0</v>
      </c>
      <c r="AD421" s="150">
        <v>155000000</v>
      </c>
      <c r="AE421" s="150">
        <v>155000000</v>
      </c>
      <c r="AF421" s="154" t="s">
        <v>6</v>
      </c>
      <c r="AG421" s="153"/>
      <c r="AH421" s="150"/>
      <c r="AI421" s="150"/>
      <c r="AJ421" s="150"/>
      <c r="AK421" s="150"/>
      <c r="AL421" s="155"/>
      <c r="AM421" s="155"/>
      <c r="AN421" s="153" t="s">
        <v>1079</v>
      </c>
    </row>
    <row r="422" spans="1:40" ht="33" customHeight="1" x14ac:dyDescent="0.25">
      <c r="A422" s="142" t="str">
        <f t="shared" si="44"/>
        <v>✔</v>
      </c>
      <c r="B422" s="143">
        <v>2026</v>
      </c>
      <c r="C422" s="144" t="s">
        <v>13</v>
      </c>
      <c r="D422" s="144" t="s">
        <v>195</v>
      </c>
      <c r="E422" s="145" t="s">
        <v>39</v>
      </c>
      <c r="F422" s="145">
        <v>1</v>
      </c>
      <c r="G422" s="146" t="s">
        <v>1211</v>
      </c>
      <c r="H422" s="143" t="s">
        <v>179</v>
      </c>
      <c r="I422" s="145" t="s">
        <v>184</v>
      </c>
      <c r="J422" s="145" t="s">
        <v>1212</v>
      </c>
      <c r="K422" s="143" t="s">
        <v>99</v>
      </c>
      <c r="L422" s="145" t="s">
        <v>93</v>
      </c>
      <c r="M422" s="147" t="s">
        <v>3</v>
      </c>
      <c r="N422" s="148" t="s">
        <v>1003</v>
      </c>
      <c r="O422" s="149"/>
      <c r="P422" s="150"/>
      <c r="Q422" s="150"/>
      <c r="R422" s="145" t="s">
        <v>195</v>
      </c>
      <c r="S422" s="151"/>
      <c r="T422" s="152"/>
      <c r="U422" s="153" t="s">
        <v>1213</v>
      </c>
      <c r="V422" s="145">
        <v>2026</v>
      </c>
      <c r="W422" s="152">
        <v>46118</v>
      </c>
      <c r="X422" s="152"/>
      <c r="Y422" s="152">
        <v>46119</v>
      </c>
      <c r="Z422" s="149">
        <v>250000</v>
      </c>
      <c r="AA422" s="150">
        <v>0</v>
      </c>
      <c r="AB422" s="150">
        <f>+Z422</f>
        <v>250000</v>
      </c>
      <c r="AC422" s="150">
        <v>0</v>
      </c>
      <c r="AD422" s="150">
        <f>+AB422</f>
        <v>250000</v>
      </c>
      <c r="AE422" s="150">
        <f>+AD422</f>
        <v>250000</v>
      </c>
      <c r="AF422" s="154" t="s">
        <v>6</v>
      </c>
      <c r="AG422" s="153"/>
      <c r="AH422" s="150"/>
      <c r="AI422" s="150"/>
      <c r="AJ422" s="150"/>
      <c r="AK422" s="150"/>
      <c r="AL422" s="155"/>
      <c r="AM422" s="155"/>
      <c r="AN422" s="153" t="s">
        <v>1079</v>
      </c>
    </row>
    <row r="423" spans="1:40" ht="65.45" customHeight="1" x14ac:dyDescent="0.25">
      <c r="A423" s="142" t="str">
        <f t="shared" si="44"/>
        <v>✔</v>
      </c>
      <c r="B423" s="143">
        <v>2026</v>
      </c>
      <c r="C423" s="144" t="s">
        <v>18</v>
      </c>
      <c r="D423" s="144" t="s">
        <v>228</v>
      </c>
      <c r="E423" s="145" t="s">
        <v>39</v>
      </c>
      <c r="F423" s="145">
        <v>1</v>
      </c>
      <c r="G423" s="146" t="s">
        <v>1214</v>
      </c>
      <c r="H423" s="143" t="s">
        <v>179</v>
      </c>
      <c r="I423" s="145" t="s">
        <v>184</v>
      </c>
      <c r="J423" s="145" t="s">
        <v>1215</v>
      </c>
      <c r="K423" s="143" t="s">
        <v>99</v>
      </c>
      <c r="L423" s="145" t="s">
        <v>93</v>
      </c>
      <c r="M423" s="147" t="s">
        <v>3</v>
      </c>
      <c r="N423" s="148" t="s">
        <v>1216</v>
      </c>
      <c r="O423" s="149"/>
      <c r="P423" s="150"/>
      <c r="Q423" s="150"/>
      <c r="R423" s="145" t="s">
        <v>193</v>
      </c>
      <c r="S423" s="151"/>
      <c r="T423" s="152"/>
      <c r="U423" s="153" t="s">
        <v>1217</v>
      </c>
      <c r="V423" s="145">
        <v>2026</v>
      </c>
      <c r="W423" s="152">
        <v>46113</v>
      </c>
      <c r="X423" s="152"/>
      <c r="Y423" s="152">
        <v>46113</v>
      </c>
      <c r="Z423" s="149">
        <v>200000</v>
      </c>
      <c r="AA423" s="150">
        <v>0</v>
      </c>
      <c r="AB423" s="150">
        <v>200000</v>
      </c>
      <c r="AC423" s="150">
        <v>0</v>
      </c>
      <c r="AD423" s="150">
        <f>Z423</f>
        <v>200000</v>
      </c>
      <c r="AE423" s="150">
        <f>AB423</f>
        <v>200000</v>
      </c>
      <c r="AF423" s="154" t="s">
        <v>6</v>
      </c>
      <c r="AG423" s="153"/>
      <c r="AH423" s="150"/>
      <c r="AI423" s="150"/>
      <c r="AJ423" s="150"/>
      <c r="AK423" s="150"/>
      <c r="AL423" s="155"/>
      <c r="AM423" s="155"/>
      <c r="AN423" s="153" t="s">
        <v>1079</v>
      </c>
    </row>
    <row r="424" spans="1:40" ht="35.65" customHeight="1" x14ac:dyDescent="0.25">
      <c r="A424" s="142" t="str">
        <f t="shared" si="44"/>
        <v>✔</v>
      </c>
      <c r="B424" s="143">
        <v>2026</v>
      </c>
      <c r="C424" s="144" t="s">
        <v>25</v>
      </c>
      <c r="D424" s="144" t="s">
        <v>228</v>
      </c>
      <c r="E424" s="145" t="s">
        <v>39</v>
      </c>
      <c r="F424" s="145">
        <v>1</v>
      </c>
      <c r="G424" s="146" t="s">
        <v>1218</v>
      </c>
      <c r="H424" s="143" t="s">
        <v>179</v>
      </c>
      <c r="I424" s="145" t="s">
        <v>184</v>
      </c>
      <c r="J424" s="145" t="s">
        <v>1219</v>
      </c>
      <c r="K424" s="143" t="s">
        <v>99</v>
      </c>
      <c r="L424" s="145" t="s">
        <v>93</v>
      </c>
      <c r="M424" s="147" t="s">
        <v>3</v>
      </c>
      <c r="N424" s="148" t="s">
        <v>122</v>
      </c>
      <c r="O424" s="149"/>
      <c r="P424" s="150"/>
      <c r="Q424" s="150"/>
      <c r="R424" s="145" t="s">
        <v>193</v>
      </c>
      <c r="S424" s="151"/>
      <c r="T424" s="152"/>
      <c r="U424" s="153" t="s">
        <v>1220</v>
      </c>
      <c r="V424" s="145">
        <v>2026</v>
      </c>
      <c r="W424" s="152">
        <v>46114</v>
      </c>
      <c r="X424" s="152"/>
      <c r="Y424" s="152">
        <v>46135</v>
      </c>
      <c r="Z424" s="149">
        <v>60000</v>
      </c>
      <c r="AA424" s="150">
        <v>0</v>
      </c>
      <c r="AB424" s="150">
        <v>72000</v>
      </c>
      <c r="AC424" s="150">
        <v>0</v>
      </c>
      <c r="AD424" s="150">
        <f>Z424</f>
        <v>60000</v>
      </c>
      <c r="AE424" s="150">
        <f>AB424</f>
        <v>72000</v>
      </c>
      <c r="AF424" s="154" t="s">
        <v>6</v>
      </c>
      <c r="AG424" s="153"/>
      <c r="AH424" s="150"/>
      <c r="AI424" s="150"/>
      <c r="AJ424" s="150"/>
      <c r="AK424" s="150"/>
      <c r="AL424" s="155"/>
      <c r="AM424" s="155"/>
      <c r="AN424" s="153" t="s">
        <v>1079</v>
      </c>
    </row>
    <row r="425" spans="1:40" ht="35.65" customHeight="1" x14ac:dyDescent="0.25">
      <c r="A425" s="142" t="str">
        <f t="shared" si="44"/>
        <v>✖</v>
      </c>
      <c r="B425" s="143">
        <v>2026</v>
      </c>
      <c r="C425" s="144" t="s">
        <v>761</v>
      </c>
      <c r="D425" s="144" t="s">
        <v>1221</v>
      </c>
      <c r="E425" s="145" t="s">
        <v>51</v>
      </c>
      <c r="F425" s="145">
        <v>1</v>
      </c>
      <c r="G425" s="146" t="s">
        <v>1222</v>
      </c>
      <c r="H425" s="143" t="s">
        <v>64</v>
      </c>
      <c r="I425" s="145" t="s">
        <v>64</v>
      </c>
      <c r="J425" s="163"/>
      <c r="K425" s="143" t="s">
        <v>49</v>
      </c>
      <c r="L425" s="145" t="s">
        <v>93</v>
      </c>
      <c r="M425" s="147" t="s">
        <v>4</v>
      </c>
      <c r="N425" s="148" t="s">
        <v>1064</v>
      </c>
      <c r="O425" s="149">
        <f>P425*1.2</f>
        <v>2276035.1999999997</v>
      </c>
      <c r="P425" s="150">
        <v>1896696</v>
      </c>
      <c r="Q425" s="150">
        <f>P425/1.2</f>
        <v>1580580</v>
      </c>
      <c r="R425" s="145" t="s">
        <v>193</v>
      </c>
      <c r="S425" s="151"/>
      <c r="T425" s="152"/>
      <c r="U425" s="153"/>
      <c r="V425" s="145"/>
      <c r="W425" s="152">
        <v>46114</v>
      </c>
      <c r="X425" s="152">
        <v>46118</v>
      </c>
      <c r="Y425" s="152"/>
      <c r="Z425" s="149"/>
      <c r="AA425" s="150">
        <v>0</v>
      </c>
      <c r="AB425" s="150"/>
      <c r="AC425" s="150">
        <v>0</v>
      </c>
      <c r="AD425" s="150"/>
      <c r="AE425" s="150"/>
      <c r="AF425" s="154" t="s">
        <v>10</v>
      </c>
      <c r="AG425" s="153"/>
      <c r="AH425" s="150"/>
      <c r="AI425" s="150"/>
      <c r="AJ425" s="150"/>
      <c r="AK425" s="150"/>
      <c r="AL425" s="155"/>
      <c r="AM425" s="155"/>
      <c r="AN425" s="153" t="s">
        <v>1079</v>
      </c>
    </row>
    <row r="426" spans="1:40" ht="35.65" customHeight="1" x14ac:dyDescent="0.25">
      <c r="A426" s="142" t="str">
        <f t="shared" si="44"/>
        <v>✔</v>
      </c>
      <c r="B426" s="143">
        <v>2026</v>
      </c>
      <c r="C426" s="144" t="s">
        <v>761</v>
      </c>
      <c r="D426" s="144" t="s">
        <v>1223</v>
      </c>
      <c r="E426" s="145" t="s">
        <v>51</v>
      </c>
      <c r="F426" s="145">
        <v>2</v>
      </c>
      <c r="G426" s="146" t="s">
        <v>1224</v>
      </c>
      <c r="H426" s="143" t="s">
        <v>179</v>
      </c>
      <c r="I426" s="145" t="s">
        <v>185</v>
      </c>
      <c r="J426" s="163"/>
      <c r="K426" s="143" t="s">
        <v>49</v>
      </c>
      <c r="L426" s="145" t="s">
        <v>93</v>
      </c>
      <c r="M426" s="147" t="s">
        <v>3</v>
      </c>
      <c r="N426" s="148" t="s">
        <v>1144</v>
      </c>
      <c r="O426" s="149">
        <f>P426*1.2</f>
        <v>340056</v>
      </c>
      <c r="P426" s="150">
        <v>283380</v>
      </c>
      <c r="Q426" s="150">
        <f>P426/1.2</f>
        <v>236150</v>
      </c>
      <c r="R426" s="145" t="s">
        <v>193</v>
      </c>
      <c r="S426" s="151"/>
      <c r="T426" s="152"/>
      <c r="U426" s="153" t="s">
        <v>1145</v>
      </c>
      <c r="V426" s="145"/>
      <c r="W426" s="152">
        <v>46114</v>
      </c>
      <c r="X426" s="152">
        <v>46118</v>
      </c>
      <c r="Y426" s="152">
        <v>46189</v>
      </c>
      <c r="Z426" s="149">
        <f>+AD426</f>
        <v>280925</v>
      </c>
      <c r="AA426" s="150">
        <v>0</v>
      </c>
      <c r="AB426" s="150">
        <f>+AE426</f>
        <v>337110</v>
      </c>
      <c r="AC426" s="150">
        <v>0</v>
      </c>
      <c r="AD426" s="150">
        <f>+AE426/1.2</f>
        <v>280925</v>
      </c>
      <c r="AE426" s="150">
        <v>337110</v>
      </c>
      <c r="AF426" s="154" t="s">
        <v>6</v>
      </c>
      <c r="AG426" s="153"/>
      <c r="AH426" s="150"/>
      <c r="AI426" s="150"/>
      <c r="AJ426" s="150"/>
      <c r="AK426" s="150"/>
      <c r="AL426" s="155"/>
      <c r="AM426" s="155"/>
      <c r="AN426" s="153" t="s">
        <v>1079</v>
      </c>
    </row>
    <row r="427" spans="1:40" ht="33" customHeight="1" x14ac:dyDescent="0.25">
      <c r="A427" s="142" t="str">
        <f t="shared" si="44"/>
        <v>✔</v>
      </c>
      <c r="B427" s="143">
        <v>2026</v>
      </c>
      <c r="C427" s="144" t="s">
        <v>761</v>
      </c>
      <c r="D427" s="144" t="s">
        <v>1225</v>
      </c>
      <c r="E427" s="145" t="s">
        <v>51</v>
      </c>
      <c r="F427" s="145">
        <v>1</v>
      </c>
      <c r="G427" s="146" t="s">
        <v>1226</v>
      </c>
      <c r="H427" s="143" t="s">
        <v>179</v>
      </c>
      <c r="I427" s="145" t="s">
        <v>184</v>
      </c>
      <c r="J427" s="163"/>
      <c r="K427" s="143" t="s">
        <v>49</v>
      </c>
      <c r="L427" s="145" t="s">
        <v>93</v>
      </c>
      <c r="M427" s="147" t="s">
        <v>3</v>
      </c>
      <c r="N427" s="148" t="s">
        <v>1144</v>
      </c>
      <c r="O427" s="149">
        <f>P427*1.2</f>
        <v>1523332.8</v>
      </c>
      <c r="P427" s="150">
        <v>1269444</v>
      </c>
      <c r="Q427" s="150">
        <f>P427/1.2</f>
        <v>1057870</v>
      </c>
      <c r="R427" s="145" t="s">
        <v>193</v>
      </c>
      <c r="S427" s="151"/>
      <c r="T427" s="152"/>
      <c r="U427" s="153" t="s">
        <v>1227</v>
      </c>
      <c r="V427" s="145"/>
      <c r="W427" s="152">
        <v>46114</v>
      </c>
      <c r="X427" s="152">
        <v>46120</v>
      </c>
      <c r="Y427" s="152">
        <v>46197</v>
      </c>
      <c r="Z427" s="149">
        <f>AB427/1.2</f>
        <v>1149330</v>
      </c>
      <c r="AA427" s="150">
        <v>0</v>
      </c>
      <c r="AB427" s="150">
        <v>1379196</v>
      </c>
      <c r="AC427" s="150">
        <v>0</v>
      </c>
      <c r="AD427" s="150">
        <f>Z427</f>
        <v>1149330</v>
      </c>
      <c r="AE427" s="150">
        <f>AB427</f>
        <v>1379196</v>
      </c>
      <c r="AF427" s="154" t="s">
        <v>6</v>
      </c>
      <c r="AG427" s="153"/>
      <c r="AH427" s="150"/>
      <c r="AI427" s="150"/>
      <c r="AJ427" s="150"/>
      <c r="AK427" s="150"/>
      <c r="AL427" s="155"/>
      <c r="AM427" s="155"/>
      <c r="AN427" s="153" t="s">
        <v>1079</v>
      </c>
    </row>
    <row r="428" spans="1:40" ht="50.65" customHeight="1" x14ac:dyDescent="0.25">
      <c r="A428" s="142" t="str">
        <f t="shared" si="44"/>
        <v>✖</v>
      </c>
      <c r="B428" s="143">
        <v>2026</v>
      </c>
      <c r="C428" s="144" t="s">
        <v>761</v>
      </c>
      <c r="D428" s="144" t="s">
        <v>1225</v>
      </c>
      <c r="E428" s="145" t="s">
        <v>51</v>
      </c>
      <c r="F428" s="145">
        <v>2</v>
      </c>
      <c r="G428" s="146" t="s">
        <v>1228</v>
      </c>
      <c r="H428" s="143" t="s">
        <v>64</v>
      </c>
      <c r="I428" s="145" t="s">
        <v>64</v>
      </c>
      <c r="J428" s="163"/>
      <c r="K428" s="143" t="s">
        <v>49</v>
      </c>
      <c r="L428" s="145" t="s">
        <v>93</v>
      </c>
      <c r="M428" s="147" t="s">
        <v>3</v>
      </c>
      <c r="N428" s="148" t="s">
        <v>1144</v>
      </c>
      <c r="O428" s="149">
        <f>P428*1.2</f>
        <v>488764.8</v>
      </c>
      <c r="P428" s="150">
        <v>407304</v>
      </c>
      <c r="Q428" s="150">
        <f>P428/1.2</f>
        <v>339420</v>
      </c>
      <c r="R428" s="145" t="s">
        <v>193</v>
      </c>
      <c r="S428" s="151"/>
      <c r="T428" s="152"/>
      <c r="U428" s="153"/>
      <c r="V428" s="145"/>
      <c r="W428" s="152">
        <v>46114</v>
      </c>
      <c r="X428" s="152">
        <v>46120</v>
      </c>
      <c r="Y428" s="152">
        <v>0</v>
      </c>
      <c r="Z428" s="149">
        <v>0</v>
      </c>
      <c r="AA428" s="150">
        <v>0</v>
      </c>
      <c r="AB428" s="150">
        <v>0</v>
      </c>
      <c r="AC428" s="150">
        <v>0</v>
      </c>
      <c r="AD428" s="150">
        <v>0</v>
      </c>
      <c r="AE428" s="150">
        <v>0</v>
      </c>
      <c r="AF428" s="154" t="s">
        <v>10</v>
      </c>
      <c r="AG428" s="153"/>
      <c r="AH428" s="150"/>
      <c r="AI428" s="150"/>
      <c r="AJ428" s="150"/>
      <c r="AK428" s="150"/>
      <c r="AL428" s="155"/>
      <c r="AM428" s="155"/>
      <c r="AN428" s="153" t="s">
        <v>1079</v>
      </c>
    </row>
    <row r="429" spans="1:40" ht="35.65" customHeight="1" x14ac:dyDescent="0.25">
      <c r="A429" s="142" t="str">
        <f t="shared" si="44"/>
        <v>✖</v>
      </c>
      <c r="B429" s="143">
        <v>2026</v>
      </c>
      <c r="C429" s="144" t="s">
        <v>26</v>
      </c>
      <c r="D429" s="144"/>
      <c r="E429" s="145" t="s">
        <v>53</v>
      </c>
      <c r="F429" s="145">
        <v>1</v>
      </c>
      <c r="G429" s="146" t="s">
        <v>1229</v>
      </c>
      <c r="H429" s="143" t="s">
        <v>65</v>
      </c>
      <c r="I429" s="145" t="s">
        <v>65</v>
      </c>
      <c r="J429" s="145" t="s">
        <v>1230</v>
      </c>
      <c r="K429" s="143" t="s">
        <v>99</v>
      </c>
      <c r="L429" s="145" t="s">
        <v>93</v>
      </c>
      <c r="M429" s="147" t="s">
        <v>4</v>
      </c>
      <c r="N429" s="148" t="s">
        <v>1231</v>
      </c>
      <c r="O429" s="149"/>
      <c r="P429" s="150"/>
      <c r="Q429" s="150"/>
      <c r="R429" s="145" t="s">
        <v>194</v>
      </c>
      <c r="S429" s="151"/>
      <c r="T429" s="152"/>
      <c r="U429" s="153" t="s">
        <v>1232</v>
      </c>
      <c r="V429" s="145"/>
      <c r="W429" s="152">
        <v>46118</v>
      </c>
      <c r="X429" s="152"/>
      <c r="Y429" s="152"/>
      <c r="Z429" s="149">
        <v>55000</v>
      </c>
      <c r="AA429" s="150">
        <v>0</v>
      </c>
      <c r="AB429" s="150">
        <v>66000</v>
      </c>
      <c r="AC429" s="150">
        <v>0</v>
      </c>
      <c r="AD429" s="150">
        <v>55000</v>
      </c>
      <c r="AE429" s="150">
        <v>66000</v>
      </c>
      <c r="AF429" s="154" t="s">
        <v>10</v>
      </c>
      <c r="AG429" s="153"/>
      <c r="AH429" s="150"/>
      <c r="AI429" s="150"/>
      <c r="AJ429" s="150"/>
      <c r="AK429" s="150"/>
      <c r="AL429" s="155"/>
      <c r="AM429" s="155"/>
      <c r="AN429" s="153" t="s">
        <v>1233</v>
      </c>
    </row>
    <row r="430" spans="1:40" ht="35.65" customHeight="1" x14ac:dyDescent="0.25">
      <c r="A430" s="142" t="str">
        <f t="shared" si="44"/>
        <v>◕</v>
      </c>
      <c r="B430" s="143">
        <v>2026</v>
      </c>
      <c r="C430" s="144" t="s">
        <v>761</v>
      </c>
      <c r="D430" s="144" t="s">
        <v>1234</v>
      </c>
      <c r="E430" s="145" t="s">
        <v>51</v>
      </c>
      <c r="F430" s="145">
        <v>1</v>
      </c>
      <c r="G430" s="146" t="s">
        <v>1235</v>
      </c>
      <c r="H430" s="143" t="s">
        <v>179</v>
      </c>
      <c r="I430" s="145" t="s">
        <v>185</v>
      </c>
      <c r="J430" s="163"/>
      <c r="K430" s="143" t="s">
        <v>98</v>
      </c>
      <c r="L430" s="145" t="s">
        <v>94</v>
      </c>
      <c r="M430" s="147" t="s">
        <v>4</v>
      </c>
      <c r="N430" s="148" t="s">
        <v>1021</v>
      </c>
      <c r="O430" s="149">
        <f>P430*1.2</f>
        <v>2139292.7999999998</v>
      </c>
      <c r="P430" s="150">
        <v>1782744</v>
      </c>
      <c r="Q430" s="150">
        <f>P430/1.2</f>
        <v>1485620</v>
      </c>
      <c r="R430" s="145" t="s">
        <v>193</v>
      </c>
      <c r="S430" s="151"/>
      <c r="T430" s="152"/>
      <c r="U430" s="153" t="s">
        <v>1022</v>
      </c>
      <c r="V430" s="145"/>
      <c r="W430" s="152">
        <v>46121</v>
      </c>
      <c r="X430" s="152">
        <v>46126</v>
      </c>
      <c r="Y430" s="152"/>
      <c r="Z430" s="149">
        <f>AB430/1.2</f>
        <v>1681451</v>
      </c>
      <c r="AA430" s="150">
        <f>AC430/1.2</f>
        <v>165310.15</v>
      </c>
      <c r="AB430" s="150">
        <v>2017741.2</v>
      </c>
      <c r="AC430" s="150">
        <v>198372.18</v>
      </c>
      <c r="AD430" s="150">
        <f>Z430</f>
        <v>1681451</v>
      </c>
      <c r="AE430" s="150">
        <f>AB430</f>
        <v>2017741.2</v>
      </c>
      <c r="AF430" s="154" t="s">
        <v>8</v>
      </c>
      <c r="AG430" s="153"/>
      <c r="AH430" s="150"/>
      <c r="AI430" s="150"/>
      <c r="AJ430" s="150"/>
      <c r="AK430" s="150"/>
      <c r="AL430" s="155"/>
      <c r="AM430" s="155"/>
      <c r="AN430" s="153" t="s">
        <v>1079</v>
      </c>
    </row>
    <row r="431" spans="1:40" ht="50.65" customHeight="1" x14ac:dyDescent="0.25">
      <c r="A431" s="142" t="str">
        <f t="shared" si="44"/>
        <v>✖</v>
      </c>
      <c r="B431" s="143">
        <v>2026</v>
      </c>
      <c r="C431" s="144" t="s">
        <v>761</v>
      </c>
      <c r="D431" s="144" t="s">
        <v>1236</v>
      </c>
      <c r="E431" s="145" t="s">
        <v>51</v>
      </c>
      <c r="F431" s="145">
        <v>1</v>
      </c>
      <c r="G431" s="146" t="s">
        <v>1237</v>
      </c>
      <c r="H431" s="143" t="s">
        <v>64</v>
      </c>
      <c r="I431" s="145" t="s">
        <v>64</v>
      </c>
      <c r="J431" s="145"/>
      <c r="K431" s="143" t="s">
        <v>98</v>
      </c>
      <c r="L431" s="145" t="s">
        <v>95</v>
      </c>
      <c r="M431" s="147" t="s">
        <v>4</v>
      </c>
      <c r="N431" s="148" t="s">
        <v>130</v>
      </c>
      <c r="O431" s="149">
        <f>P431*1.2</f>
        <v>349387.2</v>
      </c>
      <c r="P431" s="150">
        <v>291156</v>
      </c>
      <c r="Q431" s="150">
        <f>P431/1.2</f>
        <v>242630</v>
      </c>
      <c r="R431" s="145" t="s">
        <v>193</v>
      </c>
      <c r="S431" s="151"/>
      <c r="T431" s="152"/>
      <c r="U431" s="153"/>
      <c r="V431" s="145"/>
      <c r="W431" s="152">
        <v>46119</v>
      </c>
      <c r="X431" s="152">
        <v>46126</v>
      </c>
      <c r="Y431" s="152"/>
      <c r="Z431" s="149">
        <v>0</v>
      </c>
      <c r="AA431" s="150">
        <v>0</v>
      </c>
      <c r="AB431" s="150">
        <v>0</v>
      </c>
      <c r="AC431" s="150">
        <v>0</v>
      </c>
      <c r="AD431" s="150">
        <v>0</v>
      </c>
      <c r="AE431" s="150">
        <v>0</v>
      </c>
      <c r="AF431" s="154" t="s">
        <v>10</v>
      </c>
      <c r="AG431" s="153"/>
      <c r="AH431" s="150"/>
      <c r="AI431" s="150"/>
      <c r="AJ431" s="150"/>
      <c r="AK431" s="150"/>
      <c r="AL431" s="155"/>
      <c r="AM431" s="155"/>
      <c r="AN431" s="153" t="s">
        <v>1079</v>
      </c>
    </row>
    <row r="432" spans="1:40" ht="35.65" customHeight="1" x14ac:dyDescent="0.25">
      <c r="A432" s="142" t="str">
        <f t="shared" si="44"/>
        <v>✖</v>
      </c>
      <c r="B432" s="143">
        <v>2026</v>
      </c>
      <c r="C432" s="144" t="s">
        <v>761</v>
      </c>
      <c r="D432" s="144" t="s">
        <v>1238</v>
      </c>
      <c r="E432" s="145" t="s">
        <v>51</v>
      </c>
      <c r="F432" s="145">
        <v>1</v>
      </c>
      <c r="G432" s="146" t="s">
        <v>1239</v>
      </c>
      <c r="H432" s="143" t="s">
        <v>64</v>
      </c>
      <c r="I432" s="145" t="s">
        <v>64</v>
      </c>
      <c r="J432" s="145"/>
      <c r="K432" s="143" t="s">
        <v>49</v>
      </c>
      <c r="L432" s="145" t="s">
        <v>93</v>
      </c>
      <c r="M432" s="147" t="s">
        <v>4</v>
      </c>
      <c r="N432" s="148" t="s">
        <v>1064</v>
      </c>
      <c r="O432" s="149">
        <f>P432*1.2</f>
        <v>345211.2</v>
      </c>
      <c r="P432" s="150">
        <v>287676</v>
      </c>
      <c r="Q432" s="150">
        <f>P432/1.2</f>
        <v>239730</v>
      </c>
      <c r="R432" s="145" t="s">
        <v>193</v>
      </c>
      <c r="S432" s="151"/>
      <c r="T432" s="152"/>
      <c r="U432" s="153"/>
      <c r="V432" s="145"/>
      <c r="W432" s="152">
        <v>46121</v>
      </c>
      <c r="X432" s="152">
        <v>46126</v>
      </c>
      <c r="Y432" s="152">
        <v>0</v>
      </c>
      <c r="Z432" s="149">
        <v>0</v>
      </c>
      <c r="AA432" s="150">
        <v>0</v>
      </c>
      <c r="AB432" s="150">
        <v>0</v>
      </c>
      <c r="AC432" s="150">
        <v>0</v>
      </c>
      <c r="AD432" s="150">
        <v>0</v>
      </c>
      <c r="AE432" s="150">
        <v>0</v>
      </c>
      <c r="AF432" s="154" t="s">
        <v>10</v>
      </c>
      <c r="AG432" s="153"/>
      <c r="AH432" s="150"/>
      <c r="AI432" s="150"/>
      <c r="AJ432" s="150"/>
      <c r="AK432" s="150"/>
      <c r="AL432" s="155"/>
      <c r="AM432" s="155"/>
      <c r="AN432" s="153" t="s">
        <v>1079</v>
      </c>
    </row>
    <row r="433" spans="1:40" ht="35.65" customHeight="1" x14ac:dyDescent="0.25">
      <c r="A433" s="142" t="str">
        <f t="shared" si="44"/>
        <v>✔</v>
      </c>
      <c r="B433" s="143">
        <v>2026</v>
      </c>
      <c r="C433" s="144" t="s">
        <v>761</v>
      </c>
      <c r="D433" s="144" t="s">
        <v>1240</v>
      </c>
      <c r="E433" s="145" t="s">
        <v>51</v>
      </c>
      <c r="F433" s="145">
        <v>1</v>
      </c>
      <c r="G433" s="146" t="s">
        <v>1241</v>
      </c>
      <c r="H433" s="143" t="s">
        <v>179</v>
      </c>
      <c r="I433" s="145" t="s">
        <v>184</v>
      </c>
      <c r="J433" s="163"/>
      <c r="K433" s="143" t="s">
        <v>98</v>
      </c>
      <c r="L433" s="145" t="s">
        <v>93</v>
      </c>
      <c r="M433" s="147" t="s">
        <v>3</v>
      </c>
      <c r="N433" s="148" t="s">
        <v>1144</v>
      </c>
      <c r="O433" s="149">
        <f>P433*1.2</f>
        <v>311040</v>
      </c>
      <c r="P433" s="150">
        <v>259200</v>
      </c>
      <c r="Q433" s="150">
        <f>P433/1.2</f>
        <v>216000</v>
      </c>
      <c r="R433" s="145" t="s">
        <v>194</v>
      </c>
      <c r="S433" s="151"/>
      <c r="T433" s="152"/>
      <c r="U433" s="153" t="s">
        <v>1242</v>
      </c>
      <c r="V433" s="145"/>
      <c r="W433" s="152">
        <v>46126</v>
      </c>
      <c r="X433" s="152">
        <v>46129</v>
      </c>
      <c r="Y433" s="152">
        <v>46206</v>
      </c>
      <c r="Z433" s="149">
        <f>AD433</f>
        <v>256272.00000000003</v>
      </c>
      <c r="AA433" s="150">
        <v>0</v>
      </c>
      <c r="AB433" s="150">
        <f>AE433</f>
        <v>307526.40000000002</v>
      </c>
      <c r="AC433" s="150">
        <v>0</v>
      </c>
      <c r="AD433" s="150">
        <f>AE433/1.2</f>
        <v>256272.00000000003</v>
      </c>
      <c r="AE433" s="150">
        <v>307526.40000000002</v>
      </c>
      <c r="AF433" s="154" t="s">
        <v>6</v>
      </c>
      <c r="AG433" s="153"/>
      <c r="AH433" s="150"/>
      <c r="AI433" s="150"/>
      <c r="AJ433" s="150"/>
      <c r="AK433" s="150"/>
      <c r="AL433" s="155"/>
      <c r="AM433" s="155"/>
      <c r="AN433" s="153" t="s">
        <v>1079</v>
      </c>
    </row>
    <row r="434" spans="1:40" ht="50.65" customHeight="1" x14ac:dyDescent="0.25">
      <c r="A434" s="142" t="str">
        <f t="shared" si="44"/>
        <v>◔</v>
      </c>
      <c r="B434" s="143">
        <v>2026</v>
      </c>
      <c r="C434" s="144" t="s">
        <v>33</v>
      </c>
      <c r="D434" s="144" t="s">
        <v>1243</v>
      </c>
      <c r="E434" s="145" t="s">
        <v>51</v>
      </c>
      <c r="F434" s="145">
        <v>1</v>
      </c>
      <c r="G434" s="146" t="s">
        <v>1244</v>
      </c>
      <c r="H434" s="143" t="s">
        <v>66</v>
      </c>
      <c r="I434" s="145" t="s">
        <v>66</v>
      </c>
      <c r="J434" s="163"/>
      <c r="K434" s="143" t="s">
        <v>98</v>
      </c>
      <c r="L434" s="145" t="s">
        <v>93</v>
      </c>
      <c r="M434" s="147" t="s">
        <v>4</v>
      </c>
      <c r="N434" s="148" t="s">
        <v>1231</v>
      </c>
      <c r="O434" s="149">
        <f>P434*1.2</f>
        <v>86400</v>
      </c>
      <c r="P434" s="150">
        <v>72000</v>
      </c>
      <c r="Q434" s="150">
        <f>P434/1.2</f>
        <v>60000</v>
      </c>
      <c r="R434" s="145" t="s">
        <v>193</v>
      </c>
      <c r="S434" s="151"/>
      <c r="T434" s="152"/>
      <c r="U434" s="153"/>
      <c r="V434" s="145"/>
      <c r="W434" s="152">
        <v>46198</v>
      </c>
      <c r="X434" s="152"/>
      <c r="Y434" s="152"/>
      <c r="Z434" s="149"/>
      <c r="AA434" s="150">
        <v>0</v>
      </c>
      <c r="AB434" s="150"/>
      <c r="AC434" s="150">
        <v>0</v>
      </c>
      <c r="AD434" s="150"/>
      <c r="AE434" s="150"/>
      <c r="AF434" s="154" t="s">
        <v>9</v>
      </c>
      <c r="AG434" s="153"/>
      <c r="AH434" s="150"/>
      <c r="AI434" s="150"/>
      <c r="AJ434" s="150"/>
      <c r="AK434" s="150"/>
      <c r="AL434" s="155"/>
      <c r="AM434" s="155"/>
      <c r="AN434" s="153" t="s">
        <v>1245</v>
      </c>
    </row>
    <row r="435" spans="1:40" ht="50.65" customHeight="1" x14ac:dyDescent="0.25">
      <c r="A435" s="142" t="str">
        <f t="shared" si="44"/>
        <v>✔</v>
      </c>
      <c r="B435" s="143">
        <v>2026</v>
      </c>
      <c r="C435" s="144" t="s">
        <v>13</v>
      </c>
      <c r="D435" s="144" t="s">
        <v>195</v>
      </c>
      <c r="E435" s="145" t="s">
        <v>39</v>
      </c>
      <c r="F435" s="145">
        <v>1</v>
      </c>
      <c r="G435" s="146" t="s">
        <v>1246</v>
      </c>
      <c r="H435" s="143" t="s">
        <v>179</v>
      </c>
      <c r="I435" s="145" t="s">
        <v>184</v>
      </c>
      <c r="J435" s="145" t="s">
        <v>1247</v>
      </c>
      <c r="K435" s="143" t="s">
        <v>99</v>
      </c>
      <c r="L435" s="145" t="s">
        <v>93</v>
      </c>
      <c r="M435" s="147" t="s">
        <v>3</v>
      </c>
      <c r="N435" s="148" t="s">
        <v>1003</v>
      </c>
      <c r="O435" s="149"/>
      <c r="P435" s="150"/>
      <c r="Q435" s="150"/>
      <c r="R435" s="145" t="s">
        <v>195</v>
      </c>
      <c r="S435" s="151"/>
      <c r="T435" s="152"/>
      <c r="U435" s="153" t="s">
        <v>1248</v>
      </c>
      <c r="V435" s="145">
        <v>2026</v>
      </c>
      <c r="W435" s="152">
        <v>46126</v>
      </c>
      <c r="X435" s="152"/>
      <c r="Y435" s="152">
        <v>46127</v>
      </c>
      <c r="Z435" s="149">
        <f>AB435</f>
        <v>848337.5</v>
      </c>
      <c r="AA435" s="150">
        <v>0</v>
      </c>
      <c r="AB435" s="150">
        <f>AD435</f>
        <v>848337.5</v>
      </c>
      <c r="AC435" s="150">
        <v>0</v>
      </c>
      <c r="AD435" s="150">
        <f>AE435</f>
        <v>848337.5</v>
      </c>
      <c r="AE435" s="150">
        <v>848337.5</v>
      </c>
      <c r="AF435" s="154" t="s">
        <v>6</v>
      </c>
      <c r="AG435" s="153"/>
      <c r="AH435" s="150"/>
      <c r="AI435" s="150"/>
      <c r="AJ435" s="150"/>
      <c r="AK435" s="150"/>
      <c r="AL435" s="155"/>
      <c r="AM435" s="155"/>
      <c r="AN435" s="153" t="s">
        <v>1079</v>
      </c>
    </row>
    <row r="436" spans="1:40" ht="35.65" customHeight="1" x14ac:dyDescent="0.25">
      <c r="A436" s="142" t="str">
        <f t="shared" si="44"/>
        <v>✔</v>
      </c>
      <c r="B436" s="143">
        <v>2026</v>
      </c>
      <c r="C436" s="144" t="s">
        <v>13</v>
      </c>
      <c r="D436" s="144" t="s">
        <v>228</v>
      </c>
      <c r="E436" s="145" t="s">
        <v>39</v>
      </c>
      <c r="F436" s="145">
        <v>1</v>
      </c>
      <c r="G436" s="146" t="s">
        <v>1249</v>
      </c>
      <c r="H436" s="143" t="s">
        <v>179</v>
      </c>
      <c r="I436" s="145" t="s">
        <v>184</v>
      </c>
      <c r="J436" s="145" t="s">
        <v>1250</v>
      </c>
      <c r="K436" s="143" t="s">
        <v>99</v>
      </c>
      <c r="L436" s="145" t="s">
        <v>93</v>
      </c>
      <c r="M436" s="147" t="s">
        <v>3</v>
      </c>
      <c r="N436" s="148" t="s">
        <v>1003</v>
      </c>
      <c r="O436" s="149"/>
      <c r="P436" s="150"/>
      <c r="Q436" s="150"/>
      <c r="R436" s="145" t="s">
        <v>194</v>
      </c>
      <c r="S436" s="151"/>
      <c r="T436" s="152"/>
      <c r="U436" s="153" t="s">
        <v>1251</v>
      </c>
      <c r="V436" s="145">
        <v>2026</v>
      </c>
      <c r="W436" s="152">
        <v>46118</v>
      </c>
      <c r="X436" s="152"/>
      <c r="Y436" s="152">
        <v>46119</v>
      </c>
      <c r="Z436" s="149">
        <v>1349674.56</v>
      </c>
      <c r="AA436" s="150">
        <v>124800</v>
      </c>
      <c r="AB436" s="150">
        <f>Z436</f>
        <v>1349674.56</v>
      </c>
      <c r="AC436" s="150">
        <f>AA436</f>
        <v>124800</v>
      </c>
      <c r="AD436" s="150">
        <f>AB436</f>
        <v>1349674.56</v>
      </c>
      <c r="AE436" s="150">
        <f>AB436</f>
        <v>1349674.56</v>
      </c>
      <c r="AF436" s="154" t="s">
        <v>6</v>
      </c>
      <c r="AG436" s="153"/>
      <c r="AH436" s="150"/>
      <c r="AI436" s="150"/>
      <c r="AJ436" s="150"/>
      <c r="AK436" s="150"/>
      <c r="AL436" s="155"/>
      <c r="AM436" s="155"/>
      <c r="AN436" s="153" t="s">
        <v>1079</v>
      </c>
    </row>
    <row r="437" spans="1:40" ht="35.65" customHeight="1" x14ac:dyDescent="0.25">
      <c r="A437" s="142" t="str">
        <f t="shared" si="44"/>
        <v>✔</v>
      </c>
      <c r="B437" s="143">
        <v>2026</v>
      </c>
      <c r="C437" s="144" t="s">
        <v>13</v>
      </c>
      <c r="D437" s="144" t="s">
        <v>228</v>
      </c>
      <c r="E437" s="145" t="s">
        <v>39</v>
      </c>
      <c r="F437" s="145">
        <v>1</v>
      </c>
      <c r="G437" s="146" t="s">
        <v>1252</v>
      </c>
      <c r="H437" s="143" t="s">
        <v>179</v>
      </c>
      <c r="I437" s="145" t="s">
        <v>184</v>
      </c>
      <c r="J437" s="145" t="s">
        <v>1253</v>
      </c>
      <c r="K437" s="143" t="s">
        <v>99</v>
      </c>
      <c r="L437" s="145" t="s">
        <v>93</v>
      </c>
      <c r="M437" s="147" t="s">
        <v>3</v>
      </c>
      <c r="N437" s="148" t="s">
        <v>1003</v>
      </c>
      <c r="O437" s="149"/>
      <c r="P437" s="150"/>
      <c r="Q437" s="150"/>
      <c r="R437" s="145" t="s">
        <v>194</v>
      </c>
      <c r="S437" s="151"/>
      <c r="T437" s="152"/>
      <c r="U437" s="153" t="s">
        <v>1254</v>
      </c>
      <c r="V437" s="145">
        <v>2026</v>
      </c>
      <c r="W437" s="152">
        <v>46118</v>
      </c>
      <c r="X437" s="152"/>
      <c r="Y437" s="152">
        <v>46119</v>
      </c>
      <c r="Z437" s="149">
        <v>2335975.2000000002</v>
      </c>
      <c r="AA437" s="150">
        <v>216000</v>
      </c>
      <c r="AB437" s="150">
        <f>+Z437</f>
        <v>2335975.2000000002</v>
      </c>
      <c r="AC437" s="150">
        <f>+AA437</f>
        <v>216000</v>
      </c>
      <c r="AD437" s="150">
        <f>AB437</f>
        <v>2335975.2000000002</v>
      </c>
      <c r="AE437" s="150">
        <f>AD437</f>
        <v>2335975.2000000002</v>
      </c>
      <c r="AF437" s="154" t="s">
        <v>6</v>
      </c>
      <c r="AG437" s="153"/>
      <c r="AH437" s="150"/>
      <c r="AI437" s="150"/>
      <c r="AJ437" s="150"/>
      <c r="AK437" s="150"/>
      <c r="AL437" s="155"/>
      <c r="AM437" s="155"/>
      <c r="AN437" s="153" t="s">
        <v>1079</v>
      </c>
    </row>
    <row r="438" spans="1:40" ht="50.65" customHeight="1" x14ac:dyDescent="0.25">
      <c r="A438" s="142" t="str">
        <f t="shared" si="44"/>
        <v>✔</v>
      </c>
      <c r="B438" s="143">
        <v>2026</v>
      </c>
      <c r="C438" s="144" t="s">
        <v>13</v>
      </c>
      <c r="D438" s="144" t="s">
        <v>228</v>
      </c>
      <c r="E438" s="145" t="s">
        <v>39</v>
      </c>
      <c r="F438" s="145">
        <v>1</v>
      </c>
      <c r="G438" s="146" t="s">
        <v>1255</v>
      </c>
      <c r="H438" s="143" t="s">
        <v>179</v>
      </c>
      <c r="I438" s="145" t="s">
        <v>184</v>
      </c>
      <c r="J438" s="145" t="s">
        <v>1256</v>
      </c>
      <c r="K438" s="143" t="s">
        <v>99</v>
      </c>
      <c r="L438" s="145" t="s">
        <v>93</v>
      </c>
      <c r="M438" s="147" t="s">
        <v>3</v>
      </c>
      <c r="N438" s="148" t="s">
        <v>1003</v>
      </c>
      <c r="O438" s="149"/>
      <c r="P438" s="150"/>
      <c r="Q438" s="150"/>
      <c r="R438" s="145" t="s">
        <v>194</v>
      </c>
      <c r="S438" s="151"/>
      <c r="T438" s="152"/>
      <c r="U438" s="153" t="s">
        <v>1257</v>
      </c>
      <c r="V438" s="145">
        <v>2026</v>
      </c>
      <c r="W438" s="152">
        <v>46118</v>
      </c>
      <c r="X438" s="152"/>
      <c r="Y438" s="152">
        <v>46119</v>
      </c>
      <c r="Z438" s="149">
        <v>150000</v>
      </c>
      <c r="AA438" s="150">
        <v>0</v>
      </c>
      <c r="AB438" s="150">
        <f>Z438</f>
        <v>150000</v>
      </c>
      <c r="AC438" s="150">
        <v>0</v>
      </c>
      <c r="AD438" s="150">
        <v>125000</v>
      </c>
      <c r="AE438" s="150">
        <f t="shared" ref="AE438:AE445" si="47">AB438</f>
        <v>150000</v>
      </c>
      <c r="AF438" s="154" t="s">
        <v>6</v>
      </c>
      <c r="AG438" s="153"/>
      <c r="AH438" s="150"/>
      <c r="AI438" s="150"/>
      <c r="AJ438" s="150"/>
      <c r="AK438" s="150"/>
      <c r="AL438" s="155"/>
      <c r="AM438" s="155"/>
      <c r="AN438" s="153" t="s">
        <v>1079</v>
      </c>
    </row>
    <row r="439" spans="1:40" ht="95.1" customHeight="1" x14ac:dyDescent="0.25">
      <c r="A439" s="142" t="str">
        <f t="shared" si="44"/>
        <v>✔</v>
      </c>
      <c r="B439" s="143">
        <v>2025</v>
      </c>
      <c r="C439" s="144" t="s">
        <v>33</v>
      </c>
      <c r="D439" s="144" t="s">
        <v>1258</v>
      </c>
      <c r="E439" s="145" t="s">
        <v>51</v>
      </c>
      <c r="F439" s="145">
        <v>1</v>
      </c>
      <c r="G439" s="146" t="s">
        <v>1259</v>
      </c>
      <c r="H439" s="143" t="s">
        <v>179</v>
      </c>
      <c r="I439" s="145" t="s">
        <v>184</v>
      </c>
      <c r="J439" s="145" t="s">
        <v>1260</v>
      </c>
      <c r="K439" s="143" t="s">
        <v>98</v>
      </c>
      <c r="L439" s="145" t="s">
        <v>95</v>
      </c>
      <c r="M439" s="147" t="s">
        <v>4</v>
      </c>
      <c r="N439" s="148" t="s">
        <v>1011</v>
      </c>
      <c r="O439" s="149">
        <f>P439*1.2</f>
        <v>3067200</v>
      </c>
      <c r="P439" s="150">
        <v>2556000</v>
      </c>
      <c r="Q439" s="150">
        <f>P439/1.2</f>
        <v>2130000</v>
      </c>
      <c r="R439" s="145" t="s">
        <v>193</v>
      </c>
      <c r="S439" s="151"/>
      <c r="T439" s="152"/>
      <c r="U439" s="153" t="s">
        <v>1261</v>
      </c>
      <c r="V439" s="145">
        <v>2026</v>
      </c>
      <c r="W439" s="152">
        <v>46120</v>
      </c>
      <c r="X439" s="152"/>
      <c r="Y439" s="152">
        <v>46121</v>
      </c>
      <c r="Z439" s="149">
        <f>AB439/1.2</f>
        <v>1978042.9500000002</v>
      </c>
      <c r="AA439" s="150">
        <f>AC439/1.2</f>
        <v>184500</v>
      </c>
      <c r="AB439" s="150">
        <v>2373651.54</v>
      </c>
      <c r="AC439" s="150">
        <v>221400</v>
      </c>
      <c r="AD439" s="150">
        <f>Z439</f>
        <v>1978042.9500000002</v>
      </c>
      <c r="AE439" s="150">
        <f t="shared" si="47"/>
        <v>2373651.54</v>
      </c>
      <c r="AF439" s="154" t="s">
        <v>6</v>
      </c>
      <c r="AG439" s="153"/>
      <c r="AH439" s="150"/>
      <c r="AI439" s="150"/>
      <c r="AJ439" s="150"/>
      <c r="AK439" s="150"/>
      <c r="AL439" s="155"/>
      <c r="AM439" s="155"/>
      <c r="AN439" s="153" t="s">
        <v>1079</v>
      </c>
    </row>
    <row r="440" spans="1:40" ht="35.65" customHeight="1" x14ac:dyDescent="0.25">
      <c r="A440" s="142" t="str">
        <f t="shared" si="44"/>
        <v>✔</v>
      </c>
      <c r="B440" s="143">
        <v>2026</v>
      </c>
      <c r="C440" s="144" t="s">
        <v>33</v>
      </c>
      <c r="D440" s="144" t="s">
        <v>410</v>
      </c>
      <c r="E440" s="145" t="s">
        <v>53</v>
      </c>
      <c r="F440" s="145">
        <v>1</v>
      </c>
      <c r="G440" s="146" t="s">
        <v>1262</v>
      </c>
      <c r="H440" s="143" t="s">
        <v>179</v>
      </c>
      <c r="I440" s="145" t="s">
        <v>184</v>
      </c>
      <c r="J440" s="145" t="s">
        <v>1263</v>
      </c>
      <c r="K440" s="143" t="s">
        <v>99</v>
      </c>
      <c r="L440" s="145" t="s">
        <v>93</v>
      </c>
      <c r="M440" s="147" t="s">
        <v>3</v>
      </c>
      <c r="N440" s="148" t="s">
        <v>118</v>
      </c>
      <c r="O440" s="149"/>
      <c r="P440" s="150"/>
      <c r="Q440" s="150"/>
      <c r="R440" s="145" t="s">
        <v>194</v>
      </c>
      <c r="S440" s="151"/>
      <c r="T440" s="152"/>
      <c r="U440" s="153" t="s">
        <v>1264</v>
      </c>
      <c r="V440" s="145">
        <v>2026</v>
      </c>
      <c r="W440" s="152">
        <v>46106</v>
      </c>
      <c r="X440" s="152"/>
      <c r="Y440" s="152">
        <v>46133</v>
      </c>
      <c r="Z440" s="149">
        <v>89166.67</v>
      </c>
      <c r="AA440" s="150">
        <v>0</v>
      </c>
      <c r="AB440" s="150">
        <v>107000</v>
      </c>
      <c r="AC440" s="150">
        <v>0</v>
      </c>
      <c r="AD440" s="150">
        <f>Z440</f>
        <v>89166.67</v>
      </c>
      <c r="AE440" s="150">
        <f t="shared" si="47"/>
        <v>107000</v>
      </c>
      <c r="AF440" s="154" t="s">
        <v>6</v>
      </c>
      <c r="AG440" s="153"/>
      <c r="AH440" s="150"/>
      <c r="AI440" s="150"/>
      <c r="AJ440" s="150"/>
      <c r="AK440" s="150"/>
      <c r="AL440" s="155"/>
      <c r="AM440" s="155"/>
      <c r="AN440" s="153"/>
    </row>
    <row r="441" spans="1:40" ht="35.65" customHeight="1" x14ac:dyDescent="0.25">
      <c r="A441" s="142" t="str">
        <f t="shared" si="44"/>
        <v>✔</v>
      </c>
      <c r="B441" s="143">
        <v>2026</v>
      </c>
      <c r="C441" s="144" t="s">
        <v>33</v>
      </c>
      <c r="D441" s="144" t="s">
        <v>410</v>
      </c>
      <c r="E441" s="145" t="s">
        <v>53</v>
      </c>
      <c r="F441" s="145">
        <v>1</v>
      </c>
      <c r="G441" s="146" t="s">
        <v>1265</v>
      </c>
      <c r="H441" s="143" t="s">
        <v>179</v>
      </c>
      <c r="I441" s="145" t="s">
        <v>184</v>
      </c>
      <c r="J441" s="145" t="s">
        <v>1266</v>
      </c>
      <c r="K441" s="143" t="s">
        <v>99</v>
      </c>
      <c r="L441" s="145" t="s">
        <v>93</v>
      </c>
      <c r="M441" s="147" t="s">
        <v>3</v>
      </c>
      <c r="N441" s="148" t="s">
        <v>118</v>
      </c>
      <c r="O441" s="149"/>
      <c r="P441" s="150"/>
      <c r="Q441" s="150"/>
      <c r="R441" s="145" t="s">
        <v>194</v>
      </c>
      <c r="S441" s="151"/>
      <c r="T441" s="152"/>
      <c r="U441" s="153" t="s">
        <v>1267</v>
      </c>
      <c r="V441" s="145">
        <v>2026</v>
      </c>
      <c r="W441" s="152">
        <v>46106</v>
      </c>
      <c r="X441" s="152"/>
      <c r="Y441" s="152">
        <v>46133</v>
      </c>
      <c r="Z441" s="149">
        <v>31500</v>
      </c>
      <c r="AA441" s="150">
        <v>0</v>
      </c>
      <c r="AB441" s="150">
        <v>37800</v>
      </c>
      <c r="AC441" s="150">
        <v>0</v>
      </c>
      <c r="AD441" s="150">
        <f>Z441</f>
        <v>31500</v>
      </c>
      <c r="AE441" s="150">
        <f t="shared" si="47"/>
        <v>37800</v>
      </c>
      <c r="AF441" s="154" t="s">
        <v>6</v>
      </c>
      <c r="AG441" s="153"/>
      <c r="AH441" s="150"/>
      <c r="AI441" s="150"/>
      <c r="AJ441" s="150"/>
      <c r="AK441" s="150"/>
      <c r="AL441" s="155"/>
      <c r="AM441" s="155"/>
      <c r="AN441" s="153"/>
    </row>
    <row r="442" spans="1:40" ht="50.65" customHeight="1" x14ac:dyDescent="0.25">
      <c r="A442" s="142" t="str">
        <f t="shared" si="44"/>
        <v>✔</v>
      </c>
      <c r="B442" s="143">
        <v>2026</v>
      </c>
      <c r="C442" s="144" t="s">
        <v>23</v>
      </c>
      <c r="D442" s="144" t="s">
        <v>1268</v>
      </c>
      <c r="E442" s="145" t="s">
        <v>39</v>
      </c>
      <c r="F442" s="145">
        <v>1</v>
      </c>
      <c r="G442" s="146" t="s">
        <v>1269</v>
      </c>
      <c r="H442" s="143" t="s">
        <v>179</v>
      </c>
      <c r="I442" s="145" t="s">
        <v>184</v>
      </c>
      <c r="J442" s="163"/>
      <c r="K442" s="143" t="s">
        <v>99</v>
      </c>
      <c r="L442" s="145" t="s">
        <v>93</v>
      </c>
      <c r="M442" s="147" t="s">
        <v>3</v>
      </c>
      <c r="N442" s="148" t="s">
        <v>424</v>
      </c>
      <c r="O442" s="149"/>
      <c r="P442" s="150"/>
      <c r="Q442" s="150"/>
      <c r="R442" s="145" t="s">
        <v>193</v>
      </c>
      <c r="S442" s="151"/>
      <c r="T442" s="152"/>
      <c r="U442" s="153" t="s">
        <v>1270</v>
      </c>
      <c r="V442" s="145"/>
      <c r="W442" s="152">
        <v>46082</v>
      </c>
      <c r="X442" s="152"/>
      <c r="Y442" s="152">
        <v>46083</v>
      </c>
      <c r="Z442" s="149">
        <v>130000</v>
      </c>
      <c r="AA442" s="150">
        <v>0</v>
      </c>
      <c r="AB442" s="150">
        <f>Z442</f>
        <v>130000</v>
      </c>
      <c r="AC442" s="150">
        <v>0</v>
      </c>
      <c r="AD442" s="150">
        <f>AB442</f>
        <v>130000</v>
      </c>
      <c r="AE442" s="150">
        <f t="shared" si="47"/>
        <v>130000</v>
      </c>
      <c r="AF442" s="154" t="s">
        <v>6</v>
      </c>
      <c r="AG442" s="153"/>
      <c r="AH442" s="150"/>
      <c r="AI442" s="150"/>
      <c r="AJ442" s="150"/>
      <c r="AK442" s="150"/>
      <c r="AL442" s="155"/>
      <c r="AM442" s="155"/>
      <c r="AN442" s="153" t="s">
        <v>1079</v>
      </c>
    </row>
    <row r="443" spans="1:40" ht="50.65" customHeight="1" x14ac:dyDescent="0.25">
      <c r="A443" s="142" t="str">
        <f t="shared" si="44"/>
        <v>✔</v>
      </c>
      <c r="B443" s="143">
        <v>2026</v>
      </c>
      <c r="C443" s="144" t="s">
        <v>23</v>
      </c>
      <c r="D443" s="144" t="s">
        <v>1268</v>
      </c>
      <c r="E443" s="145" t="s">
        <v>39</v>
      </c>
      <c r="F443" s="145">
        <v>1</v>
      </c>
      <c r="G443" s="146" t="s">
        <v>1271</v>
      </c>
      <c r="H443" s="143" t="s">
        <v>179</v>
      </c>
      <c r="I443" s="145" t="s">
        <v>184</v>
      </c>
      <c r="J443" s="163"/>
      <c r="K443" s="143" t="s">
        <v>99</v>
      </c>
      <c r="L443" s="145" t="s">
        <v>93</v>
      </c>
      <c r="M443" s="147" t="s">
        <v>3</v>
      </c>
      <c r="N443" s="148" t="s">
        <v>424</v>
      </c>
      <c r="O443" s="149"/>
      <c r="P443" s="150"/>
      <c r="Q443" s="150"/>
      <c r="R443" s="145" t="s">
        <v>193</v>
      </c>
      <c r="S443" s="151"/>
      <c r="T443" s="152"/>
      <c r="U443" s="153" t="s">
        <v>1272</v>
      </c>
      <c r="V443" s="145"/>
      <c r="W443" s="152">
        <v>46082</v>
      </c>
      <c r="X443" s="152"/>
      <c r="Y443" s="152">
        <v>46083</v>
      </c>
      <c r="Z443" s="149">
        <v>130000</v>
      </c>
      <c r="AA443" s="150">
        <v>0</v>
      </c>
      <c r="AB443" s="150">
        <f>Z443</f>
        <v>130000</v>
      </c>
      <c r="AC443" s="150">
        <v>0</v>
      </c>
      <c r="AD443" s="150">
        <f>AB443</f>
        <v>130000</v>
      </c>
      <c r="AE443" s="150">
        <f t="shared" si="47"/>
        <v>130000</v>
      </c>
      <c r="AF443" s="154" t="s">
        <v>6</v>
      </c>
      <c r="AG443" s="153"/>
      <c r="AH443" s="150"/>
      <c r="AI443" s="150"/>
      <c r="AJ443" s="150"/>
      <c r="AK443" s="150"/>
      <c r="AL443" s="155"/>
      <c r="AM443" s="155"/>
      <c r="AN443" s="153" t="s">
        <v>1079</v>
      </c>
    </row>
    <row r="444" spans="1:40" ht="50.65" customHeight="1" x14ac:dyDescent="0.25">
      <c r="A444" s="142" t="str">
        <f t="shared" si="44"/>
        <v>✔</v>
      </c>
      <c r="B444" s="143">
        <v>2026</v>
      </c>
      <c r="C444" s="144" t="s">
        <v>23</v>
      </c>
      <c r="D444" s="144" t="s">
        <v>1268</v>
      </c>
      <c r="E444" s="145" t="s">
        <v>39</v>
      </c>
      <c r="F444" s="145">
        <v>1</v>
      </c>
      <c r="G444" s="146" t="s">
        <v>1273</v>
      </c>
      <c r="H444" s="143" t="s">
        <v>179</v>
      </c>
      <c r="I444" s="145" t="s">
        <v>184</v>
      </c>
      <c r="J444" s="163"/>
      <c r="K444" s="143" t="s">
        <v>99</v>
      </c>
      <c r="L444" s="145" t="s">
        <v>93</v>
      </c>
      <c r="M444" s="147" t="s">
        <v>3</v>
      </c>
      <c r="N444" s="148" t="s">
        <v>424</v>
      </c>
      <c r="O444" s="149"/>
      <c r="P444" s="150"/>
      <c r="Q444" s="150"/>
      <c r="R444" s="145" t="s">
        <v>193</v>
      </c>
      <c r="S444" s="151"/>
      <c r="T444" s="152"/>
      <c r="U444" s="153" t="s">
        <v>1274</v>
      </c>
      <c r="V444" s="145"/>
      <c r="W444" s="152">
        <v>46082</v>
      </c>
      <c r="X444" s="152"/>
      <c r="Y444" s="152">
        <v>46083</v>
      </c>
      <c r="Z444" s="149">
        <v>130000</v>
      </c>
      <c r="AA444" s="150">
        <v>0</v>
      </c>
      <c r="AB444" s="150">
        <f>Z444</f>
        <v>130000</v>
      </c>
      <c r="AC444" s="150">
        <v>0</v>
      </c>
      <c r="AD444" s="150">
        <f>AB444</f>
        <v>130000</v>
      </c>
      <c r="AE444" s="150">
        <f t="shared" si="47"/>
        <v>130000</v>
      </c>
      <c r="AF444" s="154" t="s">
        <v>6</v>
      </c>
      <c r="AG444" s="153"/>
      <c r="AH444" s="150"/>
      <c r="AI444" s="150"/>
      <c r="AJ444" s="150"/>
      <c r="AK444" s="150"/>
      <c r="AL444" s="155"/>
      <c r="AM444" s="155"/>
      <c r="AN444" s="153" t="s">
        <v>1079</v>
      </c>
    </row>
    <row r="445" spans="1:40" ht="50.65" customHeight="1" x14ac:dyDescent="0.25">
      <c r="A445" s="142" t="str">
        <f t="shared" si="44"/>
        <v>✔</v>
      </c>
      <c r="B445" s="143">
        <v>2026</v>
      </c>
      <c r="C445" s="144" t="s">
        <v>761</v>
      </c>
      <c r="D445" s="144" t="s">
        <v>1275</v>
      </c>
      <c r="E445" s="145" t="s">
        <v>51</v>
      </c>
      <c r="F445" s="145">
        <v>1</v>
      </c>
      <c r="G445" s="146" t="s">
        <v>1065</v>
      </c>
      <c r="H445" s="143" t="s">
        <v>179</v>
      </c>
      <c r="I445" s="145" t="s">
        <v>184</v>
      </c>
      <c r="J445" s="163"/>
      <c r="K445" s="143" t="s">
        <v>98</v>
      </c>
      <c r="L445" s="145" t="s">
        <v>93</v>
      </c>
      <c r="M445" s="147" t="s">
        <v>4</v>
      </c>
      <c r="N445" s="148" t="s">
        <v>1064</v>
      </c>
      <c r="O445" s="149">
        <f>P445*1.2</f>
        <v>895579.2</v>
      </c>
      <c r="P445" s="150">
        <v>746316</v>
      </c>
      <c r="Q445" s="150">
        <f>P445/1.2</f>
        <v>621930</v>
      </c>
      <c r="R445" s="145" t="s">
        <v>194</v>
      </c>
      <c r="S445" s="151"/>
      <c r="T445" s="152"/>
      <c r="U445" s="153"/>
      <c r="V445" s="145"/>
      <c r="W445" s="152">
        <v>46128</v>
      </c>
      <c r="X445" s="152">
        <v>46126</v>
      </c>
      <c r="Y445" s="152">
        <v>46212</v>
      </c>
      <c r="Z445" s="149"/>
      <c r="AA445" s="150"/>
      <c r="AB445" s="150">
        <v>641388</v>
      </c>
      <c r="AC445" s="150">
        <v>0</v>
      </c>
      <c r="AD445" s="150">
        <v>534490</v>
      </c>
      <c r="AE445" s="150">
        <f t="shared" si="47"/>
        <v>641388</v>
      </c>
      <c r="AF445" s="154" t="s">
        <v>6</v>
      </c>
      <c r="AG445" s="153"/>
      <c r="AH445" s="150"/>
      <c r="AI445" s="150"/>
      <c r="AJ445" s="150"/>
      <c r="AK445" s="150"/>
      <c r="AL445" s="155"/>
      <c r="AM445" s="155"/>
      <c r="AN445" s="153" t="s">
        <v>1276</v>
      </c>
    </row>
    <row r="446" spans="1:40" ht="32.1" customHeight="1" x14ac:dyDescent="0.25">
      <c r="A446" s="142" t="str">
        <f t="shared" si="44"/>
        <v>✔</v>
      </c>
      <c r="B446" s="143">
        <v>2026</v>
      </c>
      <c r="C446" s="144" t="s">
        <v>26</v>
      </c>
      <c r="D446" s="144" t="s">
        <v>196</v>
      </c>
      <c r="E446" s="145" t="s">
        <v>39</v>
      </c>
      <c r="F446" s="145">
        <v>1</v>
      </c>
      <c r="G446" s="146" t="s">
        <v>1277</v>
      </c>
      <c r="H446" s="143" t="s">
        <v>179</v>
      </c>
      <c r="I446" s="145" t="s">
        <v>184</v>
      </c>
      <c r="J446" s="145">
        <v>20000459</v>
      </c>
      <c r="K446" s="143" t="s">
        <v>99</v>
      </c>
      <c r="L446" s="145" t="s">
        <v>93</v>
      </c>
      <c r="M446" s="147" t="s">
        <v>3</v>
      </c>
      <c r="N446" s="148" t="s">
        <v>117</v>
      </c>
      <c r="O446" s="149"/>
      <c r="P446" s="150"/>
      <c r="Q446" s="150"/>
      <c r="R446" s="145" t="s">
        <v>196</v>
      </c>
      <c r="S446" s="151"/>
      <c r="T446" s="152"/>
      <c r="U446" s="153" t="s">
        <v>1278</v>
      </c>
      <c r="V446" s="145"/>
      <c r="W446" s="152"/>
      <c r="X446" s="152"/>
      <c r="Y446" s="152"/>
      <c r="Z446" s="149">
        <f t="shared" ref="Z446:Z476" si="48">AD446</f>
        <v>622864.76</v>
      </c>
      <c r="AA446" s="150">
        <v>0</v>
      </c>
      <c r="AB446" s="150">
        <f t="shared" ref="AB446:AB476" si="49">AD446</f>
        <v>622864.76</v>
      </c>
      <c r="AC446" s="150">
        <v>0</v>
      </c>
      <c r="AD446" s="150">
        <f t="shared" ref="AD446:AD476" si="50">AE446</f>
        <v>622864.76</v>
      </c>
      <c r="AE446" s="150">
        <v>622864.76</v>
      </c>
      <c r="AF446" s="154" t="s">
        <v>6</v>
      </c>
      <c r="AG446" s="153"/>
      <c r="AH446" s="150"/>
      <c r="AI446" s="150"/>
      <c r="AJ446" s="150"/>
      <c r="AK446" s="150"/>
      <c r="AL446" s="155"/>
      <c r="AM446" s="155"/>
      <c r="AN446" s="153" t="s">
        <v>1079</v>
      </c>
    </row>
    <row r="447" spans="1:40" ht="32.1" customHeight="1" x14ac:dyDescent="0.25">
      <c r="A447" s="142" t="str">
        <f t="shared" si="44"/>
        <v>✔</v>
      </c>
      <c r="B447" s="143">
        <v>2026</v>
      </c>
      <c r="C447" s="144" t="s">
        <v>26</v>
      </c>
      <c r="D447" s="144" t="s">
        <v>196</v>
      </c>
      <c r="E447" s="145" t="s">
        <v>39</v>
      </c>
      <c r="F447" s="145">
        <v>1</v>
      </c>
      <c r="G447" s="146" t="s">
        <v>1277</v>
      </c>
      <c r="H447" s="143" t="s">
        <v>179</v>
      </c>
      <c r="I447" s="145" t="s">
        <v>184</v>
      </c>
      <c r="J447" s="145">
        <v>20000470</v>
      </c>
      <c r="K447" s="143" t="s">
        <v>99</v>
      </c>
      <c r="L447" s="145" t="s">
        <v>93</v>
      </c>
      <c r="M447" s="147" t="s">
        <v>3</v>
      </c>
      <c r="N447" s="148" t="s">
        <v>117</v>
      </c>
      <c r="O447" s="149"/>
      <c r="P447" s="150"/>
      <c r="Q447" s="150"/>
      <c r="R447" s="145" t="s">
        <v>196</v>
      </c>
      <c r="S447" s="151"/>
      <c r="T447" s="152"/>
      <c r="U447" s="153" t="s">
        <v>1279</v>
      </c>
      <c r="V447" s="145"/>
      <c r="W447" s="152"/>
      <c r="X447" s="152"/>
      <c r="Y447" s="152"/>
      <c r="Z447" s="149">
        <f t="shared" si="48"/>
        <v>9116.24</v>
      </c>
      <c r="AA447" s="150">
        <v>0</v>
      </c>
      <c r="AB447" s="150">
        <f t="shared" si="49"/>
        <v>9116.24</v>
      </c>
      <c r="AC447" s="150">
        <v>0</v>
      </c>
      <c r="AD447" s="150">
        <f t="shared" si="50"/>
        <v>9116.24</v>
      </c>
      <c r="AE447" s="150">
        <v>9116.24</v>
      </c>
      <c r="AF447" s="154" t="s">
        <v>6</v>
      </c>
      <c r="AG447" s="153"/>
      <c r="AH447" s="150"/>
      <c r="AI447" s="150"/>
      <c r="AJ447" s="150"/>
      <c r="AK447" s="150"/>
      <c r="AL447" s="155"/>
      <c r="AM447" s="155"/>
      <c r="AN447" s="153" t="s">
        <v>1079</v>
      </c>
    </row>
    <row r="448" spans="1:40" ht="32.1" customHeight="1" x14ac:dyDescent="0.25">
      <c r="A448" s="142" t="str">
        <f t="shared" si="44"/>
        <v>✔</v>
      </c>
      <c r="B448" s="143">
        <v>2026</v>
      </c>
      <c r="C448" s="144" t="s">
        <v>26</v>
      </c>
      <c r="D448" s="144" t="s">
        <v>196</v>
      </c>
      <c r="E448" s="145" t="s">
        <v>39</v>
      </c>
      <c r="F448" s="145">
        <v>1</v>
      </c>
      <c r="G448" s="146" t="s">
        <v>1277</v>
      </c>
      <c r="H448" s="143" t="s">
        <v>179</v>
      </c>
      <c r="I448" s="145" t="s">
        <v>184</v>
      </c>
      <c r="J448" s="145">
        <v>20000471</v>
      </c>
      <c r="K448" s="143" t="s">
        <v>99</v>
      </c>
      <c r="L448" s="145" t="s">
        <v>93</v>
      </c>
      <c r="M448" s="147" t="s">
        <v>3</v>
      </c>
      <c r="N448" s="148" t="s">
        <v>117</v>
      </c>
      <c r="O448" s="149"/>
      <c r="P448" s="150"/>
      <c r="Q448" s="150"/>
      <c r="R448" s="145" t="s">
        <v>196</v>
      </c>
      <c r="S448" s="151"/>
      <c r="T448" s="152"/>
      <c r="U448" s="153" t="s">
        <v>1280</v>
      </c>
      <c r="V448" s="145"/>
      <c r="W448" s="152"/>
      <c r="X448" s="152"/>
      <c r="Y448" s="152"/>
      <c r="Z448" s="149">
        <f t="shared" si="48"/>
        <v>12762.72</v>
      </c>
      <c r="AA448" s="150">
        <v>0</v>
      </c>
      <c r="AB448" s="150">
        <f t="shared" si="49"/>
        <v>12762.72</v>
      </c>
      <c r="AC448" s="150">
        <v>0</v>
      </c>
      <c r="AD448" s="150">
        <f t="shared" si="50"/>
        <v>12762.72</v>
      </c>
      <c r="AE448" s="150">
        <v>12762.72</v>
      </c>
      <c r="AF448" s="154" t="s">
        <v>6</v>
      </c>
      <c r="AG448" s="153"/>
      <c r="AH448" s="150"/>
      <c r="AI448" s="150"/>
      <c r="AJ448" s="150"/>
      <c r="AK448" s="150"/>
      <c r="AL448" s="155"/>
      <c r="AM448" s="155"/>
      <c r="AN448" s="153" t="s">
        <v>1079</v>
      </c>
    </row>
    <row r="449" spans="1:40" ht="32.1" customHeight="1" x14ac:dyDescent="0.25">
      <c r="A449" s="142" t="str">
        <f t="shared" si="44"/>
        <v>✔</v>
      </c>
      <c r="B449" s="143">
        <v>2026</v>
      </c>
      <c r="C449" s="144" t="s">
        <v>26</v>
      </c>
      <c r="D449" s="144" t="s">
        <v>196</v>
      </c>
      <c r="E449" s="145" t="s">
        <v>39</v>
      </c>
      <c r="F449" s="145">
        <v>1</v>
      </c>
      <c r="G449" s="146" t="s">
        <v>1277</v>
      </c>
      <c r="H449" s="143" t="s">
        <v>179</v>
      </c>
      <c r="I449" s="145" t="s">
        <v>184</v>
      </c>
      <c r="J449" s="145">
        <v>20000454</v>
      </c>
      <c r="K449" s="143" t="s">
        <v>99</v>
      </c>
      <c r="L449" s="145" t="s">
        <v>93</v>
      </c>
      <c r="M449" s="147" t="s">
        <v>3</v>
      </c>
      <c r="N449" s="148" t="s">
        <v>117</v>
      </c>
      <c r="O449" s="149"/>
      <c r="P449" s="150"/>
      <c r="Q449" s="150"/>
      <c r="R449" s="145" t="s">
        <v>196</v>
      </c>
      <c r="S449" s="151"/>
      <c r="T449" s="152"/>
      <c r="U449" s="153" t="s">
        <v>1281</v>
      </c>
      <c r="V449" s="145"/>
      <c r="W449" s="152"/>
      <c r="X449" s="152"/>
      <c r="Y449" s="152"/>
      <c r="Z449" s="149">
        <f t="shared" si="48"/>
        <v>1896356.04</v>
      </c>
      <c r="AA449" s="150">
        <v>0</v>
      </c>
      <c r="AB449" s="150">
        <f t="shared" si="49"/>
        <v>1896356.04</v>
      </c>
      <c r="AC449" s="150">
        <v>0</v>
      </c>
      <c r="AD449" s="150">
        <f t="shared" si="50"/>
        <v>1896356.04</v>
      </c>
      <c r="AE449" s="150">
        <v>1896356.04</v>
      </c>
      <c r="AF449" s="154" t="s">
        <v>6</v>
      </c>
      <c r="AG449" s="153"/>
      <c r="AH449" s="150"/>
      <c r="AI449" s="150"/>
      <c r="AJ449" s="150"/>
      <c r="AK449" s="150"/>
      <c r="AL449" s="155"/>
      <c r="AM449" s="155"/>
      <c r="AN449" s="153" t="s">
        <v>1079</v>
      </c>
    </row>
    <row r="450" spans="1:40" ht="32.1" customHeight="1" x14ac:dyDescent="0.25">
      <c r="A450" s="142" t="str">
        <f t="shared" ref="A450:A513" si="51">IF(AF450="ENGAGE","✔",IF(AF450="EN COURS D'ENGAGEMENT","◕",IF(AF450="PREENGAGE","◑",IF(AF450="EN COURS DE PREENGAGEMENT","◔",IF(AF450="NON ENGAGE","✖","")))))</f>
        <v>✔</v>
      </c>
      <c r="B450" s="143">
        <v>2026</v>
      </c>
      <c r="C450" s="144" t="s">
        <v>26</v>
      </c>
      <c r="D450" s="144" t="s">
        <v>196</v>
      </c>
      <c r="E450" s="145" t="s">
        <v>39</v>
      </c>
      <c r="F450" s="145">
        <v>1</v>
      </c>
      <c r="G450" s="146" t="s">
        <v>1277</v>
      </c>
      <c r="H450" s="143" t="s">
        <v>179</v>
      </c>
      <c r="I450" s="145" t="s">
        <v>184</v>
      </c>
      <c r="J450" s="145">
        <v>20000481</v>
      </c>
      <c r="K450" s="143" t="s">
        <v>99</v>
      </c>
      <c r="L450" s="145" t="s">
        <v>93</v>
      </c>
      <c r="M450" s="147" t="s">
        <v>3</v>
      </c>
      <c r="N450" s="148" t="s">
        <v>117</v>
      </c>
      <c r="O450" s="149"/>
      <c r="P450" s="150"/>
      <c r="Q450" s="150"/>
      <c r="R450" s="145" t="s">
        <v>196</v>
      </c>
      <c r="S450" s="151"/>
      <c r="T450" s="152"/>
      <c r="U450" s="153" t="s">
        <v>1282</v>
      </c>
      <c r="V450" s="145"/>
      <c r="W450" s="152"/>
      <c r="X450" s="152"/>
      <c r="Y450" s="152"/>
      <c r="Z450" s="149">
        <f t="shared" si="48"/>
        <v>190540.92</v>
      </c>
      <c r="AA450" s="150">
        <v>0</v>
      </c>
      <c r="AB450" s="150">
        <f t="shared" si="49"/>
        <v>190540.92</v>
      </c>
      <c r="AC450" s="150">
        <v>0</v>
      </c>
      <c r="AD450" s="150">
        <f t="shared" si="50"/>
        <v>190540.92</v>
      </c>
      <c r="AE450" s="150">
        <v>190540.92</v>
      </c>
      <c r="AF450" s="154" t="s">
        <v>6</v>
      </c>
      <c r="AG450" s="153"/>
      <c r="AH450" s="150"/>
      <c r="AI450" s="150"/>
      <c r="AJ450" s="150"/>
      <c r="AK450" s="150"/>
      <c r="AL450" s="155"/>
      <c r="AM450" s="155"/>
      <c r="AN450" s="153" t="s">
        <v>1079</v>
      </c>
    </row>
    <row r="451" spans="1:40" ht="32.1" customHeight="1" x14ac:dyDescent="0.25">
      <c r="A451" s="142" t="str">
        <f t="shared" si="51"/>
        <v>✔</v>
      </c>
      <c r="B451" s="143">
        <v>2026</v>
      </c>
      <c r="C451" s="144" t="s">
        <v>26</v>
      </c>
      <c r="D451" s="144" t="s">
        <v>196</v>
      </c>
      <c r="E451" s="145" t="s">
        <v>39</v>
      </c>
      <c r="F451" s="145">
        <v>1</v>
      </c>
      <c r="G451" s="146" t="s">
        <v>1277</v>
      </c>
      <c r="H451" s="143" t="s">
        <v>179</v>
      </c>
      <c r="I451" s="145" t="s">
        <v>184</v>
      </c>
      <c r="J451" s="145">
        <v>20000669</v>
      </c>
      <c r="K451" s="143" t="s">
        <v>99</v>
      </c>
      <c r="L451" s="145" t="s">
        <v>93</v>
      </c>
      <c r="M451" s="147" t="s">
        <v>3</v>
      </c>
      <c r="N451" s="148" t="s">
        <v>117</v>
      </c>
      <c r="O451" s="149"/>
      <c r="P451" s="150"/>
      <c r="Q451" s="150"/>
      <c r="R451" s="145" t="s">
        <v>196</v>
      </c>
      <c r="S451" s="151"/>
      <c r="T451" s="152"/>
      <c r="U451" s="153" t="s">
        <v>1283</v>
      </c>
      <c r="V451" s="145"/>
      <c r="W451" s="152"/>
      <c r="X451" s="152"/>
      <c r="Y451" s="152"/>
      <c r="Z451" s="149">
        <f t="shared" si="48"/>
        <v>144079.24</v>
      </c>
      <c r="AA451" s="150">
        <v>0</v>
      </c>
      <c r="AB451" s="150">
        <f t="shared" si="49"/>
        <v>144079.24</v>
      </c>
      <c r="AC451" s="150">
        <v>0</v>
      </c>
      <c r="AD451" s="150">
        <f t="shared" si="50"/>
        <v>144079.24</v>
      </c>
      <c r="AE451" s="150">
        <v>144079.24</v>
      </c>
      <c r="AF451" s="154" t="s">
        <v>6</v>
      </c>
      <c r="AG451" s="153"/>
      <c r="AH451" s="150"/>
      <c r="AI451" s="150"/>
      <c r="AJ451" s="150"/>
      <c r="AK451" s="150"/>
      <c r="AL451" s="155"/>
      <c r="AM451" s="155"/>
      <c r="AN451" s="153" t="s">
        <v>1079</v>
      </c>
    </row>
    <row r="452" spans="1:40" ht="32.1" customHeight="1" x14ac:dyDescent="0.25">
      <c r="A452" s="142" t="str">
        <f t="shared" si="51"/>
        <v>✔</v>
      </c>
      <c r="B452" s="143">
        <v>2026</v>
      </c>
      <c r="C452" s="144" t="s">
        <v>26</v>
      </c>
      <c r="D452" s="144" t="s">
        <v>196</v>
      </c>
      <c r="E452" s="145" t="s">
        <v>39</v>
      </c>
      <c r="F452" s="145">
        <v>1</v>
      </c>
      <c r="G452" s="146" t="s">
        <v>1277</v>
      </c>
      <c r="H452" s="143" t="s">
        <v>179</v>
      </c>
      <c r="I452" s="145" t="s">
        <v>184</v>
      </c>
      <c r="J452" s="145">
        <v>20000468</v>
      </c>
      <c r="K452" s="143" t="s">
        <v>99</v>
      </c>
      <c r="L452" s="145" t="s">
        <v>93</v>
      </c>
      <c r="M452" s="147" t="s">
        <v>3</v>
      </c>
      <c r="N452" s="148" t="s">
        <v>117</v>
      </c>
      <c r="O452" s="149"/>
      <c r="P452" s="150"/>
      <c r="Q452" s="150"/>
      <c r="R452" s="145" t="s">
        <v>196</v>
      </c>
      <c r="S452" s="151"/>
      <c r="T452" s="152"/>
      <c r="U452" s="153" t="s">
        <v>1284</v>
      </c>
      <c r="V452" s="145"/>
      <c r="W452" s="152"/>
      <c r="X452" s="152"/>
      <c r="Y452" s="152"/>
      <c r="Z452" s="149">
        <f t="shared" si="48"/>
        <v>25525.52</v>
      </c>
      <c r="AA452" s="150">
        <v>0</v>
      </c>
      <c r="AB452" s="150">
        <f t="shared" si="49"/>
        <v>25525.52</v>
      </c>
      <c r="AC452" s="150">
        <v>0</v>
      </c>
      <c r="AD452" s="150">
        <f t="shared" si="50"/>
        <v>25525.52</v>
      </c>
      <c r="AE452" s="150">
        <v>25525.52</v>
      </c>
      <c r="AF452" s="154" t="s">
        <v>6</v>
      </c>
      <c r="AG452" s="153"/>
      <c r="AH452" s="150"/>
      <c r="AI452" s="150"/>
      <c r="AJ452" s="150"/>
      <c r="AK452" s="150"/>
      <c r="AL452" s="155"/>
      <c r="AM452" s="155"/>
      <c r="AN452" s="153" t="s">
        <v>1079</v>
      </c>
    </row>
    <row r="453" spans="1:40" ht="32.1" customHeight="1" x14ac:dyDescent="0.25">
      <c r="A453" s="142" t="str">
        <f t="shared" si="51"/>
        <v>✔</v>
      </c>
      <c r="B453" s="143">
        <v>2026</v>
      </c>
      <c r="C453" s="144" t="s">
        <v>26</v>
      </c>
      <c r="D453" s="144" t="s">
        <v>196</v>
      </c>
      <c r="E453" s="145" t="s">
        <v>39</v>
      </c>
      <c r="F453" s="145">
        <v>1</v>
      </c>
      <c r="G453" s="146" t="s">
        <v>1277</v>
      </c>
      <c r="H453" s="143" t="s">
        <v>179</v>
      </c>
      <c r="I453" s="145" t="s">
        <v>184</v>
      </c>
      <c r="J453" s="145">
        <v>20000469</v>
      </c>
      <c r="K453" s="143" t="s">
        <v>99</v>
      </c>
      <c r="L453" s="145" t="s">
        <v>93</v>
      </c>
      <c r="M453" s="147" t="s">
        <v>3</v>
      </c>
      <c r="N453" s="148" t="s">
        <v>117</v>
      </c>
      <c r="O453" s="149"/>
      <c r="P453" s="150"/>
      <c r="Q453" s="150"/>
      <c r="R453" s="145" t="s">
        <v>196</v>
      </c>
      <c r="S453" s="151"/>
      <c r="T453" s="152"/>
      <c r="U453" s="153" t="s">
        <v>1285</v>
      </c>
      <c r="V453" s="145"/>
      <c r="W453" s="152"/>
      <c r="X453" s="152"/>
      <c r="Y453" s="152"/>
      <c r="Z453" s="149">
        <f t="shared" si="48"/>
        <v>25525.52</v>
      </c>
      <c r="AA453" s="150">
        <v>0</v>
      </c>
      <c r="AB453" s="150">
        <f t="shared" si="49"/>
        <v>25525.52</v>
      </c>
      <c r="AC453" s="150">
        <v>0</v>
      </c>
      <c r="AD453" s="150">
        <f t="shared" si="50"/>
        <v>25525.52</v>
      </c>
      <c r="AE453" s="150">
        <v>25525.52</v>
      </c>
      <c r="AF453" s="154" t="s">
        <v>6</v>
      </c>
      <c r="AG453" s="153"/>
      <c r="AH453" s="150"/>
      <c r="AI453" s="150"/>
      <c r="AJ453" s="150"/>
      <c r="AK453" s="150"/>
      <c r="AL453" s="155"/>
      <c r="AM453" s="155"/>
      <c r="AN453" s="153" t="s">
        <v>1079</v>
      </c>
    </row>
    <row r="454" spans="1:40" ht="35.65" customHeight="1" x14ac:dyDescent="0.25">
      <c r="A454" s="142" t="str">
        <f t="shared" si="51"/>
        <v>✔</v>
      </c>
      <c r="B454" s="143">
        <v>2026</v>
      </c>
      <c r="C454" s="144" t="s">
        <v>26</v>
      </c>
      <c r="D454" s="144" t="s">
        <v>196</v>
      </c>
      <c r="E454" s="145" t="s">
        <v>39</v>
      </c>
      <c r="F454" s="145">
        <v>1</v>
      </c>
      <c r="G454" s="146" t="s">
        <v>1277</v>
      </c>
      <c r="H454" s="143" t="s">
        <v>179</v>
      </c>
      <c r="I454" s="145" t="s">
        <v>184</v>
      </c>
      <c r="J454" s="145">
        <v>20000451</v>
      </c>
      <c r="K454" s="143" t="s">
        <v>99</v>
      </c>
      <c r="L454" s="145" t="s">
        <v>93</v>
      </c>
      <c r="M454" s="147" t="s">
        <v>3</v>
      </c>
      <c r="N454" s="148" t="s">
        <v>117</v>
      </c>
      <c r="O454" s="149"/>
      <c r="P454" s="150"/>
      <c r="Q454" s="150"/>
      <c r="R454" s="145" t="s">
        <v>196</v>
      </c>
      <c r="S454" s="151"/>
      <c r="T454" s="152"/>
      <c r="U454" s="153" t="s">
        <v>1286</v>
      </c>
      <c r="V454" s="145"/>
      <c r="W454" s="152"/>
      <c r="X454" s="152"/>
      <c r="Y454" s="152"/>
      <c r="Z454" s="149">
        <f t="shared" si="48"/>
        <v>88245</v>
      </c>
      <c r="AA454" s="150">
        <v>0</v>
      </c>
      <c r="AB454" s="150">
        <f t="shared" si="49"/>
        <v>88245</v>
      </c>
      <c r="AC454" s="150">
        <v>0</v>
      </c>
      <c r="AD454" s="150">
        <f t="shared" si="50"/>
        <v>88245</v>
      </c>
      <c r="AE454" s="150">
        <v>88245</v>
      </c>
      <c r="AF454" s="154" t="s">
        <v>6</v>
      </c>
      <c r="AG454" s="153"/>
      <c r="AH454" s="150"/>
      <c r="AI454" s="150"/>
      <c r="AJ454" s="150"/>
      <c r="AK454" s="150"/>
      <c r="AL454" s="155"/>
      <c r="AM454" s="155"/>
      <c r="AN454" s="153" t="s">
        <v>1079</v>
      </c>
    </row>
    <row r="455" spans="1:40" ht="32.1" customHeight="1" x14ac:dyDescent="0.25">
      <c r="A455" s="142" t="str">
        <f t="shared" si="51"/>
        <v>✔</v>
      </c>
      <c r="B455" s="143">
        <v>2026</v>
      </c>
      <c r="C455" s="144" t="s">
        <v>26</v>
      </c>
      <c r="D455" s="144" t="s">
        <v>196</v>
      </c>
      <c r="E455" s="145" t="s">
        <v>39</v>
      </c>
      <c r="F455" s="145">
        <v>1</v>
      </c>
      <c r="G455" s="146" t="s">
        <v>1277</v>
      </c>
      <c r="H455" s="143" t="s">
        <v>179</v>
      </c>
      <c r="I455" s="145" t="s">
        <v>184</v>
      </c>
      <c r="J455" s="145">
        <v>20000668</v>
      </c>
      <c r="K455" s="143" t="s">
        <v>99</v>
      </c>
      <c r="L455" s="145" t="s">
        <v>93</v>
      </c>
      <c r="M455" s="147" t="s">
        <v>3</v>
      </c>
      <c r="N455" s="148" t="s">
        <v>117</v>
      </c>
      <c r="O455" s="149"/>
      <c r="P455" s="150"/>
      <c r="Q455" s="150"/>
      <c r="R455" s="145" t="s">
        <v>196</v>
      </c>
      <c r="S455" s="151"/>
      <c r="T455" s="152"/>
      <c r="U455" s="153" t="s">
        <v>1287</v>
      </c>
      <c r="V455" s="145"/>
      <c r="W455" s="152"/>
      <c r="X455" s="152"/>
      <c r="Y455" s="152"/>
      <c r="Z455" s="149">
        <f t="shared" si="48"/>
        <v>265585.03999999998</v>
      </c>
      <c r="AA455" s="150">
        <v>0</v>
      </c>
      <c r="AB455" s="150">
        <f t="shared" si="49"/>
        <v>265585.03999999998</v>
      </c>
      <c r="AC455" s="150">
        <v>0</v>
      </c>
      <c r="AD455" s="150">
        <f t="shared" si="50"/>
        <v>265585.03999999998</v>
      </c>
      <c r="AE455" s="150">
        <v>265585.03999999998</v>
      </c>
      <c r="AF455" s="154" t="s">
        <v>6</v>
      </c>
      <c r="AG455" s="153"/>
      <c r="AH455" s="150"/>
      <c r="AI455" s="150"/>
      <c r="AJ455" s="150"/>
      <c r="AK455" s="150"/>
      <c r="AL455" s="155"/>
      <c r="AM455" s="155"/>
      <c r="AN455" s="153" t="s">
        <v>1079</v>
      </c>
    </row>
    <row r="456" spans="1:40" ht="32.1" customHeight="1" x14ac:dyDescent="0.25">
      <c r="A456" s="142" t="str">
        <f t="shared" si="51"/>
        <v>✔</v>
      </c>
      <c r="B456" s="143">
        <v>2026</v>
      </c>
      <c r="C456" s="144" t="s">
        <v>26</v>
      </c>
      <c r="D456" s="144" t="s">
        <v>196</v>
      </c>
      <c r="E456" s="145" t="s">
        <v>39</v>
      </c>
      <c r="F456" s="145">
        <v>1</v>
      </c>
      <c r="G456" s="146" t="s">
        <v>1277</v>
      </c>
      <c r="H456" s="143" t="s">
        <v>179</v>
      </c>
      <c r="I456" s="145" t="s">
        <v>184</v>
      </c>
      <c r="J456" s="145">
        <v>20000480</v>
      </c>
      <c r="K456" s="143" t="s">
        <v>99</v>
      </c>
      <c r="L456" s="145" t="s">
        <v>93</v>
      </c>
      <c r="M456" s="147" t="s">
        <v>3</v>
      </c>
      <c r="N456" s="148" t="s">
        <v>117</v>
      </c>
      <c r="O456" s="149"/>
      <c r="P456" s="150"/>
      <c r="Q456" s="150"/>
      <c r="R456" s="145" t="s">
        <v>196</v>
      </c>
      <c r="S456" s="151"/>
      <c r="T456" s="152"/>
      <c r="U456" s="153" t="s">
        <v>1288</v>
      </c>
      <c r="V456" s="145"/>
      <c r="W456" s="152"/>
      <c r="X456" s="152"/>
      <c r="Y456" s="152"/>
      <c r="Z456" s="149">
        <f t="shared" si="48"/>
        <v>135907.6</v>
      </c>
      <c r="AA456" s="150">
        <v>0</v>
      </c>
      <c r="AB456" s="150">
        <f t="shared" si="49"/>
        <v>135907.6</v>
      </c>
      <c r="AC456" s="150">
        <v>0</v>
      </c>
      <c r="AD456" s="150">
        <f t="shared" si="50"/>
        <v>135907.6</v>
      </c>
      <c r="AE456" s="150">
        <v>135907.6</v>
      </c>
      <c r="AF456" s="154" t="s">
        <v>6</v>
      </c>
      <c r="AG456" s="153"/>
      <c r="AH456" s="150"/>
      <c r="AI456" s="150"/>
      <c r="AJ456" s="150"/>
      <c r="AK456" s="150"/>
      <c r="AL456" s="155"/>
      <c r="AM456" s="155"/>
      <c r="AN456" s="153" t="s">
        <v>1079</v>
      </c>
    </row>
    <row r="457" spans="1:40" ht="35.65" customHeight="1" x14ac:dyDescent="0.25">
      <c r="A457" s="142" t="str">
        <f t="shared" si="51"/>
        <v>✔</v>
      </c>
      <c r="B457" s="143">
        <v>2026</v>
      </c>
      <c r="C457" s="144" t="s">
        <v>26</v>
      </c>
      <c r="D457" s="144" t="s">
        <v>196</v>
      </c>
      <c r="E457" s="145" t="s">
        <v>39</v>
      </c>
      <c r="F457" s="145">
        <v>1</v>
      </c>
      <c r="G457" s="146" t="s">
        <v>1277</v>
      </c>
      <c r="H457" s="143" t="s">
        <v>179</v>
      </c>
      <c r="I457" s="145" t="s">
        <v>184</v>
      </c>
      <c r="J457" s="145">
        <v>20000482</v>
      </c>
      <c r="K457" s="143" t="s">
        <v>99</v>
      </c>
      <c r="L457" s="145" t="s">
        <v>93</v>
      </c>
      <c r="M457" s="147" t="s">
        <v>3</v>
      </c>
      <c r="N457" s="148" t="s">
        <v>117</v>
      </c>
      <c r="O457" s="149"/>
      <c r="P457" s="150"/>
      <c r="Q457" s="150"/>
      <c r="R457" s="145" t="s">
        <v>196</v>
      </c>
      <c r="S457" s="151"/>
      <c r="T457" s="152"/>
      <c r="U457" s="153" t="s">
        <v>1289</v>
      </c>
      <c r="V457" s="145"/>
      <c r="W457" s="152"/>
      <c r="X457" s="152"/>
      <c r="Y457" s="152"/>
      <c r="Z457" s="149">
        <f t="shared" si="48"/>
        <v>1863740.64</v>
      </c>
      <c r="AA457" s="150">
        <v>0</v>
      </c>
      <c r="AB457" s="150">
        <f t="shared" si="49"/>
        <v>1863740.64</v>
      </c>
      <c r="AC457" s="150">
        <v>0</v>
      </c>
      <c r="AD457" s="150">
        <f t="shared" si="50"/>
        <v>1863740.64</v>
      </c>
      <c r="AE457" s="150">
        <v>1863740.64</v>
      </c>
      <c r="AF457" s="154" t="s">
        <v>6</v>
      </c>
      <c r="AG457" s="153"/>
      <c r="AH457" s="150"/>
      <c r="AI457" s="150"/>
      <c r="AJ457" s="150"/>
      <c r="AK457" s="150"/>
      <c r="AL457" s="155"/>
      <c r="AM457" s="155"/>
      <c r="AN457" s="153" t="s">
        <v>1079</v>
      </c>
    </row>
    <row r="458" spans="1:40" ht="35.65" customHeight="1" x14ac:dyDescent="0.25">
      <c r="A458" s="142" t="str">
        <f t="shared" si="51"/>
        <v>✔</v>
      </c>
      <c r="B458" s="143">
        <v>2026</v>
      </c>
      <c r="C458" s="144" t="s">
        <v>26</v>
      </c>
      <c r="D458" s="144" t="s">
        <v>196</v>
      </c>
      <c r="E458" s="145" t="s">
        <v>39</v>
      </c>
      <c r="F458" s="145">
        <v>1</v>
      </c>
      <c r="G458" s="146" t="s">
        <v>1277</v>
      </c>
      <c r="H458" s="143" t="s">
        <v>179</v>
      </c>
      <c r="I458" s="145" t="s">
        <v>184</v>
      </c>
      <c r="J458" s="145">
        <v>20000464</v>
      </c>
      <c r="K458" s="143" t="s">
        <v>99</v>
      </c>
      <c r="L458" s="145" t="s">
        <v>93</v>
      </c>
      <c r="M458" s="147" t="s">
        <v>3</v>
      </c>
      <c r="N458" s="148" t="s">
        <v>117</v>
      </c>
      <c r="O458" s="149"/>
      <c r="P458" s="150"/>
      <c r="Q458" s="150"/>
      <c r="R458" s="145" t="s">
        <v>196</v>
      </c>
      <c r="S458" s="151"/>
      <c r="T458" s="152"/>
      <c r="U458" s="153" t="s">
        <v>1290</v>
      </c>
      <c r="V458" s="145"/>
      <c r="W458" s="152"/>
      <c r="X458" s="152"/>
      <c r="Y458" s="152"/>
      <c r="Z458" s="149">
        <f t="shared" si="48"/>
        <v>1553117.28</v>
      </c>
      <c r="AA458" s="150">
        <v>0</v>
      </c>
      <c r="AB458" s="150">
        <f t="shared" si="49"/>
        <v>1553117.28</v>
      </c>
      <c r="AC458" s="150">
        <v>0</v>
      </c>
      <c r="AD458" s="150">
        <f t="shared" si="50"/>
        <v>1553117.28</v>
      </c>
      <c r="AE458" s="150">
        <v>1553117.28</v>
      </c>
      <c r="AF458" s="154" t="s">
        <v>6</v>
      </c>
      <c r="AG458" s="153"/>
      <c r="AH458" s="150"/>
      <c r="AI458" s="150"/>
      <c r="AJ458" s="150"/>
      <c r="AK458" s="150"/>
      <c r="AL458" s="155"/>
      <c r="AM458" s="155"/>
      <c r="AN458" s="153" t="s">
        <v>1079</v>
      </c>
    </row>
    <row r="459" spans="1:40" ht="32.1" customHeight="1" x14ac:dyDescent="0.25">
      <c r="A459" s="142" t="str">
        <f t="shared" si="51"/>
        <v>✔</v>
      </c>
      <c r="B459" s="143">
        <v>2026</v>
      </c>
      <c r="C459" s="144" t="s">
        <v>26</v>
      </c>
      <c r="D459" s="144" t="s">
        <v>196</v>
      </c>
      <c r="E459" s="145" t="s">
        <v>39</v>
      </c>
      <c r="F459" s="145">
        <v>1</v>
      </c>
      <c r="G459" s="146" t="s">
        <v>1277</v>
      </c>
      <c r="H459" s="143" t="s">
        <v>179</v>
      </c>
      <c r="I459" s="145" t="s">
        <v>184</v>
      </c>
      <c r="J459" s="145">
        <v>20000466</v>
      </c>
      <c r="K459" s="143" t="s">
        <v>99</v>
      </c>
      <c r="L459" s="145" t="s">
        <v>93</v>
      </c>
      <c r="M459" s="147" t="s">
        <v>3</v>
      </c>
      <c r="N459" s="148" t="s">
        <v>117</v>
      </c>
      <c r="O459" s="149"/>
      <c r="P459" s="150"/>
      <c r="Q459" s="150"/>
      <c r="R459" s="145" t="s">
        <v>196</v>
      </c>
      <c r="S459" s="151"/>
      <c r="T459" s="152"/>
      <c r="U459" s="153" t="s">
        <v>1291</v>
      </c>
      <c r="V459" s="145"/>
      <c r="W459" s="152"/>
      <c r="X459" s="152"/>
      <c r="Y459" s="152"/>
      <c r="Z459" s="149">
        <f t="shared" si="48"/>
        <v>1588415.4</v>
      </c>
      <c r="AA459" s="150">
        <v>0</v>
      </c>
      <c r="AB459" s="150">
        <f t="shared" si="49"/>
        <v>1588415.4</v>
      </c>
      <c r="AC459" s="150">
        <v>0</v>
      </c>
      <c r="AD459" s="150">
        <f t="shared" si="50"/>
        <v>1588415.4</v>
      </c>
      <c r="AE459" s="150">
        <v>1588415.4</v>
      </c>
      <c r="AF459" s="154" t="s">
        <v>6</v>
      </c>
      <c r="AG459" s="153"/>
      <c r="AH459" s="150"/>
      <c r="AI459" s="150"/>
      <c r="AJ459" s="150"/>
      <c r="AK459" s="150"/>
      <c r="AL459" s="155"/>
      <c r="AM459" s="155"/>
      <c r="AN459" s="153" t="s">
        <v>1079</v>
      </c>
    </row>
    <row r="460" spans="1:40" ht="32.1" customHeight="1" x14ac:dyDescent="0.25">
      <c r="A460" s="142" t="str">
        <f t="shared" si="51"/>
        <v>✔</v>
      </c>
      <c r="B460" s="143">
        <v>2026</v>
      </c>
      <c r="C460" s="144" t="s">
        <v>26</v>
      </c>
      <c r="D460" s="144" t="s">
        <v>196</v>
      </c>
      <c r="E460" s="145" t="s">
        <v>39</v>
      </c>
      <c r="F460" s="145">
        <v>1</v>
      </c>
      <c r="G460" s="146" t="s">
        <v>1277</v>
      </c>
      <c r="H460" s="143" t="s">
        <v>179</v>
      </c>
      <c r="I460" s="145" t="s">
        <v>184</v>
      </c>
      <c r="J460" s="145">
        <v>20000465</v>
      </c>
      <c r="K460" s="143" t="s">
        <v>99</v>
      </c>
      <c r="L460" s="145" t="s">
        <v>93</v>
      </c>
      <c r="M460" s="147" t="s">
        <v>3</v>
      </c>
      <c r="N460" s="148" t="s">
        <v>117</v>
      </c>
      <c r="O460" s="149"/>
      <c r="P460" s="150"/>
      <c r="Q460" s="150"/>
      <c r="R460" s="145" t="s">
        <v>196</v>
      </c>
      <c r="S460" s="151"/>
      <c r="T460" s="152"/>
      <c r="U460" s="153" t="s">
        <v>1291</v>
      </c>
      <c r="V460" s="145"/>
      <c r="W460" s="152"/>
      <c r="X460" s="152"/>
      <c r="Y460" s="152"/>
      <c r="Z460" s="149">
        <f t="shared" si="48"/>
        <v>529471.80000000005</v>
      </c>
      <c r="AA460" s="150">
        <v>0</v>
      </c>
      <c r="AB460" s="150">
        <f t="shared" si="49"/>
        <v>529471.80000000005</v>
      </c>
      <c r="AC460" s="150">
        <v>0</v>
      </c>
      <c r="AD460" s="150">
        <f t="shared" si="50"/>
        <v>529471.80000000005</v>
      </c>
      <c r="AE460" s="150">
        <v>529471.80000000005</v>
      </c>
      <c r="AF460" s="154" t="s">
        <v>6</v>
      </c>
      <c r="AG460" s="153"/>
      <c r="AH460" s="150"/>
      <c r="AI460" s="150"/>
      <c r="AJ460" s="150"/>
      <c r="AK460" s="150"/>
      <c r="AL460" s="155"/>
      <c r="AM460" s="155"/>
      <c r="AN460" s="153" t="s">
        <v>1079</v>
      </c>
    </row>
    <row r="461" spans="1:40" ht="32.1" customHeight="1" x14ac:dyDescent="0.25">
      <c r="A461" s="142" t="str">
        <f t="shared" si="51"/>
        <v>✔</v>
      </c>
      <c r="B461" s="143">
        <v>2026</v>
      </c>
      <c r="C461" s="144" t="s">
        <v>26</v>
      </c>
      <c r="D461" s="144" t="s">
        <v>196</v>
      </c>
      <c r="E461" s="145" t="s">
        <v>39</v>
      </c>
      <c r="F461" s="145">
        <v>1</v>
      </c>
      <c r="G461" s="146" t="s">
        <v>1277</v>
      </c>
      <c r="H461" s="143" t="s">
        <v>179</v>
      </c>
      <c r="I461" s="145" t="s">
        <v>184</v>
      </c>
      <c r="J461" s="145">
        <v>20000467</v>
      </c>
      <c r="K461" s="143" t="s">
        <v>99</v>
      </c>
      <c r="L461" s="145" t="s">
        <v>93</v>
      </c>
      <c r="M461" s="147" t="s">
        <v>3</v>
      </c>
      <c r="N461" s="148" t="s">
        <v>117</v>
      </c>
      <c r="O461" s="149"/>
      <c r="P461" s="150"/>
      <c r="Q461" s="150"/>
      <c r="R461" s="145" t="s">
        <v>196</v>
      </c>
      <c r="S461" s="151"/>
      <c r="T461" s="152"/>
      <c r="U461" s="153" t="s">
        <v>1291</v>
      </c>
      <c r="V461" s="145"/>
      <c r="W461" s="152"/>
      <c r="X461" s="152"/>
      <c r="Y461" s="152"/>
      <c r="Z461" s="149">
        <f t="shared" si="48"/>
        <v>641784</v>
      </c>
      <c r="AA461" s="150">
        <v>0</v>
      </c>
      <c r="AB461" s="150">
        <f t="shared" si="49"/>
        <v>641784</v>
      </c>
      <c r="AC461" s="150">
        <v>0</v>
      </c>
      <c r="AD461" s="150">
        <f t="shared" si="50"/>
        <v>641784</v>
      </c>
      <c r="AE461" s="150">
        <v>641784</v>
      </c>
      <c r="AF461" s="154" t="s">
        <v>6</v>
      </c>
      <c r="AG461" s="153"/>
      <c r="AH461" s="150"/>
      <c r="AI461" s="150"/>
      <c r="AJ461" s="150"/>
      <c r="AK461" s="150"/>
      <c r="AL461" s="155"/>
      <c r="AM461" s="155"/>
      <c r="AN461" s="153" t="s">
        <v>1079</v>
      </c>
    </row>
    <row r="462" spans="1:40" ht="32.1" customHeight="1" x14ac:dyDescent="0.25">
      <c r="A462" s="142" t="str">
        <f t="shared" si="51"/>
        <v>✔</v>
      </c>
      <c r="B462" s="143">
        <v>2026</v>
      </c>
      <c r="C462" s="144" t="s">
        <v>26</v>
      </c>
      <c r="D462" s="144" t="s">
        <v>196</v>
      </c>
      <c r="E462" s="145" t="s">
        <v>39</v>
      </c>
      <c r="F462" s="145">
        <v>1</v>
      </c>
      <c r="G462" s="146" t="s">
        <v>1277</v>
      </c>
      <c r="H462" s="143" t="s">
        <v>179</v>
      </c>
      <c r="I462" s="145" t="s">
        <v>184</v>
      </c>
      <c r="J462" s="145">
        <v>20000472</v>
      </c>
      <c r="K462" s="143" t="s">
        <v>99</v>
      </c>
      <c r="L462" s="145" t="s">
        <v>93</v>
      </c>
      <c r="M462" s="147" t="s">
        <v>3</v>
      </c>
      <c r="N462" s="148" t="s">
        <v>117</v>
      </c>
      <c r="O462" s="149"/>
      <c r="P462" s="150"/>
      <c r="Q462" s="150"/>
      <c r="R462" s="145" t="s">
        <v>196</v>
      </c>
      <c r="S462" s="151"/>
      <c r="T462" s="152"/>
      <c r="U462" s="153" t="s">
        <v>1292</v>
      </c>
      <c r="V462" s="145"/>
      <c r="W462" s="152"/>
      <c r="X462" s="152"/>
      <c r="Y462" s="152"/>
      <c r="Z462" s="149">
        <f t="shared" si="48"/>
        <v>260724.72</v>
      </c>
      <c r="AA462" s="150">
        <v>0</v>
      </c>
      <c r="AB462" s="150">
        <f t="shared" si="49"/>
        <v>260724.72</v>
      </c>
      <c r="AC462" s="150">
        <v>0</v>
      </c>
      <c r="AD462" s="150">
        <f t="shared" si="50"/>
        <v>260724.72</v>
      </c>
      <c r="AE462" s="150">
        <v>260724.72</v>
      </c>
      <c r="AF462" s="154" t="s">
        <v>6</v>
      </c>
      <c r="AG462" s="153"/>
      <c r="AH462" s="150"/>
      <c r="AI462" s="150"/>
      <c r="AJ462" s="150"/>
      <c r="AK462" s="150"/>
      <c r="AL462" s="155"/>
      <c r="AM462" s="155"/>
      <c r="AN462" s="153" t="s">
        <v>1079</v>
      </c>
    </row>
    <row r="463" spans="1:40" ht="32.1" customHeight="1" x14ac:dyDescent="0.25">
      <c r="A463" s="142" t="str">
        <f t="shared" si="51"/>
        <v>✔</v>
      </c>
      <c r="B463" s="143">
        <v>2026</v>
      </c>
      <c r="C463" s="144" t="s">
        <v>26</v>
      </c>
      <c r="D463" s="144" t="s">
        <v>196</v>
      </c>
      <c r="E463" s="145" t="s">
        <v>39</v>
      </c>
      <c r="F463" s="145">
        <v>1</v>
      </c>
      <c r="G463" s="146" t="s">
        <v>1277</v>
      </c>
      <c r="H463" s="143" t="s">
        <v>179</v>
      </c>
      <c r="I463" s="145" t="s">
        <v>184</v>
      </c>
      <c r="J463" s="145">
        <v>20000473</v>
      </c>
      <c r="K463" s="143" t="s">
        <v>99</v>
      </c>
      <c r="L463" s="145" t="s">
        <v>93</v>
      </c>
      <c r="M463" s="147" t="s">
        <v>3</v>
      </c>
      <c r="N463" s="148" t="s">
        <v>117</v>
      </c>
      <c r="O463" s="149"/>
      <c r="P463" s="150"/>
      <c r="Q463" s="150"/>
      <c r="R463" s="145" t="s">
        <v>196</v>
      </c>
      <c r="S463" s="151"/>
      <c r="T463" s="152"/>
      <c r="U463" s="153" t="s">
        <v>1293</v>
      </c>
      <c r="V463" s="145"/>
      <c r="W463" s="152"/>
      <c r="X463" s="152"/>
      <c r="Y463" s="152"/>
      <c r="Z463" s="149">
        <f t="shared" si="48"/>
        <v>260724.72</v>
      </c>
      <c r="AA463" s="150">
        <v>0</v>
      </c>
      <c r="AB463" s="150">
        <f t="shared" si="49"/>
        <v>260724.72</v>
      </c>
      <c r="AC463" s="150">
        <v>0</v>
      </c>
      <c r="AD463" s="150">
        <f t="shared" si="50"/>
        <v>260724.72</v>
      </c>
      <c r="AE463" s="150">
        <v>260724.72</v>
      </c>
      <c r="AF463" s="154" t="s">
        <v>6</v>
      </c>
      <c r="AG463" s="153"/>
      <c r="AH463" s="150"/>
      <c r="AI463" s="150"/>
      <c r="AJ463" s="150"/>
      <c r="AK463" s="150"/>
      <c r="AL463" s="155"/>
      <c r="AM463" s="155"/>
      <c r="AN463" s="153" t="s">
        <v>1079</v>
      </c>
    </row>
    <row r="464" spans="1:40" ht="32.1" customHeight="1" x14ac:dyDescent="0.25">
      <c r="A464" s="142" t="str">
        <f t="shared" si="51"/>
        <v>✔</v>
      </c>
      <c r="B464" s="143">
        <v>2026</v>
      </c>
      <c r="C464" s="144" t="s">
        <v>26</v>
      </c>
      <c r="D464" s="144" t="s">
        <v>196</v>
      </c>
      <c r="E464" s="145" t="s">
        <v>39</v>
      </c>
      <c r="F464" s="145">
        <v>1</v>
      </c>
      <c r="G464" s="146" t="s">
        <v>1277</v>
      </c>
      <c r="H464" s="143" t="s">
        <v>179</v>
      </c>
      <c r="I464" s="145" t="s">
        <v>184</v>
      </c>
      <c r="J464" s="145">
        <v>20000474</v>
      </c>
      <c r="K464" s="143" t="s">
        <v>99</v>
      </c>
      <c r="L464" s="145" t="s">
        <v>93</v>
      </c>
      <c r="M464" s="147" t="s">
        <v>3</v>
      </c>
      <c r="N464" s="148" t="s">
        <v>117</v>
      </c>
      <c r="O464" s="149"/>
      <c r="P464" s="150"/>
      <c r="Q464" s="150"/>
      <c r="R464" s="145" t="s">
        <v>196</v>
      </c>
      <c r="S464" s="151"/>
      <c r="T464" s="152"/>
      <c r="U464" s="153" t="s">
        <v>1294</v>
      </c>
      <c r="V464" s="145"/>
      <c r="W464" s="152"/>
      <c r="X464" s="152"/>
      <c r="Y464" s="152"/>
      <c r="Z464" s="149">
        <f t="shared" si="48"/>
        <v>521449.44</v>
      </c>
      <c r="AA464" s="150">
        <v>0</v>
      </c>
      <c r="AB464" s="150">
        <f t="shared" si="49"/>
        <v>521449.44</v>
      </c>
      <c r="AC464" s="150">
        <v>0</v>
      </c>
      <c r="AD464" s="150">
        <f t="shared" si="50"/>
        <v>521449.44</v>
      </c>
      <c r="AE464" s="150">
        <v>521449.44</v>
      </c>
      <c r="AF464" s="154" t="s">
        <v>6</v>
      </c>
      <c r="AG464" s="153"/>
      <c r="AH464" s="150"/>
      <c r="AI464" s="150"/>
      <c r="AJ464" s="150"/>
      <c r="AK464" s="150"/>
      <c r="AL464" s="155"/>
      <c r="AM464" s="155"/>
      <c r="AN464" s="153" t="s">
        <v>1079</v>
      </c>
    </row>
    <row r="465" spans="1:40" ht="32.1" customHeight="1" x14ac:dyDescent="0.25">
      <c r="A465" s="142" t="str">
        <f t="shared" si="51"/>
        <v>✔</v>
      </c>
      <c r="B465" s="143">
        <v>2026</v>
      </c>
      <c r="C465" s="144" t="s">
        <v>26</v>
      </c>
      <c r="D465" s="144" t="s">
        <v>196</v>
      </c>
      <c r="E465" s="145" t="s">
        <v>39</v>
      </c>
      <c r="F465" s="145">
        <v>1</v>
      </c>
      <c r="G465" s="146" t="s">
        <v>1277</v>
      </c>
      <c r="H465" s="143" t="s">
        <v>179</v>
      </c>
      <c r="I465" s="145" t="s">
        <v>184</v>
      </c>
      <c r="J465" s="145">
        <v>20000475</v>
      </c>
      <c r="K465" s="143" t="s">
        <v>99</v>
      </c>
      <c r="L465" s="145" t="s">
        <v>93</v>
      </c>
      <c r="M465" s="147" t="s">
        <v>3</v>
      </c>
      <c r="N465" s="148" t="s">
        <v>117</v>
      </c>
      <c r="O465" s="149"/>
      <c r="P465" s="150"/>
      <c r="Q465" s="150"/>
      <c r="R465" s="145" t="s">
        <v>196</v>
      </c>
      <c r="S465" s="151"/>
      <c r="T465" s="152"/>
      <c r="U465" s="153" t="s">
        <v>1295</v>
      </c>
      <c r="V465" s="145"/>
      <c r="W465" s="152"/>
      <c r="X465" s="152"/>
      <c r="Y465" s="152"/>
      <c r="Z465" s="149">
        <f t="shared" si="48"/>
        <v>521449.44</v>
      </c>
      <c r="AA465" s="150">
        <v>0</v>
      </c>
      <c r="AB465" s="150">
        <f t="shared" si="49"/>
        <v>521449.44</v>
      </c>
      <c r="AC465" s="150">
        <v>0</v>
      </c>
      <c r="AD465" s="150">
        <f t="shared" si="50"/>
        <v>521449.44</v>
      </c>
      <c r="AE465" s="150">
        <v>521449.44</v>
      </c>
      <c r="AF465" s="154" t="s">
        <v>6</v>
      </c>
      <c r="AG465" s="153"/>
      <c r="AH465" s="150"/>
      <c r="AI465" s="150"/>
      <c r="AJ465" s="150"/>
      <c r="AK465" s="150"/>
      <c r="AL465" s="155"/>
      <c r="AM465" s="155"/>
      <c r="AN465" s="153" t="s">
        <v>1079</v>
      </c>
    </row>
    <row r="466" spans="1:40" ht="32.1" customHeight="1" x14ac:dyDescent="0.25">
      <c r="A466" s="142" t="str">
        <f t="shared" si="51"/>
        <v>✔</v>
      </c>
      <c r="B466" s="143">
        <v>2026</v>
      </c>
      <c r="C466" s="144" t="s">
        <v>26</v>
      </c>
      <c r="D466" s="144" t="s">
        <v>196</v>
      </c>
      <c r="E466" s="145" t="s">
        <v>39</v>
      </c>
      <c r="F466" s="145">
        <v>1</v>
      </c>
      <c r="G466" s="146" t="s">
        <v>1277</v>
      </c>
      <c r="H466" s="143" t="s">
        <v>179</v>
      </c>
      <c r="I466" s="145" t="s">
        <v>184</v>
      </c>
      <c r="J466" s="145">
        <v>20000476</v>
      </c>
      <c r="K466" s="143" t="s">
        <v>99</v>
      </c>
      <c r="L466" s="145" t="s">
        <v>93</v>
      </c>
      <c r="M466" s="147" t="s">
        <v>3</v>
      </c>
      <c r="N466" s="148" t="s">
        <v>117</v>
      </c>
      <c r="O466" s="149"/>
      <c r="P466" s="150"/>
      <c r="Q466" s="150"/>
      <c r="R466" s="145" t="s">
        <v>196</v>
      </c>
      <c r="S466" s="151"/>
      <c r="T466" s="152"/>
      <c r="U466" s="153" t="s">
        <v>1296</v>
      </c>
      <c r="V466" s="145"/>
      <c r="W466" s="152"/>
      <c r="X466" s="152"/>
      <c r="Y466" s="152"/>
      <c r="Z466" s="149">
        <f t="shared" si="48"/>
        <v>521449.44</v>
      </c>
      <c r="AA466" s="150">
        <v>0</v>
      </c>
      <c r="AB466" s="150">
        <f t="shared" si="49"/>
        <v>521449.44</v>
      </c>
      <c r="AC466" s="150">
        <v>0</v>
      </c>
      <c r="AD466" s="150">
        <f t="shared" si="50"/>
        <v>521449.44</v>
      </c>
      <c r="AE466" s="150">
        <v>521449.44</v>
      </c>
      <c r="AF466" s="154" t="s">
        <v>6</v>
      </c>
      <c r="AG466" s="153"/>
      <c r="AH466" s="150"/>
      <c r="AI466" s="150"/>
      <c r="AJ466" s="150"/>
      <c r="AK466" s="150"/>
      <c r="AL466" s="155"/>
      <c r="AM466" s="155"/>
      <c r="AN466" s="153" t="s">
        <v>1079</v>
      </c>
    </row>
    <row r="467" spans="1:40" ht="32.1" customHeight="1" x14ac:dyDescent="0.25">
      <c r="A467" s="142" t="str">
        <f t="shared" si="51"/>
        <v>✔</v>
      </c>
      <c r="B467" s="143">
        <v>2026</v>
      </c>
      <c r="C467" s="144" t="s">
        <v>26</v>
      </c>
      <c r="D467" s="144" t="s">
        <v>196</v>
      </c>
      <c r="E467" s="145" t="s">
        <v>39</v>
      </c>
      <c r="F467" s="145">
        <v>1</v>
      </c>
      <c r="G467" s="146" t="s">
        <v>1277</v>
      </c>
      <c r="H467" s="143" t="s">
        <v>179</v>
      </c>
      <c r="I467" s="145" t="s">
        <v>184</v>
      </c>
      <c r="J467" s="145">
        <v>20000479</v>
      </c>
      <c r="K467" s="143" t="s">
        <v>99</v>
      </c>
      <c r="L467" s="145" t="s">
        <v>93</v>
      </c>
      <c r="M467" s="147" t="s">
        <v>3</v>
      </c>
      <c r="N467" s="148" t="s">
        <v>117</v>
      </c>
      <c r="O467" s="149"/>
      <c r="P467" s="150"/>
      <c r="Q467" s="150"/>
      <c r="R467" s="145" t="s">
        <v>196</v>
      </c>
      <c r="S467" s="151"/>
      <c r="T467" s="152"/>
      <c r="U467" s="153" t="s">
        <v>1297</v>
      </c>
      <c r="V467" s="145"/>
      <c r="W467" s="152"/>
      <c r="X467" s="152"/>
      <c r="Y467" s="152"/>
      <c r="Z467" s="149">
        <f t="shared" si="48"/>
        <v>75219.960000000006</v>
      </c>
      <c r="AA467" s="150">
        <v>0</v>
      </c>
      <c r="AB467" s="150">
        <f t="shared" si="49"/>
        <v>75219.960000000006</v>
      </c>
      <c r="AC467" s="150">
        <v>0</v>
      </c>
      <c r="AD467" s="150">
        <f t="shared" si="50"/>
        <v>75219.960000000006</v>
      </c>
      <c r="AE467" s="150">
        <v>75219.960000000006</v>
      </c>
      <c r="AF467" s="154" t="s">
        <v>6</v>
      </c>
      <c r="AG467" s="153"/>
      <c r="AH467" s="150"/>
      <c r="AI467" s="150"/>
      <c r="AJ467" s="150"/>
      <c r="AK467" s="150"/>
      <c r="AL467" s="155"/>
      <c r="AM467" s="155"/>
      <c r="AN467" s="153" t="s">
        <v>1079</v>
      </c>
    </row>
    <row r="468" spans="1:40" ht="32.1" customHeight="1" x14ac:dyDescent="0.25">
      <c r="A468" s="142" t="str">
        <f t="shared" si="51"/>
        <v>✔</v>
      </c>
      <c r="B468" s="143">
        <v>2026</v>
      </c>
      <c r="C468" s="144" t="s">
        <v>26</v>
      </c>
      <c r="D468" s="144" t="s">
        <v>196</v>
      </c>
      <c r="E468" s="145" t="s">
        <v>39</v>
      </c>
      <c r="F468" s="145">
        <v>1</v>
      </c>
      <c r="G468" s="146" t="s">
        <v>1277</v>
      </c>
      <c r="H468" s="143" t="s">
        <v>179</v>
      </c>
      <c r="I468" s="145" t="s">
        <v>184</v>
      </c>
      <c r="J468" s="145">
        <v>20000478</v>
      </c>
      <c r="K468" s="143" t="s">
        <v>99</v>
      </c>
      <c r="L468" s="145" t="s">
        <v>93</v>
      </c>
      <c r="M468" s="147" t="s">
        <v>3</v>
      </c>
      <c r="N468" s="148" t="s">
        <v>117</v>
      </c>
      <c r="O468" s="149"/>
      <c r="P468" s="150"/>
      <c r="Q468" s="150"/>
      <c r="R468" s="145" t="s">
        <v>196</v>
      </c>
      <c r="S468" s="151"/>
      <c r="T468" s="152"/>
      <c r="U468" s="153" t="s">
        <v>1297</v>
      </c>
      <c r="V468" s="145"/>
      <c r="W468" s="152"/>
      <c r="X468" s="152"/>
      <c r="Y468" s="152"/>
      <c r="Z468" s="149">
        <f t="shared" si="48"/>
        <v>38579.879999999997</v>
      </c>
      <c r="AA468" s="150">
        <v>0</v>
      </c>
      <c r="AB468" s="150">
        <f t="shared" si="49"/>
        <v>38579.879999999997</v>
      </c>
      <c r="AC468" s="150">
        <v>0</v>
      </c>
      <c r="AD468" s="150">
        <f t="shared" si="50"/>
        <v>38579.879999999997</v>
      </c>
      <c r="AE468" s="150">
        <v>38579.879999999997</v>
      </c>
      <c r="AF468" s="154" t="s">
        <v>6</v>
      </c>
      <c r="AG468" s="153"/>
      <c r="AH468" s="150"/>
      <c r="AI468" s="150"/>
      <c r="AJ468" s="150"/>
      <c r="AK468" s="150"/>
      <c r="AL468" s="155"/>
      <c r="AM468" s="155"/>
      <c r="AN468" s="153" t="s">
        <v>1079</v>
      </c>
    </row>
    <row r="469" spans="1:40" ht="32.1" customHeight="1" x14ac:dyDescent="0.25">
      <c r="A469" s="142" t="str">
        <f t="shared" si="51"/>
        <v>✔</v>
      </c>
      <c r="B469" s="143">
        <v>2026</v>
      </c>
      <c r="C469" s="144" t="s">
        <v>26</v>
      </c>
      <c r="D469" s="144" t="s">
        <v>196</v>
      </c>
      <c r="E469" s="145" t="s">
        <v>39</v>
      </c>
      <c r="F469" s="145">
        <v>1</v>
      </c>
      <c r="G469" s="146" t="s">
        <v>1277</v>
      </c>
      <c r="H469" s="143" t="s">
        <v>179</v>
      </c>
      <c r="I469" s="145" t="s">
        <v>184</v>
      </c>
      <c r="J469" s="145">
        <v>20000477</v>
      </c>
      <c r="K469" s="143" t="s">
        <v>99</v>
      </c>
      <c r="L469" s="145" t="s">
        <v>93</v>
      </c>
      <c r="M469" s="147" t="s">
        <v>3</v>
      </c>
      <c r="N469" s="148" t="s">
        <v>117</v>
      </c>
      <c r="O469" s="149"/>
      <c r="P469" s="150"/>
      <c r="Q469" s="150"/>
      <c r="R469" s="145" t="s">
        <v>196</v>
      </c>
      <c r="S469" s="151"/>
      <c r="T469" s="152"/>
      <c r="U469" s="153" t="s">
        <v>1298</v>
      </c>
      <c r="V469" s="145"/>
      <c r="W469" s="152"/>
      <c r="X469" s="152"/>
      <c r="Y469" s="152"/>
      <c r="Z469" s="149">
        <f t="shared" si="48"/>
        <v>319440</v>
      </c>
      <c r="AA469" s="150">
        <v>0</v>
      </c>
      <c r="AB469" s="150">
        <f t="shared" si="49"/>
        <v>319440</v>
      </c>
      <c r="AC469" s="150">
        <v>0</v>
      </c>
      <c r="AD469" s="150">
        <f t="shared" si="50"/>
        <v>319440</v>
      </c>
      <c r="AE469" s="150">
        <v>319440</v>
      </c>
      <c r="AF469" s="154" t="s">
        <v>6</v>
      </c>
      <c r="AG469" s="153"/>
      <c r="AH469" s="150"/>
      <c r="AI469" s="150"/>
      <c r="AJ469" s="150"/>
      <c r="AK469" s="150"/>
      <c r="AL469" s="155"/>
      <c r="AM469" s="155"/>
      <c r="AN469" s="153" t="s">
        <v>1079</v>
      </c>
    </row>
    <row r="470" spans="1:40" ht="32.1" customHeight="1" x14ac:dyDescent="0.25">
      <c r="A470" s="142" t="str">
        <f t="shared" si="51"/>
        <v>✔</v>
      </c>
      <c r="B470" s="143">
        <v>2026</v>
      </c>
      <c r="C470" s="144" t="s">
        <v>26</v>
      </c>
      <c r="D470" s="144" t="s">
        <v>196</v>
      </c>
      <c r="E470" s="145" t="s">
        <v>39</v>
      </c>
      <c r="F470" s="145">
        <v>1</v>
      </c>
      <c r="G470" s="146" t="s">
        <v>1277</v>
      </c>
      <c r="H470" s="143" t="s">
        <v>179</v>
      </c>
      <c r="I470" s="145" t="s">
        <v>184</v>
      </c>
      <c r="J470" s="145">
        <v>20000462</v>
      </c>
      <c r="K470" s="143" t="s">
        <v>99</v>
      </c>
      <c r="L470" s="145" t="s">
        <v>93</v>
      </c>
      <c r="M470" s="147" t="s">
        <v>3</v>
      </c>
      <c r="N470" s="148" t="s">
        <v>117</v>
      </c>
      <c r="O470" s="149"/>
      <c r="P470" s="150"/>
      <c r="Q470" s="150"/>
      <c r="R470" s="145" t="s">
        <v>196</v>
      </c>
      <c r="S470" s="151"/>
      <c r="T470" s="152"/>
      <c r="U470" s="153" t="s">
        <v>1299</v>
      </c>
      <c r="V470" s="145"/>
      <c r="W470" s="152"/>
      <c r="X470" s="152"/>
      <c r="Y470" s="152"/>
      <c r="Z470" s="149">
        <f t="shared" si="48"/>
        <v>154608.95999999999</v>
      </c>
      <c r="AA470" s="150">
        <v>0</v>
      </c>
      <c r="AB470" s="150">
        <f t="shared" si="49"/>
        <v>154608.95999999999</v>
      </c>
      <c r="AC470" s="150">
        <v>0</v>
      </c>
      <c r="AD470" s="150">
        <f t="shared" si="50"/>
        <v>154608.95999999999</v>
      </c>
      <c r="AE470" s="150">
        <v>154608.95999999999</v>
      </c>
      <c r="AF470" s="154" t="s">
        <v>6</v>
      </c>
      <c r="AG470" s="153"/>
      <c r="AH470" s="150"/>
      <c r="AI470" s="150"/>
      <c r="AJ470" s="150"/>
      <c r="AK470" s="150"/>
      <c r="AL470" s="155"/>
      <c r="AM470" s="155"/>
      <c r="AN470" s="153" t="s">
        <v>1079</v>
      </c>
    </row>
    <row r="471" spans="1:40" ht="32.1" customHeight="1" x14ac:dyDescent="0.25">
      <c r="A471" s="142" t="str">
        <f t="shared" si="51"/>
        <v>✔</v>
      </c>
      <c r="B471" s="143">
        <v>2026</v>
      </c>
      <c r="C471" s="144" t="s">
        <v>26</v>
      </c>
      <c r="D471" s="144" t="s">
        <v>196</v>
      </c>
      <c r="E471" s="145" t="s">
        <v>39</v>
      </c>
      <c r="F471" s="145">
        <v>1</v>
      </c>
      <c r="G471" s="146" t="s">
        <v>1277</v>
      </c>
      <c r="H471" s="143" t="s">
        <v>179</v>
      </c>
      <c r="I471" s="145" t="s">
        <v>184</v>
      </c>
      <c r="J471" s="145">
        <v>20000483</v>
      </c>
      <c r="K471" s="143" t="s">
        <v>99</v>
      </c>
      <c r="L471" s="145" t="s">
        <v>93</v>
      </c>
      <c r="M471" s="147" t="s">
        <v>3</v>
      </c>
      <c r="N471" s="148" t="s">
        <v>117</v>
      </c>
      <c r="O471" s="149"/>
      <c r="P471" s="150"/>
      <c r="Q471" s="150"/>
      <c r="R471" s="145" t="s">
        <v>196</v>
      </c>
      <c r="S471" s="151"/>
      <c r="T471" s="152"/>
      <c r="U471" s="153" t="s">
        <v>1300</v>
      </c>
      <c r="V471" s="145"/>
      <c r="W471" s="152"/>
      <c r="X471" s="152"/>
      <c r="Y471" s="152"/>
      <c r="Z471" s="149">
        <f t="shared" si="48"/>
        <v>92400</v>
      </c>
      <c r="AA471" s="150">
        <v>0</v>
      </c>
      <c r="AB471" s="150">
        <f t="shared" si="49"/>
        <v>92400</v>
      </c>
      <c r="AC471" s="150">
        <v>0</v>
      </c>
      <c r="AD471" s="150">
        <f t="shared" si="50"/>
        <v>92400</v>
      </c>
      <c r="AE471" s="150">
        <v>92400</v>
      </c>
      <c r="AF471" s="154" t="s">
        <v>6</v>
      </c>
      <c r="AG471" s="153"/>
      <c r="AH471" s="150"/>
      <c r="AI471" s="150"/>
      <c r="AJ471" s="150"/>
      <c r="AK471" s="150"/>
      <c r="AL471" s="155"/>
      <c r="AM471" s="155"/>
      <c r="AN471" s="153" t="s">
        <v>1079</v>
      </c>
    </row>
    <row r="472" spans="1:40" ht="32.1" customHeight="1" x14ac:dyDescent="0.25">
      <c r="A472" s="142" t="str">
        <f t="shared" si="51"/>
        <v>✔</v>
      </c>
      <c r="B472" s="143">
        <v>2026</v>
      </c>
      <c r="C472" s="144" t="s">
        <v>26</v>
      </c>
      <c r="D472" s="144" t="s">
        <v>196</v>
      </c>
      <c r="E472" s="145" t="s">
        <v>39</v>
      </c>
      <c r="F472" s="145">
        <v>1</v>
      </c>
      <c r="G472" s="146" t="s">
        <v>1277</v>
      </c>
      <c r="H472" s="143" t="s">
        <v>179</v>
      </c>
      <c r="I472" s="145" t="s">
        <v>184</v>
      </c>
      <c r="J472" s="145">
        <v>20000457</v>
      </c>
      <c r="K472" s="143" t="s">
        <v>99</v>
      </c>
      <c r="L472" s="145" t="s">
        <v>93</v>
      </c>
      <c r="M472" s="147" t="s">
        <v>3</v>
      </c>
      <c r="N472" s="148" t="s">
        <v>117</v>
      </c>
      <c r="O472" s="149"/>
      <c r="P472" s="150"/>
      <c r="Q472" s="150"/>
      <c r="R472" s="145" t="s">
        <v>196</v>
      </c>
      <c r="S472" s="151"/>
      <c r="T472" s="152"/>
      <c r="U472" s="153" t="s">
        <v>1301</v>
      </c>
      <c r="V472" s="145"/>
      <c r="W472" s="152"/>
      <c r="X472" s="152"/>
      <c r="Y472" s="152"/>
      <c r="Z472" s="149">
        <f t="shared" si="48"/>
        <v>290400</v>
      </c>
      <c r="AA472" s="150">
        <v>0</v>
      </c>
      <c r="AB472" s="150">
        <f t="shared" si="49"/>
        <v>290400</v>
      </c>
      <c r="AC472" s="150">
        <v>0</v>
      </c>
      <c r="AD472" s="150">
        <f t="shared" si="50"/>
        <v>290400</v>
      </c>
      <c r="AE472" s="150">
        <v>290400</v>
      </c>
      <c r="AF472" s="154" t="s">
        <v>6</v>
      </c>
      <c r="AG472" s="153"/>
      <c r="AH472" s="150"/>
      <c r="AI472" s="150"/>
      <c r="AJ472" s="150"/>
      <c r="AK472" s="150"/>
      <c r="AL472" s="155"/>
      <c r="AM472" s="155"/>
      <c r="AN472" s="153" t="s">
        <v>1079</v>
      </c>
    </row>
    <row r="473" spans="1:40" ht="32.1" customHeight="1" x14ac:dyDescent="0.25">
      <c r="A473" s="142" t="str">
        <f t="shared" si="51"/>
        <v>✔</v>
      </c>
      <c r="B473" s="143">
        <v>2026</v>
      </c>
      <c r="C473" s="144" t="s">
        <v>26</v>
      </c>
      <c r="D473" s="144" t="s">
        <v>196</v>
      </c>
      <c r="E473" s="145" t="s">
        <v>39</v>
      </c>
      <c r="F473" s="145">
        <v>1</v>
      </c>
      <c r="G473" s="146" t="s">
        <v>1277</v>
      </c>
      <c r="H473" s="143" t="s">
        <v>179</v>
      </c>
      <c r="I473" s="145" t="s">
        <v>184</v>
      </c>
      <c r="J473" s="145">
        <v>20000461</v>
      </c>
      <c r="K473" s="143" t="s">
        <v>99</v>
      </c>
      <c r="L473" s="145" t="s">
        <v>93</v>
      </c>
      <c r="M473" s="147" t="s">
        <v>3</v>
      </c>
      <c r="N473" s="148" t="s">
        <v>117</v>
      </c>
      <c r="O473" s="149"/>
      <c r="P473" s="150"/>
      <c r="Q473" s="150"/>
      <c r="R473" s="145" t="s">
        <v>196</v>
      </c>
      <c r="S473" s="151"/>
      <c r="T473" s="152"/>
      <c r="U473" s="153" t="s">
        <v>1302</v>
      </c>
      <c r="V473" s="145"/>
      <c r="W473" s="152"/>
      <c r="X473" s="152"/>
      <c r="Y473" s="152"/>
      <c r="Z473" s="149">
        <f t="shared" si="48"/>
        <v>303600</v>
      </c>
      <c r="AA473" s="150">
        <v>0</v>
      </c>
      <c r="AB473" s="150">
        <f t="shared" si="49"/>
        <v>303600</v>
      </c>
      <c r="AC473" s="150">
        <v>0</v>
      </c>
      <c r="AD473" s="150">
        <f t="shared" si="50"/>
        <v>303600</v>
      </c>
      <c r="AE473" s="150">
        <v>303600</v>
      </c>
      <c r="AF473" s="154" t="s">
        <v>6</v>
      </c>
      <c r="AG473" s="153"/>
      <c r="AH473" s="150"/>
      <c r="AI473" s="150"/>
      <c r="AJ473" s="150"/>
      <c r="AK473" s="150"/>
      <c r="AL473" s="155"/>
      <c r="AM473" s="155"/>
      <c r="AN473" s="153" t="s">
        <v>1079</v>
      </c>
    </row>
    <row r="474" spans="1:40" ht="32.1" customHeight="1" x14ac:dyDescent="0.25">
      <c r="A474" s="142" t="str">
        <f t="shared" si="51"/>
        <v>✔</v>
      </c>
      <c r="B474" s="143">
        <v>2026</v>
      </c>
      <c r="C474" s="144" t="s">
        <v>26</v>
      </c>
      <c r="D474" s="144" t="s">
        <v>196</v>
      </c>
      <c r="E474" s="145" t="s">
        <v>39</v>
      </c>
      <c r="F474" s="145">
        <v>1</v>
      </c>
      <c r="G474" s="146" t="s">
        <v>1277</v>
      </c>
      <c r="H474" s="143" t="s">
        <v>179</v>
      </c>
      <c r="I474" s="145" t="s">
        <v>184</v>
      </c>
      <c r="J474" s="145">
        <v>20000458</v>
      </c>
      <c r="K474" s="143" t="s">
        <v>99</v>
      </c>
      <c r="L474" s="145" t="s">
        <v>93</v>
      </c>
      <c r="M474" s="147" t="s">
        <v>3</v>
      </c>
      <c r="N474" s="148" t="s">
        <v>117</v>
      </c>
      <c r="O474" s="149"/>
      <c r="P474" s="150"/>
      <c r="Q474" s="150"/>
      <c r="R474" s="145" t="s">
        <v>196</v>
      </c>
      <c r="S474" s="151"/>
      <c r="T474" s="152"/>
      <c r="U474" s="153" t="s">
        <v>1303</v>
      </c>
      <c r="V474" s="145"/>
      <c r="W474" s="152"/>
      <c r="X474" s="152"/>
      <c r="Y474" s="152"/>
      <c r="Z474" s="149">
        <f t="shared" si="48"/>
        <v>288802.8</v>
      </c>
      <c r="AA474" s="150">
        <v>0</v>
      </c>
      <c r="AB474" s="150">
        <f t="shared" si="49"/>
        <v>288802.8</v>
      </c>
      <c r="AC474" s="150">
        <v>0</v>
      </c>
      <c r="AD474" s="150">
        <f t="shared" si="50"/>
        <v>288802.8</v>
      </c>
      <c r="AE474" s="150">
        <v>288802.8</v>
      </c>
      <c r="AF474" s="154" t="s">
        <v>6</v>
      </c>
      <c r="AG474" s="153"/>
      <c r="AH474" s="150"/>
      <c r="AI474" s="150"/>
      <c r="AJ474" s="150"/>
      <c r="AK474" s="150"/>
      <c r="AL474" s="155"/>
      <c r="AM474" s="155"/>
      <c r="AN474" s="153" t="s">
        <v>1079</v>
      </c>
    </row>
    <row r="475" spans="1:40" ht="35.65" customHeight="1" x14ac:dyDescent="0.25">
      <c r="A475" s="142" t="str">
        <f t="shared" si="51"/>
        <v>✔</v>
      </c>
      <c r="B475" s="143">
        <v>2026</v>
      </c>
      <c r="C475" s="144" t="s">
        <v>26</v>
      </c>
      <c r="D475" s="144" t="s">
        <v>196</v>
      </c>
      <c r="E475" s="145" t="s">
        <v>39</v>
      </c>
      <c r="F475" s="145">
        <v>1</v>
      </c>
      <c r="G475" s="146" t="s">
        <v>1277</v>
      </c>
      <c r="H475" s="143" t="s">
        <v>179</v>
      </c>
      <c r="I475" s="145" t="s">
        <v>184</v>
      </c>
      <c r="J475" s="145">
        <v>20000463</v>
      </c>
      <c r="K475" s="143" t="s">
        <v>99</v>
      </c>
      <c r="L475" s="145" t="s">
        <v>93</v>
      </c>
      <c r="M475" s="147" t="s">
        <v>3</v>
      </c>
      <c r="N475" s="148" t="s">
        <v>117</v>
      </c>
      <c r="O475" s="149"/>
      <c r="P475" s="150"/>
      <c r="Q475" s="150"/>
      <c r="R475" s="145" t="s">
        <v>196</v>
      </c>
      <c r="S475" s="151"/>
      <c r="T475" s="152"/>
      <c r="U475" s="153" t="s">
        <v>1304</v>
      </c>
      <c r="V475" s="145"/>
      <c r="W475" s="152"/>
      <c r="X475" s="152"/>
      <c r="Y475" s="152"/>
      <c r="Z475" s="149">
        <f t="shared" si="48"/>
        <v>406560</v>
      </c>
      <c r="AA475" s="150">
        <v>0</v>
      </c>
      <c r="AB475" s="150">
        <f t="shared" si="49"/>
        <v>406560</v>
      </c>
      <c r="AC475" s="150">
        <v>0</v>
      </c>
      <c r="AD475" s="150">
        <f t="shared" si="50"/>
        <v>406560</v>
      </c>
      <c r="AE475" s="150">
        <v>406560</v>
      </c>
      <c r="AF475" s="154" t="s">
        <v>6</v>
      </c>
      <c r="AG475" s="153"/>
      <c r="AH475" s="150"/>
      <c r="AI475" s="150"/>
      <c r="AJ475" s="150"/>
      <c r="AK475" s="150"/>
      <c r="AL475" s="155"/>
      <c r="AM475" s="155"/>
      <c r="AN475" s="153" t="s">
        <v>1079</v>
      </c>
    </row>
    <row r="476" spans="1:40" ht="32.1" customHeight="1" x14ac:dyDescent="0.25">
      <c r="A476" s="142" t="str">
        <f t="shared" si="51"/>
        <v>✔</v>
      </c>
      <c r="B476" s="143">
        <v>2026</v>
      </c>
      <c r="C476" s="144" t="s">
        <v>26</v>
      </c>
      <c r="D476" s="144" t="s">
        <v>196</v>
      </c>
      <c r="E476" s="145" t="s">
        <v>39</v>
      </c>
      <c r="F476" s="145">
        <v>1</v>
      </c>
      <c r="G476" s="146" t="s">
        <v>1277</v>
      </c>
      <c r="H476" s="143" t="s">
        <v>179</v>
      </c>
      <c r="I476" s="145" t="s">
        <v>184</v>
      </c>
      <c r="J476" s="145">
        <v>20000447</v>
      </c>
      <c r="K476" s="143" t="s">
        <v>99</v>
      </c>
      <c r="L476" s="145" t="s">
        <v>93</v>
      </c>
      <c r="M476" s="147" t="s">
        <v>3</v>
      </c>
      <c r="N476" s="148" t="s">
        <v>117</v>
      </c>
      <c r="O476" s="149"/>
      <c r="P476" s="150"/>
      <c r="Q476" s="150"/>
      <c r="R476" s="145" t="s">
        <v>196</v>
      </c>
      <c r="S476" s="151"/>
      <c r="T476" s="152"/>
      <c r="U476" s="153" t="s">
        <v>1305</v>
      </c>
      <c r="V476" s="145"/>
      <c r="W476" s="152"/>
      <c r="X476" s="152"/>
      <c r="Y476" s="152"/>
      <c r="Z476" s="149">
        <f t="shared" si="48"/>
        <v>58564</v>
      </c>
      <c r="AA476" s="150">
        <v>0</v>
      </c>
      <c r="AB476" s="150">
        <f t="shared" si="49"/>
        <v>58564</v>
      </c>
      <c r="AC476" s="150">
        <v>0</v>
      </c>
      <c r="AD476" s="150">
        <f t="shared" si="50"/>
        <v>58564</v>
      </c>
      <c r="AE476" s="150">
        <v>58564</v>
      </c>
      <c r="AF476" s="154" t="s">
        <v>6</v>
      </c>
      <c r="AG476" s="153"/>
      <c r="AH476" s="150"/>
      <c r="AI476" s="150"/>
      <c r="AJ476" s="150"/>
      <c r="AK476" s="150"/>
      <c r="AL476" s="155"/>
      <c r="AM476" s="155"/>
      <c r="AN476" s="153" t="s">
        <v>1079</v>
      </c>
    </row>
    <row r="477" spans="1:40" ht="50.65" customHeight="1" x14ac:dyDescent="0.25">
      <c r="A477" s="142" t="str">
        <f t="shared" si="51"/>
        <v>✔</v>
      </c>
      <c r="B477" s="143">
        <v>2022</v>
      </c>
      <c r="C477" s="144" t="s">
        <v>26</v>
      </c>
      <c r="D477" s="144" t="s">
        <v>196</v>
      </c>
      <c r="E477" s="145" t="s">
        <v>51</v>
      </c>
      <c r="F477" s="145">
        <v>1</v>
      </c>
      <c r="G477" s="146" t="s">
        <v>1306</v>
      </c>
      <c r="H477" s="143" t="s">
        <v>179</v>
      </c>
      <c r="I477" s="145" t="s">
        <v>184</v>
      </c>
      <c r="J477" s="145" t="s">
        <v>1307</v>
      </c>
      <c r="K477" s="143" t="s">
        <v>98</v>
      </c>
      <c r="L477" s="145" t="s">
        <v>93</v>
      </c>
      <c r="M477" s="147" t="s">
        <v>3</v>
      </c>
      <c r="N477" s="148" t="s">
        <v>978</v>
      </c>
      <c r="O477" s="149"/>
      <c r="P477" s="150"/>
      <c r="Q477" s="150"/>
      <c r="R477" s="145" t="s">
        <v>196</v>
      </c>
      <c r="S477" s="151">
        <v>44844</v>
      </c>
      <c r="T477" s="152">
        <v>46670</v>
      </c>
      <c r="U477" s="153" t="s">
        <v>1308</v>
      </c>
      <c r="V477" s="145">
        <v>2022</v>
      </c>
      <c r="W477" s="152"/>
      <c r="X477" s="152"/>
      <c r="Y477" s="152">
        <v>44761</v>
      </c>
      <c r="Z477" s="149">
        <v>6119655.7000000002</v>
      </c>
      <c r="AA477" s="150">
        <v>0</v>
      </c>
      <c r="AB477" s="150">
        <v>7343586.8399999999</v>
      </c>
      <c r="AC477" s="150">
        <v>0</v>
      </c>
      <c r="AD477" s="150">
        <f>Z477</f>
        <v>6119655.7000000002</v>
      </c>
      <c r="AE477" s="150">
        <f>AB477</f>
        <v>7343586.8399999999</v>
      </c>
      <c r="AF477" s="154" t="s">
        <v>6</v>
      </c>
      <c r="AG477" s="153"/>
      <c r="AH477" s="150"/>
      <c r="AI477" s="150"/>
      <c r="AJ477" s="150"/>
      <c r="AK477" s="150"/>
      <c r="AL477" s="155"/>
      <c r="AM477" s="155"/>
      <c r="AN477" s="153"/>
    </row>
    <row r="478" spans="1:40" ht="35.65" customHeight="1" x14ac:dyDescent="0.25">
      <c r="A478" s="142" t="str">
        <f t="shared" si="51"/>
        <v>✔</v>
      </c>
      <c r="B478" s="143">
        <v>2023</v>
      </c>
      <c r="C478" s="144" t="s">
        <v>26</v>
      </c>
      <c r="D478" s="144" t="s">
        <v>196</v>
      </c>
      <c r="E478" s="145" t="s">
        <v>51</v>
      </c>
      <c r="F478" s="145">
        <v>1</v>
      </c>
      <c r="G478" s="146" t="s">
        <v>1309</v>
      </c>
      <c r="H478" s="143" t="s">
        <v>179</v>
      </c>
      <c r="I478" s="145" t="s">
        <v>184</v>
      </c>
      <c r="J478" s="145" t="s">
        <v>1310</v>
      </c>
      <c r="K478" s="143" t="s">
        <v>98</v>
      </c>
      <c r="L478" s="145" t="s">
        <v>93</v>
      </c>
      <c r="M478" s="147" t="s">
        <v>3</v>
      </c>
      <c r="N478" s="148" t="s">
        <v>123</v>
      </c>
      <c r="O478" s="149"/>
      <c r="P478" s="150"/>
      <c r="Q478" s="150"/>
      <c r="R478" s="145" t="s">
        <v>196</v>
      </c>
      <c r="S478" s="151">
        <v>45042</v>
      </c>
      <c r="T478" s="152">
        <v>46869</v>
      </c>
      <c r="U478" s="153" t="s">
        <v>1311</v>
      </c>
      <c r="V478" s="145">
        <v>2023</v>
      </c>
      <c r="W478" s="152"/>
      <c r="X478" s="152"/>
      <c r="Y478" s="152">
        <v>45028</v>
      </c>
      <c r="Z478" s="149">
        <v>1208077</v>
      </c>
      <c r="AA478" s="150">
        <v>0</v>
      </c>
      <c r="AB478" s="150">
        <v>1449692.4</v>
      </c>
      <c r="AC478" s="150">
        <v>0</v>
      </c>
      <c r="AD478" s="150">
        <f>Z478</f>
        <v>1208077</v>
      </c>
      <c r="AE478" s="150">
        <f>AB478</f>
        <v>1449692.4</v>
      </c>
      <c r="AF478" s="154" t="s">
        <v>6</v>
      </c>
      <c r="AG478" s="153"/>
      <c r="AH478" s="150"/>
      <c r="AI478" s="150"/>
      <c r="AJ478" s="150"/>
      <c r="AK478" s="150"/>
      <c r="AL478" s="155"/>
      <c r="AM478" s="155"/>
      <c r="AN478" s="153"/>
    </row>
    <row r="479" spans="1:40" ht="50.65" customHeight="1" x14ac:dyDescent="0.25">
      <c r="A479" s="142" t="str">
        <f t="shared" si="51"/>
        <v>✔</v>
      </c>
      <c r="B479" s="143">
        <v>2021</v>
      </c>
      <c r="C479" s="144" t="s">
        <v>26</v>
      </c>
      <c r="D479" s="144" t="s">
        <v>196</v>
      </c>
      <c r="E479" s="145" t="s">
        <v>51</v>
      </c>
      <c r="F479" s="145">
        <v>1</v>
      </c>
      <c r="G479" s="146" t="s">
        <v>1306</v>
      </c>
      <c r="H479" s="143" t="s">
        <v>179</v>
      </c>
      <c r="I479" s="145" t="s">
        <v>184</v>
      </c>
      <c r="J479" s="145" t="s">
        <v>1312</v>
      </c>
      <c r="K479" s="143" t="s">
        <v>98</v>
      </c>
      <c r="L479" s="145" t="s">
        <v>93</v>
      </c>
      <c r="M479" s="147" t="s">
        <v>3</v>
      </c>
      <c r="N479" s="148" t="s">
        <v>978</v>
      </c>
      <c r="O479" s="149"/>
      <c r="P479" s="150"/>
      <c r="Q479" s="150"/>
      <c r="R479" s="145" t="s">
        <v>196</v>
      </c>
      <c r="S479" s="151">
        <v>44358</v>
      </c>
      <c r="T479" s="152">
        <v>46184</v>
      </c>
      <c r="U479" s="153" t="s">
        <v>1313</v>
      </c>
      <c r="V479" s="145">
        <v>2021</v>
      </c>
      <c r="W479" s="152"/>
      <c r="X479" s="152"/>
      <c r="Y479" s="152">
        <v>44312</v>
      </c>
      <c r="Z479" s="149"/>
      <c r="AA479" s="150">
        <v>0</v>
      </c>
      <c r="AB479" s="150">
        <v>2940732</v>
      </c>
      <c r="AC479" s="150">
        <v>0</v>
      </c>
      <c r="AD479" s="150"/>
      <c r="AE479" s="150">
        <v>2940732</v>
      </c>
      <c r="AF479" s="154" t="s">
        <v>6</v>
      </c>
      <c r="AG479" s="153"/>
      <c r="AH479" s="150"/>
      <c r="AI479" s="150"/>
      <c r="AJ479" s="150"/>
      <c r="AK479" s="150"/>
      <c r="AL479" s="155"/>
      <c r="AM479" s="155"/>
      <c r="AN479" s="153" t="s">
        <v>1314</v>
      </c>
    </row>
    <row r="480" spans="1:40" ht="35.65" customHeight="1" x14ac:dyDescent="0.25">
      <c r="A480" s="142" t="str">
        <f t="shared" si="51"/>
        <v>✔</v>
      </c>
      <c r="B480" s="143">
        <v>2023</v>
      </c>
      <c r="C480" s="144" t="s">
        <v>26</v>
      </c>
      <c r="D480" s="144" t="s">
        <v>196</v>
      </c>
      <c r="E480" s="145" t="s">
        <v>51</v>
      </c>
      <c r="F480" s="145">
        <v>1</v>
      </c>
      <c r="G480" s="146" t="s">
        <v>1309</v>
      </c>
      <c r="H480" s="143" t="s">
        <v>179</v>
      </c>
      <c r="I480" s="145" t="s">
        <v>184</v>
      </c>
      <c r="J480" s="145" t="s">
        <v>1315</v>
      </c>
      <c r="K480" s="143" t="s">
        <v>98</v>
      </c>
      <c r="L480" s="145" t="s">
        <v>93</v>
      </c>
      <c r="M480" s="147" t="s">
        <v>3</v>
      </c>
      <c r="N480" s="148" t="s">
        <v>123</v>
      </c>
      <c r="O480" s="149"/>
      <c r="P480" s="150"/>
      <c r="Q480" s="150"/>
      <c r="R480" s="145" t="s">
        <v>196</v>
      </c>
      <c r="S480" s="151">
        <v>45042</v>
      </c>
      <c r="T480" s="152">
        <v>46869</v>
      </c>
      <c r="U480" s="153" t="s">
        <v>1316</v>
      </c>
      <c r="V480" s="145">
        <v>2023</v>
      </c>
      <c r="W480" s="152"/>
      <c r="X480" s="152"/>
      <c r="Y480" s="152">
        <v>45028</v>
      </c>
      <c r="Z480" s="149">
        <v>572137.5</v>
      </c>
      <c r="AA480" s="150">
        <v>0</v>
      </c>
      <c r="AB480" s="150">
        <v>686565</v>
      </c>
      <c r="AC480" s="150">
        <v>0</v>
      </c>
      <c r="AD480" s="150">
        <f>Z480</f>
        <v>572137.5</v>
      </c>
      <c r="AE480" s="150">
        <f>AB480</f>
        <v>686565</v>
      </c>
      <c r="AF480" s="154" t="s">
        <v>6</v>
      </c>
      <c r="AG480" s="153"/>
      <c r="AH480" s="150"/>
      <c r="AI480" s="150"/>
      <c r="AJ480" s="150"/>
      <c r="AK480" s="150"/>
      <c r="AL480" s="155"/>
      <c r="AM480" s="155"/>
      <c r="AN480" s="153"/>
    </row>
    <row r="481" spans="1:40" ht="50.65" customHeight="1" x14ac:dyDescent="0.25">
      <c r="A481" s="142" t="str">
        <f t="shared" si="51"/>
        <v>✔</v>
      </c>
      <c r="B481" s="143">
        <v>2023</v>
      </c>
      <c r="C481" s="144" t="s">
        <v>26</v>
      </c>
      <c r="D481" s="144" t="s">
        <v>196</v>
      </c>
      <c r="E481" s="145" t="s">
        <v>51</v>
      </c>
      <c r="F481" s="145">
        <v>1</v>
      </c>
      <c r="G481" s="146" t="s">
        <v>1317</v>
      </c>
      <c r="H481" s="143" t="s">
        <v>179</v>
      </c>
      <c r="I481" s="145" t="s">
        <v>184</v>
      </c>
      <c r="J481" s="145" t="s">
        <v>1318</v>
      </c>
      <c r="K481" s="143" t="s">
        <v>98</v>
      </c>
      <c r="L481" s="145" t="s">
        <v>93</v>
      </c>
      <c r="M481" s="147" t="s">
        <v>3</v>
      </c>
      <c r="N481" s="148" t="s">
        <v>930</v>
      </c>
      <c r="O481" s="149"/>
      <c r="P481" s="150"/>
      <c r="Q481" s="150"/>
      <c r="R481" s="145" t="s">
        <v>196</v>
      </c>
      <c r="S481" s="151">
        <v>44959</v>
      </c>
      <c r="T481" s="152">
        <v>46055</v>
      </c>
      <c r="U481" s="153" t="s">
        <v>931</v>
      </c>
      <c r="V481" s="145">
        <v>2023</v>
      </c>
      <c r="W481" s="152"/>
      <c r="X481" s="152"/>
      <c r="Y481" s="152">
        <v>44957</v>
      </c>
      <c r="Z481" s="149"/>
      <c r="AA481" s="150">
        <v>0</v>
      </c>
      <c r="AB481" s="150">
        <v>867981.07</v>
      </c>
      <c r="AC481" s="150">
        <v>0</v>
      </c>
      <c r="AD481" s="150"/>
      <c r="AE481" s="150">
        <v>867981.07</v>
      </c>
      <c r="AF481" s="154" t="s">
        <v>6</v>
      </c>
      <c r="AG481" s="153"/>
      <c r="AH481" s="150"/>
      <c r="AI481" s="150"/>
      <c r="AJ481" s="150"/>
      <c r="AK481" s="150"/>
      <c r="AL481" s="155"/>
      <c r="AM481" s="155"/>
      <c r="AN481" s="153" t="s">
        <v>1319</v>
      </c>
    </row>
    <row r="482" spans="1:40" ht="50.65" customHeight="1" x14ac:dyDescent="0.25">
      <c r="A482" s="142" t="str">
        <f t="shared" si="51"/>
        <v>✔</v>
      </c>
      <c r="B482" s="143">
        <v>2023</v>
      </c>
      <c r="C482" s="144" t="s">
        <v>26</v>
      </c>
      <c r="D482" s="144" t="s">
        <v>196</v>
      </c>
      <c r="E482" s="145" t="s">
        <v>51</v>
      </c>
      <c r="F482" s="145">
        <v>1</v>
      </c>
      <c r="G482" s="146" t="s">
        <v>1306</v>
      </c>
      <c r="H482" s="143" t="s">
        <v>179</v>
      </c>
      <c r="I482" s="145" t="s">
        <v>184</v>
      </c>
      <c r="J482" s="145" t="s">
        <v>1320</v>
      </c>
      <c r="K482" s="143" t="s">
        <v>98</v>
      </c>
      <c r="L482" s="145" t="s">
        <v>93</v>
      </c>
      <c r="M482" s="147" t="s">
        <v>3</v>
      </c>
      <c r="N482" s="148" t="s">
        <v>978</v>
      </c>
      <c r="O482" s="149"/>
      <c r="P482" s="150"/>
      <c r="Q482" s="150"/>
      <c r="R482" s="145" t="s">
        <v>196</v>
      </c>
      <c r="S482" s="151">
        <v>45378</v>
      </c>
      <c r="T482" s="152">
        <v>47204</v>
      </c>
      <c r="U482" s="153" t="s">
        <v>1313</v>
      </c>
      <c r="V482" s="145">
        <v>2023</v>
      </c>
      <c r="W482" s="152"/>
      <c r="X482" s="152"/>
      <c r="Y482" s="152">
        <v>45288</v>
      </c>
      <c r="Z482" s="149">
        <v>333060</v>
      </c>
      <c r="AA482" s="150">
        <v>0</v>
      </c>
      <c r="AB482" s="150">
        <v>399672</v>
      </c>
      <c r="AC482" s="150">
        <v>0</v>
      </c>
      <c r="AD482" s="150">
        <f>Z482</f>
        <v>333060</v>
      </c>
      <c r="AE482" s="150">
        <f>AB482</f>
        <v>399672</v>
      </c>
      <c r="AF482" s="154" t="s">
        <v>6</v>
      </c>
      <c r="AG482" s="153"/>
      <c r="AH482" s="150"/>
      <c r="AI482" s="150"/>
      <c r="AJ482" s="150"/>
      <c r="AK482" s="150"/>
      <c r="AL482" s="155"/>
      <c r="AM482" s="155"/>
      <c r="AN482" s="153"/>
    </row>
    <row r="483" spans="1:40" ht="50.65" customHeight="1" x14ac:dyDescent="0.25">
      <c r="A483" s="142" t="str">
        <f t="shared" si="51"/>
        <v>✔</v>
      </c>
      <c r="B483" s="143">
        <v>2022</v>
      </c>
      <c r="C483" s="144" t="s">
        <v>26</v>
      </c>
      <c r="D483" s="144" t="s">
        <v>196</v>
      </c>
      <c r="E483" s="145" t="s">
        <v>51</v>
      </c>
      <c r="F483" s="145">
        <v>1</v>
      </c>
      <c r="G483" s="146" t="s">
        <v>1306</v>
      </c>
      <c r="H483" s="143" t="s">
        <v>179</v>
      </c>
      <c r="I483" s="145" t="s">
        <v>184</v>
      </c>
      <c r="J483" s="145" t="s">
        <v>1321</v>
      </c>
      <c r="K483" s="143" t="s">
        <v>98</v>
      </c>
      <c r="L483" s="145" t="s">
        <v>93</v>
      </c>
      <c r="M483" s="147" t="s">
        <v>3</v>
      </c>
      <c r="N483" s="148" t="s">
        <v>978</v>
      </c>
      <c r="O483" s="149"/>
      <c r="P483" s="150"/>
      <c r="Q483" s="150"/>
      <c r="R483" s="145" t="s">
        <v>196</v>
      </c>
      <c r="S483" s="151">
        <v>45650</v>
      </c>
      <c r="T483" s="152">
        <v>47476</v>
      </c>
      <c r="U483" s="153" t="s">
        <v>1308</v>
      </c>
      <c r="V483" s="145">
        <v>2024</v>
      </c>
      <c r="W483" s="152"/>
      <c r="X483" s="152"/>
      <c r="Y483" s="152">
        <v>45559</v>
      </c>
      <c r="Z483" s="149">
        <v>2891971.65</v>
      </c>
      <c r="AA483" s="150">
        <v>0</v>
      </c>
      <c r="AB483" s="150">
        <v>3470365.98</v>
      </c>
      <c r="AC483" s="150">
        <v>0</v>
      </c>
      <c r="AD483" s="150">
        <f>Z483</f>
        <v>2891971.65</v>
      </c>
      <c r="AE483" s="150">
        <f>AB483</f>
        <v>3470365.98</v>
      </c>
      <c r="AF483" s="154" t="s">
        <v>6</v>
      </c>
      <c r="AG483" s="153"/>
      <c r="AH483" s="150"/>
      <c r="AI483" s="150"/>
      <c r="AJ483" s="150"/>
      <c r="AK483" s="150"/>
      <c r="AL483" s="155"/>
      <c r="AM483" s="155"/>
      <c r="AN483" s="153"/>
    </row>
    <row r="484" spans="1:40" ht="46.5" customHeight="1" x14ac:dyDescent="0.25">
      <c r="A484" s="142" t="str">
        <f t="shared" si="51"/>
        <v>✔</v>
      </c>
      <c r="B484" s="143">
        <v>2025</v>
      </c>
      <c r="C484" s="144" t="s">
        <v>26</v>
      </c>
      <c r="D484" s="144" t="s">
        <v>196</v>
      </c>
      <c r="E484" s="145" t="s">
        <v>51</v>
      </c>
      <c r="F484" s="145">
        <v>1</v>
      </c>
      <c r="G484" s="146" t="s">
        <v>1322</v>
      </c>
      <c r="H484" s="143" t="s">
        <v>179</v>
      </c>
      <c r="I484" s="145" t="s">
        <v>184</v>
      </c>
      <c r="J484" s="145" t="s">
        <v>1323</v>
      </c>
      <c r="K484" s="143" t="s">
        <v>98</v>
      </c>
      <c r="L484" s="145" t="s">
        <v>93</v>
      </c>
      <c r="M484" s="147" t="s">
        <v>3</v>
      </c>
      <c r="N484" s="148" t="s">
        <v>930</v>
      </c>
      <c r="O484" s="149"/>
      <c r="P484" s="150"/>
      <c r="Q484" s="150"/>
      <c r="R484" s="145" t="s">
        <v>196</v>
      </c>
      <c r="S484" s="151">
        <v>45778</v>
      </c>
      <c r="T484" s="152">
        <v>46874</v>
      </c>
      <c r="U484" s="153" t="s">
        <v>931</v>
      </c>
      <c r="V484" s="145">
        <v>2025</v>
      </c>
      <c r="W484" s="152"/>
      <c r="X484" s="152"/>
      <c r="Y484" s="152">
        <v>45777</v>
      </c>
      <c r="Z484" s="149">
        <f>+AB484/1.2</f>
        <v>34337901.666666672</v>
      </c>
      <c r="AA484" s="150">
        <v>0</v>
      </c>
      <c r="AB484" s="150">
        <v>41205482</v>
      </c>
      <c r="AC484" s="150">
        <v>0</v>
      </c>
      <c r="AD484" s="150">
        <f>+Z484</f>
        <v>34337901.666666672</v>
      </c>
      <c r="AE484" s="150">
        <f>+AB484</f>
        <v>41205482</v>
      </c>
      <c r="AF484" s="154" t="s">
        <v>6</v>
      </c>
      <c r="AG484" s="153"/>
      <c r="AH484" s="150"/>
      <c r="AI484" s="150"/>
      <c r="AJ484" s="150"/>
      <c r="AK484" s="150"/>
      <c r="AL484" s="155"/>
      <c r="AM484" s="155"/>
      <c r="AN484" s="153"/>
    </row>
    <row r="485" spans="1:40" ht="95.1" customHeight="1" x14ac:dyDescent="0.25">
      <c r="A485" s="142" t="str">
        <f t="shared" si="51"/>
        <v>✔</v>
      </c>
      <c r="B485" s="143">
        <v>2025</v>
      </c>
      <c r="C485" s="144" t="s">
        <v>26</v>
      </c>
      <c r="D485" s="144" t="s">
        <v>196</v>
      </c>
      <c r="E485" s="145" t="s">
        <v>51</v>
      </c>
      <c r="F485" s="145">
        <v>1</v>
      </c>
      <c r="G485" s="146" t="s">
        <v>1324</v>
      </c>
      <c r="H485" s="143" t="s">
        <v>179</v>
      </c>
      <c r="I485" s="145" t="s">
        <v>184</v>
      </c>
      <c r="J485" s="145" t="s">
        <v>1325</v>
      </c>
      <c r="K485" s="143" t="s">
        <v>98</v>
      </c>
      <c r="L485" s="145" t="s">
        <v>93</v>
      </c>
      <c r="M485" s="147" t="s">
        <v>3</v>
      </c>
      <c r="N485" s="148" t="s">
        <v>120</v>
      </c>
      <c r="O485" s="149"/>
      <c r="P485" s="150"/>
      <c r="Q485" s="150"/>
      <c r="R485" s="145" t="s">
        <v>196</v>
      </c>
      <c r="S485" s="151">
        <v>45981</v>
      </c>
      <c r="T485" s="152">
        <v>47457</v>
      </c>
      <c r="U485" s="153" t="s">
        <v>1326</v>
      </c>
      <c r="V485" s="145">
        <v>2025</v>
      </c>
      <c r="W485" s="152"/>
      <c r="X485" s="152"/>
      <c r="Y485" s="152">
        <v>45981</v>
      </c>
      <c r="Z485" s="149">
        <v>150080</v>
      </c>
      <c r="AA485" s="150">
        <v>0</v>
      </c>
      <c r="AB485" s="150">
        <v>180096</v>
      </c>
      <c r="AC485" s="150">
        <v>0</v>
      </c>
      <c r="AD485" s="150">
        <v>150080</v>
      </c>
      <c r="AE485" s="150">
        <v>180096</v>
      </c>
      <c r="AF485" s="154" t="s">
        <v>6</v>
      </c>
      <c r="AG485" s="153"/>
      <c r="AH485" s="150"/>
      <c r="AI485" s="150"/>
      <c r="AJ485" s="150"/>
      <c r="AK485" s="150"/>
      <c r="AL485" s="155"/>
      <c r="AM485" s="155"/>
      <c r="AN485" s="153"/>
    </row>
    <row r="486" spans="1:40" ht="35.65" customHeight="1" x14ac:dyDescent="0.25">
      <c r="A486" s="142" t="str">
        <f t="shared" si="51"/>
        <v>✔</v>
      </c>
      <c r="B486" s="143">
        <v>2025</v>
      </c>
      <c r="C486" s="144" t="s">
        <v>26</v>
      </c>
      <c r="D486" s="144" t="s">
        <v>196</v>
      </c>
      <c r="E486" s="145" t="s">
        <v>39</v>
      </c>
      <c r="F486" s="145">
        <v>1</v>
      </c>
      <c r="G486" s="146" t="s">
        <v>1327</v>
      </c>
      <c r="H486" s="143" t="s">
        <v>179</v>
      </c>
      <c r="I486" s="145" t="s">
        <v>184</v>
      </c>
      <c r="J486" s="145" t="s">
        <v>1328</v>
      </c>
      <c r="K486" s="143" t="s">
        <v>99</v>
      </c>
      <c r="L486" s="145" t="s">
        <v>93</v>
      </c>
      <c r="M486" s="147" t="s">
        <v>3</v>
      </c>
      <c r="N486" s="148" t="s">
        <v>1329</v>
      </c>
      <c r="O486" s="149"/>
      <c r="P486" s="150"/>
      <c r="Q486" s="150"/>
      <c r="R486" s="145" t="s">
        <v>196</v>
      </c>
      <c r="S486" s="151">
        <v>45761</v>
      </c>
      <c r="T486" s="152">
        <v>46856</v>
      </c>
      <c r="U486" s="153" t="s">
        <v>1330</v>
      </c>
      <c r="V486" s="145">
        <v>2025</v>
      </c>
      <c r="W486" s="152"/>
      <c r="X486" s="152"/>
      <c r="Y486" s="152"/>
      <c r="Z486" s="149">
        <v>8891000</v>
      </c>
      <c r="AA486" s="150">
        <v>0</v>
      </c>
      <c r="AB486" s="150">
        <v>9780100</v>
      </c>
      <c r="AC486" s="150">
        <v>0</v>
      </c>
      <c r="AD486" s="150">
        <v>8891000</v>
      </c>
      <c r="AE486" s="150">
        <f>AB486</f>
        <v>9780100</v>
      </c>
      <c r="AF486" s="154" t="s">
        <v>6</v>
      </c>
      <c r="AG486" s="153"/>
      <c r="AH486" s="150"/>
      <c r="AI486" s="150"/>
      <c r="AJ486" s="150"/>
      <c r="AK486" s="150"/>
      <c r="AL486" s="155"/>
      <c r="AM486" s="155"/>
      <c r="AN486" s="153"/>
    </row>
    <row r="487" spans="1:40" ht="80.25" customHeight="1" x14ac:dyDescent="0.25">
      <c r="A487" s="142" t="str">
        <f t="shared" si="51"/>
        <v>✔</v>
      </c>
      <c r="B487" s="143">
        <v>2025</v>
      </c>
      <c r="C487" s="144" t="s">
        <v>26</v>
      </c>
      <c r="D487" s="144" t="s">
        <v>196</v>
      </c>
      <c r="E487" s="145" t="s">
        <v>39</v>
      </c>
      <c r="F487" s="145">
        <v>1</v>
      </c>
      <c r="G487" s="146" t="s">
        <v>1331</v>
      </c>
      <c r="H487" s="143" t="s">
        <v>179</v>
      </c>
      <c r="I487" s="145" t="s">
        <v>184</v>
      </c>
      <c r="J487" s="145" t="s">
        <v>1332</v>
      </c>
      <c r="K487" s="143" t="s">
        <v>99</v>
      </c>
      <c r="L487" s="145" t="s">
        <v>93</v>
      </c>
      <c r="M487" s="147" t="s">
        <v>3</v>
      </c>
      <c r="N487" s="148" t="s">
        <v>118</v>
      </c>
      <c r="O487" s="149"/>
      <c r="P487" s="150"/>
      <c r="Q487" s="150"/>
      <c r="R487" s="145" t="s">
        <v>196</v>
      </c>
      <c r="S487" s="151">
        <v>45658</v>
      </c>
      <c r="T487" s="152">
        <v>47118</v>
      </c>
      <c r="U487" s="153" t="s">
        <v>974</v>
      </c>
      <c r="V487" s="145">
        <v>2025</v>
      </c>
      <c r="W487" s="152"/>
      <c r="X487" s="152"/>
      <c r="Y487" s="152"/>
      <c r="Z487" s="149"/>
      <c r="AA487" s="150">
        <v>0</v>
      </c>
      <c r="AB487" s="150">
        <v>400000</v>
      </c>
      <c r="AC487" s="150">
        <v>0</v>
      </c>
      <c r="AD487" s="150"/>
      <c r="AE487" s="150">
        <f>AB487</f>
        <v>400000</v>
      </c>
      <c r="AF487" s="154" t="s">
        <v>6</v>
      </c>
      <c r="AG487" s="153"/>
      <c r="AH487" s="150"/>
      <c r="AI487" s="150"/>
      <c r="AJ487" s="150"/>
      <c r="AK487" s="150"/>
      <c r="AL487" s="155"/>
      <c r="AM487" s="155"/>
      <c r="AN487" s="153"/>
    </row>
    <row r="488" spans="1:40" ht="50.65" customHeight="1" x14ac:dyDescent="0.25">
      <c r="A488" s="142" t="str">
        <f t="shared" si="51"/>
        <v>✔</v>
      </c>
      <c r="B488" s="143" t="s">
        <v>410</v>
      </c>
      <c r="C488" s="144" t="s">
        <v>26</v>
      </c>
      <c r="D488" s="144" t="s">
        <v>196</v>
      </c>
      <c r="E488" s="145" t="s">
        <v>39</v>
      </c>
      <c r="F488" s="145">
        <v>1</v>
      </c>
      <c r="G488" s="146" t="s">
        <v>1333</v>
      </c>
      <c r="H488" s="143" t="s">
        <v>179</v>
      </c>
      <c r="I488" s="145" t="s">
        <v>184</v>
      </c>
      <c r="J488" s="163"/>
      <c r="K488" s="143" t="s">
        <v>99</v>
      </c>
      <c r="L488" s="145" t="s">
        <v>93</v>
      </c>
      <c r="M488" s="147" t="s">
        <v>3</v>
      </c>
      <c r="N488" s="148" t="s">
        <v>120</v>
      </c>
      <c r="O488" s="149"/>
      <c r="P488" s="150"/>
      <c r="Q488" s="150"/>
      <c r="R488" s="145" t="s">
        <v>196</v>
      </c>
      <c r="S488" s="151"/>
      <c r="T488" s="152"/>
      <c r="U488" s="153" t="s">
        <v>1326</v>
      </c>
      <c r="V488" s="145">
        <v>2025</v>
      </c>
      <c r="W488" s="152"/>
      <c r="X488" s="152"/>
      <c r="Y488" s="152"/>
      <c r="Z488" s="149"/>
      <c r="AA488" s="150">
        <v>0</v>
      </c>
      <c r="AB488" s="150">
        <v>1100000</v>
      </c>
      <c r="AC488" s="150">
        <v>0</v>
      </c>
      <c r="AD488" s="150"/>
      <c r="AE488" s="150">
        <f>AB488</f>
        <v>1100000</v>
      </c>
      <c r="AF488" s="154" t="s">
        <v>6</v>
      </c>
      <c r="AG488" s="153"/>
      <c r="AH488" s="150"/>
      <c r="AI488" s="150"/>
      <c r="AJ488" s="150"/>
      <c r="AK488" s="150"/>
      <c r="AL488" s="155"/>
      <c r="AM488" s="155"/>
      <c r="AN488" s="153"/>
    </row>
    <row r="489" spans="1:40" ht="35.65" customHeight="1" x14ac:dyDescent="0.25">
      <c r="A489" s="142" t="str">
        <f t="shared" si="51"/>
        <v>✔</v>
      </c>
      <c r="B489" s="143" t="s">
        <v>410</v>
      </c>
      <c r="C489" s="144" t="s">
        <v>26</v>
      </c>
      <c r="D489" s="144" t="s">
        <v>196</v>
      </c>
      <c r="E489" s="145" t="s">
        <v>39</v>
      </c>
      <c r="F489" s="145"/>
      <c r="G489" s="146" t="s">
        <v>1334</v>
      </c>
      <c r="H489" s="143" t="s">
        <v>179</v>
      </c>
      <c r="I489" s="145" t="s">
        <v>184</v>
      </c>
      <c r="J489" s="145" t="s">
        <v>1335</v>
      </c>
      <c r="K489" s="143" t="s">
        <v>99</v>
      </c>
      <c r="L489" s="145" t="s">
        <v>93</v>
      </c>
      <c r="M489" s="147" t="s">
        <v>3</v>
      </c>
      <c r="N489" s="148" t="s">
        <v>121</v>
      </c>
      <c r="O489" s="149"/>
      <c r="P489" s="150"/>
      <c r="Q489" s="150"/>
      <c r="R489" s="145" t="s">
        <v>196</v>
      </c>
      <c r="S489" s="151"/>
      <c r="T489" s="152"/>
      <c r="U489" s="153" t="s">
        <v>1336</v>
      </c>
      <c r="V489" s="145"/>
      <c r="W489" s="152"/>
      <c r="X489" s="152"/>
      <c r="Y489" s="152"/>
      <c r="Z489" s="149"/>
      <c r="AA489" s="150">
        <v>0</v>
      </c>
      <c r="AB489" s="150">
        <v>1200000</v>
      </c>
      <c r="AC489" s="150">
        <v>0</v>
      </c>
      <c r="AD489" s="150"/>
      <c r="AE489" s="150">
        <f>AB489</f>
        <v>1200000</v>
      </c>
      <c r="AF489" s="154" t="s">
        <v>6</v>
      </c>
      <c r="AG489" s="153"/>
      <c r="AH489" s="150"/>
      <c r="AI489" s="150"/>
      <c r="AJ489" s="150"/>
      <c r="AK489" s="150"/>
      <c r="AL489" s="155"/>
      <c r="AM489" s="155"/>
      <c r="AN489" s="153"/>
    </row>
    <row r="490" spans="1:40" ht="32.1" customHeight="1" x14ac:dyDescent="0.25">
      <c r="A490" s="142" t="str">
        <f t="shared" si="51"/>
        <v>✔</v>
      </c>
      <c r="B490" s="143" t="s">
        <v>410</v>
      </c>
      <c r="C490" s="144" t="s">
        <v>26</v>
      </c>
      <c r="D490" s="144" t="s">
        <v>196</v>
      </c>
      <c r="E490" s="145" t="s">
        <v>39</v>
      </c>
      <c r="F490" s="145">
        <v>1</v>
      </c>
      <c r="G490" s="146" t="s">
        <v>1337</v>
      </c>
      <c r="H490" s="143" t="s">
        <v>179</v>
      </c>
      <c r="I490" s="145" t="s">
        <v>184</v>
      </c>
      <c r="J490" s="163"/>
      <c r="K490" s="143" t="s">
        <v>99</v>
      </c>
      <c r="L490" s="145" t="s">
        <v>93</v>
      </c>
      <c r="M490" s="147" t="s">
        <v>3</v>
      </c>
      <c r="N490" s="148" t="s">
        <v>123</v>
      </c>
      <c r="O490" s="149"/>
      <c r="P490" s="150"/>
      <c r="Q490" s="150"/>
      <c r="R490" s="145" t="s">
        <v>196</v>
      </c>
      <c r="S490" s="151"/>
      <c r="T490" s="152"/>
      <c r="U490" s="153"/>
      <c r="V490" s="145"/>
      <c r="W490" s="152"/>
      <c r="X490" s="152"/>
      <c r="Y490" s="152"/>
      <c r="Z490" s="149"/>
      <c r="AA490" s="150">
        <v>0</v>
      </c>
      <c r="AB490" s="150">
        <v>318</v>
      </c>
      <c r="AC490" s="150">
        <v>0</v>
      </c>
      <c r="AD490" s="150"/>
      <c r="AE490" s="150">
        <f t="shared" ref="AE490:AE496" si="52">+AB490</f>
        <v>318</v>
      </c>
      <c r="AF490" s="154" t="s">
        <v>6</v>
      </c>
      <c r="AG490" s="153"/>
      <c r="AH490" s="150"/>
      <c r="AI490" s="150"/>
      <c r="AJ490" s="150"/>
      <c r="AK490" s="150"/>
      <c r="AL490" s="155"/>
      <c r="AM490" s="155"/>
      <c r="AN490" s="153"/>
    </row>
    <row r="491" spans="1:40" ht="50.65" customHeight="1" x14ac:dyDescent="0.25">
      <c r="A491" s="142" t="str">
        <f t="shared" si="51"/>
        <v>✔</v>
      </c>
      <c r="B491" s="143" t="s">
        <v>410</v>
      </c>
      <c r="C491" s="144" t="s">
        <v>26</v>
      </c>
      <c r="D491" s="144" t="s">
        <v>196</v>
      </c>
      <c r="E491" s="145" t="s">
        <v>39</v>
      </c>
      <c r="F491" s="145">
        <v>1</v>
      </c>
      <c r="G491" s="146" t="s">
        <v>1338</v>
      </c>
      <c r="H491" s="143" t="s">
        <v>179</v>
      </c>
      <c r="I491" s="145" t="s">
        <v>184</v>
      </c>
      <c r="J491" s="145">
        <v>302220000247</v>
      </c>
      <c r="K491" s="143" t="s">
        <v>99</v>
      </c>
      <c r="L491" s="145" t="s">
        <v>93</v>
      </c>
      <c r="M491" s="147" t="s">
        <v>3</v>
      </c>
      <c r="N491" s="148" t="s">
        <v>118</v>
      </c>
      <c r="O491" s="149"/>
      <c r="P491" s="150"/>
      <c r="Q491" s="150"/>
      <c r="R491" s="145" t="s">
        <v>196</v>
      </c>
      <c r="S491" s="151"/>
      <c r="T491" s="152"/>
      <c r="U491" s="153"/>
      <c r="V491" s="145"/>
      <c r="W491" s="152"/>
      <c r="X491" s="152"/>
      <c r="Y491" s="152"/>
      <c r="Z491" s="149"/>
      <c r="AA491" s="150">
        <v>0</v>
      </c>
      <c r="AB491" s="150">
        <v>5000000</v>
      </c>
      <c r="AC491" s="150">
        <v>0</v>
      </c>
      <c r="AD491" s="150"/>
      <c r="AE491" s="150">
        <f t="shared" si="52"/>
        <v>5000000</v>
      </c>
      <c r="AF491" s="154" t="s">
        <v>6</v>
      </c>
      <c r="AG491" s="153"/>
      <c r="AH491" s="150"/>
      <c r="AI491" s="150"/>
      <c r="AJ491" s="150"/>
      <c r="AK491" s="150"/>
      <c r="AL491" s="155"/>
      <c r="AM491" s="155"/>
      <c r="AN491" s="153"/>
    </row>
    <row r="492" spans="1:40" ht="32.1" customHeight="1" x14ac:dyDescent="0.25">
      <c r="A492" s="142" t="str">
        <f t="shared" si="51"/>
        <v>✔</v>
      </c>
      <c r="B492" s="143" t="s">
        <v>410</v>
      </c>
      <c r="C492" s="144" t="s">
        <v>26</v>
      </c>
      <c r="D492" s="144" t="s">
        <v>196</v>
      </c>
      <c r="E492" s="145" t="s">
        <v>39</v>
      </c>
      <c r="F492" s="145">
        <v>1</v>
      </c>
      <c r="G492" s="146" t="s">
        <v>1339</v>
      </c>
      <c r="H492" s="143" t="s">
        <v>179</v>
      </c>
      <c r="I492" s="145" t="s">
        <v>184</v>
      </c>
      <c r="J492" s="145" t="s">
        <v>1340</v>
      </c>
      <c r="K492" s="143" t="s">
        <v>99</v>
      </c>
      <c r="L492" s="145" t="s">
        <v>93</v>
      </c>
      <c r="M492" s="147" t="s">
        <v>3</v>
      </c>
      <c r="N492" s="148" t="s">
        <v>123</v>
      </c>
      <c r="O492" s="149"/>
      <c r="P492" s="150"/>
      <c r="Q492" s="150"/>
      <c r="R492" s="145" t="s">
        <v>196</v>
      </c>
      <c r="S492" s="151"/>
      <c r="T492" s="152"/>
      <c r="U492" s="153"/>
      <c r="V492" s="145"/>
      <c r="W492" s="152"/>
      <c r="X492" s="152"/>
      <c r="Y492" s="152"/>
      <c r="Z492" s="149"/>
      <c r="AA492" s="150">
        <v>0</v>
      </c>
      <c r="AB492" s="150">
        <v>70000</v>
      </c>
      <c r="AC492" s="150">
        <v>0</v>
      </c>
      <c r="AD492" s="150"/>
      <c r="AE492" s="150">
        <f t="shared" si="52"/>
        <v>70000</v>
      </c>
      <c r="AF492" s="154" t="s">
        <v>6</v>
      </c>
      <c r="AG492" s="153"/>
      <c r="AH492" s="150"/>
      <c r="AI492" s="150"/>
      <c r="AJ492" s="150"/>
      <c r="AK492" s="150"/>
      <c r="AL492" s="155"/>
      <c r="AM492" s="155"/>
      <c r="AN492" s="153"/>
    </row>
    <row r="493" spans="1:40" ht="32.1" customHeight="1" x14ac:dyDescent="0.25">
      <c r="A493" s="142" t="str">
        <f t="shared" si="51"/>
        <v>✔</v>
      </c>
      <c r="B493" s="143" t="s">
        <v>410</v>
      </c>
      <c r="C493" s="144" t="s">
        <v>26</v>
      </c>
      <c r="D493" s="144" t="s">
        <v>196</v>
      </c>
      <c r="E493" s="145" t="s">
        <v>39</v>
      </c>
      <c r="F493" s="145">
        <v>1</v>
      </c>
      <c r="G493" s="146" t="s">
        <v>1341</v>
      </c>
      <c r="H493" s="143" t="s">
        <v>179</v>
      </c>
      <c r="I493" s="145" t="s">
        <v>184</v>
      </c>
      <c r="J493" s="145" t="s">
        <v>1342</v>
      </c>
      <c r="K493" s="143" t="s">
        <v>99</v>
      </c>
      <c r="L493" s="145" t="s">
        <v>93</v>
      </c>
      <c r="M493" s="147" t="s">
        <v>3</v>
      </c>
      <c r="N493" s="148" t="s">
        <v>123</v>
      </c>
      <c r="O493" s="149"/>
      <c r="P493" s="150"/>
      <c r="Q493" s="150"/>
      <c r="R493" s="145" t="s">
        <v>196</v>
      </c>
      <c r="S493" s="151"/>
      <c r="T493" s="152"/>
      <c r="U493" s="153"/>
      <c r="V493" s="145"/>
      <c r="W493" s="152"/>
      <c r="X493" s="152"/>
      <c r="Y493" s="152"/>
      <c r="Z493" s="149"/>
      <c r="AA493" s="150">
        <v>0</v>
      </c>
      <c r="AB493" s="150">
        <v>5000</v>
      </c>
      <c r="AC493" s="150">
        <v>0</v>
      </c>
      <c r="AD493" s="150"/>
      <c r="AE493" s="150">
        <f t="shared" si="52"/>
        <v>5000</v>
      </c>
      <c r="AF493" s="154" t="s">
        <v>6</v>
      </c>
      <c r="AG493" s="153"/>
      <c r="AH493" s="150"/>
      <c r="AI493" s="150"/>
      <c r="AJ493" s="150"/>
      <c r="AK493" s="150"/>
      <c r="AL493" s="155"/>
      <c r="AM493" s="155"/>
      <c r="AN493" s="153"/>
    </row>
    <row r="494" spans="1:40" ht="35.65" customHeight="1" x14ac:dyDescent="0.25">
      <c r="A494" s="142" t="str">
        <f t="shared" si="51"/>
        <v>✔</v>
      </c>
      <c r="B494" s="143" t="s">
        <v>410</v>
      </c>
      <c r="C494" s="144" t="s">
        <v>26</v>
      </c>
      <c r="D494" s="144" t="s">
        <v>196</v>
      </c>
      <c r="E494" s="145" t="s">
        <v>39</v>
      </c>
      <c r="F494" s="145">
        <v>1</v>
      </c>
      <c r="G494" s="146" t="s">
        <v>1343</v>
      </c>
      <c r="H494" s="143" t="s">
        <v>179</v>
      </c>
      <c r="I494" s="145" t="s">
        <v>184</v>
      </c>
      <c r="J494" s="145" t="s">
        <v>1344</v>
      </c>
      <c r="K494" s="143" t="s">
        <v>99</v>
      </c>
      <c r="L494" s="145" t="s">
        <v>93</v>
      </c>
      <c r="M494" s="147" t="s">
        <v>3</v>
      </c>
      <c r="N494" s="148" t="s">
        <v>121</v>
      </c>
      <c r="O494" s="149"/>
      <c r="P494" s="150"/>
      <c r="Q494" s="150"/>
      <c r="R494" s="145" t="s">
        <v>196</v>
      </c>
      <c r="S494" s="151"/>
      <c r="T494" s="152"/>
      <c r="U494" s="153"/>
      <c r="V494" s="145"/>
      <c r="W494" s="152"/>
      <c r="X494" s="152"/>
      <c r="Y494" s="152"/>
      <c r="Z494" s="149"/>
      <c r="AA494" s="150">
        <v>0</v>
      </c>
      <c r="AB494" s="150">
        <v>4000000</v>
      </c>
      <c r="AC494" s="150">
        <v>0</v>
      </c>
      <c r="AD494" s="150"/>
      <c r="AE494" s="150">
        <f t="shared" si="52"/>
        <v>4000000</v>
      </c>
      <c r="AF494" s="154" t="s">
        <v>6</v>
      </c>
      <c r="AG494" s="153"/>
      <c r="AH494" s="150"/>
      <c r="AI494" s="150"/>
      <c r="AJ494" s="150"/>
      <c r="AK494" s="150"/>
      <c r="AL494" s="155"/>
      <c r="AM494" s="155"/>
      <c r="AN494" s="153"/>
    </row>
    <row r="495" spans="1:40" ht="33" customHeight="1" x14ac:dyDescent="0.25">
      <c r="A495" s="142" t="str">
        <f t="shared" si="51"/>
        <v>✔</v>
      </c>
      <c r="B495" s="143" t="s">
        <v>410</v>
      </c>
      <c r="C495" s="144" t="s">
        <v>26</v>
      </c>
      <c r="D495" s="144" t="s">
        <v>196</v>
      </c>
      <c r="E495" s="145" t="s">
        <v>39</v>
      </c>
      <c r="F495" s="145">
        <v>1</v>
      </c>
      <c r="G495" s="146" t="s">
        <v>1345</v>
      </c>
      <c r="H495" s="143" t="s">
        <v>179</v>
      </c>
      <c r="I495" s="145" t="s">
        <v>184</v>
      </c>
      <c r="J495" s="163"/>
      <c r="K495" s="143" t="s">
        <v>99</v>
      </c>
      <c r="L495" s="145" t="s">
        <v>93</v>
      </c>
      <c r="M495" s="147" t="s">
        <v>3</v>
      </c>
      <c r="N495" s="148" t="s">
        <v>118</v>
      </c>
      <c r="O495" s="149"/>
      <c r="P495" s="150"/>
      <c r="Q495" s="150"/>
      <c r="R495" s="145" t="s">
        <v>196</v>
      </c>
      <c r="S495" s="151"/>
      <c r="T495" s="152"/>
      <c r="U495" s="153"/>
      <c r="V495" s="145"/>
      <c r="W495" s="152"/>
      <c r="X495" s="152"/>
      <c r="Y495" s="152"/>
      <c r="Z495" s="149"/>
      <c r="AA495" s="150">
        <v>0</v>
      </c>
      <c r="AB495" s="150">
        <v>900000</v>
      </c>
      <c r="AC495" s="150">
        <v>0</v>
      </c>
      <c r="AD495" s="150"/>
      <c r="AE495" s="150">
        <f t="shared" si="52"/>
        <v>900000</v>
      </c>
      <c r="AF495" s="154" t="s">
        <v>6</v>
      </c>
      <c r="AG495" s="153"/>
      <c r="AH495" s="150"/>
      <c r="AI495" s="150"/>
      <c r="AJ495" s="150"/>
      <c r="AK495" s="150"/>
      <c r="AL495" s="155"/>
      <c r="AM495" s="155"/>
      <c r="AN495" s="153"/>
    </row>
    <row r="496" spans="1:40" ht="46.5" customHeight="1" x14ac:dyDescent="0.25">
      <c r="A496" s="142" t="str">
        <f t="shared" si="51"/>
        <v>✔</v>
      </c>
      <c r="B496" s="143" t="s">
        <v>410</v>
      </c>
      <c r="C496" s="144" t="s">
        <v>26</v>
      </c>
      <c r="D496" s="144" t="s">
        <v>196</v>
      </c>
      <c r="E496" s="145" t="s">
        <v>39</v>
      </c>
      <c r="F496" s="145">
        <v>1</v>
      </c>
      <c r="G496" s="146" t="s">
        <v>1346</v>
      </c>
      <c r="H496" s="143" t="s">
        <v>179</v>
      </c>
      <c r="I496" s="145" t="s">
        <v>184</v>
      </c>
      <c r="J496" s="163"/>
      <c r="K496" s="143" t="s">
        <v>99</v>
      </c>
      <c r="L496" s="145" t="s">
        <v>93</v>
      </c>
      <c r="M496" s="147" t="s">
        <v>3</v>
      </c>
      <c r="N496" s="148" t="s">
        <v>930</v>
      </c>
      <c r="O496" s="149"/>
      <c r="P496" s="150"/>
      <c r="Q496" s="150"/>
      <c r="R496" s="145" t="s">
        <v>196</v>
      </c>
      <c r="S496" s="151"/>
      <c r="T496" s="152"/>
      <c r="U496" s="153"/>
      <c r="V496" s="145"/>
      <c r="W496" s="152"/>
      <c r="X496" s="152"/>
      <c r="Y496" s="152"/>
      <c r="Z496" s="149"/>
      <c r="AA496" s="150">
        <v>0</v>
      </c>
      <c r="AB496" s="150">
        <v>51000</v>
      </c>
      <c r="AC496" s="150">
        <v>0</v>
      </c>
      <c r="AD496" s="150"/>
      <c r="AE496" s="150">
        <f t="shared" si="52"/>
        <v>51000</v>
      </c>
      <c r="AF496" s="154" t="s">
        <v>6</v>
      </c>
      <c r="AG496" s="153"/>
      <c r="AH496" s="150"/>
      <c r="AI496" s="150"/>
      <c r="AJ496" s="150"/>
      <c r="AK496" s="150"/>
      <c r="AL496" s="155"/>
      <c r="AM496" s="155"/>
      <c r="AN496" s="153"/>
    </row>
    <row r="497" spans="1:40" ht="32.1" customHeight="1" x14ac:dyDescent="0.25">
      <c r="A497" s="142" t="str">
        <f t="shared" si="51"/>
        <v>✔</v>
      </c>
      <c r="B497" s="143" t="s">
        <v>410</v>
      </c>
      <c r="C497" s="144" t="s">
        <v>26</v>
      </c>
      <c r="D497" s="144" t="s">
        <v>196</v>
      </c>
      <c r="E497" s="145" t="s">
        <v>39</v>
      </c>
      <c r="F497" s="145">
        <v>1</v>
      </c>
      <c r="G497" s="146" t="s">
        <v>1347</v>
      </c>
      <c r="H497" s="143" t="s">
        <v>179</v>
      </c>
      <c r="I497" s="145" t="s">
        <v>184</v>
      </c>
      <c r="J497" s="163"/>
      <c r="K497" s="143" t="s">
        <v>99</v>
      </c>
      <c r="L497" s="145" t="s">
        <v>93</v>
      </c>
      <c r="M497" s="147" t="s">
        <v>3</v>
      </c>
      <c r="N497" s="148" t="s">
        <v>123</v>
      </c>
      <c r="O497" s="149"/>
      <c r="P497" s="150"/>
      <c r="Q497" s="150"/>
      <c r="R497" s="145" t="s">
        <v>196</v>
      </c>
      <c r="S497" s="151"/>
      <c r="T497" s="152"/>
      <c r="U497" s="153"/>
      <c r="V497" s="145"/>
      <c r="W497" s="152"/>
      <c r="X497" s="152"/>
      <c r="Y497" s="152"/>
      <c r="Z497" s="149"/>
      <c r="AA497" s="150">
        <v>0</v>
      </c>
      <c r="AB497" s="150">
        <v>2934182.63</v>
      </c>
      <c r="AC497" s="150">
        <v>0</v>
      </c>
      <c r="AD497" s="150"/>
      <c r="AE497" s="150">
        <f>AB497</f>
        <v>2934182.63</v>
      </c>
      <c r="AF497" s="154" t="s">
        <v>6</v>
      </c>
      <c r="AG497" s="153"/>
      <c r="AH497" s="150"/>
      <c r="AI497" s="150"/>
      <c r="AJ497" s="150"/>
      <c r="AK497" s="150"/>
      <c r="AL497" s="155"/>
      <c r="AM497" s="155"/>
      <c r="AN497" s="153"/>
    </row>
    <row r="498" spans="1:40" ht="32.1" customHeight="1" x14ac:dyDescent="0.25">
      <c r="A498" s="142" t="str">
        <f t="shared" si="51"/>
        <v>✔</v>
      </c>
      <c r="B498" s="143" t="s">
        <v>410</v>
      </c>
      <c r="C498" s="144" t="s">
        <v>26</v>
      </c>
      <c r="D498" s="144" t="s">
        <v>196</v>
      </c>
      <c r="E498" s="145" t="s">
        <v>39</v>
      </c>
      <c r="F498" s="145">
        <v>1</v>
      </c>
      <c r="G498" s="146" t="s">
        <v>1348</v>
      </c>
      <c r="H498" s="143" t="s">
        <v>179</v>
      </c>
      <c r="I498" s="145" t="s">
        <v>184</v>
      </c>
      <c r="J498" s="163"/>
      <c r="K498" s="143" t="s">
        <v>99</v>
      </c>
      <c r="L498" s="145" t="s">
        <v>93</v>
      </c>
      <c r="M498" s="147" t="s">
        <v>3</v>
      </c>
      <c r="N498" s="148" t="s">
        <v>123</v>
      </c>
      <c r="O498" s="149"/>
      <c r="P498" s="150"/>
      <c r="Q498" s="150"/>
      <c r="R498" s="145" t="s">
        <v>196</v>
      </c>
      <c r="S498" s="151"/>
      <c r="T498" s="152"/>
      <c r="U498" s="153"/>
      <c r="V498" s="145"/>
      <c r="W498" s="152"/>
      <c r="X498" s="152"/>
      <c r="Y498" s="152"/>
      <c r="Z498" s="149"/>
      <c r="AA498" s="150">
        <v>0</v>
      </c>
      <c r="AB498" s="150">
        <v>6602511.1500000004</v>
      </c>
      <c r="AC498" s="150">
        <v>0</v>
      </c>
      <c r="AD498" s="150"/>
      <c r="AE498" s="150">
        <f>AB498</f>
        <v>6602511.1500000004</v>
      </c>
      <c r="AF498" s="154" t="s">
        <v>6</v>
      </c>
      <c r="AG498" s="153"/>
      <c r="AH498" s="150"/>
      <c r="AI498" s="150"/>
      <c r="AJ498" s="150"/>
      <c r="AK498" s="150"/>
      <c r="AL498" s="155"/>
      <c r="AM498" s="155"/>
      <c r="AN498" s="153"/>
    </row>
    <row r="499" spans="1:40" ht="32.1" customHeight="1" x14ac:dyDescent="0.25">
      <c r="A499" s="142" t="str">
        <f t="shared" si="51"/>
        <v>✔</v>
      </c>
      <c r="B499" s="143" t="s">
        <v>410</v>
      </c>
      <c r="C499" s="144" t="s">
        <v>26</v>
      </c>
      <c r="D499" s="144" t="s">
        <v>196</v>
      </c>
      <c r="E499" s="145" t="s">
        <v>39</v>
      </c>
      <c r="F499" s="145">
        <v>1</v>
      </c>
      <c r="G499" s="146" t="s">
        <v>1349</v>
      </c>
      <c r="H499" s="143" t="s">
        <v>179</v>
      </c>
      <c r="I499" s="145" t="s">
        <v>184</v>
      </c>
      <c r="J499" s="163"/>
      <c r="K499" s="143" t="s">
        <v>99</v>
      </c>
      <c r="L499" s="145" t="s">
        <v>93</v>
      </c>
      <c r="M499" s="147" t="s">
        <v>3</v>
      </c>
      <c r="N499" s="148" t="s">
        <v>123</v>
      </c>
      <c r="O499" s="149"/>
      <c r="P499" s="150"/>
      <c r="Q499" s="150"/>
      <c r="R499" s="145" t="s">
        <v>196</v>
      </c>
      <c r="S499" s="151"/>
      <c r="T499" s="152"/>
      <c r="U499" s="153"/>
      <c r="V499" s="145"/>
      <c r="W499" s="152"/>
      <c r="X499" s="152"/>
      <c r="Y499" s="152"/>
      <c r="Z499" s="149"/>
      <c r="AA499" s="150">
        <v>0</v>
      </c>
      <c r="AB499" s="150">
        <v>3806571</v>
      </c>
      <c r="AC499" s="150">
        <v>0</v>
      </c>
      <c r="AD499" s="150"/>
      <c r="AE499" s="150">
        <f>AB499</f>
        <v>3806571</v>
      </c>
      <c r="AF499" s="154" t="s">
        <v>6</v>
      </c>
      <c r="AG499" s="153"/>
      <c r="AH499" s="150"/>
      <c r="AI499" s="150"/>
      <c r="AJ499" s="150"/>
      <c r="AK499" s="150"/>
      <c r="AL499" s="155"/>
      <c r="AM499" s="155"/>
      <c r="AN499" s="153"/>
    </row>
    <row r="500" spans="1:40" ht="32.1" customHeight="1" x14ac:dyDescent="0.25">
      <c r="A500" s="142" t="str">
        <f t="shared" si="51"/>
        <v>✔</v>
      </c>
      <c r="B500" s="143" t="s">
        <v>410</v>
      </c>
      <c r="C500" s="144" t="s">
        <v>26</v>
      </c>
      <c r="D500" s="144" t="s">
        <v>196</v>
      </c>
      <c r="E500" s="145" t="s">
        <v>39</v>
      </c>
      <c r="F500" s="145">
        <v>1</v>
      </c>
      <c r="G500" s="146" t="s">
        <v>1350</v>
      </c>
      <c r="H500" s="143" t="s">
        <v>179</v>
      </c>
      <c r="I500" s="145" t="s">
        <v>184</v>
      </c>
      <c r="J500" s="163"/>
      <c r="K500" s="143" t="s">
        <v>99</v>
      </c>
      <c r="L500" s="145" t="s">
        <v>93</v>
      </c>
      <c r="M500" s="147" t="s">
        <v>3</v>
      </c>
      <c r="N500" s="148" t="s">
        <v>1351</v>
      </c>
      <c r="O500" s="149"/>
      <c r="P500" s="150"/>
      <c r="Q500" s="150"/>
      <c r="R500" s="145" t="s">
        <v>196</v>
      </c>
      <c r="S500" s="151"/>
      <c r="T500" s="152"/>
      <c r="U500" s="153"/>
      <c r="V500" s="145"/>
      <c r="W500" s="152"/>
      <c r="X500" s="152"/>
      <c r="Y500" s="152"/>
      <c r="Z500" s="149"/>
      <c r="AA500" s="150">
        <v>0</v>
      </c>
      <c r="AB500" s="150">
        <f>AE500</f>
        <v>550000</v>
      </c>
      <c r="AC500" s="150">
        <v>0</v>
      </c>
      <c r="AD500" s="150"/>
      <c r="AE500" s="150">
        <v>550000</v>
      </c>
      <c r="AF500" s="154" t="s">
        <v>6</v>
      </c>
      <c r="AG500" s="153"/>
      <c r="AH500" s="150"/>
      <c r="AI500" s="150"/>
      <c r="AJ500" s="150"/>
      <c r="AK500" s="150"/>
      <c r="AL500" s="155"/>
      <c r="AM500" s="155"/>
      <c r="AN500" s="153"/>
    </row>
    <row r="501" spans="1:40" ht="32.1" customHeight="1" x14ac:dyDescent="0.25">
      <c r="A501" s="142" t="str">
        <f t="shared" si="51"/>
        <v>✔</v>
      </c>
      <c r="B501" s="143" t="s">
        <v>410</v>
      </c>
      <c r="C501" s="144" t="s">
        <v>26</v>
      </c>
      <c r="D501" s="144" t="s">
        <v>196</v>
      </c>
      <c r="E501" s="145" t="s">
        <v>39</v>
      </c>
      <c r="F501" s="145">
        <v>1</v>
      </c>
      <c r="G501" s="146" t="s">
        <v>1352</v>
      </c>
      <c r="H501" s="143" t="s">
        <v>179</v>
      </c>
      <c r="I501" s="145" t="s">
        <v>184</v>
      </c>
      <c r="J501" s="163"/>
      <c r="K501" s="143" t="s">
        <v>99</v>
      </c>
      <c r="L501" s="145" t="s">
        <v>93</v>
      </c>
      <c r="M501" s="147" t="s">
        <v>3</v>
      </c>
      <c r="N501" s="148" t="s">
        <v>1351</v>
      </c>
      <c r="O501" s="149"/>
      <c r="P501" s="150"/>
      <c r="Q501" s="150"/>
      <c r="R501" s="145" t="s">
        <v>196</v>
      </c>
      <c r="S501" s="151"/>
      <c r="T501" s="152"/>
      <c r="U501" s="153"/>
      <c r="V501" s="145"/>
      <c r="W501" s="152"/>
      <c r="X501" s="152"/>
      <c r="Y501" s="152"/>
      <c r="Z501" s="149"/>
      <c r="AA501" s="150">
        <v>0</v>
      </c>
      <c r="AB501" s="150">
        <v>1119028</v>
      </c>
      <c r="AC501" s="150">
        <v>0</v>
      </c>
      <c r="AD501" s="150"/>
      <c r="AE501" s="150">
        <v>1119028</v>
      </c>
      <c r="AF501" s="154" t="s">
        <v>6</v>
      </c>
      <c r="AG501" s="153"/>
      <c r="AH501" s="150"/>
      <c r="AI501" s="150"/>
      <c r="AJ501" s="150"/>
      <c r="AK501" s="150"/>
      <c r="AL501" s="155"/>
      <c r="AM501" s="155"/>
      <c r="AN501" s="153"/>
    </row>
    <row r="502" spans="1:40" ht="35.65" customHeight="1" x14ac:dyDescent="0.25">
      <c r="A502" s="142" t="str">
        <f t="shared" si="51"/>
        <v>✔</v>
      </c>
      <c r="B502" s="143">
        <v>2017</v>
      </c>
      <c r="C502" s="144" t="s">
        <v>28</v>
      </c>
      <c r="D502" s="144" t="s">
        <v>196</v>
      </c>
      <c r="E502" s="145" t="s">
        <v>39</v>
      </c>
      <c r="F502" s="145">
        <v>1</v>
      </c>
      <c r="G502" s="146" t="s">
        <v>1353</v>
      </c>
      <c r="H502" s="143" t="s">
        <v>179</v>
      </c>
      <c r="I502" s="145" t="s">
        <v>184</v>
      </c>
      <c r="J502" s="145" t="s">
        <v>1354</v>
      </c>
      <c r="K502" s="143" t="s">
        <v>99</v>
      </c>
      <c r="L502" s="145" t="s">
        <v>93</v>
      </c>
      <c r="M502" s="147" t="s">
        <v>3</v>
      </c>
      <c r="N502" s="148" t="s">
        <v>126</v>
      </c>
      <c r="O502" s="149"/>
      <c r="P502" s="150"/>
      <c r="Q502" s="150"/>
      <c r="R502" s="145" t="s">
        <v>196</v>
      </c>
      <c r="S502" s="151"/>
      <c r="T502" s="152"/>
      <c r="U502" s="153" t="s">
        <v>1355</v>
      </c>
      <c r="V502" s="145">
        <v>2017</v>
      </c>
      <c r="W502" s="152"/>
      <c r="X502" s="152"/>
      <c r="Y502" s="152"/>
      <c r="Z502" s="149">
        <v>85714.32</v>
      </c>
      <c r="AA502" s="150">
        <v>0</v>
      </c>
      <c r="AB502" s="150">
        <v>85714.32</v>
      </c>
      <c r="AC502" s="150">
        <v>0</v>
      </c>
      <c r="AD502" s="150">
        <v>85714.32</v>
      </c>
      <c r="AE502" s="150">
        <v>85714.32</v>
      </c>
      <c r="AF502" s="154" t="s">
        <v>6</v>
      </c>
      <c r="AG502" s="153"/>
      <c r="AH502" s="150"/>
      <c r="AI502" s="150"/>
      <c r="AJ502" s="150"/>
      <c r="AK502" s="150"/>
      <c r="AL502" s="155"/>
      <c r="AM502" s="155"/>
      <c r="AN502" s="153"/>
    </row>
    <row r="503" spans="1:40" ht="35.65" customHeight="1" x14ac:dyDescent="0.25">
      <c r="A503" s="142" t="str">
        <f t="shared" si="51"/>
        <v>✔</v>
      </c>
      <c r="B503" s="143">
        <v>2011</v>
      </c>
      <c r="C503" s="144" t="s">
        <v>28</v>
      </c>
      <c r="D503" s="144" t="s">
        <v>196</v>
      </c>
      <c r="E503" s="145" t="s">
        <v>39</v>
      </c>
      <c r="F503" s="145">
        <v>1</v>
      </c>
      <c r="G503" s="146" t="s">
        <v>1356</v>
      </c>
      <c r="H503" s="143" t="s">
        <v>179</v>
      </c>
      <c r="I503" s="145" t="s">
        <v>184</v>
      </c>
      <c r="J503" s="145" t="s">
        <v>1357</v>
      </c>
      <c r="K503" s="143" t="s">
        <v>99</v>
      </c>
      <c r="L503" s="145" t="s">
        <v>93</v>
      </c>
      <c r="M503" s="147" t="s">
        <v>3</v>
      </c>
      <c r="N503" s="148" t="s">
        <v>126</v>
      </c>
      <c r="O503" s="149"/>
      <c r="P503" s="150"/>
      <c r="Q503" s="150"/>
      <c r="R503" s="145" t="s">
        <v>196</v>
      </c>
      <c r="S503" s="151"/>
      <c r="T503" s="152"/>
      <c r="U503" s="153" t="s">
        <v>1358</v>
      </c>
      <c r="V503" s="145">
        <v>2011</v>
      </c>
      <c r="W503" s="152"/>
      <c r="X503" s="152"/>
      <c r="Y503" s="152"/>
      <c r="Z503" s="149">
        <v>171428.5704</v>
      </c>
      <c r="AA503" s="150">
        <v>0</v>
      </c>
      <c r="AB503" s="150">
        <v>171428.5704</v>
      </c>
      <c r="AC503" s="150">
        <v>0</v>
      </c>
      <c r="AD503" s="150">
        <v>171428.5704</v>
      </c>
      <c r="AE503" s="150">
        <v>171428.5704</v>
      </c>
      <c r="AF503" s="154" t="s">
        <v>6</v>
      </c>
      <c r="AG503" s="153"/>
      <c r="AH503" s="150"/>
      <c r="AI503" s="150"/>
      <c r="AJ503" s="150"/>
      <c r="AK503" s="150"/>
      <c r="AL503" s="155"/>
      <c r="AM503" s="155"/>
      <c r="AN503" s="153"/>
    </row>
    <row r="504" spans="1:40" ht="35.65" customHeight="1" x14ac:dyDescent="0.25">
      <c r="A504" s="142" t="str">
        <f t="shared" si="51"/>
        <v>✔</v>
      </c>
      <c r="B504" s="143">
        <v>2011</v>
      </c>
      <c r="C504" s="144" t="s">
        <v>28</v>
      </c>
      <c r="D504" s="144" t="s">
        <v>196</v>
      </c>
      <c r="E504" s="145" t="s">
        <v>39</v>
      </c>
      <c r="F504" s="145">
        <v>1</v>
      </c>
      <c r="G504" s="146" t="s">
        <v>1356</v>
      </c>
      <c r="H504" s="143" t="s">
        <v>179</v>
      </c>
      <c r="I504" s="145" t="s">
        <v>184</v>
      </c>
      <c r="J504" s="145" t="s">
        <v>1359</v>
      </c>
      <c r="K504" s="143" t="s">
        <v>99</v>
      </c>
      <c r="L504" s="145" t="s">
        <v>93</v>
      </c>
      <c r="M504" s="147" t="s">
        <v>3</v>
      </c>
      <c r="N504" s="148" t="s">
        <v>126</v>
      </c>
      <c r="O504" s="149"/>
      <c r="P504" s="150"/>
      <c r="Q504" s="150"/>
      <c r="R504" s="145" t="s">
        <v>196</v>
      </c>
      <c r="S504" s="151"/>
      <c r="T504" s="152"/>
      <c r="U504" s="153" t="s">
        <v>1360</v>
      </c>
      <c r="V504" s="145">
        <v>2011</v>
      </c>
      <c r="W504" s="152"/>
      <c r="X504" s="152"/>
      <c r="Y504" s="152"/>
      <c r="Z504" s="149">
        <v>171428.5704</v>
      </c>
      <c r="AA504" s="150">
        <v>0</v>
      </c>
      <c r="AB504" s="150">
        <v>171428.5704</v>
      </c>
      <c r="AC504" s="150">
        <v>0</v>
      </c>
      <c r="AD504" s="150">
        <v>171428.5704</v>
      </c>
      <c r="AE504" s="150">
        <v>171428.5704</v>
      </c>
      <c r="AF504" s="154" t="s">
        <v>6</v>
      </c>
      <c r="AG504" s="153"/>
      <c r="AH504" s="150"/>
      <c r="AI504" s="150"/>
      <c r="AJ504" s="150"/>
      <c r="AK504" s="150"/>
      <c r="AL504" s="155"/>
      <c r="AM504" s="155"/>
      <c r="AN504" s="153"/>
    </row>
    <row r="505" spans="1:40" ht="35.65" customHeight="1" x14ac:dyDescent="0.25">
      <c r="A505" s="142" t="str">
        <f t="shared" si="51"/>
        <v>✔</v>
      </c>
      <c r="B505" s="143">
        <v>2011</v>
      </c>
      <c r="C505" s="144" t="s">
        <v>28</v>
      </c>
      <c r="D505" s="144" t="s">
        <v>196</v>
      </c>
      <c r="E505" s="145" t="s">
        <v>39</v>
      </c>
      <c r="F505" s="145">
        <v>1</v>
      </c>
      <c r="G505" s="146" t="s">
        <v>1361</v>
      </c>
      <c r="H505" s="143" t="s">
        <v>179</v>
      </c>
      <c r="I505" s="145" t="s">
        <v>184</v>
      </c>
      <c r="J505" s="145" t="s">
        <v>1362</v>
      </c>
      <c r="K505" s="143" t="s">
        <v>99</v>
      </c>
      <c r="L505" s="145" t="s">
        <v>93</v>
      </c>
      <c r="M505" s="147" t="s">
        <v>3</v>
      </c>
      <c r="N505" s="148" t="s">
        <v>126</v>
      </c>
      <c r="O505" s="149"/>
      <c r="P505" s="150"/>
      <c r="Q505" s="150"/>
      <c r="R505" s="145" t="s">
        <v>196</v>
      </c>
      <c r="S505" s="151"/>
      <c r="T505" s="152"/>
      <c r="U505" s="153" t="s">
        <v>1363</v>
      </c>
      <c r="V505" s="145">
        <v>2011</v>
      </c>
      <c r="W505" s="152"/>
      <c r="X505" s="152"/>
      <c r="Y505" s="152"/>
      <c r="Z505" s="149">
        <v>171428.5704</v>
      </c>
      <c r="AA505" s="150">
        <v>0</v>
      </c>
      <c r="AB505" s="150">
        <v>171428.5704</v>
      </c>
      <c r="AC505" s="150">
        <v>0</v>
      </c>
      <c r="AD505" s="150">
        <v>171428.5704</v>
      </c>
      <c r="AE505" s="150">
        <v>171428.5704</v>
      </c>
      <c r="AF505" s="154" t="s">
        <v>6</v>
      </c>
      <c r="AG505" s="153"/>
      <c r="AH505" s="150"/>
      <c r="AI505" s="150"/>
      <c r="AJ505" s="150"/>
      <c r="AK505" s="150"/>
      <c r="AL505" s="155"/>
      <c r="AM505" s="155"/>
      <c r="AN505" s="153"/>
    </row>
    <row r="506" spans="1:40" ht="46.5" customHeight="1" x14ac:dyDescent="0.25">
      <c r="A506" s="142" t="str">
        <f t="shared" si="51"/>
        <v>✔</v>
      </c>
      <c r="B506" s="143" t="s">
        <v>410</v>
      </c>
      <c r="C506" s="144" t="s">
        <v>28</v>
      </c>
      <c r="D506" s="144" t="s">
        <v>196</v>
      </c>
      <c r="E506" s="145" t="s">
        <v>39</v>
      </c>
      <c r="F506" s="145">
        <v>1</v>
      </c>
      <c r="G506" s="146" t="s">
        <v>1364</v>
      </c>
      <c r="H506" s="143" t="s">
        <v>179</v>
      </c>
      <c r="I506" s="145" t="s">
        <v>184</v>
      </c>
      <c r="J506" s="145" t="s">
        <v>1365</v>
      </c>
      <c r="K506" s="143" t="s">
        <v>99</v>
      </c>
      <c r="L506" s="145" t="s">
        <v>93</v>
      </c>
      <c r="M506" s="147" t="s">
        <v>3</v>
      </c>
      <c r="N506" s="148" t="s">
        <v>1029</v>
      </c>
      <c r="O506" s="149"/>
      <c r="P506" s="150"/>
      <c r="Q506" s="150"/>
      <c r="R506" s="145" t="s">
        <v>196</v>
      </c>
      <c r="S506" s="151"/>
      <c r="T506" s="152"/>
      <c r="U506" s="153" t="s">
        <v>1366</v>
      </c>
      <c r="V506" s="145"/>
      <c r="W506" s="152"/>
      <c r="X506" s="152"/>
      <c r="Y506" s="152"/>
      <c r="Z506" s="149">
        <v>183680</v>
      </c>
      <c r="AA506" s="150">
        <v>0</v>
      </c>
      <c r="AB506" s="150">
        <v>183680</v>
      </c>
      <c r="AC506" s="150">
        <v>0</v>
      </c>
      <c r="AD506" s="150">
        <v>183680</v>
      </c>
      <c r="AE506" s="150">
        <v>183680</v>
      </c>
      <c r="AF506" s="154" t="s">
        <v>6</v>
      </c>
      <c r="AG506" s="153"/>
      <c r="AH506" s="150"/>
      <c r="AI506" s="150"/>
      <c r="AJ506" s="150"/>
      <c r="AK506" s="150"/>
      <c r="AL506" s="155"/>
      <c r="AM506" s="155"/>
      <c r="AN506" s="153"/>
    </row>
    <row r="507" spans="1:40" ht="46.5" customHeight="1" x14ac:dyDescent="0.25">
      <c r="A507" s="142" t="str">
        <f t="shared" si="51"/>
        <v>✔</v>
      </c>
      <c r="B507" s="143">
        <v>2001</v>
      </c>
      <c r="C507" s="144" t="s">
        <v>28</v>
      </c>
      <c r="D507" s="144" t="s">
        <v>196</v>
      </c>
      <c r="E507" s="145" t="s">
        <v>39</v>
      </c>
      <c r="F507" s="145">
        <v>1</v>
      </c>
      <c r="G507" s="146" t="s">
        <v>1364</v>
      </c>
      <c r="H507" s="143" t="s">
        <v>179</v>
      </c>
      <c r="I507" s="145" t="s">
        <v>184</v>
      </c>
      <c r="J507" s="145" t="s">
        <v>1367</v>
      </c>
      <c r="K507" s="143" t="s">
        <v>99</v>
      </c>
      <c r="L507" s="145" t="s">
        <v>93</v>
      </c>
      <c r="M507" s="147" t="s">
        <v>3</v>
      </c>
      <c r="N507" s="148" t="s">
        <v>1029</v>
      </c>
      <c r="O507" s="149"/>
      <c r="P507" s="150"/>
      <c r="Q507" s="150"/>
      <c r="R507" s="145" t="s">
        <v>196</v>
      </c>
      <c r="S507" s="151"/>
      <c r="T507" s="152"/>
      <c r="U507" s="153" t="s">
        <v>1368</v>
      </c>
      <c r="V507" s="145">
        <v>2001</v>
      </c>
      <c r="W507" s="152"/>
      <c r="X507" s="152"/>
      <c r="Y507" s="152"/>
      <c r="Z507" s="149">
        <v>127666.66666666701</v>
      </c>
      <c r="AA507" s="150">
        <v>0</v>
      </c>
      <c r="AB507" s="150">
        <v>127666.66666666701</v>
      </c>
      <c r="AC507" s="150">
        <v>0</v>
      </c>
      <c r="AD507" s="150">
        <v>127666.66666666701</v>
      </c>
      <c r="AE507" s="150">
        <v>127666.66666666701</v>
      </c>
      <c r="AF507" s="154" t="s">
        <v>6</v>
      </c>
      <c r="AG507" s="153"/>
      <c r="AH507" s="150"/>
      <c r="AI507" s="150"/>
      <c r="AJ507" s="150"/>
      <c r="AK507" s="150"/>
      <c r="AL507" s="155"/>
      <c r="AM507" s="155"/>
      <c r="AN507" s="153"/>
    </row>
    <row r="508" spans="1:40" ht="50.65" customHeight="1" x14ac:dyDescent="0.25">
      <c r="A508" s="142" t="str">
        <f t="shared" si="51"/>
        <v>✔</v>
      </c>
      <c r="B508" s="143">
        <v>2025</v>
      </c>
      <c r="C508" s="144" t="s">
        <v>25</v>
      </c>
      <c r="D508" s="144" t="s">
        <v>196</v>
      </c>
      <c r="E508" s="145" t="s">
        <v>39</v>
      </c>
      <c r="F508" s="145">
        <v>1</v>
      </c>
      <c r="G508" s="146" t="s">
        <v>1369</v>
      </c>
      <c r="H508" s="143" t="s">
        <v>179</v>
      </c>
      <c r="I508" s="145" t="s">
        <v>184</v>
      </c>
      <c r="J508" s="145" t="s">
        <v>1370</v>
      </c>
      <c r="K508" s="143" t="s">
        <v>99</v>
      </c>
      <c r="L508" s="145" t="s">
        <v>93</v>
      </c>
      <c r="M508" s="147" t="s">
        <v>3</v>
      </c>
      <c r="N508" s="148" t="s">
        <v>122</v>
      </c>
      <c r="O508" s="149"/>
      <c r="P508" s="150"/>
      <c r="Q508" s="150"/>
      <c r="R508" s="145" t="s">
        <v>196</v>
      </c>
      <c r="S508" s="151"/>
      <c r="T508" s="152"/>
      <c r="U508" s="153" t="s">
        <v>1371</v>
      </c>
      <c r="V508" s="145">
        <v>2025</v>
      </c>
      <c r="W508" s="152"/>
      <c r="X508" s="152"/>
      <c r="Y508" s="152"/>
      <c r="Z508" s="149">
        <f>AD508</f>
        <v>1300000</v>
      </c>
      <c r="AA508" s="150">
        <v>0</v>
      </c>
      <c r="AB508" s="150">
        <f>AE508</f>
        <v>1560000</v>
      </c>
      <c r="AC508" s="150">
        <v>0</v>
      </c>
      <c r="AD508" s="150">
        <v>1300000</v>
      </c>
      <c r="AE508" s="150">
        <v>1560000</v>
      </c>
      <c r="AF508" s="154" t="s">
        <v>6</v>
      </c>
      <c r="AG508" s="153"/>
      <c r="AH508" s="150"/>
      <c r="AI508" s="150"/>
      <c r="AJ508" s="150"/>
      <c r="AK508" s="150"/>
      <c r="AL508" s="155"/>
      <c r="AM508" s="155"/>
      <c r="AN508" s="153"/>
    </row>
    <row r="509" spans="1:40" ht="35.65" customHeight="1" x14ac:dyDescent="0.25">
      <c r="A509" s="142" t="str">
        <f t="shared" si="51"/>
        <v>✔</v>
      </c>
      <c r="B509" s="143" t="s">
        <v>410</v>
      </c>
      <c r="C509" s="144" t="s">
        <v>29</v>
      </c>
      <c r="D509" s="144" t="s">
        <v>196</v>
      </c>
      <c r="E509" s="145" t="s">
        <v>39</v>
      </c>
      <c r="F509" s="145">
        <v>1</v>
      </c>
      <c r="G509" s="146" t="s">
        <v>1372</v>
      </c>
      <c r="H509" s="143" t="s">
        <v>179</v>
      </c>
      <c r="I509" s="145" t="s">
        <v>184</v>
      </c>
      <c r="J509" s="145" t="s">
        <v>1373</v>
      </c>
      <c r="K509" s="143" t="s">
        <v>99</v>
      </c>
      <c r="L509" s="145" t="s">
        <v>93</v>
      </c>
      <c r="M509" s="147" t="s">
        <v>3</v>
      </c>
      <c r="N509" s="148" t="s">
        <v>120</v>
      </c>
      <c r="O509" s="149"/>
      <c r="P509" s="150"/>
      <c r="Q509" s="150"/>
      <c r="R509" s="145" t="s">
        <v>196</v>
      </c>
      <c r="S509" s="151"/>
      <c r="T509" s="152"/>
      <c r="U509" s="153" t="s">
        <v>1374</v>
      </c>
      <c r="V509" s="145" t="s">
        <v>410</v>
      </c>
      <c r="W509" s="152"/>
      <c r="X509" s="152"/>
      <c r="Y509" s="152"/>
      <c r="Z509" s="149">
        <v>250000</v>
      </c>
      <c r="AA509" s="150">
        <v>0</v>
      </c>
      <c r="AB509" s="150">
        <v>250000</v>
      </c>
      <c r="AC509" s="150">
        <v>0</v>
      </c>
      <c r="AD509" s="150">
        <v>250000</v>
      </c>
      <c r="AE509" s="150">
        <v>250000</v>
      </c>
      <c r="AF509" s="154" t="s">
        <v>6</v>
      </c>
      <c r="AG509" s="153"/>
      <c r="AH509" s="150"/>
      <c r="AI509" s="150"/>
      <c r="AJ509" s="150"/>
      <c r="AK509" s="150"/>
      <c r="AL509" s="155"/>
      <c r="AM509" s="155"/>
      <c r="AN509" s="153"/>
    </row>
    <row r="510" spans="1:40" ht="35.65" customHeight="1" x14ac:dyDescent="0.25">
      <c r="A510" s="142" t="str">
        <f t="shared" si="51"/>
        <v>✔</v>
      </c>
      <c r="B510" s="143">
        <v>2024</v>
      </c>
      <c r="C510" s="144" t="s">
        <v>13</v>
      </c>
      <c r="D510" s="144" t="s">
        <v>196</v>
      </c>
      <c r="E510" s="145" t="s">
        <v>39</v>
      </c>
      <c r="F510" s="145">
        <v>1</v>
      </c>
      <c r="G510" s="146" t="s">
        <v>1375</v>
      </c>
      <c r="H510" s="143" t="s">
        <v>179</v>
      </c>
      <c r="I510" s="145" t="s">
        <v>184</v>
      </c>
      <c r="J510" s="145" t="s">
        <v>1376</v>
      </c>
      <c r="K510" s="143" t="s">
        <v>99</v>
      </c>
      <c r="L510" s="145" t="s">
        <v>93</v>
      </c>
      <c r="M510" s="147" t="s">
        <v>3</v>
      </c>
      <c r="N510" s="148" t="s">
        <v>1003</v>
      </c>
      <c r="O510" s="149"/>
      <c r="P510" s="150"/>
      <c r="Q510" s="150"/>
      <c r="R510" s="145" t="s">
        <v>196</v>
      </c>
      <c r="S510" s="151"/>
      <c r="T510" s="152"/>
      <c r="U510" s="153" t="s">
        <v>1377</v>
      </c>
      <c r="V510" s="145">
        <v>2024</v>
      </c>
      <c r="W510" s="152"/>
      <c r="X510" s="152"/>
      <c r="Y510" s="152"/>
      <c r="Z510" s="149">
        <v>1427180</v>
      </c>
      <c r="AA510" s="150">
        <v>0</v>
      </c>
      <c r="AB510" s="150">
        <v>1427180</v>
      </c>
      <c r="AC510" s="150">
        <v>0</v>
      </c>
      <c r="AD510" s="150">
        <v>1427180</v>
      </c>
      <c r="AE510" s="150">
        <v>1427180</v>
      </c>
      <c r="AF510" s="154" t="s">
        <v>6</v>
      </c>
      <c r="AG510" s="153"/>
      <c r="AH510" s="150"/>
      <c r="AI510" s="150"/>
      <c r="AJ510" s="150"/>
      <c r="AK510" s="150"/>
      <c r="AL510" s="155"/>
      <c r="AM510" s="155"/>
      <c r="AN510" s="153" t="s">
        <v>1079</v>
      </c>
    </row>
    <row r="511" spans="1:40" ht="35.65" customHeight="1" x14ac:dyDescent="0.25">
      <c r="A511" s="142" t="str">
        <f t="shared" si="51"/>
        <v>✔</v>
      </c>
      <c r="B511" s="143">
        <v>2025</v>
      </c>
      <c r="C511" s="144" t="s">
        <v>13</v>
      </c>
      <c r="D511" s="144" t="s">
        <v>196</v>
      </c>
      <c r="E511" s="145" t="s">
        <v>39</v>
      </c>
      <c r="F511" s="145">
        <v>1</v>
      </c>
      <c r="G511" s="146" t="s">
        <v>1378</v>
      </c>
      <c r="H511" s="143" t="s">
        <v>179</v>
      </c>
      <c r="I511" s="145" t="s">
        <v>184</v>
      </c>
      <c r="J511" s="145" t="s">
        <v>1379</v>
      </c>
      <c r="K511" s="143" t="s">
        <v>99</v>
      </c>
      <c r="L511" s="145" t="s">
        <v>93</v>
      </c>
      <c r="M511" s="147" t="s">
        <v>3</v>
      </c>
      <c r="N511" s="148" t="s">
        <v>1003</v>
      </c>
      <c r="O511" s="149"/>
      <c r="P511" s="150"/>
      <c r="Q511" s="150"/>
      <c r="R511" s="145" t="s">
        <v>196</v>
      </c>
      <c r="S511" s="151"/>
      <c r="T511" s="152"/>
      <c r="U511" s="153" t="s">
        <v>1380</v>
      </c>
      <c r="V511" s="145">
        <v>2025</v>
      </c>
      <c r="W511" s="152"/>
      <c r="X511" s="152"/>
      <c r="Y511" s="152"/>
      <c r="Z511" s="149">
        <v>414064</v>
      </c>
      <c r="AA511" s="150">
        <v>40000</v>
      </c>
      <c r="AB511" s="150">
        <v>414064</v>
      </c>
      <c r="AC511" s="150">
        <v>40000</v>
      </c>
      <c r="AD511" s="150">
        <v>414064</v>
      </c>
      <c r="AE511" s="150">
        <v>414064</v>
      </c>
      <c r="AF511" s="154" t="s">
        <v>6</v>
      </c>
      <c r="AG511" s="153"/>
      <c r="AH511" s="150"/>
      <c r="AI511" s="150"/>
      <c r="AJ511" s="150"/>
      <c r="AK511" s="150"/>
      <c r="AL511" s="155"/>
      <c r="AM511" s="155"/>
      <c r="AN511" s="153" t="s">
        <v>1079</v>
      </c>
    </row>
    <row r="512" spans="1:40" ht="35.65" customHeight="1" x14ac:dyDescent="0.25">
      <c r="A512" s="142" t="str">
        <f t="shared" si="51"/>
        <v>✔</v>
      </c>
      <c r="B512" s="143">
        <v>2025</v>
      </c>
      <c r="C512" s="144" t="s">
        <v>13</v>
      </c>
      <c r="D512" s="144" t="s">
        <v>196</v>
      </c>
      <c r="E512" s="145" t="s">
        <v>39</v>
      </c>
      <c r="F512" s="145">
        <v>1</v>
      </c>
      <c r="G512" s="146" t="s">
        <v>1381</v>
      </c>
      <c r="H512" s="143" t="s">
        <v>179</v>
      </c>
      <c r="I512" s="145" t="s">
        <v>184</v>
      </c>
      <c r="J512" s="145" t="s">
        <v>1382</v>
      </c>
      <c r="K512" s="143" t="s">
        <v>99</v>
      </c>
      <c r="L512" s="145" t="s">
        <v>93</v>
      </c>
      <c r="M512" s="147" t="s">
        <v>3</v>
      </c>
      <c r="N512" s="148" t="s">
        <v>1003</v>
      </c>
      <c r="O512" s="149"/>
      <c r="P512" s="150"/>
      <c r="Q512" s="150"/>
      <c r="R512" s="145" t="s">
        <v>196</v>
      </c>
      <c r="S512" s="151"/>
      <c r="T512" s="152"/>
      <c r="U512" s="153" t="s">
        <v>1383</v>
      </c>
      <c r="V512" s="145">
        <v>2025</v>
      </c>
      <c r="W512" s="152"/>
      <c r="X512" s="152"/>
      <c r="Y512" s="152"/>
      <c r="Z512" s="149">
        <v>96190</v>
      </c>
      <c r="AA512" s="150">
        <v>10000</v>
      </c>
      <c r="AB512" s="150">
        <v>96190</v>
      </c>
      <c r="AC512" s="150">
        <v>10000</v>
      </c>
      <c r="AD512" s="150">
        <v>96190</v>
      </c>
      <c r="AE512" s="150">
        <v>96190</v>
      </c>
      <c r="AF512" s="154" t="s">
        <v>6</v>
      </c>
      <c r="AG512" s="153"/>
      <c r="AH512" s="150"/>
      <c r="AI512" s="150"/>
      <c r="AJ512" s="150"/>
      <c r="AK512" s="150"/>
      <c r="AL512" s="155"/>
      <c r="AM512" s="155"/>
      <c r="AN512" s="153" t="s">
        <v>1079</v>
      </c>
    </row>
    <row r="513" spans="1:40" ht="50.65" customHeight="1" x14ac:dyDescent="0.25">
      <c r="A513" s="142" t="str">
        <f t="shared" si="51"/>
        <v>✔</v>
      </c>
      <c r="B513" s="143">
        <v>2025</v>
      </c>
      <c r="C513" s="144" t="s">
        <v>761</v>
      </c>
      <c r="D513" s="144" t="s">
        <v>196</v>
      </c>
      <c r="E513" s="145" t="s">
        <v>39</v>
      </c>
      <c r="F513" s="145">
        <v>1</v>
      </c>
      <c r="G513" s="146" t="s">
        <v>1384</v>
      </c>
      <c r="H513" s="143" t="s">
        <v>179</v>
      </c>
      <c r="I513" s="145" t="s">
        <v>184</v>
      </c>
      <c r="J513" s="145" t="s">
        <v>1385</v>
      </c>
      <c r="K513" s="143" t="s">
        <v>99</v>
      </c>
      <c r="L513" s="145" t="s">
        <v>93</v>
      </c>
      <c r="M513" s="147" t="s">
        <v>3</v>
      </c>
      <c r="N513" s="148" t="s">
        <v>120</v>
      </c>
      <c r="O513" s="149"/>
      <c r="P513" s="150"/>
      <c r="Q513" s="150"/>
      <c r="R513" s="145" t="s">
        <v>196</v>
      </c>
      <c r="S513" s="151"/>
      <c r="T513" s="152"/>
      <c r="U513" s="153" t="s">
        <v>1386</v>
      </c>
      <c r="V513" s="145">
        <v>2025</v>
      </c>
      <c r="W513" s="152"/>
      <c r="X513" s="152"/>
      <c r="Y513" s="152"/>
      <c r="Z513" s="149">
        <v>366650</v>
      </c>
      <c r="AA513" s="150">
        <v>0</v>
      </c>
      <c r="AB513" s="150">
        <v>439980</v>
      </c>
      <c r="AC513" s="150">
        <v>0</v>
      </c>
      <c r="AD513" s="150">
        <v>366650</v>
      </c>
      <c r="AE513" s="150">
        <v>439980</v>
      </c>
      <c r="AF513" s="154" t="s">
        <v>6</v>
      </c>
      <c r="AG513" s="153"/>
      <c r="AH513" s="150"/>
      <c r="AI513" s="150"/>
      <c r="AJ513" s="150"/>
      <c r="AK513" s="150"/>
      <c r="AL513" s="155"/>
      <c r="AM513" s="155"/>
      <c r="AN513" s="153"/>
    </row>
    <row r="514" spans="1:40" ht="32.1" customHeight="1" x14ac:dyDescent="0.25">
      <c r="A514" s="142" t="str">
        <f t="shared" ref="A514:A577" si="53">IF(AF514="ENGAGE","✔",IF(AF514="EN COURS D'ENGAGEMENT","◕",IF(AF514="PREENGAGE","◑",IF(AF514="EN COURS DE PREENGAGEMENT","◔",IF(AF514="NON ENGAGE","✖","")))))</f>
        <v>✔</v>
      </c>
      <c r="B514" s="143">
        <v>2025</v>
      </c>
      <c r="C514" s="144" t="s">
        <v>761</v>
      </c>
      <c r="D514" s="144" t="s">
        <v>196</v>
      </c>
      <c r="E514" s="145" t="s">
        <v>39</v>
      </c>
      <c r="F514" s="145">
        <v>1</v>
      </c>
      <c r="G514" s="146" t="s">
        <v>1387</v>
      </c>
      <c r="H514" s="143" t="s">
        <v>179</v>
      </c>
      <c r="I514" s="145" t="s">
        <v>184</v>
      </c>
      <c r="J514" s="145" t="s">
        <v>1388</v>
      </c>
      <c r="K514" s="143" t="s">
        <v>99</v>
      </c>
      <c r="L514" s="145" t="s">
        <v>93</v>
      </c>
      <c r="M514" s="147" t="s">
        <v>3</v>
      </c>
      <c r="N514" s="148" t="s">
        <v>120</v>
      </c>
      <c r="O514" s="149"/>
      <c r="P514" s="150"/>
      <c r="Q514" s="150"/>
      <c r="R514" s="145" t="s">
        <v>196</v>
      </c>
      <c r="S514" s="151"/>
      <c r="T514" s="152"/>
      <c r="U514" s="153" t="s">
        <v>1389</v>
      </c>
      <c r="V514" s="145">
        <v>2024</v>
      </c>
      <c r="W514" s="152"/>
      <c r="X514" s="152"/>
      <c r="Y514" s="152"/>
      <c r="Z514" s="149">
        <v>283200</v>
      </c>
      <c r="AA514" s="150">
        <v>0</v>
      </c>
      <c r="AB514" s="150">
        <v>339840</v>
      </c>
      <c r="AC514" s="150"/>
      <c r="AD514" s="150">
        <v>0</v>
      </c>
      <c r="AE514" s="150">
        <v>339840</v>
      </c>
      <c r="AF514" s="154" t="s">
        <v>6</v>
      </c>
      <c r="AG514" s="153"/>
      <c r="AH514" s="150"/>
      <c r="AI514" s="150"/>
      <c r="AJ514" s="150"/>
      <c r="AK514" s="150"/>
      <c r="AL514" s="155"/>
      <c r="AM514" s="155"/>
      <c r="AN514" s="153"/>
    </row>
    <row r="515" spans="1:40" ht="50.65" customHeight="1" x14ac:dyDescent="0.25">
      <c r="A515" s="142" t="str">
        <f t="shared" si="53"/>
        <v>✔</v>
      </c>
      <c r="B515" s="143">
        <v>2025</v>
      </c>
      <c r="C515" s="144" t="s">
        <v>761</v>
      </c>
      <c r="D515" s="144" t="s">
        <v>196</v>
      </c>
      <c r="E515" s="145" t="s">
        <v>39</v>
      </c>
      <c r="F515" s="145">
        <v>1</v>
      </c>
      <c r="G515" s="146" t="s">
        <v>1390</v>
      </c>
      <c r="H515" s="143" t="s">
        <v>179</v>
      </c>
      <c r="I515" s="145" t="s">
        <v>184</v>
      </c>
      <c r="J515" s="145" t="s">
        <v>1391</v>
      </c>
      <c r="K515" s="143" t="s">
        <v>99</v>
      </c>
      <c r="L515" s="145" t="s">
        <v>93</v>
      </c>
      <c r="M515" s="147" t="s">
        <v>3</v>
      </c>
      <c r="N515" s="148" t="s">
        <v>120</v>
      </c>
      <c r="O515" s="149"/>
      <c r="P515" s="150"/>
      <c r="Q515" s="150"/>
      <c r="R515" s="145" t="s">
        <v>196</v>
      </c>
      <c r="S515" s="151"/>
      <c r="T515" s="152"/>
      <c r="U515" s="153" t="s">
        <v>1386</v>
      </c>
      <c r="V515" s="145">
        <v>2025</v>
      </c>
      <c r="W515" s="152"/>
      <c r="X515" s="152"/>
      <c r="Y515" s="152"/>
      <c r="Z515" s="149">
        <v>114720</v>
      </c>
      <c r="AA515" s="150">
        <v>0</v>
      </c>
      <c r="AB515" s="150">
        <v>137664</v>
      </c>
      <c r="AC515" s="150">
        <v>0</v>
      </c>
      <c r="AD515" s="150">
        <v>114720</v>
      </c>
      <c r="AE515" s="150">
        <v>137664</v>
      </c>
      <c r="AF515" s="154" t="s">
        <v>6</v>
      </c>
      <c r="AG515" s="153"/>
      <c r="AH515" s="150"/>
      <c r="AI515" s="150"/>
      <c r="AJ515" s="150"/>
      <c r="AK515" s="150"/>
      <c r="AL515" s="155"/>
      <c r="AM515" s="155"/>
      <c r="AN515" s="153"/>
    </row>
    <row r="516" spans="1:40" ht="46.5" customHeight="1" x14ac:dyDescent="0.25">
      <c r="A516" s="142" t="str">
        <f t="shared" si="53"/>
        <v>✔</v>
      </c>
      <c r="B516" s="143">
        <v>2025</v>
      </c>
      <c r="C516" s="144" t="s">
        <v>761</v>
      </c>
      <c r="D516" s="144" t="s">
        <v>196</v>
      </c>
      <c r="E516" s="145" t="s">
        <v>39</v>
      </c>
      <c r="F516" s="145">
        <v>1</v>
      </c>
      <c r="G516" s="146" t="s">
        <v>1392</v>
      </c>
      <c r="H516" s="143" t="s">
        <v>179</v>
      </c>
      <c r="I516" s="145" t="s">
        <v>184</v>
      </c>
      <c r="J516" s="145" t="s">
        <v>1393</v>
      </c>
      <c r="K516" s="143" t="s">
        <v>99</v>
      </c>
      <c r="L516" s="145" t="s">
        <v>93</v>
      </c>
      <c r="M516" s="147" t="s">
        <v>3</v>
      </c>
      <c r="N516" s="148" t="s">
        <v>1029</v>
      </c>
      <c r="O516" s="149"/>
      <c r="P516" s="150"/>
      <c r="Q516" s="150"/>
      <c r="R516" s="145" t="s">
        <v>196</v>
      </c>
      <c r="S516" s="151"/>
      <c r="T516" s="152"/>
      <c r="U516" s="153" t="s">
        <v>1394</v>
      </c>
      <c r="V516" s="145">
        <v>2025</v>
      </c>
      <c r="W516" s="152"/>
      <c r="X516" s="152"/>
      <c r="Y516" s="152"/>
      <c r="Z516" s="149">
        <v>1644442.8</v>
      </c>
      <c r="AA516" s="150">
        <v>156000</v>
      </c>
      <c r="AB516" s="150">
        <v>1644442.8</v>
      </c>
      <c r="AC516" s="150">
        <v>156000</v>
      </c>
      <c r="AD516" s="150">
        <v>1644442.8</v>
      </c>
      <c r="AE516" s="150">
        <v>1644442.8</v>
      </c>
      <c r="AF516" s="154" t="s">
        <v>6</v>
      </c>
      <c r="AG516" s="153"/>
      <c r="AH516" s="150"/>
      <c r="AI516" s="150"/>
      <c r="AJ516" s="150"/>
      <c r="AK516" s="150"/>
      <c r="AL516" s="155"/>
      <c r="AM516" s="155"/>
      <c r="AN516" s="153"/>
    </row>
    <row r="517" spans="1:40" ht="35.65" customHeight="1" x14ac:dyDescent="0.25">
      <c r="A517" s="142" t="str">
        <f t="shared" si="53"/>
        <v>✔</v>
      </c>
      <c r="B517" s="143">
        <v>2025</v>
      </c>
      <c r="C517" s="144" t="s">
        <v>21</v>
      </c>
      <c r="D517" s="144" t="s">
        <v>196</v>
      </c>
      <c r="E517" s="145" t="s">
        <v>39</v>
      </c>
      <c r="F517" s="145">
        <v>1</v>
      </c>
      <c r="G517" s="146" t="s">
        <v>1395</v>
      </c>
      <c r="H517" s="143" t="s">
        <v>179</v>
      </c>
      <c r="I517" s="145" t="s">
        <v>184</v>
      </c>
      <c r="J517" s="145" t="s">
        <v>1396</v>
      </c>
      <c r="K517" s="143" t="s">
        <v>99</v>
      </c>
      <c r="L517" s="145" t="s">
        <v>93</v>
      </c>
      <c r="M517" s="147" t="s">
        <v>3</v>
      </c>
      <c r="N517" s="148" t="s">
        <v>119</v>
      </c>
      <c r="O517" s="149"/>
      <c r="P517" s="150"/>
      <c r="Q517" s="150"/>
      <c r="R517" s="145" t="s">
        <v>196</v>
      </c>
      <c r="S517" s="151"/>
      <c r="T517" s="152"/>
      <c r="U517" s="153" t="s">
        <v>1397</v>
      </c>
      <c r="V517" s="145">
        <v>2025</v>
      </c>
      <c r="W517" s="152"/>
      <c r="X517" s="152"/>
      <c r="Y517" s="152"/>
      <c r="Z517" s="149">
        <v>480000</v>
      </c>
      <c r="AA517" s="150">
        <v>0</v>
      </c>
      <c r="AB517" s="150">
        <v>576000</v>
      </c>
      <c r="AC517" s="150">
        <v>0</v>
      </c>
      <c r="AD517" s="150">
        <v>480000</v>
      </c>
      <c r="AE517" s="150">
        <v>576000</v>
      </c>
      <c r="AF517" s="154" t="s">
        <v>6</v>
      </c>
      <c r="AG517" s="153"/>
      <c r="AH517" s="150"/>
      <c r="AI517" s="150"/>
      <c r="AJ517" s="150"/>
      <c r="AK517" s="150"/>
      <c r="AL517" s="155"/>
      <c r="AM517" s="155"/>
      <c r="AN517" s="153"/>
    </row>
    <row r="518" spans="1:40" ht="33" customHeight="1" x14ac:dyDescent="0.25">
      <c r="A518" s="142" t="str">
        <f t="shared" si="53"/>
        <v>✔</v>
      </c>
      <c r="B518" s="143">
        <v>2023</v>
      </c>
      <c r="C518" s="144" t="s">
        <v>16</v>
      </c>
      <c r="D518" s="144" t="s">
        <v>196</v>
      </c>
      <c r="E518" s="145" t="s">
        <v>39</v>
      </c>
      <c r="F518" s="145">
        <v>1</v>
      </c>
      <c r="G518" s="146" t="s">
        <v>1398</v>
      </c>
      <c r="H518" s="143" t="s">
        <v>179</v>
      </c>
      <c r="I518" s="145" t="s">
        <v>184</v>
      </c>
      <c r="J518" s="152">
        <v>45292</v>
      </c>
      <c r="K518" s="143" t="s">
        <v>99</v>
      </c>
      <c r="L518" s="145" t="s">
        <v>93</v>
      </c>
      <c r="M518" s="147" t="s">
        <v>3</v>
      </c>
      <c r="N518" s="148" t="s">
        <v>408</v>
      </c>
      <c r="O518" s="149"/>
      <c r="P518" s="150"/>
      <c r="Q518" s="150"/>
      <c r="R518" s="145" t="s">
        <v>196</v>
      </c>
      <c r="S518" s="151"/>
      <c r="T518" s="152"/>
      <c r="U518" s="153" t="s">
        <v>1399</v>
      </c>
      <c r="V518" s="145">
        <v>2024</v>
      </c>
      <c r="W518" s="152"/>
      <c r="X518" s="152"/>
      <c r="Y518" s="152"/>
      <c r="Z518" s="149">
        <f>AD518</f>
        <v>98750</v>
      </c>
      <c r="AA518" s="150">
        <v>0</v>
      </c>
      <c r="AB518" s="150">
        <f>AE518</f>
        <v>118500</v>
      </c>
      <c r="AC518" s="150">
        <v>0</v>
      </c>
      <c r="AD518" s="150">
        <f>AE518/1.2</f>
        <v>98750</v>
      </c>
      <c r="AE518" s="150">
        <v>118500</v>
      </c>
      <c r="AF518" s="154" t="s">
        <v>6</v>
      </c>
      <c r="AG518" s="153"/>
      <c r="AH518" s="150"/>
      <c r="AI518" s="150"/>
      <c r="AJ518" s="150"/>
      <c r="AK518" s="150"/>
      <c r="AL518" s="155"/>
      <c r="AM518" s="155"/>
      <c r="AN518" s="153"/>
    </row>
    <row r="519" spans="1:40" ht="35.65" customHeight="1" x14ac:dyDescent="0.25">
      <c r="A519" s="142" t="str">
        <f t="shared" si="53"/>
        <v>✔</v>
      </c>
      <c r="B519" s="143">
        <v>2023</v>
      </c>
      <c r="C519" s="144" t="s">
        <v>16</v>
      </c>
      <c r="D519" s="144" t="s">
        <v>196</v>
      </c>
      <c r="E519" s="145" t="s">
        <v>39</v>
      </c>
      <c r="F519" s="145">
        <v>1</v>
      </c>
      <c r="G519" s="146" t="s">
        <v>1400</v>
      </c>
      <c r="H519" s="143" t="s">
        <v>179</v>
      </c>
      <c r="I519" s="145" t="s">
        <v>184</v>
      </c>
      <c r="J519" s="145" t="s">
        <v>1401</v>
      </c>
      <c r="K519" s="143" t="s">
        <v>99</v>
      </c>
      <c r="L519" s="145" t="s">
        <v>93</v>
      </c>
      <c r="M519" s="147" t="s">
        <v>3</v>
      </c>
      <c r="N519" s="148" t="s">
        <v>119</v>
      </c>
      <c r="O519" s="149"/>
      <c r="P519" s="150"/>
      <c r="Q519" s="150"/>
      <c r="R519" s="145" t="s">
        <v>196</v>
      </c>
      <c r="S519" s="151"/>
      <c r="T519" s="152"/>
      <c r="U519" s="153" t="s">
        <v>1402</v>
      </c>
      <c r="V519" s="145">
        <v>2023</v>
      </c>
      <c r="W519" s="152"/>
      <c r="X519" s="152"/>
      <c r="Y519" s="152"/>
      <c r="Z519" s="149">
        <f>AB519/1.2</f>
        <v>83333.333333333343</v>
      </c>
      <c r="AA519" s="150">
        <v>0</v>
      </c>
      <c r="AB519" s="150">
        <v>100000</v>
      </c>
      <c r="AC519" s="150">
        <v>0</v>
      </c>
      <c r="AD519" s="150">
        <f>Z519</f>
        <v>83333.333333333343</v>
      </c>
      <c r="AE519" s="150">
        <f>AB519</f>
        <v>100000</v>
      </c>
      <c r="AF519" s="154" t="s">
        <v>6</v>
      </c>
      <c r="AG519" s="153"/>
      <c r="AH519" s="150"/>
      <c r="AI519" s="150"/>
      <c r="AJ519" s="150"/>
      <c r="AK519" s="150"/>
      <c r="AL519" s="155"/>
      <c r="AM519" s="155"/>
      <c r="AN519" s="153" t="s">
        <v>1079</v>
      </c>
    </row>
    <row r="520" spans="1:40" ht="33" customHeight="1" x14ac:dyDescent="0.25">
      <c r="A520" s="142" t="str">
        <f t="shared" si="53"/>
        <v>✔</v>
      </c>
      <c r="B520" s="143">
        <v>2022</v>
      </c>
      <c r="C520" s="144" t="s">
        <v>16</v>
      </c>
      <c r="D520" s="144" t="s">
        <v>196</v>
      </c>
      <c r="E520" s="145" t="s">
        <v>39</v>
      </c>
      <c r="F520" s="145">
        <v>1</v>
      </c>
      <c r="G520" s="146" t="s">
        <v>1403</v>
      </c>
      <c r="H520" s="143" t="s">
        <v>179</v>
      </c>
      <c r="I520" s="145" t="s">
        <v>184</v>
      </c>
      <c r="J520" s="145" t="s">
        <v>1404</v>
      </c>
      <c r="K520" s="143" t="s">
        <v>99</v>
      </c>
      <c r="L520" s="145" t="s">
        <v>93</v>
      </c>
      <c r="M520" s="147" t="s">
        <v>3</v>
      </c>
      <c r="N520" s="148" t="s">
        <v>119</v>
      </c>
      <c r="O520" s="149"/>
      <c r="P520" s="150"/>
      <c r="Q520" s="150"/>
      <c r="R520" s="145" t="s">
        <v>196</v>
      </c>
      <c r="S520" s="151"/>
      <c r="T520" s="152"/>
      <c r="U520" s="153" t="s">
        <v>1405</v>
      </c>
      <c r="V520" s="145">
        <v>2022</v>
      </c>
      <c r="W520" s="152"/>
      <c r="X520" s="152"/>
      <c r="Y520" s="152"/>
      <c r="Z520" s="149">
        <f>AB520/1.2</f>
        <v>83333.333333333343</v>
      </c>
      <c r="AA520" s="150">
        <v>0</v>
      </c>
      <c r="AB520" s="150">
        <v>100000</v>
      </c>
      <c r="AC520" s="150">
        <v>0</v>
      </c>
      <c r="AD520" s="150">
        <f>Z520</f>
        <v>83333.333333333343</v>
      </c>
      <c r="AE520" s="150">
        <f>AB520</f>
        <v>100000</v>
      </c>
      <c r="AF520" s="154" t="s">
        <v>6</v>
      </c>
      <c r="AG520" s="153"/>
      <c r="AH520" s="150"/>
      <c r="AI520" s="150"/>
      <c r="AJ520" s="150"/>
      <c r="AK520" s="150"/>
      <c r="AL520" s="155"/>
      <c r="AM520" s="155"/>
      <c r="AN520" s="153" t="s">
        <v>1079</v>
      </c>
    </row>
    <row r="521" spans="1:40" ht="32.1" customHeight="1" x14ac:dyDescent="0.25">
      <c r="A521" s="142" t="str">
        <f t="shared" si="53"/>
        <v>✔</v>
      </c>
      <c r="B521" s="143" t="s">
        <v>410</v>
      </c>
      <c r="C521" s="144" t="s">
        <v>33</v>
      </c>
      <c r="D521" s="144" t="s">
        <v>196</v>
      </c>
      <c r="E521" s="145" t="s">
        <v>39</v>
      </c>
      <c r="F521" s="145">
        <v>1</v>
      </c>
      <c r="G521" s="146" t="s">
        <v>1406</v>
      </c>
      <c r="H521" s="143" t="s">
        <v>179</v>
      </c>
      <c r="I521" s="145" t="s">
        <v>184</v>
      </c>
      <c r="J521" s="163"/>
      <c r="K521" s="143" t="s">
        <v>99</v>
      </c>
      <c r="L521" s="145" t="s">
        <v>93</v>
      </c>
      <c r="M521" s="147" t="s">
        <v>3</v>
      </c>
      <c r="N521" s="148" t="s">
        <v>116</v>
      </c>
      <c r="O521" s="149"/>
      <c r="P521" s="150"/>
      <c r="Q521" s="150"/>
      <c r="R521" s="145" t="s">
        <v>196</v>
      </c>
      <c r="S521" s="151"/>
      <c r="T521" s="152"/>
      <c r="U521" s="153" t="s">
        <v>1407</v>
      </c>
      <c r="V521" s="145" t="s">
        <v>410</v>
      </c>
      <c r="W521" s="152"/>
      <c r="X521" s="152"/>
      <c r="Y521" s="152"/>
      <c r="Z521" s="149">
        <f>AD521</f>
        <v>3000000</v>
      </c>
      <c r="AA521" s="150" t="s">
        <v>410</v>
      </c>
      <c r="AB521" s="150">
        <f>AD521</f>
        <v>3000000</v>
      </c>
      <c r="AC521" s="150" t="s">
        <v>410</v>
      </c>
      <c r="AD521" s="150">
        <f>AE521</f>
        <v>3000000</v>
      </c>
      <c r="AE521" s="150">
        <v>3000000</v>
      </c>
      <c r="AF521" s="154" t="s">
        <v>6</v>
      </c>
      <c r="AG521" s="153"/>
      <c r="AH521" s="150"/>
      <c r="AI521" s="150"/>
      <c r="AJ521" s="150"/>
      <c r="AK521" s="150"/>
      <c r="AL521" s="155"/>
      <c r="AM521" s="155"/>
      <c r="AN521" s="153"/>
    </row>
    <row r="522" spans="1:40" ht="32.1" customHeight="1" x14ac:dyDescent="0.25">
      <c r="A522" s="142" t="str">
        <f t="shared" si="53"/>
        <v>✔</v>
      </c>
      <c r="B522" s="143" t="s">
        <v>410</v>
      </c>
      <c r="C522" s="144" t="s">
        <v>33</v>
      </c>
      <c r="D522" s="144" t="s">
        <v>196</v>
      </c>
      <c r="E522" s="145" t="s">
        <v>39</v>
      </c>
      <c r="F522" s="145">
        <v>1</v>
      </c>
      <c r="G522" s="146" t="s">
        <v>1408</v>
      </c>
      <c r="H522" s="143" t="s">
        <v>179</v>
      </c>
      <c r="I522" s="145" t="s">
        <v>184</v>
      </c>
      <c r="J522" s="163"/>
      <c r="K522" s="143" t="s">
        <v>99</v>
      </c>
      <c r="L522" s="145" t="s">
        <v>93</v>
      </c>
      <c r="M522" s="147" t="s">
        <v>3</v>
      </c>
      <c r="N522" s="148" t="s">
        <v>116</v>
      </c>
      <c r="O522" s="149"/>
      <c r="P522" s="150"/>
      <c r="Q522" s="150"/>
      <c r="R522" s="145" t="s">
        <v>196</v>
      </c>
      <c r="S522" s="151"/>
      <c r="T522" s="152"/>
      <c r="U522" s="153" t="s">
        <v>1409</v>
      </c>
      <c r="V522" s="145" t="s">
        <v>410</v>
      </c>
      <c r="W522" s="152"/>
      <c r="X522" s="152"/>
      <c r="Y522" s="152"/>
      <c r="Z522" s="149">
        <f>AD522</f>
        <v>2340000</v>
      </c>
      <c r="AA522" s="150" t="s">
        <v>410</v>
      </c>
      <c r="AB522" s="150">
        <f>AD522</f>
        <v>2340000</v>
      </c>
      <c r="AC522" s="150" t="s">
        <v>410</v>
      </c>
      <c r="AD522" s="150">
        <v>2340000</v>
      </c>
      <c r="AE522" s="150">
        <v>2340000</v>
      </c>
      <c r="AF522" s="154" t="s">
        <v>6</v>
      </c>
      <c r="AG522" s="153"/>
      <c r="AH522" s="150"/>
      <c r="AI522" s="150"/>
      <c r="AJ522" s="150"/>
      <c r="AK522" s="150"/>
      <c r="AL522" s="155"/>
      <c r="AM522" s="155"/>
      <c r="AN522" s="153"/>
    </row>
    <row r="523" spans="1:40" ht="32.1" customHeight="1" x14ac:dyDescent="0.25">
      <c r="A523" s="142" t="str">
        <f t="shared" si="53"/>
        <v>✔</v>
      </c>
      <c r="B523" s="143" t="s">
        <v>410</v>
      </c>
      <c r="C523" s="144" t="s">
        <v>33</v>
      </c>
      <c r="D523" s="144" t="s">
        <v>196</v>
      </c>
      <c r="E523" s="145" t="s">
        <v>39</v>
      </c>
      <c r="F523" s="145">
        <v>1</v>
      </c>
      <c r="G523" s="146" t="s">
        <v>1410</v>
      </c>
      <c r="H523" s="143" t="s">
        <v>179</v>
      </c>
      <c r="I523" s="145" t="s">
        <v>184</v>
      </c>
      <c r="J523" s="163"/>
      <c r="K523" s="143" t="s">
        <v>99</v>
      </c>
      <c r="L523" s="145" t="s">
        <v>93</v>
      </c>
      <c r="M523" s="147" t="s">
        <v>3</v>
      </c>
      <c r="N523" s="148" t="s">
        <v>116</v>
      </c>
      <c r="O523" s="149"/>
      <c r="P523" s="150"/>
      <c r="Q523" s="150"/>
      <c r="R523" s="145" t="s">
        <v>196</v>
      </c>
      <c r="S523" s="151"/>
      <c r="T523" s="152"/>
      <c r="U523" s="153" t="s">
        <v>1411</v>
      </c>
      <c r="V523" s="145" t="s">
        <v>410</v>
      </c>
      <c r="W523" s="152"/>
      <c r="X523" s="152"/>
      <c r="Y523" s="152"/>
      <c r="Z523" s="149">
        <f>AD523</f>
        <v>15800000</v>
      </c>
      <c r="AA523" s="150" t="s">
        <v>410</v>
      </c>
      <c r="AB523" s="150">
        <f>AE523</f>
        <v>18960000</v>
      </c>
      <c r="AC523" s="150" t="s">
        <v>410</v>
      </c>
      <c r="AD523" s="150">
        <f>AE523/1.2</f>
        <v>15800000</v>
      </c>
      <c r="AE523" s="150">
        <v>18960000</v>
      </c>
      <c r="AF523" s="154" t="s">
        <v>6</v>
      </c>
      <c r="AG523" s="153"/>
      <c r="AH523" s="150"/>
      <c r="AI523" s="150"/>
      <c r="AJ523" s="150"/>
      <c r="AK523" s="150"/>
      <c r="AL523" s="155"/>
      <c r="AM523" s="155"/>
      <c r="AN523" s="153"/>
    </row>
    <row r="524" spans="1:40" ht="32.1" customHeight="1" x14ac:dyDescent="0.25">
      <c r="A524" s="142" t="str">
        <f t="shared" si="53"/>
        <v>✔</v>
      </c>
      <c r="B524" s="143" t="s">
        <v>410</v>
      </c>
      <c r="C524" s="144" t="s">
        <v>33</v>
      </c>
      <c r="D524" s="144" t="s">
        <v>196</v>
      </c>
      <c r="E524" s="145" t="s">
        <v>39</v>
      </c>
      <c r="F524" s="145">
        <v>1</v>
      </c>
      <c r="G524" s="146" t="s">
        <v>1412</v>
      </c>
      <c r="H524" s="143" t="s">
        <v>179</v>
      </c>
      <c r="I524" s="145" t="s">
        <v>184</v>
      </c>
      <c r="J524" s="163"/>
      <c r="K524" s="143" t="s">
        <v>99</v>
      </c>
      <c r="L524" s="145" t="s">
        <v>93</v>
      </c>
      <c r="M524" s="147" t="s">
        <v>3</v>
      </c>
      <c r="N524" s="148" t="s">
        <v>116</v>
      </c>
      <c r="O524" s="149"/>
      <c r="P524" s="150"/>
      <c r="Q524" s="150"/>
      <c r="R524" s="145" t="s">
        <v>196</v>
      </c>
      <c r="S524" s="151"/>
      <c r="T524" s="152"/>
      <c r="U524" s="153" t="s">
        <v>1413</v>
      </c>
      <c r="V524" s="145" t="s">
        <v>410</v>
      </c>
      <c r="W524" s="152"/>
      <c r="X524" s="152"/>
      <c r="Y524" s="152"/>
      <c r="Z524" s="149">
        <v>66430944.359999999</v>
      </c>
      <c r="AA524" s="150" t="s">
        <v>410</v>
      </c>
      <c r="AB524" s="150">
        <v>66430944.359999999</v>
      </c>
      <c r="AC524" s="150" t="s">
        <v>410</v>
      </c>
      <c r="AD524" s="150">
        <v>66430944.359999999</v>
      </c>
      <c r="AE524" s="150">
        <v>66430944.359999999</v>
      </c>
      <c r="AF524" s="154" t="s">
        <v>6</v>
      </c>
      <c r="AG524" s="153"/>
      <c r="AH524" s="150"/>
      <c r="AI524" s="150"/>
      <c r="AJ524" s="150"/>
      <c r="AK524" s="150"/>
      <c r="AL524" s="155"/>
      <c r="AM524" s="155"/>
      <c r="AN524" s="153"/>
    </row>
    <row r="525" spans="1:40" ht="32.1" customHeight="1" x14ac:dyDescent="0.25">
      <c r="A525" s="142" t="str">
        <f t="shared" si="53"/>
        <v>✔</v>
      </c>
      <c r="B525" s="143" t="s">
        <v>410</v>
      </c>
      <c r="C525" s="144" t="s">
        <v>33</v>
      </c>
      <c r="D525" s="144" t="s">
        <v>196</v>
      </c>
      <c r="E525" s="145" t="s">
        <v>39</v>
      </c>
      <c r="F525" s="145">
        <v>1</v>
      </c>
      <c r="G525" s="146" t="s">
        <v>1414</v>
      </c>
      <c r="H525" s="143" t="s">
        <v>179</v>
      </c>
      <c r="I525" s="145" t="s">
        <v>184</v>
      </c>
      <c r="J525" s="163"/>
      <c r="K525" s="143" t="s">
        <v>99</v>
      </c>
      <c r="L525" s="145" t="s">
        <v>93</v>
      </c>
      <c r="M525" s="147" t="s">
        <v>3</v>
      </c>
      <c r="N525" s="148" t="s">
        <v>116</v>
      </c>
      <c r="O525" s="149"/>
      <c r="P525" s="150"/>
      <c r="Q525" s="150"/>
      <c r="R525" s="145" t="s">
        <v>196</v>
      </c>
      <c r="S525" s="151"/>
      <c r="T525" s="152"/>
      <c r="U525" s="153" t="s">
        <v>1415</v>
      </c>
      <c r="V525" s="145" t="s">
        <v>410</v>
      </c>
      <c r="W525" s="152"/>
      <c r="X525" s="152"/>
      <c r="Y525" s="152"/>
      <c r="Z525" s="149">
        <f>AD525</f>
        <v>1625000</v>
      </c>
      <c r="AA525" s="150" t="s">
        <v>410</v>
      </c>
      <c r="AB525" s="150">
        <f>AE525</f>
        <v>1950000</v>
      </c>
      <c r="AC525" s="150" t="s">
        <v>410</v>
      </c>
      <c r="AD525" s="150">
        <f>AE525/1.2</f>
        <v>1625000</v>
      </c>
      <c r="AE525" s="150">
        <v>1950000</v>
      </c>
      <c r="AF525" s="154" t="s">
        <v>6</v>
      </c>
      <c r="AG525" s="153"/>
      <c r="AH525" s="150"/>
      <c r="AI525" s="150"/>
      <c r="AJ525" s="150"/>
      <c r="AK525" s="150"/>
      <c r="AL525" s="155"/>
      <c r="AM525" s="155"/>
      <c r="AN525" s="153"/>
    </row>
    <row r="526" spans="1:40" ht="32.1" customHeight="1" x14ac:dyDescent="0.25">
      <c r="A526" s="142" t="str">
        <f t="shared" si="53"/>
        <v>✔</v>
      </c>
      <c r="B526" s="143">
        <v>2021</v>
      </c>
      <c r="C526" s="144" t="s">
        <v>33</v>
      </c>
      <c r="D526" s="144" t="s">
        <v>196</v>
      </c>
      <c r="E526" s="145" t="s">
        <v>39</v>
      </c>
      <c r="F526" s="145">
        <v>1</v>
      </c>
      <c r="G526" s="146" t="s">
        <v>1416</v>
      </c>
      <c r="H526" s="143" t="s">
        <v>179</v>
      </c>
      <c r="I526" s="145" t="s">
        <v>184</v>
      </c>
      <c r="J526" s="163"/>
      <c r="K526" s="143" t="s">
        <v>99</v>
      </c>
      <c r="L526" s="145" t="s">
        <v>93</v>
      </c>
      <c r="M526" s="147" t="s">
        <v>3</v>
      </c>
      <c r="N526" s="148" t="s">
        <v>120</v>
      </c>
      <c r="O526" s="149"/>
      <c r="P526" s="150"/>
      <c r="Q526" s="150"/>
      <c r="R526" s="145" t="s">
        <v>196</v>
      </c>
      <c r="S526" s="151"/>
      <c r="T526" s="152"/>
      <c r="U526" s="153" t="s">
        <v>1417</v>
      </c>
      <c r="V526" s="145">
        <v>2021</v>
      </c>
      <c r="W526" s="152"/>
      <c r="X526" s="152"/>
      <c r="Y526" s="152"/>
      <c r="Z526" s="149">
        <f>AD526</f>
        <v>1504920</v>
      </c>
      <c r="AA526" s="150" t="s">
        <v>410</v>
      </c>
      <c r="AB526" s="150">
        <f>AE526</f>
        <v>1805904</v>
      </c>
      <c r="AC526" s="150" t="s">
        <v>410</v>
      </c>
      <c r="AD526" s="150">
        <f>AE526/1.2</f>
        <v>1504920</v>
      </c>
      <c r="AE526" s="150">
        <v>1805904</v>
      </c>
      <c r="AF526" s="154" t="s">
        <v>6</v>
      </c>
      <c r="AG526" s="153"/>
      <c r="AH526" s="150"/>
      <c r="AI526" s="150"/>
      <c r="AJ526" s="150"/>
      <c r="AK526" s="150"/>
      <c r="AL526" s="155"/>
      <c r="AM526" s="155"/>
      <c r="AN526" s="153"/>
    </row>
    <row r="527" spans="1:40" ht="50.65" customHeight="1" x14ac:dyDescent="0.25">
      <c r="A527" s="142" t="str">
        <f t="shared" si="53"/>
        <v>✔</v>
      </c>
      <c r="B527" s="143">
        <v>2021</v>
      </c>
      <c r="C527" s="144" t="s">
        <v>33</v>
      </c>
      <c r="D527" s="144" t="s">
        <v>196</v>
      </c>
      <c r="E527" s="145" t="s">
        <v>39</v>
      </c>
      <c r="F527" s="145">
        <v>1</v>
      </c>
      <c r="G527" s="146" t="s">
        <v>1418</v>
      </c>
      <c r="H527" s="143" t="s">
        <v>179</v>
      </c>
      <c r="I527" s="145" t="s">
        <v>184</v>
      </c>
      <c r="J527" s="163"/>
      <c r="K527" s="143" t="s">
        <v>99</v>
      </c>
      <c r="L527" s="145" t="s">
        <v>93</v>
      </c>
      <c r="M527" s="147" t="s">
        <v>3</v>
      </c>
      <c r="N527" s="148" t="s">
        <v>120</v>
      </c>
      <c r="O527" s="149"/>
      <c r="P527" s="150"/>
      <c r="Q527" s="150"/>
      <c r="R527" s="145" t="s">
        <v>196</v>
      </c>
      <c r="S527" s="151"/>
      <c r="T527" s="152"/>
      <c r="U527" s="153" t="s">
        <v>1419</v>
      </c>
      <c r="V527" s="145">
        <v>2021</v>
      </c>
      <c r="W527" s="152"/>
      <c r="X527" s="152"/>
      <c r="Y527" s="152"/>
      <c r="Z527" s="149">
        <f>AD527</f>
        <v>9302904.1583333332</v>
      </c>
      <c r="AA527" s="150" t="s">
        <v>410</v>
      </c>
      <c r="AB527" s="150">
        <f>AE527</f>
        <v>11163484.99</v>
      </c>
      <c r="AC527" s="150" t="s">
        <v>410</v>
      </c>
      <c r="AD527" s="150">
        <f>AE527/1.2</f>
        <v>9302904.1583333332</v>
      </c>
      <c r="AE527" s="150">
        <v>11163484.99</v>
      </c>
      <c r="AF527" s="154" t="s">
        <v>6</v>
      </c>
      <c r="AG527" s="153"/>
      <c r="AH527" s="150"/>
      <c r="AI527" s="150"/>
      <c r="AJ527" s="150"/>
      <c r="AK527" s="150"/>
      <c r="AL527" s="155"/>
      <c r="AM527" s="155"/>
      <c r="AN527" s="153"/>
    </row>
    <row r="528" spans="1:40" ht="35.65" customHeight="1" x14ac:dyDescent="0.25">
      <c r="A528" s="142" t="str">
        <f t="shared" si="53"/>
        <v>✔</v>
      </c>
      <c r="B528" s="143">
        <v>2023</v>
      </c>
      <c r="C528" s="144" t="s">
        <v>33</v>
      </c>
      <c r="D528" s="144" t="s">
        <v>196</v>
      </c>
      <c r="E528" s="145" t="s">
        <v>51</v>
      </c>
      <c r="F528" s="145">
        <v>1</v>
      </c>
      <c r="G528" s="146" t="s">
        <v>1420</v>
      </c>
      <c r="H528" s="143" t="s">
        <v>179</v>
      </c>
      <c r="I528" s="145" t="s">
        <v>184</v>
      </c>
      <c r="J528" s="145" t="s">
        <v>1421</v>
      </c>
      <c r="K528" s="143" t="s">
        <v>99</v>
      </c>
      <c r="L528" s="145" t="s">
        <v>93</v>
      </c>
      <c r="M528" s="147" t="s">
        <v>3</v>
      </c>
      <c r="N528" s="148" t="s">
        <v>118</v>
      </c>
      <c r="O528" s="149"/>
      <c r="P528" s="150"/>
      <c r="Q528" s="150"/>
      <c r="R528" s="145" t="s">
        <v>196</v>
      </c>
      <c r="S528" s="151"/>
      <c r="T528" s="152"/>
      <c r="U528" s="153" t="s">
        <v>1422</v>
      </c>
      <c r="V528" s="145">
        <v>2023</v>
      </c>
      <c r="W528" s="152"/>
      <c r="X528" s="152"/>
      <c r="Y528" s="152"/>
      <c r="Z528" s="149">
        <f>AD528</f>
        <v>150000</v>
      </c>
      <c r="AA528" s="150" t="s">
        <v>410</v>
      </c>
      <c r="AB528" s="150">
        <f>AE528</f>
        <v>180000</v>
      </c>
      <c r="AC528" s="150" t="s">
        <v>410</v>
      </c>
      <c r="AD528" s="150">
        <f>AE528/1.2</f>
        <v>150000</v>
      </c>
      <c r="AE528" s="150">
        <v>180000</v>
      </c>
      <c r="AF528" s="154" t="s">
        <v>6</v>
      </c>
      <c r="AG528" s="153"/>
      <c r="AH528" s="150"/>
      <c r="AI528" s="150"/>
      <c r="AJ528" s="150"/>
      <c r="AK528" s="150"/>
      <c r="AL528" s="155"/>
      <c r="AM528" s="155"/>
      <c r="AN528" s="153"/>
    </row>
    <row r="529" spans="1:46" ht="46.5" customHeight="1" x14ac:dyDescent="0.25">
      <c r="A529" s="142" t="str">
        <f t="shared" si="53"/>
        <v>✔</v>
      </c>
      <c r="B529" s="143">
        <v>2023</v>
      </c>
      <c r="C529" s="144" t="s">
        <v>33</v>
      </c>
      <c r="D529" s="144" t="s">
        <v>196</v>
      </c>
      <c r="E529" s="145" t="s">
        <v>51</v>
      </c>
      <c r="F529" s="145">
        <v>1</v>
      </c>
      <c r="G529" s="146" t="s">
        <v>1423</v>
      </c>
      <c r="H529" s="143" t="s">
        <v>179</v>
      </c>
      <c r="I529" s="145" t="s">
        <v>184</v>
      </c>
      <c r="J529" s="145" t="s">
        <v>1424</v>
      </c>
      <c r="K529" s="143" t="s">
        <v>99</v>
      </c>
      <c r="L529" s="145" t="s">
        <v>93</v>
      </c>
      <c r="M529" s="147" t="s">
        <v>3</v>
      </c>
      <c r="N529" s="148" t="s">
        <v>1029</v>
      </c>
      <c r="O529" s="149"/>
      <c r="P529" s="150"/>
      <c r="Q529" s="150"/>
      <c r="R529" s="145" t="s">
        <v>196</v>
      </c>
      <c r="S529" s="151"/>
      <c r="T529" s="152"/>
      <c r="U529" s="153" t="s">
        <v>1425</v>
      </c>
      <c r="V529" s="145">
        <v>2023</v>
      </c>
      <c r="W529" s="152"/>
      <c r="X529" s="152"/>
      <c r="Y529" s="152"/>
      <c r="Z529" s="149">
        <v>766500</v>
      </c>
      <c r="AA529" s="150">
        <v>0</v>
      </c>
      <c r="AB529" s="150">
        <v>919800</v>
      </c>
      <c r="AC529" s="150">
        <v>0</v>
      </c>
      <c r="AD529" s="150">
        <f>Z529</f>
        <v>766500</v>
      </c>
      <c r="AE529" s="150">
        <f>AB529</f>
        <v>919800</v>
      </c>
      <c r="AF529" s="154" t="s">
        <v>6</v>
      </c>
      <c r="AG529" s="153"/>
      <c r="AH529" s="150"/>
      <c r="AI529" s="150"/>
      <c r="AJ529" s="150"/>
      <c r="AK529" s="150"/>
      <c r="AL529" s="155"/>
      <c r="AM529" s="155"/>
      <c r="AN529" s="153"/>
    </row>
    <row r="530" spans="1:46" ht="35.65" customHeight="1" x14ac:dyDescent="0.25">
      <c r="A530" s="142" t="str">
        <f t="shared" si="53"/>
        <v>✔</v>
      </c>
      <c r="B530" s="143">
        <v>2022</v>
      </c>
      <c r="C530" s="144" t="s">
        <v>33</v>
      </c>
      <c r="D530" s="144" t="s">
        <v>196</v>
      </c>
      <c r="E530" s="145" t="s">
        <v>51</v>
      </c>
      <c r="F530" s="145">
        <v>1</v>
      </c>
      <c r="G530" s="146" t="s">
        <v>1426</v>
      </c>
      <c r="H530" s="143" t="s">
        <v>179</v>
      </c>
      <c r="I530" s="145" t="s">
        <v>184</v>
      </c>
      <c r="J530" s="145" t="s">
        <v>1427</v>
      </c>
      <c r="K530" s="143" t="s">
        <v>99</v>
      </c>
      <c r="L530" s="145" t="s">
        <v>93</v>
      </c>
      <c r="M530" s="147" t="s">
        <v>3</v>
      </c>
      <c r="N530" s="148" t="s">
        <v>118</v>
      </c>
      <c r="O530" s="149"/>
      <c r="P530" s="150"/>
      <c r="Q530" s="150"/>
      <c r="R530" s="145" t="s">
        <v>196</v>
      </c>
      <c r="S530" s="151"/>
      <c r="T530" s="152"/>
      <c r="U530" s="153" t="s">
        <v>1428</v>
      </c>
      <c r="V530" s="145">
        <v>2022</v>
      </c>
      <c r="W530" s="152"/>
      <c r="X530" s="152"/>
      <c r="Y530" s="152"/>
      <c r="Z530" s="149">
        <v>265800</v>
      </c>
      <c r="AA530" s="150">
        <v>0</v>
      </c>
      <c r="AB530" s="150">
        <v>318960</v>
      </c>
      <c r="AC530" s="150">
        <v>0</v>
      </c>
      <c r="AD530" s="150">
        <f>Z530</f>
        <v>265800</v>
      </c>
      <c r="AE530" s="150">
        <f>AB530</f>
        <v>318960</v>
      </c>
      <c r="AF530" s="154" t="s">
        <v>6</v>
      </c>
      <c r="AG530" s="153"/>
      <c r="AH530" s="150"/>
      <c r="AI530" s="150"/>
      <c r="AJ530" s="150"/>
      <c r="AK530" s="150"/>
      <c r="AL530" s="155"/>
      <c r="AM530" s="155"/>
      <c r="AN530" s="153"/>
    </row>
    <row r="531" spans="1:46" ht="50.65" customHeight="1" x14ac:dyDescent="0.25">
      <c r="A531" s="142" t="str">
        <f t="shared" si="53"/>
        <v>✔</v>
      </c>
      <c r="B531" s="143">
        <v>2023</v>
      </c>
      <c r="C531" s="144" t="s">
        <v>33</v>
      </c>
      <c r="D531" s="144" t="s">
        <v>196</v>
      </c>
      <c r="E531" s="145" t="s">
        <v>51</v>
      </c>
      <c r="F531" s="145">
        <v>1</v>
      </c>
      <c r="G531" s="146" t="s">
        <v>1429</v>
      </c>
      <c r="H531" s="143" t="s">
        <v>179</v>
      </c>
      <c r="I531" s="145" t="s">
        <v>184</v>
      </c>
      <c r="J531" s="145" t="s">
        <v>1430</v>
      </c>
      <c r="K531" s="143" t="s">
        <v>99</v>
      </c>
      <c r="L531" s="145" t="s">
        <v>93</v>
      </c>
      <c r="M531" s="147" t="s">
        <v>3</v>
      </c>
      <c r="N531" s="148" t="s">
        <v>118</v>
      </c>
      <c r="O531" s="149"/>
      <c r="P531" s="150"/>
      <c r="Q531" s="150"/>
      <c r="R531" s="145" t="s">
        <v>196</v>
      </c>
      <c r="S531" s="151"/>
      <c r="T531" s="152"/>
      <c r="U531" s="153" t="s">
        <v>1012</v>
      </c>
      <c r="V531" s="145">
        <v>2023</v>
      </c>
      <c r="W531" s="152"/>
      <c r="X531" s="152"/>
      <c r="Y531" s="152"/>
      <c r="Z531" s="149">
        <v>699000</v>
      </c>
      <c r="AA531" s="150">
        <v>0</v>
      </c>
      <c r="AB531" s="150">
        <v>838800</v>
      </c>
      <c r="AC531" s="150">
        <v>0</v>
      </c>
      <c r="AD531" s="150">
        <f>Z531</f>
        <v>699000</v>
      </c>
      <c r="AE531" s="150">
        <f>AB531</f>
        <v>838800</v>
      </c>
      <c r="AF531" s="154" t="s">
        <v>6</v>
      </c>
      <c r="AG531" s="153"/>
      <c r="AH531" s="150"/>
      <c r="AI531" s="150"/>
      <c r="AJ531" s="150"/>
      <c r="AK531" s="150"/>
      <c r="AL531" s="155"/>
      <c r="AM531" s="155"/>
      <c r="AN531" s="153"/>
    </row>
    <row r="532" spans="1:46" ht="46.5" customHeight="1" x14ac:dyDescent="0.25">
      <c r="A532" s="142" t="str">
        <f t="shared" si="53"/>
        <v>✔</v>
      </c>
      <c r="B532" s="143">
        <v>2024</v>
      </c>
      <c r="C532" s="144" t="s">
        <v>761</v>
      </c>
      <c r="D532" s="144" t="s">
        <v>196</v>
      </c>
      <c r="E532" s="145" t="s">
        <v>51</v>
      </c>
      <c r="F532" s="145">
        <v>1</v>
      </c>
      <c r="G532" s="146" t="s">
        <v>1431</v>
      </c>
      <c r="H532" s="143" t="s">
        <v>179</v>
      </c>
      <c r="I532" s="145" t="s">
        <v>184</v>
      </c>
      <c r="J532" s="145" t="s">
        <v>1432</v>
      </c>
      <c r="K532" s="143" t="s">
        <v>99</v>
      </c>
      <c r="L532" s="145" t="s">
        <v>93</v>
      </c>
      <c r="M532" s="147" t="s">
        <v>3</v>
      </c>
      <c r="N532" s="148" t="s">
        <v>1029</v>
      </c>
      <c r="O532" s="149"/>
      <c r="P532" s="150"/>
      <c r="Q532" s="150"/>
      <c r="R532" s="145" t="s">
        <v>196</v>
      </c>
      <c r="S532" s="151"/>
      <c r="T532" s="152"/>
      <c r="U532" s="153"/>
      <c r="V532" s="145">
        <v>2024</v>
      </c>
      <c r="W532" s="152"/>
      <c r="X532" s="152"/>
      <c r="Y532" s="152"/>
      <c r="Z532" s="149">
        <f>AD532</f>
        <v>312850</v>
      </c>
      <c r="AA532" s="150">
        <v>0</v>
      </c>
      <c r="AB532" s="150">
        <f>AE532</f>
        <v>375420</v>
      </c>
      <c r="AC532" s="150">
        <v>0</v>
      </c>
      <c r="AD532" s="150">
        <f>AE532/1.2</f>
        <v>312850</v>
      </c>
      <c r="AE532" s="150">
        <v>375420</v>
      </c>
      <c r="AF532" s="154" t="s">
        <v>6</v>
      </c>
      <c r="AG532" s="153"/>
      <c r="AH532" s="150"/>
      <c r="AI532" s="150"/>
      <c r="AJ532" s="150"/>
      <c r="AK532" s="150"/>
      <c r="AL532" s="155"/>
      <c r="AM532" s="155"/>
      <c r="AN532" s="153"/>
    </row>
    <row r="533" spans="1:46" ht="46.5" customHeight="1" x14ac:dyDescent="0.25">
      <c r="A533" s="142" t="str">
        <f t="shared" si="53"/>
        <v>✔</v>
      </c>
      <c r="B533" s="143">
        <v>2025</v>
      </c>
      <c r="C533" s="144" t="s">
        <v>761</v>
      </c>
      <c r="D533" s="144" t="s">
        <v>196</v>
      </c>
      <c r="E533" s="145" t="s">
        <v>51</v>
      </c>
      <c r="F533" s="145">
        <v>1</v>
      </c>
      <c r="G533" s="146" t="s">
        <v>1433</v>
      </c>
      <c r="H533" s="143" t="s">
        <v>179</v>
      </c>
      <c r="I533" s="145" t="s">
        <v>184</v>
      </c>
      <c r="J533" s="163"/>
      <c r="K533" s="143" t="s">
        <v>99</v>
      </c>
      <c r="L533" s="145" t="s">
        <v>93</v>
      </c>
      <c r="M533" s="147" t="s">
        <v>3</v>
      </c>
      <c r="N533" s="148" t="s">
        <v>1029</v>
      </c>
      <c r="O533" s="149"/>
      <c r="P533" s="150"/>
      <c r="Q533" s="150"/>
      <c r="R533" s="145" t="s">
        <v>196</v>
      </c>
      <c r="S533" s="151"/>
      <c r="T533" s="152"/>
      <c r="U533" s="153"/>
      <c r="V533" s="145">
        <v>2025</v>
      </c>
      <c r="W533" s="152"/>
      <c r="X533" s="152"/>
      <c r="Y533" s="152"/>
      <c r="Z533" s="149">
        <f>AD533</f>
        <v>200000</v>
      </c>
      <c r="AA533" s="150">
        <v>0</v>
      </c>
      <c r="AB533" s="150">
        <f>AE533</f>
        <v>240000</v>
      </c>
      <c r="AC533" s="150">
        <v>0</v>
      </c>
      <c r="AD533" s="150">
        <f>AE533/1.2</f>
        <v>200000</v>
      </c>
      <c r="AE533" s="150">
        <v>240000</v>
      </c>
      <c r="AF533" s="154" t="s">
        <v>6</v>
      </c>
      <c r="AG533" s="153"/>
      <c r="AH533" s="150"/>
      <c r="AI533" s="150"/>
      <c r="AJ533" s="150"/>
      <c r="AK533" s="150"/>
      <c r="AL533" s="155"/>
      <c r="AM533" s="155"/>
      <c r="AN533" s="153"/>
    </row>
    <row r="534" spans="1:46" ht="46.5" customHeight="1" x14ac:dyDescent="0.25">
      <c r="A534" s="142" t="str">
        <f t="shared" si="53"/>
        <v>✔</v>
      </c>
      <c r="B534" s="143">
        <v>2025</v>
      </c>
      <c r="C534" s="144" t="s">
        <v>761</v>
      </c>
      <c r="D534" s="144" t="s">
        <v>196</v>
      </c>
      <c r="E534" s="145" t="s">
        <v>51</v>
      </c>
      <c r="F534" s="145">
        <v>1</v>
      </c>
      <c r="G534" s="146" t="s">
        <v>1434</v>
      </c>
      <c r="H534" s="143" t="s">
        <v>179</v>
      </c>
      <c r="I534" s="145" t="s">
        <v>184</v>
      </c>
      <c r="J534" s="163"/>
      <c r="K534" s="143" t="s">
        <v>99</v>
      </c>
      <c r="L534" s="145" t="s">
        <v>93</v>
      </c>
      <c r="M534" s="147" t="s">
        <v>3</v>
      </c>
      <c r="N534" s="148" t="s">
        <v>1029</v>
      </c>
      <c r="O534" s="149"/>
      <c r="P534" s="150"/>
      <c r="Q534" s="150"/>
      <c r="R534" s="145" t="s">
        <v>196</v>
      </c>
      <c r="S534" s="151"/>
      <c r="T534" s="152"/>
      <c r="U534" s="153"/>
      <c r="V534" s="145">
        <v>2025</v>
      </c>
      <c r="W534" s="152"/>
      <c r="X534" s="152"/>
      <c r="Y534" s="152"/>
      <c r="Z534" s="149">
        <f>AD534</f>
        <v>430000</v>
      </c>
      <c r="AA534" s="150">
        <v>0</v>
      </c>
      <c r="AB534" s="150">
        <f>AE534</f>
        <v>516000</v>
      </c>
      <c r="AC534" s="150">
        <v>0</v>
      </c>
      <c r="AD534" s="150">
        <f>AE534/1.2</f>
        <v>430000</v>
      </c>
      <c r="AE534" s="150">
        <v>516000</v>
      </c>
      <c r="AF534" s="154" t="s">
        <v>6</v>
      </c>
      <c r="AG534" s="153"/>
      <c r="AH534" s="150"/>
      <c r="AI534" s="150"/>
      <c r="AJ534" s="150"/>
      <c r="AK534" s="150"/>
      <c r="AL534" s="155"/>
      <c r="AM534" s="155"/>
      <c r="AN534" s="153"/>
    </row>
    <row r="535" spans="1:46" ht="46.5" customHeight="1" x14ac:dyDescent="0.25">
      <c r="A535" s="142" t="str">
        <f t="shared" si="53"/>
        <v>✔</v>
      </c>
      <c r="B535" s="143">
        <v>2022</v>
      </c>
      <c r="C535" s="144" t="s">
        <v>761</v>
      </c>
      <c r="D535" s="144" t="s">
        <v>196</v>
      </c>
      <c r="E535" s="145" t="s">
        <v>51</v>
      </c>
      <c r="F535" s="145">
        <v>1</v>
      </c>
      <c r="G535" s="146" t="s">
        <v>1435</v>
      </c>
      <c r="H535" s="143" t="s">
        <v>179</v>
      </c>
      <c r="I535" s="145" t="s">
        <v>184</v>
      </c>
      <c r="J535" s="145" t="s">
        <v>1436</v>
      </c>
      <c r="K535" s="143" t="s">
        <v>98</v>
      </c>
      <c r="L535" s="145" t="s">
        <v>93</v>
      </c>
      <c r="M535" s="147" t="s">
        <v>3</v>
      </c>
      <c r="N535" s="148" t="s">
        <v>1029</v>
      </c>
      <c r="O535" s="149"/>
      <c r="P535" s="150"/>
      <c r="Q535" s="150"/>
      <c r="R535" s="145" t="s">
        <v>196</v>
      </c>
      <c r="S535" s="151"/>
      <c r="T535" s="152"/>
      <c r="U535" s="153"/>
      <c r="V535" s="145">
        <v>2022</v>
      </c>
      <c r="W535" s="152"/>
      <c r="X535" s="152"/>
      <c r="Y535" s="152"/>
      <c r="Z535" s="149">
        <f>AD535</f>
        <v>1138082.8800000001</v>
      </c>
      <c r="AA535" s="150">
        <v>0</v>
      </c>
      <c r="AB535" s="150">
        <f>AE535</f>
        <v>1365699.456</v>
      </c>
      <c r="AC535" s="150">
        <v>0</v>
      </c>
      <c r="AD535" s="150">
        <f>AE535/1.2</f>
        <v>1138082.8800000001</v>
      </c>
      <c r="AE535" s="150">
        <v>1365699.456</v>
      </c>
      <c r="AF535" s="154" t="s">
        <v>6</v>
      </c>
      <c r="AG535" s="153"/>
      <c r="AH535" s="150"/>
      <c r="AI535" s="150"/>
      <c r="AJ535" s="150"/>
      <c r="AK535" s="150"/>
      <c r="AL535" s="155"/>
      <c r="AM535" s="155"/>
      <c r="AN535" s="153"/>
    </row>
    <row r="536" spans="1:46" ht="50.65" customHeight="1" x14ac:dyDescent="0.25">
      <c r="A536" s="142" t="str">
        <f t="shared" si="53"/>
        <v>✔</v>
      </c>
      <c r="B536" s="143">
        <v>2023</v>
      </c>
      <c r="C536" s="144" t="s">
        <v>761</v>
      </c>
      <c r="D536" s="144" t="s">
        <v>196</v>
      </c>
      <c r="E536" s="145" t="s">
        <v>51</v>
      </c>
      <c r="F536" s="145">
        <v>1</v>
      </c>
      <c r="G536" s="146" t="s">
        <v>1437</v>
      </c>
      <c r="H536" s="143" t="s">
        <v>179</v>
      </c>
      <c r="I536" s="145" t="s">
        <v>184</v>
      </c>
      <c r="J536" s="145" t="s">
        <v>1438</v>
      </c>
      <c r="K536" s="143" t="s">
        <v>98</v>
      </c>
      <c r="L536" s="145" t="s">
        <v>93</v>
      </c>
      <c r="M536" s="147" t="s">
        <v>3</v>
      </c>
      <c r="N536" s="148" t="s">
        <v>120</v>
      </c>
      <c r="O536" s="149"/>
      <c r="P536" s="150"/>
      <c r="Q536" s="150"/>
      <c r="R536" s="145" t="s">
        <v>196</v>
      </c>
      <c r="S536" s="151"/>
      <c r="T536" s="152"/>
      <c r="U536" s="153"/>
      <c r="V536" s="145">
        <v>2023</v>
      </c>
      <c r="W536" s="152"/>
      <c r="X536" s="152"/>
      <c r="Y536" s="152"/>
      <c r="Z536" s="149">
        <f>AD536</f>
        <v>412190</v>
      </c>
      <c r="AA536" s="150">
        <v>0</v>
      </c>
      <c r="AB536" s="150">
        <f>AE536</f>
        <v>494628</v>
      </c>
      <c r="AC536" s="150">
        <v>0</v>
      </c>
      <c r="AD536" s="150">
        <f>AE536/1.2</f>
        <v>412190</v>
      </c>
      <c r="AE536" s="150">
        <v>494628</v>
      </c>
      <c r="AF536" s="154" t="s">
        <v>6</v>
      </c>
      <c r="AG536" s="153"/>
      <c r="AH536" s="150"/>
      <c r="AI536" s="150"/>
      <c r="AJ536" s="150"/>
      <c r="AK536" s="150"/>
      <c r="AL536" s="155"/>
      <c r="AM536" s="155"/>
      <c r="AN536" s="153"/>
    </row>
    <row r="537" spans="1:46" ht="50.65" customHeight="1" x14ac:dyDescent="0.25">
      <c r="A537" s="142" t="str">
        <f t="shared" si="53"/>
        <v>✖</v>
      </c>
      <c r="B537" s="143">
        <v>2026</v>
      </c>
      <c r="C537" s="144" t="s">
        <v>761</v>
      </c>
      <c r="D537" s="144" t="s">
        <v>1439</v>
      </c>
      <c r="E537" s="145" t="s">
        <v>51</v>
      </c>
      <c r="F537" s="145">
        <v>1</v>
      </c>
      <c r="G537" s="146" t="s">
        <v>1440</v>
      </c>
      <c r="H537" s="143" t="s">
        <v>64</v>
      </c>
      <c r="I537" s="145" t="s">
        <v>64</v>
      </c>
      <c r="J537" s="145"/>
      <c r="K537" s="143" t="s">
        <v>98</v>
      </c>
      <c r="L537" s="145" t="s">
        <v>101</v>
      </c>
      <c r="M537" s="147" t="s">
        <v>4</v>
      </c>
      <c r="N537" s="148" t="s">
        <v>1021</v>
      </c>
      <c r="O537" s="149">
        <f>P537*1.2</f>
        <v>10738656</v>
      </c>
      <c r="P537" s="150">
        <v>8948880</v>
      </c>
      <c r="Q537" s="150">
        <f>P537/1.2</f>
        <v>7457400</v>
      </c>
      <c r="R537" s="145" t="s">
        <v>193</v>
      </c>
      <c r="S537" s="151"/>
      <c r="T537" s="152"/>
      <c r="U537" s="153"/>
      <c r="V537" s="145"/>
      <c r="W537" s="152">
        <v>46129</v>
      </c>
      <c r="X537" s="152">
        <v>46133</v>
      </c>
      <c r="Y537" s="152"/>
      <c r="Z537" s="149">
        <v>0</v>
      </c>
      <c r="AA537" s="150">
        <v>0</v>
      </c>
      <c r="AB537" s="150">
        <v>0</v>
      </c>
      <c r="AC537" s="150">
        <v>0</v>
      </c>
      <c r="AD537" s="150">
        <v>0</v>
      </c>
      <c r="AE537" s="150">
        <v>0</v>
      </c>
      <c r="AF537" s="154" t="s">
        <v>10</v>
      </c>
      <c r="AG537" s="153"/>
      <c r="AH537" s="150"/>
      <c r="AI537" s="150"/>
      <c r="AJ537" s="150"/>
      <c r="AK537" s="150"/>
      <c r="AL537" s="155"/>
      <c r="AM537" s="155"/>
      <c r="AN537" s="153"/>
    </row>
    <row r="538" spans="1:46" ht="60" customHeight="1" x14ac:dyDescent="0.25">
      <c r="A538" s="142" t="str">
        <f t="shared" si="53"/>
        <v>✔</v>
      </c>
      <c r="B538" s="143">
        <v>2026</v>
      </c>
      <c r="C538" s="144" t="s">
        <v>14</v>
      </c>
      <c r="D538" s="144" t="s">
        <v>1441</v>
      </c>
      <c r="E538" s="145" t="s">
        <v>39</v>
      </c>
      <c r="F538" s="145">
        <v>1</v>
      </c>
      <c r="G538" s="146" t="s">
        <v>1442</v>
      </c>
      <c r="H538" s="143" t="s">
        <v>179</v>
      </c>
      <c r="I538" s="145" t="s">
        <v>184</v>
      </c>
      <c r="J538" s="145"/>
      <c r="K538" s="143" t="s">
        <v>99</v>
      </c>
      <c r="L538" s="145" t="s">
        <v>93</v>
      </c>
      <c r="M538" s="147" t="s">
        <v>3</v>
      </c>
      <c r="N538" s="148" t="s">
        <v>779</v>
      </c>
      <c r="O538" s="149"/>
      <c r="P538" s="150"/>
      <c r="Q538" s="150"/>
      <c r="R538" s="145" t="s">
        <v>193</v>
      </c>
      <c r="S538" s="151"/>
      <c r="T538" s="152"/>
      <c r="U538" s="153" t="s">
        <v>1443</v>
      </c>
      <c r="V538" s="145">
        <v>2026</v>
      </c>
      <c r="W538" s="152">
        <v>46129</v>
      </c>
      <c r="X538" s="152"/>
      <c r="Y538" s="152"/>
      <c r="Z538" s="149">
        <v>45000</v>
      </c>
      <c r="AA538" s="150">
        <v>0</v>
      </c>
      <c r="AB538" s="150">
        <v>45000</v>
      </c>
      <c r="AC538" s="150">
        <v>0</v>
      </c>
      <c r="AD538" s="150">
        <f t="shared" ref="AD538:AD546" si="54">Z538</f>
        <v>45000</v>
      </c>
      <c r="AE538" s="150">
        <f>AD538</f>
        <v>45000</v>
      </c>
      <c r="AF538" s="154" t="s">
        <v>6</v>
      </c>
      <c r="AG538" s="153"/>
      <c r="AH538" s="150"/>
      <c r="AI538" s="150"/>
      <c r="AJ538" s="150"/>
      <c r="AK538" s="150"/>
      <c r="AL538" s="155"/>
      <c r="AM538" s="155"/>
      <c r="AN538" s="153"/>
    </row>
    <row r="539" spans="1:46" ht="60" customHeight="1" x14ac:dyDescent="0.25">
      <c r="A539" s="142" t="str">
        <f t="shared" si="53"/>
        <v>✔</v>
      </c>
      <c r="B539" s="143">
        <v>2026</v>
      </c>
      <c r="C539" s="144" t="s">
        <v>14</v>
      </c>
      <c r="D539" s="144" t="s">
        <v>1441</v>
      </c>
      <c r="E539" s="145" t="s">
        <v>39</v>
      </c>
      <c r="F539" s="145">
        <v>1</v>
      </c>
      <c r="G539" s="146" t="s">
        <v>1444</v>
      </c>
      <c r="H539" s="143" t="s">
        <v>179</v>
      </c>
      <c r="I539" s="145" t="s">
        <v>184</v>
      </c>
      <c r="J539" s="145"/>
      <c r="K539" s="143" t="s">
        <v>99</v>
      </c>
      <c r="L539" s="145" t="s">
        <v>93</v>
      </c>
      <c r="M539" s="147" t="s">
        <v>3</v>
      </c>
      <c r="N539" s="148" t="s">
        <v>779</v>
      </c>
      <c r="O539" s="149"/>
      <c r="P539" s="150"/>
      <c r="Q539" s="150"/>
      <c r="R539" s="145" t="s">
        <v>193</v>
      </c>
      <c r="S539" s="151"/>
      <c r="T539" s="152"/>
      <c r="U539" s="153" t="s">
        <v>752</v>
      </c>
      <c r="V539" s="145">
        <v>2026</v>
      </c>
      <c r="W539" s="152">
        <v>46129</v>
      </c>
      <c r="X539" s="152"/>
      <c r="Y539" s="152"/>
      <c r="Z539" s="149">
        <v>96000</v>
      </c>
      <c r="AA539" s="150">
        <v>0</v>
      </c>
      <c r="AB539" s="150">
        <v>96000</v>
      </c>
      <c r="AC539" s="150">
        <v>0</v>
      </c>
      <c r="AD539" s="150">
        <f t="shared" si="54"/>
        <v>96000</v>
      </c>
      <c r="AE539" s="150">
        <f>AD539</f>
        <v>96000</v>
      </c>
      <c r="AF539" s="154" t="s">
        <v>6</v>
      </c>
      <c r="AG539" s="153"/>
      <c r="AH539" s="150"/>
      <c r="AI539" s="150"/>
      <c r="AJ539" s="150"/>
      <c r="AK539" s="150"/>
      <c r="AL539" s="155"/>
      <c r="AM539" s="155"/>
      <c r="AN539" s="153"/>
    </row>
    <row r="540" spans="1:46" ht="46.5" customHeight="1" x14ac:dyDescent="0.25">
      <c r="A540" s="142" t="str">
        <f t="shared" si="53"/>
        <v>✔</v>
      </c>
      <c r="B540" s="143">
        <v>2026</v>
      </c>
      <c r="C540" s="144" t="s">
        <v>23</v>
      </c>
      <c r="D540" s="144" t="s">
        <v>228</v>
      </c>
      <c r="E540" s="145" t="s">
        <v>39</v>
      </c>
      <c r="F540" s="145">
        <v>1</v>
      </c>
      <c r="G540" s="146" t="s">
        <v>1445</v>
      </c>
      <c r="H540" s="143" t="s">
        <v>179</v>
      </c>
      <c r="I540" s="145" t="s">
        <v>184</v>
      </c>
      <c r="J540" s="145" t="s">
        <v>1446</v>
      </c>
      <c r="K540" s="143" t="s">
        <v>99</v>
      </c>
      <c r="L540" s="145" t="s">
        <v>93</v>
      </c>
      <c r="M540" s="147" t="s">
        <v>3</v>
      </c>
      <c r="N540" s="148" t="s">
        <v>1029</v>
      </c>
      <c r="O540" s="149"/>
      <c r="P540" s="150"/>
      <c r="Q540" s="150"/>
      <c r="R540" s="145" t="s">
        <v>194</v>
      </c>
      <c r="S540" s="151"/>
      <c r="T540" s="152"/>
      <c r="U540" s="153" t="s">
        <v>1447</v>
      </c>
      <c r="V540" s="145">
        <v>2026</v>
      </c>
      <c r="W540" s="152">
        <v>46132</v>
      </c>
      <c r="X540" s="152"/>
      <c r="Y540" s="152">
        <v>46115</v>
      </c>
      <c r="Z540" s="149">
        <v>360000</v>
      </c>
      <c r="AA540" s="150">
        <v>0</v>
      </c>
      <c r="AB540" s="150">
        <v>432000</v>
      </c>
      <c r="AC540" s="150">
        <v>0</v>
      </c>
      <c r="AD540" s="150">
        <f t="shared" si="54"/>
        <v>360000</v>
      </c>
      <c r="AE540" s="150">
        <f>AD540</f>
        <v>360000</v>
      </c>
      <c r="AF540" s="154" t="s">
        <v>6</v>
      </c>
      <c r="AG540" s="153"/>
      <c r="AH540" s="150"/>
      <c r="AI540" s="150"/>
      <c r="AJ540" s="150"/>
      <c r="AK540" s="150"/>
      <c r="AL540" s="155"/>
      <c r="AM540" s="155"/>
      <c r="AN540" s="153"/>
    </row>
    <row r="541" spans="1:46" ht="46.5" customHeight="1" x14ac:dyDescent="0.25">
      <c r="A541" s="142" t="str">
        <f t="shared" si="53"/>
        <v>✔</v>
      </c>
      <c r="B541" s="143">
        <v>2026</v>
      </c>
      <c r="C541" s="144" t="s">
        <v>23</v>
      </c>
      <c r="D541" s="144" t="s">
        <v>228</v>
      </c>
      <c r="E541" s="145" t="s">
        <v>39</v>
      </c>
      <c r="F541" s="145">
        <v>1</v>
      </c>
      <c r="G541" s="146" t="s">
        <v>1448</v>
      </c>
      <c r="H541" s="143" t="s">
        <v>179</v>
      </c>
      <c r="I541" s="145" t="s">
        <v>184</v>
      </c>
      <c r="J541" s="145" t="s">
        <v>1449</v>
      </c>
      <c r="K541" s="143" t="s">
        <v>99</v>
      </c>
      <c r="L541" s="145" t="s">
        <v>93</v>
      </c>
      <c r="M541" s="147" t="s">
        <v>3</v>
      </c>
      <c r="N541" s="148" t="s">
        <v>1166</v>
      </c>
      <c r="O541" s="149"/>
      <c r="P541" s="150"/>
      <c r="Q541" s="150"/>
      <c r="R541" s="145" t="s">
        <v>194</v>
      </c>
      <c r="S541" s="151"/>
      <c r="T541" s="152"/>
      <c r="U541" s="153" t="s">
        <v>1450</v>
      </c>
      <c r="V541" s="145">
        <v>2026</v>
      </c>
      <c r="W541" s="152">
        <v>46132</v>
      </c>
      <c r="X541" s="152"/>
      <c r="Y541" s="152">
        <v>46115</v>
      </c>
      <c r="Z541" s="149">
        <v>437638.83</v>
      </c>
      <c r="AA541" s="150">
        <v>46667.040000000001</v>
      </c>
      <c r="AB541" s="150">
        <f>Z541</f>
        <v>437638.83</v>
      </c>
      <c r="AC541" s="150">
        <v>46667.040000000001</v>
      </c>
      <c r="AD541" s="150">
        <f t="shared" si="54"/>
        <v>437638.83</v>
      </c>
      <c r="AE541" s="150">
        <f>AD541</f>
        <v>437638.83</v>
      </c>
      <c r="AF541" s="154" t="s">
        <v>6</v>
      </c>
      <c r="AG541" s="153"/>
      <c r="AH541" s="150"/>
      <c r="AI541" s="150"/>
      <c r="AJ541" s="150"/>
      <c r="AK541" s="150"/>
      <c r="AL541" s="155"/>
      <c r="AM541" s="155"/>
      <c r="AN541" s="153"/>
    </row>
    <row r="542" spans="1:46" ht="35.65" customHeight="1" x14ac:dyDescent="0.25">
      <c r="A542" s="142" t="str">
        <f t="shared" si="53"/>
        <v>✔</v>
      </c>
      <c r="B542" s="143">
        <v>2026</v>
      </c>
      <c r="C542" s="144" t="s">
        <v>25</v>
      </c>
      <c r="D542" s="144" t="s">
        <v>228</v>
      </c>
      <c r="E542" s="145" t="s">
        <v>39</v>
      </c>
      <c r="F542" s="145">
        <v>1</v>
      </c>
      <c r="G542" s="146" t="s">
        <v>1451</v>
      </c>
      <c r="H542" s="143" t="s">
        <v>179</v>
      </c>
      <c r="I542" s="145" t="s">
        <v>184</v>
      </c>
      <c r="J542" s="145" t="s">
        <v>1452</v>
      </c>
      <c r="K542" s="143" t="s">
        <v>99</v>
      </c>
      <c r="L542" s="145" t="s">
        <v>93</v>
      </c>
      <c r="M542" s="147" t="s">
        <v>3</v>
      </c>
      <c r="N542" s="148" t="s">
        <v>122</v>
      </c>
      <c r="O542" s="149"/>
      <c r="P542" s="150"/>
      <c r="Q542" s="150"/>
      <c r="R542" s="145" t="s">
        <v>194</v>
      </c>
      <c r="S542" s="151"/>
      <c r="T542" s="152"/>
      <c r="U542" s="153" t="s">
        <v>926</v>
      </c>
      <c r="V542" s="145">
        <v>2026</v>
      </c>
      <c r="W542" s="152">
        <v>46132</v>
      </c>
      <c r="X542" s="152"/>
      <c r="Y542" s="152">
        <v>46168</v>
      </c>
      <c r="Z542" s="149">
        <v>900000</v>
      </c>
      <c r="AA542" s="150">
        <v>0</v>
      </c>
      <c r="AB542" s="150">
        <v>1080000</v>
      </c>
      <c r="AC542" s="150">
        <v>0</v>
      </c>
      <c r="AD542" s="150">
        <f t="shared" si="54"/>
        <v>900000</v>
      </c>
      <c r="AE542" s="150">
        <f>+AB542</f>
        <v>1080000</v>
      </c>
      <c r="AF542" s="154" t="s">
        <v>6</v>
      </c>
      <c r="AG542" s="153"/>
      <c r="AH542" s="150"/>
      <c r="AI542" s="150"/>
      <c r="AJ542" s="150"/>
      <c r="AK542" s="150"/>
      <c r="AL542" s="155"/>
      <c r="AM542" s="155"/>
      <c r="AN542" s="153"/>
    </row>
    <row r="543" spans="1:46" ht="46.5" customHeight="1" x14ac:dyDescent="0.25">
      <c r="A543" s="142" t="str">
        <f t="shared" si="53"/>
        <v>✔</v>
      </c>
      <c r="B543" s="143">
        <v>2026</v>
      </c>
      <c r="C543" s="144" t="s">
        <v>14</v>
      </c>
      <c r="D543" s="144" t="s">
        <v>1453</v>
      </c>
      <c r="E543" s="145" t="s">
        <v>39</v>
      </c>
      <c r="F543" s="145"/>
      <c r="G543" s="146" t="s">
        <v>1454</v>
      </c>
      <c r="H543" s="143" t="s">
        <v>179</v>
      </c>
      <c r="I543" s="145" t="s">
        <v>184</v>
      </c>
      <c r="J543" s="145"/>
      <c r="K543" s="143" t="s">
        <v>99</v>
      </c>
      <c r="L543" s="145" t="s">
        <v>93</v>
      </c>
      <c r="M543" s="147" t="s">
        <v>3</v>
      </c>
      <c r="N543" s="148" t="s">
        <v>256</v>
      </c>
      <c r="O543" s="149"/>
      <c r="P543" s="150"/>
      <c r="Q543" s="150"/>
      <c r="R543" s="145" t="s">
        <v>194</v>
      </c>
      <c r="S543" s="151"/>
      <c r="T543" s="152"/>
      <c r="U543" s="153" t="s">
        <v>1455</v>
      </c>
      <c r="V543" s="145">
        <v>2026</v>
      </c>
      <c r="W543" s="152">
        <v>46082</v>
      </c>
      <c r="X543" s="152"/>
      <c r="Y543" s="152"/>
      <c r="Z543" s="149">
        <v>70000</v>
      </c>
      <c r="AA543" s="150">
        <v>0</v>
      </c>
      <c r="AB543" s="150">
        <f>Z543</f>
        <v>70000</v>
      </c>
      <c r="AC543" s="150">
        <v>0</v>
      </c>
      <c r="AD543" s="150">
        <f t="shared" si="54"/>
        <v>70000</v>
      </c>
      <c r="AE543" s="150">
        <f>Z543</f>
        <v>70000</v>
      </c>
      <c r="AF543" s="154" t="s">
        <v>6</v>
      </c>
      <c r="AG543" s="153"/>
      <c r="AH543" s="150"/>
      <c r="AI543" s="150"/>
      <c r="AJ543" s="150"/>
      <c r="AK543" s="150"/>
      <c r="AL543" s="155"/>
      <c r="AM543" s="155"/>
      <c r="AN543" s="153" t="s">
        <v>258</v>
      </c>
      <c r="AO543" s="156"/>
      <c r="AP543" s="157"/>
      <c r="AQ543" s="158"/>
      <c r="AR543" s="158"/>
      <c r="AS543" s="14"/>
      <c r="AT543" s="158"/>
    </row>
    <row r="544" spans="1:46" ht="46.5" customHeight="1" x14ac:dyDescent="0.25">
      <c r="A544" s="142" t="str">
        <f t="shared" si="53"/>
        <v>✔</v>
      </c>
      <c r="B544" s="143">
        <v>2026</v>
      </c>
      <c r="C544" s="144" t="s">
        <v>14</v>
      </c>
      <c r="D544" s="144" t="s">
        <v>1453</v>
      </c>
      <c r="E544" s="145" t="s">
        <v>39</v>
      </c>
      <c r="F544" s="145"/>
      <c r="G544" s="146" t="s">
        <v>1456</v>
      </c>
      <c r="H544" s="143" t="s">
        <v>179</v>
      </c>
      <c r="I544" s="145" t="s">
        <v>184</v>
      </c>
      <c r="J544" s="145"/>
      <c r="K544" s="143" t="s">
        <v>99</v>
      </c>
      <c r="L544" s="145" t="s">
        <v>93</v>
      </c>
      <c r="M544" s="147" t="s">
        <v>3</v>
      </c>
      <c r="N544" s="148" t="s">
        <v>256</v>
      </c>
      <c r="O544" s="149"/>
      <c r="P544" s="150"/>
      <c r="Q544" s="150"/>
      <c r="R544" s="145" t="s">
        <v>194</v>
      </c>
      <c r="S544" s="151"/>
      <c r="T544" s="152"/>
      <c r="U544" s="153" t="s">
        <v>1457</v>
      </c>
      <c r="V544" s="145">
        <v>2026</v>
      </c>
      <c r="W544" s="152">
        <v>46082</v>
      </c>
      <c r="X544" s="152"/>
      <c r="Y544" s="152"/>
      <c r="Z544" s="149">
        <v>80000</v>
      </c>
      <c r="AA544" s="150">
        <v>0</v>
      </c>
      <c r="AB544" s="150">
        <f>Z544</f>
        <v>80000</v>
      </c>
      <c r="AC544" s="150">
        <v>0</v>
      </c>
      <c r="AD544" s="150">
        <f t="shared" si="54"/>
        <v>80000</v>
      </c>
      <c r="AE544" s="150">
        <f>Z544</f>
        <v>80000</v>
      </c>
      <c r="AF544" s="154" t="s">
        <v>6</v>
      </c>
      <c r="AG544" s="153"/>
      <c r="AH544" s="150"/>
      <c r="AI544" s="150"/>
      <c r="AJ544" s="150"/>
      <c r="AK544" s="150"/>
      <c r="AL544" s="155"/>
      <c r="AM544" s="155"/>
      <c r="AN544" s="153" t="s">
        <v>258</v>
      </c>
      <c r="AO544" s="156"/>
      <c r="AP544" s="157"/>
      <c r="AQ544" s="158"/>
      <c r="AR544" s="158"/>
      <c r="AS544" s="14"/>
      <c r="AT544" s="158"/>
    </row>
    <row r="545" spans="1:46" ht="46.5" customHeight="1" x14ac:dyDescent="0.25">
      <c r="A545" s="142" t="str">
        <f t="shared" si="53"/>
        <v>✔</v>
      </c>
      <c r="B545" s="143">
        <v>2026</v>
      </c>
      <c r="C545" s="144" t="s">
        <v>14</v>
      </c>
      <c r="D545" s="144" t="s">
        <v>1453</v>
      </c>
      <c r="E545" s="145" t="s">
        <v>39</v>
      </c>
      <c r="F545" s="145"/>
      <c r="G545" s="146" t="s">
        <v>1458</v>
      </c>
      <c r="H545" s="143" t="s">
        <v>179</v>
      </c>
      <c r="I545" s="145" t="s">
        <v>184</v>
      </c>
      <c r="J545" s="145"/>
      <c r="K545" s="143" t="s">
        <v>99</v>
      </c>
      <c r="L545" s="145" t="s">
        <v>93</v>
      </c>
      <c r="M545" s="147" t="s">
        <v>3</v>
      </c>
      <c r="N545" s="148" t="s">
        <v>256</v>
      </c>
      <c r="O545" s="149"/>
      <c r="P545" s="150"/>
      <c r="Q545" s="150"/>
      <c r="R545" s="145" t="s">
        <v>194</v>
      </c>
      <c r="S545" s="151"/>
      <c r="T545" s="152"/>
      <c r="U545" s="153" t="s">
        <v>1459</v>
      </c>
      <c r="V545" s="145">
        <v>2026</v>
      </c>
      <c r="W545" s="152">
        <v>46082</v>
      </c>
      <c r="X545" s="152"/>
      <c r="Y545" s="152"/>
      <c r="Z545" s="149">
        <v>70000</v>
      </c>
      <c r="AA545" s="150">
        <v>0</v>
      </c>
      <c r="AB545" s="150">
        <f>Z545</f>
        <v>70000</v>
      </c>
      <c r="AC545" s="150">
        <v>0</v>
      </c>
      <c r="AD545" s="150">
        <f t="shared" si="54"/>
        <v>70000</v>
      </c>
      <c r="AE545" s="150">
        <f>Z545</f>
        <v>70000</v>
      </c>
      <c r="AF545" s="154" t="s">
        <v>6</v>
      </c>
      <c r="AG545" s="153"/>
      <c r="AH545" s="150"/>
      <c r="AI545" s="150"/>
      <c r="AJ545" s="150"/>
      <c r="AK545" s="150"/>
      <c r="AL545" s="155"/>
      <c r="AM545" s="155"/>
      <c r="AN545" s="153" t="s">
        <v>258</v>
      </c>
      <c r="AO545" s="156"/>
      <c r="AP545" s="157"/>
      <c r="AQ545" s="158"/>
      <c r="AR545" s="158"/>
      <c r="AS545" s="14"/>
      <c r="AT545" s="158"/>
    </row>
    <row r="546" spans="1:46" ht="50.65" customHeight="1" x14ac:dyDescent="0.25">
      <c r="A546" s="142" t="str">
        <f t="shared" si="53"/>
        <v>✔</v>
      </c>
      <c r="B546" s="143">
        <v>2026</v>
      </c>
      <c r="C546" s="144" t="s">
        <v>14</v>
      </c>
      <c r="D546" s="144" t="s">
        <v>1453</v>
      </c>
      <c r="E546" s="145" t="s">
        <v>39</v>
      </c>
      <c r="F546" s="145"/>
      <c r="G546" s="146" t="s">
        <v>1460</v>
      </c>
      <c r="H546" s="143" t="s">
        <v>179</v>
      </c>
      <c r="I546" s="145" t="s">
        <v>184</v>
      </c>
      <c r="J546" s="145"/>
      <c r="K546" s="143" t="s">
        <v>99</v>
      </c>
      <c r="L546" s="145" t="s">
        <v>93</v>
      </c>
      <c r="M546" s="147" t="s">
        <v>3</v>
      </c>
      <c r="N546" s="148" t="s">
        <v>256</v>
      </c>
      <c r="O546" s="149"/>
      <c r="P546" s="150"/>
      <c r="Q546" s="150"/>
      <c r="R546" s="145" t="s">
        <v>194</v>
      </c>
      <c r="S546" s="151"/>
      <c r="T546" s="152"/>
      <c r="U546" s="153" t="s">
        <v>1461</v>
      </c>
      <c r="V546" s="145">
        <v>2026</v>
      </c>
      <c r="W546" s="152">
        <v>46082</v>
      </c>
      <c r="X546" s="152"/>
      <c r="Y546" s="152"/>
      <c r="Z546" s="149">
        <v>70000</v>
      </c>
      <c r="AA546" s="150">
        <v>0</v>
      </c>
      <c r="AB546" s="150">
        <f>Z546</f>
        <v>70000</v>
      </c>
      <c r="AC546" s="150">
        <v>0</v>
      </c>
      <c r="AD546" s="150">
        <f t="shared" si="54"/>
        <v>70000</v>
      </c>
      <c r="AE546" s="150">
        <f>Z546</f>
        <v>70000</v>
      </c>
      <c r="AF546" s="154" t="s">
        <v>6</v>
      </c>
      <c r="AG546" s="153"/>
      <c r="AH546" s="150"/>
      <c r="AI546" s="150"/>
      <c r="AJ546" s="150"/>
      <c r="AK546" s="150"/>
      <c r="AL546" s="155"/>
      <c r="AM546" s="155"/>
      <c r="AN546" s="153" t="s">
        <v>258</v>
      </c>
      <c r="AO546" s="156"/>
      <c r="AP546" s="157"/>
      <c r="AQ546" s="158"/>
      <c r="AR546" s="158"/>
      <c r="AS546" s="14"/>
      <c r="AT546" s="158"/>
    </row>
    <row r="547" spans="1:46" ht="35.65" customHeight="1" x14ac:dyDescent="0.25">
      <c r="A547" s="142" t="str">
        <f t="shared" si="53"/>
        <v>◑</v>
      </c>
      <c r="B547" s="143">
        <v>2026</v>
      </c>
      <c r="C547" s="144" t="s">
        <v>26</v>
      </c>
      <c r="D547" s="144" t="s">
        <v>1462</v>
      </c>
      <c r="E547" s="145" t="s">
        <v>51</v>
      </c>
      <c r="F547" s="145"/>
      <c r="G547" s="146" t="s">
        <v>1463</v>
      </c>
      <c r="H547" s="143" t="s">
        <v>179</v>
      </c>
      <c r="I547" s="145" t="s">
        <v>186</v>
      </c>
      <c r="J547" s="145"/>
      <c r="K547" s="143" t="s">
        <v>49</v>
      </c>
      <c r="L547" s="145" t="s">
        <v>93</v>
      </c>
      <c r="M547" s="147" t="s">
        <v>3</v>
      </c>
      <c r="N547" s="148" t="s">
        <v>118</v>
      </c>
      <c r="O547" s="149">
        <f>P547*1.2</f>
        <v>600696</v>
      </c>
      <c r="P547" s="150">
        <v>500580</v>
      </c>
      <c r="Q547" s="150">
        <f>P547/1.2</f>
        <v>417150</v>
      </c>
      <c r="R547" s="145" t="s">
        <v>194</v>
      </c>
      <c r="S547" s="151"/>
      <c r="T547" s="152"/>
      <c r="U547" s="153"/>
      <c r="V547" s="145"/>
      <c r="W547" s="152">
        <v>46213</v>
      </c>
      <c r="X547" s="152"/>
      <c r="Y547" s="152"/>
      <c r="Z547" s="149"/>
      <c r="AA547" s="150"/>
      <c r="AB547" s="150"/>
      <c r="AC547" s="150"/>
      <c r="AD547" s="150"/>
      <c r="AE547" s="150"/>
      <c r="AF547" s="154" t="s">
        <v>7</v>
      </c>
      <c r="AG547" s="153"/>
      <c r="AH547" s="150"/>
      <c r="AI547" s="150"/>
      <c r="AJ547" s="150"/>
      <c r="AK547" s="150"/>
      <c r="AL547" s="155"/>
      <c r="AM547" s="155"/>
      <c r="AN547" s="153" t="s">
        <v>1464</v>
      </c>
      <c r="AO547" s="156"/>
      <c r="AP547" s="157"/>
      <c r="AQ547" s="158"/>
      <c r="AR547" s="158"/>
      <c r="AS547" s="14"/>
      <c r="AT547" s="158"/>
    </row>
    <row r="548" spans="1:46" ht="32.1" customHeight="1" x14ac:dyDescent="0.25">
      <c r="A548" s="142" t="str">
        <f t="shared" si="53"/>
        <v>✔</v>
      </c>
      <c r="B548" s="143">
        <v>2026</v>
      </c>
      <c r="C548" s="144" t="s">
        <v>33</v>
      </c>
      <c r="D548" s="144" t="s">
        <v>1465</v>
      </c>
      <c r="E548" s="145" t="s">
        <v>51</v>
      </c>
      <c r="F548" s="145"/>
      <c r="G548" s="146" t="s">
        <v>1466</v>
      </c>
      <c r="H548" s="143" t="s">
        <v>179</v>
      </c>
      <c r="I548" s="145" t="s">
        <v>185</v>
      </c>
      <c r="J548" s="163"/>
      <c r="K548" s="143" t="s">
        <v>98</v>
      </c>
      <c r="L548" s="145" t="s">
        <v>95</v>
      </c>
      <c r="M548" s="147" t="s">
        <v>4</v>
      </c>
      <c r="N548" s="148" t="s">
        <v>1011</v>
      </c>
      <c r="O548" s="149">
        <f>P548*1.2</f>
        <v>2142000</v>
      </c>
      <c r="P548" s="150">
        <v>1785000</v>
      </c>
      <c r="Q548" s="150">
        <f>P548/1.2</f>
        <v>1487500</v>
      </c>
      <c r="R548" s="145" t="s">
        <v>193</v>
      </c>
      <c r="S548" s="151"/>
      <c r="T548" s="152"/>
      <c r="U548" s="153" t="s">
        <v>1012</v>
      </c>
      <c r="V548" s="145"/>
      <c r="W548" s="152">
        <v>46136</v>
      </c>
      <c r="X548" s="152">
        <v>46142</v>
      </c>
      <c r="Y548" s="152">
        <v>46258</v>
      </c>
      <c r="Z548" s="149"/>
      <c r="AA548" s="150">
        <v>0</v>
      </c>
      <c r="AB548" s="150">
        <v>2135520</v>
      </c>
      <c r="AC548" s="150">
        <v>0</v>
      </c>
      <c r="AD548" s="150">
        <f>Engagements2026Juillet[[#This Row],[MONTANT MARCHE TTC  PART EN MAD]]/1.2</f>
        <v>1779600</v>
      </c>
      <c r="AE548" s="150">
        <f>Engagements2026Juillet[[#This Row],[MONTANT MARCHE TTC  PART EN MAD]]</f>
        <v>2135520</v>
      </c>
      <c r="AF548" s="154" t="s">
        <v>6</v>
      </c>
      <c r="AG548" s="153"/>
      <c r="AH548" s="150"/>
      <c r="AI548" s="150"/>
      <c r="AJ548" s="150"/>
      <c r="AK548" s="150"/>
      <c r="AL548" s="155"/>
      <c r="AM548" s="155"/>
      <c r="AN548" s="153"/>
      <c r="AO548" s="156"/>
      <c r="AP548" s="157"/>
      <c r="AQ548" s="158"/>
      <c r="AR548" s="158"/>
      <c r="AS548" s="14"/>
      <c r="AT548" s="158"/>
    </row>
    <row r="549" spans="1:46" ht="50.65" customHeight="1" x14ac:dyDescent="0.25">
      <c r="A549" s="142" t="str">
        <f t="shared" si="53"/>
        <v>✔</v>
      </c>
      <c r="B549" s="143">
        <v>2026</v>
      </c>
      <c r="C549" s="144" t="s">
        <v>19</v>
      </c>
      <c r="D549" s="144" t="s">
        <v>1467</v>
      </c>
      <c r="E549" s="145" t="s">
        <v>39</v>
      </c>
      <c r="F549" s="145"/>
      <c r="G549" s="146" t="s">
        <v>1468</v>
      </c>
      <c r="H549" s="143" t="s">
        <v>179</v>
      </c>
      <c r="I549" s="145" t="s">
        <v>184</v>
      </c>
      <c r="J549" s="145" t="s">
        <v>1469</v>
      </c>
      <c r="K549" s="143" t="s">
        <v>99</v>
      </c>
      <c r="L549" s="145" t="s">
        <v>93</v>
      </c>
      <c r="M549" s="147" t="s">
        <v>3</v>
      </c>
      <c r="N549" s="148" t="s">
        <v>122</v>
      </c>
      <c r="O549" s="149"/>
      <c r="P549" s="150"/>
      <c r="Q549" s="150"/>
      <c r="R549" s="145" t="s">
        <v>194</v>
      </c>
      <c r="S549" s="151"/>
      <c r="T549" s="152"/>
      <c r="U549" s="153" t="s">
        <v>1470</v>
      </c>
      <c r="V549" s="145"/>
      <c r="W549" s="152">
        <v>46135</v>
      </c>
      <c r="X549" s="152"/>
      <c r="Y549" s="152">
        <v>46135</v>
      </c>
      <c r="Z549" s="149">
        <v>265200</v>
      </c>
      <c r="AA549" s="150">
        <v>0</v>
      </c>
      <c r="AB549" s="150">
        <v>318240</v>
      </c>
      <c r="AC549" s="150">
        <v>0</v>
      </c>
      <c r="AD549" s="150">
        <f>Z549</f>
        <v>265200</v>
      </c>
      <c r="AE549" s="150">
        <f>AB549</f>
        <v>318240</v>
      </c>
      <c r="AF549" s="154" t="s">
        <v>6</v>
      </c>
      <c r="AG549" s="153"/>
      <c r="AH549" s="150"/>
      <c r="AI549" s="150"/>
      <c r="AJ549" s="150"/>
      <c r="AK549" s="150"/>
      <c r="AL549" s="155"/>
      <c r="AM549" s="155"/>
      <c r="AN549" s="153" t="s">
        <v>1079</v>
      </c>
      <c r="AO549" s="156"/>
      <c r="AP549" s="157"/>
      <c r="AQ549" s="158"/>
      <c r="AR549" s="158"/>
      <c r="AS549" s="14"/>
      <c r="AT549" s="158"/>
    </row>
    <row r="550" spans="1:46" ht="50.65" customHeight="1" x14ac:dyDescent="0.25">
      <c r="A550" s="142" t="str">
        <f t="shared" si="53"/>
        <v>✖</v>
      </c>
      <c r="B550" s="143">
        <v>2026</v>
      </c>
      <c r="C550" s="144" t="s">
        <v>34</v>
      </c>
      <c r="D550" s="144" t="s">
        <v>1471</v>
      </c>
      <c r="E550" s="145" t="s">
        <v>51</v>
      </c>
      <c r="F550" s="145">
        <v>1</v>
      </c>
      <c r="G550" s="146" t="s">
        <v>1081</v>
      </c>
      <c r="H550" s="143" t="s">
        <v>64</v>
      </c>
      <c r="I550" s="145" t="s">
        <v>64</v>
      </c>
      <c r="J550" s="145"/>
      <c r="K550" s="143" t="s">
        <v>98</v>
      </c>
      <c r="L550" s="145" t="s">
        <v>95</v>
      </c>
      <c r="M550" s="147" t="s">
        <v>4</v>
      </c>
      <c r="N550" s="148" t="s">
        <v>1011</v>
      </c>
      <c r="O550" s="149">
        <f>P550*1.2</f>
        <v>648000</v>
      </c>
      <c r="P550" s="150">
        <v>540000</v>
      </c>
      <c r="Q550" s="150">
        <f>P550/1.2</f>
        <v>450000</v>
      </c>
      <c r="R550" s="145" t="s">
        <v>193</v>
      </c>
      <c r="S550" s="151"/>
      <c r="T550" s="152"/>
      <c r="U550" s="153"/>
      <c r="V550" s="145"/>
      <c r="W550" s="152">
        <v>46080</v>
      </c>
      <c r="X550" s="152">
        <v>46084</v>
      </c>
      <c r="Y550" s="152" t="s">
        <v>410</v>
      </c>
      <c r="Z550" s="149">
        <v>0</v>
      </c>
      <c r="AA550" s="150">
        <v>0</v>
      </c>
      <c r="AB550" s="150">
        <v>0</v>
      </c>
      <c r="AC550" s="150">
        <v>0</v>
      </c>
      <c r="AD550" s="150">
        <v>0</v>
      </c>
      <c r="AE550" s="150">
        <v>0</v>
      </c>
      <c r="AF550" s="154" t="s">
        <v>10</v>
      </c>
      <c r="AG550" s="153"/>
      <c r="AH550" s="150"/>
      <c r="AI550" s="150"/>
      <c r="AJ550" s="150"/>
      <c r="AK550" s="150"/>
      <c r="AL550" s="155"/>
      <c r="AM550" s="155"/>
      <c r="AN550" s="153" t="s">
        <v>1472</v>
      </c>
    </row>
    <row r="551" spans="1:46" ht="50.65" customHeight="1" x14ac:dyDescent="0.25">
      <c r="A551" s="142" t="str">
        <f t="shared" si="53"/>
        <v>✖</v>
      </c>
      <c r="B551" s="143">
        <v>2026</v>
      </c>
      <c r="C551" s="144" t="s">
        <v>761</v>
      </c>
      <c r="D551" s="144" t="s">
        <v>1473</v>
      </c>
      <c r="E551" s="145" t="s">
        <v>51</v>
      </c>
      <c r="F551" s="145">
        <v>1</v>
      </c>
      <c r="G551" s="146" t="s">
        <v>1063</v>
      </c>
      <c r="H551" s="143" t="s">
        <v>64</v>
      </c>
      <c r="I551" s="145" t="s">
        <v>64</v>
      </c>
      <c r="J551" s="145"/>
      <c r="K551" s="143" t="s">
        <v>98</v>
      </c>
      <c r="L551" s="145" t="s">
        <v>93</v>
      </c>
      <c r="M551" s="147" t="s">
        <v>4</v>
      </c>
      <c r="N551" s="148" t="s">
        <v>1064</v>
      </c>
      <c r="O551" s="149">
        <f>P551*1.2</f>
        <v>2288044.7999999998</v>
      </c>
      <c r="P551" s="150">
        <v>1906704</v>
      </c>
      <c r="Q551" s="150">
        <f>P551/1.2</f>
        <v>1588920</v>
      </c>
      <c r="R551" s="145" t="s">
        <v>193</v>
      </c>
      <c r="S551" s="151"/>
      <c r="T551" s="152"/>
      <c r="U551" s="153"/>
      <c r="V551" s="145"/>
      <c r="W551" s="152">
        <v>46140</v>
      </c>
      <c r="X551" s="152">
        <v>46142</v>
      </c>
      <c r="Y551" s="152" t="s">
        <v>410</v>
      </c>
      <c r="Z551" s="149">
        <v>0</v>
      </c>
      <c r="AA551" s="150">
        <v>0</v>
      </c>
      <c r="AB551" s="150">
        <v>0</v>
      </c>
      <c r="AC551" s="150">
        <v>0</v>
      </c>
      <c r="AD551" s="150">
        <v>0</v>
      </c>
      <c r="AE551" s="150">
        <v>0</v>
      </c>
      <c r="AF551" s="154" t="s">
        <v>10</v>
      </c>
      <c r="AG551" s="153"/>
      <c r="AH551" s="150"/>
      <c r="AI551" s="150"/>
      <c r="AJ551" s="150"/>
      <c r="AK551" s="150"/>
      <c r="AL551" s="155"/>
      <c r="AM551" s="155"/>
      <c r="AN551" s="153" t="s">
        <v>1474</v>
      </c>
    </row>
    <row r="552" spans="1:46" ht="50.65" customHeight="1" x14ac:dyDescent="0.25">
      <c r="A552" s="142" t="str">
        <f t="shared" si="53"/>
        <v>✔</v>
      </c>
      <c r="B552" s="143">
        <v>2026</v>
      </c>
      <c r="C552" s="144" t="s">
        <v>761</v>
      </c>
      <c r="D552" s="144" t="s">
        <v>1475</v>
      </c>
      <c r="E552" s="145" t="s">
        <v>51</v>
      </c>
      <c r="F552" s="145">
        <v>1</v>
      </c>
      <c r="G552" s="146" t="s">
        <v>1476</v>
      </c>
      <c r="H552" s="143" t="s">
        <v>179</v>
      </c>
      <c r="I552" s="145" t="s">
        <v>185</v>
      </c>
      <c r="J552" s="163"/>
      <c r="K552" s="143" t="s">
        <v>49</v>
      </c>
      <c r="L552" s="145" t="s">
        <v>93</v>
      </c>
      <c r="M552" s="147" t="s">
        <v>3</v>
      </c>
      <c r="N552" s="148" t="s">
        <v>120</v>
      </c>
      <c r="O552" s="149">
        <f>P552*1.2</f>
        <v>120744</v>
      </c>
      <c r="P552" s="150">
        <v>100620</v>
      </c>
      <c r="Q552" s="150">
        <f>P552/1.2</f>
        <v>83850</v>
      </c>
      <c r="R552" s="145" t="s">
        <v>194</v>
      </c>
      <c r="S552" s="151"/>
      <c r="T552" s="152"/>
      <c r="U552" s="153" t="s">
        <v>1477</v>
      </c>
      <c r="V552" s="145"/>
      <c r="W552" s="152">
        <v>46140</v>
      </c>
      <c r="X552" s="152">
        <v>46141</v>
      </c>
      <c r="Y552" s="152"/>
      <c r="Z552" s="149"/>
      <c r="AA552" s="150"/>
      <c r="AB552" s="150">
        <v>119737.08</v>
      </c>
      <c r="AC552" s="150"/>
      <c r="AD552" s="150">
        <f>Engagements2026Juillet[[#This Row],[TOTAL MARCHE TTC TOTAL ENGAGE TTC]]/1.2</f>
        <v>99780.900000000009</v>
      </c>
      <c r="AE552" s="150">
        <v>119737.08</v>
      </c>
      <c r="AF552" s="154" t="s">
        <v>6</v>
      </c>
      <c r="AG552" s="153"/>
      <c r="AH552" s="150"/>
      <c r="AI552" s="150"/>
      <c r="AJ552" s="150"/>
      <c r="AK552" s="150"/>
      <c r="AL552" s="155"/>
      <c r="AM552" s="155"/>
      <c r="AN552" s="153" t="s">
        <v>1079</v>
      </c>
    </row>
    <row r="553" spans="1:46" ht="46.5" customHeight="1" x14ac:dyDescent="0.25">
      <c r="A553" s="142" t="str">
        <f t="shared" si="53"/>
        <v>✔</v>
      </c>
      <c r="B553" s="143">
        <v>2026</v>
      </c>
      <c r="C553" s="144" t="s">
        <v>13</v>
      </c>
      <c r="D553" s="144" t="s">
        <v>1478</v>
      </c>
      <c r="E553" s="145" t="s">
        <v>39</v>
      </c>
      <c r="F553" s="145">
        <v>1</v>
      </c>
      <c r="G553" s="146" t="s">
        <v>1479</v>
      </c>
      <c r="H553" s="143" t="s">
        <v>179</v>
      </c>
      <c r="I553" s="145" t="s">
        <v>184</v>
      </c>
      <c r="J553" s="145"/>
      <c r="K553" s="143" t="s">
        <v>99</v>
      </c>
      <c r="L553" s="145" t="s">
        <v>93</v>
      </c>
      <c r="M553" s="147" t="s">
        <v>3</v>
      </c>
      <c r="N553" s="148" t="s">
        <v>256</v>
      </c>
      <c r="O553" s="149"/>
      <c r="P553" s="150"/>
      <c r="Q553" s="150"/>
      <c r="R553" s="145" t="s">
        <v>193</v>
      </c>
      <c r="S553" s="151"/>
      <c r="T553" s="152"/>
      <c r="U553" s="153" t="s">
        <v>1480</v>
      </c>
      <c r="V553" s="145">
        <v>2026</v>
      </c>
      <c r="W553" s="152">
        <v>46087</v>
      </c>
      <c r="X553" s="152"/>
      <c r="Y553" s="152">
        <v>46087</v>
      </c>
      <c r="Z553" s="149">
        <v>150000</v>
      </c>
      <c r="AA553" s="150">
        <v>0</v>
      </c>
      <c r="AB553" s="150">
        <v>150000</v>
      </c>
      <c r="AC553" s="150">
        <v>0</v>
      </c>
      <c r="AD553" s="150">
        <v>150000</v>
      </c>
      <c r="AE553" s="150">
        <v>150000</v>
      </c>
      <c r="AF553" s="154" t="s">
        <v>6</v>
      </c>
      <c r="AG553" s="153"/>
      <c r="AH553" s="150"/>
      <c r="AI553" s="150"/>
      <c r="AJ553" s="150"/>
      <c r="AK553" s="150"/>
      <c r="AL553" s="155"/>
      <c r="AM553" s="155"/>
      <c r="AN553" s="153" t="s">
        <v>1079</v>
      </c>
    </row>
    <row r="554" spans="1:46" ht="46.5" customHeight="1" x14ac:dyDescent="0.25">
      <c r="A554" s="142" t="str">
        <f t="shared" si="53"/>
        <v>✔</v>
      </c>
      <c r="B554" s="143">
        <v>2026</v>
      </c>
      <c r="C554" s="144" t="s">
        <v>32</v>
      </c>
      <c r="D554" s="144" t="s">
        <v>1481</v>
      </c>
      <c r="E554" s="145" t="s">
        <v>39</v>
      </c>
      <c r="F554" s="145">
        <v>1</v>
      </c>
      <c r="G554" s="146" t="s">
        <v>1482</v>
      </c>
      <c r="H554" s="143" t="s">
        <v>179</v>
      </c>
      <c r="I554" s="145" t="s">
        <v>184</v>
      </c>
      <c r="J554" s="145"/>
      <c r="K554" s="143" t="s">
        <v>99</v>
      </c>
      <c r="L554" s="145" t="s">
        <v>93</v>
      </c>
      <c r="M554" s="147" t="s">
        <v>3</v>
      </c>
      <c r="N554" s="148" t="s">
        <v>256</v>
      </c>
      <c r="O554" s="149"/>
      <c r="P554" s="150"/>
      <c r="Q554" s="150"/>
      <c r="R554" s="145"/>
      <c r="S554" s="151"/>
      <c r="T554" s="152"/>
      <c r="U554" s="153" t="s">
        <v>1483</v>
      </c>
      <c r="V554" s="145"/>
      <c r="W554" s="152">
        <v>46146</v>
      </c>
      <c r="X554" s="152">
        <v>46142</v>
      </c>
      <c r="Y554" s="152"/>
      <c r="Z554" s="149"/>
      <c r="AA554" s="150"/>
      <c r="AB554" s="150"/>
      <c r="AC554" s="150"/>
      <c r="AD554" s="150"/>
      <c r="AE554" s="150">
        <v>64000</v>
      </c>
      <c r="AF554" s="154" t="s">
        <v>6</v>
      </c>
      <c r="AG554" s="153"/>
      <c r="AH554" s="150"/>
      <c r="AI554" s="150"/>
      <c r="AJ554" s="150"/>
      <c r="AK554" s="150"/>
      <c r="AL554" s="155"/>
      <c r="AM554" s="155"/>
      <c r="AN554" s="153" t="s">
        <v>1079</v>
      </c>
    </row>
    <row r="555" spans="1:46" ht="50.65" customHeight="1" x14ac:dyDescent="0.25">
      <c r="A555" s="142" t="str">
        <f t="shared" si="53"/>
        <v>✔</v>
      </c>
      <c r="B555" s="143">
        <v>2026</v>
      </c>
      <c r="C555" s="144" t="s">
        <v>18</v>
      </c>
      <c r="D555" s="144" t="s">
        <v>228</v>
      </c>
      <c r="E555" s="145" t="s">
        <v>39</v>
      </c>
      <c r="F555" s="145">
        <v>1</v>
      </c>
      <c r="G555" s="146" t="s">
        <v>1484</v>
      </c>
      <c r="H555" s="143" t="s">
        <v>179</v>
      </c>
      <c r="I555" s="145" t="s">
        <v>184</v>
      </c>
      <c r="J555" s="145" t="s">
        <v>1485</v>
      </c>
      <c r="K555" s="143" t="s">
        <v>99</v>
      </c>
      <c r="L555" s="145" t="s">
        <v>93</v>
      </c>
      <c r="M555" s="147" t="s">
        <v>3</v>
      </c>
      <c r="N555" s="148" t="s">
        <v>1216</v>
      </c>
      <c r="O555" s="149"/>
      <c r="P555" s="150"/>
      <c r="Q555" s="150"/>
      <c r="R555" s="145" t="s">
        <v>193</v>
      </c>
      <c r="S555" s="151"/>
      <c r="T555" s="152"/>
      <c r="U555" s="153" t="s">
        <v>1486</v>
      </c>
      <c r="V555" s="145">
        <v>2026</v>
      </c>
      <c r="W555" s="152">
        <v>46146</v>
      </c>
      <c r="X555" s="152"/>
      <c r="Y555" s="152">
        <v>46153</v>
      </c>
      <c r="Z555" s="149">
        <f>AB555</f>
        <v>200000</v>
      </c>
      <c r="AA555" s="150">
        <v>0</v>
      </c>
      <c r="AB555" s="150">
        <f>AD555</f>
        <v>200000</v>
      </c>
      <c r="AC555" s="150">
        <v>0</v>
      </c>
      <c r="AD555" s="150">
        <f>AE555</f>
        <v>200000</v>
      </c>
      <c r="AE555" s="150">
        <v>200000</v>
      </c>
      <c r="AF555" s="154" t="s">
        <v>6</v>
      </c>
      <c r="AG555" s="153"/>
      <c r="AH555" s="150"/>
      <c r="AI555" s="150"/>
      <c r="AJ555" s="150"/>
      <c r="AK555" s="150"/>
      <c r="AL555" s="155"/>
      <c r="AM555" s="155"/>
      <c r="AN555" s="153" t="s">
        <v>1079</v>
      </c>
    </row>
    <row r="556" spans="1:46" ht="50.65" customHeight="1" x14ac:dyDescent="0.25">
      <c r="A556" s="142" t="str">
        <f t="shared" si="53"/>
        <v>✔</v>
      </c>
      <c r="B556" s="143">
        <v>2026</v>
      </c>
      <c r="C556" s="144" t="s">
        <v>761</v>
      </c>
      <c r="D556" s="144"/>
      <c r="E556" s="145" t="s">
        <v>53</v>
      </c>
      <c r="F556" s="145">
        <v>1</v>
      </c>
      <c r="G556" s="146" t="s">
        <v>1487</v>
      </c>
      <c r="H556" s="143" t="s">
        <v>179</v>
      </c>
      <c r="I556" s="145" t="s">
        <v>184</v>
      </c>
      <c r="J556" s="145" t="s">
        <v>1488</v>
      </c>
      <c r="K556" s="143" t="s">
        <v>99</v>
      </c>
      <c r="L556" s="145" t="s">
        <v>93</v>
      </c>
      <c r="M556" s="147" t="s">
        <v>4</v>
      </c>
      <c r="N556" s="148" t="s">
        <v>1021</v>
      </c>
      <c r="O556" s="149"/>
      <c r="P556" s="150"/>
      <c r="Q556" s="150"/>
      <c r="R556" s="145" t="s">
        <v>193</v>
      </c>
      <c r="S556" s="151"/>
      <c r="T556" s="152"/>
      <c r="U556" s="153" t="s">
        <v>1242</v>
      </c>
      <c r="V556" s="145">
        <v>2026</v>
      </c>
      <c r="W556" s="152">
        <v>46133</v>
      </c>
      <c r="X556" s="152"/>
      <c r="Y556" s="152">
        <v>46133</v>
      </c>
      <c r="Z556" s="149">
        <f>AD556</f>
        <v>69707.65833333334</v>
      </c>
      <c r="AA556" s="150">
        <v>0</v>
      </c>
      <c r="AB556" s="150">
        <f>AE556</f>
        <v>83649.19</v>
      </c>
      <c r="AC556" s="150">
        <v>0</v>
      </c>
      <c r="AD556" s="150">
        <f>AE556/1.2</f>
        <v>69707.65833333334</v>
      </c>
      <c r="AE556" s="150">
        <v>83649.19</v>
      </c>
      <c r="AF556" s="154" t="s">
        <v>6</v>
      </c>
      <c r="AG556" s="153"/>
      <c r="AH556" s="150"/>
      <c r="AI556" s="150"/>
      <c r="AJ556" s="150"/>
      <c r="AK556" s="150"/>
      <c r="AL556" s="155"/>
      <c r="AM556" s="155"/>
      <c r="AN556" s="153" t="s">
        <v>1079</v>
      </c>
    </row>
    <row r="557" spans="1:46" ht="50.65" customHeight="1" x14ac:dyDescent="0.25">
      <c r="A557" s="142" t="str">
        <f t="shared" si="53"/>
        <v>◑</v>
      </c>
      <c r="B557" s="143">
        <v>2026</v>
      </c>
      <c r="C557" s="144" t="s">
        <v>761</v>
      </c>
      <c r="D557" s="144" t="s">
        <v>1489</v>
      </c>
      <c r="E557" s="145" t="s">
        <v>51</v>
      </c>
      <c r="F557" s="145">
        <v>1</v>
      </c>
      <c r="G557" s="146" t="s">
        <v>1490</v>
      </c>
      <c r="H557" s="143" t="s">
        <v>179</v>
      </c>
      <c r="I557" s="145" t="s">
        <v>185</v>
      </c>
      <c r="J557" s="145"/>
      <c r="K557" s="143" t="s">
        <v>98</v>
      </c>
      <c r="L557" s="145" t="s">
        <v>93</v>
      </c>
      <c r="M557" s="147" t="s">
        <v>4</v>
      </c>
      <c r="N557" s="148" t="s">
        <v>1064</v>
      </c>
      <c r="O557" s="149">
        <f>P557*1.2</f>
        <v>1008000</v>
      </c>
      <c r="P557" s="150">
        <v>840000</v>
      </c>
      <c r="Q557" s="150">
        <f>P557/1.2</f>
        <v>700000</v>
      </c>
      <c r="R557" s="145"/>
      <c r="S557" s="151"/>
      <c r="T557" s="152"/>
      <c r="U557" s="153"/>
      <c r="V557" s="145"/>
      <c r="W557" s="152">
        <v>46147</v>
      </c>
      <c r="X557" s="152">
        <v>46148</v>
      </c>
      <c r="Y557" s="152"/>
      <c r="Z557" s="149">
        <f>Engagements2026Juillet[[#This Row],[TOTAL MARCHE HT TOTAL ENGAGE HT]]</f>
        <v>588250</v>
      </c>
      <c r="AA557" s="150"/>
      <c r="AB557" s="150">
        <f>Engagements2026Juillet[[#This Row],[TOTAL MARCHE TTC TOTAL ENGAGE TTC]]</f>
        <v>705900</v>
      </c>
      <c r="AC557" s="150">
        <f>Engagements2026Juillet[[#This Row],[TOTAL MARCHE TTC TOTAL ENGAGE TTC]]</f>
        <v>705900</v>
      </c>
      <c r="AD557" s="150">
        <f>Engagements2026Juillet[[#This Row],[TOTAL MARCHE TTC TOTAL ENGAGE TTC]]/1.2</f>
        <v>588250</v>
      </c>
      <c r="AE557" s="150">
        <v>705900</v>
      </c>
      <c r="AF557" s="154" t="s">
        <v>7</v>
      </c>
      <c r="AG557" s="153"/>
      <c r="AH557" s="150"/>
      <c r="AI557" s="150"/>
      <c r="AJ557" s="150"/>
      <c r="AK557" s="150"/>
      <c r="AL557" s="155"/>
      <c r="AM557" s="155"/>
      <c r="AN557" s="153" t="s">
        <v>1079</v>
      </c>
    </row>
    <row r="558" spans="1:46" ht="35.65" customHeight="1" x14ac:dyDescent="0.25">
      <c r="A558" s="142" t="str">
        <f t="shared" si="53"/>
        <v>✖</v>
      </c>
      <c r="B558" s="143">
        <v>2026</v>
      </c>
      <c r="C558" s="144" t="s">
        <v>761</v>
      </c>
      <c r="D558" s="144" t="s">
        <v>1491</v>
      </c>
      <c r="E558" s="145" t="s">
        <v>51</v>
      </c>
      <c r="F558" s="145">
        <v>1</v>
      </c>
      <c r="G558" s="146" t="s">
        <v>1492</v>
      </c>
      <c r="H558" s="143" t="s">
        <v>64</v>
      </c>
      <c r="I558" s="145" t="s">
        <v>64</v>
      </c>
      <c r="J558" s="145"/>
      <c r="K558" s="143" t="s">
        <v>98</v>
      </c>
      <c r="L558" s="145" t="s">
        <v>93</v>
      </c>
      <c r="M558" s="147" t="s">
        <v>4</v>
      </c>
      <c r="N558" s="148" t="s">
        <v>1021</v>
      </c>
      <c r="O558" s="149">
        <f>P558*1.2</f>
        <v>440755.20000000001</v>
      </c>
      <c r="P558" s="150">
        <v>367296</v>
      </c>
      <c r="Q558" s="150">
        <f>P558/1.2</f>
        <v>306080</v>
      </c>
      <c r="R558" s="145"/>
      <c r="S558" s="151"/>
      <c r="T558" s="152"/>
      <c r="U558" s="153"/>
      <c r="V558" s="145"/>
      <c r="W558" s="152">
        <v>46147</v>
      </c>
      <c r="X558" s="152">
        <v>46148</v>
      </c>
      <c r="Y558" s="152" t="s">
        <v>410</v>
      </c>
      <c r="Z558" s="149">
        <v>0</v>
      </c>
      <c r="AA558" s="150">
        <v>0</v>
      </c>
      <c r="AB558" s="150">
        <v>0</v>
      </c>
      <c r="AC558" s="150">
        <v>0</v>
      </c>
      <c r="AD558" s="150">
        <v>0</v>
      </c>
      <c r="AE558" s="150">
        <v>0</v>
      </c>
      <c r="AF558" s="154" t="s">
        <v>10</v>
      </c>
      <c r="AG558" s="153"/>
      <c r="AH558" s="150"/>
      <c r="AI558" s="150"/>
      <c r="AJ558" s="150"/>
      <c r="AK558" s="150"/>
      <c r="AL558" s="155"/>
      <c r="AM558" s="155"/>
      <c r="AN558" s="153"/>
    </row>
    <row r="559" spans="1:46" ht="50.65" customHeight="1" x14ac:dyDescent="0.25">
      <c r="A559" s="142" t="str">
        <f t="shared" si="53"/>
        <v>◑</v>
      </c>
      <c r="B559" s="143">
        <v>2026</v>
      </c>
      <c r="C559" s="144" t="s">
        <v>33</v>
      </c>
      <c r="D559" s="144" t="s">
        <v>1493</v>
      </c>
      <c r="E559" s="145" t="s">
        <v>51</v>
      </c>
      <c r="F559" s="145">
        <v>1</v>
      </c>
      <c r="G559" s="146" t="s">
        <v>1494</v>
      </c>
      <c r="H559" s="143" t="s">
        <v>179</v>
      </c>
      <c r="I559" s="145" t="s">
        <v>186</v>
      </c>
      <c r="J559" s="145"/>
      <c r="K559" s="143" t="s">
        <v>98</v>
      </c>
      <c r="L559" s="145" t="s">
        <v>93</v>
      </c>
      <c r="M559" s="147" t="s">
        <v>3</v>
      </c>
      <c r="N559" s="148" t="s">
        <v>118</v>
      </c>
      <c r="O559" s="149">
        <f>P559*1.2</f>
        <v>952473.59999999998</v>
      </c>
      <c r="P559" s="150">
        <v>793728</v>
      </c>
      <c r="Q559" s="150">
        <f>P559/1.2</f>
        <v>661440</v>
      </c>
      <c r="R559" s="145"/>
      <c r="S559" s="151"/>
      <c r="T559" s="152"/>
      <c r="U559" s="153"/>
      <c r="V559" s="145"/>
      <c r="W559" s="152"/>
      <c r="X559" s="152"/>
      <c r="Y559" s="152"/>
      <c r="Z559" s="149"/>
      <c r="AA559" s="150"/>
      <c r="AB559" s="150"/>
      <c r="AC559" s="150"/>
      <c r="AD559" s="150"/>
      <c r="AE559" s="150"/>
      <c r="AF559" s="154" t="s">
        <v>7</v>
      </c>
      <c r="AG559" s="153"/>
      <c r="AH559" s="150"/>
      <c r="AI559" s="150"/>
      <c r="AJ559" s="150"/>
      <c r="AK559" s="150"/>
      <c r="AL559" s="155"/>
      <c r="AM559" s="155"/>
      <c r="AN559" s="153"/>
    </row>
    <row r="560" spans="1:46" ht="50.65" customHeight="1" x14ac:dyDescent="0.25">
      <c r="A560" s="142" t="str">
        <f t="shared" si="53"/>
        <v>◔</v>
      </c>
      <c r="B560" s="143">
        <v>2026</v>
      </c>
      <c r="C560" s="144" t="s">
        <v>33</v>
      </c>
      <c r="D560" s="144"/>
      <c r="E560" s="145" t="s">
        <v>51</v>
      </c>
      <c r="F560" s="145">
        <v>1</v>
      </c>
      <c r="G560" s="146" t="s">
        <v>1495</v>
      </c>
      <c r="H560" s="143" t="s">
        <v>66</v>
      </c>
      <c r="I560" s="145" t="s">
        <v>66</v>
      </c>
      <c r="J560" s="145"/>
      <c r="K560" s="143" t="s">
        <v>98</v>
      </c>
      <c r="L560" s="145" t="s">
        <v>93</v>
      </c>
      <c r="M560" s="147" t="s">
        <v>4</v>
      </c>
      <c r="N560" s="148" t="s">
        <v>128</v>
      </c>
      <c r="O560" s="149">
        <f>P560*1.2</f>
        <v>86400</v>
      </c>
      <c r="P560" s="150">
        <v>72000</v>
      </c>
      <c r="Q560" s="150">
        <f>P560/1.2</f>
        <v>60000</v>
      </c>
      <c r="R560" s="145" t="s">
        <v>193</v>
      </c>
      <c r="S560" s="151"/>
      <c r="T560" s="152"/>
      <c r="U560" s="153"/>
      <c r="V560" s="145"/>
      <c r="W560" s="152">
        <v>46198</v>
      </c>
      <c r="X560" s="152"/>
      <c r="Y560" s="152"/>
      <c r="Z560" s="149"/>
      <c r="AA560" s="150"/>
      <c r="AB560" s="150"/>
      <c r="AC560" s="150"/>
      <c r="AD560" s="150"/>
      <c r="AE560" s="150"/>
      <c r="AF560" s="154" t="s">
        <v>9</v>
      </c>
      <c r="AG560" s="153"/>
      <c r="AH560" s="150"/>
      <c r="AI560" s="150"/>
      <c r="AJ560" s="150"/>
      <c r="AK560" s="150"/>
      <c r="AL560" s="155"/>
      <c r="AM560" s="155"/>
      <c r="AN560" s="153"/>
    </row>
    <row r="561" spans="1:40" ht="60" customHeight="1" x14ac:dyDescent="0.25">
      <c r="A561" s="142" t="str">
        <f t="shared" si="53"/>
        <v>✔</v>
      </c>
      <c r="B561" s="143">
        <v>2026</v>
      </c>
      <c r="C561" s="144" t="s">
        <v>18</v>
      </c>
      <c r="D561" s="144" t="s">
        <v>1496</v>
      </c>
      <c r="E561" s="145" t="s">
        <v>39</v>
      </c>
      <c r="F561" s="145">
        <v>1</v>
      </c>
      <c r="G561" s="146" t="s">
        <v>1497</v>
      </c>
      <c r="H561" s="143" t="s">
        <v>179</v>
      </c>
      <c r="I561" s="145" t="s">
        <v>184</v>
      </c>
      <c r="J561" s="145"/>
      <c r="K561" s="143" t="s">
        <v>99</v>
      </c>
      <c r="L561" s="145" t="s">
        <v>93</v>
      </c>
      <c r="M561" s="147" t="s">
        <v>3</v>
      </c>
      <c r="N561" s="148" t="s">
        <v>236</v>
      </c>
      <c r="O561" s="149"/>
      <c r="P561" s="150"/>
      <c r="Q561" s="150"/>
      <c r="R561" s="145"/>
      <c r="S561" s="151"/>
      <c r="T561" s="152"/>
      <c r="U561" s="153" t="s">
        <v>1498</v>
      </c>
      <c r="V561" s="145"/>
      <c r="W561" s="152"/>
      <c r="X561" s="152"/>
      <c r="Y561" s="152"/>
      <c r="Z561" s="149">
        <v>50071.4</v>
      </c>
      <c r="AA561" s="150">
        <v>0</v>
      </c>
      <c r="AB561" s="150">
        <v>50071.4</v>
      </c>
      <c r="AC561" s="150"/>
      <c r="AD561" s="150">
        <f>Z561</f>
        <v>50071.4</v>
      </c>
      <c r="AE561" s="150">
        <f>AB561</f>
        <v>50071.4</v>
      </c>
      <c r="AF561" s="154" t="s">
        <v>6</v>
      </c>
      <c r="AG561" s="153"/>
      <c r="AH561" s="150"/>
      <c r="AI561" s="150"/>
      <c r="AJ561" s="150"/>
      <c r="AK561" s="150"/>
      <c r="AL561" s="155"/>
      <c r="AM561" s="155"/>
      <c r="AN561" s="153"/>
    </row>
    <row r="562" spans="1:40" ht="35.65" customHeight="1" x14ac:dyDescent="0.25">
      <c r="A562" s="142" t="str">
        <f t="shared" si="53"/>
        <v>✔</v>
      </c>
      <c r="B562" s="143">
        <v>2026</v>
      </c>
      <c r="C562" s="144" t="s">
        <v>26</v>
      </c>
      <c r="D562" s="144" t="s">
        <v>1499</v>
      </c>
      <c r="E562" s="145" t="s">
        <v>51</v>
      </c>
      <c r="F562" s="145">
        <v>1</v>
      </c>
      <c r="G562" s="146" t="s">
        <v>1500</v>
      </c>
      <c r="H562" s="143" t="s">
        <v>179</v>
      </c>
      <c r="I562" s="145" t="s">
        <v>184</v>
      </c>
      <c r="J562" s="145"/>
      <c r="K562" s="143" t="s">
        <v>98</v>
      </c>
      <c r="L562" s="145" t="s">
        <v>93</v>
      </c>
      <c r="M562" s="147" t="s">
        <v>3</v>
      </c>
      <c r="N562" s="148" t="s">
        <v>126</v>
      </c>
      <c r="O562" s="149">
        <f>P562*1.2</f>
        <v>689587.19999999995</v>
      </c>
      <c r="P562" s="150">
        <v>574656</v>
      </c>
      <c r="Q562" s="150">
        <f>P562/1.2</f>
        <v>478880</v>
      </c>
      <c r="R562" s="145"/>
      <c r="S562" s="151"/>
      <c r="T562" s="152"/>
      <c r="U562" s="153"/>
      <c r="V562" s="145"/>
      <c r="W562" s="152">
        <v>46150</v>
      </c>
      <c r="X562" s="152">
        <v>46153</v>
      </c>
      <c r="Y562" s="152">
        <v>46216</v>
      </c>
      <c r="Z562" s="149"/>
      <c r="AA562" s="150">
        <f>AB562/1.2</f>
        <v>562100</v>
      </c>
      <c r="AB562" s="150">
        <v>674520</v>
      </c>
      <c r="AC562" s="150"/>
      <c r="AD562" s="150">
        <f>AA562</f>
        <v>562100</v>
      </c>
      <c r="AE562" s="150">
        <f>AB562</f>
        <v>674520</v>
      </c>
      <c r="AF562" s="154" t="s">
        <v>6</v>
      </c>
      <c r="AG562" s="153"/>
      <c r="AH562" s="150"/>
      <c r="AI562" s="150"/>
      <c r="AJ562" s="150"/>
      <c r="AK562" s="150"/>
      <c r="AL562" s="155"/>
      <c r="AM562" s="155"/>
      <c r="AN562" s="153"/>
    </row>
    <row r="563" spans="1:40" ht="50.65" customHeight="1" x14ac:dyDescent="0.25">
      <c r="A563" s="142" t="str">
        <f t="shared" si="53"/>
        <v>◔</v>
      </c>
      <c r="B563" s="143">
        <v>2026</v>
      </c>
      <c r="C563" s="144" t="s">
        <v>16</v>
      </c>
      <c r="D563" s="144" t="s">
        <v>2151</v>
      </c>
      <c r="E563" s="145" t="s">
        <v>51</v>
      </c>
      <c r="F563" s="145">
        <v>1</v>
      </c>
      <c r="G563" s="146" t="s">
        <v>1501</v>
      </c>
      <c r="H563" s="143" t="s">
        <v>66</v>
      </c>
      <c r="I563" s="145" t="s">
        <v>66</v>
      </c>
      <c r="J563" s="145"/>
      <c r="K563" s="143" t="s">
        <v>49</v>
      </c>
      <c r="L563" s="145" t="s">
        <v>93</v>
      </c>
      <c r="M563" s="147" t="s">
        <v>3</v>
      </c>
      <c r="N563" s="148" t="s">
        <v>119</v>
      </c>
      <c r="O563" s="149">
        <f>P563*1.2</f>
        <v>144000</v>
      </c>
      <c r="P563" s="150">
        <v>120000</v>
      </c>
      <c r="Q563" s="150">
        <f>P563/1.2</f>
        <v>100000</v>
      </c>
      <c r="R563" s="145"/>
      <c r="S563" s="151"/>
      <c r="T563" s="152"/>
      <c r="U563" s="153"/>
      <c r="V563" s="145"/>
      <c r="W563" s="152">
        <v>46192</v>
      </c>
      <c r="X563" s="152"/>
      <c r="Y563" s="152"/>
      <c r="Z563" s="149"/>
      <c r="AA563" s="150"/>
      <c r="AB563" s="150"/>
      <c r="AC563" s="150"/>
      <c r="AD563" s="150"/>
      <c r="AE563" s="150"/>
      <c r="AF563" s="154" t="s">
        <v>9</v>
      </c>
      <c r="AG563" s="153"/>
      <c r="AH563" s="150"/>
      <c r="AI563" s="150"/>
      <c r="AJ563" s="150"/>
      <c r="AK563" s="150"/>
      <c r="AL563" s="155"/>
      <c r="AM563" s="155"/>
      <c r="AN563" s="153"/>
    </row>
    <row r="564" spans="1:40" ht="33" customHeight="1" x14ac:dyDescent="0.25">
      <c r="A564" s="142" t="str">
        <f t="shared" si="53"/>
        <v>◑</v>
      </c>
      <c r="B564" s="143">
        <v>2026</v>
      </c>
      <c r="C564" s="144" t="s">
        <v>25</v>
      </c>
      <c r="D564" s="144" t="s">
        <v>1502</v>
      </c>
      <c r="E564" s="145" t="s">
        <v>51</v>
      </c>
      <c r="F564" s="145">
        <v>1</v>
      </c>
      <c r="G564" s="146" t="s">
        <v>1503</v>
      </c>
      <c r="H564" s="143" t="s">
        <v>179</v>
      </c>
      <c r="I564" s="145" t="s">
        <v>186</v>
      </c>
      <c r="J564" s="145"/>
      <c r="K564" s="143" t="s">
        <v>98</v>
      </c>
      <c r="L564" s="145" t="s">
        <v>93</v>
      </c>
      <c r="M564" s="147" t="s">
        <v>3</v>
      </c>
      <c r="N564" s="148" t="s">
        <v>122</v>
      </c>
      <c r="O564" s="149">
        <f>P564*1.2</f>
        <v>14848560</v>
      </c>
      <c r="P564" s="150">
        <v>12373800</v>
      </c>
      <c r="Q564" s="150">
        <f>P564/1.2</f>
        <v>10311500</v>
      </c>
      <c r="R564" s="145" t="s">
        <v>194</v>
      </c>
      <c r="S564" s="151"/>
      <c r="T564" s="152"/>
      <c r="U564" s="153"/>
      <c r="V564" s="145"/>
      <c r="W564" s="152"/>
      <c r="X564" s="152"/>
      <c r="Y564" s="152"/>
      <c r="Z564" s="149"/>
      <c r="AA564" s="150"/>
      <c r="AB564" s="150"/>
      <c r="AC564" s="150"/>
      <c r="AD564" s="150"/>
      <c r="AE564" s="150"/>
      <c r="AF564" s="154" t="s">
        <v>7</v>
      </c>
      <c r="AG564" s="153"/>
      <c r="AH564" s="150"/>
      <c r="AI564" s="150"/>
      <c r="AJ564" s="150"/>
      <c r="AK564" s="150"/>
      <c r="AL564" s="155"/>
      <c r="AM564" s="155"/>
      <c r="AN564" s="153"/>
    </row>
    <row r="565" spans="1:40" ht="50.65" customHeight="1" x14ac:dyDescent="0.25">
      <c r="A565" s="142" t="str">
        <f t="shared" si="53"/>
        <v>✔</v>
      </c>
      <c r="B565" s="143">
        <v>2026</v>
      </c>
      <c r="C565" s="144" t="s">
        <v>25</v>
      </c>
      <c r="D565" s="144" t="s">
        <v>1504</v>
      </c>
      <c r="E565" s="145" t="s">
        <v>54</v>
      </c>
      <c r="F565" s="145">
        <v>1</v>
      </c>
      <c r="G565" s="146" t="s">
        <v>1505</v>
      </c>
      <c r="H565" s="143" t="s">
        <v>179</v>
      </c>
      <c r="I565" s="145" t="s">
        <v>184</v>
      </c>
      <c r="J565" s="145" t="s">
        <v>1504</v>
      </c>
      <c r="K565" s="143" t="s">
        <v>99</v>
      </c>
      <c r="L565" s="145" t="s">
        <v>93</v>
      </c>
      <c r="M565" s="147" t="s">
        <v>4</v>
      </c>
      <c r="N565" s="148" t="s">
        <v>132</v>
      </c>
      <c r="O565" s="149"/>
      <c r="P565" s="150"/>
      <c r="Q565" s="150"/>
      <c r="R565" s="145"/>
      <c r="S565" s="151"/>
      <c r="T565" s="152"/>
      <c r="U565" s="153" t="s">
        <v>1506</v>
      </c>
      <c r="V565" s="145"/>
      <c r="W565" s="152"/>
      <c r="X565" s="152"/>
      <c r="Y565" s="152">
        <v>46148</v>
      </c>
      <c r="Z565" s="149">
        <f>AE565</f>
        <v>198971.91</v>
      </c>
      <c r="AA565" s="150">
        <f>AC565</f>
        <v>18440.400000000001</v>
      </c>
      <c r="AB565" s="150">
        <f>AD565</f>
        <v>198971.91</v>
      </c>
      <c r="AC565" s="150">
        <v>18440.400000000001</v>
      </c>
      <c r="AD565" s="150">
        <f>AE565</f>
        <v>198971.91</v>
      </c>
      <c r="AE565" s="150">
        <v>198971.91</v>
      </c>
      <c r="AF565" s="154" t="s">
        <v>6</v>
      </c>
      <c r="AG565" s="153"/>
      <c r="AH565" s="150"/>
      <c r="AI565" s="150"/>
      <c r="AJ565" s="150"/>
      <c r="AK565" s="150"/>
      <c r="AL565" s="155"/>
      <c r="AM565" s="155"/>
      <c r="AN565" s="153"/>
    </row>
    <row r="566" spans="1:40" ht="46.5" customHeight="1" x14ac:dyDescent="0.25">
      <c r="A566" s="142" t="str">
        <f t="shared" si="53"/>
        <v>✔</v>
      </c>
      <c r="B566" s="143">
        <v>2026</v>
      </c>
      <c r="C566" s="144" t="s">
        <v>13</v>
      </c>
      <c r="D566" s="144" t="s">
        <v>1507</v>
      </c>
      <c r="E566" s="145" t="s">
        <v>39</v>
      </c>
      <c r="F566" s="145">
        <v>1</v>
      </c>
      <c r="G566" s="146" t="s">
        <v>1508</v>
      </c>
      <c r="H566" s="143" t="s">
        <v>179</v>
      </c>
      <c r="I566" s="145" t="s">
        <v>184</v>
      </c>
      <c r="J566" s="145"/>
      <c r="K566" s="143" t="s">
        <v>99</v>
      </c>
      <c r="L566" s="145" t="s">
        <v>93</v>
      </c>
      <c r="M566" s="147" t="s">
        <v>3</v>
      </c>
      <c r="N566" s="148" t="s">
        <v>256</v>
      </c>
      <c r="O566" s="149"/>
      <c r="P566" s="150"/>
      <c r="Q566" s="150"/>
      <c r="R566" s="145" t="s">
        <v>193</v>
      </c>
      <c r="S566" s="151"/>
      <c r="T566" s="152"/>
      <c r="U566" s="153" t="s">
        <v>1509</v>
      </c>
      <c r="V566" s="145"/>
      <c r="W566" s="152">
        <v>46156</v>
      </c>
      <c r="X566" s="152"/>
      <c r="Y566" s="152">
        <v>46157</v>
      </c>
      <c r="Z566" s="149">
        <v>12857.14</v>
      </c>
      <c r="AA566" s="150"/>
      <c r="AB566" s="150">
        <v>12857.14</v>
      </c>
      <c r="AC566" s="150"/>
      <c r="AD566" s="150">
        <v>12857.14</v>
      </c>
      <c r="AE566" s="150">
        <v>12857.14</v>
      </c>
      <c r="AF566" s="154" t="s">
        <v>6</v>
      </c>
      <c r="AG566" s="153"/>
      <c r="AH566" s="150"/>
      <c r="AI566" s="150"/>
      <c r="AJ566" s="150"/>
      <c r="AK566" s="150"/>
      <c r="AL566" s="155"/>
      <c r="AM566" s="155"/>
      <c r="AN566" s="153" t="s">
        <v>1079</v>
      </c>
    </row>
    <row r="567" spans="1:40" ht="50.65" customHeight="1" x14ac:dyDescent="0.25">
      <c r="A567" s="142" t="str">
        <f t="shared" si="53"/>
        <v>◔</v>
      </c>
      <c r="B567" s="143">
        <v>2026</v>
      </c>
      <c r="C567" s="144" t="s">
        <v>34</v>
      </c>
      <c r="D567" s="144" t="s">
        <v>1510</v>
      </c>
      <c r="E567" s="145" t="s">
        <v>51</v>
      </c>
      <c r="F567" s="145">
        <v>1</v>
      </c>
      <c r="G567" s="146" t="s">
        <v>1511</v>
      </c>
      <c r="H567" s="143" t="s">
        <v>66</v>
      </c>
      <c r="I567" s="145" t="s">
        <v>66</v>
      </c>
      <c r="J567" s="145"/>
      <c r="K567" s="143"/>
      <c r="L567" s="145" t="s">
        <v>93</v>
      </c>
      <c r="M567" s="147" t="s">
        <v>3</v>
      </c>
      <c r="N567" s="148" t="s">
        <v>118</v>
      </c>
      <c r="O567" s="149">
        <f>P567*1.2</f>
        <v>1980000</v>
      </c>
      <c r="P567" s="150">
        <v>1650000</v>
      </c>
      <c r="Q567" s="150">
        <f>P567/1.2</f>
        <v>1375000</v>
      </c>
      <c r="R567" s="145"/>
      <c r="S567" s="151"/>
      <c r="T567" s="152"/>
      <c r="U567" s="153"/>
      <c r="V567" s="145"/>
      <c r="W567" s="152"/>
      <c r="X567" s="152"/>
      <c r="Y567" s="152"/>
      <c r="Z567" s="149"/>
      <c r="AA567" s="150"/>
      <c r="AB567" s="150"/>
      <c r="AC567" s="150"/>
      <c r="AD567" s="150"/>
      <c r="AE567" s="150"/>
      <c r="AF567" s="154" t="s">
        <v>9</v>
      </c>
      <c r="AG567" s="153"/>
      <c r="AH567" s="150"/>
      <c r="AI567" s="150"/>
      <c r="AJ567" s="150"/>
      <c r="AK567" s="150"/>
      <c r="AL567" s="155"/>
      <c r="AM567" s="155"/>
      <c r="AN567" s="153"/>
    </row>
    <row r="568" spans="1:40" ht="35.65" customHeight="1" x14ac:dyDescent="0.25">
      <c r="A568" s="142" t="str">
        <f t="shared" si="53"/>
        <v>✔</v>
      </c>
      <c r="B568" s="143">
        <v>2026</v>
      </c>
      <c r="C568" s="144" t="s">
        <v>26</v>
      </c>
      <c r="D568" s="144"/>
      <c r="E568" s="145" t="s">
        <v>39</v>
      </c>
      <c r="F568" s="145">
        <v>1</v>
      </c>
      <c r="G568" s="146" t="s">
        <v>1512</v>
      </c>
      <c r="H568" s="143" t="s">
        <v>179</v>
      </c>
      <c r="I568" s="145" t="s">
        <v>184</v>
      </c>
      <c r="J568" s="145" t="s">
        <v>1513</v>
      </c>
      <c r="K568" s="143" t="s">
        <v>99</v>
      </c>
      <c r="L568" s="145" t="s">
        <v>93</v>
      </c>
      <c r="M568" s="147" t="s">
        <v>3</v>
      </c>
      <c r="N568" s="148" t="s">
        <v>118</v>
      </c>
      <c r="O568" s="149"/>
      <c r="P568" s="150"/>
      <c r="Q568" s="150"/>
      <c r="R568" s="145" t="s">
        <v>195</v>
      </c>
      <c r="S568" s="151"/>
      <c r="T568" s="152"/>
      <c r="U568" s="153" t="s">
        <v>1514</v>
      </c>
      <c r="V568" s="145"/>
      <c r="W568" s="152">
        <v>46161</v>
      </c>
      <c r="X568" s="152"/>
      <c r="Y568" s="152">
        <v>46168</v>
      </c>
      <c r="Z568" s="149">
        <v>500000</v>
      </c>
      <c r="AA568" s="150">
        <v>0</v>
      </c>
      <c r="AB568" s="150">
        <v>500000</v>
      </c>
      <c r="AC568" s="150">
        <v>0</v>
      </c>
      <c r="AD568" s="150">
        <f>+AB568</f>
        <v>500000</v>
      </c>
      <c r="AE568" s="150">
        <f>+AB568</f>
        <v>500000</v>
      </c>
      <c r="AF568" s="154" t="s">
        <v>6</v>
      </c>
      <c r="AG568" s="153"/>
      <c r="AH568" s="150"/>
      <c r="AI568" s="150"/>
      <c r="AJ568" s="150"/>
      <c r="AK568" s="150"/>
      <c r="AL568" s="155"/>
      <c r="AM568" s="155"/>
      <c r="AN568" s="153"/>
    </row>
    <row r="569" spans="1:40" ht="35.65" customHeight="1" x14ac:dyDescent="0.25">
      <c r="A569" s="142" t="str">
        <f t="shared" si="53"/>
        <v>✔</v>
      </c>
      <c r="B569" s="143">
        <v>2026</v>
      </c>
      <c r="C569" s="144" t="s">
        <v>25</v>
      </c>
      <c r="D569" s="144" t="s">
        <v>228</v>
      </c>
      <c r="E569" s="145" t="s">
        <v>39</v>
      </c>
      <c r="F569" s="145">
        <v>1</v>
      </c>
      <c r="G569" s="146" t="s">
        <v>1515</v>
      </c>
      <c r="H569" s="143" t="s">
        <v>179</v>
      </c>
      <c r="I569" s="145" t="s">
        <v>184</v>
      </c>
      <c r="J569" s="145" t="s">
        <v>1516</v>
      </c>
      <c r="K569" s="143" t="s">
        <v>99</v>
      </c>
      <c r="L569" s="145" t="s">
        <v>93</v>
      </c>
      <c r="M569" s="147" t="s">
        <v>3</v>
      </c>
      <c r="N569" s="148" t="s">
        <v>122</v>
      </c>
      <c r="O569" s="149"/>
      <c r="P569" s="150"/>
      <c r="Q569" s="150"/>
      <c r="R569" s="145" t="s">
        <v>194</v>
      </c>
      <c r="S569" s="151"/>
      <c r="T569" s="152"/>
      <c r="U569" s="153" t="s">
        <v>1517</v>
      </c>
      <c r="V569" s="145"/>
      <c r="W569" s="152">
        <v>46161</v>
      </c>
      <c r="X569" s="152"/>
      <c r="Y569" s="152">
        <v>46174</v>
      </c>
      <c r="Z569" s="149">
        <v>50000</v>
      </c>
      <c r="AA569" s="150">
        <v>0</v>
      </c>
      <c r="AB569" s="150">
        <v>60000</v>
      </c>
      <c r="AC569" s="150">
        <v>0</v>
      </c>
      <c r="AD569" s="150">
        <f>+Z569</f>
        <v>50000</v>
      </c>
      <c r="AE569" s="150">
        <f>+AB569</f>
        <v>60000</v>
      </c>
      <c r="AF569" s="154" t="s">
        <v>6</v>
      </c>
      <c r="AG569" s="153"/>
      <c r="AH569" s="150"/>
      <c r="AI569" s="150"/>
      <c r="AJ569" s="150"/>
      <c r="AK569" s="150"/>
      <c r="AL569" s="155"/>
      <c r="AM569" s="155"/>
      <c r="AN569" s="153"/>
    </row>
    <row r="570" spans="1:40" ht="46.5" customHeight="1" x14ac:dyDescent="0.25">
      <c r="A570" s="142" t="str">
        <f t="shared" si="53"/>
        <v>✔</v>
      </c>
      <c r="B570" s="143">
        <v>2026</v>
      </c>
      <c r="C570" s="144" t="s">
        <v>22</v>
      </c>
      <c r="D570" s="144"/>
      <c r="E570" s="145" t="s">
        <v>39</v>
      </c>
      <c r="F570" s="145">
        <v>1</v>
      </c>
      <c r="G570" s="146" t="s">
        <v>1518</v>
      </c>
      <c r="H570" s="143" t="s">
        <v>179</v>
      </c>
      <c r="I570" s="145" t="s">
        <v>184</v>
      </c>
      <c r="J570" s="145"/>
      <c r="K570" s="143" t="s">
        <v>99</v>
      </c>
      <c r="L570" s="145" t="s">
        <v>93</v>
      </c>
      <c r="M570" s="147" t="s">
        <v>3</v>
      </c>
      <c r="N570" s="148" t="s">
        <v>256</v>
      </c>
      <c r="O570" s="149"/>
      <c r="P570" s="150"/>
      <c r="Q570" s="150"/>
      <c r="R570" s="145"/>
      <c r="S570" s="151"/>
      <c r="T570" s="152"/>
      <c r="U570" s="153" t="s">
        <v>1519</v>
      </c>
      <c r="V570" s="145">
        <v>2026</v>
      </c>
      <c r="W570" s="152"/>
      <c r="X570" s="152"/>
      <c r="Y570" s="152">
        <v>46146</v>
      </c>
      <c r="Z570" s="149">
        <v>88000</v>
      </c>
      <c r="AA570" s="150"/>
      <c r="AB570" s="150">
        <v>88000</v>
      </c>
      <c r="AC570" s="150"/>
      <c r="AD570" s="150">
        <v>88000</v>
      </c>
      <c r="AE570" s="150">
        <v>88000</v>
      </c>
      <c r="AF570" s="154" t="s">
        <v>6</v>
      </c>
      <c r="AG570" s="153"/>
      <c r="AH570" s="150"/>
      <c r="AI570" s="150"/>
      <c r="AJ570" s="150"/>
      <c r="AK570" s="150"/>
      <c r="AL570" s="155"/>
      <c r="AM570" s="155"/>
      <c r="AN570" s="153"/>
    </row>
    <row r="571" spans="1:40" ht="35.65" customHeight="1" x14ac:dyDescent="0.25">
      <c r="A571" s="142" t="str">
        <f t="shared" si="53"/>
        <v>✔</v>
      </c>
      <c r="B571" s="143">
        <v>2026</v>
      </c>
      <c r="C571" s="144" t="s">
        <v>13</v>
      </c>
      <c r="D571" s="144" t="s">
        <v>228</v>
      </c>
      <c r="E571" s="145" t="s">
        <v>39</v>
      </c>
      <c r="F571" s="145">
        <v>1</v>
      </c>
      <c r="G571" s="146" t="s">
        <v>1520</v>
      </c>
      <c r="H571" s="143" t="s">
        <v>179</v>
      </c>
      <c r="I571" s="145" t="s">
        <v>184</v>
      </c>
      <c r="J571" s="145"/>
      <c r="K571" s="143" t="s">
        <v>99</v>
      </c>
      <c r="L571" s="145" t="s">
        <v>93</v>
      </c>
      <c r="M571" s="147" t="s">
        <v>3</v>
      </c>
      <c r="N571" s="148" t="s">
        <v>1003</v>
      </c>
      <c r="O571" s="149"/>
      <c r="P571" s="150"/>
      <c r="Q571" s="150"/>
      <c r="R571" s="145" t="s">
        <v>194</v>
      </c>
      <c r="S571" s="151"/>
      <c r="T571" s="152"/>
      <c r="U571" s="153" t="s">
        <v>1521</v>
      </c>
      <c r="V571" s="145">
        <v>2026</v>
      </c>
      <c r="W571" s="152">
        <v>46163</v>
      </c>
      <c r="X571" s="152"/>
      <c r="Y571" s="152">
        <v>46174</v>
      </c>
      <c r="Z571" s="149">
        <v>803722.5</v>
      </c>
      <c r="AA571" s="150">
        <v>75000</v>
      </c>
      <c r="AB571" s="150">
        <v>803722.5</v>
      </c>
      <c r="AC571" s="150">
        <v>75000</v>
      </c>
      <c r="AD571" s="150">
        <f>+AB571</f>
        <v>803722.5</v>
      </c>
      <c r="AE571" s="150">
        <f>+AD571</f>
        <v>803722.5</v>
      </c>
      <c r="AF571" s="154" t="s">
        <v>6</v>
      </c>
      <c r="AG571" s="153"/>
      <c r="AH571" s="150"/>
      <c r="AI571" s="150"/>
      <c r="AJ571" s="150"/>
      <c r="AK571" s="150"/>
      <c r="AL571" s="155"/>
      <c r="AM571" s="155"/>
      <c r="AN571" s="153" t="s">
        <v>1079</v>
      </c>
    </row>
    <row r="572" spans="1:40" ht="33" customHeight="1" x14ac:dyDescent="0.25">
      <c r="A572" s="142" t="str">
        <f t="shared" si="53"/>
        <v>◕</v>
      </c>
      <c r="B572" s="143">
        <v>2026</v>
      </c>
      <c r="C572" s="144" t="s">
        <v>26</v>
      </c>
      <c r="D572" s="144" t="s">
        <v>1522</v>
      </c>
      <c r="E572" s="145" t="s">
        <v>51</v>
      </c>
      <c r="F572" s="145"/>
      <c r="G572" s="146" t="s">
        <v>1523</v>
      </c>
      <c r="H572" s="143" t="s">
        <v>179</v>
      </c>
      <c r="I572" s="145" t="s">
        <v>185</v>
      </c>
      <c r="J572" s="145"/>
      <c r="K572" s="143" t="s">
        <v>49</v>
      </c>
      <c r="L572" s="145" t="s">
        <v>93</v>
      </c>
      <c r="M572" s="147" t="s">
        <v>4</v>
      </c>
      <c r="N572" s="148" t="s">
        <v>131</v>
      </c>
      <c r="O572" s="149">
        <f>P572*1.2</f>
        <v>551520</v>
      </c>
      <c r="P572" s="150">
        <v>459600</v>
      </c>
      <c r="Q572" s="150">
        <f>P572/1.2</f>
        <v>383000</v>
      </c>
      <c r="R572" s="145" t="s">
        <v>193</v>
      </c>
      <c r="S572" s="151"/>
      <c r="T572" s="152"/>
      <c r="U572" s="153" t="s">
        <v>1524</v>
      </c>
      <c r="V572" s="145"/>
      <c r="W572" s="152">
        <v>46195</v>
      </c>
      <c r="X572" s="152"/>
      <c r="Y572" s="152"/>
      <c r="Z572" s="149"/>
      <c r="AA572" s="150"/>
      <c r="AB572" s="150"/>
      <c r="AC572" s="150"/>
      <c r="AD572" s="150"/>
      <c r="AE572" s="150">
        <v>457560</v>
      </c>
      <c r="AF572" s="154" t="s">
        <v>8</v>
      </c>
      <c r="AG572" s="153"/>
      <c r="AH572" s="150"/>
      <c r="AI572" s="150"/>
      <c r="AJ572" s="150"/>
      <c r="AK572" s="150"/>
      <c r="AL572" s="155"/>
      <c r="AM572" s="155"/>
      <c r="AN572" s="153"/>
    </row>
    <row r="573" spans="1:40" ht="35.65" customHeight="1" x14ac:dyDescent="0.25">
      <c r="A573" s="142" t="str">
        <f t="shared" si="53"/>
        <v>✔</v>
      </c>
      <c r="B573" s="143">
        <v>2026</v>
      </c>
      <c r="C573" s="144" t="s">
        <v>26</v>
      </c>
      <c r="D573" s="144" t="s">
        <v>1525</v>
      </c>
      <c r="E573" s="145" t="s">
        <v>51</v>
      </c>
      <c r="F573" s="145">
        <v>1</v>
      </c>
      <c r="G573" s="146" t="s">
        <v>944</v>
      </c>
      <c r="H573" s="143" t="s">
        <v>179</v>
      </c>
      <c r="I573" s="145" t="s">
        <v>184</v>
      </c>
      <c r="J573" s="145"/>
      <c r="K573" s="143" t="s">
        <v>98</v>
      </c>
      <c r="L573" s="145" t="s">
        <v>95</v>
      </c>
      <c r="M573" s="147" t="s">
        <v>4</v>
      </c>
      <c r="N573" s="148" t="s">
        <v>136</v>
      </c>
      <c r="O573" s="149">
        <f>P573*1.2</f>
        <v>938592</v>
      </c>
      <c r="P573" s="150">
        <v>782160</v>
      </c>
      <c r="Q573" s="150">
        <f>P573/1.2</f>
        <v>651800</v>
      </c>
      <c r="R573" s="145" t="s">
        <v>194</v>
      </c>
      <c r="S573" s="151"/>
      <c r="T573" s="152"/>
      <c r="U573" s="153"/>
      <c r="V573" s="145"/>
      <c r="W573" s="152">
        <v>46175</v>
      </c>
      <c r="X573" s="152">
        <v>46176</v>
      </c>
      <c r="Y573" s="152"/>
      <c r="Z573" s="149"/>
      <c r="AA573" s="150"/>
      <c r="AB573" s="150"/>
      <c r="AC573" s="150"/>
      <c r="AD573" s="150">
        <f>Engagements2026Juillet[[#This Row],[TOTAL MARCHE TTC TOTAL ENGAGE TTC]]/1.2</f>
        <v>723500</v>
      </c>
      <c r="AE573" s="150">
        <v>868200</v>
      </c>
      <c r="AF573" s="154" t="s">
        <v>6</v>
      </c>
      <c r="AG573" s="153"/>
      <c r="AH573" s="150"/>
      <c r="AI573" s="150"/>
      <c r="AJ573" s="150"/>
      <c r="AK573" s="150"/>
      <c r="AL573" s="155"/>
      <c r="AM573" s="155"/>
      <c r="AN573" s="153"/>
    </row>
    <row r="574" spans="1:40" ht="35.65" customHeight="1" x14ac:dyDescent="0.25">
      <c r="A574" s="142" t="str">
        <f t="shared" si="53"/>
        <v>◕</v>
      </c>
      <c r="B574" s="143">
        <v>2026</v>
      </c>
      <c r="C574" s="144" t="s">
        <v>26</v>
      </c>
      <c r="D574" s="144" t="s">
        <v>1525</v>
      </c>
      <c r="E574" s="145" t="s">
        <v>51</v>
      </c>
      <c r="F574" s="145">
        <v>2</v>
      </c>
      <c r="G574" s="146" t="s">
        <v>945</v>
      </c>
      <c r="H574" s="143" t="s">
        <v>179</v>
      </c>
      <c r="I574" s="145" t="s">
        <v>185</v>
      </c>
      <c r="J574" s="145"/>
      <c r="K574" s="143" t="s">
        <v>98</v>
      </c>
      <c r="L574" s="145" t="s">
        <v>93</v>
      </c>
      <c r="M574" s="147" t="s">
        <v>3</v>
      </c>
      <c r="N574" s="148" t="s">
        <v>110</v>
      </c>
      <c r="O574" s="149">
        <f>P574*1.2</f>
        <v>241200</v>
      </c>
      <c r="P574" s="150">
        <v>201000</v>
      </c>
      <c r="Q574" s="150">
        <f>P574/1.2</f>
        <v>167500</v>
      </c>
      <c r="R574" s="145" t="s">
        <v>194</v>
      </c>
      <c r="S574" s="151"/>
      <c r="T574" s="152"/>
      <c r="U574" s="153"/>
      <c r="V574" s="145"/>
      <c r="W574" s="152">
        <v>46175</v>
      </c>
      <c r="X574" s="152">
        <v>46176</v>
      </c>
      <c r="Y574" s="152"/>
      <c r="Z574" s="149"/>
      <c r="AA574" s="150"/>
      <c r="AB574" s="150"/>
      <c r="AC574" s="150"/>
      <c r="AD574" s="150">
        <f>Engagements2026Juillet[[#This Row],[TOTAL MARCHE TTC TOTAL ENGAGE TTC]]/1.2</f>
        <v>185950</v>
      </c>
      <c r="AE574" s="150">
        <v>223140</v>
      </c>
      <c r="AF574" s="154" t="s">
        <v>8</v>
      </c>
      <c r="AG574" s="153"/>
      <c r="AH574" s="150"/>
      <c r="AI574" s="150"/>
      <c r="AJ574" s="150"/>
      <c r="AK574" s="150"/>
      <c r="AL574" s="155"/>
      <c r="AM574" s="155"/>
      <c r="AN574" s="153"/>
    </row>
    <row r="575" spans="1:40" ht="46.5" customHeight="1" x14ac:dyDescent="0.25">
      <c r="A575" s="142" t="str">
        <f t="shared" si="53"/>
        <v>✔</v>
      </c>
      <c r="B575" s="143">
        <v>2026</v>
      </c>
      <c r="C575" s="144" t="s">
        <v>23</v>
      </c>
      <c r="D575" s="144" t="s">
        <v>1526</v>
      </c>
      <c r="E575" s="145" t="s">
        <v>39</v>
      </c>
      <c r="F575" s="145">
        <v>1</v>
      </c>
      <c r="G575" s="146" t="s">
        <v>1527</v>
      </c>
      <c r="H575" s="143" t="s">
        <v>179</v>
      </c>
      <c r="I575" s="145" t="s">
        <v>184</v>
      </c>
      <c r="J575" s="145"/>
      <c r="K575" s="143" t="s">
        <v>99</v>
      </c>
      <c r="L575" s="145" t="s">
        <v>93</v>
      </c>
      <c r="M575" s="147" t="s">
        <v>3</v>
      </c>
      <c r="N575" s="148" t="s">
        <v>424</v>
      </c>
      <c r="O575" s="149"/>
      <c r="P575" s="150"/>
      <c r="Q575" s="150"/>
      <c r="R575" s="145" t="s">
        <v>194</v>
      </c>
      <c r="S575" s="151"/>
      <c r="T575" s="152"/>
      <c r="U575" s="153" t="s">
        <v>1528</v>
      </c>
      <c r="V575" s="145"/>
      <c r="W575" s="152">
        <v>46084</v>
      </c>
      <c r="X575" s="152"/>
      <c r="Y575" s="152"/>
      <c r="Z575" s="149">
        <v>800000</v>
      </c>
      <c r="AA575" s="150"/>
      <c r="AB575" s="150">
        <v>960000</v>
      </c>
      <c r="AC575" s="150"/>
      <c r="AD575" s="150">
        <f>+Z575</f>
        <v>800000</v>
      </c>
      <c r="AE575" s="150">
        <f>+AB575</f>
        <v>960000</v>
      </c>
      <c r="AF575" s="154" t="s">
        <v>6</v>
      </c>
      <c r="AG575" s="153"/>
      <c r="AH575" s="150"/>
      <c r="AI575" s="150"/>
      <c r="AJ575" s="150"/>
      <c r="AK575" s="150"/>
      <c r="AL575" s="155"/>
      <c r="AM575" s="155"/>
      <c r="AN575" s="153"/>
    </row>
    <row r="576" spans="1:40" ht="50.65" customHeight="1" x14ac:dyDescent="0.25">
      <c r="A576" s="142" t="str">
        <f t="shared" si="53"/>
        <v>✖</v>
      </c>
      <c r="B576" s="143">
        <v>2026</v>
      </c>
      <c r="C576" s="144" t="s">
        <v>761</v>
      </c>
      <c r="D576" s="144" t="s">
        <v>1529</v>
      </c>
      <c r="E576" s="145" t="s">
        <v>51</v>
      </c>
      <c r="F576" s="145">
        <v>1</v>
      </c>
      <c r="G576" s="146" t="s">
        <v>1530</v>
      </c>
      <c r="H576" s="143" t="s">
        <v>64</v>
      </c>
      <c r="I576" s="145" t="s">
        <v>64</v>
      </c>
      <c r="J576" s="145"/>
      <c r="K576" s="143" t="s">
        <v>98</v>
      </c>
      <c r="L576" s="145" t="s">
        <v>94</v>
      </c>
      <c r="M576" s="147" t="s">
        <v>4</v>
      </c>
      <c r="N576" s="148" t="s">
        <v>1021</v>
      </c>
      <c r="O576" s="149">
        <f>P576*1.2</f>
        <v>2465640</v>
      </c>
      <c r="P576" s="150">
        <v>2054700</v>
      </c>
      <c r="Q576" s="150">
        <f>P576/1.2</f>
        <v>1712250</v>
      </c>
      <c r="R576" s="145" t="s">
        <v>193</v>
      </c>
      <c r="S576" s="151"/>
      <c r="T576" s="152"/>
      <c r="U576" s="153"/>
      <c r="V576" s="145"/>
      <c r="W576" s="152">
        <v>46175</v>
      </c>
      <c r="X576" s="152">
        <v>46176</v>
      </c>
      <c r="Y576" s="152"/>
      <c r="Z576" s="149"/>
      <c r="AA576" s="150"/>
      <c r="AB576" s="150"/>
      <c r="AC576" s="150"/>
      <c r="AD576" s="150"/>
      <c r="AE576" s="150">
        <v>0</v>
      </c>
      <c r="AF576" s="154" t="s">
        <v>10</v>
      </c>
      <c r="AG576" s="153"/>
      <c r="AH576" s="150"/>
      <c r="AI576" s="150"/>
      <c r="AJ576" s="150"/>
      <c r="AK576" s="150"/>
      <c r="AL576" s="155"/>
      <c r="AM576" s="155"/>
      <c r="AN576" s="153"/>
    </row>
    <row r="577" spans="1:40" ht="35.65" customHeight="1" x14ac:dyDescent="0.25">
      <c r="A577" s="142" t="str">
        <f t="shared" si="53"/>
        <v>✖</v>
      </c>
      <c r="B577" s="143">
        <v>2026</v>
      </c>
      <c r="C577" s="144" t="s">
        <v>761</v>
      </c>
      <c r="D577" s="144" t="s">
        <v>1531</v>
      </c>
      <c r="E577" s="145" t="s">
        <v>51</v>
      </c>
      <c r="F577" s="145">
        <v>1</v>
      </c>
      <c r="G577" s="146" t="s">
        <v>1532</v>
      </c>
      <c r="H577" s="143" t="s">
        <v>179</v>
      </c>
      <c r="I577" s="145" t="s">
        <v>64</v>
      </c>
      <c r="J577" s="145"/>
      <c r="K577" s="143" t="s">
        <v>49</v>
      </c>
      <c r="L577" s="145" t="s">
        <v>93</v>
      </c>
      <c r="M577" s="147" t="s">
        <v>3</v>
      </c>
      <c r="N577" s="148" t="s">
        <v>120</v>
      </c>
      <c r="O577" s="149">
        <f>P577*1.2</f>
        <v>135388.79999999999</v>
      </c>
      <c r="P577" s="150">
        <v>112824</v>
      </c>
      <c r="Q577" s="150">
        <f>P577/1.2</f>
        <v>94020</v>
      </c>
      <c r="R577" s="145" t="s">
        <v>194</v>
      </c>
      <c r="S577" s="151"/>
      <c r="T577" s="152"/>
      <c r="U577" s="153"/>
      <c r="V577" s="145"/>
      <c r="W577" s="152">
        <v>46175</v>
      </c>
      <c r="X577" s="152">
        <v>46176</v>
      </c>
      <c r="Y577" s="152"/>
      <c r="Z577" s="149"/>
      <c r="AA577" s="150"/>
      <c r="AB577" s="150"/>
      <c r="AC577" s="150"/>
      <c r="AD577" s="150"/>
      <c r="AE577" s="150"/>
      <c r="AF577" s="154" t="s">
        <v>10</v>
      </c>
      <c r="AG577" s="153"/>
      <c r="AH577" s="150"/>
      <c r="AI577" s="150"/>
      <c r="AJ577" s="150"/>
      <c r="AK577" s="150"/>
      <c r="AL577" s="155"/>
      <c r="AM577" s="155"/>
      <c r="AN577" s="153"/>
    </row>
    <row r="578" spans="1:40" ht="50.65" customHeight="1" x14ac:dyDescent="0.25">
      <c r="A578" s="142" t="str">
        <f t="shared" ref="A578:A641" si="55">IF(AF578="ENGAGE","✔",IF(AF578="EN COURS D'ENGAGEMENT","◕",IF(AF578="PREENGAGE","◑",IF(AF578="EN COURS DE PREENGAGEMENT","◔",IF(AF578="NON ENGAGE","✖","")))))</f>
        <v>◕</v>
      </c>
      <c r="B578" s="143">
        <v>2026</v>
      </c>
      <c r="C578" s="144" t="s">
        <v>761</v>
      </c>
      <c r="D578" s="144" t="s">
        <v>1533</v>
      </c>
      <c r="E578" s="145" t="s">
        <v>51</v>
      </c>
      <c r="F578" s="145">
        <v>1</v>
      </c>
      <c r="G578" s="146" t="s">
        <v>1534</v>
      </c>
      <c r="H578" s="143" t="s">
        <v>179</v>
      </c>
      <c r="I578" s="145" t="s">
        <v>185</v>
      </c>
      <c r="J578" s="145"/>
      <c r="K578" s="143" t="s">
        <v>98</v>
      </c>
      <c r="L578" s="145" t="s">
        <v>93</v>
      </c>
      <c r="M578" s="147" t="s">
        <v>3</v>
      </c>
      <c r="N578" s="148" t="s">
        <v>1029</v>
      </c>
      <c r="O578" s="149">
        <f>P578*1.2</f>
        <v>1223424</v>
      </c>
      <c r="P578" s="150">
        <v>1019520</v>
      </c>
      <c r="Q578" s="150">
        <f>P578/1.2</f>
        <v>849600</v>
      </c>
      <c r="R578" s="145" t="s">
        <v>193</v>
      </c>
      <c r="S578" s="151"/>
      <c r="T578" s="152"/>
      <c r="U578" s="153" t="s">
        <v>1535</v>
      </c>
      <c r="V578" s="145"/>
      <c r="W578" s="152">
        <v>46175</v>
      </c>
      <c r="X578" s="152">
        <v>46176</v>
      </c>
      <c r="Y578" s="152"/>
      <c r="Z578" s="149"/>
      <c r="AA578" s="150"/>
      <c r="AB578" s="150"/>
      <c r="AC578" s="150">
        <v>90720</v>
      </c>
      <c r="AD578" s="150"/>
      <c r="AE578" s="150">
        <v>970159.68</v>
      </c>
      <c r="AF578" s="154" t="s">
        <v>8</v>
      </c>
      <c r="AG578" s="153"/>
      <c r="AH578" s="150"/>
      <c r="AI578" s="150"/>
      <c r="AJ578" s="150"/>
      <c r="AK578" s="150"/>
      <c r="AL578" s="155"/>
      <c r="AM578" s="155"/>
      <c r="AN578" s="153"/>
    </row>
    <row r="579" spans="1:40" ht="35.65" customHeight="1" x14ac:dyDescent="0.25">
      <c r="A579" s="142" t="str">
        <f t="shared" si="55"/>
        <v>◕</v>
      </c>
      <c r="B579" s="143">
        <v>2026</v>
      </c>
      <c r="C579" s="144" t="s">
        <v>34</v>
      </c>
      <c r="D579" s="144" t="s">
        <v>1536</v>
      </c>
      <c r="E579" s="145" t="s">
        <v>51</v>
      </c>
      <c r="F579" s="145">
        <v>1</v>
      </c>
      <c r="G579" s="146" t="s">
        <v>1537</v>
      </c>
      <c r="H579" s="143" t="s">
        <v>179</v>
      </c>
      <c r="I579" s="145" t="s">
        <v>185</v>
      </c>
      <c r="J579" s="145"/>
      <c r="K579" s="143" t="s">
        <v>98</v>
      </c>
      <c r="L579" s="145" t="s">
        <v>93</v>
      </c>
      <c r="M579" s="147" t="s">
        <v>3</v>
      </c>
      <c r="N579" s="148" t="s">
        <v>110</v>
      </c>
      <c r="O579" s="149">
        <f>P579*1.2</f>
        <v>2704896</v>
      </c>
      <c r="P579" s="150">
        <v>2254080</v>
      </c>
      <c r="Q579" s="150">
        <f>P579/1.2</f>
        <v>1878400</v>
      </c>
      <c r="R579" s="145" t="s">
        <v>194</v>
      </c>
      <c r="S579" s="151"/>
      <c r="T579" s="152"/>
      <c r="U579" s="153" t="s">
        <v>1073</v>
      </c>
      <c r="V579" s="145"/>
      <c r="W579" s="152">
        <v>46175</v>
      </c>
      <c r="X579" s="152">
        <v>46176</v>
      </c>
      <c r="Y579" s="152"/>
      <c r="Z579" s="149"/>
      <c r="AA579" s="150"/>
      <c r="AB579" s="150">
        <f>Engagements2026Juillet[[#This Row],[TOTAL MARCHE TTC TOTAL ENGAGE TTC]]</f>
        <v>2700386.4</v>
      </c>
      <c r="AC579" s="150"/>
      <c r="AD579" s="150">
        <f>Engagements2026Juillet[[#This Row],[TOTAL MARCHE TTC TOTAL ENGAGE TTC]]/1.2</f>
        <v>2250322</v>
      </c>
      <c r="AE579" s="150">
        <v>2700386.4</v>
      </c>
      <c r="AF579" s="154" t="s">
        <v>8</v>
      </c>
      <c r="AG579" s="153"/>
      <c r="AH579" s="150"/>
      <c r="AI579" s="150"/>
      <c r="AJ579" s="150"/>
      <c r="AK579" s="150"/>
      <c r="AL579" s="155"/>
      <c r="AM579" s="155"/>
      <c r="AN579" s="153"/>
    </row>
    <row r="580" spans="1:40" ht="35.65" customHeight="1" x14ac:dyDescent="0.25">
      <c r="A580" s="142" t="str">
        <f t="shared" si="55"/>
        <v>✖</v>
      </c>
      <c r="B580" s="143">
        <v>2026</v>
      </c>
      <c r="C580" s="144" t="s">
        <v>34</v>
      </c>
      <c r="D580" s="144" t="s">
        <v>1536</v>
      </c>
      <c r="E580" s="145" t="s">
        <v>51</v>
      </c>
      <c r="F580" s="145">
        <v>2</v>
      </c>
      <c r="G580" s="146" t="s">
        <v>1538</v>
      </c>
      <c r="H580" s="143" t="s">
        <v>64</v>
      </c>
      <c r="I580" s="145" t="s">
        <v>64</v>
      </c>
      <c r="J580" s="145"/>
      <c r="K580" s="143" t="s">
        <v>98</v>
      </c>
      <c r="L580" s="145" t="s">
        <v>93</v>
      </c>
      <c r="M580" s="147" t="s">
        <v>3</v>
      </c>
      <c r="N580" s="148" t="s">
        <v>110</v>
      </c>
      <c r="O580" s="149">
        <f>P580*1.2</f>
        <v>3535056</v>
      </c>
      <c r="P580" s="150">
        <v>2945880</v>
      </c>
      <c r="Q580" s="150">
        <f>P580/1.2</f>
        <v>2454900</v>
      </c>
      <c r="R580" s="145" t="s">
        <v>194</v>
      </c>
      <c r="S580" s="151"/>
      <c r="T580" s="152"/>
      <c r="U580" s="153"/>
      <c r="V580" s="145"/>
      <c r="W580" s="152">
        <v>46175</v>
      </c>
      <c r="X580" s="152">
        <v>46176</v>
      </c>
      <c r="Y580" s="152"/>
      <c r="Z580" s="149"/>
      <c r="AA580" s="150"/>
      <c r="AB580" s="150"/>
      <c r="AC580" s="150"/>
      <c r="AD580" s="150"/>
      <c r="AE580" s="150"/>
      <c r="AF580" s="154" t="s">
        <v>10</v>
      </c>
      <c r="AG580" s="153"/>
      <c r="AH580" s="150"/>
      <c r="AI580" s="150"/>
      <c r="AJ580" s="150"/>
      <c r="AK580" s="150"/>
      <c r="AL580" s="155"/>
      <c r="AM580" s="155"/>
      <c r="AN580" s="153"/>
    </row>
    <row r="581" spans="1:40" ht="50.65" customHeight="1" x14ac:dyDescent="0.25">
      <c r="A581" s="142" t="str">
        <f t="shared" si="55"/>
        <v>✔</v>
      </c>
      <c r="B581" s="143">
        <v>2026</v>
      </c>
      <c r="C581" s="144" t="s">
        <v>18</v>
      </c>
      <c r="D581" s="144" t="s">
        <v>228</v>
      </c>
      <c r="E581" s="145" t="s">
        <v>39</v>
      </c>
      <c r="F581" s="145">
        <v>1</v>
      </c>
      <c r="G581" s="146" t="s">
        <v>1539</v>
      </c>
      <c r="H581" s="143" t="s">
        <v>179</v>
      </c>
      <c r="I581" s="145" t="s">
        <v>184</v>
      </c>
      <c r="J581" s="145"/>
      <c r="K581" s="143" t="s">
        <v>99</v>
      </c>
      <c r="L581" s="145" t="s">
        <v>93</v>
      </c>
      <c r="M581" s="147" t="s">
        <v>3</v>
      </c>
      <c r="N581" s="148" t="s">
        <v>1216</v>
      </c>
      <c r="O581" s="149"/>
      <c r="P581" s="150"/>
      <c r="Q581" s="150"/>
      <c r="R581" s="145" t="s">
        <v>194</v>
      </c>
      <c r="S581" s="151"/>
      <c r="T581" s="152"/>
      <c r="U581" s="153" t="s">
        <v>1540</v>
      </c>
      <c r="V581" s="145">
        <v>2026</v>
      </c>
      <c r="W581" s="152">
        <v>46185</v>
      </c>
      <c r="X581" s="152"/>
      <c r="Y581" s="152">
        <v>46191</v>
      </c>
      <c r="Z581" s="149">
        <f>AD581</f>
        <v>333333.33333333337</v>
      </c>
      <c r="AA581" s="150">
        <v>0</v>
      </c>
      <c r="AB581" s="150">
        <f>AE581</f>
        <v>400000</v>
      </c>
      <c r="AC581" s="150">
        <v>0</v>
      </c>
      <c r="AD581" s="150">
        <f>AE581/1.2</f>
        <v>333333.33333333337</v>
      </c>
      <c r="AE581" s="150">
        <v>400000</v>
      </c>
      <c r="AF581" s="154" t="s">
        <v>6</v>
      </c>
      <c r="AG581" s="153"/>
      <c r="AH581" s="150"/>
      <c r="AI581" s="150"/>
      <c r="AJ581" s="150"/>
      <c r="AK581" s="150"/>
      <c r="AL581" s="155"/>
      <c r="AM581" s="155"/>
      <c r="AN581" s="153"/>
    </row>
    <row r="582" spans="1:40" ht="35.65" customHeight="1" x14ac:dyDescent="0.25">
      <c r="A582" s="142" t="str">
        <f t="shared" si="55"/>
        <v>◕</v>
      </c>
      <c r="B582" s="143">
        <v>2026</v>
      </c>
      <c r="C582" s="144" t="s">
        <v>34</v>
      </c>
      <c r="D582" s="144" t="s">
        <v>2154</v>
      </c>
      <c r="E582" s="145" t="s">
        <v>51</v>
      </c>
      <c r="F582" s="145">
        <v>1</v>
      </c>
      <c r="G582" s="146" t="s">
        <v>1541</v>
      </c>
      <c r="H582" s="143" t="s">
        <v>66</v>
      </c>
      <c r="I582" s="145" t="s">
        <v>185</v>
      </c>
      <c r="J582" s="145"/>
      <c r="K582" s="143" t="s">
        <v>98</v>
      </c>
      <c r="L582" s="145" t="s">
        <v>93</v>
      </c>
      <c r="M582" s="147" t="s">
        <v>3</v>
      </c>
      <c r="N582" s="148" t="s">
        <v>110</v>
      </c>
      <c r="O582" s="149">
        <f t="shared" ref="O582:O589" si="56">P582*1.2</f>
        <v>2209226.4</v>
      </c>
      <c r="P582" s="150">
        <v>1841022</v>
      </c>
      <c r="Q582" s="150">
        <f>P582/1.2</f>
        <v>1534185</v>
      </c>
      <c r="R582" s="145" t="s">
        <v>194</v>
      </c>
      <c r="S582" s="151"/>
      <c r="T582" s="152"/>
      <c r="U582" s="153" t="s">
        <v>1542</v>
      </c>
      <c r="V582" s="145"/>
      <c r="W582" s="152">
        <v>46185</v>
      </c>
      <c r="X582" s="152"/>
      <c r="Y582" s="152"/>
      <c r="Z582" s="149"/>
      <c r="AA582" s="150"/>
      <c r="AB582" s="150"/>
      <c r="AC582" s="150"/>
      <c r="AD582" s="150"/>
      <c r="AE582" s="150">
        <v>2190688.7999999998</v>
      </c>
      <c r="AF582" s="154" t="s">
        <v>8</v>
      </c>
      <c r="AG582" s="153"/>
      <c r="AH582" s="150"/>
      <c r="AI582" s="150"/>
      <c r="AJ582" s="150"/>
      <c r="AK582" s="150"/>
      <c r="AL582" s="155"/>
      <c r="AM582" s="155"/>
      <c r="AN582" s="153"/>
    </row>
    <row r="583" spans="1:40" ht="35.65" customHeight="1" x14ac:dyDescent="0.25">
      <c r="A583" s="142" t="str">
        <f t="shared" si="55"/>
        <v>◕</v>
      </c>
      <c r="B583" s="143">
        <v>2026</v>
      </c>
      <c r="C583" s="144" t="s">
        <v>34</v>
      </c>
      <c r="D583" s="144" t="s">
        <v>2154</v>
      </c>
      <c r="E583" s="145" t="s">
        <v>51</v>
      </c>
      <c r="F583" s="145">
        <v>2</v>
      </c>
      <c r="G583" s="146" t="s">
        <v>1543</v>
      </c>
      <c r="H583" s="143" t="s">
        <v>66</v>
      </c>
      <c r="I583" s="145" t="s">
        <v>185</v>
      </c>
      <c r="J583" s="145"/>
      <c r="K583" s="143" t="s">
        <v>98</v>
      </c>
      <c r="L583" s="145" t="s">
        <v>93</v>
      </c>
      <c r="M583" s="147" t="s">
        <v>3</v>
      </c>
      <c r="N583" s="148" t="s">
        <v>110</v>
      </c>
      <c r="O583" s="149">
        <f t="shared" si="56"/>
        <v>2226960</v>
      </c>
      <c r="P583" s="150">
        <v>1855800</v>
      </c>
      <c r="Q583" s="150">
        <f>P583/1.2</f>
        <v>1546500</v>
      </c>
      <c r="R583" s="145" t="s">
        <v>194</v>
      </c>
      <c r="S583" s="151"/>
      <c r="T583" s="152"/>
      <c r="U583" s="153" t="s">
        <v>1542</v>
      </c>
      <c r="V583" s="145"/>
      <c r="W583" s="152">
        <v>46185</v>
      </c>
      <c r="X583" s="152"/>
      <c r="Y583" s="152"/>
      <c r="Z583" s="149"/>
      <c r="AA583" s="150"/>
      <c r="AB583" s="150"/>
      <c r="AC583" s="150"/>
      <c r="AD583" s="150"/>
      <c r="AE583" s="150">
        <v>2217600</v>
      </c>
      <c r="AF583" s="154" t="s">
        <v>8</v>
      </c>
      <c r="AG583" s="153"/>
      <c r="AH583" s="150"/>
      <c r="AI583" s="150"/>
      <c r="AJ583" s="150"/>
      <c r="AK583" s="150"/>
      <c r="AL583" s="155"/>
      <c r="AM583" s="155"/>
      <c r="AN583" s="153"/>
    </row>
    <row r="584" spans="1:40" ht="35.65" customHeight="1" x14ac:dyDescent="0.25">
      <c r="A584" s="142" t="str">
        <f t="shared" si="55"/>
        <v>◕</v>
      </c>
      <c r="B584" s="143">
        <v>2026</v>
      </c>
      <c r="C584" s="144" t="s">
        <v>34</v>
      </c>
      <c r="D584" s="144" t="s">
        <v>2154</v>
      </c>
      <c r="E584" s="145" t="s">
        <v>51</v>
      </c>
      <c r="F584" s="145">
        <v>3</v>
      </c>
      <c r="G584" s="146" t="s">
        <v>1544</v>
      </c>
      <c r="H584" s="143" t="s">
        <v>66</v>
      </c>
      <c r="I584" s="145" t="s">
        <v>185</v>
      </c>
      <c r="J584" s="145"/>
      <c r="K584" s="143" t="s">
        <v>98</v>
      </c>
      <c r="L584" s="145" t="s">
        <v>93</v>
      </c>
      <c r="M584" s="147" t="s">
        <v>3</v>
      </c>
      <c r="N584" s="148" t="s">
        <v>110</v>
      </c>
      <c r="O584" s="149">
        <f t="shared" si="56"/>
        <v>1803772.8</v>
      </c>
      <c r="P584" s="150">
        <v>1503144</v>
      </c>
      <c r="Q584" s="150">
        <f>P584/1.2</f>
        <v>1252620</v>
      </c>
      <c r="R584" s="145" t="s">
        <v>194</v>
      </c>
      <c r="S584" s="151"/>
      <c r="T584" s="152"/>
      <c r="U584" s="153" t="s">
        <v>1542</v>
      </c>
      <c r="V584" s="145"/>
      <c r="W584" s="152">
        <v>46185</v>
      </c>
      <c r="X584" s="152"/>
      <c r="Y584" s="152"/>
      <c r="Z584" s="149"/>
      <c r="AA584" s="150"/>
      <c r="AB584" s="150"/>
      <c r="AC584" s="150"/>
      <c r="AD584" s="150"/>
      <c r="AE584" s="150">
        <v>1792788</v>
      </c>
      <c r="AF584" s="154" t="s">
        <v>8</v>
      </c>
      <c r="AG584" s="153"/>
      <c r="AH584" s="150"/>
      <c r="AI584" s="150"/>
      <c r="AJ584" s="150"/>
      <c r="AK584" s="150"/>
      <c r="AL584" s="155"/>
      <c r="AM584" s="155"/>
      <c r="AN584" s="153"/>
    </row>
    <row r="585" spans="1:40" ht="35.65" customHeight="1" x14ac:dyDescent="0.25">
      <c r="A585" s="142" t="str">
        <f t="shared" si="55"/>
        <v>✔</v>
      </c>
      <c r="B585" s="143">
        <v>2026</v>
      </c>
      <c r="C585" s="144" t="s">
        <v>761</v>
      </c>
      <c r="D585" s="144" t="s">
        <v>1545</v>
      </c>
      <c r="E585" s="145" t="s">
        <v>51</v>
      </c>
      <c r="F585" s="145">
        <v>1</v>
      </c>
      <c r="G585" s="146" t="s">
        <v>1546</v>
      </c>
      <c r="H585" s="143" t="s">
        <v>179</v>
      </c>
      <c r="I585" s="145" t="s">
        <v>184</v>
      </c>
      <c r="J585" s="145"/>
      <c r="K585" s="143" t="s">
        <v>98</v>
      </c>
      <c r="L585" s="145" t="s">
        <v>93</v>
      </c>
      <c r="M585" s="147" t="s">
        <v>4</v>
      </c>
      <c r="N585" s="148" t="s">
        <v>134</v>
      </c>
      <c r="O585" s="149">
        <f t="shared" si="56"/>
        <v>3487996.8</v>
      </c>
      <c r="P585" s="150">
        <v>2906664</v>
      </c>
      <c r="Q585" s="150">
        <f>P585/1.2</f>
        <v>2422220</v>
      </c>
      <c r="R585" s="145"/>
      <c r="S585" s="151"/>
      <c r="T585" s="152"/>
      <c r="U585" s="153" t="s">
        <v>1547</v>
      </c>
      <c r="V585" s="145"/>
      <c r="W585" s="152">
        <v>46185</v>
      </c>
      <c r="X585" s="152">
        <v>46075</v>
      </c>
      <c r="Y585" s="152">
        <v>46268</v>
      </c>
      <c r="Z585" s="149"/>
      <c r="AA585" s="150"/>
      <c r="AB585" s="150"/>
      <c r="AC585" s="150"/>
      <c r="AD585" s="150"/>
      <c r="AE585" s="150">
        <v>3486881.04</v>
      </c>
      <c r="AF585" s="154" t="s">
        <v>6</v>
      </c>
      <c r="AG585" s="153"/>
      <c r="AH585" s="150"/>
      <c r="AI585" s="150"/>
      <c r="AJ585" s="150"/>
      <c r="AK585" s="150"/>
      <c r="AL585" s="155"/>
      <c r="AM585" s="155"/>
      <c r="AN585" s="153"/>
    </row>
    <row r="586" spans="1:40" ht="35.65" customHeight="1" x14ac:dyDescent="0.25">
      <c r="A586" s="142" t="str">
        <f t="shared" si="55"/>
        <v>✖</v>
      </c>
      <c r="B586" s="143">
        <v>2026</v>
      </c>
      <c r="C586" s="144" t="s">
        <v>761</v>
      </c>
      <c r="D586" s="144" t="s">
        <v>1548</v>
      </c>
      <c r="E586" s="145" t="s">
        <v>51</v>
      </c>
      <c r="F586" s="145">
        <v>1</v>
      </c>
      <c r="G586" s="146" t="s">
        <v>1492</v>
      </c>
      <c r="H586" s="143" t="s">
        <v>179</v>
      </c>
      <c r="I586" s="145" t="s">
        <v>64</v>
      </c>
      <c r="J586" s="145"/>
      <c r="K586" s="143" t="s">
        <v>98</v>
      </c>
      <c r="L586" s="145" t="s">
        <v>93</v>
      </c>
      <c r="M586" s="147" t="s">
        <v>4</v>
      </c>
      <c r="N586" s="148" t="s">
        <v>134</v>
      </c>
      <c r="O586" s="149">
        <f t="shared" si="56"/>
        <v>506707.19999999995</v>
      </c>
      <c r="P586" s="150">
        <v>422256</v>
      </c>
      <c r="Q586" s="150">
        <f>P586/1.2</f>
        <v>351880</v>
      </c>
      <c r="R586" s="145"/>
      <c r="S586" s="151"/>
      <c r="T586" s="152"/>
      <c r="U586" s="153"/>
      <c r="V586" s="145"/>
      <c r="W586" s="152">
        <v>46185</v>
      </c>
      <c r="X586" s="152">
        <v>46195</v>
      </c>
      <c r="Y586" s="152"/>
      <c r="Z586" s="149"/>
      <c r="AA586" s="150"/>
      <c r="AB586" s="150"/>
      <c r="AC586" s="150"/>
      <c r="AD586" s="150"/>
      <c r="AE586" s="150"/>
      <c r="AF586" s="154" t="s">
        <v>10</v>
      </c>
      <c r="AG586" s="153"/>
      <c r="AH586" s="150"/>
      <c r="AI586" s="150"/>
      <c r="AJ586" s="150"/>
      <c r="AK586" s="150"/>
      <c r="AL586" s="155"/>
      <c r="AM586" s="155"/>
      <c r="AN586" s="153"/>
    </row>
    <row r="587" spans="1:40" ht="50.65" customHeight="1" x14ac:dyDescent="0.25">
      <c r="A587" s="142" t="str">
        <f t="shared" si="55"/>
        <v>✔</v>
      </c>
      <c r="B587" s="143">
        <v>2026</v>
      </c>
      <c r="C587" s="144" t="s">
        <v>761</v>
      </c>
      <c r="D587" s="144" t="s">
        <v>1549</v>
      </c>
      <c r="E587" s="145" t="s">
        <v>51</v>
      </c>
      <c r="F587" s="145">
        <v>1</v>
      </c>
      <c r="G587" s="146" t="s">
        <v>1063</v>
      </c>
      <c r="H587" s="143" t="s">
        <v>179</v>
      </c>
      <c r="I587" s="145" t="s">
        <v>184</v>
      </c>
      <c r="J587" s="145"/>
      <c r="K587" s="143" t="s">
        <v>98</v>
      </c>
      <c r="L587" s="145" t="s">
        <v>93</v>
      </c>
      <c r="M587" s="147" t="s">
        <v>4</v>
      </c>
      <c r="N587" s="148" t="s">
        <v>1064</v>
      </c>
      <c r="O587" s="149">
        <f t="shared" si="56"/>
        <v>3600000</v>
      </c>
      <c r="P587" s="150">
        <v>3000000</v>
      </c>
      <c r="Q587" s="150">
        <f>+P587/1.2</f>
        <v>2500000</v>
      </c>
      <c r="R587" s="145" t="s">
        <v>193</v>
      </c>
      <c r="S587" s="151"/>
      <c r="T587" s="152"/>
      <c r="U587" s="153" t="s">
        <v>1550</v>
      </c>
      <c r="V587" s="145"/>
      <c r="W587" s="152">
        <v>46185</v>
      </c>
      <c r="X587" s="152"/>
      <c r="Y587" s="152">
        <v>46276</v>
      </c>
      <c r="Z587" s="149"/>
      <c r="AA587" s="150"/>
      <c r="AB587" s="150"/>
      <c r="AC587" s="150"/>
      <c r="AD587" s="150"/>
      <c r="AE587" s="150">
        <v>2880000</v>
      </c>
      <c r="AF587" s="154" t="s">
        <v>6</v>
      </c>
      <c r="AG587" s="153" t="s">
        <v>1474</v>
      </c>
      <c r="AH587" s="150"/>
      <c r="AI587" s="150"/>
      <c r="AJ587" s="150"/>
      <c r="AK587" s="150"/>
      <c r="AL587" s="155"/>
      <c r="AM587" s="155"/>
      <c r="AN587" s="153"/>
    </row>
    <row r="588" spans="1:40" ht="33" customHeight="1" x14ac:dyDescent="0.25">
      <c r="A588" s="142" t="str">
        <f t="shared" si="55"/>
        <v>◔</v>
      </c>
      <c r="B588" s="143">
        <v>2026</v>
      </c>
      <c r="C588" s="144" t="s">
        <v>29</v>
      </c>
      <c r="D588" s="144" t="s">
        <v>1551</v>
      </c>
      <c r="E588" s="145" t="s">
        <v>51</v>
      </c>
      <c r="F588" s="145">
        <v>1</v>
      </c>
      <c r="G588" s="146" t="s">
        <v>1552</v>
      </c>
      <c r="H588" s="143" t="s">
        <v>66</v>
      </c>
      <c r="I588" s="145" t="s">
        <v>66</v>
      </c>
      <c r="J588" s="145"/>
      <c r="K588" s="143"/>
      <c r="L588" s="145" t="s">
        <v>93</v>
      </c>
      <c r="M588" s="147" t="s">
        <v>3</v>
      </c>
      <c r="N588" s="148" t="s">
        <v>118</v>
      </c>
      <c r="O588" s="149">
        <f t="shared" si="56"/>
        <v>61200</v>
      </c>
      <c r="P588" s="150">
        <v>51000</v>
      </c>
      <c r="Q588" s="150">
        <f>+P588/1.2</f>
        <v>42500</v>
      </c>
      <c r="R588" s="145" t="s">
        <v>194</v>
      </c>
      <c r="S588" s="151"/>
      <c r="T588" s="152"/>
      <c r="U588" s="153"/>
      <c r="V588" s="145"/>
      <c r="W588" s="152">
        <v>46191</v>
      </c>
      <c r="X588" s="152"/>
      <c r="Y588" s="152"/>
      <c r="Z588" s="149"/>
      <c r="AA588" s="150"/>
      <c r="AB588" s="150"/>
      <c r="AC588" s="150"/>
      <c r="AD588" s="150"/>
      <c r="AE588" s="150"/>
      <c r="AF588" s="154" t="s">
        <v>9</v>
      </c>
      <c r="AG588" s="153"/>
      <c r="AH588" s="150"/>
      <c r="AI588" s="150"/>
      <c r="AJ588" s="150"/>
      <c r="AK588" s="150"/>
      <c r="AL588" s="155"/>
      <c r="AM588" s="155"/>
      <c r="AN588" s="153"/>
    </row>
    <row r="589" spans="1:40" ht="50.65" customHeight="1" x14ac:dyDescent="0.25">
      <c r="A589" s="142" t="str">
        <f t="shared" si="55"/>
        <v>◔</v>
      </c>
      <c r="B589" s="143">
        <v>2026</v>
      </c>
      <c r="C589" s="144" t="s">
        <v>29</v>
      </c>
      <c r="D589" s="144" t="s">
        <v>1553</v>
      </c>
      <c r="E589" s="145" t="s">
        <v>51</v>
      </c>
      <c r="F589" s="145">
        <v>1</v>
      </c>
      <c r="G589" s="146" t="s">
        <v>1554</v>
      </c>
      <c r="H589" s="143" t="s">
        <v>66</v>
      </c>
      <c r="I589" s="145" t="s">
        <v>66</v>
      </c>
      <c r="J589" s="145"/>
      <c r="K589" s="143"/>
      <c r="L589" s="145" t="s">
        <v>93</v>
      </c>
      <c r="M589" s="147" t="s">
        <v>3</v>
      </c>
      <c r="N589" s="148" t="s">
        <v>118</v>
      </c>
      <c r="O589" s="149">
        <f t="shared" si="56"/>
        <v>904728</v>
      </c>
      <c r="P589" s="150">
        <v>753940</v>
      </c>
      <c r="Q589" s="150">
        <f>+P589/1.2</f>
        <v>628283.33333333337</v>
      </c>
      <c r="R589" s="145" t="s">
        <v>194</v>
      </c>
      <c r="S589" s="151"/>
      <c r="T589" s="152"/>
      <c r="U589" s="153"/>
      <c r="V589" s="145"/>
      <c r="W589" s="152">
        <v>46191</v>
      </c>
      <c r="X589" s="152"/>
      <c r="Y589" s="152"/>
      <c r="Z589" s="149"/>
      <c r="AA589" s="150"/>
      <c r="AB589" s="150"/>
      <c r="AC589" s="150"/>
      <c r="AD589" s="150"/>
      <c r="AE589" s="150"/>
      <c r="AF589" s="154" t="s">
        <v>9</v>
      </c>
      <c r="AG589" s="153"/>
      <c r="AH589" s="150"/>
      <c r="AI589" s="150"/>
      <c r="AJ589" s="150"/>
      <c r="AK589" s="150"/>
      <c r="AL589" s="155"/>
      <c r="AM589" s="155"/>
      <c r="AN589" s="153"/>
    </row>
    <row r="590" spans="1:40" ht="50.65" customHeight="1" x14ac:dyDescent="0.25">
      <c r="A590" s="142" t="str">
        <f t="shared" si="55"/>
        <v>◑</v>
      </c>
      <c r="B590" s="143">
        <v>2026</v>
      </c>
      <c r="C590" s="144" t="s">
        <v>761</v>
      </c>
      <c r="D590" s="144" t="s">
        <v>1555</v>
      </c>
      <c r="E590" s="145" t="s">
        <v>51</v>
      </c>
      <c r="F590" s="145">
        <v>1</v>
      </c>
      <c r="G590" s="146" t="s">
        <v>1237</v>
      </c>
      <c r="H590" s="143" t="s">
        <v>179</v>
      </c>
      <c r="I590" s="145" t="s">
        <v>185</v>
      </c>
      <c r="J590" s="163"/>
      <c r="K590" s="143" t="s">
        <v>98</v>
      </c>
      <c r="L590" s="145" t="s">
        <v>95</v>
      </c>
      <c r="M590" s="147" t="s">
        <v>4</v>
      </c>
      <c r="N590" s="148" t="s">
        <v>130</v>
      </c>
      <c r="O590" s="149">
        <v>349387.2</v>
      </c>
      <c r="P590" s="150">
        <v>291156</v>
      </c>
      <c r="Q590" s="150">
        <v>242630</v>
      </c>
      <c r="R590" s="145" t="s">
        <v>193</v>
      </c>
      <c r="S590" s="151"/>
      <c r="T590" s="152"/>
      <c r="U590" s="153" t="s">
        <v>1556</v>
      </c>
      <c r="V590" s="145"/>
      <c r="W590" s="152">
        <v>46191</v>
      </c>
      <c r="X590" s="152"/>
      <c r="Y590" s="152"/>
      <c r="Z590" s="149"/>
      <c r="AA590" s="150">
        <v>0</v>
      </c>
      <c r="AB590" s="150"/>
      <c r="AC590" s="150">
        <v>32462.080000000002</v>
      </c>
      <c r="AD590" s="150"/>
      <c r="AE590" s="150">
        <v>346250.28</v>
      </c>
      <c r="AF590" s="154" t="s">
        <v>7</v>
      </c>
      <c r="AG590" s="153" t="s">
        <v>1079</v>
      </c>
      <c r="AH590" s="150"/>
      <c r="AI590" s="150"/>
      <c r="AJ590" s="150"/>
      <c r="AK590" s="150"/>
      <c r="AL590" s="155"/>
      <c r="AM590" s="155"/>
      <c r="AN590" s="153" t="s">
        <v>1557</v>
      </c>
    </row>
    <row r="591" spans="1:40" ht="32.1" customHeight="1" x14ac:dyDescent="0.25">
      <c r="A591" s="142" t="str">
        <f t="shared" si="55"/>
        <v>✔</v>
      </c>
      <c r="B591" s="143">
        <v>2026</v>
      </c>
      <c r="C591" s="144" t="s">
        <v>33</v>
      </c>
      <c r="D591" s="144" t="s">
        <v>1558</v>
      </c>
      <c r="E591" s="145" t="s">
        <v>53</v>
      </c>
      <c r="F591" s="145">
        <v>1</v>
      </c>
      <c r="G591" s="146" t="s">
        <v>1559</v>
      </c>
      <c r="H591" s="143" t="s">
        <v>179</v>
      </c>
      <c r="I591" s="145" t="s">
        <v>184</v>
      </c>
      <c r="J591" s="145" t="s">
        <v>1558</v>
      </c>
      <c r="K591" s="143" t="s">
        <v>99</v>
      </c>
      <c r="L591" s="145" t="s">
        <v>93</v>
      </c>
      <c r="M591" s="147" t="s">
        <v>4</v>
      </c>
      <c r="N591" s="148" t="s">
        <v>1011</v>
      </c>
      <c r="O591" s="149"/>
      <c r="P591" s="150"/>
      <c r="Q591" s="150"/>
      <c r="R591" s="145" t="s">
        <v>193</v>
      </c>
      <c r="S591" s="151"/>
      <c r="T591" s="152"/>
      <c r="U591" s="153" t="s">
        <v>1560</v>
      </c>
      <c r="V591" s="145">
        <v>2026</v>
      </c>
      <c r="W591" s="152">
        <v>46184</v>
      </c>
      <c r="X591" s="152"/>
      <c r="Y591" s="152">
        <v>46233</v>
      </c>
      <c r="Z591" s="149">
        <f>+AD591</f>
        <v>74980</v>
      </c>
      <c r="AA591" s="150">
        <v>0</v>
      </c>
      <c r="AB591" s="150">
        <f>+AE591</f>
        <v>89976</v>
      </c>
      <c r="AC591" s="150">
        <v>0</v>
      </c>
      <c r="AD591" s="150">
        <f>+AE591/1.2</f>
        <v>74980</v>
      </c>
      <c r="AE591" s="150">
        <v>89976</v>
      </c>
      <c r="AF591" s="154" t="s">
        <v>6</v>
      </c>
      <c r="AG591" s="153"/>
      <c r="AH591" s="150"/>
      <c r="AI591" s="150"/>
      <c r="AJ591" s="150"/>
      <c r="AK591" s="150"/>
      <c r="AL591" s="155"/>
      <c r="AM591" s="155"/>
      <c r="AN591" s="153"/>
    </row>
    <row r="592" spans="1:40" ht="80.25" customHeight="1" x14ac:dyDescent="0.25">
      <c r="A592" s="142" t="str">
        <f t="shared" si="55"/>
        <v>◑</v>
      </c>
      <c r="B592" s="143">
        <v>2026</v>
      </c>
      <c r="C592" s="144" t="s">
        <v>33</v>
      </c>
      <c r="D592" s="144" t="s">
        <v>1561</v>
      </c>
      <c r="E592" s="145" t="s">
        <v>51</v>
      </c>
      <c r="F592" s="145">
        <v>1</v>
      </c>
      <c r="G592" s="146" t="s">
        <v>1562</v>
      </c>
      <c r="H592" s="143" t="s">
        <v>179</v>
      </c>
      <c r="I592" s="145" t="s">
        <v>186</v>
      </c>
      <c r="J592" s="163"/>
      <c r="K592" s="143" t="s">
        <v>49</v>
      </c>
      <c r="L592" s="145" t="s">
        <v>95</v>
      </c>
      <c r="M592" s="147" t="s">
        <v>4</v>
      </c>
      <c r="N592" s="148" t="s">
        <v>1011</v>
      </c>
      <c r="O592" s="149">
        <f>P592*1.2</f>
        <v>1512000</v>
      </c>
      <c r="P592" s="150">
        <v>1260000</v>
      </c>
      <c r="Q592" s="150">
        <f>P592/1.2</f>
        <v>1050000</v>
      </c>
      <c r="R592" s="145" t="s">
        <v>193</v>
      </c>
      <c r="S592" s="151"/>
      <c r="T592" s="152"/>
      <c r="U592" s="153"/>
      <c r="V592" s="145"/>
      <c r="W592" s="152">
        <v>46191</v>
      </c>
      <c r="X592" s="152"/>
      <c r="Y592" s="152"/>
      <c r="Z592" s="149"/>
      <c r="AA592" s="150"/>
      <c r="AB592" s="150"/>
      <c r="AC592" s="150"/>
      <c r="AD592" s="150"/>
      <c r="AE592" s="150"/>
      <c r="AF592" s="154" t="s">
        <v>7</v>
      </c>
      <c r="AG592" s="153"/>
      <c r="AH592" s="150"/>
      <c r="AI592" s="150"/>
      <c r="AJ592" s="150"/>
      <c r="AK592" s="150"/>
      <c r="AL592" s="155"/>
      <c r="AM592" s="155"/>
      <c r="AN592" s="153"/>
    </row>
    <row r="593" spans="1:40" ht="35.65" customHeight="1" x14ac:dyDescent="0.25">
      <c r="A593" s="142" t="str">
        <f t="shared" si="55"/>
        <v>✖</v>
      </c>
      <c r="B593" s="143">
        <v>2026</v>
      </c>
      <c r="C593" s="144" t="s">
        <v>761</v>
      </c>
      <c r="D593" s="144" t="s">
        <v>1563</v>
      </c>
      <c r="E593" s="145" t="s">
        <v>51</v>
      </c>
      <c r="F593" s="145">
        <v>1</v>
      </c>
      <c r="G593" s="146" t="s">
        <v>1222</v>
      </c>
      <c r="H593" s="143" t="s">
        <v>179</v>
      </c>
      <c r="I593" s="145" t="s">
        <v>64</v>
      </c>
      <c r="J593" s="163"/>
      <c r="K593" s="143" t="s">
        <v>49</v>
      </c>
      <c r="L593" s="145" t="s">
        <v>93</v>
      </c>
      <c r="M593" s="147" t="s">
        <v>4</v>
      </c>
      <c r="N593" s="148" t="s">
        <v>1064</v>
      </c>
      <c r="O593" s="149">
        <f>P593*1.2</f>
        <v>2503800</v>
      </c>
      <c r="P593" s="150">
        <v>2086500</v>
      </c>
      <c r="Q593" s="150">
        <f>P593/1.2</f>
        <v>1738750</v>
      </c>
      <c r="R593" s="145" t="s">
        <v>193</v>
      </c>
      <c r="S593" s="151"/>
      <c r="T593" s="152"/>
      <c r="U593" s="153"/>
      <c r="V593" s="145"/>
      <c r="W593" s="152">
        <v>46191</v>
      </c>
      <c r="X593" s="152"/>
      <c r="Y593" s="152"/>
      <c r="Z593" s="149"/>
      <c r="AA593" s="150">
        <v>0</v>
      </c>
      <c r="AB593" s="150"/>
      <c r="AC593" s="150">
        <v>0</v>
      </c>
      <c r="AD593" s="150"/>
      <c r="AE593" s="150"/>
      <c r="AF593" s="154" t="s">
        <v>10</v>
      </c>
      <c r="AG593" s="153" t="s">
        <v>1079</v>
      </c>
      <c r="AH593" s="150"/>
      <c r="AI593" s="150"/>
      <c r="AJ593" s="150"/>
      <c r="AK593" s="150"/>
      <c r="AL593" s="155"/>
      <c r="AM593" s="155"/>
      <c r="AN593" s="153" t="s">
        <v>1557</v>
      </c>
    </row>
    <row r="594" spans="1:40" ht="46.5" customHeight="1" x14ac:dyDescent="0.25">
      <c r="A594" s="142" t="str">
        <f t="shared" si="55"/>
        <v>✔</v>
      </c>
      <c r="B594" s="143">
        <v>2026</v>
      </c>
      <c r="C594" s="144" t="s">
        <v>34</v>
      </c>
      <c r="D594" s="144" t="s">
        <v>1564</v>
      </c>
      <c r="E594" s="145" t="s">
        <v>53</v>
      </c>
      <c r="F594" s="145">
        <v>1</v>
      </c>
      <c r="G594" s="146" t="s">
        <v>1565</v>
      </c>
      <c r="H594" s="143" t="s">
        <v>179</v>
      </c>
      <c r="I594" s="145" t="s">
        <v>184</v>
      </c>
      <c r="J594" s="145" t="s">
        <v>1566</v>
      </c>
      <c r="K594" s="143" t="s">
        <v>99</v>
      </c>
      <c r="L594" s="145" t="s">
        <v>93</v>
      </c>
      <c r="M594" s="147" t="s">
        <v>3</v>
      </c>
      <c r="N594" s="148" t="s">
        <v>1029</v>
      </c>
      <c r="O594" s="149"/>
      <c r="P594" s="150"/>
      <c r="Q594" s="150"/>
      <c r="R594" s="145" t="s">
        <v>193</v>
      </c>
      <c r="S594" s="151"/>
      <c r="T594" s="152"/>
      <c r="U594" s="153" t="s">
        <v>1567</v>
      </c>
      <c r="V594" s="145">
        <v>2026</v>
      </c>
      <c r="W594" s="152">
        <v>46196</v>
      </c>
      <c r="X594" s="152">
        <v>46203</v>
      </c>
      <c r="Y594" s="152"/>
      <c r="Z594" s="149">
        <v>48000</v>
      </c>
      <c r="AA594" s="150">
        <v>0</v>
      </c>
      <c r="AB594" s="150">
        <v>57600</v>
      </c>
      <c r="AC594" s="150">
        <v>0</v>
      </c>
      <c r="AD594" s="150">
        <v>48000</v>
      </c>
      <c r="AE594" s="150">
        <v>57600</v>
      </c>
      <c r="AF594" s="154" t="s">
        <v>6</v>
      </c>
      <c r="AG594" s="153"/>
      <c r="AH594" s="150"/>
      <c r="AI594" s="150"/>
      <c r="AJ594" s="150"/>
      <c r="AK594" s="150"/>
      <c r="AL594" s="155"/>
      <c r="AM594" s="155"/>
      <c r="AN594" s="153"/>
    </row>
    <row r="595" spans="1:40" ht="46.5" customHeight="1" x14ac:dyDescent="0.25">
      <c r="A595" s="142" t="str">
        <f t="shared" si="55"/>
        <v>✔</v>
      </c>
      <c r="B595" s="143">
        <v>2026</v>
      </c>
      <c r="C595" s="144" t="s">
        <v>34</v>
      </c>
      <c r="D595" s="144" t="s">
        <v>1568</v>
      </c>
      <c r="E595" s="145" t="s">
        <v>53</v>
      </c>
      <c r="F595" s="145">
        <v>1</v>
      </c>
      <c r="G595" s="146" t="s">
        <v>1569</v>
      </c>
      <c r="H595" s="143" t="s">
        <v>179</v>
      </c>
      <c r="I595" s="145" t="s">
        <v>184</v>
      </c>
      <c r="J595" s="145" t="s">
        <v>1570</v>
      </c>
      <c r="K595" s="143" t="s">
        <v>99</v>
      </c>
      <c r="L595" s="145" t="s">
        <v>93</v>
      </c>
      <c r="M595" s="147" t="s">
        <v>3</v>
      </c>
      <c r="N595" s="148" t="s">
        <v>1029</v>
      </c>
      <c r="O595" s="149"/>
      <c r="P595" s="150"/>
      <c r="Q595" s="150"/>
      <c r="R595" s="145" t="s">
        <v>193</v>
      </c>
      <c r="S595" s="151"/>
      <c r="T595" s="152"/>
      <c r="U595" s="153" t="s">
        <v>1567</v>
      </c>
      <c r="V595" s="145">
        <v>2026</v>
      </c>
      <c r="W595" s="152">
        <v>46196</v>
      </c>
      <c r="X595" s="152">
        <v>46202</v>
      </c>
      <c r="Y595" s="152"/>
      <c r="Z595" s="149">
        <v>29980</v>
      </c>
      <c r="AA595" s="150">
        <v>0</v>
      </c>
      <c r="AB595" s="150">
        <f>Z595*1.2</f>
        <v>35976</v>
      </c>
      <c r="AC595" s="150">
        <v>0</v>
      </c>
      <c r="AD595" s="150">
        <f>Z595</f>
        <v>29980</v>
      </c>
      <c r="AE595" s="150">
        <f>AB595</f>
        <v>35976</v>
      </c>
      <c r="AF595" s="154" t="s">
        <v>6</v>
      </c>
      <c r="AG595" s="153"/>
      <c r="AH595" s="150"/>
      <c r="AI595" s="150"/>
      <c r="AJ595" s="150"/>
      <c r="AK595" s="150"/>
      <c r="AL595" s="155"/>
      <c r="AM595" s="155"/>
      <c r="AN595" s="153"/>
    </row>
    <row r="596" spans="1:40" ht="50.65" customHeight="1" x14ac:dyDescent="0.25">
      <c r="A596" s="142" t="str">
        <f t="shared" si="55"/>
        <v>✔</v>
      </c>
      <c r="B596" s="143">
        <v>2026</v>
      </c>
      <c r="C596" s="144" t="s">
        <v>761</v>
      </c>
      <c r="D596" s="144" t="s">
        <v>1571</v>
      </c>
      <c r="E596" s="145" t="s">
        <v>53</v>
      </c>
      <c r="F596" s="145">
        <v>1</v>
      </c>
      <c r="G596" s="146" t="s">
        <v>1572</v>
      </c>
      <c r="H596" s="143" t="s">
        <v>179</v>
      </c>
      <c r="I596" s="145" t="s">
        <v>184</v>
      </c>
      <c r="J596" s="145" t="s">
        <v>1573</v>
      </c>
      <c r="K596" s="143" t="s">
        <v>99</v>
      </c>
      <c r="L596" s="145" t="s">
        <v>93</v>
      </c>
      <c r="M596" s="147" t="s">
        <v>4</v>
      </c>
      <c r="N596" s="148" t="s">
        <v>1064</v>
      </c>
      <c r="O596" s="149"/>
      <c r="P596" s="150"/>
      <c r="Q596" s="150"/>
      <c r="R596" s="145" t="s">
        <v>193</v>
      </c>
      <c r="S596" s="151"/>
      <c r="T596" s="152"/>
      <c r="U596" s="153" t="s">
        <v>1242</v>
      </c>
      <c r="V596" s="145"/>
      <c r="W596" s="152">
        <v>46197</v>
      </c>
      <c r="X596" s="152"/>
      <c r="Y596" s="152"/>
      <c r="Z596" s="149">
        <v>343397.56</v>
      </c>
      <c r="AA596" s="150">
        <v>0</v>
      </c>
      <c r="AB596" s="150">
        <v>412077.77</v>
      </c>
      <c r="AC596" s="150">
        <v>0</v>
      </c>
      <c r="AD596" s="150">
        <v>343397.56</v>
      </c>
      <c r="AE596" s="150">
        <v>412077.77</v>
      </c>
      <c r="AF596" s="154" t="s">
        <v>6</v>
      </c>
      <c r="AG596" s="153"/>
      <c r="AH596" s="150"/>
      <c r="AI596" s="150"/>
      <c r="AJ596" s="150"/>
      <c r="AK596" s="150"/>
      <c r="AL596" s="155"/>
      <c r="AM596" s="155"/>
      <c r="AN596" s="153"/>
    </row>
    <row r="597" spans="1:40" ht="50.65" customHeight="1" x14ac:dyDescent="0.25">
      <c r="A597" s="142" t="str">
        <f t="shared" si="55"/>
        <v>✔</v>
      </c>
      <c r="B597" s="143">
        <v>2026</v>
      </c>
      <c r="C597" s="144" t="s">
        <v>33</v>
      </c>
      <c r="D597" s="144" t="s">
        <v>1574</v>
      </c>
      <c r="E597" s="145" t="s">
        <v>53</v>
      </c>
      <c r="F597" s="145">
        <v>1</v>
      </c>
      <c r="G597" s="146" t="s">
        <v>1575</v>
      </c>
      <c r="H597" s="143" t="s">
        <v>179</v>
      </c>
      <c r="I597" s="145" t="s">
        <v>184</v>
      </c>
      <c r="J597" s="145" t="s">
        <v>1574</v>
      </c>
      <c r="K597" s="143" t="s">
        <v>99</v>
      </c>
      <c r="L597" s="145" t="s">
        <v>93</v>
      </c>
      <c r="M597" s="147" t="s">
        <v>3</v>
      </c>
      <c r="N597" s="148" t="s">
        <v>118</v>
      </c>
      <c r="O597" s="149"/>
      <c r="P597" s="150"/>
      <c r="Q597" s="150"/>
      <c r="R597" s="145" t="s">
        <v>193</v>
      </c>
      <c r="S597" s="151"/>
      <c r="T597" s="152"/>
      <c r="U597" s="153" t="s">
        <v>1264</v>
      </c>
      <c r="V597" s="145"/>
      <c r="W597" s="152">
        <v>46197</v>
      </c>
      <c r="X597" s="152"/>
      <c r="Y597" s="152">
        <v>46175</v>
      </c>
      <c r="Z597" s="149">
        <v>11666.67</v>
      </c>
      <c r="AA597" s="150">
        <v>0</v>
      </c>
      <c r="AB597" s="150">
        <v>14000</v>
      </c>
      <c r="AC597" s="150">
        <v>0</v>
      </c>
      <c r="AD597" s="150">
        <v>11666.67</v>
      </c>
      <c r="AE597" s="150">
        <v>14000</v>
      </c>
      <c r="AF597" s="154" t="s">
        <v>6</v>
      </c>
      <c r="AG597" s="153"/>
      <c r="AH597" s="150"/>
      <c r="AI597" s="150"/>
      <c r="AJ597" s="150"/>
      <c r="AK597" s="150"/>
      <c r="AL597" s="155"/>
      <c r="AM597" s="155"/>
      <c r="AN597" s="153"/>
    </row>
    <row r="598" spans="1:40" ht="35.65" customHeight="1" x14ac:dyDescent="0.25">
      <c r="A598" s="142" t="str">
        <f t="shared" si="55"/>
        <v>◕</v>
      </c>
      <c r="B598" s="143">
        <v>2026</v>
      </c>
      <c r="C598" s="144" t="s">
        <v>26</v>
      </c>
      <c r="D598" s="144" t="s">
        <v>1576</v>
      </c>
      <c r="E598" s="145" t="s">
        <v>53</v>
      </c>
      <c r="F598" s="145">
        <v>1</v>
      </c>
      <c r="G598" s="146" t="s">
        <v>1577</v>
      </c>
      <c r="H598" s="143" t="s">
        <v>179</v>
      </c>
      <c r="I598" s="145" t="s">
        <v>184</v>
      </c>
      <c r="J598" s="145" t="s">
        <v>1576</v>
      </c>
      <c r="K598" s="143" t="s">
        <v>99</v>
      </c>
      <c r="L598" s="145" t="s">
        <v>93</v>
      </c>
      <c r="M598" s="147" t="s">
        <v>4</v>
      </c>
      <c r="N598" s="148" t="s">
        <v>128</v>
      </c>
      <c r="O598" s="149"/>
      <c r="P598" s="150"/>
      <c r="Q598" s="150"/>
      <c r="R598" s="145" t="s">
        <v>193</v>
      </c>
      <c r="S598" s="151"/>
      <c r="T598" s="152"/>
      <c r="U598" s="153" t="s">
        <v>1578</v>
      </c>
      <c r="V598" s="145"/>
      <c r="W598" s="152">
        <v>46197</v>
      </c>
      <c r="X598" s="152"/>
      <c r="Y598" s="152">
        <v>46245</v>
      </c>
      <c r="Z598" s="149">
        <v>37500</v>
      </c>
      <c r="AA598" s="150">
        <v>0</v>
      </c>
      <c r="AB598" s="150">
        <v>45000</v>
      </c>
      <c r="AC598" s="150">
        <v>0</v>
      </c>
      <c r="AD598" s="150">
        <v>37500</v>
      </c>
      <c r="AE598" s="150">
        <v>45000</v>
      </c>
      <c r="AF598" s="154" t="s">
        <v>8</v>
      </c>
      <c r="AG598" s="153"/>
      <c r="AH598" s="150"/>
      <c r="AI598" s="150"/>
      <c r="AJ598" s="150"/>
      <c r="AK598" s="150"/>
      <c r="AL598" s="155"/>
      <c r="AM598" s="155"/>
      <c r="AN598" s="153"/>
    </row>
    <row r="599" spans="1:40" ht="46.5" customHeight="1" x14ac:dyDescent="0.25">
      <c r="A599" s="142" t="str">
        <f t="shared" si="55"/>
        <v>✔</v>
      </c>
      <c r="B599" s="143">
        <v>2026</v>
      </c>
      <c r="C599" s="144" t="s">
        <v>34</v>
      </c>
      <c r="D599" s="144" t="s">
        <v>1579</v>
      </c>
      <c r="E599" s="145" t="s">
        <v>53</v>
      </c>
      <c r="F599" s="145">
        <v>1</v>
      </c>
      <c r="G599" s="146" t="s">
        <v>1580</v>
      </c>
      <c r="H599" s="143" t="s">
        <v>179</v>
      </c>
      <c r="I599" s="145" t="s">
        <v>184</v>
      </c>
      <c r="J599" s="145" t="s">
        <v>1581</v>
      </c>
      <c r="K599" s="143" t="s">
        <v>99</v>
      </c>
      <c r="L599" s="145" t="s">
        <v>93</v>
      </c>
      <c r="M599" s="147" t="s">
        <v>3</v>
      </c>
      <c r="N599" s="148" t="s">
        <v>1029</v>
      </c>
      <c r="O599" s="149"/>
      <c r="P599" s="150"/>
      <c r="Q599" s="150"/>
      <c r="R599" s="145" t="s">
        <v>193</v>
      </c>
      <c r="S599" s="151"/>
      <c r="T599" s="152"/>
      <c r="U599" s="153" t="s">
        <v>1582</v>
      </c>
      <c r="V599" s="145">
        <v>2026</v>
      </c>
      <c r="W599" s="152">
        <v>46197</v>
      </c>
      <c r="X599" s="152">
        <v>46203</v>
      </c>
      <c r="Y599" s="152"/>
      <c r="Z599" s="149">
        <v>26700</v>
      </c>
      <c r="AA599" s="150">
        <v>0</v>
      </c>
      <c r="AB599" s="150">
        <f>Z599*1.2</f>
        <v>32040</v>
      </c>
      <c r="AC599" s="150">
        <v>0</v>
      </c>
      <c r="AD599" s="150">
        <f>Z599</f>
        <v>26700</v>
      </c>
      <c r="AE599" s="150">
        <f>AB599</f>
        <v>32040</v>
      </c>
      <c r="AF599" s="154" t="s">
        <v>6</v>
      </c>
      <c r="AG599" s="153"/>
      <c r="AH599" s="150"/>
      <c r="AI599" s="150"/>
      <c r="AJ599" s="150"/>
      <c r="AK599" s="150"/>
      <c r="AL599" s="155"/>
      <c r="AM599" s="155"/>
      <c r="AN599" s="153"/>
    </row>
    <row r="600" spans="1:40" ht="35.65" customHeight="1" x14ac:dyDescent="0.25">
      <c r="A600" s="142" t="str">
        <f t="shared" si="55"/>
        <v>✔</v>
      </c>
      <c r="B600" s="143">
        <v>2026</v>
      </c>
      <c r="C600" s="144" t="s">
        <v>13</v>
      </c>
      <c r="D600" s="144" t="s">
        <v>1583</v>
      </c>
      <c r="E600" s="145" t="s">
        <v>39</v>
      </c>
      <c r="F600" s="145">
        <v>1</v>
      </c>
      <c r="G600" s="146" t="s">
        <v>1584</v>
      </c>
      <c r="H600" s="143" t="s">
        <v>66</v>
      </c>
      <c r="I600" s="145" t="s">
        <v>66</v>
      </c>
      <c r="J600" s="145" t="s">
        <v>1583</v>
      </c>
      <c r="K600" s="143" t="s">
        <v>99</v>
      </c>
      <c r="L600" s="145" t="s">
        <v>93</v>
      </c>
      <c r="M600" s="147" t="s">
        <v>3</v>
      </c>
      <c r="N600" s="148" t="s">
        <v>1585</v>
      </c>
      <c r="O600" s="149"/>
      <c r="P600" s="150"/>
      <c r="Q600" s="150"/>
      <c r="R600" s="145" t="s">
        <v>193</v>
      </c>
      <c r="S600" s="151"/>
      <c r="T600" s="152"/>
      <c r="U600" s="153" t="s">
        <v>1586</v>
      </c>
      <c r="V600" s="145"/>
      <c r="W600" s="152"/>
      <c r="X600" s="152"/>
      <c r="Y600" s="152"/>
      <c r="Z600" s="149">
        <v>2776080</v>
      </c>
      <c r="AA600" s="150">
        <v>300000</v>
      </c>
      <c r="AB600" s="150">
        <v>2776080</v>
      </c>
      <c r="AC600" s="150">
        <v>300000</v>
      </c>
      <c r="AD600" s="150">
        <v>2776080</v>
      </c>
      <c r="AE600" s="150">
        <v>2776080</v>
      </c>
      <c r="AF600" s="154" t="s">
        <v>6</v>
      </c>
      <c r="AG600" s="153"/>
      <c r="AH600" s="150"/>
      <c r="AI600" s="150"/>
      <c r="AJ600" s="150"/>
      <c r="AK600" s="150"/>
      <c r="AL600" s="155"/>
      <c r="AM600" s="155"/>
      <c r="AN600" s="153"/>
    </row>
    <row r="601" spans="1:40" ht="50.65" customHeight="1" x14ac:dyDescent="0.25">
      <c r="A601" s="142" t="str">
        <f t="shared" si="55"/>
        <v>◔</v>
      </c>
      <c r="B601" s="143">
        <v>2026</v>
      </c>
      <c r="C601" s="144" t="s">
        <v>33</v>
      </c>
      <c r="D601" s="144" t="s">
        <v>1587</v>
      </c>
      <c r="E601" s="145" t="s">
        <v>51</v>
      </c>
      <c r="F601" s="145">
        <v>1</v>
      </c>
      <c r="G601" s="146" t="s">
        <v>1588</v>
      </c>
      <c r="H601" s="143" t="s">
        <v>66</v>
      </c>
      <c r="I601" s="145" t="s">
        <v>66</v>
      </c>
      <c r="J601" s="163"/>
      <c r="K601" s="143" t="s">
        <v>98</v>
      </c>
      <c r="L601" s="145" t="s">
        <v>93</v>
      </c>
      <c r="M601" s="147" t="s">
        <v>4</v>
      </c>
      <c r="N601" s="148" t="s">
        <v>128</v>
      </c>
      <c r="O601" s="149">
        <f>P601*1.2</f>
        <v>86400</v>
      </c>
      <c r="P601" s="150">
        <v>72000</v>
      </c>
      <c r="Q601" s="150">
        <v>60000</v>
      </c>
      <c r="R601" s="145" t="s">
        <v>193</v>
      </c>
      <c r="S601" s="151"/>
      <c r="T601" s="152"/>
      <c r="U601" s="153"/>
      <c r="V601" s="145"/>
      <c r="W601" s="152">
        <v>46198</v>
      </c>
      <c r="X601" s="152"/>
      <c r="Y601" s="152"/>
      <c r="Z601" s="149"/>
      <c r="AA601" s="150"/>
      <c r="AB601" s="150"/>
      <c r="AC601" s="150"/>
      <c r="AD601" s="150"/>
      <c r="AE601" s="150"/>
      <c r="AF601" s="154" t="s">
        <v>9</v>
      </c>
      <c r="AG601" s="153"/>
      <c r="AH601" s="150"/>
      <c r="AI601" s="150"/>
      <c r="AJ601" s="150"/>
      <c r="AK601" s="150"/>
      <c r="AL601" s="155"/>
      <c r="AM601" s="155"/>
      <c r="AN601" s="153"/>
    </row>
    <row r="602" spans="1:40" ht="50.65" customHeight="1" x14ac:dyDescent="0.25">
      <c r="A602" s="142" t="str">
        <f t="shared" si="55"/>
        <v>◔</v>
      </c>
      <c r="B602" s="143">
        <v>2026</v>
      </c>
      <c r="C602" s="144" t="s">
        <v>33</v>
      </c>
      <c r="D602" s="144" t="s">
        <v>1587</v>
      </c>
      <c r="E602" s="145" t="s">
        <v>51</v>
      </c>
      <c r="F602" s="145">
        <v>2</v>
      </c>
      <c r="G602" s="146" t="s">
        <v>1589</v>
      </c>
      <c r="H602" s="143" t="s">
        <v>66</v>
      </c>
      <c r="I602" s="145" t="s">
        <v>66</v>
      </c>
      <c r="J602" s="163"/>
      <c r="K602" s="143" t="s">
        <v>98</v>
      </c>
      <c r="L602" s="145" t="s">
        <v>93</v>
      </c>
      <c r="M602" s="147" t="s">
        <v>4</v>
      </c>
      <c r="N602" s="148" t="s">
        <v>128</v>
      </c>
      <c r="O602" s="149">
        <v>86400</v>
      </c>
      <c r="P602" s="150">
        <v>72000</v>
      </c>
      <c r="Q602" s="150">
        <v>60000</v>
      </c>
      <c r="R602" s="145" t="s">
        <v>193</v>
      </c>
      <c r="S602" s="151"/>
      <c r="T602" s="152"/>
      <c r="U602" s="153"/>
      <c r="V602" s="145"/>
      <c r="W602" s="152">
        <v>46198</v>
      </c>
      <c r="X602" s="152"/>
      <c r="Y602" s="152"/>
      <c r="Z602" s="149"/>
      <c r="AA602" s="150"/>
      <c r="AB602" s="150"/>
      <c r="AC602" s="150"/>
      <c r="AD602" s="150"/>
      <c r="AE602" s="150"/>
      <c r="AF602" s="154" t="s">
        <v>9</v>
      </c>
      <c r="AG602" s="153"/>
      <c r="AH602" s="150"/>
      <c r="AI602" s="150"/>
      <c r="AJ602" s="150"/>
      <c r="AK602" s="150"/>
      <c r="AL602" s="155"/>
      <c r="AM602" s="155"/>
      <c r="AN602" s="153"/>
    </row>
    <row r="603" spans="1:40" ht="95.1" customHeight="1" x14ac:dyDescent="0.25">
      <c r="A603" s="142" t="str">
        <f t="shared" si="55"/>
        <v>◑</v>
      </c>
      <c r="B603" s="143">
        <v>2026</v>
      </c>
      <c r="C603" s="144" t="s">
        <v>33</v>
      </c>
      <c r="D603" s="144" t="s">
        <v>1590</v>
      </c>
      <c r="E603" s="145" t="s">
        <v>51</v>
      </c>
      <c r="F603" s="145">
        <v>1</v>
      </c>
      <c r="G603" s="146" t="s">
        <v>1591</v>
      </c>
      <c r="H603" s="143" t="s">
        <v>179</v>
      </c>
      <c r="I603" s="145" t="s">
        <v>186</v>
      </c>
      <c r="J603" s="163"/>
      <c r="K603" s="143" t="s">
        <v>49</v>
      </c>
      <c r="L603" s="145" t="s">
        <v>93</v>
      </c>
      <c r="M603" s="147" t="s">
        <v>4</v>
      </c>
      <c r="N603" s="148" t="s">
        <v>133</v>
      </c>
      <c r="O603" s="149">
        <v>2057660.17</v>
      </c>
      <c r="P603" s="150">
        <v>1714716.81</v>
      </c>
      <c r="Q603" s="150">
        <f>P603/1.2</f>
        <v>1428930.675</v>
      </c>
      <c r="R603" s="145" t="s">
        <v>193</v>
      </c>
      <c r="S603" s="151"/>
      <c r="T603" s="152"/>
      <c r="U603" s="153"/>
      <c r="V603" s="145"/>
      <c r="W603" s="152"/>
      <c r="X603" s="152"/>
      <c r="Y603" s="152"/>
      <c r="Z603" s="149"/>
      <c r="AA603" s="150"/>
      <c r="AB603" s="150"/>
      <c r="AC603" s="150"/>
      <c r="AD603" s="150"/>
      <c r="AE603" s="150"/>
      <c r="AF603" s="154" t="s">
        <v>7</v>
      </c>
      <c r="AG603" s="153"/>
      <c r="AH603" s="150"/>
      <c r="AI603" s="150"/>
      <c r="AJ603" s="150"/>
      <c r="AK603" s="150"/>
      <c r="AL603" s="155"/>
      <c r="AM603" s="155"/>
      <c r="AN603" s="153"/>
    </row>
    <row r="604" spans="1:40" ht="50.65" customHeight="1" x14ac:dyDescent="0.25">
      <c r="A604" s="142" t="str">
        <f t="shared" si="55"/>
        <v>◑</v>
      </c>
      <c r="B604" s="143">
        <v>2026</v>
      </c>
      <c r="C604" s="144" t="s">
        <v>34</v>
      </c>
      <c r="D604" s="144" t="s">
        <v>1592</v>
      </c>
      <c r="E604" s="145" t="s">
        <v>51</v>
      </c>
      <c r="F604" s="145">
        <v>1</v>
      </c>
      <c r="G604" s="146" t="s">
        <v>1195</v>
      </c>
      <c r="H604" s="143" t="s">
        <v>179</v>
      </c>
      <c r="I604" s="145" t="s">
        <v>186</v>
      </c>
      <c r="J604" s="163"/>
      <c r="K604" s="143" t="s">
        <v>49</v>
      </c>
      <c r="L604" s="145" t="s">
        <v>93</v>
      </c>
      <c r="M604" s="147" t="s">
        <v>3</v>
      </c>
      <c r="N604" s="148" t="s">
        <v>118</v>
      </c>
      <c r="O604" s="149">
        <f>P604*1.2</f>
        <v>4320000</v>
      </c>
      <c r="P604" s="150">
        <v>3600000</v>
      </c>
      <c r="Q604" s="150">
        <f>P604/1.2</f>
        <v>3000000</v>
      </c>
      <c r="R604" s="145" t="s">
        <v>194</v>
      </c>
      <c r="S604" s="151"/>
      <c r="T604" s="152"/>
      <c r="U604" s="153"/>
      <c r="V604" s="145"/>
      <c r="W604" s="152"/>
      <c r="X604" s="152"/>
      <c r="Y604" s="152"/>
      <c r="Z604" s="149"/>
      <c r="AA604" s="150"/>
      <c r="AB604" s="150"/>
      <c r="AC604" s="150"/>
      <c r="AD604" s="150"/>
      <c r="AE604" s="150"/>
      <c r="AF604" s="154" t="s">
        <v>7</v>
      </c>
      <c r="AG604" s="153"/>
      <c r="AH604" s="150"/>
      <c r="AI604" s="150"/>
      <c r="AJ604" s="150"/>
      <c r="AK604" s="150"/>
      <c r="AL604" s="155"/>
      <c r="AM604" s="155"/>
      <c r="AN604" s="153"/>
    </row>
    <row r="605" spans="1:40" ht="46.5" customHeight="1" x14ac:dyDescent="0.25">
      <c r="A605" s="142" t="str">
        <f t="shared" si="55"/>
        <v>✔</v>
      </c>
      <c r="B605" s="143">
        <v>2026</v>
      </c>
      <c r="C605" s="144" t="s">
        <v>34</v>
      </c>
      <c r="D605" s="144" t="s">
        <v>1579</v>
      </c>
      <c r="E605" s="145" t="s">
        <v>53</v>
      </c>
      <c r="F605" s="145">
        <v>1</v>
      </c>
      <c r="G605" s="146" t="s">
        <v>1593</v>
      </c>
      <c r="H605" s="143" t="s">
        <v>179</v>
      </c>
      <c r="I605" s="145" t="s">
        <v>184</v>
      </c>
      <c r="J605" s="145" t="s">
        <v>1594</v>
      </c>
      <c r="K605" s="143" t="s">
        <v>99</v>
      </c>
      <c r="L605" s="145" t="s">
        <v>93</v>
      </c>
      <c r="M605" s="147" t="s">
        <v>3</v>
      </c>
      <c r="N605" s="148" t="s">
        <v>1029</v>
      </c>
      <c r="O605" s="149"/>
      <c r="P605" s="150"/>
      <c r="Q605" s="150"/>
      <c r="R605" s="145" t="s">
        <v>193</v>
      </c>
      <c r="S605" s="151"/>
      <c r="T605" s="152"/>
      <c r="U605" s="153" t="s">
        <v>1582</v>
      </c>
      <c r="V605" s="145">
        <v>2026</v>
      </c>
      <c r="W605" s="152">
        <v>46203</v>
      </c>
      <c r="X605" s="152">
        <v>46203</v>
      </c>
      <c r="Y605" s="152"/>
      <c r="Z605" s="149">
        <v>21600</v>
      </c>
      <c r="AA605" s="150">
        <v>0</v>
      </c>
      <c r="AB605" s="150">
        <f>Z605*1.2</f>
        <v>25920</v>
      </c>
      <c r="AC605" s="150">
        <v>0</v>
      </c>
      <c r="AD605" s="150">
        <v>21600</v>
      </c>
      <c r="AE605" s="150">
        <f>AD605*1.2</f>
        <v>25920</v>
      </c>
      <c r="AF605" s="154" t="s">
        <v>6</v>
      </c>
      <c r="AG605" s="153"/>
      <c r="AH605" s="150"/>
      <c r="AI605" s="150"/>
      <c r="AJ605" s="150"/>
      <c r="AK605" s="150"/>
      <c r="AL605" s="155"/>
      <c r="AM605" s="155"/>
      <c r="AN605" s="153"/>
    </row>
    <row r="606" spans="1:40" ht="35.65" customHeight="1" x14ac:dyDescent="0.25">
      <c r="A606" s="142" t="str">
        <f t="shared" si="55"/>
        <v>✔</v>
      </c>
      <c r="B606" s="143">
        <v>2026</v>
      </c>
      <c r="C606" s="144" t="s">
        <v>18</v>
      </c>
      <c r="D606" s="144" t="s">
        <v>1595</v>
      </c>
      <c r="E606" s="145" t="s">
        <v>53</v>
      </c>
      <c r="F606" s="145">
        <v>1</v>
      </c>
      <c r="G606" s="146" t="s">
        <v>1596</v>
      </c>
      <c r="H606" s="143" t="s">
        <v>179</v>
      </c>
      <c r="I606" s="145" t="s">
        <v>66</v>
      </c>
      <c r="J606" s="145" t="s">
        <v>1597</v>
      </c>
      <c r="K606" s="143" t="s">
        <v>99</v>
      </c>
      <c r="L606" s="145" t="s">
        <v>93</v>
      </c>
      <c r="M606" s="147" t="s">
        <v>3</v>
      </c>
      <c r="N606" s="148" t="s">
        <v>111</v>
      </c>
      <c r="O606" s="149"/>
      <c r="P606" s="150"/>
      <c r="Q606" s="150"/>
      <c r="R606" s="145" t="s">
        <v>193</v>
      </c>
      <c r="S606" s="151"/>
      <c r="T606" s="152"/>
      <c r="U606" s="153" t="s">
        <v>1598</v>
      </c>
      <c r="V606" s="145">
        <v>2026</v>
      </c>
      <c r="W606" s="152">
        <v>46203</v>
      </c>
      <c r="X606" s="152"/>
      <c r="Y606" s="152"/>
      <c r="Z606" s="149">
        <v>29000</v>
      </c>
      <c r="AA606" s="150">
        <v>0</v>
      </c>
      <c r="AB606" s="150">
        <f>+Z606*1.2</f>
        <v>34800</v>
      </c>
      <c r="AC606" s="150"/>
      <c r="AD606" s="150">
        <v>29000</v>
      </c>
      <c r="AE606" s="150">
        <f>AD606*1.2</f>
        <v>34800</v>
      </c>
      <c r="AF606" s="154" t="s">
        <v>6</v>
      </c>
      <c r="AG606" s="153"/>
      <c r="AH606" s="150"/>
      <c r="AI606" s="150"/>
      <c r="AJ606" s="150"/>
      <c r="AK606" s="150"/>
      <c r="AL606" s="155"/>
      <c r="AM606" s="155"/>
      <c r="AN606" s="153"/>
    </row>
    <row r="607" spans="1:40" ht="33" customHeight="1" x14ac:dyDescent="0.25">
      <c r="A607" s="142" t="str">
        <f t="shared" si="55"/>
        <v>◑</v>
      </c>
      <c r="B607" s="143">
        <v>2026</v>
      </c>
      <c r="C607" s="144" t="s">
        <v>35</v>
      </c>
      <c r="D607" s="144" t="s">
        <v>1599</v>
      </c>
      <c r="E607" s="145" t="s">
        <v>51</v>
      </c>
      <c r="F607" s="145">
        <v>1</v>
      </c>
      <c r="G607" s="146" t="s">
        <v>1600</v>
      </c>
      <c r="H607" s="143" t="s">
        <v>179</v>
      </c>
      <c r="I607" s="145" t="s">
        <v>186</v>
      </c>
      <c r="J607" s="163"/>
      <c r="K607" s="143" t="s">
        <v>98</v>
      </c>
      <c r="L607" s="145" t="s">
        <v>93</v>
      </c>
      <c r="M607" s="147" t="s">
        <v>3</v>
      </c>
      <c r="N607" s="148" t="s">
        <v>111</v>
      </c>
      <c r="O607" s="149">
        <v>102000</v>
      </c>
      <c r="P607" s="150">
        <v>85000</v>
      </c>
      <c r="Q607" s="150">
        <f>P607/1.2</f>
        <v>70833.333333333343</v>
      </c>
      <c r="R607" s="145" t="s">
        <v>193</v>
      </c>
      <c r="S607" s="151"/>
      <c r="T607" s="152"/>
      <c r="U607" s="153"/>
      <c r="V607" s="145"/>
      <c r="W607" s="152"/>
      <c r="X607" s="152"/>
      <c r="Y607" s="152"/>
      <c r="Z607" s="149"/>
      <c r="AA607" s="150"/>
      <c r="AB607" s="150"/>
      <c r="AC607" s="150"/>
      <c r="AD607" s="150"/>
      <c r="AE607" s="150"/>
      <c r="AF607" s="154" t="s">
        <v>7</v>
      </c>
      <c r="AG607" s="153"/>
      <c r="AH607" s="150"/>
      <c r="AI607" s="150"/>
      <c r="AJ607" s="150"/>
      <c r="AK607" s="150"/>
      <c r="AL607" s="155"/>
      <c r="AM607" s="155"/>
      <c r="AN607" s="153"/>
    </row>
    <row r="608" spans="1:40" ht="50.65" customHeight="1" x14ac:dyDescent="0.25">
      <c r="A608" s="142" t="str">
        <f t="shared" si="55"/>
        <v>◑</v>
      </c>
      <c r="B608" s="143">
        <v>2026</v>
      </c>
      <c r="C608" s="144" t="s">
        <v>761</v>
      </c>
      <c r="D608" s="144" t="s">
        <v>1601</v>
      </c>
      <c r="E608" s="145" t="s">
        <v>51</v>
      </c>
      <c r="F608" s="145">
        <v>1</v>
      </c>
      <c r="G608" s="146" t="s">
        <v>1440</v>
      </c>
      <c r="H608" s="143" t="s">
        <v>179</v>
      </c>
      <c r="I608" s="145" t="s">
        <v>185</v>
      </c>
      <c r="J608" s="163"/>
      <c r="K608" s="143" t="s">
        <v>98</v>
      </c>
      <c r="L608" s="145" t="s">
        <v>101</v>
      </c>
      <c r="M608" s="147" t="s">
        <v>4</v>
      </c>
      <c r="N608" s="148" t="s">
        <v>1021</v>
      </c>
      <c r="O608" s="149">
        <f>P608*1.2</f>
        <v>10984982.4</v>
      </c>
      <c r="P608" s="150">
        <v>9154152</v>
      </c>
      <c r="Q608" s="150">
        <f>P608/1.2</f>
        <v>7628460</v>
      </c>
      <c r="R608" s="145" t="s">
        <v>193</v>
      </c>
      <c r="S608" s="151"/>
      <c r="T608" s="152"/>
      <c r="U608" s="153" t="s">
        <v>1602</v>
      </c>
      <c r="V608" s="145"/>
      <c r="W608" s="152">
        <v>46206</v>
      </c>
      <c r="X608" s="152"/>
      <c r="Y608" s="152"/>
      <c r="Z608" s="149"/>
      <c r="AA608" s="150"/>
      <c r="AB608" s="150"/>
      <c r="AC608" s="150"/>
      <c r="AD608" s="150"/>
      <c r="AE608" s="150">
        <v>10979856.08</v>
      </c>
      <c r="AF608" s="154" t="s">
        <v>7</v>
      </c>
      <c r="AG608" s="153"/>
      <c r="AH608" s="150"/>
      <c r="AI608" s="150"/>
      <c r="AJ608" s="150"/>
      <c r="AK608" s="150"/>
      <c r="AL608" s="155"/>
      <c r="AM608" s="155"/>
      <c r="AN608" s="153"/>
    </row>
    <row r="609" spans="1:46" ht="35.65" customHeight="1" x14ac:dyDescent="0.25">
      <c r="A609" s="142" t="str">
        <f t="shared" si="55"/>
        <v>✔</v>
      </c>
      <c r="B609" s="143">
        <v>2026</v>
      </c>
      <c r="C609" s="144" t="s">
        <v>18</v>
      </c>
      <c r="D609" s="169"/>
      <c r="E609" s="145" t="s">
        <v>55</v>
      </c>
      <c r="F609" s="145">
        <v>1</v>
      </c>
      <c r="G609" s="146" t="s">
        <v>1603</v>
      </c>
      <c r="H609" s="143" t="s">
        <v>179</v>
      </c>
      <c r="I609" s="145" t="s">
        <v>184</v>
      </c>
      <c r="J609" s="163"/>
      <c r="K609" s="143" t="s">
        <v>99</v>
      </c>
      <c r="L609" s="145" t="s">
        <v>93</v>
      </c>
      <c r="M609" s="147" t="s">
        <v>3</v>
      </c>
      <c r="N609" s="148" t="s">
        <v>1604</v>
      </c>
      <c r="O609" s="149"/>
      <c r="P609" s="150"/>
      <c r="Q609" s="150"/>
      <c r="R609" s="145" t="s">
        <v>193</v>
      </c>
      <c r="S609" s="151"/>
      <c r="T609" s="152"/>
      <c r="U609" s="153" t="s">
        <v>923</v>
      </c>
      <c r="V609" s="145">
        <v>2026</v>
      </c>
      <c r="W609" s="152"/>
      <c r="X609" s="152"/>
      <c r="Y609" s="152">
        <v>46217</v>
      </c>
      <c r="Z609" s="149">
        <v>48780</v>
      </c>
      <c r="AA609" s="150"/>
      <c r="AB609" s="150">
        <v>48780</v>
      </c>
      <c r="AC609" s="150"/>
      <c r="AD609" s="150"/>
      <c r="AE609" s="150">
        <v>48780</v>
      </c>
      <c r="AF609" s="154" t="s">
        <v>6</v>
      </c>
      <c r="AG609" s="153"/>
      <c r="AH609" s="150"/>
      <c r="AI609" s="150"/>
      <c r="AJ609" s="150"/>
      <c r="AK609" s="150"/>
      <c r="AL609" s="155"/>
      <c r="AM609" s="155"/>
      <c r="AN609" s="153"/>
    </row>
    <row r="610" spans="1:46" ht="35.65" customHeight="1" x14ac:dyDescent="0.25">
      <c r="A610" s="142" t="str">
        <f t="shared" si="55"/>
        <v>◕</v>
      </c>
      <c r="B610" s="143">
        <v>2026</v>
      </c>
      <c r="C610" s="144" t="s">
        <v>18</v>
      </c>
      <c r="D610" s="169"/>
      <c r="E610" s="145" t="s">
        <v>55</v>
      </c>
      <c r="F610" s="145">
        <v>1</v>
      </c>
      <c r="G610" s="146" t="s">
        <v>1605</v>
      </c>
      <c r="H610" s="143" t="s">
        <v>66</v>
      </c>
      <c r="I610" s="145" t="s">
        <v>66</v>
      </c>
      <c r="J610" s="163"/>
      <c r="K610" s="143" t="s">
        <v>99</v>
      </c>
      <c r="L610" s="145" t="s">
        <v>93</v>
      </c>
      <c r="M610" s="147" t="s">
        <v>3</v>
      </c>
      <c r="N610" s="148" t="s">
        <v>1604</v>
      </c>
      <c r="O610" s="149"/>
      <c r="P610" s="150"/>
      <c r="Q610" s="150"/>
      <c r="R610" s="145" t="s">
        <v>193</v>
      </c>
      <c r="S610" s="151"/>
      <c r="T610" s="152"/>
      <c r="U610" s="153" t="s">
        <v>1606</v>
      </c>
      <c r="V610" s="145">
        <v>2026</v>
      </c>
      <c r="W610" s="152"/>
      <c r="X610" s="152"/>
      <c r="Y610" s="152"/>
      <c r="Z610" s="149">
        <v>48780</v>
      </c>
      <c r="AA610" s="150"/>
      <c r="AB610" s="150">
        <v>48780</v>
      </c>
      <c r="AC610" s="150"/>
      <c r="AD610" s="150"/>
      <c r="AE610" s="150">
        <v>48780</v>
      </c>
      <c r="AF610" s="154" t="s">
        <v>8</v>
      </c>
      <c r="AG610" s="153"/>
      <c r="AH610" s="150"/>
      <c r="AI610" s="150"/>
      <c r="AJ610" s="150"/>
      <c r="AK610" s="150"/>
      <c r="AL610" s="155"/>
      <c r="AM610" s="155"/>
      <c r="AN610" s="153"/>
    </row>
    <row r="611" spans="1:46" ht="35.65" customHeight="1" x14ac:dyDescent="0.25">
      <c r="A611" s="142" t="str">
        <f t="shared" si="55"/>
        <v>✔</v>
      </c>
      <c r="B611" s="143">
        <v>2026</v>
      </c>
      <c r="C611" s="144" t="s">
        <v>18</v>
      </c>
      <c r="D611" s="169"/>
      <c r="E611" s="145" t="s">
        <v>55</v>
      </c>
      <c r="F611" s="145">
        <v>1</v>
      </c>
      <c r="G611" s="146" t="s">
        <v>1607</v>
      </c>
      <c r="H611" s="143" t="s">
        <v>179</v>
      </c>
      <c r="I611" s="145" t="s">
        <v>184</v>
      </c>
      <c r="J611" s="163"/>
      <c r="K611" s="143" t="s">
        <v>99</v>
      </c>
      <c r="L611" s="145" t="s">
        <v>93</v>
      </c>
      <c r="M611" s="147" t="s">
        <v>3</v>
      </c>
      <c r="N611" s="148" t="s">
        <v>1604</v>
      </c>
      <c r="O611" s="149"/>
      <c r="P611" s="150"/>
      <c r="Q611" s="150"/>
      <c r="R611" s="145" t="s">
        <v>193</v>
      </c>
      <c r="S611" s="151"/>
      <c r="T611" s="152"/>
      <c r="U611" s="153" t="s">
        <v>1608</v>
      </c>
      <c r="V611" s="145">
        <v>2026</v>
      </c>
      <c r="W611" s="152"/>
      <c r="X611" s="152"/>
      <c r="Y611" s="152">
        <v>46217</v>
      </c>
      <c r="Z611" s="149" t="s">
        <v>1609</v>
      </c>
      <c r="AA611" s="150"/>
      <c r="AB611" s="150" t="s">
        <v>1609</v>
      </c>
      <c r="AC611" s="150"/>
      <c r="AD611" s="150"/>
      <c r="AE611" s="150" t="s">
        <v>1609</v>
      </c>
      <c r="AF611" s="154" t="s">
        <v>6</v>
      </c>
      <c r="AG611" s="153"/>
      <c r="AH611" s="150"/>
      <c r="AI611" s="150"/>
      <c r="AJ611" s="150"/>
      <c r="AK611" s="150"/>
      <c r="AL611" s="155"/>
      <c r="AM611" s="155"/>
      <c r="AN611" s="153"/>
    </row>
    <row r="612" spans="1:46" ht="50.65" customHeight="1" x14ac:dyDescent="0.25">
      <c r="A612" s="142" t="str">
        <f t="shared" si="55"/>
        <v>✔</v>
      </c>
      <c r="B612" s="143">
        <v>2026</v>
      </c>
      <c r="C612" s="144" t="s">
        <v>18</v>
      </c>
      <c r="D612" s="169"/>
      <c r="E612" s="145" t="s">
        <v>55</v>
      </c>
      <c r="F612" s="145">
        <v>1</v>
      </c>
      <c r="G612" s="146" t="s">
        <v>1610</v>
      </c>
      <c r="H612" s="143" t="s">
        <v>179</v>
      </c>
      <c r="I612" s="145" t="s">
        <v>184</v>
      </c>
      <c r="J612" s="163"/>
      <c r="K612" s="143" t="s">
        <v>99</v>
      </c>
      <c r="L612" s="145" t="s">
        <v>93</v>
      </c>
      <c r="M612" s="147" t="s">
        <v>3</v>
      </c>
      <c r="N612" s="148" t="s">
        <v>1604</v>
      </c>
      <c r="O612" s="149"/>
      <c r="P612" s="150"/>
      <c r="Q612" s="150"/>
      <c r="R612" s="145" t="s">
        <v>193</v>
      </c>
      <c r="S612" s="151"/>
      <c r="T612" s="152"/>
      <c r="U612" s="153" t="s">
        <v>1611</v>
      </c>
      <c r="V612" s="145">
        <v>2026</v>
      </c>
      <c r="W612" s="152"/>
      <c r="X612" s="152"/>
      <c r="Y612" s="152">
        <v>46217</v>
      </c>
      <c r="Z612" s="149">
        <v>260000</v>
      </c>
      <c r="AA612" s="150"/>
      <c r="AB612" s="150">
        <v>260000</v>
      </c>
      <c r="AC612" s="150"/>
      <c r="AD612" s="150"/>
      <c r="AE612" s="150">
        <v>260000</v>
      </c>
      <c r="AF612" s="154" t="s">
        <v>6</v>
      </c>
      <c r="AG612" s="153"/>
      <c r="AH612" s="150"/>
      <c r="AI612" s="150"/>
      <c r="AJ612" s="150"/>
      <c r="AK612" s="150"/>
      <c r="AL612" s="155"/>
      <c r="AM612" s="155"/>
      <c r="AN612" s="153"/>
    </row>
    <row r="613" spans="1:46" ht="46.5" customHeight="1" x14ac:dyDescent="0.25">
      <c r="A613" s="142" t="str">
        <f t="shared" si="55"/>
        <v>◕</v>
      </c>
      <c r="B613" s="143">
        <v>2026</v>
      </c>
      <c r="C613" s="144" t="s">
        <v>26</v>
      </c>
      <c r="D613" s="144" t="s">
        <v>1612</v>
      </c>
      <c r="E613" s="145" t="s">
        <v>55</v>
      </c>
      <c r="F613" s="145">
        <v>1</v>
      </c>
      <c r="G613" s="146" t="s">
        <v>1613</v>
      </c>
      <c r="H613" s="143" t="s">
        <v>66</v>
      </c>
      <c r="I613" s="145" t="s">
        <v>66</v>
      </c>
      <c r="J613" s="163"/>
      <c r="K613" s="143" t="s">
        <v>99</v>
      </c>
      <c r="L613" s="145" t="s">
        <v>93</v>
      </c>
      <c r="M613" s="147" t="s">
        <v>3</v>
      </c>
      <c r="N613" s="148" t="s">
        <v>256</v>
      </c>
      <c r="O613" s="149"/>
      <c r="P613" s="150"/>
      <c r="Q613" s="150"/>
      <c r="R613" s="145" t="s">
        <v>193</v>
      </c>
      <c r="S613" s="151"/>
      <c r="T613" s="152"/>
      <c r="U613" s="153" t="s">
        <v>1614</v>
      </c>
      <c r="V613" s="145">
        <v>2026</v>
      </c>
      <c r="W613" s="152"/>
      <c r="X613" s="152"/>
      <c r="Y613" s="152"/>
      <c r="Z613" s="149">
        <v>42000</v>
      </c>
      <c r="AA613" s="150"/>
      <c r="AB613" s="150">
        <v>42000</v>
      </c>
      <c r="AC613" s="150"/>
      <c r="AD613" s="150"/>
      <c r="AE613" s="150">
        <v>42000</v>
      </c>
      <c r="AF613" s="154" t="s">
        <v>8</v>
      </c>
      <c r="AG613" s="153"/>
      <c r="AH613" s="150"/>
      <c r="AI613" s="150"/>
      <c r="AJ613" s="150"/>
      <c r="AK613" s="150"/>
      <c r="AL613" s="155"/>
      <c r="AM613" s="155"/>
      <c r="AN613" s="153" t="s">
        <v>1615</v>
      </c>
    </row>
    <row r="614" spans="1:46" ht="50.65" customHeight="1" x14ac:dyDescent="0.25">
      <c r="A614" s="142" t="str">
        <f t="shared" si="55"/>
        <v>✖</v>
      </c>
      <c r="B614" s="143">
        <v>2026</v>
      </c>
      <c r="C614" s="144" t="s">
        <v>761</v>
      </c>
      <c r="D614" s="144" t="s">
        <v>1616</v>
      </c>
      <c r="E614" s="145" t="s">
        <v>51</v>
      </c>
      <c r="F614" s="145">
        <v>1</v>
      </c>
      <c r="G614" s="146" t="s">
        <v>1617</v>
      </c>
      <c r="H614" s="143" t="s">
        <v>179</v>
      </c>
      <c r="I614" s="145" t="s">
        <v>64</v>
      </c>
      <c r="J614" s="163"/>
      <c r="K614" s="143" t="s">
        <v>98</v>
      </c>
      <c r="L614" s="145" t="s">
        <v>93</v>
      </c>
      <c r="M614" s="147" t="s">
        <v>4</v>
      </c>
      <c r="N614" s="148" t="s">
        <v>1064</v>
      </c>
      <c r="O614" s="149">
        <f>P614*1.2</f>
        <v>1186099.2</v>
      </c>
      <c r="P614" s="150">
        <v>988416</v>
      </c>
      <c r="Q614" s="150">
        <f>P614/1.2</f>
        <v>823680</v>
      </c>
      <c r="R614" s="145" t="s">
        <v>193</v>
      </c>
      <c r="S614" s="151"/>
      <c r="T614" s="152"/>
      <c r="U614" s="153"/>
      <c r="V614" s="145"/>
      <c r="W614" s="152">
        <v>46209</v>
      </c>
      <c r="X614" s="152"/>
      <c r="Y614" s="152"/>
      <c r="Z614" s="149"/>
      <c r="AA614" s="150"/>
      <c r="AB614" s="150"/>
      <c r="AC614" s="150"/>
      <c r="AD614" s="150"/>
      <c r="AE614" s="150"/>
      <c r="AF614" s="154" t="s">
        <v>10</v>
      </c>
      <c r="AG614" s="153"/>
      <c r="AH614" s="150"/>
      <c r="AI614" s="150"/>
      <c r="AJ614" s="150"/>
      <c r="AK614" s="150"/>
      <c r="AL614" s="155"/>
      <c r="AM614" s="155"/>
      <c r="AN614" s="153"/>
    </row>
    <row r="615" spans="1:46" ht="35.65" customHeight="1" x14ac:dyDescent="0.25">
      <c r="A615" s="142" t="str">
        <f t="shared" si="55"/>
        <v>◕</v>
      </c>
      <c r="B615" s="143">
        <v>2026</v>
      </c>
      <c r="C615" s="144" t="s">
        <v>24</v>
      </c>
      <c r="D615" s="144" t="s">
        <v>1618</v>
      </c>
      <c r="E615" s="145" t="s">
        <v>53</v>
      </c>
      <c r="F615" s="145">
        <v>1</v>
      </c>
      <c r="G615" s="146" t="s">
        <v>1619</v>
      </c>
      <c r="H615" s="143" t="s">
        <v>66</v>
      </c>
      <c r="I615" s="145" t="s">
        <v>66</v>
      </c>
      <c r="J615" s="145" t="s">
        <v>1618</v>
      </c>
      <c r="K615" s="143" t="s">
        <v>99</v>
      </c>
      <c r="L615" s="145" t="s">
        <v>93</v>
      </c>
      <c r="M615" s="147" t="s">
        <v>3</v>
      </c>
      <c r="N615" s="148" t="s">
        <v>120</v>
      </c>
      <c r="O615" s="149"/>
      <c r="P615" s="150"/>
      <c r="Q615" s="150"/>
      <c r="R615" s="145" t="s">
        <v>194</v>
      </c>
      <c r="S615" s="151"/>
      <c r="T615" s="152"/>
      <c r="U615" s="153" t="s">
        <v>1620</v>
      </c>
      <c r="V615" s="145">
        <v>2026</v>
      </c>
      <c r="W615" s="152">
        <v>46212</v>
      </c>
      <c r="X615" s="152"/>
      <c r="Y615" s="152"/>
      <c r="Z615" s="149">
        <v>9600</v>
      </c>
      <c r="AA615" s="150"/>
      <c r="AB615" s="150">
        <f>Engagements2026Juillet[[#This Row],[MONTANT MARCHE HT PART EN MAD]]</f>
        <v>9600</v>
      </c>
      <c r="AC615" s="150"/>
      <c r="AD615" s="150"/>
      <c r="AE615" s="150">
        <f>Engagements2026Juillet[[#This Row],[MONTANT MARCHE HT PART EN MAD]]</f>
        <v>9600</v>
      </c>
      <c r="AF615" s="154" t="s">
        <v>8</v>
      </c>
      <c r="AG615" s="153"/>
      <c r="AH615" s="150"/>
      <c r="AI615" s="150"/>
      <c r="AJ615" s="150"/>
      <c r="AK615" s="150"/>
      <c r="AL615" s="155"/>
      <c r="AM615" s="155"/>
      <c r="AN615" s="153"/>
    </row>
    <row r="616" spans="1:46" ht="50.65" customHeight="1" x14ac:dyDescent="0.25">
      <c r="A616" s="142" t="str">
        <f t="shared" si="55"/>
        <v>✔</v>
      </c>
      <c r="B616" s="143">
        <v>2026</v>
      </c>
      <c r="C616" s="144" t="s">
        <v>27</v>
      </c>
      <c r="D616" s="144" t="s">
        <v>1621</v>
      </c>
      <c r="E616" s="145" t="s">
        <v>39</v>
      </c>
      <c r="F616" s="145">
        <v>1</v>
      </c>
      <c r="G616" s="146" t="s">
        <v>1622</v>
      </c>
      <c r="H616" s="143" t="s">
        <v>179</v>
      </c>
      <c r="I616" s="145" t="s">
        <v>184</v>
      </c>
      <c r="J616" s="145" t="s">
        <v>1621</v>
      </c>
      <c r="K616" s="143" t="s">
        <v>99</v>
      </c>
      <c r="L616" s="145" t="s">
        <v>93</v>
      </c>
      <c r="M616" s="147" t="s">
        <v>3</v>
      </c>
      <c r="N616" s="148" t="s">
        <v>256</v>
      </c>
      <c r="O616" s="149"/>
      <c r="P616" s="150"/>
      <c r="Q616" s="150"/>
      <c r="R616" s="145" t="s">
        <v>196</v>
      </c>
      <c r="S616" s="151"/>
      <c r="T616" s="152"/>
      <c r="U616" s="153" t="s">
        <v>1623</v>
      </c>
      <c r="V616" s="145">
        <v>2026</v>
      </c>
      <c r="W616" s="152"/>
      <c r="X616" s="152"/>
      <c r="Y616" s="152"/>
      <c r="Z616" s="149">
        <v>48000</v>
      </c>
      <c r="AA616" s="150"/>
      <c r="AB616" s="150">
        <v>48000</v>
      </c>
      <c r="AC616" s="150"/>
      <c r="AD616" s="150"/>
      <c r="AE616" s="150">
        <v>48000</v>
      </c>
      <c r="AF616" s="154" t="s">
        <v>6</v>
      </c>
      <c r="AG616" s="153"/>
      <c r="AH616" s="150"/>
      <c r="AI616" s="150"/>
      <c r="AJ616" s="150"/>
      <c r="AK616" s="150"/>
      <c r="AL616" s="155"/>
      <c r="AM616" s="155"/>
      <c r="AN616" s="153"/>
      <c r="AO616" s="170"/>
      <c r="AP616" s="171"/>
      <c r="AQ616" s="172"/>
      <c r="AR616" s="172"/>
      <c r="AS616" s="173"/>
      <c r="AT616" s="174"/>
    </row>
    <row r="617" spans="1:46" ht="50.65" customHeight="1" x14ac:dyDescent="0.25">
      <c r="A617" s="142" t="str">
        <f t="shared" si="55"/>
        <v>✔</v>
      </c>
      <c r="B617" s="143">
        <v>2026</v>
      </c>
      <c r="C617" s="144" t="s">
        <v>27</v>
      </c>
      <c r="D617" s="144" t="s">
        <v>1624</v>
      </c>
      <c r="E617" s="145" t="s">
        <v>39</v>
      </c>
      <c r="F617" s="145">
        <v>1</v>
      </c>
      <c r="G617" s="146" t="s">
        <v>1625</v>
      </c>
      <c r="H617" s="143" t="s">
        <v>179</v>
      </c>
      <c r="I617" s="145" t="s">
        <v>184</v>
      </c>
      <c r="J617" s="145" t="s">
        <v>1626</v>
      </c>
      <c r="K617" s="143" t="s">
        <v>99</v>
      </c>
      <c r="L617" s="145" t="s">
        <v>93</v>
      </c>
      <c r="M617" s="147" t="s">
        <v>3</v>
      </c>
      <c r="N617" s="148" t="s">
        <v>256</v>
      </c>
      <c r="O617" s="149"/>
      <c r="P617" s="150"/>
      <c r="Q617" s="150"/>
      <c r="R617" s="145" t="s">
        <v>196</v>
      </c>
      <c r="S617" s="151"/>
      <c r="T617" s="152"/>
      <c r="U617" s="153" t="s">
        <v>1627</v>
      </c>
      <c r="V617" s="145">
        <v>2026</v>
      </c>
      <c r="W617" s="152"/>
      <c r="X617" s="152"/>
      <c r="Y617" s="152"/>
      <c r="Z617" s="149">
        <v>48000</v>
      </c>
      <c r="AA617" s="150"/>
      <c r="AB617" s="150">
        <v>48000</v>
      </c>
      <c r="AC617" s="150"/>
      <c r="AD617" s="150"/>
      <c r="AE617" s="150">
        <v>48000</v>
      </c>
      <c r="AF617" s="154" t="s">
        <v>6</v>
      </c>
      <c r="AG617" s="153"/>
      <c r="AH617" s="150"/>
      <c r="AI617" s="150"/>
      <c r="AJ617" s="150"/>
      <c r="AK617" s="150"/>
      <c r="AL617" s="155"/>
      <c r="AM617" s="155"/>
      <c r="AN617" s="153"/>
      <c r="AO617" s="170"/>
      <c r="AP617" s="171"/>
      <c r="AQ617" s="172"/>
      <c r="AR617" s="172"/>
      <c r="AS617" s="173"/>
      <c r="AT617" s="174"/>
    </row>
    <row r="618" spans="1:46" ht="50.65" customHeight="1" x14ac:dyDescent="0.25">
      <c r="A618" s="142" t="str">
        <f t="shared" si="55"/>
        <v>✔</v>
      </c>
      <c r="B618" s="143">
        <v>2026</v>
      </c>
      <c r="C618" s="144" t="s">
        <v>27</v>
      </c>
      <c r="D618" s="144" t="s">
        <v>1628</v>
      </c>
      <c r="E618" s="145" t="s">
        <v>39</v>
      </c>
      <c r="F618" s="145">
        <v>1</v>
      </c>
      <c r="G618" s="146" t="s">
        <v>1629</v>
      </c>
      <c r="H618" s="143" t="s">
        <v>179</v>
      </c>
      <c r="I618" s="145" t="s">
        <v>184</v>
      </c>
      <c r="J618" s="145" t="s">
        <v>1628</v>
      </c>
      <c r="K618" s="143" t="s">
        <v>99</v>
      </c>
      <c r="L618" s="145" t="s">
        <v>93</v>
      </c>
      <c r="M618" s="147" t="s">
        <v>3</v>
      </c>
      <c r="N618" s="148" t="s">
        <v>256</v>
      </c>
      <c r="O618" s="149"/>
      <c r="P618" s="150"/>
      <c r="Q618" s="150"/>
      <c r="R618" s="145" t="s">
        <v>196</v>
      </c>
      <c r="S618" s="151"/>
      <c r="T618" s="152"/>
      <c r="U618" s="153" t="s">
        <v>1630</v>
      </c>
      <c r="V618" s="145">
        <v>2026</v>
      </c>
      <c r="W618" s="152"/>
      <c r="X618" s="152"/>
      <c r="Y618" s="152"/>
      <c r="Z618" s="149">
        <v>48000</v>
      </c>
      <c r="AA618" s="150"/>
      <c r="AB618" s="150">
        <v>48000</v>
      </c>
      <c r="AC618" s="150"/>
      <c r="AD618" s="150"/>
      <c r="AE618" s="150">
        <v>48000</v>
      </c>
      <c r="AF618" s="154" t="s">
        <v>6</v>
      </c>
      <c r="AG618" s="153"/>
      <c r="AH618" s="150"/>
      <c r="AI618" s="150"/>
      <c r="AJ618" s="150"/>
      <c r="AK618" s="150"/>
      <c r="AL618" s="155"/>
      <c r="AM618" s="155"/>
      <c r="AN618" s="153"/>
      <c r="AO618" s="170"/>
      <c r="AP618" s="171"/>
      <c r="AQ618" s="172"/>
      <c r="AR618" s="172"/>
      <c r="AS618" s="173"/>
      <c r="AT618" s="174"/>
    </row>
    <row r="619" spans="1:46" ht="65.45" customHeight="1" x14ac:dyDescent="0.25">
      <c r="A619" s="142" t="str">
        <f t="shared" si="55"/>
        <v>◑</v>
      </c>
      <c r="B619" s="143">
        <v>2026</v>
      </c>
      <c r="C619" s="144" t="s">
        <v>20</v>
      </c>
      <c r="D619" s="144" t="s">
        <v>1631</v>
      </c>
      <c r="E619" s="145" t="s">
        <v>51</v>
      </c>
      <c r="F619" s="145">
        <v>1</v>
      </c>
      <c r="G619" s="146" t="s">
        <v>1632</v>
      </c>
      <c r="H619" s="143" t="s">
        <v>179</v>
      </c>
      <c r="I619" s="145" t="s">
        <v>186</v>
      </c>
      <c r="J619" s="163"/>
      <c r="K619" s="143" t="s">
        <v>98</v>
      </c>
      <c r="L619" s="145" t="s">
        <v>93</v>
      </c>
      <c r="M619" s="147" t="s">
        <v>4</v>
      </c>
      <c r="N619" s="148" t="s">
        <v>166</v>
      </c>
      <c r="O619" s="149">
        <f>Engagements2026Juillet[[#This Row],[ESTIMATION TTC]]*1.2</f>
        <v>388353.6</v>
      </c>
      <c r="P619" s="150">
        <v>323628</v>
      </c>
      <c r="Q619" s="150">
        <f>Engagements2026Juillet[[#This Row],[ESTIMATION TTC]]/1.2</f>
        <v>269690</v>
      </c>
      <c r="R619" s="145" t="s">
        <v>193</v>
      </c>
      <c r="S619" s="151"/>
      <c r="T619" s="152"/>
      <c r="U619" s="153"/>
      <c r="V619" s="163"/>
      <c r="W619" s="152">
        <v>46218</v>
      </c>
      <c r="X619" s="152"/>
      <c r="Y619" s="152"/>
      <c r="Z619" s="149"/>
      <c r="AA619" s="150"/>
      <c r="AB619" s="150"/>
      <c r="AC619" s="150"/>
      <c r="AD619" s="150"/>
      <c r="AE619" s="150"/>
      <c r="AF619" s="154" t="s">
        <v>7</v>
      </c>
      <c r="AG619" s="153"/>
      <c r="AH619" s="150"/>
      <c r="AI619" s="150"/>
      <c r="AJ619" s="150"/>
      <c r="AK619" s="150"/>
      <c r="AL619" s="155"/>
      <c r="AM619" s="155"/>
      <c r="AN619" s="153"/>
      <c r="AO619" s="170"/>
      <c r="AP619" s="171"/>
      <c r="AQ619" s="172"/>
      <c r="AR619" s="172"/>
      <c r="AS619" s="173"/>
      <c r="AT619" s="174"/>
    </row>
    <row r="620" spans="1:46" ht="35.65" customHeight="1" x14ac:dyDescent="0.25">
      <c r="A620" s="142" t="str">
        <f t="shared" si="55"/>
        <v>✖</v>
      </c>
      <c r="B620" s="143">
        <v>2026</v>
      </c>
      <c r="C620" s="144" t="s">
        <v>20</v>
      </c>
      <c r="D620" s="144" t="s">
        <v>1633</v>
      </c>
      <c r="E620" s="145" t="s">
        <v>51</v>
      </c>
      <c r="F620" s="145">
        <v>1</v>
      </c>
      <c r="G620" s="146" t="s">
        <v>1634</v>
      </c>
      <c r="H620" s="143" t="s">
        <v>179</v>
      </c>
      <c r="I620" s="145" t="s">
        <v>64</v>
      </c>
      <c r="J620" s="163"/>
      <c r="K620" s="143" t="s">
        <v>98</v>
      </c>
      <c r="L620" s="145" t="s">
        <v>94</v>
      </c>
      <c r="M620" s="147" t="s">
        <v>4</v>
      </c>
      <c r="N620" s="148" t="s">
        <v>1021</v>
      </c>
      <c r="O620" s="149">
        <f>Engagements2026Juillet[[#This Row],[ESTIMATION TTC]]*1.2</f>
        <v>3758731.1999999997</v>
      </c>
      <c r="P620" s="150">
        <v>3132276</v>
      </c>
      <c r="Q620" s="150">
        <f>Engagements2026Juillet[[#This Row],[ESTIMATION TTC]]/1.2</f>
        <v>2610230</v>
      </c>
      <c r="R620" s="145"/>
      <c r="S620" s="151"/>
      <c r="T620" s="152"/>
      <c r="U620" s="153"/>
      <c r="V620" s="163"/>
      <c r="W620" s="152">
        <v>46127</v>
      </c>
      <c r="X620" s="152"/>
      <c r="Y620" s="152"/>
      <c r="Z620" s="149"/>
      <c r="AA620" s="150"/>
      <c r="AB620" s="150"/>
      <c r="AC620" s="150"/>
      <c r="AD620" s="150"/>
      <c r="AE620" s="150"/>
      <c r="AF620" s="154" t="s">
        <v>10</v>
      </c>
      <c r="AG620" s="153"/>
      <c r="AH620" s="150"/>
      <c r="AI620" s="150"/>
      <c r="AJ620" s="150"/>
      <c r="AK620" s="150"/>
      <c r="AL620" s="155"/>
      <c r="AM620" s="155"/>
      <c r="AN620" s="153"/>
      <c r="AO620" s="170"/>
      <c r="AP620" s="171"/>
      <c r="AQ620" s="172"/>
      <c r="AR620" s="172"/>
      <c r="AS620" s="173"/>
      <c r="AT620" s="174"/>
    </row>
    <row r="621" spans="1:46" ht="50.65" customHeight="1" x14ac:dyDescent="0.25">
      <c r="A621" s="142" t="str">
        <f t="shared" si="55"/>
        <v>◕</v>
      </c>
      <c r="B621" s="143">
        <v>2026</v>
      </c>
      <c r="C621" s="144" t="s">
        <v>23</v>
      </c>
      <c r="D621" s="144" t="s">
        <v>1635</v>
      </c>
      <c r="E621" s="145" t="s">
        <v>39</v>
      </c>
      <c r="F621" s="145">
        <v>1</v>
      </c>
      <c r="G621" s="146" t="s">
        <v>1636</v>
      </c>
      <c r="H621" s="143" t="s">
        <v>66</v>
      </c>
      <c r="I621" s="145" t="s">
        <v>66</v>
      </c>
      <c r="J621" s="163"/>
      <c r="K621" s="143" t="s">
        <v>99</v>
      </c>
      <c r="L621" s="145" t="s">
        <v>93</v>
      </c>
      <c r="M621" s="147" t="s">
        <v>3</v>
      </c>
      <c r="N621" s="148" t="s">
        <v>256</v>
      </c>
      <c r="O621" s="149"/>
      <c r="P621" s="150"/>
      <c r="Q621" s="150"/>
      <c r="R621" s="145" t="s">
        <v>196</v>
      </c>
      <c r="S621" s="151"/>
      <c r="T621" s="152"/>
      <c r="U621" s="153" t="s">
        <v>1637</v>
      </c>
      <c r="V621" s="145">
        <v>2026</v>
      </c>
      <c r="W621" s="152"/>
      <c r="X621" s="152"/>
      <c r="Y621" s="152"/>
      <c r="Z621" s="149"/>
      <c r="AA621" s="150"/>
      <c r="AB621" s="150">
        <v>350000</v>
      </c>
      <c r="AC621" s="150"/>
      <c r="AD621" s="150"/>
      <c r="AE621" s="150">
        <f>Engagements2026Juillet[[#This Row],[MONTANT MARCHE TTC  PART EN MAD]]</f>
        <v>350000</v>
      </c>
      <c r="AF621" s="154" t="s">
        <v>8</v>
      </c>
      <c r="AG621" s="153"/>
      <c r="AH621" s="150"/>
      <c r="AI621" s="150"/>
      <c r="AJ621" s="150"/>
      <c r="AK621" s="150"/>
      <c r="AL621" s="155"/>
      <c r="AM621" s="155"/>
      <c r="AN621" s="153"/>
      <c r="AO621" s="170"/>
      <c r="AP621" s="171"/>
      <c r="AQ621" s="172"/>
      <c r="AR621" s="172"/>
      <c r="AS621" s="173"/>
      <c r="AT621" s="174"/>
    </row>
    <row r="622" spans="1:46" ht="35.65" customHeight="1" x14ac:dyDescent="0.25">
      <c r="A622" s="142" t="str">
        <f t="shared" si="55"/>
        <v>◕</v>
      </c>
      <c r="B622" s="143">
        <v>2026</v>
      </c>
      <c r="C622" s="144" t="s">
        <v>26</v>
      </c>
      <c r="D622" s="144" t="s">
        <v>1638</v>
      </c>
      <c r="E622" s="145" t="s">
        <v>53</v>
      </c>
      <c r="F622" s="145">
        <v>1</v>
      </c>
      <c r="G622" s="146" t="s">
        <v>1639</v>
      </c>
      <c r="H622" s="143" t="s">
        <v>66</v>
      </c>
      <c r="I622" s="145" t="s">
        <v>66</v>
      </c>
      <c r="J622" s="145" t="s">
        <v>1638</v>
      </c>
      <c r="K622" s="143" t="s">
        <v>99</v>
      </c>
      <c r="L622" s="145"/>
      <c r="M622" s="147" t="s">
        <v>3</v>
      </c>
      <c r="N622" s="148" t="s">
        <v>111</v>
      </c>
      <c r="O622" s="149"/>
      <c r="P622" s="150"/>
      <c r="Q622" s="150"/>
      <c r="R622" s="145" t="s">
        <v>193</v>
      </c>
      <c r="S622" s="151"/>
      <c r="T622" s="152"/>
      <c r="U622" s="153" t="s">
        <v>1640</v>
      </c>
      <c r="V622" s="163"/>
      <c r="W622" s="152">
        <v>46223</v>
      </c>
      <c r="X622" s="152"/>
      <c r="Y622" s="152"/>
      <c r="Z622" s="149">
        <v>11660</v>
      </c>
      <c r="AA622" s="150"/>
      <c r="AB622" s="150">
        <f>+Engagements2026Juillet[[#This Row],[MONTANT MARCHE HT PART EN MAD]]*1.2</f>
        <v>13992</v>
      </c>
      <c r="AC622" s="150"/>
      <c r="AD622" s="150"/>
      <c r="AE622" s="150">
        <f>Engagements2026Juillet[[#This Row],[MONTANT MARCHE TTC  PART EN MAD]]</f>
        <v>13992</v>
      </c>
      <c r="AF622" s="154" t="s">
        <v>8</v>
      </c>
      <c r="AG622" s="153"/>
      <c r="AH622" s="150"/>
      <c r="AI622" s="150"/>
      <c r="AJ622" s="150"/>
      <c r="AK622" s="150"/>
      <c r="AL622" s="155"/>
      <c r="AM622" s="155"/>
      <c r="AN622" s="153"/>
      <c r="AO622" s="170"/>
      <c r="AP622" s="171"/>
      <c r="AQ622" s="172"/>
      <c r="AR622" s="172"/>
      <c r="AS622" s="173"/>
      <c r="AT622" s="174"/>
    </row>
    <row r="623" spans="1:46" ht="35.65" customHeight="1" x14ac:dyDescent="0.25">
      <c r="A623" s="142" t="str">
        <f t="shared" si="55"/>
        <v>◑</v>
      </c>
      <c r="B623" s="143">
        <v>2026</v>
      </c>
      <c r="C623" s="144" t="s">
        <v>20</v>
      </c>
      <c r="D623" s="144" t="s">
        <v>1641</v>
      </c>
      <c r="E623" s="145" t="s">
        <v>51</v>
      </c>
      <c r="F623" s="145">
        <v>1</v>
      </c>
      <c r="G623" s="146" t="s">
        <v>1532</v>
      </c>
      <c r="H623" s="143" t="s">
        <v>179</v>
      </c>
      <c r="I623" s="145" t="s">
        <v>186</v>
      </c>
      <c r="J623" s="163"/>
      <c r="K623" s="143" t="s">
        <v>98</v>
      </c>
      <c r="L623" s="145" t="s">
        <v>93</v>
      </c>
      <c r="M623" s="147" t="s">
        <v>3</v>
      </c>
      <c r="N623" s="148" t="s">
        <v>120</v>
      </c>
      <c r="O623" s="149">
        <f>Engagements2026Juillet[[#This Row],[ESTIMATION TTC]]*1.2</f>
        <v>135388.79999999999</v>
      </c>
      <c r="P623" s="150">
        <v>112824</v>
      </c>
      <c r="Q623" s="150">
        <f>Engagements2026Juillet[[#This Row],[ESTIMATION TTC]]/1.2</f>
        <v>94020</v>
      </c>
      <c r="R623" s="145" t="s">
        <v>193</v>
      </c>
      <c r="S623" s="151"/>
      <c r="T623" s="152"/>
      <c r="U623" s="153"/>
      <c r="V623" s="163"/>
      <c r="W623" s="152"/>
      <c r="X623" s="152"/>
      <c r="Y623" s="152"/>
      <c r="Z623" s="149"/>
      <c r="AA623" s="150"/>
      <c r="AB623" s="150"/>
      <c r="AC623" s="150"/>
      <c r="AD623" s="150"/>
      <c r="AE623" s="150"/>
      <c r="AF623" s="154" t="s">
        <v>7</v>
      </c>
      <c r="AG623" s="153"/>
      <c r="AH623" s="150"/>
      <c r="AI623" s="150"/>
      <c r="AJ623" s="150"/>
      <c r="AK623" s="150"/>
      <c r="AL623" s="155"/>
      <c r="AM623" s="155"/>
      <c r="AN623" s="153"/>
      <c r="AO623" s="170"/>
      <c r="AP623" s="171"/>
      <c r="AQ623" s="172"/>
      <c r="AR623" s="172"/>
      <c r="AS623" s="173"/>
      <c r="AT623" s="174"/>
    </row>
    <row r="624" spans="1:46" ht="65.45" customHeight="1" x14ac:dyDescent="0.25">
      <c r="A624" s="142" t="str">
        <f t="shared" si="55"/>
        <v>✖</v>
      </c>
      <c r="B624" s="143">
        <v>2026</v>
      </c>
      <c r="C624" s="144" t="s">
        <v>18</v>
      </c>
      <c r="D624" s="144" t="s">
        <v>1642</v>
      </c>
      <c r="E624" s="145" t="s">
        <v>39</v>
      </c>
      <c r="F624" s="145">
        <v>1</v>
      </c>
      <c r="G624" s="146" t="s">
        <v>1643</v>
      </c>
      <c r="H624" s="143" t="s">
        <v>66</v>
      </c>
      <c r="I624" s="145" t="s">
        <v>66</v>
      </c>
      <c r="J624" s="163"/>
      <c r="K624" s="143" t="s">
        <v>99</v>
      </c>
      <c r="L624" s="145" t="s">
        <v>93</v>
      </c>
      <c r="M624" s="147" t="s">
        <v>3</v>
      </c>
      <c r="N624" s="148" t="s">
        <v>236</v>
      </c>
      <c r="O624" s="149"/>
      <c r="P624" s="150"/>
      <c r="Q624" s="150"/>
      <c r="R624" s="145" t="s">
        <v>193</v>
      </c>
      <c r="S624" s="151"/>
      <c r="T624" s="152"/>
      <c r="U624" s="153" t="s">
        <v>1644</v>
      </c>
      <c r="V624" s="152">
        <v>46224</v>
      </c>
      <c r="W624" s="152"/>
      <c r="X624" s="152"/>
      <c r="Y624" s="152"/>
      <c r="Z624" s="149">
        <v>12000</v>
      </c>
      <c r="AA624" s="150"/>
      <c r="AB624" s="150">
        <v>12000</v>
      </c>
      <c r="AC624" s="150"/>
      <c r="AD624" s="150"/>
      <c r="AE624" s="150">
        <v>0</v>
      </c>
      <c r="AF624" s="154" t="s">
        <v>10</v>
      </c>
      <c r="AG624" s="153"/>
      <c r="AH624" s="150"/>
      <c r="AI624" s="150"/>
      <c r="AJ624" s="150"/>
      <c r="AK624" s="150"/>
      <c r="AL624" s="155"/>
      <c r="AM624" s="155"/>
      <c r="AN624" s="153"/>
      <c r="AO624" s="170"/>
      <c r="AP624" s="171"/>
      <c r="AQ624" s="172"/>
      <c r="AR624" s="172"/>
      <c r="AS624" s="173"/>
      <c r="AT624" s="174"/>
    </row>
    <row r="625" spans="1:46" ht="60" customHeight="1" x14ac:dyDescent="0.25">
      <c r="A625" s="142" t="str">
        <f t="shared" si="55"/>
        <v>✔</v>
      </c>
      <c r="B625" s="143">
        <v>2026</v>
      </c>
      <c r="C625" s="144" t="s">
        <v>18</v>
      </c>
      <c r="D625" s="144" t="s">
        <v>1645</v>
      </c>
      <c r="E625" s="145" t="s">
        <v>39</v>
      </c>
      <c r="F625" s="145"/>
      <c r="G625" s="146" t="s">
        <v>1646</v>
      </c>
      <c r="H625" s="143" t="s">
        <v>179</v>
      </c>
      <c r="I625" s="145" t="s">
        <v>184</v>
      </c>
      <c r="J625" s="163"/>
      <c r="K625" s="143" t="s">
        <v>99</v>
      </c>
      <c r="L625" s="145" t="s">
        <v>93</v>
      </c>
      <c r="M625" s="147" t="s">
        <v>3</v>
      </c>
      <c r="N625" s="148" t="s">
        <v>236</v>
      </c>
      <c r="O625" s="149"/>
      <c r="P625" s="150"/>
      <c r="Q625" s="150"/>
      <c r="R625" s="145" t="s">
        <v>193</v>
      </c>
      <c r="S625" s="151"/>
      <c r="T625" s="152"/>
      <c r="U625" s="153" t="s">
        <v>1647</v>
      </c>
      <c r="V625" s="152">
        <v>46224</v>
      </c>
      <c r="W625" s="152"/>
      <c r="X625" s="152"/>
      <c r="Y625" s="152"/>
      <c r="Z625" s="149">
        <v>36600</v>
      </c>
      <c r="AA625" s="150"/>
      <c r="AB625" s="150">
        <v>36600</v>
      </c>
      <c r="AC625" s="150"/>
      <c r="AD625" s="150"/>
      <c r="AE625" s="150">
        <v>36600</v>
      </c>
      <c r="AF625" s="154" t="s">
        <v>6</v>
      </c>
      <c r="AG625" s="153"/>
      <c r="AH625" s="150"/>
      <c r="AI625" s="150"/>
      <c r="AJ625" s="150"/>
      <c r="AK625" s="150"/>
      <c r="AL625" s="155"/>
      <c r="AM625" s="155"/>
      <c r="AN625" s="153"/>
      <c r="AO625" s="170"/>
      <c r="AP625" s="171"/>
      <c r="AQ625" s="172"/>
      <c r="AR625" s="172"/>
      <c r="AS625" s="173"/>
      <c r="AT625" s="174"/>
    </row>
    <row r="626" spans="1:46" ht="46.5" customHeight="1" x14ac:dyDescent="0.25">
      <c r="A626" s="142" t="str">
        <f t="shared" si="55"/>
        <v>✔</v>
      </c>
      <c r="B626" s="143">
        <v>2026</v>
      </c>
      <c r="C626" s="144" t="s">
        <v>30</v>
      </c>
      <c r="D626" s="144" t="s">
        <v>1648</v>
      </c>
      <c r="E626" s="145" t="s">
        <v>39</v>
      </c>
      <c r="F626" s="145">
        <v>1</v>
      </c>
      <c r="G626" s="146" t="s">
        <v>1649</v>
      </c>
      <c r="H626" s="143" t="s">
        <v>179</v>
      </c>
      <c r="I626" s="145" t="s">
        <v>184</v>
      </c>
      <c r="J626" s="163"/>
      <c r="K626" s="143" t="s">
        <v>99</v>
      </c>
      <c r="L626" s="145" t="s">
        <v>93</v>
      </c>
      <c r="M626" s="147" t="s">
        <v>3</v>
      </c>
      <c r="N626" s="148" t="s">
        <v>256</v>
      </c>
      <c r="O626" s="149"/>
      <c r="P626" s="150"/>
      <c r="Q626" s="150"/>
      <c r="R626" s="145" t="s">
        <v>193</v>
      </c>
      <c r="S626" s="151"/>
      <c r="T626" s="152"/>
      <c r="U626" s="153" t="s">
        <v>1650</v>
      </c>
      <c r="V626" s="163"/>
      <c r="W626" s="152"/>
      <c r="X626" s="152"/>
      <c r="Y626" s="152"/>
      <c r="Z626" s="149">
        <v>50400</v>
      </c>
      <c r="AA626" s="150"/>
      <c r="AB626" s="150">
        <v>50400</v>
      </c>
      <c r="AC626" s="150"/>
      <c r="AD626" s="150"/>
      <c r="AE626" s="150">
        <v>50400</v>
      </c>
      <c r="AF626" s="154" t="s">
        <v>6</v>
      </c>
      <c r="AG626" s="153"/>
      <c r="AH626" s="150"/>
      <c r="AI626" s="150"/>
      <c r="AJ626" s="150"/>
      <c r="AK626" s="150"/>
      <c r="AL626" s="155"/>
      <c r="AM626" s="155"/>
      <c r="AN626" s="153"/>
      <c r="AO626" s="170"/>
      <c r="AP626" s="171"/>
      <c r="AQ626" s="172"/>
      <c r="AR626" s="172"/>
      <c r="AS626" s="173"/>
      <c r="AT626" s="174"/>
    </row>
    <row r="627" spans="1:46" ht="50.65" customHeight="1" x14ac:dyDescent="0.25">
      <c r="A627" s="142" t="str">
        <f t="shared" si="55"/>
        <v>◑</v>
      </c>
      <c r="B627" s="143">
        <v>2026</v>
      </c>
      <c r="C627" s="144" t="s">
        <v>20</v>
      </c>
      <c r="D627" s="144" t="s">
        <v>1651</v>
      </c>
      <c r="E627" s="145" t="s">
        <v>51</v>
      </c>
      <c r="F627" s="145">
        <v>1</v>
      </c>
      <c r="G627" s="146" t="s">
        <v>1652</v>
      </c>
      <c r="H627" s="143" t="s">
        <v>179</v>
      </c>
      <c r="I627" s="145" t="s">
        <v>186</v>
      </c>
      <c r="J627" s="163"/>
      <c r="K627" s="143" t="s">
        <v>99</v>
      </c>
      <c r="L627" s="145" t="s">
        <v>101</v>
      </c>
      <c r="M627" s="147" t="s">
        <v>4</v>
      </c>
      <c r="N627" s="148" t="s">
        <v>1021</v>
      </c>
      <c r="O627" s="149">
        <f>Engagements2026Juillet[[#This Row],[ESTIMATION TTC]]*1.2</f>
        <v>6531436.7999999998</v>
      </c>
      <c r="P627" s="150">
        <v>5442864</v>
      </c>
      <c r="Q627" s="150">
        <f>Engagements2026Juillet[[#This Row],[ESTIMATION TTC]]/1.2</f>
        <v>4535720</v>
      </c>
      <c r="R627" s="145" t="s">
        <v>193</v>
      </c>
      <c r="S627" s="151"/>
      <c r="T627" s="152"/>
      <c r="U627" s="153"/>
      <c r="V627" s="163"/>
      <c r="W627" s="152"/>
      <c r="X627" s="152"/>
      <c r="Y627" s="152"/>
      <c r="Z627" s="149"/>
      <c r="AA627" s="150"/>
      <c r="AB627" s="150"/>
      <c r="AC627" s="150"/>
      <c r="AD627" s="150"/>
      <c r="AE627" s="150"/>
      <c r="AF627" s="154" t="s">
        <v>7</v>
      </c>
      <c r="AG627" s="153"/>
      <c r="AH627" s="150"/>
      <c r="AI627" s="150"/>
      <c r="AJ627" s="150"/>
      <c r="AK627" s="150"/>
      <c r="AL627" s="155"/>
      <c r="AM627" s="155"/>
      <c r="AN627" s="153"/>
      <c r="AO627" s="170"/>
      <c r="AP627" s="171"/>
      <c r="AQ627" s="172"/>
      <c r="AR627" s="172"/>
      <c r="AS627" s="173"/>
      <c r="AT627" s="174"/>
    </row>
    <row r="628" spans="1:46" ht="50.65" customHeight="1" x14ac:dyDescent="0.25">
      <c r="A628" s="142" t="str">
        <f t="shared" si="55"/>
        <v>◑</v>
      </c>
      <c r="B628" s="143">
        <v>2026</v>
      </c>
      <c r="C628" s="144" t="s">
        <v>20</v>
      </c>
      <c r="D628" s="144" t="s">
        <v>1651</v>
      </c>
      <c r="E628" s="145" t="s">
        <v>51</v>
      </c>
      <c r="F628" s="145">
        <v>2</v>
      </c>
      <c r="G628" s="146" t="s">
        <v>1653</v>
      </c>
      <c r="H628" s="143" t="s">
        <v>179</v>
      </c>
      <c r="I628" s="145" t="s">
        <v>186</v>
      </c>
      <c r="J628" s="163"/>
      <c r="K628" s="143" t="s">
        <v>99</v>
      </c>
      <c r="L628" s="145" t="s">
        <v>101</v>
      </c>
      <c r="M628" s="147" t="s">
        <v>4</v>
      </c>
      <c r="N628" s="148" t="s">
        <v>1021</v>
      </c>
      <c r="O628" s="149">
        <f>Engagements2026Juillet[[#This Row],[ESTIMATION TTC]]*1.2</f>
        <v>726451.19999999995</v>
      </c>
      <c r="P628" s="150">
        <v>605376</v>
      </c>
      <c r="Q628" s="150">
        <f>Engagements2026Juillet[[#This Row],[ESTIMATION TTC]]/1.2</f>
        <v>504480</v>
      </c>
      <c r="R628" s="145" t="s">
        <v>193</v>
      </c>
      <c r="S628" s="151"/>
      <c r="T628" s="152"/>
      <c r="U628" s="153"/>
      <c r="V628" s="163"/>
      <c r="W628" s="152"/>
      <c r="X628" s="152"/>
      <c r="Y628" s="152"/>
      <c r="Z628" s="149"/>
      <c r="AA628" s="150"/>
      <c r="AB628" s="150"/>
      <c r="AC628" s="150"/>
      <c r="AD628" s="150"/>
      <c r="AE628" s="150"/>
      <c r="AF628" s="154" t="s">
        <v>7</v>
      </c>
      <c r="AG628" s="153"/>
      <c r="AH628" s="150"/>
      <c r="AI628" s="150"/>
      <c r="AJ628" s="150"/>
      <c r="AK628" s="150"/>
      <c r="AL628" s="155"/>
      <c r="AM628" s="155"/>
      <c r="AN628" s="153"/>
      <c r="AO628" s="170"/>
      <c r="AP628" s="171"/>
      <c r="AQ628" s="172"/>
      <c r="AR628" s="172"/>
      <c r="AS628" s="173"/>
      <c r="AT628" s="174"/>
    </row>
    <row r="629" spans="1:46" ht="50.65" customHeight="1" x14ac:dyDescent="0.25">
      <c r="A629" s="142" t="str">
        <f t="shared" si="55"/>
        <v>◑</v>
      </c>
      <c r="B629" s="143">
        <v>2026</v>
      </c>
      <c r="C629" s="144" t="s">
        <v>20</v>
      </c>
      <c r="D629" s="144" t="s">
        <v>1654</v>
      </c>
      <c r="E629" s="145" t="s">
        <v>51</v>
      </c>
      <c r="F629" s="145">
        <v>1</v>
      </c>
      <c r="G629" s="146" t="s">
        <v>1530</v>
      </c>
      <c r="H629" s="143" t="s">
        <v>179</v>
      </c>
      <c r="I629" s="145" t="s">
        <v>186</v>
      </c>
      <c r="J629" s="163"/>
      <c r="K629" s="143" t="s">
        <v>98</v>
      </c>
      <c r="L629" s="145" t="s">
        <v>93</v>
      </c>
      <c r="M629" s="147" t="s">
        <v>4</v>
      </c>
      <c r="N629" s="148" t="s">
        <v>1021</v>
      </c>
      <c r="O629" s="149">
        <v>2465640</v>
      </c>
      <c r="P629" s="150">
        <v>2054700</v>
      </c>
      <c r="Q629" s="150">
        <v>1712250</v>
      </c>
      <c r="R629" s="145" t="s">
        <v>193</v>
      </c>
      <c r="S629" s="151"/>
      <c r="T629" s="152"/>
      <c r="U629" s="153"/>
      <c r="V629" s="163"/>
      <c r="W629" s="152"/>
      <c r="X629" s="152"/>
      <c r="Y629" s="152"/>
      <c r="Z629" s="149"/>
      <c r="AA629" s="150"/>
      <c r="AB629" s="150"/>
      <c r="AC629" s="150"/>
      <c r="AD629" s="150"/>
      <c r="AE629" s="150"/>
      <c r="AF629" s="154" t="s">
        <v>7</v>
      </c>
      <c r="AG629" s="153"/>
      <c r="AH629" s="150"/>
      <c r="AI629" s="150"/>
      <c r="AJ629" s="150"/>
      <c r="AK629" s="150"/>
      <c r="AL629" s="155"/>
      <c r="AM629" s="155"/>
      <c r="AN629" s="153" t="s">
        <v>1655</v>
      </c>
    </row>
    <row r="630" spans="1:46" ht="50.65" customHeight="1" x14ac:dyDescent="0.25">
      <c r="A630" s="142" t="str">
        <f t="shared" si="55"/>
        <v>◑</v>
      </c>
      <c r="B630" s="143">
        <v>2026</v>
      </c>
      <c r="C630" s="144" t="s">
        <v>20</v>
      </c>
      <c r="D630" s="144" t="s">
        <v>1656</v>
      </c>
      <c r="E630" s="145" t="s">
        <v>51</v>
      </c>
      <c r="F630" s="145">
        <v>1</v>
      </c>
      <c r="G630" s="146" t="s">
        <v>1657</v>
      </c>
      <c r="H630" s="143" t="s">
        <v>179</v>
      </c>
      <c r="I630" s="145" t="s">
        <v>186</v>
      </c>
      <c r="J630" s="163"/>
      <c r="K630" s="143" t="s">
        <v>98</v>
      </c>
      <c r="L630" s="145" t="s">
        <v>94</v>
      </c>
      <c r="M630" s="147" t="s">
        <v>4</v>
      </c>
      <c r="N630" s="148" t="s">
        <v>1021</v>
      </c>
      <c r="O630" s="149">
        <f>Engagements2026Juillet[[#This Row],[ESTIMATION TTC]]*1.2</f>
        <v>2236852.7999999998</v>
      </c>
      <c r="P630" s="150">
        <v>1864044</v>
      </c>
      <c r="Q630" s="150"/>
      <c r="R630" s="145" t="s">
        <v>193</v>
      </c>
      <c r="S630" s="151"/>
      <c r="T630" s="152"/>
      <c r="U630" s="153"/>
      <c r="V630" s="163"/>
      <c r="W630" s="152"/>
      <c r="X630" s="152"/>
      <c r="Y630" s="152"/>
      <c r="Z630" s="149"/>
      <c r="AA630" s="150"/>
      <c r="AB630" s="150"/>
      <c r="AC630" s="150"/>
      <c r="AD630" s="150"/>
      <c r="AE630" s="150"/>
      <c r="AF630" s="154" t="s">
        <v>7</v>
      </c>
      <c r="AG630" s="153"/>
      <c r="AH630" s="150"/>
      <c r="AI630" s="150"/>
      <c r="AJ630" s="150"/>
      <c r="AK630" s="150"/>
      <c r="AL630" s="155"/>
      <c r="AM630" s="155"/>
      <c r="AN630" s="153"/>
    </row>
    <row r="631" spans="1:46" ht="95.1" customHeight="1" x14ac:dyDescent="0.25">
      <c r="A631" s="142" t="str">
        <f t="shared" si="55"/>
        <v>◑</v>
      </c>
      <c r="B631" s="143">
        <v>2026</v>
      </c>
      <c r="C631" s="144" t="s">
        <v>33</v>
      </c>
      <c r="D631" s="144" t="s">
        <v>1658</v>
      </c>
      <c r="E631" s="145" t="s">
        <v>51</v>
      </c>
      <c r="F631" s="145">
        <v>1</v>
      </c>
      <c r="G631" s="146" t="s">
        <v>1659</v>
      </c>
      <c r="H631" s="143" t="s">
        <v>179</v>
      </c>
      <c r="I631" s="145" t="s">
        <v>186</v>
      </c>
      <c r="J631" s="163"/>
      <c r="K631" s="143" t="s">
        <v>98</v>
      </c>
      <c r="L631" s="145" t="s">
        <v>93</v>
      </c>
      <c r="M631" s="147" t="s">
        <v>4</v>
      </c>
      <c r="N631" s="148" t="s">
        <v>1011</v>
      </c>
      <c r="O631" s="149">
        <f>Engagements2026Juillet[[#This Row],[ESTIMATION TTC]]*1.2</f>
        <v>4969440</v>
      </c>
      <c r="P631" s="150">
        <v>4141200</v>
      </c>
      <c r="Q631" s="150"/>
      <c r="R631" s="145" t="s">
        <v>193</v>
      </c>
      <c r="S631" s="151"/>
      <c r="T631" s="152"/>
      <c r="U631" s="153"/>
      <c r="V631" s="163"/>
      <c r="W631" s="152"/>
      <c r="X631" s="152"/>
      <c r="Y631" s="152"/>
      <c r="Z631" s="149"/>
      <c r="AA631" s="150"/>
      <c r="AB631" s="150"/>
      <c r="AC631" s="150"/>
      <c r="AD631" s="150"/>
      <c r="AE631" s="150"/>
      <c r="AF631" s="154" t="s">
        <v>7</v>
      </c>
      <c r="AG631" s="153"/>
      <c r="AH631" s="150"/>
      <c r="AI631" s="150"/>
      <c r="AJ631" s="150"/>
      <c r="AK631" s="150"/>
      <c r="AL631" s="155"/>
      <c r="AM631" s="155"/>
      <c r="AN631" s="153"/>
    </row>
    <row r="632" spans="1:46" ht="46.5" customHeight="1" x14ac:dyDescent="0.25">
      <c r="A632" s="142" t="str">
        <f t="shared" si="55"/>
        <v>✔</v>
      </c>
      <c r="B632" s="143">
        <v>2026</v>
      </c>
      <c r="C632" s="144" t="s">
        <v>20</v>
      </c>
      <c r="D632" s="144" t="s">
        <v>1660</v>
      </c>
      <c r="E632" s="145" t="s">
        <v>54</v>
      </c>
      <c r="F632" s="145">
        <v>1</v>
      </c>
      <c r="G632" s="146" t="s">
        <v>1661</v>
      </c>
      <c r="H632" s="143" t="s">
        <v>66</v>
      </c>
      <c r="I632" s="145" t="s">
        <v>66</v>
      </c>
      <c r="J632" s="163"/>
      <c r="K632" s="143" t="s">
        <v>98</v>
      </c>
      <c r="L632" s="145" t="s">
        <v>93</v>
      </c>
      <c r="M632" s="147" t="s">
        <v>3</v>
      </c>
      <c r="N632" s="148" t="s">
        <v>930</v>
      </c>
      <c r="O632" s="149"/>
      <c r="P632" s="150"/>
      <c r="Q632" s="150"/>
      <c r="R632" s="145"/>
      <c r="S632" s="151"/>
      <c r="T632" s="152"/>
      <c r="U632" s="153" t="s">
        <v>1662</v>
      </c>
      <c r="V632" s="145">
        <v>2026</v>
      </c>
      <c r="W632" s="152"/>
      <c r="X632" s="152"/>
      <c r="Y632" s="152">
        <v>46234</v>
      </c>
      <c r="Z632" s="149"/>
      <c r="AA632" s="150"/>
      <c r="AB632" s="150"/>
      <c r="AC632" s="150"/>
      <c r="AD632" s="150"/>
      <c r="AE632" s="150">
        <v>134289.07999999999</v>
      </c>
      <c r="AF632" s="154" t="s">
        <v>6</v>
      </c>
      <c r="AG632" s="153"/>
      <c r="AH632" s="150"/>
      <c r="AI632" s="150"/>
      <c r="AJ632" s="150"/>
      <c r="AK632" s="150"/>
      <c r="AL632" s="155"/>
      <c r="AM632" s="155"/>
      <c r="AN632" s="153"/>
    </row>
    <row r="633" spans="1:46" ht="35.65" customHeight="1" x14ac:dyDescent="0.25">
      <c r="A633" s="142" t="str">
        <f t="shared" si="55"/>
        <v>✔</v>
      </c>
      <c r="B633" s="143">
        <v>2026</v>
      </c>
      <c r="C633" s="144" t="s">
        <v>26</v>
      </c>
      <c r="D633" s="144" t="s">
        <v>1663</v>
      </c>
      <c r="E633" s="145" t="s">
        <v>53</v>
      </c>
      <c r="F633" s="145">
        <v>1</v>
      </c>
      <c r="G633" s="146" t="s">
        <v>1664</v>
      </c>
      <c r="H633" s="143" t="s">
        <v>179</v>
      </c>
      <c r="I633" s="145" t="s">
        <v>184</v>
      </c>
      <c r="J633" s="163"/>
      <c r="K633" s="143" t="s">
        <v>98</v>
      </c>
      <c r="L633" s="145" t="s">
        <v>93</v>
      </c>
      <c r="M633" s="147" t="s">
        <v>3</v>
      </c>
      <c r="N633" s="148" t="s">
        <v>121</v>
      </c>
      <c r="O633" s="149"/>
      <c r="P633" s="150"/>
      <c r="Q633" s="150"/>
      <c r="R633" s="145"/>
      <c r="S633" s="151"/>
      <c r="T633" s="152"/>
      <c r="U633" s="153" t="s">
        <v>984</v>
      </c>
      <c r="V633" s="152">
        <v>46120</v>
      </c>
      <c r="W633" s="152"/>
      <c r="X633" s="152"/>
      <c r="Y633" s="152"/>
      <c r="Z633" s="149"/>
      <c r="AA633" s="150"/>
      <c r="AB633" s="150"/>
      <c r="AC633" s="150">
        <v>490050</v>
      </c>
      <c r="AD633" s="150">
        <v>445500</v>
      </c>
      <c r="AE633" s="150">
        <v>490050</v>
      </c>
      <c r="AF633" s="154" t="s">
        <v>6</v>
      </c>
      <c r="AG633" s="153"/>
      <c r="AH633" s="150"/>
      <c r="AI633" s="150"/>
      <c r="AJ633" s="150"/>
      <c r="AK633" s="150"/>
      <c r="AL633" s="155"/>
      <c r="AM633" s="155"/>
      <c r="AN633" s="153"/>
    </row>
    <row r="634" spans="1:46" ht="33" customHeight="1" x14ac:dyDescent="0.25">
      <c r="A634" s="142" t="str">
        <f t="shared" si="55"/>
        <v>✔</v>
      </c>
      <c r="B634" s="143">
        <v>2026</v>
      </c>
      <c r="C634" s="144" t="s">
        <v>26</v>
      </c>
      <c r="D634" s="144" t="s">
        <v>1665</v>
      </c>
      <c r="E634" s="145" t="s">
        <v>53</v>
      </c>
      <c r="F634" s="145">
        <v>1</v>
      </c>
      <c r="G634" s="146" t="s">
        <v>1666</v>
      </c>
      <c r="H634" s="143" t="s">
        <v>179</v>
      </c>
      <c r="I634" s="145" t="s">
        <v>184</v>
      </c>
      <c r="J634" s="163"/>
      <c r="K634" s="143" t="s">
        <v>98</v>
      </c>
      <c r="L634" s="145" t="s">
        <v>93</v>
      </c>
      <c r="M634" s="147" t="s">
        <v>3</v>
      </c>
      <c r="N634" s="148" t="s">
        <v>111</v>
      </c>
      <c r="O634" s="149"/>
      <c r="P634" s="150"/>
      <c r="Q634" s="150"/>
      <c r="R634" s="145"/>
      <c r="S634" s="151"/>
      <c r="T634" s="152"/>
      <c r="U634" s="153" t="s">
        <v>1330</v>
      </c>
      <c r="V634" s="152">
        <v>46129</v>
      </c>
      <c r="W634" s="152"/>
      <c r="X634" s="152"/>
      <c r="Y634" s="152"/>
      <c r="Z634" s="149"/>
      <c r="AA634" s="150"/>
      <c r="AB634" s="150"/>
      <c r="AC634" s="150">
        <v>297000</v>
      </c>
      <c r="AD634" s="150">
        <v>270000</v>
      </c>
      <c r="AE634" s="150">
        <v>297000</v>
      </c>
      <c r="AF634" s="154" t="s">
        <v>6</v>
      </c>
      <c r="AG634" s="153"/>
      <c r="AH634" s="150"/>
      <c r="AI634" s="150"/>
      <c r="AJ634" s="150"/>
      <c r="AK634" s="150"/>
      <c r="AL634" s="155"/>
      <c r="AM634" s="155"/>
      <c r="AN634" s="153"/>
    </row>
    <row r="635" spans="1:46" ht="35.65" customHeight="1" x14ac:dyDescent="0.25">
      <c r="A635" s="142" t="str">
        <f t="shared" si="55"/>
        <v>✔</v>
      </c>
      <c r="B635" s="143">
        <v>2026</v>
      </c>
      <c r="C635" s="144" t="s">
        <v>26</v>
      </c>
      <c r="D635" s="144" t="s">
        <v>1667</v>
      </c>
      <c r="E635" s="145" t="s">
        <v>53</v>
      </c>
      <c r="F635" s="145">
        <v>1</v>
      </c>
      <c r="G635" s="146" t="s">
        <v>1668</v>
      </c>
      <c r="H635" s="143" t="s">
        <v>179</v>
      </c>
      <c r="I635" s="145" t="s">
        <v>184</v>
      </c>
      <c r="J635" s="163"/>
      <c r="K635" s="143" t="s">
        <v>98</v>
      </c>
      <c r="L635" s="145" t="s">
        <v>93</v>
      </c>
      <c r="M635" s="147" t="s">
        <v>3</v>
      </c>
      <c r="N635" s="148" t="s">
        <v>110</v>
      </c>
      <c r="O635" s="149"/>
      <c r="P635" s="150"/>
      <c r="Q635" s="150"/>
      <c r="R635" s="145"/>
      <c r="S635" s="151"/>
      <c r="T635" s="152"/>
      <c r="U635" s="153" t="s">
        <v>1669</v>
      </c>
      <c r="V635" s="152">
        <v>46135</v>
      </c>
      <c r="W635" s="152"/>
      <c r="X635" s="152"/>
      <c r="Y635" s="152"/>
      <c r="Z635" s="149"/>
      <c r="AA635" s="150"/>
      <c r="AB635" s="150"/>
      <c r="AC635" s="150">
        <v>57000</v>
      </c>
      <c r="AD635" s="150">
        <v>47500</v>
      </c>
      <c r="AE635" s="150">
        <v>57000</v>
      </c>
      <c r="AF635" s="154" t="s">
        <v>6</v>
      </c>
      <c r="AG635" s="153"/>
      <c r="AH635" s="150"/>
      <c r="AI635" s="150"/>
      <c r="AJ635" s="150"/>
      <c r="AK635" s="150"/>
      <c r="AL635" s="155"/>
      <c r="AM635" s="155"/>
      <c r="AN635" s="153"/>
    </row>
    <row r="636" spans="1:46" ht="35.65" customHeight="1" x14ac:dyDescent="0.25">
      <c r="A636" s="142" t="str">
        <f t="shared" si="55"/>
        <v>✔</v>
      </c>
      <c r="B636" s="143">
        <v>2026</v>
      </c>
      <c r="C636" s="144" t="s">
        <v>26</v>
      </c>
      <c r="D636" s="144" t="s">
        <v>1670</v>
      </c>
      <c r="E636" s="145" t="s">
        <v>53</v>
      </c>
      <c r="F636" s="145">
        <v>1</v>
      </c>
      <c r="G636" s="146" t="s">
        <v>1671</v>
      </c>
      <c r="H636" s="143" t="s">
        <v>179</v>
      </c>
      <c r="I636" s="145" t="s">
        <v>184</v>
      </c>
      <c r="J636" s="163"/>
      <c r="K636" s="143" t="s">
        <v>98</v>
      </c>
      <c r="L636" s="145" t="s">
        <v>93</v>
      </c>
      <c r="M636" s="147" t="s">
        <v>3</v>
      </c>
      <c r="N636" s="148" t="s">
        <v>121</v>
      </c>
      <c r="O636" s="149"/>
      <c r="P636" s="150"/>
      <c r="Q636" s="150"/>
      <c r="R636" s="145"/>
      <c r="S636" s="151"/>
      <c r="T636" s="152"/>
      <c r="U636" s="153" t="s">
        <v>1672</v>
      </c>
      <c r="V636" s="152">
        <v>46135</v>
      </c>
      <c r="W636" s="152"/>
      <c r="X636" s="152"/>
      <c r="Y636" s="152"/>
      <c r="Z636" s="149"/>
      <c r="AA636" s="150"/>
      <c r="AB636" s="150"/>
      <c r="AC636" s="150">
        <v>65592</v>
      </c>
      <c r="AD636" s="150">
        <v>54660</v>
      </c>
      <c r="AE636" s="150">
        <v>65592</v>
      </c>
      <c r="AF636" s="154" t="s">
        <v>6</v>
      </c>
      <c r="AG636" s="153"/>
      <c r="AH636" s="150"/>
      <c r="AI636" s="150"/>
      <c r="AJ636" s="150"/>
      <c r="AK636" s="150"/>
      <c r="AL636" s="155"/>
      <c r="AM636" s="155"/>
      <c r="AN636" s="153"/>
    </row>
    <row r="637" spans="1:46" ht="35.65" customHeight="1" x14ac:dyDescent="0.25">
      <c r="A637" s="142" t="str">
        <f t="shared" si="55"/>
        <v>✔</v>
      </c>
      <c r="B637" s="143">
        <v>2026</v>
      </c>
      <c r="C637" s="144" t="s">
        <v>25</v>
      </c>
      <c r="D637" s="144" t="s">
        <v>1673</v>
      </c>
      <c r="E637" s="145" t="s">
        <v>53</v>
      </c>
      <c r="F637" s="145">
        <v>1</v>
      </c>
      <c r="G637" s="146" t="s">
        <v>1674</v>
      </c>
      <c r="H637" s="143" t="s">
        <v>179</v>
      </c>
      <c r="I637" s="145" t="s">
        <v>184</v>
      </c>
      <c r="J637" s="163"/>
      <c r="K637" s="143" t="s">
        <v>98</v>
      </c>
      <c r="L637" s="145" t="s">
        <v>93</v>
      </c>
      <c r="M637" s="147" t="s">
        <v>3</v>
      </c>
      <c r="N637" s="148" t="s">
        <v>122</v>
      </c>
      <c r="O637" s="149"/>
      <c r="P637" s="150"/>
      <c r="Q637" s="150"/>
      <c r="R637" s="145"/>
      <c r="S637" s="151"/>
      <c r="T637" s="152"/>
      <c r="U637" s="153" t="s">
        <v>1675</v>
      </c>
      <c r="V637" s="152">
        <v>46150</v>
      </c>
      <c r="W637" s="152"/>
      <c r="X637" s="152"/>
      <c r="Y637" s="152"/>
      <c r="Z637" s="149"/>
      <c r="AA637" s="150"/>
      <c r="AB637" s="150"/>
      <c r="AC637" s="150">
        <v>106200</v>
      </c>
      <c r="AD637" s="150">
        <v>88500</v>
      </c>
      <c r="AE637" s="150">
        <v>106200</v>
      </c>
      <c r="AF637" s="154" t="s">
        <v>6</v>
      </c>
      <c r="AG637" s="153"/>
      <c r="AH637" s="150"/>
      <c r="AI637" s="150"/>
      <c r="AJ637" s="150"/>
      <c r="AK637" s="150"/>
      <c r="AL637" s="155"/>
      <c r="AM637" s="155"/>
      <c r="AN637" s="153"/>
    </row>
    <row r="638" spans="1:46" ht="35.65" customHeight="1" x14ac:dyDescent="0.25">
      <c r="A638" s="142" t="str">
        <f t="shared" si="55"/>
        <v>✔</v>
      </c>
      <c r="B638" s="143">
        <v>2026</v>
      </c>
      <c r="C638" s="144" t="s">
        <v>26</v>
      </c>
      <c r="D638" s="144" t="s">
        <v>1676</v>
      </c>
      <c r="E638" s="145" t="s">
        <v>53</v>
      </c>
      <c r="F638" s="145">
        <v>1</v>
      </c>
      <c r="G638" s="146" t="s">
        <v>1677</v>
      </c>
      <c r="H638" s="143" t="s">
        <v>179</v>
      </c>
      <c r="I638" s="145" t="s">
        <v>184</v>
      </c>
      <c r="J638" s="163"/>
      <c r="K638" s="143" t="s">
        <v>98</v>
      </c>
      <c r="L638" s="145" t="s">
        <v>93</v>
      </c>
      <c r="M638" s="147" t="s">
        <v>3</v>
      </c>
      <c r="N638" s="148" t="s">
        <v>136</v>
      </c>
      <c r="O638" s="149"/>
      <c r="P638" s="150"/>
      <c r="Q638" s="150"/>
      <c r="R638" s="145"/>
      <c r="S638" s="151"/>
      <c r="T638" s="152"/>
      <c r="U638" s="153" t="s">
        <v>1678</v>
      </c>
      <c r="V638" s="152">
        <v>46183</v>
      </c>
      <c r="W638" s="152"/>
      <c r="X638" s="152"/>
      <c r="Y638" s="152"/>
      <c r="Z638" s="149"/>
      <c r="AA638" s="150"/>
      <c r="AB638" s="150"/>
      <c r="AC638" s="150">
        <v>4200</v>
      </c>
      <c r="AD638" s="150">
        <v>3500</v>
      </c>
      <c r="AE638" s="150">
        <v>4200</v>
      </c>
      <c r="AF638" s="154" t="s">
        <v>6</v>
      </c>
      <c r="AG638" s="153"/>
      <c r="AH638" s="150"/>
      <c r="AI638" s="150"/>
      <c r="AJ638" s="150"/>
      <c r="AK638" s="150"/>
      <c r="AL638" s="155"/>
      <c r="AM638" s="155"/>
      <c r="AN638" s="153"/>
    </row>
    <row r="639" spans="1:46" ht="35.65" customHeight="1" x14ac:dyDescent="0.25">
      <c r="A639" s="142" t="str">
        <f t="shared" si="55"/>
        <v>✔</v>
      </c>
      <c r="B639" s="143">
        <v>2026</v>
      </c>
      <c r="C639" s="144" t="s">
        <v>18</v>
      </c>
      <c r="D639" s="144" t="s">
        <v>1679</v>
      </c>
      <c r="E639" s="145" t="s">
        <v>53</v>
      </c>
      <c r="F639" s="145">
        <v>1</v>
      </c>
      <c r="G639" s="146" t="s">
        <v>1680</v>
      </c>
      <c r="H639" s="143" t="s">
        <v>179</v>
      </c>
      <c r="I639" s="145" t="s">
        <v>184</v>
      </c>
      <c r="J639" s="163"/>
      <c r="K639" s="143" t="s">
        <v>98</v>
      </c>
      <c r="L639" s="145" t="s">
        <v>93</v>
      </c>
      <c r="M639" s="147" t="s">
        <v>3</v>
      </c>
      <c r="N639" s="148" t="s">
        <v>111</v>
      </c>
      <c r="O639" s="149"/>
      <c r="P639" s="150"/>
      <c r="Q639" s="150"/>
      <c r="R639" s="145"/>
      <c r="S639" s="151"/>
      <c r="T639" s="152"/>
      <c r="U639" s="153" t="s">
        <v>1598</v>
      </c>
      <c r="V639" s="152">
        <v>46092</v>
      </c>
      <c r="W639" s="152"/>
      <c r="X639" s="152"/>
      <c r="Y639" s="152"/>
      <c r="Z639" s="149"/>
      <c r="AA639" s="150"/>
      <c r="AB639" s="150"/>
      <c r="AC639" s="150">
        <v>22800</v>
      </c>
      <c r="AD639" s="150">
        <v>19000</v>
      </c>
      <c r="AE639" s="150">
        <v>22800</v>
      </c>
      <c r="AF639" s="154" t="s">
        <v>6</v>
      </c>
      <c r="AG639" s="153"/>
      <c r="AH639" s="150"/>
      <c r="AI639" s="150"/>
      <c r="AJ639" s="150"/>
      <c r="AK639" s="150"/>
      <c r="AL639" s="155"/>
      <c r="AM639" s="155"/>
      <c r="AN639" s="153"/>
    </row>
    <row r="640" spans="1:46" ht="50.65" customHeight="1" x14ac:dyDescent="0.25">
      <c r="A640" s="142" t="str">
        <f t="shared" si="55"/>
        <v>✔</v>
      </c>
      <c r="B640" s="143">
        <v>2026</v>
      </c>
      <c r="C640" s="144" t="s">
        <v>26</v>
      </c>
      <c r="D640" s="144" t="s">
        <v>1681</v>
      </c>
      <c r="E640" s="145" t="s">
        <v>53</v>
      </c>
      <c r="F640" s="145">
        <v>1</v>
      </c>
      <c r="G640" s="146" t="s">
        <v>1682</v>
      </c>
      <c r="H640" s="143" t="s">
        <v>179</v>
      </c>
      <c r="I640" s="145" t="s">
        <v>184</v>
      </c>
      <c r="J640" s="163"/>
      <c r="K640" s="143" t="s">
        <v>98</v>
      </c>
      <c r="L640" s="145" t="s">
        <v>93</v>
      </c>
      <c r="M640" s="147" t="s">
        <v>3</v>
      </c>
      <c r="N640" s="148" t="s">
        <v>121</v>
      </c>
      <c r="O640" s="149"/>
      <c r="P640" s="150"/>
      <c r="Q640" s="150"/>
      <c r="R640" s="145"/>
      <c r="S640" s="151"/>
      <c r="T640" s="152"/>
      <c r="U640" s="153" t="s">
        <v>984</v>
      </c>
      <c r="V640" s="163"/>
      <c r="W640" s="152"/>
      <c r="X640" s="152"/>
      <c r="Y640" s="152">
        <v>46232</v>
      </c>
      <c r="Z640" s="149"/>
      <c r="AA640" s="150"/>
      <c r="AB640" s="150"/>
      <c r="AC640" s="150">
        <v>459030</v>
      </c>
      <c r="AD640" s="150">
        <v>417300</v>
      </c>
      <c r="AE640" s="150">
        <v>459030</v>
      </c>
      <c r="AF640" s="154" t="s">
        <v>6</v>
      </c>
      <c r="AG640" s="153"/>
      <c r="AH640" s="150"/>
      <c r="AI640" s="150"/>
      <c r="AJ640" s="150"/>
      <c r="AK640" s="150"/>
      <c r="AL640" s="155"/>
      <c r="AM640" s="155"/>
      <c r="AN640" s="153"/>
    </row>
    <row r="641" spans="1:40" ht="35.65" customHeight="1" x14ac:dyDescent="0.25">
      <c r="A641" s="142" t="str">
        <f t="shared" si="55"/>
        <v>✔</v>
      </c>
      <c r="B641" s="143">
        <v>2026</v>
      </c>
      <c r="C641" s="144" t="s">
        <v>33</v>
      </c>
      <c r="D641" s="144" t="s">
        <v>1683</v>
      </c>
      <c r="E641" s="145" t="s">
        <v>53</v>
      </c>
      <c r="F641" s="145">
        <v>1</v>
      </c>
      <c r="G641" s="146" t="s">
        <v>1684</v>
      </c>
      <c r="H641" s="143" t="s">
        <v>179</v>
      </c>
      <c r="I641" s="145" t="s">
        <v>184</v>
      </c>
      <c r="J641" s="163"/>
      <c r="K641" s="143" t="s">
        <v>98</v>
      </c>
      <c r="L641" s="145" t="s">
        <v>93</v>
      </c>
      <c r="M641" s="147" t="s">
        <v>4</v>
      </c>
      <c r="N641" s="148" t="s">
        <v>129</v>
      </c>
      <c r="O641" s="149"/>
      <c r="P641" s="150"/>
      <c r="Q641" s="150"/>
      <c r="R641" s="145"/>
      <c r="S641" s="151"/>
      <c r="T641" s="152"/>
      <c r="U641" s="153" t="s">
        <v>1685</v>
      </c>
      <c r="V641" s="163"/>
      <c r="W641" s="152"/>
      <c r="X641" s="152"/>
      <c r="Y641" s="152">
        <v>46245</v>
      </c>
      <c r="Z641" s="149"/>
      <c r="AA641" s="150"/>
      <c r="AB641" s="150"/>
      <c r="AC641" s="150">
        <v>19200</v>
      </c>
      <c r="AD641" s="150">
        <v>16000</v>
      </c>
      <c r="AE641" s="150">
        <v>19200</v>
      </c>
      <c r="AF641" s="154" t="s">
        <v>6</v>
      </c>
      <c r="AG641" s="153"/>
      <c r="AH641" s="150"/>
      <c r="AI641" s="150"/>
      <c r="AJ641" s="150"/>
      <c r="AK641" s="150"/>
      <c r="AL641" s="155"/>
      <c r="AM641" s="155"/>
      <c r="AN641" s="153"/>
    </row>
    <row r="642" spans="1:40" ht="46.5" customHeight="1" x14ac:dyDescent="0.25">
      <c r="A642" s="142" t="str">
        <f t="shared" ref="A642:A685" si="57">IF(AF642="ENGAGE","✔",IF(AF642="EN COURS D'ENGAGEMENT","◕",IF(AF642="PREENGAGE","◑",IF(AF642="EN COURS DE PREENGAGEMENT","◔",IF(AF642="NON ENGAGE","✖","")))))</f>
        <v>◔</v>
      </c>
      <c r="B642" s="143">
        <v>2026</v>
      </c>
      <c r="C642" s="144" t="s">
        <v>26</v>
      </c>
      <c r="D642" s="144" t="s">
        <v>1686</v>
      </c>
      <c r="E642" s="145" t="s">
        <v>51</v>
      </c>
      <c r="F642" s="145">
        <v>1</v>
      </c>
      <c r="G642" s="146" t="s">
        <v>1687</v>
      </c>
      <c r="H642" s="143" t="s">
        <v>66</v>
      </c>
      <c r="I642" s="145" t="s">
        <v>66</v>
      </c>
      <c r="J642" s="163"/>
      <c r="K642" s="143" t="s">
        <v>98</v>
      </c>
      <c r="L642" s="145" t="s">
        <v>93</v>
      </c>
      <c r="M642" s="147" t="s">
        <v>3</v>
      </c>
      <c r="N642" s="148" t="s">
        <v>1688</v>
      </c>
      <c r="O642" s="149">
        <f>Engagements2026Juillet[[#This Row],[ESTIMATION TTC]]*1.2</f>
        <v>2880000</v>
      </c>
      <c r="P642" s="150">
        <v>2400000</v>
      </c>
      <c r="Q642" s="150"/>
      <c r="R642" s="145"/>
      <c r="S642" s="151"/>
      <c r="T642" s="152"/>
      <c r="U642" s="153"/>
      <c r="V642" s="163"/>
      <c r="W642" s="152"/>
      <c r="X642" s="152"/>
      <c r="Y642" s="152"/>
      <c r="Z642" s="149"/>
      <c r="AA642" s="150"/>
      <c r="AB642" s="150"/>
      <c r="AC642" s="150"/>
      <c r="AD642" s="150"/>
      <c r="AE642" s="150"/>
      <c r="AF642" s="154" t="s">
        <v>9</v>
      </c>
      <c r="AG642" s="153"/>
      <c r="AH642" s="150"/>
      <c r="AI642" s="150"/>
      <c r="AJ642" s="150"/>
      <c r="AK642" s="150"/>
      <c r="AL642" s="155"/>
      <c r="AM642" s="155"/>
      <c r="AN642" s="153"/>
    </row>
    <row r="643" spans="1:40" ht="50.65" customHeight="1" x14ac:dyDescent="0.25">
      <c r="A643" s="142" t="str">
        <f t="shared" si="57"/>
        <v>✔</v>
      </c>
      <c r="B643" s="143">
        <v>2026</v>
      </c>
      <c r="C643" s="144" t="s">
        <v>26</v>
      </c>
      <c r="D643" s="144" t="s">
        <v>1689</v>
      </c>
      <c r="E643" s="145" t="s">
        <v>39</v>
      </c>
      <c r="F643" s="145">
        <v>1</v>
      </c>
      <c r="G643" s="146" t="s">
        <v>1690</v>
      </c>
      <c r="H643" s="143" t="s">
        <v>179</v>
      </c>
      <c r="I643" s="145" t="s">
        <v>184</v>
      </c>
      <c r="J643" s="163"/>
      <c r="K643" s="143" t="s">
        <v>98</v>
      </c>
      <c r="L643" s="145" t="s">
        <v>93</v>
      </c>
      <c r="M643" s="147" t="s">
        <v>3</v>
      </c>
      <c r="N643" s="148" t="s">
        <v>121</v>
      </c>
      <c r="O643" s="149"/>
      <c r="P643" s="150"/>
      <c r="Q643" s="150"/>
      <c r="R643" s="145"/>
      <c r="S643" s="151"/>
      <c r="T643" s="152"/>
      <c r="U643" s="153" t="s">
        <v>1514</v>
      </c>
      <c r="V643" s="163"/>
      <c r="W643" s="152"/>
      <c r="X643" s="152"/>
      <c r="Y643" s="152"/>
      <c r="Z643" s="149"/>
      <c r="AA643" s="150"/>
      <c r="AB643" s="150"/>
      <c r="AC643" s="150">
        <v>200000</v>
      </c>
      <c r="AD643" s="150"/>
      <c r="AE643" s="150">
        <v>200000</v>
      </c>
      <c r="AF643" s="154" t="s">
        <v>6</v>
      </c>
      <c r="AG643" s="153"/>
      <c r="AH643" s="150"/>
      <c r="AI643" s="150"/>
      <c r="AJ643" s="150"/>
      <c r="AK643" s="150"/>
      <c r="AL643" s="155"/>
      <c r="AM643" s="155"/>
      <c r="AN643" s="153"/>
    </row>
    <row r="644" spans="1:40" ht="50.65" customHeight="1" x14ac:dyDescent="0.25">
      <c r="A644" s="142" t="str">
        <f t="shared" si="57"/>
        <v>◕</v>
      </c>
      <c r="B644" s="143">
        <v>2026</v>
      </c>
      <c r="C644" s="144" t="s">
        <v>23</v>
      </c>
      <c r="D644" s="144" t="s">
        <v>1691</v>
      </c>
      <c r="E644" s="145" t="s">
        <v>39</v>
      </c>
      <c r="F644" s="145">
        <v>1</v>
      </c>
      <c r="G644" s="146" t="s">
        <v>1692</v>
      </c>
      <c r="H644" s="143" t="s">
        <v>66</v>
      </c>
      <c r="I644" s="145" t="s">
        <v>66</v>
      </c>
      <c r="J644" s="163"/>
      <c r="K644" s="143" t="s">
        <v>98</v>
      </c>
      <c r="L644" s="145" t="s">
        <v>93</v>
      </c>
      <c r="M644" s="147" t="s">
        <v>3</v>
      </c>
      <c r="N644" s="148" t="s">
        <v>1166</v>
      </c>
      <c r="O644" s="149"/>
      <c r="P644" s="150"/>
      <c r="Q644" s="150"/>
      <c r="R644" s="145"/>
      <c r="S644" s="151"/>
      <c r="T644" s="152"/>
      <c r="U644" s="153" t="s">
        <v>1693</v>
      </c>
      <c r="V644" s="163"/>
      <c r="W644" s="152"/>
      <c r="X644" s="152"/>
      <c r="Y644" s="152"/>
      <c r="Z644" s="149"/>
      <c r="AA644" s="150"/>
      <c r="AB644" s="150"/>
      <c r="AC644" s="150"/>
      <c r="AD644" s="150"/>
      <c r="AE644" s="150">
        <v>1082231.3400000001</v>
      </c>
      <c r="AF644" s="154" t="s">
        <v>8</v>
      </c>
      <c r="AG644" s="153"/>
      <c r="AH644" s="150"/>
      <c r="AI644" s="150"/>
      <c r="AJ644" s="150"/>
      <c r="AK644" s="150"/>
      <c r="AL644" s="155"/>
      <c r="AM644" s="155"/>
      <c r="AN644" s="153"/>
    </row>
    <row r="645" spans="1:40" ht="35.65" customHeight="1" x14ac:dyDescent="0.25">
      <c r="A645" s="142" t="str">
        <f t="shared" si="57"/>
        <v>◑</v>
      </c>
      <c r="B645" s="143">
        <v>2026</v>
      </c>
      <c r="C645" s="144" t="s">
        <v>34</v>
      </c>
      <c r="D645" s="144" t="s">
        <v>1694</v>
      </c>
      <c r="E645" s="145" t="s">
        <v>51</v>
      </c>
      <c r="F645" s="145">
        <v>1</v>
      </c>
      <c r="G645" s="146" t="s">
        <v>1538</v>
      </c>
      <c r="H645" s="143" t="s">
        <v>179</v>
      </c>
      <c r="I645" s="145" t="s">
        <v>186</v>
      </c>
      <c r="J645" s="163"/>
      <c r="K645" s="143" t="s">
        <v>98</v>
      </c>
      <c r="L645" s="145" t="s">
        <v>93</v>
      </c>
      <c r="M645" s="147" t="s">
        <v>3</v>
      </c>
      <c r="N645" s="148" t="s">
        <v>110</v>
      </c>
      <c r="O645" s="149">
        <f>Engagements2026Juillet[[#This Row],[ESTIMATION TTC]]*1.2</f>
        <v>3535056</v>
      </c>
      <c r="P645" s="150">
        <v>2945880</v>
      </c>
      <c r="Q645" s="150"/>
      <c r="R645" s="145"/>
      <c r="S645" s="151"/>
      <c r="T645" s="152"/>
      <c r="U645" s="153"/>
      <c r="V645" s="163"/>
      <c r="W645" s="152"/>
      <c r="X645" s="152"/>
      <c r="Y645" s="152"/>
      <c r="Z645" s="149"/>
      <c r="AA645" s="150"/>
      <c r="AB645" s="150"/>
      <c r="AC645" s="150"/>
      <c r="AD645" s="150"/>
      <c r="AE645" s="150"/>
      <c r="AF645" s="154" t="s">
        <v>7</v>
      </c>
      <c r="AG645" s="153"/>
      <c r="AH645" s="150"/>
      <c r="AI645" s="150"/>
      <c r="AJ645" s="150"/>
      <c r="AK645" s="150"/>
      <c r="AL645" s="155"/>
      <c r="AM645" s="155"/>
      <c r="AN645" s="153"/>
    </row>
    <row r="646" spans="1:40" ht="80.25" customHeight="1" x14ac:dyDescent="0.25">
      <c r="A646" s="142" t="str">
        <f t="shared" si="57"/>
        <v>◑</v>
      </c>
      <c r="B646" s="143">
        <v>2026</v>
      </c>
      <c r="C646" s="144" t="s">
        <v>26</v>
      </c>
      <c r="D646" s="144" t="s">
        <v>1695</v>
      </c>
      <c r="E646" s="145" t="s">
        <v>51</v>
      </c>
      <c r="F646" s="145">
        <v>1</v>
      </c>
      <c r="G646" s="146" t="s">
        <v>1696</v>
      </c>
      <c r="H646" s="143" t="s">
        <v>179</v>
      </c>
      <c r="I646" s="145" t="s">
        <v>186</v>
      </c>
      <c r="J646" s="163"/>
      <c r="K646" s="143" t="s">
        <v>98</v>
      </c>
      <c r="L646" s="145" t="s">
        <v>93</v>
      </c>
      <c r="M646" s="147" t="s">
        <v>3</v>
      </c>
      <c r="N646" s="148" t="s">
        <v>118</v>
      </c>
      <c r="O646" s="149">
        <f>Engagements2026Juillet[[#This Row],[ESTIMATION TTC]]*1.2</f>
        <v>876000</v>
      </c>
      <c r="P646" s="150">
        <v>730000</v>
      </c>
      <c r="Q646" s="150"/>
      <c r="R646" s="145"/>
      <c r="S646" s="151"/>
      <c r="T646" s="152"/>
      <c r="U646" s="153"/>
      <c r="V646" s="163"/>
      <c r="W646" s="152"/>
      <c r="X646" s="152"/>
      <c r="Y646" s="152"/>
      <c r="Z646" s="149"/>
      <c r="AA646" s="150"/>
      <c r="AB646" s="150"/>
      <c r="AC646" s="150"/>
      <c r="AD646" s="150"/>
      <c r="AE646" s="150"/>
      <c r="AF646" s="154" t="s">
        <v>7</v>
      </c>
      <c r="AG646" s="153"/>
      <c r="AH646" s="150"/>
      <c r="AI646" s="150"/>
      <c r="AJ646" s="150"/>
      <c r="AK646" s="150"/>
      <c r="AL646" s="155"/>
      <c r="AM646" s="155"/>
      <c r="AN646" s="153"/>
    </row>
    <row r="647" spans="1:40" ht="35.65" customHeight="1" x14ac:dyDescent="0.25">
      <c r="A647" s="142" t="str">
        <f t="shared" si="57"/>
        <v>✔</v>
      </c>
      <c r="B647" s="143">
        <v>2026</v>
      </c>
      <c r="C647" s="144" t="s">
        <v>13</v>
      </c>
      <c r="D647" s="144" t="s">
        <v>1697</v>
      </c>
      <c r="E647" s="145" t="s">
        <v>39</v>
      </c>
      <c r="F647" s="145">
        <v>1</v>
      </c>
      <c r="G647" s="146" t="s">
        <v>1698</v>
      </c>
      <c r="H647" s="143" t="s">
        <v>179</v>
      </c>
      <c r="I647" s="145" t="s">
        <v>184</v>
      </c>
      <c r="J647" s="163"/>
      <c r="K647" s="143" t="s">
        <v>98</v>
      </c>
      <c r="L647" s="145" t="s">
        <v>93</v>
      </c>
      <c r="M647" s="147" t="s">
        <v>3</v>
      </c>
      <c r="N647" s="148" t="s">
        <v>1003</v>
      </c>
      <c r="O647" s="149"/>
      <c r="P647" s="150"/>
      <c r="Q647" s="150"/>
      <c r="R647" s="145"/>
      <c r="S647" s="151"/>
      <c r="T647" s="152"/>
      <c r="U647" s="153" t="s">
        <v>1699</v>
      </c>
      <c r="V647" s="163"/>
      <c r="W647" s="152"/>
      <c r="X647" s="152"/>
      <c r="Y647" s="152"/>
      <c r="Z647" s="149"/>
      <c r="AA647" s="150"/>
      <c r="AB647" s="150"/>
      <c r="AC647" s="150"/>
      <c r="AD647" s="150"/>
      <c r="AE647" s="150">
        <v>534310</v>
      </c>
      <c r="AF647" s="154" t="s">
        <v>6</v>
      </c>
      <c r="AG647" s="153"/>
      <c r="AH647" s="150"/>
      <c r="AI647" s="150"/>
      <c r="AJ647" s="150"/>
      <c r="AK647" s="150"/>
      <c r="AL647" s="155"/>
      <c r="AM647" s="155"/>
      <c r="AN647" s="153"/>
    </row>
    <row r="648" spans="1:40" ht="60" customHeight="1" x14ac:dyDescent="0.25">
      <c r="A648" s="142" t="str">
        <f t="shared" si="57"/>
        <v>✔</v>
      </c>
      <c r="B648" s="143">
        <v>2026</v>
      </c>
      <c r="C648" s="144" t="s">
        <v>18</v>
      </c>
      <c r="D648" s="144" t="s">
        <v>1700</v>
      </c>
      <c r="E648" s="145" t="s">
        <v>52</v>
      </c>
      <c r="F648" s="145">
        <v>1</v>
      </c>
      <c r="G648" s="146" t="s">
        <v>1701</v>
      </c>
      <c r="H648" s="143" t="s">
        <v>66</v>
      </c>
      <c r="I648" s="145" t="s">
        <v>66</v>
      </c>
      <c r="J648" s="163"/>
      <c r="K648" s="143" t="s">
        <v>98</v>
      </c>
      <c r="L648" s="145" t="s">
        <v>93</v>
      </c>
      <c r="M648" s="147" t="s">
        <v>3</v>
      </c>
      <c r="N648" s="148" t="s">
        <v>969</v>
      </c>
      <c r="O648" s="149"/>
      <c r="P648" s="150"/>
      <c r="Q648" s="150"/>
      <c r="R648" s="145"/>
      <c r="S648" s="151"/>
      <c r="T648" s="152"/>
      <c r="U648" s="153" t="s">
        <v>1702</v>
      </c>
      <c r="V648" s="163"/>
      <c r="W648" s="152"/>
      <c r="X648" s="152"/>
      <c r="Y648" s="152"/>
      <c r="Z648" s="149"/>
      <c r="AA648" s="150"/>
      <c r="AB648" s="150"/>
      <c r="AC648" s="150"/>
      <c r="AD648" s="150">
        <v>3339840</v>
      </c>
      <c r="AE648" s="150">
        <v>3339840</v>
      </c>
      <c r="AF648" s="154" t="s">
        <v>6</v>
      </c>
      <c r="AG648" s="153"/>
      <c r="AH648" s="150"/>
      <c r="AI648" s="150"/>
      <c r="AJ648" s="150"/>
      <c r="AK648" s="150"/>
      <c r="AL648" s="155"/>
      <c r="AM648" s="155"/>
      <c r="AN648" s="153"/>
    </row>
    <row r="649" spans="1:40" ht="60" customHeight="1" x14ac:dyDescent="0.25">
      <c r="A649" s="142" t="str">
        <f t="shared" si="57"/>
        <v>◕</v>
      </c>
      <c r="B649" s="143">
        <v>2026</v>
      </c>
      <c r="C649" s="144" t="s">
        <v>18</v>
      </c>
      <c r="D649" s="144" t="s">
        <v>1703</v>
      </c>
      <c r="E649" s="145" t="s">
        <v>52</v>
      </c>
      <c r="F649" s="145">
        <v>1</v>
      </c>
      <c r="G649" s="146" t="s">
        <v>1704</v>
      </c>
      <c r="H649" s="143" t="s">
        <v>66</v>
      </c>
      <c r="I649" s="145" t="s">
        <v>66</v>
      </c>
      <c r="J649" s="163"/>
      <c r="K649" s="143" t="s">
        <v>98</v>
      </c>
      <c r="L649" s="145" t="s">
        <v>93</v>
      </c>
      <c r="M649" s="147" t="s">
        <v>3</v>
      </c>
      <c r="N649" s="148" t="s">
        <v>969</v>
      </c>
      <c r="O649" s="149"/>
      <c r="P649" s="150"/>
      <c r="Q649" s="150"/>
      <c r="R649" s="145"/>
      <c r="S649" s="151"/>
      <c r="T649" s="152"/>
      <c r="U649" s="153" t="s">
        <v>1705</v>
      </c>
      <c r="V649" s="163"/>
      <c r="W649" s="152"/>
      <c r="X649" s="152"/>
      <c r="Y649" s="152"/>
      <c r="Z649" s="149"/>
      <c r="AA649" s="150"/>
      <c r="AB649" s="150"/>
      <c r="AC649" s="150"/>
      <c r="AD649" s="150">
        <v>3581536</v>
      </c>
      <c r="AE649" s="150">
        <v>3581536</v>
      </c>
      <c r="AF649" s="154" t="s">
        <v>8</v>
      </c>
      <c r="AG649" s="153"/>
      <c r="AH649" s="150"/>
      <c r="AI649" s="150"/>
      <c r="AJ649" s="150"/>
      <c r="AK649" s="150"/>
      <c r="AL649" s="155"/>
      <c r="AM649" s="155"/>
      <c r="AN649" s="153"/>
    </row>
    <row r="650" spans="1:40" ht="60" customHeight="1" x14ac:dyDescent="0.25">
      <c r="A650" s="142" t="str">
        <f t="shared" si="57"/>
        <v>✔</v>
      </c>
      <c r="B650" s="143">
        <v>2026</v>
      </c>
      <c r="C650" s="144" t="s">
        <v>18</v>
      </c>
      <c r="D650" s="144" t="s">
        <v>1706</v>
      </c>
      <c r="E650" s="145" t="s">
        <v>52</v>
      </c>
      <c r="F650" s="145">
        <v>1</v>
      </c>
      <c r="G650" s="146" t="s">
        <v>1707</v>
      </c>
      <c r="H650" s="143" t="s">
        <v>66</v>
      </c>
      <c r="I650" s="145" t="s">
        <v>66</v>
      </c>
      <c r="J650" s="163"/>
      <c r="K650" s="143" t="s">
        <v>98</v>
      </c>
      <c r="L650" s="145" t="s">
        <v>93</v>
      </c>
      <c r="M650" s="147" t="s">
        <v>3</v>
      </c>
      <c r="N650" s="148" t="s">
        <v>969</v>
      </c>
      <c r="O650" s="149"/>
      <c r="P650" s="150"/>
      <c r="Q650" s="150"/>
      <c r="R650" s="145"/>
      <c r="S650" s="151"/>
      <c r="T650" s="152"/>
      <c r="U650" s="153" t="s">
        <v>1705</v>
      </c>
      <c r="V650" s="163"/>
      <c r="W650" s="152"/>
      <c r="X650" s="152"/>
      <c r="Y650" s="152"/>
      <c r="Z650" s="149"/>
      <c r="AA650" s="150"/>
      <c r="AB650" s="150"/>
      <c r="AC650" s="150"/>
      <c r="AD650" s="150">
        <v>4086096</v>
      </c>
      <c r="AE650" s="150">
        <v>4086096</v>
      </c>
      <c r="AF650" s="154" t="s">
        <v>6</v>
      </c>
      <c r="AG650" s="153"/>
      <c r="AH650" s="150"/>
      <c r="AI650" s="150"/>
      <c r="AJ650" s="150"/>
      <c r="AK650" s="150"/>
      <c r="AL650" s="155"/>
      <c r="AM650" s="155"/>
      <c r="AN650" s="153"/>
    </row>
    <row r="651" spans="1:40" ht="60" customHeight="1" x14ac:dyDescent="0.25">
      <c r="A651" s="142" t="str">
        <f t="shared" si="57"/>
        <v>✔</v>
      </c>
      <c r="B651" s="143">
        <v>2026</v>
      </c>
      <c r="C651" s="144" t="s">
        <v>18</v>
      </c>
      <c r="D651" s="144" t="s">
        <v>1708</v>
      </c>
      <c r="E651" s="145" t="s">
        <v>52</v>
      </c>
      <c r="F651" s="145">
        <v>1</v>
      </c>
      <c r="G651" s="146" t="s">
        <v>1709</v>
      </c>
      <c r="H651" s="143" t="s">
        <v>66</v>
      </c>
      <c r="I651" s="145" t="s">
        <v>66</v>
      </c>
      <c r="J651" s="163"/>
      <c r="K651" s="143" t="s">
        <v>98</v>
      </c>
      <c r="L651" s="145" t="s">
        <v>93</v>
      </c>
      <c r="M651" s="147" t="s">
        <v>3</v>
      </c>
      <c r="N651" s="148" t="s">
        <v>969</v>
      </c>
      <c r="O651" s="149"/>
      <c r="P651" s="150"/>
      <c r="Q651" s="150"/>
      <c r="R651" s="145"/>
      <c r="S651" s="151"/>
      <c r="T651" s="152"/>
      <c r="U651" s="153" t="s">
        <v>1710</v>
      </c>
      <c r="V651" s="163"/>
      <c r="W651" s="152"/>
      <c r="X651" s="152"/>
      <c r="Y651" s="152"/>
      <c r="Z651" s="149"/>
      <c r="AA651" s="150"/>
      <c r="AB651" s="150"/>
      <c r="AC651" s="150"/>
      <c r="AD651" s="150">
        <v>3901912.01</v>
      </c>
      <c r="AE651" s="150">
        <f>AD651*1.2</f>
        <v>4682294.4119999995</v>
      </c>
      <c r="AF651" s="154" t="s">
        <v>6</v>
      </c>
      <c r="AG651" s="153"/>
      <c r="AH651" s="150"/>
      <c r="AI651" s="150"/>
      <c r="AJ651" s="150"/>
      <c r="AK651" s="150"/>
      <c r="AL651" s="155"/>
      <c r="AM651" s="155"/>
      <c r="AN651" s="153"/>
    </row>
    <row r="652" spans="1:40" ht="60" customHeight="1" x14ac:dyDescent="0.25">
      <c r="A652" s="142" t="str">
        <f t="shared" si="57"/>
        <v>✔</v>
      </c>
      <c r="B652" s="143">
        <v>2026</v>
      </c>
      <c r="C652" s="144" t="s">
        <v>18</v>
      </c>
      <c r="D652" s="144" t="s">
        <v>1711</v>
      </c>
      <c r="E652" s="145" t="s">
        <v>52</v>
      </c>
      <c r="F652" s="145">
        <v>1</v>
      </c>
      <c r="G652" s="146" t="s">
        <v>1712</v>
      </c>
      <c r="H652" s="143" t="s">
        <v>66</v>
      </c>
      <c r="I652" s="145" t="s">
        <v>66</v>
      </c>
      <c r="J652" s="163"/>
      <c r="K652" s="143" t="s">
        <v>98</v>
      </c>
      <c r="L652" s="145" t="s">
        <v>93</v>
      </c>
      <c r="M652" s="147" t="s">
        <v>3</v>
      </c>
      <c r="N652" s="148" t="s">
        <v>969</v>
      </c>
      <c r="O652" s="149"/>
      <c r="P652" s="150"/>
      <c r="Q652" s="150"/>
      <c r="R652" s="145"/>
      <c r="S652" s="151"/>
      <c r="T652" s="152"/>
      <c r="U652" s="153" t="s">
        <v>1713</v>
      </c>
      <c r="V652" s="163"/>
      <c r="W652" s="152"/>
      <c r="X652" s="152"/>
      <c r="Y652" s="152"/>
      <c r="Z652" s="149"/>
      <c r="AA652" s="150"/>
      <c r="AB652" s="150"/>
      <c r="AC652" s="150"/>
      <c r="AD652" s="150">
        <v>4101440</v>
      </c>
      <c r="AE652" s="150">
        <f>AD652*1.2</f>
        <v>4921728</v>
      </c>
      <c r="AF652" s="154" t="s">
        <v>6</v>
      </c>
      <c r="AG652" s="153"/>
      <c r="AH652" s="150"/>
      <c r="AI652" s="150"/>
      <c r="AJ652" s="150"/>
      <c r="AK652" s="150"/>
      <c r="AL652" s="155"/>
      <c r="AM652" s="155"/>
      <c r="AN652" s="153"/>
    </row>
    <row r="653" spans="1:40" ht="60" customHeight="1" x14ac:dyDescent="0.25">
      <c r="A653" s="142" t="str">
        <f t="shared" si="57"/>
        <v>✔</v>
      </c>
      <c r="B653" s="143">
        <v>2026</v>
      </c>
      <c r="C653" s="144" t="s">
        <v>18</v>
      </c>
      <c r="D653" s="144" t="s">
        <v>1714</v>
      </c>
      <c r="E653" s="145" t="s">
        <v>52</v>
      </c>
      <c r="F653" s="145">
        <v>1</v>
      </c>
      <c r="G653" s="146" t="s">
        <v>1715</v>
      </c>
      <c r="H653" s="143" t="s">
        <v>66</v>
      </c>
      <c r="I653" s="145" t="s">
        <v>66</v>
      </c>
      <c r="J653" s="163"/>
      <c r="K653" s="143" t="s">
        <v>98</v>
      </c>
      <c r="L653" s="145" t="s">
        <v>93</v>
      </c>
      <c r="M653" s="147" t="s">
        <v>3</v>
      </c>
      <c r="N653" s="148" t="s">
        <v>969</v>
      </c>
      <c r="O653" s="149"/>
      <c r="P653" s="150"/>
      <c r="Q653" s="150"/>
      <c r="R653" s="145"/>
      <c r="S653" s="151"/>
      <c r="T653" s="152"/>
      <c r="U653" s="153" t="s">
        <v>1716</v>
      </c>
      <c r="V653" s="163"/>
      <c r="W653" s="152"/>
      <c r="X653" s="152"/>
      <c r="Y653" s="152"/>
      <c r="Z653" s="149"/>
      <c r="AA653" s="150"/>
      <c r="AB653" s="150"/>
      <c r="AC653" s="150"/>
      <c r="AD653" s="150">
        <v>1460480</v>
      </c>
      <c r="AE653" s="150">
        <f>AD653*1.2</f>
        <v>1752576</v>
      </c>
      <c r="AF653" s="154" t="s">
        <v>6</v>
      </c>
      <c r="AG653" s="153"/>
      <c r="AH653" s="150"/>
      <c r="AI653" s="150"/>
      <c r="AJ653" s="150"/>
      <c r="AK653" s="150"/>
      <c r="AL653" s="155"/>
      <c r="AM653" s="155"/>
      <c r="AN653" s="153"/>
    </row>
    <row r="654" spans="1:40" ht="60" customHeight="1" x14ac:dyDescent="0.25">
      <c r="A654" s="142" t="str">
        <f t="shared" si="57"/>
        <v>✔</v>
      </c>
      <c r="B654" s="143">
        <v>2026</v>
      </c>
      <c r="C654" s="144" t="s">
        <v>18</v>
      </c>
      <c r="D654" s="144" t="s">
        <v>1717</v>
      </c>
      <c r="E654" s="145" t="s">
        <v>52</v>
      </c>
      <c r="F654" s="145">
        <v>1</v>
      </c>
      <c r="G654" s="146" t="s">
        <v>1718</v>
      </c>
      <c r="H654" s="143" t="s">
        <v>66</v>
      </c>
      <c r="I654" s="145" t="s">
        <v>66</v>
      </c>
      <c r="J654" s="163"/>
      <c r="K654" s="143" t="s">
        <v>98</v>
      </c>
      <c r="L654" s="145" t="s">
        <v>93</v>
      </c>
      <c r="M654" s="147" t="s">
        <v>3</v>
      </c>
      <c r="N654" s="148" t="s">
        <v>969</v>
      </c>
      <c r="O654" s="149"/>
      <c r="P654" s="150"/>
      <c r="Q654" s="150"/>
      <c r="R654" s="145"/>
      <c r="S654" s="151"/>
      <c r="T654" s="152"/>
      <c r="U654" s="153" t="s">
        <v>1719</v>
      </c>
      <c r="V654" s="163"/>
      <c r="W654" s="152"/>
      <c r="X654" s="152"/>
      <c r="Y654" s="152"/>
      <c r="Z654" s="149"/>
      <c r="AA654" s="150"/>
      <c r="AB654" s="150"/>
      <c r="AC654" s="150"/>
      <c r="AD654" s="150">
        <v>6183900.7999999998</v>
      </c>
      <c r="AE654" s="150">
        <f>AD654*1.2</f>
        <v>7420680.96</v>
      </c>
      <c r="AF654" s="154" t="s">
        <v>6</v>
      </c>
      <c r="AG654" s="153"/>
      <c r="AH654" s="150"/>
      <c r="AI654" s="150"/>
      <c r="AJ654" s="150"/>
      <c r="AK654" s="150"/>
      <c r="AL654" s="155"/>
      <c r="AM654" s="155"/>
      <c r="AN654" s="153"/>
    </row>
    <row r="655" spans="1:40" ht="60" customHeight="1" x14ac:dyDescent="0.25">
      <c r="A655" s="142" t="str">
        <f t="shared" si="57"/>
        <v>◕</v>
      </c>
      <c r="B655" s="143">
        <v>2026</v>
      </c>
      <c r="C655" s="144" t="s">
        <v>18</v>
      </c>
      <c r="D655" s="144" t="s">
        <v>1720</v>
      </c>
      <c r="E655" s="145" t="s">
        <v>52</v>
      </c>
      <c r="F655" s="145">
        <v>1</v>
      </c>
      <c r="G655" s="146" t="s">
        <v>1721</v>
      </c>
      <c r="H655" s="143" t="s">
        <v>66</v>
      </c>
      <c r="I655" s="145" t="s">
        <v>66</v>
      </c>
      <c r="J655" s="163"/>
      <c r="K655" s="143" t="s">
        <v>98</v>
      </c>
      <c r="L655" s="145" t="s">
        <v>93</v>
      </c>
      <c r="M655" s="147" t="s">
        <v>3</v>
      </c>
      <c r="N655" s="148" t="s">
        <v>969</v>
      </c>
      <c r="O655" s="149"/>
      <c r="P655" s="150"/>
      <c r="Q655" s="150"/>
      <c r="R655" s="145"/>
      <c r="S655" s="151"/>
      <c r="T655" s="152"/>
      <c r="U655" s="153" t="s">
        <v>1719</v>
      </c>
      <c r="V655" s="163"/>
      <c r="W655" s="152"/>
      <c r="X655" s="152"/>
      <c r="Y655" s="152"/>
      <c r="Z655" s="149"/>
      <c r="AA655" s="150"/>
      <c r="AB655" s="150"/>
      <c r="AC655" s="150"/>
      <c r="AD655" s="150">
        <v>5048959.96</v>
      </c>
      <c r="AE655" s="150">
        <f>AD655*1.2</f>
        <v>6058751.9519999996</v>
      </c>
      <c r="AF655" s="154" t="s">
        <v>8</v>
      </c>
      <c r="AG655" s="153"/>
      <c r="AH655" s="150"/>
      <c r="AI655" s="150"/>
      <c r="AJ655" s="150"/>
      <c r="AK655" s="150"/>
      <c r="AL655" s="155"/>
      <c r="AM655" s="155"/>
      <c r="AN655" s="153"/>
    </row>
    <row r="656" spans="1:40" ht="35.65" customHeight="1" x14ac:dyDescent="0.25">
      <c r="A656" s="142" t="str">
        <f t="shared" si="57"/>
        <v>✔</v>
      </c>
      <c r="B656" s="143">
        <v>2026</v>
      </c>
      <c r="C656" s="144" t="s">
        <v>20</v>
      </c>
      <c r="D656" s="144" t="s">
        <v>1722</v>
      </c>
      <c r="E656" s="145" t="s">
        <v>53</v>
      </c>
      <c r="F656" s="145">
        <v>1</v>
      </c>
      <c r="G656" s="146" t="s">
        <v>1723</v>
      </c>
      <c r="H656" s="143" t="s">
        <v>179</v>
      </c>
      <c r="I656" s="145" t="s">
        <v>184</v>
      </c>
      <c r="J656" s="163"/>
      <c r="K656" s="143" t="s">
        <v>98</v>
      </c>
      <c r="L656" s="145" t="s">
        <v>93</v>
      </c>
      <c r="M656" s="147" t="s">
        <v>3</v>
      </c>
      <c r="N656" s="148" t="s">
        <v>110</v>
      </c>
      <c r="O656" s="149"/>
      <c r="P656" s="150"/>
      <c r="Q656" s="150"/>
      <c r="R656" s="145"/>
      <c r="S656" s="151"/>
      <c r="T656" s="152"/>
      <c r="U656" s="153" t="s">
        <v>1724</v>
      </c>
      <c r="V656" s="163"/>
      <c r="W656" s="152">
        <v>46246</v>
      </c>
      <c r="X656" s="152"/>
      <c r="Y656" s="152"/>
      <c r="Z656" s="149"/>
      <c r="AA656" s="150"/>
      <c r="AB656" s="150"/>
      <c r="AC656" s="150"/>
      <c r="AD656" s="150"/>
      <c r="AE656" s="150">
        <v>137160</v>
      </c>
      <c r="AF656" s="154" t="s">
        <v>6</v>
      </c>
      <c r="AG656" s="153"/>
      <c r="AH656" s="150"/>
      <c r="AI656" s="150"/>
      <c r="AJ656" s="150"/>
      <c r="AK656" s="150"/>
      <c r="AL656" s="155"/>
      <c r="AM656" s="155"/>
      <c r="AN656" s="153"/>
    </row>
    <row r="657" spans="1:46" ht="46.5" customHeight="1" x14ac:dyDescent="0.25">
      <c r="A657" s="142" t="str">
        <f t="shared" si="57"/>
        <v>✔</v>
      </c>
      <c r="B657" s="143">
        <v>2026</v>
      </c>
      <c r="C657" s="144" t="s">
        <v>33</v>
      </c>
      <c r="D657" s="144" t="s">
        <v>1725</v>
      </c>
      <c r="E657" s="145" t="s">
        <v>53</v>
      </c>
      <c r="F657" s="145">
        <v>1</v>
      </c>
      <c r="G657" s="146" t="s">
        <v>1726</v>
      </c>
      <c r="H657" s="143" t="s">
        <v>179</v>
      </c>
      <c r="I657" s="145" t="s">
        <v>184</v>
      </c>
      <c r="J657" s="145"/>
      <c r="K657" s="143" t="s">
        <v>98</v>
      </c>
      <c r="L657" s="145" t="s">
        <v>93</v>
      </c>
      <c r="M657" s="147" t="s">
        <v>3</v>
      </c>
      <c r="N657" s="148" t="s">
        <v>930</v>
      </c>
      <c r="O657" s="149"/>
      <c r="P657" s="150"/>
      <c r="Q657" s="150"/>
      <c r="R657" s="145"/>
      <c r="S657" s="151"/>
      <c r="T657" s="152"/>
      <c r="U657" s="153" t="s">
        <v>1727</v>
      </c>
      <c r="V657" s="145"/>
      <c r="W657" s="152"/>
      <c r="X657" s="152"/>
      <c r="Y657" s="152">
        <v>46247</v>
      </c>
      <c r="Z657" s="149"/>
      <c r="AA657" s="150"/>
      <c r="AB657" s="150"/>
      <c r="AC657" s="150"/>
      <c r="AD657" s="150">
        <v>21200</v>
      </c>
      <c r="AE657" s="150">
        <v>25440</v>
      </c>
      <c r="AF657" s="154" t="s">
        <v>6</v>
      </c>
      <c r="AG657" s="153"/>
      <c r="AH657" s="150"/>
      <c r="AI657" s="150"/>
      <c r="AJ657" s="150"/>
      <c r="AK657" s="150"/>
      <c r="AL657" s="155"/>
      <c r="AM657" s="155"/>
      <c r="AN657" s="153"/>
    </row>
    <row r="658" spans="1:46" ht="32.1" customHeight="1" x14ac:dyDescent="0.25">
      <c r="A658" s="142" t="str">
        <f t="shared" si="57"/>
        <v>✔</v>
      </c>
      <c r="B658" s="143">
        <v>2026</v>
      </c>
      <c r="C658" s="144" t="s">
        <v>29</v>
      </c>
      <c r="D658" s="144" t="s">
        <v>1728</v>
      </c>
      <c r="E658" s="145" t="s">
        <v>39</v>
      </c>
      <c r="F658" s="145">
        <v>1</v>
      </c>
      <c r="G658" s="146" t="s">
        <v>1729</v>
      </c>
      <c r="H658" s="143" t="s">
        <v>179</v>
      </c>
      <c r="I658" s="145" t="s">
        <v>184</v>
      </c>
      <c r="J658" s="145"/>
      <c r="K658" s="143" t="s">
        <v>98</v>
      </c>
      <c r="L658" s="145" t="s">
        <v>93</v>
      </c>
      <c r="M658" s="147" t="s">
        <v>3</v>
      </c>
      <c r="N658" s="148" t="s">
        <v>120</v>
      </c>
      <c r="O658" s="149"/>
      <c r="P658" s="150"/>
      <c r="Q658" s="150"/>
      <c r="R658" s="145"/>
      <c r="S658" s="151"/>
      <c r="T658" s="152"/>
      <c r="U658" s="153" t="s">
        <v>1730</v>
      </c>
      <c r="V658" s="145"/>
      <c r="W658" s="152"/>
      <c r="X658" s="152"/>
      <c r="Y658" s="152"/>
      <c r="Z658" s="149"/>
      <c r="AA658" s="150"/>
      <c r="AB658" s="150"/>
      <c r="AC658" s="150"/>
      <c r="AD658" s="150"/>
      <c r="AE658" s="150">
        <v>5675853.2599999998</v>
      </c>
      <c r="AF658" s="154" t="s">
        <v>6</v>
      </c>
      <c r="AG658" s="153"/>
      <c r="AH658" s="150"/>
      <c r="AI658" s="150"/>
      <c r="AJ658" s="150"/>
      <c r="AK658" s="150"/>
      <c r="AL658" s="155"/>
      <c r="AM658" s="155"/>
      <c r="AN658" s="175"/>
      <c r="AO658" s="170"/>
      <c r="AP658" s="171"/>
      <c r="AQ658" s="172"/>
      <c r="AR658" s="172"/>
      <c r="AS658" s="173"/>
      <c r="AT658" s="174"/>
    </row>
    <row r="659" spans="1:46" ht="35.65" customHeight="1" x14ac:dyDescent="0.25">
      <c r="A659" s="142" t="str">
        <f t="shared" si="57"/>
        <v>◑</v>
      </c>
      <c r="B659" s="143">
        <v>2026</v>
      </c>
      <c r="C659" s="144" t="s">
        <v>31</v>
      </c>
      <c r="D659" s="144" t="s">
        <v>1731</v>
      </c>
      <c r="E659" s="145" t="s">
        <v>51</v>
      </c>
      <c r="F659" s="145">
        <v>1</v>
      </c>
      <c r="G659" s="146" t="s">
        <v>1732</v>
      </c>
      <c r="H659" s="143" t="s">
        <v>179</v>
      </c>
      <c r="I659" s="145" t="s">
        <v>186</v>
      </c>
      <c r="J659" s="145"/>
      <c r="K659" s="143" t="s">
        <v>98</v>
      </c>
      <c r="L659" s="145" t="s">
        <v>93</v>
      </c>
      <c r="M659" s="147" t="s">
        <v>3</v>
      </c>
      <c r="N659" s="148" t="s">
        <v>119</v>
      </c>
      <c r="O659" s="149">
        <f>P659*1.2</f>
        <v>403580.15999999997</v>
      </c>
      <c r="P659" s="150">
        <v>336316.8</v>
      </c>
      <c r="Q659" s="150"/>
      <c r="R659" s="145"/>
      <c r="S659" s="151"/>
      <c r="T659" s="152"/>
      <c r="U659" s="153"/>
      <c r="V659" s="145"/>
      <c r="W659" s="152"/>
      <c r="X659" s="152"/>
      <c r="Y659" s="152"/>
      <c r="Z659" s="149"/>
      <c r="AA659" s="150"/>
      <c r="AB659" s="150"/>
      <c r="AC659" s="150"/>
      <c r="AD659" s="150"/>
      <c r="AE659" s="150"/>
      <c r="AF659" s="154" t="s">
        <v>7</v>
      </c>
      <c r="AG659" s="153"/>
      <c r="AH659" s="150"/>
      <c r="AI659" s="150"/>
      <c r="AJ659" s="150"/>
      <c r="AK659" s="150"/>
      <c r="AL659" s="155"/>
      <c r="AM659" s="155"/>
      <c r="AN659" s="175"/>
      <c r="AO659" s="170"/>
      <c r="AP659" s="171"/>
      <c r="AQ659" s="172"/>
      <c r="AR659" s="172"/>
      <c r="AS659" s="173"/>
      <c r="AT659" s="174"/>
    </row>
    <row r="660" spans="1:46" ht="50.65" customHeight="1" x14ac:dyDescent="0.25">
      <c r="A660" s="142" t="str">
        <f t="shared" si="57"/>
        <v>◑</v>
      </c>
      <c r="B660" s="143">
        <v>2026</v>
      </c>
      <c r="C660" s="144" t="s">
        <v>31</v>
      </c>
      <c r="D660" s="144" t="s">
        <v>1731</v>
      </c>
      <c r="E660" s="145" t="s">
        <v>51</v>
      </c>
      <c r="F660" s="145">
        <v>2</v>
      </c>
      <c r="G660" s="146" t="s">
        <v>1733</v>
      </c>
      <c r="H660" s="143" t="s">
        <v>179</v>
      </c>
      <c r="I660" s="145" t="s">
        <v>186</v>
      </c>
      <c r="J660" s="145"/>
      <c r="K660" s="143" t="s">
        <v>98</v>
      </c>
      <c r="L660" s="145" t="s">
        <v>93</v>
      </c>
      <c r="M660" s="147" t="s">
        <v>3</v>
      </c>
      <c r="N660" s="148" t="s">
        <v>119</v>
      </c>
      <c r="O660" s="149">
        <f>P660*1.2</f>
        <v>456883.20000000001</v>
      </c>
      <c r="P660" s="150">
        <v>380736</v>
      </c>
      <c r="Q660" s="150"/>
      <c r="R660" s="145"/>
      <c r="S660" s="151"/>
      <c r="T660" s="152"/>
      <c r="U660" s="153"/>
      <c r="V660" s="145"/>
      <c r="W660" s="152"/>
      <c r="X660" s="152"/>
      <c r="Y660" s="152"/>
      <c r="Z660" s="149"/>
      <c r="AA660" s="150"/>
      <c r="AB660" s="150"/>
      <c r="AC660" s="150"/>
      <c r="AD660" s="150"/>
      <c r="AE660" s="150"/>
      <c r="AF660" s="154" t="s">
        <v>7</v>
      </c>
      <c r="AG660" s="153"/>
      <c r="AH660" s="150"/>
      <c r="AI660" s="150"/>
      <c r="AJ660" s="150"/>
      <c r="AK660" s="150"/>
      <c r="AL660" s="155"/>
      <c r="AM660" s="155"/>
      <c r="AN660" s="175"/>
      <c r="AO660" s="170"/>
      <c r="AP660" s="171"/>
      <c r="AQ660" s="172"/>
      <c r="AR660" s="172"/>
      <c r="AS660" s="173"/>
      <c r="AT660" s="174"/>
    </row>
    <row r="661" spans="1:46" ht="35.65" customHeight="1" x14ac:dyDescent="0.25">
      <c r="A661" s="142" t="str">
        <f t="shared" si="57"/>
        <v>◔</v>
      </c>
      <c r="B661" s="143">
        <v>2026</v>
      </c>
      <c r="C661" s="144" t="s">
        <v>26</v>
      </c>
      <c r="D661" s="144" t="s">
        <v>1734</v>
      </c>
      <c r="E661" s="145" t="s">
        <v>51</v>
      </c>
      <c r="F661" s="145">
        <v>1</v>
      </c>
      <c r="G661" s="146" t="s">
        <v>1735</v>
      </c>
      <c r="H661" s="143" t="s">
        <v>66</v>
      </c>
      <c r="I661" s="145" t="s">
        <v>66</v>
      </c>
      <c r="J661" s="145"/>
      <c r="K661" s="143" t="s">
        <v>98</v>
      </c>
      <c r="L661" s="145" t="s">
        <v>93</v>
      </c>
      <c r="M661" s="147" t="s">
        <v>4</v>
      </c>
      <c r="N661" s="148" t="s">
        <v>131</v>
      </c>
      <c r="O661" s="149">
        <f>P661*1.2</f>
        <v>972504</v>
      </c>
      <c r="P661" s="150">
        <v>810420</v>
      </c>
      <c r="Q661" s="150"/>
      <c r="R661" s="145"/>
      <c r="S661" s="151"/>
      <c r="T661" s="152"/>
      <c r="U661" s="153"/>
      <c r="V661" s="145"/>
      <c r="W661" s="152"/>
      <c r="X661" s="152"/>
      <c r="Y661" s="152"/>
      <c r="Z661" s="149"/>
      <c r="AA661" s="150"/>
      <c r="AB661" s="150"/>
      <c r="AC661" s="150"/>
      <c r="AD661" s="150"/>
      <c r="AE661" s="150"/>
      <c r="AF661" s="154" t="s">
        <v>9</v>
      </c>
      <c r="AG661" s="153"/>
      <c r="AH661" s="150"/>
      <c r="AI661" s="150"/>
      <c r="AJ661" s="150"/>
      <c r="AK661" s="150"/>
      <c r="AL661" s="155"/>
      <c r="AM661" s="155"/>
      <c r="AN661" s="175"/>
      <c r="AO661" s="170"/>
      <c r="AP661" s="171"/>
      <c r="AQ661" s="172"/>
      <c r="AR661" s="172"/>
      <c r="AS661" s="173"/>
      <c r="AT661" s="174"/>
    </row>
    <row r="662" spans="1:46" ht="50.65" customHeight="1" x14ac:dyDescent="0.25">
      <c r="A662" s="142" t="str">
        <f t="shared" si="57"/>
        <v>◔</v>
      </c>
      <c r="B662" s="143">
        <v>2026</v>
      </c>
      <c r="C662" s="144" t="s">
        <v>26</v>
      </c>
      <c r="D662" s="144" t="s">
        <v>1734</v>
      </c>
      <c r="E662" s="145" t="s">
        <v>51</v>
      </c>
      <c r="F662" s="145">
        <v>2</v>
      </c>
      <c r="G662" s="146" t="s">
        <v>1736</v>
      </c>
      <c r="H662" s="143" t="s">
        <v>66</v>
      </c>
      <c r="I662" s="145" t="s">
        <v>66</v>
      </c>
      <c r="J662" s="145"/>
      <c r="K662" s="143" t="s">
        <v>98</v>
      </c>
      <c r="L662" s="145" t="s">
        <v>93</v>
      </c>
      <c r="M662" s="147" t="s">
        <v>4</v>
      </c>
      <c r="N662" s="148" t="s">
        <v>131</v>
      </c>
      <c r="O662" s="149">
        <f>P662*1.2</f>
        <v>692640</v>
      </c>
      <c r="P662" s="150">
        <v>577200</v>
      </c>
      <c r="Q662" s="150"/>
      <c r="R662" s="145"/>
      <c r="S662" s="151"/>
      <c r="T662" s="152"/>
      <c r="U662" s="153"/>
      <c r="V662" s="145"/>
      <c r="W662" s="152"/>
      <c r="X662" s="152"/>
      <c r="Y662" s="152"/>
      <c r="Z662" s="149"/>
      <c r="AA662" s="150"/>
      <c r="AB662" s="150"/>
      <c r="AC662" s="150"/>
      <c r="AD662" s="150"/>
      <c r="AE662" s="150"/>
      <c r="AF662" s="154" t="s">
        <v>9</v>
      </c>
      <c r="AG662" s="153"/>
      <c r="AH662" s="150"/>
      <c r="AI662" s="150"/>
      <c r="AJ662" s="150"/>
      <c r="AK662" s="150"/>
      <c r="AL662" s="155"/>
      <c r="AM662" s="155"/>
      <c r="AN662" s="175"/>
      <c r="AO662" s="170"/>
      <c r="AP662" s="171"/>
      <c r="AQ662" s="172"/>
      <c r="AR662" s="172"/>
      <c r="AS662" s="173"/>
      <c r="AT662" s="174"/>
    </row>
    <row r="663" spans="1:46" ht="33" customHeight="1" x14ac:dyDescent="0.25">
      <c r="A663" s="142" t="str">
        <f t="shared" si="57"/>
        <v>✔</v>
      </c>
      <c r="B663" s="143">
        <v>2026</v>
      </c>
      <c r="C663" s="144" t="s">
        <v>26</v>
      </c>
      <c r="D663" s="144" t="s">
        <v>1737</v>
      </c>
      <c r="E663" s="145" t="s">
        <v>53</v>
      </c>
      <c r="F663" s="145">
        <v>1</v>
      </c>
      <c r="G663" s="146" t="s">
        <v>1738</v>
      </c>
      <c r="H663" s="143" t="s">
        <v>66</v>
      </c>
      <c r="I663" s="145" t="s">
        <v>66</v>
      </c>
      <c r="J663" s="145"/>
      <c r="K663" s="143" t="s">
        <v>98</v>
      </c>
      <c r="L663" s="145" t="s">
        <v>93</v>
      </c>
      <c r="M663" s="147" t="s">
        <v>3</v>
      </c>
      <c r="N663" s="148" t="s">
        <v>111</v>
      </c>
      <c r="O663" s="149"/>
      <c r="P663" s="150"/>
      <c r="Q663" s="150"/>
      <c r="R663" s="145"/>
      <c r="S663" s="151"/>
      <c r="T663" s="152"/>
      <c r="U663" s="153" t="s">
        <v>1739</v>
      </c>
      <c r="V663" s="145"/>
      <c r="W663" s="152">
        <v>46261</v>
      </c>
      <c r="X663" s="152"/>
      <c r="Y663" s="152"/>
      <c r="Z663" s="149"/>
      <c r="AA663" s="150"/>
      <c r="AB663" s="150"/>
      <c r="AC663" s="150"/>
      <c r="AD663" s="150">
        <v>175500</v>
      </c>
      <c r="AE663" s="150">
        <v>210600</v>
      </c>
      <c r="AF663" s="154" t="s">
        <v>6</v>
      </c>
      <c r="AG663" s="153"/>
      <c r="AH663" s="150"/>
      <c r="AI663" s="150"/>
      <c r="AJ663" s="150"/>
      <c r="AK663" s="150"/>
      <c r="AL663" s="155"/>
      <c r="AM663" s="155"/>
      <c r="AN663" s="175"/>
      <c r="AO663" s="170"/>
      <c r="AP663" s="171"/>
      <c r="AQ663" s="172"/>
      <c r="AR663" s="172"/>
      <c r="AS663" s="173"/>
      <c r="AT663" s="174"/>
    </row>
    <row r="664" spans="1:46" ht="35.65" customHeight="1" x14ac:dyDescent="0.25">
      <c r="A664" s="142" t="str">
        <f t="shared" si="57"/>
        <v>✔</v>
      </c>
      <c r="B664" s="143">
        <v>2026</v>
      </c>
      <c r="C664" s="144" t="s">
        <v>26</v>
      </c>
      <c r="D664" s="144" t="s">
        <v>1740</v>
      </c>
      <c r="E664" s="145" t="s">
        <v>53</v>
      </c>
      <c r="F664" s="145">
        <v>1</v>
      </c>
      <c r="G664" s="146" t="s">
        <v>1741</v>
      </c>
      <c r="H664" s="143" t="s">
        <v>179</v>
      </c>
      <c r="I664" s="145" t="s">
        <v>184</v>
      </c>
      <c r="J664" s="145"/>
      <c r="K664" s="143" t="s">
        <v>98</v>
      </c>
      <c r="L664" s="145" t="s">
        <v>93</v>
      </c>
      <c r="M664" s="147" t="s">
        <v>4</v>
      </c>
      <c r="N664" s="148" t="s">
        <v>131</v>
      </c>
      <c r="O664" s="149"/>
      <c r="P664" s="150"/>
      <c r="Q664" s="150"/>
      <c r="R664" s="145"/>
      <c r="S664" s="151"/>
      <c r="T664" s="152"/>
      <c r="U664" s="153" t="s">
        <v>1742</v>
      </c>
      <c r="V664" s="145"/>
      <c r="W664" s="152">
        <v>46261</v>
      </c>
      <c r="X664" s="152"/>
      <c r="Y664" s="152"/>
      <c r="Z664" s="149"/>
      <c r="AA664" s="150"/>
      <c r="AB664" s="150"/>
      <c r="AC664" s="150"/>
      <c r="AD664" s="150">
        <v>82760</v>
      </c>
      <c r="AE664" s="150">
        <v>99312</v>
      </c>
      <c r="AF664" s="154" t="s">
        <v>6</v>
      </c>
      <c r="AG664" s="153"/>
      <c r="AH664" s="150"/>
      <c r="AI664" s="150"/>
      <c r="AJ664" s="150"/>
      <c r="AK664" s="150"/>
      <c r="AL664" s="155"/>
      <c r="AM664" s="155"/>
      <c r="AN664" s="175"/>
      <c r="AO664" s="170"/>
      <c r="AP664" s="171"/>
      <c r="AQ664" s="172"/>
      <c r="AR664" s="172"/>
      <c r="AS664" s="173"/>
      <c r="AT664" s="174"/>
    </row>
    <row r="665" spans="1:46" ht="35.65" customHeight="1" x14ac:dyDescent="0.25">
      <c r="A665" s="142" t="str">
        <f t="shared" si="57"/>
        <v>◕</v>
      </c>
      <c r="B665" s="143">
        <v>2026</v>
      </c>
      <c r="C665" s="144" t="s">
        <v>26</v>
      </c>
      <c r="D665" s="144" t="s">
        <v>1743</v>
      </c>
      <c r="E665" s="145" t="s">
        <v>53</v>
      </c>
      <c r="F665" s="145">
        <v>1</v>
      </c>
      <c r="G665" s="146" t="s">
        <v>1744</v>
      </c>
      <c r="H665" s="143" t="s">
        <v>66</v>
      </c>
      <c r="I665" s="145" t="s">
        <v>66</v>
      </c>
      <c r="J665" s="145"/>
      <c r="K665" s="143" t="s">
        <v>98</v>
      </c>
      <c r="L665" s="145" t="s">
        <v>93</v>
      </c>
      <c r="M665" s="147" t="s">
        <v>4</v>
      </c>
      <c r="N665" s="148" t="s">
        <v>131</v>
      </c>
      <c r="O665" s="149"/>
      <c r="P665" s="150"/>
      <c r="Q665" s="150"/>
      <c r="R665" s="145"/>
      <c r="S665" s="151"/>
      <c r="T665" s="152"/>
      <c r="U665" s="153" t="s">
        <v>1745</v>
      </c>
      <c r="V665" s="145"/>
      <c r="W665" s="152">
        <v>46261</v>
      </c>
      <c r="X665" s="152"/>
      <c r="Y665" s="152"/>
      <c r="Z665" s="149"/>
      <c r="AA665" s="150"/>
      <c r="AB665" s="150"/>
      <c r="AC665" s="150"/>
      <c r="AD665" s="150">
        <f>AE665/1.2</f>
        <v>133334</v>
      </c>
      <c r="AE665" s="150">
        <v>160000.79999999999</v>
      </c>
      <c r="AF665" s="154" t="s">
        <v>8</v>
      </c>
      <c r="AG665" s="153"/>
      <c r="AH665" s="150"/>
      <c r="AI665" s="150"/>
      <c r="AJ665" s="150"/>
      <c r="AK665" s="150"/>
      <c r="AL665" s="155"/>
      <c r="AM665" s="155"/>
      <c r="AN665" s="175"/>
      <c r="AO665" s="170"/>
      <c r="AP665" s="171"/>
      <c r="AQ665" s="172"/>
      <c r="AR665" s="172"/>
      <c r="AS665" s="173"/>
      <c r="AT665" s="174"/>
    </row>
    <row r="666" spans="1:46" ht="65.45" customHeight="1" x14ac:dyDescent="0.25">
      <c r="A666" s="142" t="str">
        <f t="shared" si="57"/>
        <v>◑</v>
      </c>
      <c r="B666" s="143">
        <v>2026</v>
      </c>
      <c r="C666" s="144" t="s">
        <v>33</v>
      </c>
      <c r="D666" s="144" t="s">
        <v>1746</v>
      </c>
      <c r="E666" s="145" t="s">
        <v>51</v>
      </c>
      <c r="F666" s="145">
        <v>1</v>
      </c>
      <c r="G666" s="146" t="s">
        <v>1747</v>
      </c>
      <c r="H666" s="143" t="s">
        <v>179</v>
      </c>
      <c r="I666" s="145" t="s">
        <v>186</v>
      </c>
      <c r="J666" s="145"/>
      <c r="K666" s="143" t="s">
        <v>98</v>
      </c>
      <c r="L666" s="145" t="s">
        <v>93</v>
      </c>
      <c r="M666" s="147" t="s">
        <v>4</v>
      </c>
      <c r="N666" s="148" t="s">
        <v>133</v>
      </c>
      <c r="O666" s="149">
        <f>P666*1.2</f>
        <v>4332960</v>
      </c>
      <c r="P666" s="150">
        <v>3610800</v>
      </c>
      <c r="Q666" s="150"/>
      <c r="R666" s="145"/>
      <c r="S666" s="151"/>
      <c r="T666" s="152"/>
      <c r="U666" s="153"/>
      <c r="V666" s="145"/>
      <c r="W666" s="152">
        <v>46262</v>
      </c>
      <c r="X666" s="152"/>
      <c r="Y666" s="152"/>
      <c r="Z666" s="149"/>
      <c r="AA666" s="150"/>
      <c r="AB666" s="150"/>
      <c r="AC666" s="150"/>
      <c r="AD666" s="150"/>
      <c r="AE666" s="150"/>
      <c r="AF666" s="154" t="s">
        <v>7</v>
      </c>
      <c r="AG666" s="153"/>
      <c r="AH666" s="150"/>
      <c r="AI666" s="150"/>
      <c r="AJ666" s="150"/>
      <c r="AK666" s="150"/>
      <c r="AL666" s="155"/>
      <c r="AM666" s="155"/>
      <c r="AN666" s="175"/>
      <c r="AO666" s="170"/>
      <c r="AP666" s="171"/>
      <c r="AQ666" s="172"/>
      <c r="AR666" s="172"/>
      <c r="AS666" s="173"/>
      <c r="AT666" s="174"/>
    </row>
    <row r="667" spans="1:46" ht="35.65" customHeight="1" x14ac:dyDescent="0.25">
      <c r="A667" s="142" t="str">
        <f t="shared" si="57"/>
        <v>◕</v>
      </c>
      <c r="B667" s="143">
        <v>2026</v>
      </c>
      <c r="C667" s="144" t="s">
        <v>13</v>
      </c>
      <c r="D667" s="144" t="s">
        <v>1748</v>
      </c>
      <c r="E667" s="145" t="s">
        <v>39</v>
      </c>
      <c r="F667" s="145">
        <v>1</v>
      </c>
      <c r="G667" s="146" t="s">
        <v>1749</v>
      </c>
      <c r="H667" s="143" t="s">
        <v>66</v>
      </c>
      <c r="I667" s="145" t="s">
        <v>66</v>
      </c>
      <c r="J667" s="145"/>
      <c r="K667" s="143" t="s">
        <v>98</v>
      </c>
      <c r="L667" s="145" t="s">
        <v>93</v>
      </c>
      <c r="M667" s="147" t="s">
        <v>3</v>
      </c>
      <c r="N667" s="148" t="s">
        <v>1003</v>
      </c>
      <c r="O667" s="149"/>
      <c r="P667" s="150"/>
      <c r="Q667" s="150"/>
      <c r="R667" s="145"/>
      <c r="S667" s="151"/>
      <c r="T667" s="152"/>
      <c r="U667" s="153" t="s">
        <v>1750</v>
      </c>
      <c r="V667" s="145"/>
      <c r="W667" s="152">
        <v>46262</v>
      </c>
      <c r="X667" s="152"/>
      <c r="Y667" s="152"/>
      <c r="Z667" s="149"/>
      <c r="AA667" s="150"/>
      <c r="AB667" s="150"/>
      <c r="AC667" s="150" t="s">
        <v>1751</v>
      </c>
      <c r="AD667" s="150"/>
      <c r="AE667" s="150">
        <v>16653.240000000002</v>
      </c>
      <c r="AF667" s="154" t="s">
        <v>8</v>
      </c>
      <c r="AG667" s="153"/>
      <c r="AH667" s="150"/>
      <c r="AI667" s="150"/>
      <c r="AJ667" s="150"/>
      <c r="AK667" s="150"/>
      <c r="AL667" s="155"/>
      <c r="AM667" s="155"/>
      <c r="AN667" s="175"/>
      <c r="AO667" s="170"/>
      <c r="AP667" s="171"/>
      <c r="AQ667" s="172"/>
      <c r="AR667" s="172"/>
      <c r="AS667" s="173"/>
      <c r="AT667" s="174"/>
    </row>
    <row r="668" spans="1:46" ht="35.65" customHeight="1" x14ac:dyDescent="0.25">
      <c r="A668" s="142" t="str">
        <f t="shared" si="57"/>
        <v>◔</v>
      </c>
      <c r="B668" s="143">
        <v>2026</v>
      </c>
      <c r="C668" s="144" t="s">
        <v>34</v>
      </c>
      <c r="D668" s="144"/>
      <c r="E668" s="145" t="s">
        <v>51</v>
      </c>
      <c r="F668" s="145">
        <v>1</v>
      </c>
      <c r="G668" s="146" t="s">
        <v>1752</v>
      </c>
      <c r="H668" s="143" t="s">
        <v>66</v>
      </c>
      <c r="I668" s="145" t="s">
        <v>66</v>
      </c>
      <c r="J668" s="145"/>
      <c r="K668" s="143" t="s">
        <v>98</v>
      </c>
      <c r="L668" s="145" t="s">
        <v>93</v>
      </c>
      <c r="M668" s="147" t="s">
        <v>3</v>
      </c>
      <c r="N668" s="148" t="s">
        <v>118</v>
      </c>
      <c r="O668" s="149">
        <f>P668*1.2</f>
        <v>3120000</v>
      </c>
      <c r="P668" s="150">
        <v>2600000</v>
      </c>
      <c r="Q668" s="150"/>
      <c r="R668" s="145"/>
      <c r="S668" s="151"/>
      <c r="T668" s="152"/>
      <c r="U668" s="153"/>
      <c r="V668" s="145"/>
      <c r="W668" s="152">
        <v>46265</v>
      </c>
      <c r="X668" s="152"/>
      <c r="Y668" s="152"/>
      <c r="Z668" s="149"/>
      <c r="AA668" s="150"/>
      <c r="AB668" s="150"/>
      <c r="AC668" s="150"/>
      <c r="AD668" s="150"/>
      <c r="AE668" s="150"/>
      <c r="AF668" s="154" t="s">
        <v>9</v>
      </c>
      <c r="AG668" s="153"/>
      <c r="AH668" s="150"/>
      <c r="AI668" s="150"/>
      <c r="AJ668" s="150"/>
      <c r="AK668" s="150"/>
      <c r="AL668" s="155"/>
      <c r="AM668" s="155"/>
      <c r="AN668" s="175"/>
      <c r="AO668" s="170"/>
      <c r="AP668" s="171"/>
      <c r="AQ668" s="172"/>
      <c r="AR668" s="172"/>
      <c r="AS668" s="173"/>
      <c r="AT668" s="174"/>
    </row>
    <row r="669" spans="1:46" ht="35.65" customHeight="1" x14ac:dyDescent="0.25">
      <c r="A669" s="142" t="str">
        <f t="shared" si="57"/>
        <v>◑</v>
      </c>
      <c r="B669" s="143">
        <v>2026</v>
      </c>
      <c r="C669" s="144" t="s">
        <v>34</v>
      </c>
      <c r="D669" s="144" t="s">
        <v>1753</v>
      </c>
      <c r="E669" s="145" t="s">
        <v>51</v>
      </c>
      <c r="F669" s="145">
        <v>1</v>
      </c>
      <c r="G669" s="146" t="s">
        <v>1754</v>
      </c>
      <c r="H669" s="143" t="s">
        <v>179</v>
      </c>
      <c r="I669" s="145" t="s">
        <v>186</v>
      </c>
      <c r="J669" s="145"/>
      <c r="K669" s="143" t="s">
        <v>98</v>
      </c>
      <c r="L669" s="145" t="s">
        <v>93</v>
      </c>
      <c r="M669" s="147" t="s">
        <v>3</v>
      </c>
      <c r="N669" s="148" t="s">
        <v>110</v>
      </c>
      <c r="O669" s="149">
        <f>P669*1.2</f>
        <v>3971520</v>
      </c>
      <c r="P669" s="150">
        <v>3309600</v>
      </c>
      <c r="Q669" s="150"/>
      <c r="R669" s="145"/>
      <c r="S669" s="151"/>
      <c r="T669" s="152"/>
      <c r="U669" s="153"/>
      <c r="V669" s="145"/>
      <c r="W669" s="152">
        <v>46265</v>
      </c>
      <c r="X669" s="152"/>
      <c r="Y669" s="152"/>
      <c r="Z669" s="149"/>
      <c r="AA669" s="150"/>
      <c r="AB669" s="150"/>
      <c r="AC669" s="150"/>
      <c r="AD669" s="150"/>
      <c r="AE669" s="150"/>
      <c r="AF669" s="154" t="s">
        <v>7</v>
      </c>
      <c r="AG669" s="153"/>
      <c r="AH669" s="150"/>
      <c r="AI669" s="150"/>
      <c r="AJ669" s="150"/>
      <c r="AK669" s="150"/>
      <c r="AL669" s="155"/>
      <c r="AM669" s="155"/>
      <c r="AN669" s="175"/>
      <c r="AO669" s="170"/>
      <c r="AP669" s="171"/>
      <c r="AQ669" s="172"/>
      <c r="AR669" s="172"/>
      <c r="AS669" s="173"/>
      <c r="AT669" s="174"/>
    </row>
    <row r="670" spans="1:46" ht="33" customHeight="1" x14ac:dyDescent="0.25">
      <c r="A670" s="142" t="str">
        <f t="shared" si="57"/>
        <v>◑</v>
      </c>
      <c r="B670" s="143">
        <v>2026</v>
      </c>
      <c r="C670" s="144" t="s">
        <v>34</v>
      </c>
      <c r="D670" s="144" t="s">
        <v>1753</v>
      </c>
      <c r="E670" s="145" t="s">
        <v>51</v>
      </c>
      <c r="F670" s="145">
        <v>2</v>
      </c>
      <c r="G670" s="146" t="s">
        <v>1755</v>
      </c>
      <c r="H670" s="143" t="s">
        <v>179</v>
      </c>
      <c r="I670" s="145" t="s">
        <v>186</v>
      </c>
      <c r="J670" s="145"/>
      <c r="K670" s="143" t="s">
        <v>98</v>
      </c>
      <c r="L670" s="145" t="s">
        <v>93</v>
      </c>
      <c r="M670" s="147" t="s">
        <v>3</v>
      </c>
      <c r="N670" s="148" t="s">
        <v>110</v>
      </c>
      <c r="O670" s="149">
        <f>P670*1.2</f>
        <v>1920000</v>
      </c>
      <c r="P670" s="150">
        <v>1600000</v>
      </c>
      <c r="Q670" s="150"/>
      <c r="R670" s="145"/>
      <c r="S670" s="151"/>
      <c r="T670" s="152"/>
      <c r="U670" s="153"/>
      <c r="V670" s="145"/>
      <c r="W670" s="152">
        <v>46265</v>
      </c>
      <c r="X670" s="152"/>
      <c r="Y670" s="152"/>
      <c r="Z670" s="149"/>
      <c r="AA670" s="150"/>
      <c r="AB670" s="150"/>
      <c r="AC670" s="150"/>
      <c r="AD670" s="150"/>
      <c r="AE670" s="150"/>
      <c r="AF670" s="154" t="s">
        <v>7</v>
      </c>
      <c r="AG670" s="153"/>
      <c r="AH670" s="150"/>
      <c r="AI670" s="150"/>
      <c r="AJ670" s="150"/>
      <c r="AK670" s="150"/>
      <c r="AL670" s="155"/>
      <c r="AM670" s="155"/>
      <c r="AN670" s="175"/>
      <c r="AO670" s="170"/>
      <c r="AP670" s="171"/>
      <c r="AQ670" s="172"/>
      <c r="AR670" s="172"/>
      <c r="AS670" s="173"/>
      <c r="AT670" s="174"/>
    </row>
    <row r="671" spans="1:46" ht="65.45" customHeight="1" x14ac:dyDescent="0.25">
      <c r="A671" s="142" t="str">
        <f t="shared" si="57"/>
        <v>◑</v>
      </c>
      <c r="B671" s="143">
        <v>2026</v>
      </c>
      <c r="C671" s="144" t="s">
        <v>33</v>
      </c>
      <c r="D671" s="144" t="s">
        <v>1756</v>
      </c>
      <c r="E671" s="145" t="s">
        <v>51</v>
      </c>
      <c r="F671" s="145">
        <v>1</v>
      </c>
      <c r="G671" s="146" t="s">
        <v>1757</v>
      </c>
      <c r="H671" s="143" t="s">
        <v>179</v>
      </c>
      <c r="I671" s="145" t="s">
        <v>186</v>
      </c>
      <c r="J671" s="145"/>
      <c r="K671" s="143" t="s">
        <v>98</v>
      </c>
      <c r="L671" s="145" t="s">
        <v>93</v>
      </c>
      <c r="M671" s="147" t="s">
        <v>4</v>
      </c>
      <c r="N671" s="148" t="s">
        <v>133</v>
      </c>
      <c r="O671" s="149">
        <f>P671*1.2</f>
        <v>4932000</v>
      </c>
      <c r="P671" s="150">
        <v>4110000</v>
      </c>
      <c r="Q671" s="150"/>
      <c r="R671" s="145"/>
      <c r="S671" s="151"/>
      <c r="T671" s="152"/>
      <c r="U671" s="153"/>
      <c r="V671" s="145"/>
      <c r="W671" s="152">
        <v>46266</v>
      </c>
      <c r="X671" s="152"/>
      <c r="Y671" s="152"/>
      <c r="Z671" s="149"/>
      <c r="AA671" s="150"/>
      <c r="AB671" s="150"/>
      <c r="AC671" s="150"/>
      <c r="AD671" s="150"/>
      <c r="AE671" s="150"/>
      <c r="AF671" s="154" t="s">
        <v>7</v>
      </c>
      <c r="AG671" s="153"/>
      <c r="AH671" s="150"/>
      <c r="AI671" s="150"/>
      <c r="AJ671" s="150"/>
      <c r="AK671" s="150"/>
      <c r="AL671" s="155"/>
      <c r="AM671" s="155"/>
      <c r="AN671" s="175"/>
      <c r="AO671" s="170"/>
      <c r="AP671" s="171"/>
      <c r="AQ671" s="172"/>
      <c r="AR671" s="172"/>
      <c r="AS671" s="173"/>
      <c r="AT671" s="174"/>
    </row>
    <row r="672" spans="1:46" ht="35.65" customHeight="1" x14ac:dyDescent="0.25">
      <c r="A672" s="142" t="str">
        <f t="shared" si="57"/>
        <v>◕</v>
      </c>
      <c r="B672" s="143">
        <v>2026</v>
      </c>
      <c r="C672" s="144" t="s">
        <v>26</v>
      </c>
      <c r="D672" s="144" t="s">
        <v>1758</v>
      </c>
      <c r="E672" s="145" t="s">
        <v>39</v>
      </c>
      <c r="F672" s="145">
        <v>1</v>
      </c>
      <c r="G672" s="146" t="s">
        <v>1759</v>
      </c>
      <c r="H672" s="143" t="s">
        <v>66</v>
      </c>
      <c r="I672" s="145" t="s">
        <v>66</v>
      </c>
      <c r="J672" s="145"/>
      <c r="K672" s="143" t="s">
        <v>98</v>
      </c>
      <c r="L672" s="145" t="s">
        <v>94</v>
      </c>
      <c r="M672" s="147" t="s">
        <v>4</v>
      </c>
      <c r="N672" s="148" t="s">
        <v>1760</v>
      </c>
      <c r="O672" s="149"/>
      <c r="P672" s="150"/>
      <c r="Q672" s="150"/>
      <c r="R672" s="145"/>
      <c r="S672" s="151"/>
      <c r="T672" s="152"/>
      <c r="U672" s="153" t="s">
        <v>1761</v>
      </c>
      <c r="V672" s="145"/>
      <c r="W672" s="152">
        <v>46268</v>
      </c>
      <c r="X672" s="152"/>
      <c r="Y672" s="152"/>
      <c r="Z672" s="149"/>
      <c r="AA672" s="150"/>
      <c r="AB672" s="150"/>
      <c r="AC672" s="150"/>
      <c r="AD672" s="150"/>
      <c r="AE672" s="150">
        <v>3547200</v>
      </c>
      <c r="AF672" s="154" t="s">
        <v>8</v>
      </c>
      <c r="AG672" s="153"/>
      <c r="AH672" s="150"/>
      <c r="AI672" s="150"/>
      <c r="AJ672" s="150"/>
      <c r="AK672" s="150"/>
      <c r="AL672" s="155"/>
      <c r="AM672" s="155"/>
      <c r="AN672" s="175"/>
      <c r="AO672" s="170"/>
      <c r="AP672" s="171"/>
      <c r="AQ672" s="172"/>
      <c r="AR672" s="172"/>
      <c r="AS672" s="173"/>
      <c r="AT672" s="174"/>
    </row>
    <row r="673" spans="1:46" ht="50.65" customHeight="1" x14ac:dyDescent="0.25">
      <c r="A673" s="142" t="str">
        <f t="shared" si="57"/>
        <v>◑</v>
      </c>
      <c r="B673" s="143">
        <v>2026</v>
      </c>
      <c r="C673" s="144" t="s">
        <v>20</v>
      </c>
      <c r="D673" s="144" t="s">
        <v>1762</v>
      </c>
      <c r="E673" s="145" t="s">
        <v>51</v>
      </c>
      <c r="F673" s="145">
        <v>1</v>
      </c>
      <c r="G673" s="146" t="s">
        <v>1763</v>
      </c>
      <c r="H673" s="143" t="s">
        <v>179</v>
      </c>
      <c r="I673" s="145" t="s">
        <v>186</v>
      </c>
      <c r="J673" s="145"/>
      <c r="K673" s="143" t="s">
        <v>98</v>
      </c>
      <c r="L673" s="145" t="s">
        <v>94</v>
      </c>
      <c r="M673" s="147" t="s">
        <v>4</v>
      </c>
      <c r="N673" s="148" t="s">
        <v>1021</v>
      </c>
      <c r="O673" s="149">
        <f>Engagements2026Juillet[[#This Row],[ESTIMATION TTC]]*1.2</f>
        <v>3324974.4</v>
      </c>
      <c r="P673" s="150">
        <v>2770812</v>
      </c>
      <c r="Q673" s="150"/>
      <c r="R673" s="145"/>
      <c r="S673" s="151"/>
      <c r="T673" s="152"/>
      <c r="U673" s="153"/>
      <c r="V673" s="145"/>
      <c r="W673" s="152">
        <v>46266</v>
      </c>
      <c r="X673" s="152"/>
      <c r="Y673" s="152"/>
      <c r="Z673" s="149"/>
      <c r="AA673" s="150"/>
      <c r="AB673" s="150"/>
      <c r="AC673" s="150"/>
      <c r="AD673" s="150"/>
      <c r="AE673" s="150"/>
      <c r="AF673" s="154" t="s">
        <v>7</v>
      </c>
      <c r="AG673" s="153"/>
      <c r="AH673" s="150"/>
      <c r="AI673" s="150"/>
      <c r="AJ673" s="150"/>
      <c r="AK673" s="150"/>
      <c r="AL673" s="155"/>
      <c r="AM673" s="155"/>
      <c r="AN673" s="175"/>
      <c r="AO673" s="170"/>
      <c r="AP673" s="171"/>
      <c r="AQ673" s="172"/>
      <c r="AR673" s="172"/>
      <c r="AS673" s="173"/>
      <c r="AT673" s="174"/>
    </row>
    <row r="674" spans="1:46" ht="65.45" customHeight="1" x14ac:dyDescent="0.25">
      <c r="A674" s="142" t="str">
        <f t="shared" si="57"/>
        <v>✔</v>
      </c>
      <c r="B674" s="143">
        <v>2026</v>
      </c>
      <c r="C674" s="144" t="s">
        <v>18</v>
      </c>
      <c r="D674" s="169"/>
      <c r="E674" s="145" t="s">
        <v>39</v>
      </c>
      <c r="F674" s="145">
        <v>1</v>
      </c>
      <c r="G674" s="146" t="s">
        <v>1643</v>
      </c>
      <c r="H674" s="143" t="s">
        <v>179</v>
      </c>
      <c r="I674" s="145" t="s">
        <v>184</v>
      </c>
      <c r="J674" s="163"/>
      <c r="K674" s="143" t="s">
        <v>99</v>
      </c>
      <c r="L674" s="145" t="s">
        <v>93</v>
      </c>
      <c r="M674" s="147" t="s">
        <v>3</v>
      </c>
      <c r="N674" s="148" t="s">
        <v>1764</v>
      </c>
      <c r="O674" s="149"/>
      <c r="P674" s="150"/>
      <c r="Q674" s="150"/>
      <c r="R674" s="145"/>
      <c r="S674" s="151"/>
      <c r="T674" s="152"/>
      <c r="U674" s="153" t="s">
        <v>1644</v>
      </c>
      <c r="V674" s="145"/>
      <c r="W674" s="152"/>
      <c r="X674" s="152"/>
      <c r="Y674" s="152"/>
      <c r="Z674" s="149"/>
      <c r="AA674" s="150"/>
      <c r="AB674" s="150"/>
      <c r="AC674" s="150"/>
      <c r="AD674" s="150"/>
      <c r="AE674" s="150">
        <v>36600</v>
      </c>
      <c r="AF674" s="154" t="s">
        <v>6</v>
      </c>
      <c r="AG674" s="153"/>
      <c r="AH674" s="150"/>
      <c r="AI674" s="150"/>
      <c r="AJ674" s="150"/>
      <c r="AK674" s="150"/>
      <c r="AL674" s="155"/>
      <c r="AM674" s="155"/>
      <c r="AN674" s="153"/>
      <c r="AO674" s="170"/>
      <c r="AP674" s="171"/>
      <c r="AQ674" s="172"/>
      <c r="AR674" s="172"/>
      <c r="AS674" s="173"/>
      <c r="AT674" s="174"/>
    </row>
    <row r="675" spans="1:46" ht="60" customHeight="1" x14ac:dyDescent="0.25">
      <c r="A675" s="142" t="str">
        <f t="shared" si="57"/>
        <v>✔</v>
      </c>
      <c r="B675" s="143">
        <v>2026</v>
      </c>
      <c r="C675" s="144" t="s">
        <v>18</v>
      </c>
      <c r="D675" s="144" t="s">
        <v>1765</v>
      </c>
      <c r="E675" s="145" t="s">
        <v>52</v>
      </c>
      <c r="F675" s="145">
        <v>1</v>
      </c>
      <c r="G675" s="146" t="s">
        <v>1766</v>
      </c>
      <c r="H675" s="143" t="s">
        <v>179</v>
      </c>
      <c r="I675" s="145" t="s">
        <v>184</v>
      </c>
      <c r="J675" s="163"/>
      <c r="K675" s="143" t="s">
        <v>98</v>
      </c>
      <c r="L675" s="145" t="s">
        <v>93</v>
      </c>
      <c r="M675" s="147" t="s">
        <v>3</v>
      </c>
      <c r="N675" s="148" t="s">
        <v>969</v>
      </c>
      <c r="O675" s="149"/>
      <c r="P675" s="150"/>
      <c r="Q675" s="150"/>
      <c r="R675" s="145"/>
      <c r="S675" s="151"/>
      <c r="T675" s="152"/>
      <c r="U675" s="153" t="s">
        <v>1767</v>
      </c>
      <c r="V675" s="163"/>
      <c r="W675" s="152"/>
      <c r="X675" s="152"/>
      <c r="Y675" s="152"/>
      <c r="Z675" s="149"/>
      <c r="AA675" s="150"/>
      <c r="AB675" s="150"/>
      <c r="AC675" s="150"/>
      <c r="AD675" s="150"/>
      <c r="AE675" s="150">
        <v>5489836.7999999998</v>
      </c>
      <c r="AF675" s="154" t="s">
        <v>6</v>
      </c>
      <c r="AG675" s="153"/>
      <c r="AH675" s="150"/>
      <c r="AI675" s="150"/>
      <c r="AJ675" s="150"/>
      <c r="AK675" s="150"/>
      <c r="AL675" s="155"/>
      <c r="AM675" s="155"/>
      <c r="AN675" s="153"/>
      <c r="AO675" s="176"/>
      <c r="AP675" s="177"/>
      <c r="AQ675" s="178"/>
      <c r="AR675" s="178"/>
      <c r="AS675" s="179"/>
      <c r="AT675" s="180"/>
    </row>
    <row r="676" spans="1:46" ht="60" customHeight="1" x14ac:dyDescent="0.25">
      <c r="A676" s="142" t="str">
        <f t="shared" si="57"/>
        <v>✔</v>
      </c>
      <c r="B676" s="143">
        <v>2026</v>
      </c>
      <c r="C676" s="144" t="s">
        <v>18</v>
      </c>
      <c r="D676" s="144" t="s">
        <v>1768</v>
      </c>
      <c r="E676" s="145" t="s">
        <v>52</v>
      </c>
      <c r="F676" s="145">
        <v>1</v>
      </c>
      <c r="G676" s="146" t="s">
        <v>1769</v>
      </c>
      <c r="H676" s="143" t="s">
        <v>179</v>
      </c>
      <c r="I676" s="145" t="s">
        <v>184</v>
      </c>
      <c r="J676" s="163"/>
      <c r="K676" s="143" t="s">
        <v>98</v>
      </c>
      <c r="L676" s="145" t="s">
        <v>93</v>
      </c>
      <c r="M676" s="147" t="s">
        <v>3</v>
      </c>
      <c r="N676" s="148" t="s">
        <v>969</v>
      </c>
      <c r="O676" s="149"/>
      <c r="P676" s="150"/>
      <c r="Q676" s="150"/>
      <c r="R676" s="145"/>
      <c r="S676" s="151"/>
      <c r="T676" s="152"/>
      <c r="U676" s="153" t="s">
        <v>1770</v>
      </c>
      <c r="V676" s="163"/>
      <c r="W676" s="152"/>
      <c r="X676" s="152"/>
      <c r="Y676" s="152"/>
      <c r="Z676" s="149"/>
      <c r="AA676" s="150"/>
      <c r="AB676" s="150"/>
      <c r="AC676" s="150"/>
      <c r="AD676" s="150"/>
      <c r="AE676" s="150">
        <v>4082624.04</v>
      </c>
      <c r="AF676" s="154" t="s">
        <v>6</v>
      </c>
      <c r="AG676" s="153"/>
      <c r="AH676" s="150"/>
      <c r="AI676" s="150"/>
      <c r="AJ676" s="150"/>
      <c r="AK676" s="150"/>
      <c r="AL676" s="155"/>
      <c r="AM676" s="155"/>
      <c r="AN676" s="153"/>
      <c r="AO676" s="176"/>
      <c r="AP676" s="177"/>
      <c r="AQ676" s="178"/>
      <c r="AR676" s="178"/>
      <c r="AS676" s="179"/>
      <c r="AT676" s="180"/>
    </row>
    <row r="677" spans="1:46" ht="60" customHeight="1" x14ac:dyDescent="0.25">
      <c r="A677" s="142" t="str">
        <f t="shared" si="57"/>
        <v>✔</v>
      </c>
      <c r="B677" s="143">
        <v>2026</v>
      </c>
      <c r="C677" s="144" t="s">
        <v>18</v>
      </c>
      <c r="D677" s="144" t="s">
        <v>1771</v>
      </c>
      <c r="E677" s="145" t="s">
        <v>52</v>
      </c>
      <c r="F677" s="145">
        <v>1</v>
      </c>
      <c r="G677" s="146" t="s">
        <v>1772</v>
      </c>
      <c r="H677" s="143" t="s">
        <v>179</v>
      </c>
      <c r="I677" s="145" t="s">
        <v>184</v>
      </c>
      <c r="J677" s="163"/>
      <c r="K677" s="143" t="s">
        <v>98</v>
      </c>
      <c r="L677" s="145" t="s">
        <v>93</v>
      </c>
      <c r="M677" s="147" t="s">
        <v>3</v>
      </c>
      <c r="N677" s="148" t="s">
        <v>969</v>
      </c>
      <c r="O677" s="149"/>
      <c r="P677" s="150"/>
      <c r="Q677" s="150"/>
      <c r="R677" s="145"/>
      <c r="S677" s="151"/>
      <c r="T677" s="152"/>
      <c r="U677" s="153" t="s">
        <v>1773</v>
      </c>
      <c r="V677" s="163"/>
      <c r="W677" s="152"/>
      <c r="X677" s="152"/>
      <c r="Y677" s="152"/>
      <c r="Z677" s="149"/>
      <c r="AA677" s="150"/>
      <c r="AB677" s="150"/>
      <c r="AC677" s="150"/>
      <c r="AD677" s="150"/>
      <c r="AE677" s="150">
        <v>2885702.4</v>
      </c>
      <c r="AF677" s="154" t="s">
        <v>6</v>
      </c>
      <c r="AG677" s="153"/>
      <c r="AH677" s="150"/>
      <c r="AI677" s="150"/>
      <c r="AJ677" s="150"/>
      <c r="AK677" s="150"/>
      <c r="AL677" s="155"/>
      <c r="AM677" s="155"/>
      <c r="AN677" s="153"/>
      <c r="AO677" s="176"/>
      <c r="AP677" s="177"/>
      <c r="AQ677" s="178"/>
      <c r="AR677" s="178"/>
      <c r="AS677" s="179"/>
      <c r="AT677" s="180"/>
    </row>
    <row r="678" spans="1:46" ht="60" customHeight="1" x14ac:dyDescent="0.25">
      <c r="A678" s="142" t="str">
        <f t="shared" si="57"/>
        <v>✔</v>
      </c>
      <c r="B678" s="143">
        <v>2026</v>
      </c>
      <c r="C678" s="144" t="s">
        <v>18</v>
      </c>
      <c r="D678" s="144" t="s">
        <v>1774</v>
      </c>
      <c r="E678" s="145" t="s">
        <v>52</v>
      </c>
      <c r="F678" s="145">
        <v>1</v>
      </c>
      <c r="G678" s="146" t="s">
        <v>1775</v>
      </c>
      <c r="H678" s="143" t="s">
        <v>179</v>
      </c>
      <c r="I678" s="145" t="s">
        <v>184</v>
      </c>
      <c r="J678" s="163"/>
      <c r="K678" s="143" t="s">
        <v>98</v>
      </c>
      <c r="L678" s="145" t="s">
        <v>93</v>
      </c>
      <c r="M678" s="147" t="s">
        <v>3</v>
      </c>
      <c r="N678" s="148" t="s">
        <v>969</v>
      </c>
      <c r="O678" s="149"/>
      <c r="P678" s="150"/>
      <c r="Q678" s="150"/>
      <c r="R678" s="145"/>
      <c r="S678" s="151"/>
      <c r="T678" s="152"/>
      <c r="U678" s="153" t="s">
        <v>1776</v>
      </c>
      <c r="V678" s="163"/>
      <c r="W678" s="152"/>
      <c r="X678" s="152"/>
      <c r="Y678" s="152"/>
      <c r="Z678" s="149"/>
      <c r="AA678" s="150"/>
      <c r="AB678" s="150"/>
      <c r="AC678" s="150"/>
      <c r="AD678" s="150"/>
      <c r="AE678" s="150">
        <v>3107440</v>
      </c>
      <c r="AF678" s="154" t="s">
        <v>6</v>
      </c>
      <c r="AG678" s="153"/>
      <c r="AH678" s="150"/>
      <c r="AI678" s="150"/>
      <c r="AJ678" s="150"/>
      <c r="AK678" s="150"/>
      <c r="AL678" s="155"/>
      <c r="AM678" s="155"/>
      <c r="AN678" s="153"/>
      <c r="AO678" s="176"/>
      <c r="AP678" s="177"/>
      <c r="AQ678" s="178"/>
      <c r="AR678" s="178"/>
      <c r="AS678" s="179"/>
      <c r="AT678" s="180"/>
    </row>
    <row r="679" spans="1:46" ht="60" customHeight="1" x14ac:dyDescent="0.25">
      <c r="A679" s="142" t="str">
        <f t="shared" si="57"/>
        <v>✔</v>
      </c>
      <c r="B679" s="143">
        <v>2026</v>
      </c>
      <c r="C679" s="144" t="s">
        <v>18</v>
      </c>
      <c r="D679" s="144" t="s">
        <v>1777</v>
      </c>
      <c r="E679" s="145" t="s">
        <v>52</v>
      </c>
      <c r="F679" s="145">
        <v>1</v>
      </c>
      <c r="G679" s="146" t="s">
        <v>1778</v>
      </c>
      <c r="H679" s="143" t="s">
        <v>179</v>
      </c>
      <c r="I679" s="145" t="s">
        <v>184</v>
      </c>
      <c r="J679" s="163"/>
      <c r="K679" s="143" t="s">
        <v>98</v>
      </c>
      <c r="L679" s="145" t="s">
        <v>93</v>
      </c>
      <c r="M679" s="147" t="s">
        <v>3</v>
      </c>
      <c r="N679" s="148" t="s">
        <v>969</v>
      </c>
      <c r="O679" s="149"/>
      <c r="P679" s="150"/>
      <c r="Q679" s="150"/>
      <c r="R679" s="145"/>
      <c r="S679" s="151"/>
      <c r="T679" s="152"/>
      <c r="U679" s="153" t="s">
        <v>1716</v>
      </c>
      <c r="V679" s="163"/>
      <c r="W679" s="152"/>
      <c r="X679" s="152"/>
      <c r="Y679" s="152"/>
      <c r="Z679" s="149"/>
      <c r="AA679" s="150"/>
      <c r="AB679" s="150"/>
      <c r="AC679" s="150"/>
      <c r="AD679" s="150"/>
      <c r="AE679" s="150">
        <v>1958880</v>
      </c>
      <c r="AF679" s="154" t="s">
        <v>6</v>
      </c>
      <c r="AG679" s="153"/>
      <c r="AH679" s="150"/>
      <c r="AI679" s="150"/>
      <c r="AJ679" s="150"/>
      <c r="AK679" s="150"/>
      <c r="AL679" s="155"/>
      <c r="AM679" s="155"/>
      <c r="AN679" s="153"/>
      <c r="AO679" s="176"/>
      <c r="AP679" s="177"/>
      <c r="AQ679" s="178"/>
      <c r="AR679" s="178"/>
      <c r="AS679" s="179"/>
      <c r="AT679" s="180"/>
    </row>
    <row r="680" spans="1:46" ht="35.65" customHeight="1" x14ac:dyDescent="0.25">
      <c r="A680" s="142" t="str">
        <f t="shared" si="57"/>
        <v>◔</v>
      </c>
      <c r="B680" s="143">
        <v>2026</v>
      </c>
      <c r="C680" s="144" t="s">
        <v>26</v>
      </c>
      <c r="D680" s="144" t="s">
        <v>1779</v>
      </c>
      <c r="E680" s="145" t="s">
        <v>51</v>
      </c>
      <c r="F680" s="145">
        <v>1</v>
      </c>
      <c r="G680" s="146" t="s">
        <v>1780</v>
      </c>
      <c r="H680" s="143" t="s">
        <v>66</v>
      </c>
      <c r="I680" s="145" t="s">
        <v>66</v>
      </c>
      <c r="J680" s="163"/>
      <c r="K680" s="143" t="s">
        <v>49</v>
      </c>
      <c r="L680" s="145" t="s">
        <v>95</v>
      </c>
      <c r="M680" s="147" t="s">
        <v>4</v>
      </c>
      <c r="N680" s="148" t="s">
        <v>131</v>
      </c>
      <c r="O680" s="149">
        <f>P680*1.2</f>
        <v>3891240</v>
      </c>
      <c r="P680" s="150">
        <v>3242700</v>
      </c>
      <c r="Q680" s="150"/>
      <c r="R680" s="145"/>
      <c r="S680" s="151"/>
      <c r="T680" s="152"/>
      <c r="U680" s="153"/>
      <c r="V680" s="163"/>
      <c r="W680" s="152"/>
      <c r="X680" s="152"/>
      <c r="Y680" s="152"/>
      <c r="Z680" s="149"/>
      <c r="AA680" s="150"/>
      <c r="AB680" s="150"/>
      <c r="AC680" s="150"/>
      <c r="AD680" s="150"/>
      <c r="AE680" s="150"/>
      <c r="AF680" s="154" t="s">
        <v>9</v>
      </c>
      <c r="AG680" s="153"/>
      <c r="AH680" s="150"/>
      <c r="AI680" s="150"/>
      <c r="AJ680" s="150"/>
      <c r="AK680" s="150"/>
      <c r="AL680" s="155"/>
      <c r="AM680" s="155"/>
      <c r="AN680" s="153"/>
      <c r="AO680" s="170"/>
      <c r="AP680" s="171"/>
      <c r="AQ680" s="172"/>
      <c r="AR680" s="172"/>
      <c r="AS680" s="173"/>
      <c r="AT680" s="174"/>
    </row>
    <row r="681" spans="1:46" ht="35.65" customHeight="1" x14ac:dyDescent="0.25">
      <c r="A681" s="142" t="str">
        <f t="shared" si="57"/>
        <v>◕</v>
      </c>
      <c r="B681" s="143">
        <v>2026</v>
      </c>
      <c r="C681" s="144" t="s">
        <v>18</v>
      </c>
      <c r="D681" s="144" t="s">
        <v>1781</v>
      </c>
      <c r="E681" s="145" t="s">
        <v>39</v>
      </c>
      <c r="F681" s="145">
        <v>1</v>
      </c>
      <c r="G681" s="146" t="s">
        <v>1782</v>
      </c>
      <c r="H681" s="143" t="s">
        <v>66</v>
      </c>
      <c r="I681" s="145" t="s">
        <v>66</v>
      </c>
      <c r="J681" s="163"/>
      <c r="K681" s="143" t="s">
        <v>98</v>
      </c>
      <c r="L681" s="145" t="s">
        <v>93</v>
      </c>
      <c r="M681" s="147" t="s">
        <v>3</v>
      </c>
      <c r="N681" s="148" t="s">
        <v>1783</v>
      </c>
      <c r="O681" s="149"/>
      <c r="P681" s="150"/>
      <c r="Q681" s="150"/>
      <c r="R681" s="145"/>
      <c r="S681" s="151"/>
      <c r="T681" s="152"/>
      <c r="U681" s="153" t="s">
        <v>1784</v>
      </c>
      <c r="V681" s="163"/>
      <c r="W681" s="152"/>
      <c r="X681" s="152"/>
      <c r="Y681" s="152"/>
      <c r="Z681" s="149"/>
      <c r="AA681" s="150"/>
      <c r="AB681" s="150"/>
      <c r="AC681" s="150"/>
      <c r="AD681" s="150"/>
      <c r="AE681" s="150">
        <v>200000</v>
      </c>
      <c r="AF681" s="154" t="s">
        <v>8</v>
      </c>
      <c r="AG681" s="153"/>
      <c r="AH681" s="150"/>
      <c r="AI681" s="150"/>
      <c r="AJ681" s="150"/>
      <c r="AK681" s="150"/>
      <c r="AL681" s="155"/>
      <c r="AM681" s="155"/>
      <c r="AN681" s="153"/>
      <c r="AO681" s="170"/>
      <c r="AP681" s="171"/>
      <c r="AQ681" s="172"/>
      <c r="AR681" s="172"/>
      <c r="AS681" s="173"/>
      <c r="AT681" s="174"/>
    </row>
    <row r="682" spans="1:46" ht="35.65" customHeight="1" x14ac:dyDescent="0.25">
      <c r="A682" s="142" t="str">
        <f t="shared" si="57"/>
        <v>◑</v>
      </c>
      <c r="B682" s="143">
        <v>2026</v>
      </c>
      <c r="C682" s="144" t="s">
        <v>34</v>
      </c>
      <c r="D682" s="144" t="s">
        <v>1785</v>
      </c>
      <c r="E682" s="145" t="s">
        <v>51</v>
      </c>
      <c r="F682" s="145">
        <v>1</v>
      </c>
      <c r="G682" s="146" t="s">
        <v>1786</v>
      </c>
      <c r="H682" s="143" t="s">
        <v>179</v>
      </c>
      <c r="I682" s="145" t="s">
        <v>186</v>
      </c>
      <c r="J682" s="163"/>
      <c r="K682" s="143" t="s">
        <v>49</v>
      </c>
      <c r="L682" s="145" t="s">
        <v>93</v>
      </c>
      <c r="M682" s="147" t="s">
        <v>3</v>
      </c>
      <c r="N682" s="148" t="s">
        <v>118</v>
      </c>
      <c r="O682" s="149">
        <f>P682*1.2</f>
        <v>600000</v>
      </c>
      <c r="P682" s="150">
        <v>500000</v>
      </c>
      <c r="Q682" s="150"/>
      <c r="R682" s="145"/>
      <c r="S682" s="151"/>
      <c r="T682" s="152"/>
      <c r="U682" s="153"/>
      <c r="V682" s="163"/>
      <c r="W682" s="152"/>
      <c r="X682" s="152"/>
      <c r="Y682" s="152"/>
      <c r="Z682" s="149"/>
      <c r="AA682" s="150"/>
      <c r="AB682" s="150"/>
      <c r="AC682" s="150"/>
      <c r="AD682" s="150"/>
      <c r="AE682" s="150"/>
      <c r="AF682" s="154" t="s">
        <v>7</v>
      </c>
      <c r="AG682" s="153"/>
      <c r="AH682" s="150"/>
      <c r="AI682" s="150"/>
      <c r="AJ682" s="150"/>
      <c r="AK682" s="150"/>
      <c r="AL682" s="155"/>
      <c r="AM682" s="155"/>
      <c r="AN682" s="153"/>
      <c r="AO682" s="170"/>
      <c r="AP682" s="171"/>
      <c r="AQ682" s="172"/>
      <c r="AR682" s="172"/>
      <c r="AS682" s="173"/>
      <c r="AT682" s="174"/>
    </row>
    <row r="683" spans="1:46" ht="50.65" customHeight="1" x14ac:dyDescent="0.25">
      <c r="A683" s="142" t="str">
        <f t="shared" si="57"/>
        <v>◕</v>
      </c>
      <c r="B683" s="143">
        <v>2026</v>
      </c>
      <c r="C683" s="144" t="s">
        <v>25</v>
      </c>
      <c r="D683" s="144" t="s">
        <v>1787</v>
      </c>
      <c r="E683" s="145" t="s">
        <v>39</v>
      </c>
      <c r="F683" s="145">
        <v>1</v>
      </c>
      <c r="G683" s="146" t="s">
        <v>1788</v>
      </c>
      <c r="H683" s="143" t="s">
        <v>66</v>
      </c>
      <c r="I683" s="145" t="s">
        <v>66</v>
      </c>
      <c r="J683" s="163"/>
      <c r="K683" s="143" t="s">
        <v>99</v>
      </c>
      <c r="L683" s="145" t="s">
        <v>93</v>
      </c>
      <c r="M683" s="147" t="s">
        <v>3</v>
      </c>
      <c r="N683" s="148" t="s">
        <v>122</v>
      </c>
      <c r="O683" s="149"/>
      <c r="P683" s="150"/>
      <c r="Q683" s="150"/>
      <c r="R683" s="145"/>
      <c r="S683" s="151"/>
      <c r="T683" s="152"/>
      <c r="U683" s="153" t="s">
        <v>1789</v>
      </c>
      <c r="V683" s="163"/>
      <c r="W683" s="152"/>
      <c r="X683" s="152"/>
      <c r="Y683" s="152"/>
      <c r="Z683" s="149"/>
      <c r="AA683" s="150"/>
      <c r="AB683" s="150"/>
      <c r="AC683" s="150"/>
      <c r="AD683" s="150"/>
      <c r="AE683" s="150">
        <v>552106.61</v>
      </c>
      <c r="AF683" s="154" t="s">
        <v>8</v>
      </c>
      <c r="AG683" s="153"/>
      <c r="AH683" s="150"/>
      <c r="AI683" s="150"/>
      <c r="AJ683" s="150"/>
      <c r="AK683" s="150"/>
      <c r="AL683" s="155"/>
      <c r="AM683" s="155"/>
      <c r="AN683" s="153"/>
      <c r="AO683" s="170"/>
      <c r="AP683" s="171"/>
      <c r="AQ683" s="172"/>
      <c r="AR683" s="172"/>
      <c r="AS683" s="173"/>
      <c r="AT683" s="174"/>
    </row>
    <row r="684" spans="1:46" ht="46.5" customHeight="1" x14ac:dyDescent="0.25">
      <c r="A684" s="142" t="str">
        <f t="shared" si="57"/>
        <v>◕</v>
      </c>
      <c r="B684" s="143">
        <v>2026</v>
      </c>
      <c r="C684" s="144" t="s">
        <v>26</v>
      </c>
      <c r="D684" s="144" t="s">
        <v>1790</v>
      </c>
      <c r="E684" s="145" t="s">
        <v>39</v>
      </c>
      <c r="F684" s="145">
        <v>1</v>
      </c>
      <c r="G684" s="146" t="s">
        <v>1791</v>
      </c>
      <c r="H684" s="143" t="s">
        <v>66</v>
      </c>
      <c r="I684" s="145" t="s">
        <v>66</v>
      </c>
      <c r="J684" s="163"/>
      <c r="K684" s="143" t="s">
        <v>99</v>
      </c>
      <c r="L684" s="145" t="s">
        <v>93</v>
      </c>
      <c r="M684" s="147" t="s">
        <v>3</v>
      </c>
      <c r="N684" s="148" t="s">
        <v>930</v>
      </c>
      <c r="O684" s="149"/>
      <c r="P684" s="150"/>
      <c r="Q684" s="150"/>
      <c r="R684" s="145"/>
      <c r="S684" s="151"/>
      <c r="T684" s="152"/>
      <c r="U684" s="153" t="s">
        <v>1792</v>
      </c>
      <c r="V684" s="163"/>
      <c r="W684" s="152"/>
      <c r="X684" s="152"/>
      <c r="Y684" s="152"/>
      <c r="Z684" s="149"/>
      <c r="AA684" s="150"/>
      <c r="AB684" s="150"/>
      <c r="AC684" s="150"/>
      <c r="AD684" s="150"/>
      <c r="AE684" s="150">
        <v>79676.929999999993</v>
      </c>
      <c r="AF684" s="154" t="s">
        <v>8</v>
      </c>
      <c r="AG684" s="153"/>
      <c r="AH684" s="150"/>
      <c r="AI684" s="150"/>
      <c r="AJ684" s="150"/>
      <c r="AK684" s="150"/>
      <c r="AL684" s="155"/>
      <c r="AM684" s="155"/>
      <c r="AN684" s="153"/>
      <c r="AO684" s="170"/>
      <c r="AP684" s="171"/>
      <c r="AQ684" s="172"/>
      <c r="AR684" s="172"/>
      <c r="AS684" s="173"/>
      <c r="AT684" s="174"/>
    </row>
    <row r="685" spans="1:46" ht="35.65" customHeight="1" x14ac:dyDescent="0.25">
      <c r="A685" s="142" t="str">
        <f t="shared" si="57"/>
        <v>◔</v>
      </c>
      <c r="B685" s="143">
        <v>2026</v>
      </c>
      <c r="C685" s="144" t="s">
        <v>20</v>
      </c>
      <c r="D685" s="144" t="s">
        <v>1793</v>
      </c>
      <c r="E685" s="145" t="s">
        <v>51</v>
      </c>
      <c r="F685" s="145">
        <v>1</v>
      </c>
      <c r="G685" s="146" t="s">
        <v>1794</v>
      </c>
      <c r="H685" s="143" t="s">
        <v>66</v>
      </c>
      <c r="I685" s="145" t="s">
        <v>66</v>
      </c>
      <c r="J685" s="163"/>
      <c r="K685" s="143" t="s">
        <v>98</v>
      </c>
      <c r="L685" s="145" t="s">
        <v>101</v>
      </c>
      <c r="M685" s="147" t="s">
        <v>4</v>
      </c>
      <c r="N685" s="148" t="s">
        <v>1021</v>
      </c>
      <c r="O685" s="149">
        <f>P685*1.2</f>
        <v>11556000</v>
      </c>
      <c r="P685" s="150">
        <v>9630000</v>
      </c>
      <c r="Q685" s="150"/>
      <c r="R685" s="145"/>
      <c r="S685" s="151"/>
      <c r="T685" s="152"/>
      <c r="U685" s="153"/>
      <c r="V685" s="163"/>
      <c r="W685" s="152"/>
      <c r="X685" s="152"/>
      <c r="Y685" s="152"/>
      <c r="Z685" s="149"/>
      <c r="AA685" s="150"/>
      <c r="AB685" s="150"/>
      <c r="AC685" s="150"/>
      <c r="AD685" s="150"/>
      <c r="AE685" s="150"/>
      <c r="AF685" s="154" t="s">
        <v>9</v>
      </c>
      <c r="AG685" s="153"/>
      <c r="AH685" s="150"/>
      <c r="AI685" s="150"/>
      <c r="AJ685" s="150"/>
      <c r="AK685" s="150"/>
      <c r="AL685" s="155"/>
      <c r="AM685" s="155"/>
      <c r="AN685" s="153"/>
      <c r="AO685" s="170"/>
      <c r="AP685" s="171"/>
      <c r="AQ685" s="172"/>
      <c r="AR685" s="172"/>
      <c r="AS685" s="173"/>
      <c r="AT685" s="174"/>
    </row>
    <row r="686" spans="1:46" s="74" customFormat="1" ht="35.65" customHeight="1" x14ac:dyDescent="0.25">
      <c r="A686" s="211"/>
      <c r="B686" s="212">
        <v>2026</v>
      </c>
      <c r="C686" s="213" t="s">
        <v>33</v>
      </c>
      <c r="D686" s="213" t="s">
        <v>2152</v>
      </c>
      <c r="E686" s="212" t="s">
        <v>51</v>
      </c>
      <c r="F686" s="212">
        <v>1</v>
      </c>
      <c r="G686" s="214" t="s">
        <v>2153</v>
      </c>
      <c r="H686" s="212" t="s">
        <v>66</v>
      </c>
      <c r="I686" s="212" t="s">
        <v>66</v>
      </c>
      <c r="J686" s="215"/>
      <c r="K686" s="212" t="s">
        <v>49</v>
      </c>
      <c r="L686" s="212" t="s">
        <v>93</v>
      </c>
      <c r="M686" s="216" t="s">
        <v>4</v>
      </c>
      <c r="N686" s="217" t="s">
        <v>1011</v>
      </c>
      <c r="O686" s="218">
        <f>Engagements2026Juillet[[#This Row],[ESTIMATION TTC]]*1.2</f>
        <v>3600230.3999999999</v>
      </c>
      <c r="P686" s="218">
        <v>3000192</v>
      </c>
      <c r="Q686" s="218"/>
      <c r="R686" s="212"/>
      <c r="S686" s="215"/>
      <c r="T686" s="215"/>
      <c r="U686" s="216"/>
      <c r="V686" s="215"/>
      <c r="W686" s="215"/>
      <c r="X686" s="215"/>
      <c r="Y686" s="215"/>
      <c r="Z686" s="218"/>
      <c r="AA686" s="218"/>
      <c r="AB686" s="218"/>
      <c r="AC686" s="218"/>
      <c r="AD686" s="218"/>
      <c r="AE686" s="218"/>
      <c r="AF686" s="213" t="s">
        <v>9</v>
      </c>
      <c r="AG686" s="216"/>
      <c r="AH686" s="218"/>
      <c r="AI686" s="218"/>
      <c r="AJ686" s="218"/>
      <c r="AK686" s="218"/>
      <c r="AL686" s="219"/>
      <c r="AM686" s="219"/>
      <c r="AN686" s="216"/>
      <c r="AO686" s="220"/>
      <c r="AP686" s="221"/>
      <c r="AQ686" s="222"/>
      <c r="AR686" s="222"/>
      <c r="AS686" s="223"/>
      <c r="AT686" s="224"/>
    </row>
    <row r="687" spans="1:46" ht="15" customHeight="1" x14ac:dyDescent="0.25">
      <c r="O687" s="181"/>
    </row>
    <row r="688" spans="1:46" ht="15" customHeight="1" x14ac:dyDescent="0.25">
      <c r="O688" s="181"/>
    </row>
    <row r="689" spans="15:15" ht="15" customHeight="1" x14ac:dyDescent="0.25">
      <c r="O689" s="181"/>
    </row>
    <row r="690" spans="15:15" ht="15" customHeight="1" x14ac:dyDescent="0.25">
      <c r="O690" s="181"/>
    </row>
    <row r="691" spans="15:15" ht="15" customHeight="1" x14ac:dyDescent="0.25">
      <c r="O691" s="181"/>
    </row>
    <row r="692" spans="15:15" ht="15" customHeight="1" x14ac:dyDescent="0.25">
      <c r="O692" s="181"/>
    </row>
    <row r="693" spans="15:15" ht="15" customHeight="1" x14ac:dyDescent="0.25">
      <c r="O693" s="181"/>
    </row>
    <row r="694" spans="15:15" ht="15" customHeight="1" x14ac:dyDescent="0.25">
      <c r="O694" s="181"/>
    </row>
    <row r="695" spans="15:15" ht="15" customHeight="1" x14ac:dyDescent="0.25">
      <c r="O695" s="181"/>
    </row>
    <row r="696" spans="15:15" ht="15" customHeight="1" x14ac:dyDescent="0.25">
      <c r="O696" s="181"/>
    </row>
    <row r="697" spans="15:15" ht="15" customHeight="1" x14ac:dyDescent="0.25">
      <c r="O697" s="181"/>
    </row>
    <row r="698" spans="15:15" ht="15" customHeight="1" x14ac:dyDescent="0.25">
      <c r="O698" s="181"/>
    </row>
    <row r="699" spans="15:15" ht="15" customHeight="1" x14ac:dyDescent="0.25">
      <c r="O699" s="181"/>
    </row>
    <row r="700" spans="15:15" ht="15" customHeight="1" x14ac:dyDescent="0.25">
      <c r="O700" s="181"/>
    </row>
    <row r="701" spans="15:15" ht="15" customHeight="1" x14ac:dyDescent="0.25">
      <c r="O701" s="181"/>
    </row>
    <row r="702" spans="15:15" ht="15" customHeight="1" x14ac:dyDescent="0.25">
      <c r="O702" s="181"/>
    </row>
    <row r="703" spans="15:15" ht="15" customHeight="1" x14ac:dyDescent="0.25">
      <c r="O703" s="181"/>
    </row>
    <row r="704" spans="15:15" ht="15" customHeight="1" x14ac:dyDescent="0.25">
      <c r="O704" s="181"/>
    </row>
    <row r="705" spans="15:15" ht="15" customHeight="1" x14ac:dyDescent="0.25">
      <c r="O705" s="181"/>
    </row>
    <row r="706" spans="15:15" ht="15" customHeight="1" x14ac:dyDescent="0.25">
      <c r="O706" s="181"/>
    </row>
    <row r="707" spans="15:15" ht="15" customHeight="1" x14ac:dyDescent="0.25">
      <c r="O707" s="181"/>
    </row>
    <row r="708" spans="15:15" ht="15" customHeight="1" x14ac:dyDescent="0.25">
      <c r="O708" s="181"/>
    </row>
    <row r="709" spans="15:15" ht="15" customHeight="1" x14ac:dyDescent="0.25">
      <c r="O709" s="181"/>
    </row>
    <row r="710" spans="15:15" ht="15" customHeight="1" x14ac:dyDescent="0.25">
      <c r="O710" s="181"/>
    </row>
    <row r="711" spans="15:15" ht="15" customHeight="1" x14ac:dyDescent="0.25">
      <c r="O711" s="181"/>
    </row>
    <row r="712" spans="15:15" ht="15" customHeight="1" x14ac:dyDescent="0.25">
      <c r="O712" s="181"/>
    </row>
    <row r="713" spans="15:15" ht="15" customHeight="1" x14ac:dyDescent="0.25">
      <c r="O713" s="181"/>
    </row>
    <row r="714" spans="15:15" ht="15" customHeight="1" x14ac:dyDescent="0.25">
      <c r="O714" s="181"/>
    </row>
    <row r="715" spans="15:15" ht="15" customHeight="1" x14ac:dyDescent="0.25">
      <c r="O715" s="181"/>
    </row>
    <row r="716" spans="15:15" ht="15" customHeight="1" x14ac:dyDescent="0.25">
      <c r="O716" s="181"/>
    </row>
    <row r="717" spans="15:15" ht="15" customHeight="1" x14ac:dyDescent="0.25">
      <c r="O717" s="181"/>
    </row>
    <row r="718" spans="15:15" ht="15" customHeight="1" x14ac:dyDescent="0.25">
      <c r="O718" s="181"/>
    </row>
    <row r="719" spans="15:15" ht="15" customHeight="1" x14ac:dyDescent="0.25">
      <c r="O719" s="181"/>
    </row>
    <row r="720" spans="15:15" ht="15" customHeight="1" x14ac:dyDescent="0.25">
      <c r="O720" s="181"/>
    </row>
    <row r="721" spans="15:15" ht="15" customHeight="1" x14ac:dyDescent="0.25">
      <c r="O721" s="181"/>
    </row>
    <row r="722" spans="15:15" ht="15" customHeight="1" x14ac:dyDescent="0.25">
      <c r="O722" s="181"/>
    </row>
    <row r="723" spans="15:15" ht="15" customHeight="1" x14ac:dyDescent="0.25">
      <c r="O723" s="181"/>
    </row>
    <row r="724" spans="15:15" ht="15" customHeight="1" x14ac:dyDescent="0.25">
      <c r="O724" s="181"/>
    </row>
    <row r="725" spans="15:15" ht="15" customHeight="1" x14ac:dyDescent="0.25">
      <c r="O725" s="181"/>
    </row>
    <row r="726" spans="15:15" ht="15" customHeight="1" x14ac:dyDescent="0.25">
      <c r="O726" s="181"/>
    </row>
    <row r="727" spans="15:15" ht="15" customHeight="1" x14ac:dyDescent="0.25">
      <c r="O727" s="181"/>
    </row>
    <row r="728" spans="15:15" ht="15" customHeight="1" x14ac:dyDescent="0.25">
      <c r="O728" s="181"/>
    </row>
    <row r="729" spans="15:15" ht="15" customHeight="1" x14ac:dyDescent="0.25">
      <c r="O729" s="181"/>
    </row>
    <row r="730" spans="15:15" ht="15" customHeight="1" x14ac:dyDescent="0.25">
      <c r="O730" s="181"/>
    </row>
    <row r="731" spans="15:15" ht="15" customHeight="1" x14ac:dyDescent="0.25">
      <c r="O731" s="181"/>
    </row>
    <row r="732" spans="15:15" ht="15" customHeight="1" x14ac:dyDescent="0.25">
      <c r="O732" s="181"/>
    </row>
    <row r="733" spans="15:15" ht="15" customHeight="1" x14ac:dyDescent="0.25">
      <c r="O733" s="181"/>
    </row>
    <row r="734" spans="15:15" ht="15" customHeight="1" x14ac:dyDescent="0.25">
      <c r="O734" s="181"/>
    </row>
    <row r="735" spans="15:15" ht="15" customHeight="1" x14ac:dyDescent="0.25">
      <c r="O735" s="181"/>
    </row>
    <row r="736" spans="15:15" ht="15" customHeight="1" x14ac:dyDescent="0.25">
      <c r="O736" s="181"/>
    </row>
    <row r="737" spans="15:15" ht="15" customHeight="1" x14ac:dyDescent="0.25">
      <c r="O737" s="181"/>
    </row>
    <row r="738" spans="15:15" ht="15" customHeight="1" x14ac:dyDescent="0.25">
      <c r="O738" s="181"/>
    </row>
    <row r="739" spans="15:15" ht="15" customHeight="1" x14ac:dyDescent="0.25">
      <c r="O739" s="181"/>
    </row>
    <row r="740" spans="15:15" ht="15" customHeight="1" x14ac:dyDescent="0.25">
      <c r="O740" s="181"/>
    </row>
    <row r="741" spans="15:15" ht="15" customHeight="1" x14ac:dyDescent="0.25">
      <c r="O741" s="181"/>
    </row>
    <row r="742" spans="15:15" ht="15" customHeight="1" x14ac:dyDescent="0.25">
      <c r="O742" s="181"/>
    </row>
    <row r="743" spans="15:15" ht="15" customHeight="1" x14ac:dyDescent="0.25">
      <c r="O743" s="181"/>
    </row>
    <row r="744" spans="15:15" ht="15" customHeight="1" x14ac:dyDescent="0.25">
      <c r="O744" s="181"/>
    </row>
    <row r="745" spans="15:15" ht="15" customHeight="1" x14ac:dyDescent="0.25">
      <c r="O745" s="181"/>
    </row>
    <row r="746" spans="15:15" ht="15" customHeight="1" x14ac:dyDescent="0.25">
      <c r="O746" s="181"/>
    </row>
    <row r="747" spans="15:15" ht="15" customHeight="1" x14ac:dyDescent="0.25">
      <c r="O747" s="181"/>
    </row>
    <row r="748" spans="15:15" ht="15" customHeight="1" x14ac:dyDescent="0.25">
      <c r="O748" s="181"/>
    </row>
    <row r="749" spans="15:15" ht="15" customHeight="1" x14ac:dyDescent="0.25">
      <c r="O749" s="181"/>
    </row>
    <row r="750" spans="15:15" ht="15" customHeight="1" x14ac:dyDescent="0.25">
      <c r="O750" s="181"/>
    </row>
    <row r="751" spans="15:15" ht="15" customHeight="1" x14ac:dyDescent="0.25">
      <c r="O751" s="181"/>
    </row>
    <row r="752" spans="15:15" ht="15" customHeight="1" x14ac:dyDescent="0.25">
      <c r="O752" s="181"/>
    </row>
    <row r="753" spans="15:15" ht="15" customHeight="1" x14ac:dyDescent="0.25">
      <c r="O753" s="181"/>
    </row>
    <row r="754" spans="15:15" ht="15" customHeight="1" x14ac:dyDescent="0.25">
      <c r="O754" s="181"/>
    </row>
    <row r="755" spans="15:15" ht="15" customHeight="1" x14ac:dyDescent="0.25">
      <c r="O755" s="181"/>
    </row>
    <row r="756" spans="15:15" ht="15" customHeight="1" x14ac:dyDescent="0.25">
      <c r="O756" s="181"/>
    </row>
    <row r="757" spans="15:15" ht="15" customHeight="1" x14ac:dyDescent="0.25">
      <c r="O757" s="181"/>
    </row>
    <row r="758" spans="15:15" ht="15" customHeight="1" x14ac:dyDescent="0.25">
      <c r="O758" s="181"/>
    </row>
    <row r="759" spans="15:15" ht="15" customHeight="1" x14ac:dyDescent="0.25">
      <c r="O759" s="181"/>
    </row>
    <row r="760" spans="15:15" ht="15" customHeight="1" x14ac:dyDescent="0.25">
      <c r="O760" s="181"/>
    </row>
    <row r="761" spans="15:15" ht="15" customHeight="1" x14ac:dyDescent="0.25">
      <c r="O761" s="181"/>
    </row>
    <row r="762" spans="15:15" ht="15" customHeight="1" x14ac:dyDescent="0.25">
      <c r="O762" s="181"/>
    </row>
    <row r="763" spans="15:15" ht="15" customHeight="1" x14ac:dyDescent="0.25">
      <c r="O763" s="181"/>
    </row>
    <row r="764" spans="15:15" ht="15" customHeight="1" x14ac:dyDescent="0.25">
      <c r="O764" s="181"/>
    </row>
    <row r="765" spans="15:15" ht="15" customHeight="1" x14ac:dyDescent="0.25">
      <c r="O765" s="181"/>
    </row>
    <row r="766" spans="15:15" ht="15" customHeight="1" x14ac:dyDescent="0.25">
      <c r="O766" s="181"/>
    </row>
    <row r="767" spans="15:15" ht="15" customHeight="1" x14ac:dyDescent="0.25">
      <c r="O767" s="181"/>
    </row>
    <row r="768" spans="15:15" ht="15" customHeight="1" x14ac:dyDescent="0.25">
      <c r="O768" s="181"/>
    </row>
    <row r="769" spans="15:15" ht="15" customHeight="1" x14ac:dyDescent="0.25">
      <c r="O769" s="181"/>
    </row>
    <row r="770" spans="15:15" ht="15" customHeight="1" x14ac:dyDescent="0.25">
      <c r="O770" s="181"/>
    </row>
    <row r="771" spans="15:15" ht="15" customHeight="1" x14ac:dyDescent="0.25">
      <c r="O771" s="181"/>
    </row>
    <row r="772" spans="15:15" ht="15" customHeight="1" x14ac:dyDescent="0.25">
      <c r="O772" s="181"/>
    </row>
    <row r="773" spans="15:15" ht="15" customHeight="1" x14ac:dyDescent="0.25">
      <c r="O773" s="181"/>
    </row>
    <row r="774" spans="15:15" ht="15" customHeight="1" x14ac:dyDescent="0.25">
      <c r="O774" s="181"/>
    </row>
    <row r="775" spans="15:15" ht="15" customHeight="1" x14ac:dyDescent="0.25">
      <c r="O775" s="181"/>
    </row>
    <row r="776" spans="15:15" ht="15" customHeight="1" x14ac:dyDescent="0.25">
      <c r="O776" s="181"/>
    </row>
    <row r="777" spans="15:15" ht="15" customHeight="1" x14ac:dyDescent="0.25">
      <c r="O777" s="181"/>
    </row>
    <row r="778" spans="15:15" ht="15" customHeight="1" x14ac:dyDescent="0.25">
      <c r="O778" s="181"/>
    </row>
    <row r="779" spans="15:15" ht="15" customHeight="1" x14ac:dyDescent="0.25">
      <c r="O779" s="181"/>
    </row>
    <row r="780" spans="15:15" ht="15" customHeight="1" x14ac:dyDescent="0.25">
      <c r="O780" s="181"/>
    </row>
    <row r="781" spans="15:15" ht="15" customHeight="1" x14ac:dyDescent="0.25">
      <c r="O781" s="181"/>
    </row>
    <row r="782" spans="15:15" ht="15" customHeight="1" x14ac:dyDescent="0.25">
      <c r="O782" s="181"/>
    </row>
    <row r="783" spans="15:15" ht="15" customHeight="1" x14ac:dyDescent="0.25">
      <c r="O783" s="181"/>
    </row>
    <row r="784" spans="15:15" ht="15" customHeight="1" x14ac:dyDescent="0.25">
      <c r="O784" s="181"/>
    </row>
    <row r="785" spans="15:15" ht="15" customHeight="1" x14ac:dyDescent="0.25">
      <c r="O785" s="181"/>
    </row>
    <row r="786" spans="15:15" ht="15" customHeight="1" x14ac:dyDescent="0.25">
      <c r="O786" s="181"/>
    </row>
    <row r="787" spans="15:15" ht="15" customHeight="1" x14ac:dyDescent="0.25">
      <c r="O787" s="181"/>
    </row>
    <row r="788" spans="15:15" ht="15" customHeight="1" x14ac:dyDescent="0.25">
      <c r="O788" s="181"/>
    </row>
    <row r="789" spans="15:15" ht="15" customHeight="1" x14ac:dyDescent="0.25">
      <c r="O789" s="181"/>
    </row>
    <row r="790" spans="15:15" ht="15" customHeight="1" x14ac:dyDescent="0.25">
      <c r="O790" s="181"/>
    </row>
    <row r="791" spans="15:15" ht="15" customHeight="1" x14ac:dyDescent="0.25">
      <c r="O791" s="181"/>
    </row>
    <row r="792" spans="15:15" ht="15" customHeight="1" x14ac:dyDescent="0.25">
      <c r="O792" s="181"/>
    </row>
    <row r="793" spans="15:15" ht="15" customHeight="1" x14ac:dyDescent="0.25">
      <c r="O793" s="181"/>
    </row>
    <row r="794" spans="15:15" ht="15" customHeight="1" x14ac:dyDescent="0.25">
      <c r="O794" s="181"/>
    </row>
    <row r="795" spans="15:15" ht="15" customHeight="1" x14ac:dyDescent="0.25">
      <c r="O795" s="181"/>
    </row>
    <row r="796" spans="15:15" ht="15" customHeight="1" x14ac:dyDescent="0.25">
      <c r="O796" s="181"/>
    </row>
    <row r="797" spans="15:15" ht="15" customHeight="1" x14ac:dyDescent="0.25">
      <c r="O797" s="181"/>
    </row>
    <row r="798" spans="15:15" ht="15" customHeight="1" x14ac:dyDescent="0.25">
      <c r="O798" s="181"/>
    </row>
    <row r="799" spans="15:15" ht="15" customHeight="1" x14ac:dyDescent="0.25">
      <c r="O799" s="181"/>
    </row>
    <row r="800" spans="15:15" ht="15" customHeight="1" x14ac:dyDescent="0.25">
      <c r="O800" s="181"/>
    </row>
    <row r="801" spans="15:15" ht="15" customHeight="1" x14ac:dyDescent="0.25">
      <c r="O801" s="181"/>
    </row>
    <row r="802" spans="15:15" ht="15" customHeight="1" x14ac:dyDescent="0.25">
      <c r="O802" s="181"/>
    </row>
    <row r="803" spans="15:15" ht="15" customHeight="1" x14ac:dyDescent="0.25">
      <c r="O803" s="181"/>
    </row>
    <row r="804" spans="15:15" ht="15" customHeight="1" x14ac:dyDescent="0.25">
      <c r="O804" s="181"/>
    </row>
    <row r="805" spans="15:15" ht="15" customHeight="1" x14ac:dyDescent="0.25">
      <c r="O805" s="181"/>
    </row>
    <row r="806" spans="15:15" ht="15" customHeight="1" x14ac:dyDescent="0.25">
      <c r="O806" s="181"/>
    </row>
    <row r="807" spans="15:15" ht="15" customHeight="1" x14ac:dyDescent="0.25">
      <c r="O807" s="181"/>
    </row>
    <row r="808" spans="15:15" ht="15" customHeight="1" x14ac:dyDescent="0.25">
      <c r="O808" s="181"/>
    </row>
    <row r="809" spans="15:15" ht="15" customHeight="1" x14ac:dyDescent="0.25">
      <c r="O809" s="181"/>
    </row>
    <row r="810" spans="15:15" ht="15" customHeight="1" x14ac:dyDescent="0.25">
      <c r="O810" s="181"/>
    </row>
    <row r="811" spans="15:15" ht="15" customHeight="1" x14ac:dyDescent="0.25">
      <c r="O811" s="181"/>
    </row>
    <row r="812" spans="15:15" ht="15" customHeight="1" x14ac:dyDescent="0.25">
      <c r="O812" s="181"/>
    </row>
    <row r="813" spans="15:15" ht="15" customHeight="1" x14ac:dyDescent="0.25">
      <c r="O813" s="181"/>
    </row>
    <row r="814" spans="15:15" ht="15" customHeight="1" x14ac:dyDescent="0.25">
      <c r="O814" s="181"/>
    </row>
    <row r="815" spans="15:15" ht="15" customHeight="1" x14ac:dyDescent="0.25">
      <c r="O815" s="181"/>
    </row>
    <row r="816" spans="15:15" ht="15" customHeight="1" x14ac:dyDescent="0.25">
      <c r="O816" s="181"/>
    </row>
    <row r="817" spans="15:15" ht="15" customHeight="1" x14ac:dyDescent="0.25">
      <c r="O817" s="181"/>
    </row>
    <row r="818" spans="15:15" ht="15" customHeight="1" x14ac:dyDescent="0.25">
      <c r="O818" s="181"/>
    </row>
    <row r="819" spans="15:15" ht="15" customHeight="1" x14ac:dyDescent="0.25">
      <c r="O819" s="181"/>
    </row>
    <row r="820" spans="15:15" ht="15" customHeight="1" x14ac:dyDescent="0.25">
      <c r="O820" s="181"/>
    </row>
    <row r="821" spans="15:15" ht="15" customHeight="1" x14ac:dyDescent="0.25">
      <c r="O821" s="181"/>
    </row>
    <row r="822" spans="15:15" ht="15" customHeight="1" x14ac:dyDescent="0.25">
      <c r="O822" s="181"/>
    </row>
    <row r="823" spans="15:15" ht="15" customHeight="1" x14ac:dyDescent="0.25">
      <c r="O823" s="181"/>
    </row>
    <row r="824" spans="15:15" ht="15" customHeight="1" x14ac:dyDescent="0.25">
      <c r="O824" s="181"/>
    </row>
    <row r="825" spans="15:15" ht="15" customHeight="1" x14ac:dyDescent="0.25">
      <c r="O825" s="181"/>
    </row>
    <row r="826" spans="15:15" ht="15" customHeight="1" x14ac:dyDescent="0.25">
      <c r="O826" s="181"/>
    </row>
    <row r="827" spans="15:15" ht="15" customHeight="1" x14ac:dyDescent="0.25">
      <c r="O827" s="181"/>
    </row>
    <row r="828" spans="15:15" ht="15" customHeight="1" x14ac:dyDescent="0.25">
      <c r="O828" s="181"/>
    </row>
    <row r="829" spans="15:15" ht="15" customHeight="1" x14ac:dyDescent="0.25">
      <c r="O829" s="181"/>
    </row>
    <row r="830" spans="15:15" ht="15" customHeight="1" x14ac:dyDescent="0.25">
      <c r="O830" s="181"/>
    </row>
    <row r="831" spans="15:15" ht="15" customHeight="1" x14ac:dyDescent="0.25">
      <c r="O831" s="181"/>
    </row>
    <row r="832" spans="15:15" ht="15" customHeight="1" x14ac:dyDescent="0.25">
      <c r="O832" s="181"/>
    </row>
    <row r="833" spans="15:15" ht="15" customHeight="1" x14ac:dyDescent="0.25">
      <c r="O833" s="181"/>
    </row>
    <row r="834" spans="15:15" ht="15" customHeight="1" x14ac:dyDescent="0.25">
      <c r="O834" s="181"/>
    </row>
    <row r="835" spans="15:15" ht="15" customHeight="1" x14ac:dyDescent="0.25">
      <c r="O835" s="181"/>
    </row>
    <row r="836" spans="15:15" ht="15" customHeight="1" x14ac:dyDescent="0.25">
      <c r="O836" s="181"/>
    </row>
    <row r="837" spans="15:15" ht="15" customHeight="1" x14ac:dyDescent="0.25">
      <c r="O837" s="181"/>
    </row>
    <row r="838" spans="15:15" ht="15" customHeight="1" x14ac:dyDescent="0.25">
      <c r="O838" s="181"/>
    </row>
    <row r="839" spans="15:15" ht="15" customHeight="1" x14ac:dyDescent="0.25">
      <c r="O839" s="181"/>
    </row>
    <row r="840" spans="15:15" ht="15" customHeight="1" x14ac:dyDescent="0.25">
      <c r="O840" s="181"/>
    </row>
    <row r="841" spans="15:15" ht="15" customHeight="1" x14ac:dyDescent="0.25">
      <c r="O841" s="181"/>
    </row>
    <row r="842" spans="15:15" ht="15" customHeight="1" x14ac:dyDescent="0.25">
      <c r="O842" s="181"/>
    </row>
    <row r="843" spans="15:15" ht="15" customHeight="1" x14ac:dyDescent="0.25">
      <c r="O843" s="181"/>
    </row>
    <row r="844" spans="15:15" ht="15" customHeight="1" x14ac:dyDescent="0.25">
      <c r="O844" s="181"/>
    </row>
    <row r="845" spans="15:15" ht="15" customHeight="1" x14ac:dyDescent="0.25">
      <c r="O845" s="181"/>
    </row>
    <row r="846" spans="15:15" ht="15" customHeight="1" x14ac:dyDescent="0.25">
      <c r="O846" s="181"/>
    </row>
    <row r="847" spans="15:15" ht="15" customHeight="1" x14ac:dyDescent="0.25">
      <c r="O847" s="181"/>
    </row>
    <row r="848" spans="15:15" ht="15" customHeight="1" x14ac:dyDescent="0.25">
      <c r="O848" s="181"/>
    </row>
    <row r="849" spans="15:15" ht="15" customHeight="1" x14ac:dyDescent="0.25">
      <c r="O849" s="181"/>
    </row>
    <row r="850" spans="15:15" ht="15" customHeight="1" x14ac:dyDescent="0.25">
      <c r="O850" s="181"/>
    </row>
    <row r="851" spans="15:15" ht="15" customHeight="1" x14ac:dyDescent="0.25">
      <c r="O851" s="181"/>
    </row>
    <row r="852" spans="15:15" ht="15" customHeight="1" x14ac:dyDescent="0.25">
      <c r="O852" s="181"/>
    </row>
    <row r="853" spans="15:15" ht="15" customHeight="1" x14ac:dyDescent="0.25">
      <c r="O853" s="181"/>
    </row>
    <row r="854" spans="15:15" ht="15" customHeight="1" x14ac:dyDescent="0.25">
      <c r="O854" s="181"/>
    </row>
    <row r="855" spans="15:15" ht="15" customHeight="1" x14ac:dyDescent="0.25">
      <c r="O855" s="181"/>
    </row>
    <row r="856" spans="15:15" ht="15" customHeight="1" x14ac:dyDescent="0.25">
      <c r="O856" s="181"/>
    </row>
    <row r="857" spans="15:15" ht="15" customHeight="1" x14ac:dyDescent="0.25">
      <c r="O857" s="181"/>
    </row>
    <row r="858" spans="15:15" ht="15" customHeight="1" x14ac:dyDescent="0.25">
      <c r="O858" s="181"/>
    </row>
    <row r="859" spans="15:15" ht="15" customHeight="1" x14ac:dyDescent="0.25">
      <c r="O859" s="181"/>
    </row>
    <row r="860" spans="15:15" ht="15" customHeight="1" x14ac:dyDescent="0.25">
      <c r="O860" s="181"/>
    </row>
    <row r="861" spans="15:15" ht="15" customHeight="1" x14ac:dyDescent="0.25">
      <c r="O861" s="181"/>
    </row>
    <row r="862" spans="15:15" ht="15" customHeight="1" x14ac:dyDescent="0.25">
      <c r="O862" s="181"/>
    </row>
    <row r="863" spans="15:15" ht="15" customHeight="1" x14ac:dyDescent="0.25">
      <c r="O863" s="181"/>
    </row>
    <row r="864" spans="15:15" ht="15" customHeight="1" x14ac:dyDescent="0.25">
      <c r="O864" s="181"/>
    </row>
    <row r="865" spans="15:15" ht="15" customHeight="1" x14ac:dyDescent="0.25">
      <c r="O865" s="181"/>
    </row>
    <row r="866" spans="15:15" ht="15" customHeight="1" x14ac:dyDescent="0.25">
      <c r="O866" s="181"/>
    </row>
    <row r="867" spans="15:15" ht="15" customHeight="1" x14ac:dyDescent="0.25">
      <c r="O867" s="181"/>
    </row>
    <row r="868" spans="15:15" ht="15" customHeight="1" x14ac:dyDescent="0.25">
      <c r="O868" s="181"/>
    </row>
  </sheetData>
  <conditionalFormatting sqref="A2:AN3001">
    <cfRule type="expression" dxfId="14" priority="1">
      <formula>$AF2="ENGAGE"</formula>
    </cfRule>
    <cfRule type="expression" dxfId="13" priority="4">
      <formula>$AF2="EN COURS D'ENGAGEMENT"</formula>
    </cfRule>
    <cfRule type="expression" dxfId="12" priority="7">
      <formula>$AF2="PREENGAGE"</formula>
    </cfRule>
    <cfRule type="expression" dxfId="11" priority="10">
      <formula>$AF2="EN COURS DE PREENGAGEMENT"</formula>
    </cfRule>
    <cfRule type="expression" dxfId="10" priority="13">
      <formula>$AF2="NON ENGAGE"</formula>
    </cfRule>
  </conditionalFormatting>
  <conditionalFormatting sqref="A2:A3001">
    <cfRule type="expression" dxfId="9" priority="2">
      <formula>$AF2="ENGAGE"</formula>
    </cfRule>
    <cfRule type="expression" dxfId="8" priority="5">
      <formula>$AF2="EN COURS D'ENGAGEMENT"</formula>
    </cfRule>
    <cfRule type="expression" dxfId="7" priority="8">
      <formula>$AF2="PREENGAGE"</formula>
    </cfRule>
    <cfRule type="expression" dxfId="6" priority="11">
      <formula>$AF2="EN COURS DE PREENGAGEMENT"</formula>
    </cfRule>
    <cfRule type="expression" dxfId="5" priority="14">
      <formula>$AF2="NON ENGAGE"</formula>
    </cfRule>
  </conditionalFormatting>
  <conditionalFormatting sqref="AF2:AF3001">
    <cfRule type="expression" dxfId="4" priority="3">
      <formula>$AF2="ENGAGE"</formula>
    </cfRule>
    <cfRule type="expression" dxfId="3" priority="6">
      <formula>$AF2="EN COURS D'ENGAGEMENT"</formula>
    </cfRule>
    <cfRule type="expression" dxfId="2" priority="9">
      <formula>$AF2="PREENGAGE"</formula>
    </cfRule>
    <cfRule type="expression" dxfId="1" priority="12">
      <formula>$AF2="EN COURS DE PREENGAGEMENT"</formula>
    </cfRule>
    <cfRule type="expression" dxfId="0" priority="15">
      <formula>$AF2="NON ENGAGE"</formula>
    </cfRule>
  </conditionalFormatting>
  <dataValidations count="30">
    <dataValidation type="list" operator="equal" allowBlank="1" showInputMessage="1" showErrorMessage="1" sqref="R1:R553 R555:R556 R560 R564 R566 R568:R1636">
      <formula1>xBesoin</formula1>
      <formula2>0</formula2>
    </dataValidation>
    <dataValidation type="custom" showErrorMessage="1" errorTitle="ALERTE" error="Ce champ est réservé à la Reconduction" sqref="S1:S304 S543:S549 S616:S1636">
      <formula1>P1=xRec</formula1>
      <formula2>0</formula2>
    </dataValidation>
    <dataValidation type="custom" showErrorMessage="1" errorTitle="ALERTE" error="Ce champ est réservé à la Reconduction" sqref="T1:T304 T543:T549 T616:T1636 X2:X304 X543:X547 X549 X553">
      <formula1>P1=xRec</formula1>
      <formula2>0</formula2>
    </dataValidation>
    <dataValidation type="list" operator="equal" allowBlank="1" showInputMessage="1" showErrorMessage="1" sqref="AF1:AF1636 AG1:AH586 AG616:AH1636">
      <formula1>xStEng</formula1>
      <formula2>0</formula2>
    </dataValidation>
    <dataValidation type="list" operator="equal" allowBlank="1" showInputMessage="1" showErrorMessage="1" sqref="AL587:AL615 AS2:AS586 AS616:AS1636">
      <formula1>xnatreg</formula1>
      <formula2>0</formula2>
    </dataValidation>
    <dataValidation type="list" operator="equal" allowBlank="1" showInputMessage="1" showErrorMessage="1" sqref="O1163 O1212">
      <formula1>INDIRECT(#REF!)</formula1>
      <formula2>0</formula2>
    </dataValidation>
    <dataValidation type="list" operator="equal" allowBlank="1" showInputMessage="1" showErrorMessage="1" sqref="I1:I1636 AA616:AA1636">
      <formula1>xSTATUTSUP</formula1>
      <formula2>0</formula2>
    </dataValidation>
    <dataValidation type="list" operator="equal" allowBlank="1" showInputMessage="1" showErrorMessage="1" sqref="C1:C1636">
      <formula1>xDIRECTION</formula1>
      <formula2>0</formula2>
    </dataValidation>
    <dataValidation type="list" operator="equal" allowBlank="1" showInputMessage="1" showErrorMessage="1" sqref="E1:E1636 F1630:G1636">
      <formula1>xTYPE1</formula1>
      <formula2>0</formula2>
    </dataValidation>
    <dataValidation type="list" operator="equal" allowBlank="1" showInputMessage="1" showErrorMessage="1" sqref="H1:H1636">
      <formula1>xStatut1</formula1>
      <formula2>0</formula2>
    </dataValidation>
    <dataValidation type="list" operator="equal" allowBlank="1" showInputMessage="1" showErrorMessage="1" sqref="K1:K1636">
      <formula1>xCATEGORIES</formula1>
      <formula2>0</formula2>
    </dataValidation>
    <dataValidation type="list" operator="equal" allowBlank="1" showInputMessage="1" showErrorMessage="1" sqref="L2:L1636">
      <formula1>TypBudget</formula1>
      <formula2>0</formula2>
    </dataValidation>
    <dataValidation type="list" operator="equal" allowBlank="1" showInputMessage="1" showErrorMessage="1" sqref="M2:M1636">
      <formula1>xBUDGET</formula1>
      <formula2>0</formula2>
    </dataValidation>
    <dataValidation type="list" operator="equal" allowBlank="1" showInputMessage="1" showErrorMessage="1" sqref="O1167:O1211">
      <formula1>INDIRECT($G537)</formula1>
      <formula2>0</formula2>
    </dataValidation>
    <dataValidation type="list" operator="equal" allowBlank="1" showInputMessage="1" showErrorMessage="1" sqref="O1086:O1148 O1164:O1166">
      <formula1>INDIRECT($G422)</formula1>
      <formula2>0</formula2>
    </dataValidation>
    <dataValidation type="list" operator="equal" allowBlank="1" showInputMessage="1" showErrorMessage="1" sqref="O1213">
      <formula1>INDIRECT($G587)</formula1>
      <formula2>0</formula2>
    </dataValidation>
    <dataValidation type="list" operator="equal" allowBlank="1" showInputMessage="1" showErrorMessage="1" sqref="O1443:O1636">
      <formula1>INDIRECT($G869)</formula1>
      <formula2>0</formula2>
    </dataValidation>
    <dataValidation type="list" operator="equal" allowBlank="1" showInputMessage="1" showErrorMessage="1" sqref="O1149:O1162">
      <formula1>INDIRECT($G486)</formula1>
      <formula2>0</formula2>
    </dataValidation>
    <dataValidation type="list" operator="equal" allowBlank="1" showInputMessage="1" showErrorMessage="1" sqref="O1077:O1085">
      <formula1>INDIRECT($G410)</formula1>
      <formula2>0</formula2>
    </dataValidation>
    <dataValidation type="list" operator="equal" allowBlank="1" showInputMessage="1" showErrorMessage="1" sqref="O1037:O1076">
      <formula1>INDIRECT($G365)</formula1>
      <formula2>0</formula2>
    </dataValidation>
    <dataValidation type="list" operator="equal" allowBlank="1" showInputMessage="1" showErrorMessage="1" sqref="O869:O1030">
      <formula1>INDIRECT($G193)</formula1>
      <formula2>0</formula2>
    </dataValidation>
    <dataValidation type="list" operator="equal" allowBlank="1" showInputMessage="1" showErrorMessage="1" sqref="O1031:O1036">
      <formula1>INDIRECT($G358)</formula1>
      <formula2>0</formula2>
    </dataValidation>
    <dataValidation type="list" operator="equal" allowBlank="1" showInputMessage="1" showErrorMessage="1" sqref="O1214:O1216">
      <formula1>INDIRECT($G616)</formula1>
      <formula2>0</formula2>
    </dataValidation>
    <dataValidation type="list" operator="equal" allowBlank="1" showInputMessage="1" showErrorMessage="1" sqref="O1217:O1244">
      <formula1>INDIRECT($G620)</formula1>
      <formula2>0</formula2>
    </dataValidation>
    <dataValidation type="list" operator="equal" allowBlank="1" showInputMessage="1" showErrorMessage="1" sqref="O1245:O1253">
      <formula1>INDIRECT($G649)</formula1>
      <formula2>0</formula2>
    </dataValidation>
    <dataValidation type="list" operator="equal" allowBlank="1" showInputMessage="1" showErrorMessage="1" sqref="O1254:O1255">
      <formula1>INDIRECT($G659)</formula1>
      <formula2>0</formula2>
    </dataValidation>
    <dataValidation type="list" operator="equal" allowBlank="1" showInputMessage="1" showErrorMessage="1" sqref="O1256">
      <formula1>INDIRECT($G662)</formula1>
      <formula2>0</formula2>
    </dataValidation>
    <dataValidation type="list" operator="equal" allowBlank="1" showInputMessage="1" showErrorMessage="1" sqref="O1257:O1258">
      <formula1>INDIRECT($G669)</formula1>
      <formula2>0</formula2>
    </dataValidation>
    <dataValidation type="list" operator="equal" allowBlank="1" showInputMessage="1" showErrorMessage="1" sqref="O1259:O1262">
      <formula1>INDIRECT($G676)</formula1>
      <formula2>0</formula2>
    </dataValidation>
    <dataValidation type="list" operator="equal" allowBlank="1" showInputMessage="1" showErrorMessage="1" sqref="O1263:O1442">
      <formula1>INDIRECT($G687)</formula1>
      <formula2>0</formula2>
    </dataValidation>
  </dataValidations>
  <pageMargins left="0.75" right="0.75" top="1" bottom="1" header="0.5" footer="0.5"/>
  <pageSetup paperSize="9"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Views>
    <sheetView workbookViewId="0"/>
  </sheetViews>
  <sheetFormatPr baseColWidth="10" defaultColWidth="9.140625" defaultRowHeight="15" x14ac:dyDescent="0.25"/>
  <cols>
    <col min="2" max="2" width="88" style="74" customWidth="1"/>
  </cols>
  <sheetData>
    <row r="1" spans="1:2" ht="15" customHeight="1" x14ac:dyDescent="0.25">
      <c r="A1" s="15" t="s">
        <v>1795</v>
      </c>
      <c r="B1" s="15" t="s">
        <v>1796</v>
      </c>
    </row>
    <row r="2" spans="1:2" ht="15" customHeight="1" x14ac:dyDescent="0.25">
      <c r="A2" s="16" t="s">
        <v>1797</v>
      </c>
      <c r="B2" s="16" t="s">
        <v>128</v>
      </c>
    </row>
    <row r="3" spans="1:2" ht="15" customHeight="1" x14ac:dyDescent="0.25">
      <c r="A3" s="16" t="s">
        <v>1798</v>
      </c>
      <c r="B3" s="16" t="s">
        <v>129</v>
      </c>
    </row>
    <row r="4" spans="1:2" ht="15" customHeight="1" x14ac:dyDescent="0.25">
      <c r="A4" s="16" t="s">
        <v>1799</v>
      </c>
      <c r="B4" s="16" t="s">
        <v>130</v>
      </c>
    </row>
    <row r="5" spans="1:2" ht="15" customHeight="1" x14ac:dyDescent="0.25">
      <c r="A5" s="16" t="s">
        <v>1800</v>
      </c>
      <c r="B5" s="16" t="s">
        <v>1801</v>
      </c>
    </row>
    <row r="6" spans="1:2" ht="15" customHeight="1" x14ac:dyDescent="0.25">
      <c r="A6" s="16" t="s">
        <v>1802</v>
      </c>
      <c r="B6" s="16" t="s">
        <v>131</v>
      </c>
    </row>
    <row r="7" spans="1:2" ht="15" customHeight="1" x14ac:dyDescent="0.25">
      <c r="A7" s="16" t="s">
        <v>1803</v>
      </c>
      <c r="B7" s="16" t="s">
        <v>132</v>
      </c>
    </row>
    <row r="8" spans="1:2" ht="15" customHeight="1" x14ac:dyDescent="0.25">
      <c r="A8" s="16" t="s">
        <v>1804</v>
      </c>
      <c r="B8" s="16" t="s">
        <v>1805</v>
      </c>
    </row>
    <row r="9" spans="1:2" ht="15" customHeight="1" x14ac:dyDescent="0.25">
      <c r="A9" s="16" t="s">
        <v>1806</v>
      </c>
      <c r="B9" s="16" t="s">
        <v>133</v>
      </c>
    </row>
    <row r="10" spans="1:2" ht="15" customHeight="1" x14ac:dyDescent="0.25">
      <c r="A10" s="16" t="s">
        <v>1807</v>
      </c>
      <c r="B10" s="16" t="s">
        <v>134</v>
      </c>
    </row>
    <row r="11" spans="1:2" ht="15" customHeight="1" x14ac:dyDescent="0.25">
      <c r="A11" s="16" t="s">
        <v>1808</v>
      </c>
      <c r="B11" s="16" t="s">
        <v>167</v>
      </c>
    </row>
    <row r="12" spans="1:2" ht="15" customHeight="1" x14ac:dyDescent="0.25">
      <c r="A12" s="16" t="s">
        <v>1809</v>
      </c>
      <c r="B12" s="16" t="s">
        <v>136</v>
      </c>
    </row>
    <row r="13" spans="1:2" ht="15" customHeight="1" x14ac:dyDescent="0.25">
      <c r="A13" s="16" t="s">
        <v>1810</v>
      </c>
      <c r="B13" s="16" t="s">
        <v>1064</v>
      </c>
    </row>
    <row r="14" spans="1:2" ht="15" customHeight="1" x14ac:dyDescent="0.25">
      <c r="A14" s="16" t="s">
        <v>1811</v>
      </c>
      <c r="B14" s="16" t="s">
        <v>1812</v>
      </c>
    </row>
    <row r="15" spans="1:2" ht="15" customHeight="1" x14ac:dyDescent="0.25">
      <c r="A15" s="16" t="s">
        <v>1813</v>
      </c>
      <c r="B15" s="16" t="s">
        <v>1814</v>
      </c>
    </row>
    <row r="16" spans="1:2" ht="15" customHeight="1" x14ac:dyDescent="0.25">
      <c r="A16" s="16" t="s">
        <v>1815</v>
      </c>
      <c r="B16" s="16" t="s">
        <v>1816</v>
      </c>
    </row>
    <row r="17" spans="1:2" ht="15" customHeight="1" x14ac:dyDescent="0.25">
      <c r="A17" s="16" t="s">
        <v>1817</v>
      </c>
      <c r="B17" s="16" t="s">
        <v>1818</v>
      </c>
    </row>
    <row r="18" spans="1:2" ht="15" customHeight="1" x14ac:dyDescent="0.25">
      <c r="A18" s="16" t="s">
        <v>1819</v>
      </c>
      <c r="B18" s="16" t="s">
        <v>1820</v>
      </c>
    </row>
    <row r="19" spans="1:2" ht="15" customHeight="1" x14ac:dyDescent="0.25">
      <c r="A19" s="16" t="s">
        <v>1821</v>
      </c>
      <c r="B19" s="16" t="s">
        <v>1822</v>
      </c>
    </row>
    <row r="20" spans="1:2" ht="15" customHeight="1" x14ac:dyDescent="0.25">
      <c r="A20" s="16" t="s">
        <v>1823</v>
      </c>
      <c r="B20" s="16" t="s">
        <v>1824</v>
      </c>
    </row>
    <row r="21" spans="1:2" ht="15" customHeight="1" x14ac:dyDescent="0.25">
      <c r="A21" s="16" t="s">
        <v>1825</v>
      </c>
      <c r="B21" s="16" t="s">
        <v>1826</v>
      </c>
    </row>
    <row r="22" spans="1:2" ht="15" customHeight="1" x14ac:dyDescent="0.25">
      <c r="A22" s="16" t="s">
        <v>1827</v>
      </c>
      <c r="B22" s="16" t="s">
        <v>1828</v>
      </c>
    </row>
    <row r="23" spans="1:2" ht="15" customHeight="1" x14ac:dyDescent="0.25">
      <c r="A23" s="16" t="s">
        <v>1829</v>
      </c>
      <c r="B23" s="16" t="s">
        <v>1830</v>
      </c>
    </row>
    <row r="24" spans="1:2" ht="15" customHeight="1" x14ac:dyDescent="0.25">
      <c r="A24" s="16" t="s">
        <v>1831</v>
      </c>
      <c r="B24" s="16" t="s">
        <v>1832</v>
      </c>
    </row>
    <row r="25" spans="1:2" ht="15" customHeight="1" x14ac:dyDescent="0.25">
      <c r="A25" s="16" t="s">
        <v>1833</v>
      </c>
      <c r="B25" s="16" t="s">
        <v>1834</v>
      </c>
    </row>
    <row r="26" spans="1:2" ht="15" customHeight="1" x14ac:dyDescent="0.25">
      <c r="A26" s="16" t="s">
        <v>1835</v>
      </c>
      <c r="B26" s="16" t="s">
        <v>1836</v>
      </c>
    </row>
    <row r="27" spans="1:2" ht="15" customHeight="1" x14ac:dyDescent="0.25">
      <c r="A27" s="16" t="s">
        <v>1837</v>
      </c>
      <c r="B27" s="16" t="s">
        <v>1838</v>
      </c>
    </row>
    <row r="28" spans="1:2" ht="15" customHeight="1" x14ac:dyDescent="0.25">
      <c r="A28" s="16" t="s">
        <v>1839</v>
      </c>
      <c r="B28" s="16" t="s">
        <v>398</v>
      </c>
    </row>
    <row r="29" spans="1:2" ht="15" customHeight="1" x14ac:dyDescent="0.25">
      <c r="A29" s="16" t="s">
        <v>1840</v>
      </c>
      <c r="B29" s="16" t="s">
        <v>1841</v>
      </c>
    </row>
    <row r="30" spans="1:2" ht="15" customHeight="1" x14ac:dyDescent="0.25">
      <c r="A30" s="16" t="s">
        <v>1842</v>
      </c>
      <c r="B30" s="16" t="s">
        <v>1843</v>
      </c>
    </row>
    <row r="31" spans="1:2" ht="15" customHeight="1" x14ac:dyDescent="0.25">
      <c r="A31" s="16" t="s">
        <v>1844</v>
      </c>
      <c r="B31" s="16" t="s">
        <v>1845</v>
      </c>
    </row>
    <row r="32" spans="1:2" ht="15" customHeight="1" x14ac:dyDescent="0.25">
      <c r="A32" s="16" t="s">
        <v>1846</v>
      </c>
      <c r="B32" s="16" t="s">
        <v>1847</v>
      </c>
    </row>
    <row r="33" spans="1:2" ht="15" customHeight="1" x14ac:dyDescent="0.25">
      <c r="A33" s="16" t="s">
        <v>1848</v>
      </c>
      <c r="B33" s="16" t="s">
        <v>1849</v>
      </c>
    </row>
    <row r="34" spans="1:2" ht="15" customHeight="1" x14ac:dyDescent="0.25">
      <c r="A34" s="16" t="s">
        <v>1850</v>
      </c>
      <c r="B34" s="16" t="s">
        <v>1851</v>
      </c>
    </row>
    <row r="35" spans="1:2" ht="15" customHeight="1" x14ac:dyDescent="0.25">
      <c r="A35" s="16" t="s">
        <v>1852</v>
      </c>
      <c r="B35" s="16" t="s">
        <v>1853</v>
      </c>
    </row>
    <row r="36" spans="1:2" ht="15" customHeight="1" x14ac:dyDescent="0.25">
      <c r="A36" s="16" t="s">
        <v>1854</v>
      </c>
      <c r="B36" s="16" t="s">
        <v>1855</v>
      </c>
    </row>
    <row r="37" spans="1:2" ht="15" customHeight="1" x14ac:dyDescent="0.25">
      <c r="A37" s="16" t="s">
        <v>1856</v>
      </c>
      <c r="B37" s="16" t="s">
        <v>1857</v>
      </c>
    </row>
    <row r="38" spans="1:2" ht="15" customHeight="1" x14ac:dyDescent="0.25">
      <c r="A38" s="16" t="s">
        <v>1858</v>
      </c>
      <c r="B38" s="16" t="s">
        <v>1859</v>
      </c>
    </row>
    <row r="39" spans="1:2" ht="15" customHeight="1" x14ac:dyDescent="0.25">
      <c r="A39" s="16" t="s">
        <v>1860</v>
      </c>
      <c r="B39" s="16" t="s">
        <v>1861</v>
      </c>
    </row>
    <row r="40" spans="1:2" ht="15" customHeight="1" x14ac:dyDescent="0.25">
      <c r="A40" s="16" t="s">
        <v>1862</v>
      </c>
      <c r="B40" s="16" t="s">
        <v>1863</v>
      </c>
    </row>
    <row r="41" spans="1:2" ht="15" customHeight="1" x14ac:dyDescent="0.25">
      <c r="A41" s="16" t="s">
        <v>1864</v>
      </c>
      <c r="B41" s="16" t="s">
        <v>1865</v>
      </c>
    </row>
    <row r="42" spans="1:2" ht="15" customHeight="1" x14ac:dyDescent="0.25">
      <c r="A42" s="16" t="s">
        <v>1866</v>
      </c>
      <c r="B42" s="16" t="s">
        <v>1867</v>
      </c>
    </row>
    <row r="43" spans="1:2" ht="15" customHeight="1" x14ac:dyDescent="0.25">
      <c r="A43" s="16" t="s">
        <v>1868</v>
      </c>
      <c r="B43" s="16" t="s">
        <v>1869</v>
      </c>
    </row>
    <row r="44" spans="1:2" ht="15" customHeight="1" x14ac:dyDescent="0.25">
      <c r="A44" s="16" t="s">
        <v>1870</v>
      </c>
      <c r="B44" s="16" t="s">
        <v>1871</v>
      </c>
    </row>
    <row r="45" spans="1:2" ht="15" customHeight="1" x14ac:dyDescent="0.25">
      <c r="A45" s="16" t="s">
        <v>1872</v>
      </c>
      <c r="B45" s="16" t="s">
        <v>1873</v>
      </c>
    </row>
    <row r="46" spans="1:2" ht="15" customHeight="1" x14ac:dyDescent="0.25">
      <c r="A46" s="16" t="s">
        <v>1874</v>
      </c>
      <c r="B46" s="16" t="s">
        <v>1875</v>
      </c>
    </row>
    <row r="47" spans="1:2" ht="15" customHeight="1" x14ac:dyDescent="0.25">
      <c r="A47" s="16" t="s">
        <v>1876</v>
      </c>
      <c r="B47" s="16" t="s">
        <v>1877</v>
      </c>
    </row>
    <row r="48" spans="1:2" ht="15" customHeight="1" x14ac:dyDescent="0.25">
      <c r="A48" s="16" t="s">
        <v>1878</v>
      </c>
      <c r="B48" s="16" t="s">
        <v>1879</v>
      </c>
    </row>
    <row r="49" spans="1:2" ht="15" customHeight="1" x14ac:dyDescent="0.25">
      <c r="A49" s="16" t="s">
        <v>1880</v>
      </c>
      <c r="B49" s="16" t="s">
        <v>1881</v>
      </c>
    </row>
    <row r="50" spans="1:2" ht="15" customHeight="1" x14ac:dyDescent="0.25">
      <c r="A50" s="16" t="s">
        <v>1882</v>
      </c>
      <c r="B50" s="16" t="s">
        <v>1883</v>
      </c>
    </row>
    <row r="51" spans="1:2" ht="15" customHeight="1" x14ac:dyDescent="0.25">
      <c r="A51" s="16" t="s">
        <v>1884</v>
      </c>
      <c r="B51" s="16" t="s">
        <v>1885</v>
      </c>
    </row>
    <row r="52" spans="1:2" ht="15" customHeight="1" x14ac:dyDescent="0.25">
      <c r="A52" s="16" t="s">
        <v>1886</v>
      </c>
      <c r="B52" s="16" t="s">
        <v>1887</v>
      </c>
    </row>
    <row r="53" spans="1:2" ht="15" customHeight="1" x14ac:dyDescent="0.25">
      <c r="A53" s="16" t="s">
        <v>1888</v>
      </c>
      <c r="B53" s="16" t="s">
        <v>1889</v>
      </c>
    </row>
    <row r="54" spans="1:2" ht="15" customHeight="1" x14ac:dyDescent="0.25">
      <c r="A54" s="16" t="s">
        <v>1890</v>
      </c>
      <c r="B54" s="16" t="s">
        <v>1891</v>
      </c>
    </row>
    <row r="55" spans="1:2" ht="15" customHeight="1" x14ac:dyDescent="0.25">
      <c r="A55" s="16" t="s">
        <v>1892</v>
      </c>
      <c r="B55" s="16" t="s">
        <v>1893</v>
      </c>
    </row>
    <row r="56" spans="1:2" ht="15" customHeight="1" x14ac:dyDescent="0.25">
      <c r="A56" s="16" t="s">
        <v>1894</v>
      </c>
      <c r="B56" s="16" t="s">
        <v>1895</v>
      </c>
    </row>
    <row r="57" spans="1:2" ht="15" customHeight="1" x14ac:dyDescent="0.25">
      <c r="A57" s="16" t="s">
        <v>1896</v>
      </c>
      <c r="B57" s="16" t="s">
        <v>125</v>
      </c>
    </row>
    <row r="58" spans="1:2" ht="15" customHeight="1" x14ac:dyDescent="0.25">
      <c r="A58" s="16" t="s">
        <v>1897</v>
      </c>
      <c r="B58" s="16" t="s">
        <v>126</v>
      </c>
    </row>
  </sheetData>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9"/>
  <sheetViews>
    <sheetView workbookViewId="0"/>
  </sheetViews>
  <sheetFormatPr baseColWidth="10" defaultColWidth="8.7109375" defaultRowHeight="15" x14ac:dyDescent="0.25"/>
  <cols>
    <col min="1" max="1" width="26.5703125" style="74" customWidth="1"/>
    <col min="2" max="2" width="48.5703125" style="74" customWidth="1"/>
    <col min="3" max="3" width="13.7109375" style="74" customWidth="1"/>
    <col min="4" max="4" width="19.28515625" style="74" customWidth="1"/>
    <col min="5" max="5" width="16.7109375" style="74" customWidth="1"/>
    <col min="6" max="6" width="19.140625" style="74" customWidth="1"/>
    <col min="7" max="7" width="14.140625" style="74" customWidth="1"/>
    <col min="8" max="8" width="14.5703125" style="74" customWidth="1"/>
    <col min="9" max="9" width="16" style="74" customWidth="1"/>
    <col min="10" max="10" width="9.140625" style="74" customWidth="1"/>
  </cols>
  <sheetData>
    <row r="1" spans="1:9" x14ac:dyDescent="0.25">
      <c r="A1" s="210" t="s">
        <v>1898</v>
      </c>
      <c r="B1" s="188"/>
      <c r="C1" s="188"/>
      <c r="D1" s="188"/>
      <c r="E1" s="188"/>
      <c r="F1" s="188"/>
      <c r="G1" s="188"/>
      <c r="H1" s="188"/>
    </row>
    <row r="2" spans="1:9" x14ac:dyDescent="0.25">
      <c r="A2" s="208"/>
      <c r="B2" s="188"/>
      <c r="C2" s="188"/>
      <c r="D2" s="188"/>
      <c r="E2" s="188"/>
      <c r="F2" s="188"/>
      <c r="G2" s="188"/>
      <c r="H2" s="188"/>
    </row>
    <row r="3" spans="1:9" x14ac:dyDescent="0.25">
      <c r="A3" s="188"/>
      <c r="B3" s="188"/>
      <c r="C3" s="188"/>
      <c r="D3" s="188"/>
      <c r="E3" s="188"/>
      <c r="F3" s="188"/>
      <c r="G3" s="188"/>
      <c r="H3" s="188"/>
    </row>
    <row r="4" spans="1:9" x14ac:dyDescent="0.25">
      <c r="A4" s="188"/>
      <c r="B4" s="188"/>
      <c r="C4" s="188"/>
      <c r="D4" s="188"/>
      <c r="E4" s="188"/>
      <c r="F4" s="188"/>
      <c r="G4" s="188"/>
      <c r="H4" s="188"/>
    </row>
    <row r="5" spans="1:9" x14ac:dyDescent="0.25">
      <c r="A5" s="188"/>
      <c r="B5" s="188"/>
      <c r="C5" s="188"/>
      <c r="D5" s="188"/>
      <c r="E5" s="188"/>
      <c r="F5" s="188"/>
      <c r="G5" s="188"/>
      <c r="H5" s="188"/>
    </row>
    <row r="6" spans="1:9" x14ac:dyDescent="0.25">
      <c r="A6" s="188"/>
      <c r="B6" s="188"/>
      <c r="C6" s="188"/>
      <c r="D6" s="188"/>
      <c r="E6" s="188"/>
      <c r="F6" s="188"/>
      <c r="G6" s="188"/>
      <c r="H6" s="188"/>
    </row>
    <row r="7" spans="1:9" x14ac:dyDescent="0.25">
      <c r="A7" s="188"/>
      <c r="B7" s="188"/>
      <c r="C7" s="188"/>
      <c r="D7" s="188"/>
      <c r="E7" s="188"/>
      <c r="F7" s="188"/>
      <c r="G7" s="188"/>
      <c r="H7" s="188"/>
    </row>
    <row r="8" spans="1:9" x14ac:dyDescent="0.25">
      <c r="A8" s="209"/>
      <c r="B8" s="209"/>
      <c r="C8" s="209"/>
      <c r="D8" s="209"/>
      <c r="E8" s="209"/>
      <c r="F8" s="209"/>
      <c r="G8" s="209"/>
      <c r="H8" s="209"/>
    </row>
    <row r="9" spans="1:9" ht="47.25" customHeight="1" x14ac:dyDescent="0.25">
      <c r="A9" s="17" t="s">
        <v>146</v>
      </c>
      <c r="B9" s="17" t="s">
        <v>1899</v>
      </c>
      <c r="C9" s="17" t="s">
        <v>1900</v>
      </c>
      <c r="D9" s="17" t="s">
        <v>1901</v>
      </c>
      <c r="E9" s="17" t="s">
        <v>1902</v>
      </c>
      <c r="F9" s="17" t="s">
        <v>1903</v>
      </c>
      <c r="G9" s="17" t="s">
        <v>1904</v>
      </c>
      <c r="H9" s="17" t="s">
        <v>1905</v>
      </c>
      <c r="I9" s="17" t="s">
        <v>44</v>
      </c>
    </row>
    <row r="10" spans="1:9" ht="37.5" customHeight="1" x14ac:dyDescent="0.25">
      <c r="A10" s="18" t="s">
        <v>1906</v>
      </c>
      <c r="B10" s="18" t="s">
        <v>1907</v>
      </c>
      <c r="C10" s="19" t="s">
        <v>1908</v>
      </c>
      <c r="D10" s="20" t="s">
        <v>1909</v>
      </c>
      <c r="E10" s="19" t="s">
        <v>1910</v>
      </c>
      <c r="F10" s="19" t="s">
        <v>1911</v>
      </c>
      <c r="G10" s="19" t="s">
        <v>1912</v>
      </c>
      <c r="H10" s="21">
        <v>1800000</v>
      </c>
      <c r="I10" s="22" t="s">
        <v>47</v>
      </c>
    </row>
    <row r="11" spans="1:9" ht="39.75" customHeight="1" x14ac:dyDescent="0.25">
      <c r="A11" s="18" t="s">
        <v>1906</v>
      </c>
      <c r="B11" s="18" t="s">
        <v>1913</v>
      </c>
      <c r="C11" s="19" t="s">
        <v>1908</v>
      </c>
      <c r="D11" s="20" t="s">
        <v>1909</v>
      </c>
      <c r="E11" s="19" t="s">
        <v>1914</v>
      </c>
      <c r="F11" s="19" t="s">
        <v>1915</v>
      </c>
      <c r="G11" s="19" t="s">
        <v>1912</v>
      </c>
      <c r="H11" s="21">
        <v>2755000</v>
      </c>
      <c r="I11" s="22" t="s">
        <v>47</v>
      </c>
    </row>
    <row r="12" spans="1:9" ht="41.25" customHeight="1" x14ac:dyDescent="0.25">
      <c r="A12" s="18" t="s">
        <v>1906</v>
      </c>
      <c r="B12" s="18" t="s">
        <v>1916</v>
      </c>
      <c r="C12" s="19" t="s">
        <v>1908</v>
      </c>
      <c r="D12" s="20" t="s">
        <v>1909</v>
      </c>
      <c r="E12" s="19" t="s">
        <v>1914</v>
      </c>
      <c r="F12" s="19" t="s">
        <v>1915</v>
      </c>
      <c r="G12" s="19" t="s">
        <v>1912</v>
      </c>
      <c r="H12" s="21">
        <v>1000000</v>
      </c>
      <c r="I12" s="22" t="s">
        <v>47</v>
      </c>
    </row>
    <row r="13" spans="1:9" ht="38.25" customHeight="1" x14ac:dyDescent="0.25">
      <c r="A13" s="18" t="s">
        <v>1906</v>
      </c>
      <c r="B13" s="23" t="s">
        <v>1917</v>
      </c>
      <c r="C13" s="19" t="s">
        <v>1908</v>
      </c>
      <c r="D13" s="20" t="s">
        <v>1909</v>
      </c>
      <c r="E13" s="19" t="s">
        <v>1910</v>
      </c>
      <c r="F13" s="19" t="s">
        <v>1915</v>
      </c>
      <c r="G13" s="19" t="s">
        <v>1918</v>
      </c>
      <c r="H13" s="21">
        <v>3500000</v>
      </c>
      <c r="I13" s="22" t="s">
        <v>47</v>
      </c>
    </row>
    <row r="14" spans="1:9" ht="31.5" customHeight="1" x14ac:dyDescent="0.25">
      <c r="A14" s="18" t="s">
        <v>1906</v>
      </c>
      <c r="B14" s="24" t="s">
        <v>1919</v>
      </c>
      <c r="C14" s="22" t="s">
        <v>1908</v>
      </c>
      <c r="D14" s="20" t="s">
        <v>1909</v>
      </c>
      <c r="E14" s="22" t="s">
        <v>1914</v>
      </c>
      <c r="F14" s="22" t="s">
        <v>1911</v>
      </c>
      <c r="G14" s="22" t="s">
        <v>1912</v>
      </c>
      <c r="H14" s="25">
        <v>800000</v>
      </c>
      <c r="I14" s="22" t="s">
        <v>47</v>
      </c>
    </row>
    <row r="15" spans="1:9" ht="39.75" customHeight="1" x14ac:dyDescent="0.25">
      <c r="A15" s="18" t="s">
        <v>1906</v>
      </c>
      <c r="B15" s="18" t="s">
        <v>1920</v>
      </c>
      <c r="C15" s="19" t="s">
        <v>1908</v>
      </c>
      <c r="D15" s="20" t="s">
        <v>1909</v>
      </c>
      <c r="E15" s="19" t="s">
        <v>1910</v>
      </c>
      <c r="F15" s="19" t="s">
        <v>1915</v>
      </c>
      <c r="G15" s="22" t="s">
        <v>1912</v>
      </c>
      <c r="H15" s="21">
        <v>1000000</v>
      </c>
      <c r="I15" s="22" t="s">
        <v>47</v>
      </c>
    </row>
    <row r="16" spans="1:9" ht="40.5" customHeight="1" x14ac:dyDescent="0.25">
      <c r="A16" s="18" t="s">
        <v>1906</v>
      </c>
      <c r="B16" s="24" t="s">
        <v>1921</v>
      </c>
      <c r="C16" s="26" t="s">
        <v>1908</v>
      </c>
      <c r="D16" s="20" t="s">
        <v>1909</v>
      </c>
      <c r="E16" s="26" t="s">
        <v>1910</v>
      </c>
      <c r="F16" s="26" t="s">
        <v>1911</v>
      </c>
      <c r="G16" s="22" t="s">
        <v>1912</v>
      </c>
      <c r="H16" s="27">
        <v>1200000</v>
      </c>
      <c r="I16" s="26" t="s">
        <v>47</v>
      </c>
    </row>
    <row r="17" spans="1:22" ht="25.5" customHeight="1" x14ac:dyDescent="0.25">
      <c r="A17" s="28" t="s">
        <v>1906</v>
      </c>
      <c r="B17" s="28" t="s">
        <v>1922</v>
      </c>
      <c r="C17" s="29" t="s">
        <v>1908</v>
      </c>
      <c r="D17" s="30" t="s">
        <v>1909</v>
      </c>
      <c r="E17" s="29" t="s">
        <v>1914</v>
      </c>
      <c r="F17" s="29" t="s">
        <v>1911</v>
      </c>
      <c r="G17" s="29" t="s">
        <v>1912</v>
      </c>
      <c r="H17" s="31">
        <v>6500000</v>
      </c>
      <c r="I17" s="29" t="s">
        <v>46</v>
      </c>
    </row>
    <row r="18" spans="1:22" ht="25.5" customHeight="1" x14ac:dyDescent="0.25">
      <c r="A18" s="28" t="s">
        <v>1906</v>
      </c>
      <c r="B18" s="28" t="s">
        <v>1923</v>
      </c>
      <c r="C18" s="29" t="s">
        <v>1908</v>
      </c>
      <c r="D18" s="30" t="s">
        <v>1909</v>
      </c>
      <c r="E18" s="29" t="s">
        <v>1914</v>
      </c>
      <c r="F18" s="29" t="s">
        <v>1911</v>
      </c>
      <c r="G18" s="29" t="s">
        <v>1912</v>
      </c>
      <c r="H18" s="31">
        <v>6500000</v>
      </c>
      <c r="I18" s="29" t="s">
        <v>46</v>
      </c>
    </row>
    <row r="19" spans="1:22" ht="25.5" customHeight="1" x14ac:dyDescent="0.25">
      <c r="A19" s="18" t="s">
        <v>1906</v>
      </c>
      <c r="B19" s="18" t="s">
        <v>1924</v>
      </c>
      <c r="C19" s="19" t="s">
        <v>1908</v>
      </c>
      <c r="D19" s="20" t="s">
        <v>1909</v>
      </c>
      <c r="E19" s="19" t="s">
        <v>1910</v>
      </c>
      <c r="F19" s="19" t="s">
        <v>1911</v>
      </c>
      <c r="G19" s="22" t="s">
        <v>1912</v>
      </c>
      <c r="H19" s="21">
        <v>1600000</v>
      </c>
      <c r="I19" s="22" t="s">
        <v>46</v>
      </c>
    </row>
    <row r="20" spans="1:22" ht="25.5" customHeight="1" x14ac:dyDescent="0.25">
      <c r="A20" s="18" t="s">
        <v>1906</v>
      </c>
      <c r="B20" s="24" t="s">
        <v>1925</v>
      </c>
      <c r="C20" s="22" t="s">
        <v>1908</v>
      </c>
      <c r="D20" s="20" t="s">
        <v>1909</v>
      </c>
      <c r="E20" s="22" t="s">
        <v>1910</v>
      </c>
      <c r="F20" s="22" t="s">
        <v>1911</v>
      </c>
      <c r="G20" s="22" t="s">
        <v>1912</v>
      </c>
      <c r="H20" s="25">
        <v>3500000</v>
      </c>
      <c r="I20" s="22" t="s">
        <v>46</v>
      </c>
    </row>
    <row r="21" spans="1:22" ht="38.25" customHeight="1" x14ac:dyDescent="0.25">
      <c r="A21" s="18" t="s">
        <v>1906</v>
      </c>
      <c r="B21" s="18" t="s">
        <v>1926</v>
      </c>
      <c r="C21" s="19" t="s">
        <v>1908</v>
      </c>
      <c r="D21" s="20" t="s">
        <v>1909</v>
      </c>
      <c r="E21" s="19" t="s">
        <v>1914</v>
      </c>
      <c r="F21" s="19" t="s">
        <v>1911</v>
      </c>
      <c r="G21" s="22" t="s">
        <v>1912</v>
      </c>
      <c r="H21" s="21">
        <v>1100000</v>
      </c>
      <c r="I21" s="22" t="s">
        <v>46</v>
      </c>
    </row>
    <row r="22" spans="1:22" ht="44.25" customHeight="1" x14ac:dyDescent="0.25">
      <c r="A22" s="18" t="s">
        <v>1906</v>
      </c>
      <c r="B22" s="18" t="s">
        <v>1927</v>
      </c>
      <c r="C22" s="19" t="s">
        <v>1928</v>
      </c>
      <c r="D22" s="20" t="s">
        <v>1909</v>
      </c>
      <c r="E22" s="19" t="s">
        <v>1914</v>
      </c>
      <c r="F22" s="19" t="s">
        <v>1929</v>
      </c>
      <c r="G22" s="19" t="s">
        <v>1918</v>
      </c>
      <c r="H22" s="21">
        <v>500000</v>
      </c>
      <c r="I22" s="22" t="s">
        <v>46</v>
      </c>
    </row>
    <row r="23" spans="1:22" ht="37.5" customHeight="1" x14ac:dyDescent="0.25">
      <c r="A23" s="18" t="s">
        <v>1906</v>
      </c>
      <c r="B23" s="24" t="s">
        <v>1752</v>
      </c>
      <c r="C23" s="22" t="s">
        <v>1928</v>
      </c>
      <c r="D23" s="20" t="s">
        <v>1909</v>
      </c>
      <c r="E23" s="19" t="s">
        <v>1914</v>
      </c>
      <c r="F23" s="22" t="s">
        <v>1930</v>
      </c>
      <c r="G23" s="19" t="s">
        <v>1918</v>
      </c>
      <c r="H23" s="25">
        <v>2600000</v>
      </c>
      <c r="I23" s="22" t="s">
        <v>46</v>
      </c>
    </row>
    <row r="24" spans="1:22" ht="43.5" customHeight="1" x14ac:dyDescent="0.25">
      <c r="A24" s="28" t="s">
        <v>1906</v>
      </c>
      <c r="B24" s="28" t="s">
        <v>1931</v>
      </c>
      <c r="C24" s="29" t="s">
        <v>1928</v>
      </c>
      <c r="D24" s="30" t="s">
        <v>1909</v>
      </c>
      <c r="E24" s="29" t="s">
        <v>1910</v>
      </c>
      <c r="F24" s="29" t="s">
        <v>1929</v>
      </c>
      <c r="G24" s="29" t="s">
        <v>1918</v>
      </c>
      <c r="H24" s="31">
        <v>1800000</v>
      </c>
      <c r="I24" s="29" t="s">
        <v>46</v>
      </c>
    </row>
    <row r="25" spans="1:22" ht="25.5" customHeight="1" x14ac:dyDescent="0.25">
      <c r="A25" s="18" t="s">
        <v>1906</v>
      </c>
      <c r="B25" s="18" t="s">
        <v>1932</v>
      </c>
      <c r="C25" s="22" t="s">
        <v>1928</v>
      </c>
      <c r="D25" s="20" t="s">
        <v>1909</v>
      </c>
      <c r="E25" s="22" t="s">
        <v>1914</v>
      </c>
      <c r="F25" s="19" t="s">
        <v>1933</v>
      </c>
      <c r="G25" s="19" t="s">
        <v>1918</v>
      </c>
      <c r="H25" s="25">
        <v>180000</v>
      </c>
      <c r="I25" s="22" t="s">
        <v>46</v>
      </c>
    </row>
    <row r="26" spans="1:22" ht="38.25" customHeight="1" x14ac:dyDescent="0.25">
      <c r="A26" s="18" t="s">
        <v>1906</v>
      </c>
      <c r="B26" s="18" t="s">
        <v>1934</v>
      </c>
      <c r="C26" s="32" t="s">
        <v>1928</v>
      </c>
      <c r="D26" s="20" t="s">
        <v>1909</v>
      </c>
      <c r="E26" s="32" t="s">
        <v>1914</v>
      </c>
      <c r="F26" s="19" t="s">
        <v>1935</v>
      </c>
      <c r="G26" s="19" t="s">
        <v>1918</v>
      </c>
      <c r="H26" s="75">
        <v>4500000</v>
      </c>
      <c r="I26" s="22" t="s">
        <v>46</v>
      </c>
    </row>
    <row r="27" spans="1:22" ht="38.25" customHeight="1" x14ac:dyDescent="0.25">
      <c r="A27" s="18" t="s">
        <v>1906</v>
      </c>
      <c r="B27" s="18" t="s">
        <v>1936</v>
      </c>
      <c r="C27" s="19" t="s">
        <v>1908</v>
      </c>
      <c r="D27" s="20" t="s">
        <v>1909</v>
      </c>
      <c r="E27" s="19" t="s">
        <v>1914</v>
      </c>
      <c r="F27" s="19" t="s">
        <v>1937</v>
      </c>
      <c r="G27" s="19" t="s">
        <v>1912</v>
      </c>
      <c r="H27" s="25">
        <v>4000000</v>
      </c>
      <c r="I27" s="22" t="s">
        <v>47</v>
      </c>
      <c r="J27" s="33"/>
      <c r="K27" s="33"/>
      <c r="L27" s="33"/>
      <c r="M27" s="33"/>
      <c r="N27" s="33"/>
      <c r="O27" s="33"/>
      <c r="P27" s="33"/>
      <c r="Q27" s="33"/>
      <c r="R27" s="33"/>
      <c r="S27" s="33"/>
      <c r="T27" s="33"/>
      <c r="U27" s="33"/>
      <c r="V27" s="33"/>
    </row>
    <row r="28" spans="1:22" ht="38.25" customHeight="1" x14ac:dyDescent="0.25">
      <c r="A28" s="18" t="s">
        <v>1906</v>
      </c>
      <c r="B28" s="18" t="s">
        <v>1938</v>
      </c>
      <c r="C28" s="19" t="s">
        <v>1908</v>
      </c>
      <c r="D28" s="20" t="s">
        <v>1909</v>
      </c>
      <c r="E28" s="19" t="s">
        <v>1914</v>
      </c>
      <c r="F28" s="19" t="s">
        <v>1939</v>
      </c>
      <c r="G28" s="19" t="s">
        <v>1912</v>
      </c>
      <c r="H28" s="25">
        <v>4400000</v>
      </c>
      <c r="I28" s="22" t="s">
        <v>47</v>
      </c>
      <c r="J28" s="33"/>
      <c r="K28" s="33"/>
      <c r="L28" s="33"/>
      <c r="M28" s="33"/>
      <c r="N28" s="33"/>
      <c r="O28" s="33"/>
      <c r="P28" s="33"/>
      <c r="Q28" s="33"/>
      <c r="R28" s="33"/>
      <c r="S28" s="33"/>
      <c r="T28" s="33"/>
      <c r="U28" s="33"/>
      <c r="V28" s="33"/>
    </row>
    <row r="29" spans="1:22" ht="75" customHeight="1" x14ac:dyDescent="0.25">
      <c r="A29" s="18" t="s">
        <v>1906</v>
      </c>
      <c r="B29" s="18" t="s">
        <v>1940</v>
      </c>
      <c r="C29" s="19" t="s">
        <v>1908</v>
      </c>
      <c r="D29" s="20" t="s">
        <v>1909</v>
      </c>
      <c r="E29" s="19" t="s">
        <v>1910</v>
      </c>
      <c r="F29" s="19" t="s">
        <v>1941</v>
      </c>
      <c r="G29" s="19" t="s">
        <v>1912</v>
      </c>
      <c r="H29" s="25">
        <v>8000000</v>
      </c>
      <c r="I29" s="22" t="s">
        <v>47</v>
      </c>
      <c r="J29" s="33"/>
      <c r="K29" s="33"/>
      <c r="L29" s="33"/>
      <c r="M29" s="33"/>
      <c r="N29" s="33"/>
      <c r="O29" s="33"/>
      <c r="P29" s="33"/>
      <c r="Q29" s="33"/>
      <c r="R29" s="33"/>
      <c r="S29" s="33"/>
      <c r="T29" s="33"/>
      <c r="U29" s="33"/>
      <c r="V29" s="33"/>
    </row>
    <row r="30" spans="1:22" ht="34.5" customHeight="1" x14ac:dyDescent="0.25">
      <c r="A30" s="28" t="s">
        <v>1906</v>
      </c>
      <c r="B30" s="28" t="s">
        <v>1942</v>
      </c>
      <c r="C30" s="34" t="s">
        <v>1908</v>
      </c>
      <c r="D30" s="30" t="s">
        <v>1909</v>
      </c>
      <c r="E30" s="29" t="s">
        <v>1943</v>
      </c>
      <c r="F30" s="29" t="s">
        <v>1944</v>
      </c>
      <c r="G30" s="29" t="s">
        <v>1912</v>
      </c>
      <c r="H30" s="31">
        <v>979200</v>
      </c>
      <c r="I30" s="22" t="s">
        <v>47</v>
      </c>
      <c r="J30" s="33"/>
      <c r="K30" s="33"/>
      <c r="L30" s="33"/>
      <c r="M30" s="33"/>
      <c r="N30" s="33"/>
      <c r="O30" s="33"/>
      <c r="P30" s="33"/>
      <c r="Q30" s="33"/>
      <c r="R30" s="33"/>
      <c r="S30" s="33"/>
      <c r="T30" s="33"/>
      <c r="U30" s="33"/>
      <c r="V30" s="33"/>
    </row>
    <row r="31" spans="1:22" ht="47.25" customHeight="1" x14ac:dyDescent="0.25">
      <c r="A31" s="28" t="s">
        <v>1906</v>
      </c>
      <c r="B31" s="28" t="s">
        <v>1945</v>
      </c>
      <c r="C31" s="34" t="s">
        <v>1908</v>
      </c>
      <c r="D31" s="30" t="s">
        <v>1909</v>
      </c>
      <c r="E31" s="29" t="s">
        <v>1943</v>
      </c>
      <c r="F31" s="29" t="s">
        <v>1946</v>
      </c>
      <c r="G31" s="29" t="s">
        <v>1918</v>
      </c>
      <c r="H31" s="31">
        <v>3301704</v>
      </c>
      <c r="I31" s="22" t="s">
        <v>47</v>
      </c>
      <c r="J31" s="33"/>
      <c r="K31" s="33"/>
      <c r="L31" s="33"/>
      <c r="M31" s="33"/>
      <c r="N31" s="33"/>
      <c r="O31" s="33"/>
      <c r="P31" s="33"/>
      <c r="Q31" s="33"/>
      <c r="R31" s="33"/>
      <c r="S31" s="33"/>
      <c r="T31" s="33"/>
      <c r="U31" s="33"/>
      <c r="V31" s="33"/>
    </row>
    <row r="32" spans="1:22" ht="52.5" customHeight="1" x14ac:dyDescent="0.25">
      <c r="A32" s="28" t="s">
        <v>1906</v>
      </c>
      <c r="B32" s="28" t="s">
        <v>1947</v>
      </c>
      <c r="C32" s="34" t="s">
        <v>1908</v>
      </c>
      <c r="D32" s="30" t="s">
        <v>1909</v>
      </c>
      <c r="E32" s="29" t="s">
        <v>1943</v>
      </c>
      <c r="F32" s="29" t="s">
        <v>1948</v>
      </c>
      <c r="G32" s="29" t="s">
        <v>1912</v>
      </c>
      <c r="H32" s="31">
        <v>540000</v>
      </c>
      <c r="I32" s="22" t="s">
        <v>47</v>
      </c>
      <c r="J32" s="33"/>
      <c r="K32" s="33"/>
      <c r="L32" s="33"/>
      <c r="M32" s="33"/>
      <c r="N32" s="33"/>
      <c r="O32" s="33"/>
      <c r="P32" s="33"/>
      <c r="Q32" s="33"/>
      <c r="R32" s="33"/>
      <c r="S32" s="33"/>
      <c r="T32" s="33"/>
      <c r="U32" s="33"/>
      <c r="V32" s="33"/>
    </row>
    <row r="33" spans="1:22" ht="75.75" customHeight="1" x14ac:dyDescent="0.25">
      <c r="A33" s="28" t="s">
        <v>1906</v>
      </c>
      <c r="B33" s="28" t="s">
        <v>1949</v>
      </c>
      <c r="C33" s="34" t="s">
        <v>1950</v>
      </c>
      <c r="D33" s="30" t="s">
        <v>1909</v>
      </c>
      <c r="E33" s="29" t="s">
        <v>1943</v>
      </c>
      <c r="F33" s="29" t="s">
        <v>1951</v>
      </c>
      <c r="G33" s="29" t="s">
        <v>1918</v>
      </c>
      <c r="H33" s="31">
        <v>1200000</v>
      </c>
      <c r="I33" s="22" t="s">
        <v>47</v>
      </c>
      <c r="J33" s="33"/>
      <c r="K33" s="33"/>
      <c r="L33" s="33"/>
      <c r="M33" s="33"/>
      <c r="N33" s="33"/>
      <c r="O33" s="33"/>
      <c r="P33" s="33"/>
      <c r="Q33" s="33"/>
      <c r="R33" s="33"/>
      <c r="S33" s="33"/>
      <c r="T33" s="33"/>
      <c r="U33" s="33"/>
      <c r="V33" s="33"/>
    </row>
    <row r="34" spans="1:22" ht="51" customHeight="1" x14ac:dyDescent="0.25">
      <c r="A34" s="18" t="s">
        <v>1906</v>
      </c>
      <c r="B34" s="18" t="s">
        <v>1952</v>
      </c>
      <c r="C34" s="19" t="s">
        <v>1908</v>
      </c>
      <c r="D34" s="20" t="s">
        <v>1909</v>
      </c>
      <c r="E34" s="19" t="s">
        <v>1914</v>
      </c>
      <c r="F34" s="19" t="s">
        <v>1953</v>
      </c>
      <c r="G34" s="19" t="s">
        <v>1918</v>
      </c>
      <c r="H34" s="25">
        <v>4000000</v>
      </c>
      <c r="I34" s="22" t="s">
        <v>47</v>
      </c>
      <c r="J34" s="33"/>
      <c r="K34" s="33"/>
      <c r="L34" s="33"/>
      <c r="M34" s="33"/>
      <c r="N34" s="33"/>
      <c r="O34" s="33"/>
      <c r="P34" s="33"/>
      <c r="Q34" s="33"/>
      <c r="R34" s="33"/>
      <c r="S34" s="33"/>
      <c r="T34" s="33"/>
      <c r="U34" s="33"/>
      <c r="V34" s="33"/>
    </row>
    <row r="35" spans="1:22" ht="38.25" customHeight="1" x14ac:dyDescent="0.25">
      <c r="A35" s="18" t="s">
        <v>1906</v>
      </c>
      <c r="B35" s="18" t="s">
        <v>1954</v>
      </c>
      <c r="C35" s="19" t="s">
        <v>1950</v>
      </c>
      <c r="D35" s="20" t="s">
        <v>1909</v>
      </c>
      <c r="E35" s="19" t="s">
        <v>1914</v>
      </c>
      <c r="F35" s="19" t="s">
        <v>1955</v>
      </c>
      <c r="G35" s="19" t="s">
        <v>1918</v>
      </c>
      <c r="H35" s="25">
        <v>3000000</v>
      </c>
      <c r="I35" s="22" t="s">
        <v>47</v>
      </c>
      <c r="J35" s="33"/>
      <c r="K35" s="33"/>
      <c r="L35" s="33"/>
      <c r="M35" s="33"/>
      <c r="N35" s="33"/>
      <c r="O35" s="33"/>
      <c r="P35" s="33"/>
      <c r="Q35" s="33"/>
      <c r="R35" s="33"/>
      <c r="S35" s="33"/>
      <c r="T35" s="33"/>
      <c r="U35" s="33"/>
      <c r="V35" s="33"/>
    </row>
    <row r="36" spans="1:22" ht="48.75" customHeight="1" x14ac:dyDescent="0.25">
      <c r="A36" s="28" t="s">
        <v>1906</v>
      </c>
      <c r="B36" s="28" t="s">
        <v>1956</v>
      </c>
      <c r="C36" s="29" t="s">
        <v>1950</v>
      </c>
      <c r="D36" s="30" t="s">
        <v>1909</v>
      </c>
      <c r="E36" s="29" t="s">
        <v>1910</v>
      </c>
      <c r="F36" s="29" t="s">
        <v>1957</v>
      </c>
      <c r="G36" s="29" t="s">
        <v>1918</v>
      </c>
      <c r="H36" s="31">
        <v>4000000</v>
      </c>
      <c r="I36" s="22" t="s">
        <v>47</v>
      </c>
      <c r="J36" s="33"/>
      <c r="K36" s="33"/>
      <c r="L36" s="33"/>
      <c r="M36" s="33"/>
      <c r="N36" s="33"/>
      <c r="O36" s="33"/>
      <c r="P36" s="33"/>
      <c r="Q36" s="33"/>
      <c r="R36" s="33"/>
      <c r="S36" s="33"/>
      <c r="T36" s="33"/>
      <c r="U36" s="33"/>
      <c r="V36" s="33"/>
    </row>
    <row r="37" spans="1:22" ht="76.5" customHeight="1" x14ac:dyDescent="0.25">
      <c r="A37" s="18" t="s">
        <v>1906</v>
      </c>
      <c r="B37" s="18" t="s">
        <v>1958</v>
      </c>
      <c r="C37" s="19" t="s">
        <v>1908</v>
      </c>
      <c r="D37" s="20" t="s">
        <v>1909</v>
      </c>
      <c r="E37" s="19" t="s">
        <v>1914</v>
      </c>
      <c r="F37" s="19" t="s">
        <v>1959</v>
      </c>
      <c r="G37" s="19" t="s">
        <v>1918</v>
      </c>
      <c r="H37" s="25">
        <v>900000</v>
      </c>
      <c r="I37" s="22" t="s">
        <v>47</v>
      </c>
      <c r="J37" s="33"/>
      <c r="K37" s="33"/>
      <c r="L37" s="33"/>
      <c r="M37" s="33"/>
      <c r="N37" s="33"/>
      <c r="O37" s="33"/>
      <c r="P37" s="33"/>
      <c r="Q37" s="33"/>
      <c r="R37" s="33"/>
      <c r="S37" s="33"/>
      <c r="T37" s="33"/>
      <c r="U37" s="33"/>
      <c r="V37" s="33"/>
    </row>
    <row r="38" spans="1:22" ht="25.5" customHeight="1" x14ac:dyDescent="0.25">
      <c r="A38" s="18" t="s">
        <v>1906</v>
      </c>
      <c r="B38" s="18" t="s">
        <v>1960</v>
      </c>
      <c r="C38" s="19" t="s">
        <v>1908</v>
      </c>
      <c r="D38" s="20" t="s">
        <v>1909</v>
      </c>
      <c r="E38" s="19" t="s">
        <v>1961</v>
      </c>
      <c r="F38" s="19" t="s">
        <v>1962</v>
      </c>
      <c r="G38" s="19" t="s">
        <v>1918</v>
      </c>
      <c r="H38" s="25">
        <v>200000</v>
      </c>
      <c r="I38" s="22" t="s">
        <v>47</v>
      </c>
      <c r="J38" s="33"/>
      <c r="K38" s="33"/>
      <c r="L38" s="33"/>
      <c r="M38" s="33"/>
      <c r="N38" s="33"/>
      <c r="O38" s="33"/>
      <c r="P38" s="33"/>
      <c r="Q38" s="33"/>
      <c r="R38" s="33"/>
      <c r="S38" s="33"/>
      <c r="T38" s="33"/>
      <c r="U38" s="33"/>
      <c r="V38" s="33"/>
    </row>
    <row r="39" spans="1:22" ht="38.25" customHeight="1" x14ac:dyDescent="0.25">
      <c r="A39" s="18" t="s">
        <v>1906</v>
      </c>
      <c r="B39" s="18" t="s">
        <v>1963</v>
      </c>
      <c r="C39" s="19" t="s">
        <v>1950</v>
      </c>
      <c r="D39" s="20" t="s">
        <v>1909</v>
      </c>
      <c r="E39" s="19" t="s">
        <v>1910</v>
      </c>
      <c r="F39" s="19" t="s">
        <v>1964</v>
      </c>
      <c r="G39" s="19" t="s">
        <v>1918</v>
      </c>
      <c r="H39" s="25">
        <v>2000000</v>
      </c>
      <c r="I39" s="22" t="s">
        <v>47</v>
      </c>
      <c r="J39" s="33"/>
      <c r="K39" s="33"/>
      <c r="L39" s="33"/>
      <c r="M39" s="33"/>
      <c r="N39" s="33"/>
      <c r="O39" s="33"/>
      <c r="P39" s="33"/>
      <c r="Q39" s="33"/>
      <c r="R39" s="33"/>
      <c r="S39" s="33"/>
      <c r="T39" s="33"/>
      <c r="U39" s="33"/>
      <c r="V39" s="33"/>
    </row>
    <row r="40" spans="1:22" ht="68.25" customHeight="1" x14ac:dyDescent="0.25">
      <c r="A40" s="28" t="s">
        <v>1906</v>
      </c>
      <c r="B40" s="28" t="s">
        <v>1965</v>
      </c>
      <c r="C40" s="29" t="s">
        <v>1928</v>
      </c>
      <c r="D40" s="30" t="s">
        <v>1909</v>
      </c>
      <c r="E40" s="29" t="s">
        <v>1914</v>
      </c>
      <c r="F40" s="29" t="s">
        <v>1966</v>
      </c>
      <c r="G40" s="29" t="s">
        <v>1912</v>
      </c>
      <c r="H40" s="31">
        <v>120000</v>
      </c>
      <c r="I40" s="22" t="s">
        <v>47</v>
      </c>
      <c r="J40" s="33"/>
      <c r="K40" s="33"/>
      <c r="L40" s="33"/>
      <c r="M40" s="33"/>
      <c r="N40" s="33"/>
      <c r="O40" s="33"/>
      <c r="P40" s="33"/>
      <c r="Q40" s="33"/>
      <c r="R40" s="33"/>
      <c r="S40" s="33"/>
      <c r="T40" s="33"/>
      <c r="U40" s="33"/>
      <c r="V40" s="33"/>
    </row>
    <row r="41" spans="1:22" ht="51.75" customHeight="1" x14ac:dyDescent="0.25">
      <c r="A41" s="18" t="s">
        <v>1906</v>
      </c>
      <c r="B41" s="18" t="s">
        <v>1967</v>
      </c>
      <c r="C41" s="19" t="s">
        <v>1928</v>
      </c>
      <c r="D41" s="20" t="s">
        <v>1909</v>
      </c>
      <c r="E41" s="19" t="s">
        <v>1914</v>
      </c>
      <c r="F41" s="19" t="s">
        <v>1968</v>
      </c>
      <c r="G41" s="19" t="s">
        <v>1912</v>
      </c>
      <c r="H41" s="21">
        <v>180000</v>
      </c>
      <c r="I41" s="22" t="s">
        <v>47</v>
      </c>
      <c r="J41" s="33"/>
      <c r="K41" s="33"/>
      <c r="L41" s="33"/>
      <c r="M41" s="33"/>
      <c r="N41" s="33"/>
      <c r="O41" s="33"/>
      <c r="P41" s="33"/>
      <c r="Q41" s="33"/>
      <c r="R41" s="33"/>
      <c r="S41" s="33"/>
      <c r="T41" s="33"/>
      <c r="U41" s="33"/>
      <c r="V41" s="33"/>
    </row>
    <row r="42" spans="1:22" ht="58.5" customHeight="1" x14ac:dyDescent="0.25">
      <c r="A42" s="28" t="s">
        <v>1906</v>
      </c>
      <c r="B42" s="28" t="s">
        <v>1969</v>
      </c>
      <c r="C42" s="29" t="s">
        <v>1928</v>
      </c>
      <c r="D42" s="30" t="s">
        <v>1909</v>
      </c>
      <c r="E42" s="29" t="s">
        <v>1914</v>
      </c>
      <c r="F42" s="29" t="s">
        <v>1968</v>
      </c>
      <c r="G42" s="29" t="s">
        <v>1912</v>
      </c>
      <c r="H42" s="31">
        <v>150000</v>
      </c>
      <c r="I42" s="22" t="s">
        <v>47</v>
      </c>
      <c r="J42" s="33"/>
      <c r="K42" s="33"/>
      <c r="L42" s="33"/>
      <c r="M42" s="33"/>
      <c r="N42" s="33"/>
      <c r="O42" s="33"/>
      <c r="P42" s="33"/>
      <c r="Q42" s="33"/>
      <c r="R42" s="33"/>
      <c r="S42" s="33"/>
      <c r="T42" s="33"/>
      <c r="U42" s="33"/>
      <c r="V42" s="33"/>
    </row>
    <row r="43" spans="1:22" ht="25.5" customHeight="1" x14ac:dyDescent="0.25">
      <c r="A43" s="18" t="s">
        <v>1906</v>
      </c>
      <c r="B43" s="18" t="s">
        <v>1970</v>
      </c>
      <c r="C43" s="19" t="s">
        <v>1950</v>
      </c>
      <c r="D43" s="20" t="s">
        <v>1909</v>
      </c>
      <c r="E43" s="19" t="s">
        <v>1910</v>
      </c>
      <c r="F43" s="19" t="s">
        <v>1968</v>
      </c>
      <c r="G43" s="19" t="s">
        <v>1918</v>
      </c>
      <c r="H43" s="25">
        <v>3000000</v>
      </c>
      <c r="I43" s="22" t="s">
        <v>47</v>
      </c>
      <c r="J43" s="33"/>
      <c r="K43" s="33"/>
      <c r="L43" s="33"/>
      <c r="M43" s="33"/>
      <c r="N43" s="33"/>
      <c r="O43" s="33"/>
      <c r="P43" s="33"/>
      <c r="Q43" s="33"/>
      <c r="R43" s="33"/>
      <c r="S43" s="33"/>
      <c r="T43" s="33"/>
      <c r="U43" s="33"/>
      <c r="V43" s="33"/>
    </row>
    <row r="44" spans="1:22" ht="55.5" customHeight="1" x14ac:dyDescent="0.25">
      <c r="A44" s="18" t="s">
        <v>1906</v>
      </c>
      <c r="B44" s="18" t="s">
        <v>1971</v>
      </c>
      <c r="C44" s="19" t="s">
        <v>1950</v>
      </c>
      <c r="D44" s="20" t="s">
        <v>1909</v>
      </c>
      <c r="E44" s="19" t="s">
        <v>1972</v>
      </c>
      <c r="F44" s="19" t="s">
        <v>1973</v>
      </c>
      <c r="G44" s="19" t="s">
        <v>1918</v>
      </c>
      <c r="H44" s="21">
        <v>4800000</v>
      </c>
      <c r="I44" s="22" t="s">
        <v>47</v>
      </c>
      <c r="J44" s="33"/>
      <c r="K44" s="33"/>
      <c r="L44" s="33"/>
      <c r="M44" s="33"/>
      <c r="N44" s="33"/>
      <c r="O44" s="33"/>
      <c r="P44" s="33"/>
      <c r="Q44" s="33"/>
      <c r="R44" s="33"/>
      <c r="S44" s="33"/>
      <c r="T44" s="33"/>
      <c r="U44" s="33"/>
      <c r="V44" s="33"/>
    </row>
    <row r="45" spans="1:22" ht="51" customHeight="1" x14ac:dyDescent="0.25">
      <c r="A45" s="18" t="s">
        <v>1906</v>
      </c>
      <c r="B45" s="18" t="s">
        <v>1974</v>
      </c>
      <c r="C45" s="19" t="s">
        <v>1950</v>
      </c>
      <c r="D45" s="20" t="s">
        <v>1909</v>
      </c>
      <c r="E45" s="19" t="s">
        <v>1910</v>
      </c>
      <c r="F45" s="19" t="s">
        <v>1975</v>
      </c>
      <c r="G45" s="19" t="s">
        <v>1918</v>
      </c>
      <c r="H45" s="25">
        <v>2000000</v>
      </c>
      <c r="I45" s="22" t="s">
        <v>47</v>
      </c>
      <c r="J45" s="33"/>
      <c r="K45" s="33"/>
      <c r="L45" s="33"/>
      <c r="M45" s="33"/>
      <c r="N45" s="33"/>
      <c r="O45" s="33"/>
      <c r="P45" s="33"/>
      <c r="Q45" s="33"/>
      <c r="R45" s="33"/>
      <c r="S45" s="33"/>
      <c r="T45" s="33"/>
      <c r="U45" s="33"/>
      <c r="V45" s="33"/>
    </row>
    <row r="46" spans="1:22" ht="38.25" customHeight="1" x14ac:dyDescent="0.25">
      <c r="A46" s="18" t="s">
        <v>1906</v>
      </c>
      <c r="B46" s="18" t="s">
        <v>1976</v>
      </c>
      <c r="C46" s="19" t="s">
        <v>1908</v>
      </c>
      <c r="D46" s="20" t="s">
        <v>1909</v>
      </c>
      <c r="E46" s="19" t="s">
        <v>1914</v>
      </c>
      <c r="F46" s="19" t="s">
        <v>1977</v>
      </c>
      <c r="G46" s="19" t="s">
        <v>1912</v>
      </c>
      <c r="H46" s="25">
        <v>5000000</v>
      </c>
      <c r="I46" s="22" t="s">
        <v>47</v>
      </c>
      <c r="J46" s="33"/>
      <c r="K46" s="33"/>
      <c r="L46" s="33"/>
      <c r="M46" s="33"/>
      <c r="N46" s="33"/>
      <c r="O46" s="33"/>
      <c r="P46" s="33"/>
      <c r="Q46" s="33"/>
      <c r="R46" s="33"/>
      <c r="S46" s="33"/>
      <c r="T46" s="33"/>
      <c r="U46" s="33"/>
      <c r="V46" s="33"/>
    </row>
    <row r="47" spans="1:22" ht="38.25" customHeight="1" x14ac:dyDescent="0.25">
      <c r="A47" s="28" t="s">
        <v>1906</v>
      </c>
      <c r="B47" s="28" t="s">
        <v>1978</v>
      </c>
      <c r="C47" s="29" t="s">
        <v>1908</v>
      </c>
      <c r="D47" s="30" t="s">
        <v>1909</v>
      </c>
      <c r="E47" s="29" t="s">
        <v>1914</v>
      </c>
      <c r="F47" s="29" t="s">
        <v>1979</v>
      </c>
      <c r="G47" s="29" t="s">
        <v>1912</v>
      </c>
      <c r="H47" s="31">
        <v>8000000</v>
      </c>
      <c r="I47" s="29" t="s">
        <v>47</v>
      </c>
      <c r="J47" s="35"/>
      <c r="K47" s="35"/>
      <c r="L47" s="35"/>
      <c r="M47" s="35"/>
      <c r="N47" s="35"/>
      <c r="O47" s="35"/>
      <c r="P47" s="35"/>
      <c r="Q47" s="35"/>
      <c r="R47" s="35"/>
      <c r="S47" s="35"/>
      <c r="T47" s="35"/>
      <c r="U47" s="35"/>
      <c r="V47" s="35"/>
    </row>
    <row r="48" spans="1:22" ht="25.5" customHeight="1" x14ac:dyDescent="0.25">
      <c r="A48" s="18" t="s">
        <v>1906</v>
      </c>
      <c r="B48" s="18" t="s">
        <v>1980</v>
      </c>
      <c r="C48" s="19" t="s">
        <v>1928</v>
      </c>
      <c r="D48" s="20" t="s">
        <v>1909</v>
      </c>
      <c r="E48" s="19" t="s">
        <v>1961</v>
      </c>
      <c r="F48" s="19" t="s">
        <v>1944</v>
      </c>
      <c r="G48" s="19" t="s">
        <v>1912</v>
      </c>
      <c r="H48" s="21">
        <v>500000</v>
      </c>
      <c r="I48" s="22" t="s">
        <v>47</v>
      </c>
      <c r="J48" s="33"/>
      <c r="K48" s="33"/>
      <c r="L48" s="33"/>
      <c r="M48" s="33"/>
      <c r="N48" s="33"/>
      <c r="O48" s="33"/>
      <c r="P48" s="33"/>
      <c r="Q48" s="33"/>
      <c r="R48" s="33"/>
      <c r="S48" s="33"/>
      <c r="T48" s="33"/>
      <c r="U48" s="33"/>
      <c r="V48" s="33"/>
    </row>
    <row r="49" spans="1:22" ht="25.5" customHeight="1" x14ac:dyDescent="0.25">
      <c r="A49" s="18" t="s">
        <v>1906</v>
      </c>
      <c r="B49" s="36" t="s">
        <v>1981</v>
      </c>
      <c r="C49" s="19" t="s">
        <v>1928</v>
      </c>
      <c r="D49" s="20" t="s">
        <v>1909</v>
      </c>
      <c r="E49" s="19" t="s">
        <v>1914</v>
      </c>
      <c r="F49" s="19" t="s">
        <v>1982</v>
      </c>
      <c r="G49" s="19" t="s">
        <v>1912</v>
      </c>
      <c r="H49" s="21">
        <v>934000</v>
      </c>
      <c r="I49" s="22" t="s">
        <v>47</v>
      </c>
      <c r="J49" s="33"/>
      <c r="K49" s="33"/>
      <c r="L49" s="33"/>
      <c r="M49" s="33"/>
      <c r="N49" s="33"/>
      <c r="O49" s="33"/>
      <c r="P49" s="33"/>
      <c r="Q49" s="33"/>
      <c r="R49" s="33"/>
      <c r="S49" s="33"/>
      <c r="T49" s="33"/>
      <c r="U49" s="33"/>
      <c r="V49" s="33"/>
    </row>
    <row r="50" spans="1:22" ht="25.5" customHeight="1" x14ac:dyDescent="0.25">
      <c r="A50" s="18" t="s">
        <v>1983</v>
      </c>
      <c r="B50" s="36" t="s">
        <v>1984</v>
      </c>
      <c r="C50" s="19" t="s">
        <v>1928</v>
      </c>
      <c r="D50" s="20" t="s">
        <v>1909</v>
      </c>
      <c r="E50" s="19" t="s">
        <v>1914</v>
      </c>
      <c r="F50" s="19" t="s">
        <v>1985</v>
      </c>
      <c r="G50" s="19" t="s">
        <v>1912</v>
      </c>
      <c r="H50" s="76">
        <v>360000</v>
      </c>
      <c r="I50" s="22" t="s">
        <v>47</v>
      </c>
    </row>
    <row r="51" spans="1:22" ht="25.5" customHeight="1" x14ac:dyDescent="0.25">
      <c r="A51" s="18" t="s">
        <v>1983</v>
      </c>
      <c r="B51" s="36" t="s">
        <v>1986</v>
      </c>
      <c r="C51" s="19" t="s">
        <v>1928</v>
      </c>
      <c r="D51" s="20" t="s">
        <v>1909</v>
      </c>
      <c r="E51" s="19" t="s">
        <v>1914</v>
      </c>
      <c r="F51" s="19" t="s">
        <v>1987</v>
      </c>
      <c r="G51" s="19" t="s">
        <v>1912</v>
      </c>
      <c r="H51" s="76">
        <v>600000</v>
      </c>
      <c r="I51" s="22" t="s">
        <v>47</v>
      </c>
    </row>
    <row r="52" spans="1:22" ht="63.75" customHeight="1" x14ac:dyDescent="0.25">
      <c r="A52" s="18" t="s">
        <v>1983</v>
      </c>
      <c r="B52" s="36" t="s">
        <v>1988</v>
      </c>
      <c r="C52" s="19" t="s">
        <v>1928</v>
      </c>
      <c r="D52" s="20" t="s">
        <v>1909</v>
      </c>
      <c r="E52" s="19" t="s">
        <v>1914</v>
      </c>
      <c r="F52" s="19" t="s">
        <v>1989</v>
      </c>
      <c r="G52" s="19" t="s">
        <v>1912</v>
      </c>
      <c r="H52" s="76">
        <v>2600000</v>
      </c>
      <c r="I52" s="22" t="s">
        <v>47</v>
      </c>
    </row>
    <row r="53" spans="1:22" ht="25.5" customHeight="1" x14ac:dyDescent="0.25">
      <c r="A53" s="18" t="s">
        <v>1990</v>
      </c>
      <c r="B53" s="36" t="s">
        <v>1991</v>
      </c>
      <c r="C53" s="19" t="s">
        <v>1928</v>
      </c>
      <c r="D53" s="20" t="s">
        <v>1909</v>
      </c>
      <c r="E53" s="19" t="s">
        <v>1961</v>
      </c>
      <c r="F53" s="19" t="s">
        <v>1992</v>
      </c>
      <c r="G53" s="19" t="s">
        <v>1912</v>
      </c>
      <c r="H53" s="76">
        <v>800000</v>
      </c>
      <c r="I53" s="22" t="s">
        <v>46</v>
      </c>
    </row>
    <row r="54" spans="1:22" ht="25.5" customHeight="1" x14ac:dyDescent="0.25">
      <c r="A54" s="18" t="s">
        <v>1990</v>
      </c>
      <c r="B54" s="18" t="s">
        <v>1993</v>
      </c>
      <c r="C54" s="22" t="s">
        <v>1928</v>
      </c>
      <c r="D54" s="24" t="s">
        <v>1909</v>
      </c>
      <c r="E54" s="19" t="s">
        <v>1914</v>
      </c>
      <c r="F54" s="22" t="s">
        <v>1944</v>
      </c>
      <c r="G54" s="22" t="s">
        <v>1912</v>
      </c>
      <c r="H54" s="77">
        <v>730000</v>
      </c>
      <c r="I54" s="22" t="s">
        <v>46</v>
      </c>
    </row>
    <row r="55" spans="1:22" ht="25.5" customHeight="1" x14ac:dyDescent="0.25">
      <c r="A55" s="18" t="s">
        <v>1990</v>
      </c>
      <c r="B55" s="18" t="s">
        <v>1994</v>
      </c>
      <c r="C55" s="22" t="s">
        <v>1908</v>
      </c>
      <c r="D55" s="24" t="s">
        <v>1909</v>
      </c>
      <c r="E55" s="19" t="s">
        <v>1914</v>
      </c>
      <c r="F55" s="22" t="s">
        <v>1944</v>
      </c>
      <c r="G55" s="22" t="s">
        <v>1912</v>
      </c>
      <c r="H55" s="77">
        <v>500000</v>
      </c>
      <c r="I55" s="22" t="s">
        <v>46</v>
      </c>
    </row>
    <row r="56" spans="1:22" ht="25.5" customHeight="1" x14ac:dyDescent="0.25">
      <c r="A56" s="18" t="s">
        <v>1990</v>
      </c>
      <c r="B56" s="18" t="s">
        <v>1995</v>
      </c>
      <c r="C56" s="22" t="s">
        <v>1928</v>
      </c>
      <c r="D56" s="24" t="s">
        <v>1909</v>
      </c>
      <c r="E56" s="19" t="s">
        <v>1961</v>
      </c>
      <c r="F56" s="22" t="s">
        <v>1944</v>
      </c>
      <c r="G56" s="22" t="s">
        <v>1912</v>
      </c>
      <c r="H56" s="77">
        <v>4000000</v>
      </c>
      <c r="I56" s="22" t="s">
        <v>46</v>
      </c>
    </row>
    <row r="57" spans="1:22" ht="25.5" customHeight="1" x14ac:dyDescent="0.25">
      <c r="A57" s="28" t="s">
        <v>1990</v>
      </c>
      <c r="B57" s="28" t="s">
        <v>1996</v>
      </c>
      <c r="C57" s="29" t="s">
        <v>1928</v>
      </c>
      <c r="D57" s="28" t="s">
        <v>1909</v>
      </c>
      <c r="E57" s="29" t="s">
        <v>1914</v>
      </c>
      <c r="F57" s="29" t="s">
        <v>1944</v>
      </c>
      <c r="G57" s="29" t="s">
        <v>1912</v>
      </c>
      <c r="H57" s="78">
        <v>11700000</v>
      </c>
      <c r="I57" s="22" t="s">
        <v>46</v>
      </c>
    </row>
    <row r="58" spans="1:22" ht="25.5" customHeight="1" x14ac:dyDescent="0.25">
      <c r="A58" s="18" t="s">
        <v>1990</v>
      </c>
      <c r="B58" s="18" t="s">
        <v>1997</v>
      </c>
      <c r="C58" s="22" t="s">
        <v>1928</v>
      </c>
      <c r="D58" s="24" t="s">
        <v>1909</v>
      </c>
      <c r="E58" s="19" t="s">
        <v>1914</v>
      </c>
      <c r="F58" s="22" t="s">
        <v>1992</v>
      </c>
      <c r="G58" s="22" t="s">
        <v>1912</v>
      </c>
      <c r="H58" s="77">
        <v>2750000</v>
      </c>
      <c r="I58" s="22" t="s">
        <v>46</v>
      </c>
    </row>
    <row r="59" spans="1:22" ht="25.5" customHeight="1" x14ac:dyDescent="0.25">
      <c r="A59" s="18" t="s">
        <v>1990</v>
      </c>
      <c r="B59" s="18" t="s">
        <v>1998</v>
      </c>
      <c r="C59" s="22" t="s">
        <v>1908</v>
      </c>
      <c r="D59" s="24" t="s">
        <v>1909</v>
      </c>
      <c r="E59" s="19" t="s">
        <v>1914</v>
      </c>
      <c r="F59" s="22" t="s">
        <v>1999</v>
      </c>
      <c r="G59" s="22" t="s">
        <v>1912</v>
      </c>
      <c r="H59" s="77">
        <v>5500000</v>
      </c>
      <c r="I59" s="22" t="s">
        <v>47</v>
      </c>
    </row>
    <row r="60" spans="1:22" ht="25.5" customHeight="1" x14ac:dyDescent="0.25">
      <c r="A60" s="18" t="s">
        <v>1990</v>
      </c>
      <c r="B60" s="37" t="s">
        <v>2000</v>
      </c>
      <c r="C60" s="38" t="s">
        <v>1928</v>
      </c>
      <c r="D60" s="39" t="s">
        <v>1909</v>
      </c>
      <c r="E60" s="40" t="s">
        <v>1914</v>
      </c>
      <c r="F60" s="38" t="s">
        <v>2001</v>
      </c>
      <c r="G60" s="38" t="s">
        <v>1912</v>
      </c>
      <c r="H60" s="79">
        <v>2000000</v>
      </c>
      <c r="I60" s="38" t="s">
        <v>47</v>
      </c>
    </row>
    <row r="61" spans="1:22" ht="25.5" customHeight="1" x14ac:dyDescent="0.25">
      <c r="A61" s="28" t="s">
        <v>2002</v>
      </c>
      <c r="B61" s="28" t="s">
        <v>2003</v>
      </c>
      <c r="C61" s="34" t="s">
        <v>1908</v>
      </c>
      <c r="D61" s="41" t="s">
        <v>1909</v>
      </c>
      <c r="E61" s="29" t="s">
        <v>2004</v>
      </c>
      <c r="F61" s="29" t="s">
        <v>2005</v>
      </c>
      <c r="G61" s="29" t="s">
        <v>1918</v>
      </c>
      <c r="H61" s="31">
        <v>6838480</v>
      </c>
      <c r="I61" s="22" t="s">
        <v>47</v>
      </c>
    </row>
    <row r="62" spans="1:22" ht="25.5" customHeight="1" x14ac:dyDescent="0.25">
      <c r="A62" s="18" t="s">
        <v>2002</v>
      </c>
      <c r="B62" s="18" t="s">
        <v>2006</v>
      </c>
      <c r="C62" s="42" t="s">
        <v>1950</v>
      </c>
      <c r="D62" s="43" t="s">
        <v>1909</v>
      </c>
      <c r="E62" s="19" t="s">
        <v>1914</v>
      </c>
      <c r="F62" s="19" t="s">
        <v>2007</v>
      </c>
      <c r="G62" s="19" t="s">
        <v>1918</v>
      </c>
      <c r="H62" s="21">
        <v>600000</v>
      </c>
      <c r="I62" s="22" t="s">
        <v>47</v>
      </c>
    </row>
    <row r="63" spans="1:22" ht="25.5" customHeight="1" x14ac:dyDescent="0.25">
      <c r="A63" s="18" t="s">
        <v>2002</v>
      </c>
      <c r="B63" s="18" t="s">
        <v>2008</v>
      </c>
      <c r="C63" s="42" t="s">
        <v>1950</v>
      </c>
      <c r="D63" s="43" t="s">
        <v>1909</v>
      </c>
      <c r="E63" s="19" t="s">
        <v>1910</v>
      </c>
      <c r="F63" s="19" t="s">
        <v>2007</v>
      </c>
      <c r="G63" s="19" t="s">
        <v>1918</v>
      </c>
      <c r="H63" s="21">
        <v>3000000</v>
      </c>
      <c r="I63" s="22" t="s">
        <v>47</v>
      </c>
    </row>
    <row r="64" spans="1:22" ht="25.5" customHeight="1" x14ac:dyDescent="0.25">
      <c r="A64" s="18" t="s">
        <v>2002</v>
      </c>
      <c r="B64" s="18" t="s">
        <v>2009</v>
      </c>
      <c r="C64" s="42" t="s">
        <v>1950</v>
      </c>
      <c r="D64" s="43" t="s">
        <v>1909</v>
      </c>
      <c r="E64" s="19" t="s">
        <v>1914</v>
      </c>
      <c r="F64" s="19" t="s">
        <v>2010</v>
      </c>
      <c r="G64" s="19" t="s">
        <v>1918</v>
      </c>
      <c r="H64" s="21">
        <v>1400000</v>
      </c>
      <c r="I64" s="22" t="s">
        <v>47</v>
      </c>
    </row>
    <row r="65" spans="1:9" ht="25.5" customHeight="1" x14ac:dyDescent="0.25">
      <c r="A65" s="18" t="s">
        <v>2002</v>
      </c>
      <c r="B65" s="18" t="s">
        <v>2011</v>
      </c>
      <c r="C65" s="42" t="s">
        <v>1950</v>
      </c>
      <c r="D65" s="43" t="s">
        <v>1909</v>
      </c>
      <c r="E65" s="19" t="s">
        <v>1910</v>
      </c>
      <c r="F65" s="19" t="s">
        <v>1951</v>
      </c>
      <c r="G65" s="19" t="s">
        <v>1918</v>
      </c>
      <c r="H65" s="21">
        <v>800000</v>
      </c>
      <c r="I65" s="22" t="s">
        <v>47</v>
      </c>
    </row>
    <row r="66" spans="1:9" ht="25.5" customHeight="1" x14ac:dyDescent="0.25">
      <c r="A66" s="18" t="s">
        <v>2002</v>
      </c>
      <c r="B66" s="18" t="s">
        <v>2012</v>
      </c>
      <c r="C66" s="42" t="s">
        <v>1950</v>
      </c>
      <c r="D66" s="43" t="s">
        <v>1909</v>
      </c>
      <c r="E66" s="19" t="s">
        <v>1914</v>
      </c>
      <c r="F66" s="19" t="s">
        <v>1951</v>
      </c>
      <c r="G66" s="19" t="s">
        <v>1918</v>
      </c>
      <c r="H66" s="21">
        <v>1000000</v>
      </c>
      <c r="I66" s="22" t="s">
        <v>47</v>
      </c>
    </row>
    <row r="67" spans="1:9" ht="25.5" customHeight="1" x14ac:dyDescent="0.25">
      <c r="A67" s="18" t="s">
        <v>2002</v>
      </c>
      <c r="B67" s="37" t="s">
        <v>2013</v>
      </c>
      <c r="C67" s="42" t="s">
        <v>1950</v>
      </c>
      <c r="D67" s="43" t="s">
        <v>1909</v>
      </c>
      <c r="E67" s="19" t="s">
        <v>1914</v>
      </c>
      <c r="F67" s="19" t="s">
        <v>2007</v>
      </c>
      <c r="G67" s="19" t="s">
        <v>1912</v>
      </c>
      <c r="H67" s="21">
        <v>450000</v>
      </c>
      <c r="I67" s="22" t="s">
        <v>47</v>
      </c>
    </row>
    <row r="68" spans="1:9" ht="25.5" customHeight="1" x14ac:dyDescent="0.25">
      <c r="A68" s="18" t="s">
        <v>2002</v>
      </c>
      <c r="B68" s="18" t="s">
        <v>2014</v>
      </c>
      <c r="C68" s="42" t="s">
        <v>1950</v>
      </c>
      <c r="D68" s="43" t="s">
        <v>1909</v>
      </c>
      <c r="E68" s="19" t="s">
        <v>1910</v>
      </c>
      <c r="F68" s="19" t="s">
        <v>2007</v>
      </c>
      <c r="G68" s="19" t="s">
        <v>1918</v>
      </c>
      <c r="H68" s="21">
        <v>600000</v>
      </c>
      <c r="I68" s="22" t="s">
        <v>47</v>
      </c>
    </row>
    <row r="69" spans="1:9" ht="25.5" customHeight="1" x14ac:dyDescent="0.25">
      <c r="A69" s="18" t="s">
        <v>2002</v>
      </c>
      <c r="B69" s="18" t="s">
        <v>2015</v>
      </c>
      <c r="C69" s="42" t="s">
        <v>1950</v>
      </c>
      <c r="D69" s="43" t="s">
        <v>1909</v>
      </c>
      <c r="E69" s="19" t="s">
        <v>1914</v>
      </c>
      <c r="F69" s="19" t="s">
        <v>2007</v>
      </c>
      <c r="G69" s="19" t="s">
        <v>1918</v>
      </c>
      <c r="H69" s="21">
        <v>650000</v>
      </c>
      <c r="I69" s="22" t="s">
        <v>47</v>
      </c>
    </row>
    <row r="70" spans="1:9" ht="25.5" customHeight="1" x14ac:dyDescent="0.25">
      <c r="A70" s="18" t="s">
        <v>2002</v>
      </c>
      <c r="B70" s="18" t="s">
        <v>2016</v>
      </c>
      <c r="C70" s="42" t="s">
        <v>1950</v>
      </c>
      <c r="D70" s="43" t="s">
        <v>1909</v>
      </c>
      <c r="E70" s="19" t="s">
        <v>1914</v>
      </c>
      <c r="F70" s="19" t="s">
        <v>2017</v>
      </c>
      <c r="G70" s="19" t="s">
        <v>1912</v>
      </c>
      <c r="H70" s="21">
        <v>1000000</v>
      </c>
      <c r="I70" s="22" t="s">
        <v>47</v>
      </c>
    </row>
    <row r="71" spans="1:9" ht="38.25" customHeight="1" x14ac:dyDescent="0.25">
      <c r="A71" s="18" t="s">
        <v>2002</v>
      </c>
      <c r="B71" s="18" t="s">
        <v>2018</v>
      </c>
      <c r="C71" s="42" t="s">
        <v>1950</v>
      </c>
      <c r="D71" s="43" t="s">
        <v>1909</v>
      </c>
      <c r="E71" s="19" t="s">
        <v>1914</v>
      </c>
      <c r="F71" s="19" t="s">
        <v>2017</v>
      </c>
      <c r="G71" s="19" t="s">
        <v>1912</v>
      </c>
      <c r="H71" s="21">
        <v>2420000</v>
      </c>
      <c r="I71" s="22" t="s">
        <v>47</v>
      </c>
    </row>
    <row r="72" spans="1:9" ht="25.5" customHeight="1" x14ac:dyDescent="0.25">
      <c r="A72" s="18" t="s">
        <v>2002</v>
      </c>
      <c r="B72" s="18" t="s">
        <v>2019</v>
      </c>
      <c r="C72" s="42" t="s">
        <v>1950</v>
      </c>
      <c r="D72" s="43" t="s">
        <v>1909</v>
      </c>
      <c r="E72" s="19" t="s">
        <v>1914</v>
      </c>
      <c r="F72" s="19" t="s">
        <v>2020</v>
      </c>
      <c r="G72" s="19" t="s">
        <v>1918</v>
      </c>
      <c r="H72" s="21">
        <v>400000</v>
      </c>
      <c r="I72" s="22" t="s">
        <v>47</v>
      </c>
    </row>
    <row r="73" spans="1:9" ht="25.5" customHeight="1" x14ac:dyDescent="0.25">
      <c r="A73" s="18" t="s">
        <v>2002</v>
      </c>
      <c r="B73" s="18" t="s">
        <v>2021</v>
      </c>
      <c r="C73" s="42" t="s">
        <v>1950</v>
      </c>
      <c r="D73" s="43" t="s">
        <v>1909</v>
      </c>
      <c r="E73" s="19" t="s">
        <v>1910</v>
      </c>
      <c r="F73" s="19" t="s">
        <v>2022</v>
      </c>
      <c r="G73" s="19" t="s">
        <v>1912</v>
      </c>
      <c r="H73" s="21">
        <v>1000000</v>
      </c>
      <c r="I73" s="22" t="s">
        <v>47</v>
      </c>
    </row>
    <row r="74" spans="1:9" ht="25.5" customHeight="1" x14ac:dyDescent="0.25">
      <c r="A74" s="28" t="s">
        <v>2002</v>
      </c>
      <c r="B74" s="28" t="s">
        <v>2023</v>
      </c>
      <c r="C74" s="34" t="s">
        <v>1928</v>
      </c>
      <c r="D74" s="41" t="s">
        <v>1909</v>
      </c>
      <c r="E74" s="29" t="s">
        <v>1943</v>
      </c>
      <c r="F74" s="29" t="s">
        <v>2024</v>
      </c>
      <c r="G74" s="29" t="s">
        <v>1918</v>
      </c>
      <c r="H74" s="31">
        <v>400000</v>
      </c>
      <c r="I74" s="22" t="s">
        <v>46</v>
      </c>
    </row>
    <row r="75" spans="1:9" ht="25.5" customHeight="1" x14ac:dyDescent="0.25">
      <c r="A75" s="18" t="s">
        <v>2002</v>
      </c>
      <c r="B75" s="18" t="s">
        <v>2025</v>
      </c>
      <c r="C75" s="42" t="s">
        <v>1928</v>
      </c>
      <c r="D75" s="43" t="s">
        <v>1909</v>
      </c>
      <c r="E75" s="19" t="s">
        <v>1961</v>
      </c>
      <c r="F75" s="19" t="s">
        <v>2026</v>
      </c>
      <c r="G75" s="19" t="s">
        <v>1912</v>
      </c>
      <c r="H75" s="21">
        <v>200000</v>
      </c>
      <c r="I75" s="22" t="s">
        <v>46</v>
      </c>
    </row>
    <row r="76" spans="1:9" ht="25.5" customHeight="1" x14ac:dyDescent="0.25">
      <c r="A76" s="18" t="s">
        <v>2002</v>
      </c>
      <c r="B76" s="18" t="s">
        <v>2027</v>
      </c>
      <c r="C76" s="42" t="s">
        <v>1928</v>
      </c>
      <c r="D76" s="43" t="s">
        <v>1909</v>
      </c>
      <c r="E76" s="19" t="s">
        <v>1961</v>
      </c>
      <c r="F76" s="19" t="s">
        <v>2028</v>
      </c>
      <c r="G76" s="19" t="s">
        <v>1918</v>
      </c>
      <c r="H76" s="21">
        <v>150000</v>
      </c>
      <c r="I76" s="22" t="s">
        <v>46</v>
      </c>
    </row>
    <row r="77" spans="1:9" ht="25.5" customHeight="1" x14ac:dyDescent="0.25">
      <c r="A77" s="28" t="s">
        <v>2002</v>
      </c>
      <c r="B77" s="28" t="s">
        <v>2029</v>
      </c>
      <c r="C77" s="34" t="s">
        <v>1928</v>
      </c>
      <c r="D77" s="41" t="s">
        <v>1909</v>
      </c>
      <c r="E77" s="29" t="s">
        <v>1914</v>
      </c>
      <c r="F77" s="29" t="s">
        <v>2020</v>
      </c>
      <c r="G77" s="29" t="s">
        <v>1912</v>
      </c>
      <c r="H77" s="31">
        <v>600000</v>
      </c>
      <c r="I77" s="22" t="s">
        <v>46</v>
      </c>
    </row>
    <row r="78" spans="1:9" ht="38.25" customHeight="1" x14ac:dyDescent="0.25">
      <c r="A78" s="18" t="s">
        <v>2002</v>
      </c>
      <c r="B78" s="18" t="s">
        <v>2030</v>
      </c>
      <c r="C78" s="42" t="s">
        <v>1928</v>
      </c>
      <c r="D78" s="43" t="s">
        <v>1909</v>
      </c>
      <c r="E78" s="19" t="s">
        <v>1914</v>
      </c>
      <c r="F78" s="19" t="s">
        <v>2020</v>
      </c>
      <c r="G78" s="19" t="s">
        <v>1918</v>
      </c>
      <c r="H78" s="21">
        <v>650000</v>
      </c>
      <c r="I78" s="22" t="s">
        <v>46</v>
      </c>
    </row>
    <row r="79" spans="1:9" ht="25.5" customHeight="1" x14ac:dyDescent="0.25">
      <c r="A79" s="28" t="s">
        <v>2002</v>
      </c>
      <c r="B79" s="28" t="s">
        <v>2031</v>
      </c>
      <c r="C79" s="34" t="s">
        <v>1928</v>
      </c>
      <c r="D79" s="41" t="s">
        <v>1909</v>
      </c>
      <c r="E79" s="29" t="s">
        <v>1914</v>
      </c>
      <c r="F79" s="29" t="s">
        <v>2028</v>
      </c>
      <c r="G79" s="29" t="s">
        <v>1912</v>
      </c>
      <c r="H79" s="31">
        <v>590000</v>
      </c>
      <c r="I79" s="22" t="s">
        <v>46</v>
      </c>
    </row>
    <row r="80" spans="1:9" ht="25.5" customHeight="1" x14ac:dyDescent="0.25">
      <c r="A80" s="18" t="s">
        <v>2002</v>
      </c>
      <c r="B80" s="18" t="s">
        <v>2032</v>
      </c>
      <c r="C80" s="42" t="s">
        <v>1928</v>
      </c>
      <c r="D80" s="43" t="s">
        <v>1909</v>
      </c>
      <c r="E80" s="19" t="s">
        <v>1910</v>
      </c>
      <c r="F80" s="19" t="s">
        <v>2033</v>
      </c>
      <c r="G80" s="19" t="s">
        <v>1912</v>
      </c>
      <c r="H80" s="21">
        <v>500000</v>
      </c>
      <c r="I80" s="22" t="s">
        <v>46</v>
      </c>
    </row>
    <row r="81" spans="1:9" ht="25.5" customHeight="1" x14ac:dyDescent="0.25">
      <c r="A81" s="18" t="s">
        <v>2002</v>
      </c>
      <c r="B81" s="18" t="s">
        <v>2034</v>
      </c>
      <c r="C81" s="42" t="s">
        <v>1908</v>
      </c>
      <c r="D81" s="43" t="s">
        <v>1909</v>
      </c>
      <c r="E81" s="19" t="s">
        <v>1910</v>
      </c>
      <c r="F81" s="19" t="s">
        <v>2028</v>
      </c>
      <c r="G81" s="19" t="s">
        <v>1918</v>
      </c>
      <c r="H81" s="21">
        <v>200000</v>
      </c>
      <c r="I81" s="22" t="s">
        <v>46</v>
      </c>
    </row>
    <row r="82" spans="1:9" ht="25.5" customHeight="1" x14ac:dyDescent="0.25">
      <c r="A82" s="18" t="s">
        <v>2002</v>
      </c>
      <c r="B82" s="18" t="s">
        <v>2035</v>
      </c>
      <c r="C82" s="42" t="s">
        <v>1908</v>
      </c>
      <c r="D82" s="43" t="s">
        <v>1909</v>
      </c>
      <c r="E82" s="19" t="s">
        <v>1914</v>
      </c>
      <c r="F82" s="19" t="s">
        <v>1944</v>
      </c>
      <c r="G82" s="19" t="s">
        <v>1918</v>
      </c>
      <c r="H82" s="21">
        <v>800000</v>
      </c>
      <c r="I82" s="22" t="s">
        <v>47</v>
      </c>
    </row>
    <row r="83" spans="1:9" ht="25.5" customHeight="1" x14ac:dyDescent="0.25">
      <c r="A83" s="18" t="s">
        <v>2002</v>
      </c>
      <c r="B83" s="18" t="s">
        <v>2036</v>
      </c>
      <c r="C83" s="42" t="s">
        <v>1908</v>
      </c>
      <c r="D83" s="43" t="s">
        <v>1909</v>
      </c>
      <c r="E83" s="19" t="s">
        <v>1910</v>
      </c>
      <c r="F83" s="19" t="s">
        <v>2028</v>
      </c>
      <c r="G83" s="19" t="s">
        <v>1918</v>
      </c>
      <c r="H83" s="21">
        <v>1500000</v>
      </c>
      <c r="I83" s="22" t="s">
        <v>47</v>
      </c>
    </row>
    <row r="84" spans="1:9" ht="25.5" customHeight="1" x14ac:dyDescent="0.25">
      <c r="A84" s="18" t="s">
        <v>2002</v>
      </c>
      <c r="B84" s="18" t="s">
        <v>2037</v>
      </c>
      <c r="C84" s="42" t="s">
        <v>1950</v>
      </c>
      <c r="D84" s="43" t="s">
        <v>1909</v>
      </c>
      <c r="E84" s="19" t="s">
        <v>1910</v>
      </c>
      <c r="F84" s="19" t="s">
        <v>1944</v>
      </c>
      <c r="G84" s="19" t="s">
        <v>1912</v>
      </c>
      <c r="H84" s="21">
        <v>800000</v>
      </c>
      <c r="I84" s="22" t="s">
        <v>47</v>
      </c>
    </row>
    <row r="85" spans="1:9" ht="45" customHeight="1" x14ac:dyDescent="0.25">
      <c r="A85" s="18" t="s">
        <v>2002</v>
      </c>
      <c r="B85" s="18" t="s">
        <v>2038</v>
      </c>
      <c r="C85" s="42" t="s">
        <v>1950</v>
      </c>
      <c r="D85" s="43" t="s">
        <v>1909</v>
      </c>
      <c r="E85" s="19" t="s">
        <v>1914</v>
      </c>
      <c r="F85" s="19" t="s">
        <v>1944</v>
      </c>
      <c r="G85" s="19" t="s">
        <v>1918</v>
      </c>
      <c r="H85" s="44">
        <v>1076000</v>
      </c>
      <c r="I85" s="45" t="s">
        <v>47</v>
      </c>
    </row>
    <row r="86" spans="1:9" ht="38.25" customHeight="1" x14ac:dyDescent="0.25">
      <c r="A86" s="28" t="s">
        <v>2002</v>
      </c>
      <c r="B86" s="28" t="s">
        <v>2039</v>
      </c>
      <c r="C86" s="34" t="s">
        <v>1928</v>
      </c>
      <c r="D86" s="41" t="s">
        <v>1909</v>
      </c>
      <c r="E86" s="29" t="s">
        <v>1943</v>
      </c>
      <c r="F86" s="29" t="s">
        <v>1944</v>
      </c>
      <c r="G86" s="29" t="s">
        <v>1912</v>
      </c>
      <c r="H86" s="31">
        <v>8234049.5999999996</v>
      </c>
      <c r="I86" s="22" t="s">
        <v>46</v>
      </c>
    </row>
    <row r="87" spans="1:9" ht="35.25" customHeight="1" x14ac:dyDescent="0.25">
      <c r="A87" s="28" t="s">
        <v>2002</v>
      </c>
      <c r="B87" s="28" t="s">
        <v>2040</v>
      </c>
      <c r="C87" s="34" t="s">
        <v>1908</v>
      </c>
      <c r="D87" s="41" t="s">
        <v>1909</v>
      </c>
      <c r="E87" s="29" t="s">
        <v>1914</v>
      </c>
      <c r="F87" s="29" t="s">
        <v>1944</v>
      </c>
      <c r="G87" s="29" t="s">
        <v>1912</v>
      </c>
      <c r="H87" s="31">
        <v>2000000</v>
      </c>
      <c r="I87" s="22" t="s">
        <v>47</v>
      </c>
    </row>
    <row r="88" spans="1:9" ht="25.5" customHeight="1" x14ac:dyDescent="0.25">
      <c r="A88" s="28" t="s">
        <v>2002</v>
      </c>
      <c r="B88" s="28" t="s">
        <v>2041</v>
      </c>
      <c r="C88" s="34" t="s">
        <v>1908</v>
      </c>
      <c r="D88" s="41" t="s">
        <v>1909</v>
      </c>
      <c r="E88" s="29" t="s">
        <v>2042</v>
      </c>
      <c r="F88" s="29" t="s">
        <v>1944</v>
      </c>
      <c r="G88" s="29" t="s">
        <v>1918</v>
      </c>
      <c r="H88" s="31">
        <v>2028592</v>
      </c>
      <c r="I88" s="22" t="s">
        <v>47</v>
      </c>
    </row>
    <row r="89" spans="1:9" ht="25.5" customHeight="1" x14ac:dyDescent="0.25">
      <c r="A89" s="28" t="s">
        <v>2002</v>
      </c>
      <c r="B89" s="28" t="s">
        <v>2043</v>
      </c>
      <c r="C89" s="34" t="s">
        <v>1908</v>
      </c>
      <c r="D89" s="41" t="s">
        <v>1909</v>
      </c>
      <c r="E89" s="29" t="s">
        <v>1943</v>
      </c>
      <c r="F89" s="29" t="s">
        <v>1944</v>
      </c>
      <c r="G89" s="29" t="s">
        <v>1918</v>
      </c>
      <c r="H89" s="31">
        <v>300000</v>
      </c>
      <c r="I89" s="22" t="s">
        <v>46</v>
      </c>
    </row>
    <row r="90" spans="1:9" ht="25.5" customHeight="1" x14ac:dyDescent="0.25">
      <c r="A90" s="28" t="s">
        <v>2002</v>
      </c>
      <c r="B90" s="28" t="s">
        <v>2044</v>
      </c>
      <c r="C90" s="34" t="s">
        <v>1908</v>
      </c>
      <c r="D90" s="41" t="s">
        <v>1909</v>
      </c>
      <c r="E90" s="29" t="s">
        <v>1943</v>
      </c>
      <c r="F90" s="29" t="s">
        <v>1944</v>
      </c>
      <c r="G90" s="29" t="s">
        <v>1918</v>
      </c>
      <c r="H90" s="31">
        <v>3000000</v>
      </c>
      <c r="I90" s="22" t="s">
        <v>46</v>
      </c>
    </row>
    <row r="91" spans="1:9" ht="41.25" customHeight="1" x14ac:dyDescent="0.25">
      <c r="A91" s="18" t="s">
        <v>2002</v>
      </c>
      <c r="B91" s="18" t="s">
        <v>2045</v>
      </c>
      <c r="C91" s="42" t="s">
        <v>1928</v>
      </c>
      <c r="D91" s="43" t="s">
        <v>1909</v>
      </c>
      <c r="E91" s="19" t="s">
        <v>1914</v>
      </c>
      <c r="F91" s="19" t="s">
        <v>2046</v>
      </c>
      <c r="G91" s="19" t="s">
        <v>1912</v>
      </c>
      <c r="H91" s="21">
        <v>3000000</v>
      </c>
      <c r="I91" s="22" t="s">
        <v>46</v>
      </c>
    </row>
    <row r="92" spans="1:9" ht="29.25" customHeight="1" x14ac:dyDescent="0.25">
      <c r="A92" s="18" t="s">
        <v>2002</v>
      </c>
      <c r="B92" s="18" t="s">
        <v>2047</v>
      </c>
      <c r="C92" s="42" t="s">
        <v>1950</v>
      </c>
      <c r="D92" s="43" t="s">
        <v>1909</v>
      </c>
      <c r="E92" s="19" t="s">
        <v>1914</v>
      </c>
      <c r="F92" s="19" t="s">
        <v>1948</v>
      </c>
      <c r="G92" s="19" t="s">
        <v>1918</v>
      </c>
      <c r="H92" s="21">
        <v>7792000</v>
      </c>
      <c r="I92" s="22" t="s">
        <v>47</v>
      </c>
    </row>
    <row r="93" spans="1:9" ht="25.5" customHeight="1" x14ac:dyDescent="0.25">
      <c r="A93" s="28" t="s">
        <v>2002</v>
      </c>
      <c r="B93" s="28" t="s">
        <v>2048</v>
      </c>
      <c r="C93" s="34" t="s">
        <v>1950</v>
      </c>
      <c r="D93" s="41" t="s">
        <v>1909</v>
      </c>
      <c r="E93" s="29" t="s">
        <v>1943</v>
      </c>
      <c r="F93" s="29" t="s">
        <v>2049</v>
      </c>
      <c r="G93" s="29" t="s">
        <v>1918</v>
      </c>
      <c r="H93" s="31">
        <v>1050000</v>
      </c>
      <c r="I93" s="22" t="s">
        <v>47</v>
      </c>
    </row>
    <row r="94" spans="1:9" ht="25.5" customHeight="1" x14ac:dyDescent="0.25">
      <c r="A94" s="18" t="s">
        <v>2002</v>
      </c>
      <c r="B94" s="18" t="s">
        <v>2050</v>
      </c>
      <c r="C94" s="42" t="s">
        <v>1950</v>
      </c>
      <c r="D94" s="43" t="s">
        <v>1909</v>
      </c>
      <c r="E94" s="19" t="s">
        <v>1914</v>
      </c>
      <c r="F94" s="19" t="s">
        <v>2051</v>
      </c>
      <c r="G94" s="19" t="s">
        <v>1918</v>
      </c>
      <c r="H94" s="21">
        <v>2551240.7999999998</v>
      </c>
      <c r="I94" s="22" t="s">
        <v>47</v>
      </c>
    </row>
    <row r="95" spans="1:9" ht="35.25" customHeight="1" x14ac:dyDescent="0.25">
      <c r="A95" s="28" t="s">
        <v>2002</v>
      </c>
      <c r="B95" s="28" t="s">
        <v>2052</v>
      </c>
      <c r="C95" s="34" t="s">
        <v>1950</v>
      </c>
      <c r="D95" s="41" t="s">
        <v>1909</v>
      </c>
      <c r="E95" s="29" t="s">
        <v>1914</v>
      </c>
      <c r="F95" s="29" t="s">
        <v>1944</v>
      </c>
      <c r="G95" s="29" t="s">
        <v>1918</v>
      </c>
      <c r="H95" s="31">
        <v>3248928</v>
      </c>
      <c r="I95" s="22" t="s">
        <v>47</v>
      </c>
    </row>
    <row r="96" spans="1:9" ht="25.5" customHeight="1" x14ac:dyDescent="0.25">
      <c r="A96" s="28" t="s">
        <v>2002</v>
      </c>
      <c r="B96" s="28" t="s">
        <v>2053</v>
      </c>
      <c r="C96" s="34" t="s">
        <v>1950</v>
      </c>
      <c r="D96" s="41" t="s">
        <v>1909</v>
      </c>
      <c r="E96" s="29" t="s">
        <v>1914</v>
      </c>
      <c r="F96" s="29" t="s">
        <v>1944</v>
      </c>
      <c r="G96" s="29" t="s">
        <v>1918</v>
      </c>
      <c r="H96" s="31">
        <v>587419.19999999995</v>
      </c>
      <c r="I96" s="22" t="s">
        <v>47</v>
      </c>
    </row>
    <row r="97" spans="1:9" ht="36" customHeight="1" x14ac:dyDescent="0.25">
      <c r="A97" s="18" t="s">
        <v>2002</v>
      </c>
      <c r="B97" s="18" t="s">
        <v>2054</v>
      </c>
      <c r="C97" s="42" t="s">
        <v>1908</v>
      </c>
      <c r="D97" s="43" t="s">
        <v>1909</v>
      </c>
      <c r="E97" s="19" t="s">
        <v>1910</v>
      </c>
      <c r="F97" s="19" t="s">
        <v>2055</v>
      </c>
      <c r="G97" s="19" t="s">
        <v>1912</v>
      </c>
      <c r="H97" s="21">
        <v>300000</v>
      </c>
      <c r="I97" s="22" t="s">
        <v>47</v>
      </c>
    </row>
    <row r="98" spans="1:9" ht="25.5" customHeight="1" x14ac:dyDescent="0.25">
      <c r="A98" s="18" t="s">
        <v>2056</v>
      </c>
      <c r="B98" s="18" t="s">
        <v>2057</v>
      </c>
      <c r="C98" s="19" t="s">
        <v>1928</v>
      </c>
      <c r="D98" s="20" t="s">
        <v>1909</v>
      </c>
      <c r="E98" s="19" t="s">
        <v>1914</v>
      </c>
      <c r="F98" s="19" t="s">
        <v>2058</v>
      </c>
      <c r="G98" s="19" t="s">
        <v>1918</v>
      </c>
      <c r="H98" s="76">
        <v>1620000</v>
      </c>
      <c r="I98" s="22" t="s">
        <v>47</v>
      </c>
    </row>
    <row r="99" spans="1:9" ht="25.5" customHeight="1" x14ac:dyDescent="0.25">
      <c r="A99" s="18" t="s">
        <v>2056</v>
      </c>
      <c r="B99" s="18" t="s">
        <v>2059</v>
      </c>
      <c r="C99" s="19" t="s">
        <v>1928</v>
      </c>
      <c r="D99" s="20" t="s">
        <v>1909</v>
      </c>
      <c r="E99" s="19" t="s">
        <v>1914</v>
      </c>
      <c r="F99" s="19" t="s">
        <v>2058</v>
      </c>
      <c r="G99" s="19" t="s">
        <v>1918</v>
      </c>
      <c r="H99" s="76">
        <v>360000</v>
      </c>
      <c r="I99" s="22" t="s">
        <v>47</v>
      </c>
    </row>
    <row r="100" spans="1:9" ht="25.5" customHeight="1" x14ac:dyDescent="0.25">
      <c r="A100" s="18" t="s">
        <v>2056</v>
      </c>
      <c r="B100" s="18" t="s">
        <v>2060</v>
      </c>
      <c r="C100" s="19" t="s">
        <v>1928</v>
      </c>
      <c r="D100" s="20" t="s">
        <v>1909</v>
      </c>
      <c r="E100" s="19" t="s">
        <v>1914</v>
      </c>
      <c r="F100" s="19" t="s">
        <v>2058</v>
      </c>
      <c r="G100" s="19" t="s">
        <v>1918</v>
      </c>
      <c r="H100" s="76">
        <v>1232000</v>
      </c>
      <c r="I100" s="22" t="s">
        <v>47</v>
      </c>
    </row>
    <row r="101" spans="1:9" ht="38.25" customHeight="1" x14ac:dyDescent="0.25">
      <c r="A101" s="18" t="s">
        <v>2061</v>
      </c>
      <c r="B101" s="18" t="s">
        <v>2062</v>
      </c>
      <c r="C101" s="19" t="s">
        <v>1928</v>
      </c>
      <c r="D101" s="20" t="s">
        <v>1909</v>
      </c>
      <c r="E101" s="19" t="s">
        <v>1914</v>
      </c>
      <c r="F101" s="19" t="s">
        <v>1944</v>
      </c>
      <c r="G101" s="19" t="s">
        <v>1918</v>
      </c>
      <c r="H101" s="76">
        <v>60000</v>
      </c>
      <c r="I101" s="22" t="s">
        <v>47</v>
      </c>
    </row>
    <row r="102" spans="1:9" x14ac:dyDescent="0.25">
      <c r="A102" s="18" t="s">
        <v>2061</v>
      </c>
      <c r="B102" s="18" t="s">
        <v>2063</v>
      </c>
      <c r="C102" s="19" t="s">
        <v>1928</v>
      </c>
      <c r="D102" s="20" t="s">
        <v>1909</v>
      </c>
      <c r="E102" s="19" t="s">
        <v>1914</v>
      </c>
      <c r="F102" s="19" t="s">
        <v>1944</v>
      </c>
      <c r="G102" s="19" t="s">
        <v>1918</v>
      </c>
      <c r="H102" s="76">
        <v>150000</v>
      </c>
      <c r="I102" s="22" t="s">
        <v>47</v>
      </c>
    </row>
    <row r="103" spans="1:9" ht="25.5" customHeight="1" x14ac:dyDescent="0.25">
      <c r="A103" s="28" t="s">
        <v>2064</v>
      </c>
      <c r="B103" s="28" t="s">
        <v>2065</v>
      </c>
      <c r="C103" s="29" t="s">
        <v>1928</v>
      </c>
      <c r="D103" s="30" t="s">
        <v>1909</v>
      </c>
      <c r="E103" s="29" t="s">
        <v>1914</v>
      </c>
      <c r="F103" s="29" t="s">
        <v>1944</v>
      </c>
      <c r="G103" s="29" t="s">
        <v>1912</v>
      </c>
      <c r="H103" s="80">
        <v>840000</v>
      </c>
      <c r="I103" s="46" t="s">
        <v>47</v>
      </c>
    </row>
    <row r="104" spans="1:9" ht="38.25" customHeight="1" x14ac:dyDescent="0.25">
      <c r="A104" s="18" t="s">
        <v>2066</v>
      </c>
      <c r="B104" s="37" t="s">
        <v>2067</v>
      </c>
      <c r="C104" s="19" t="s">
        <v>1928</v>
      </c>
      <c r="D104" s="20" t="s">
        <v>1909</v>
      </c>
      <c r="E104" s="19" t="s">
        <v>1914</v>
      </c>
      <c r="F104" s="19" t="s">
        <v>1944</v>
      </c>
      <c r="G104" s="19" t="s">
        <v>1912</v>
      </c>
      <c r="H104" s="76">
        <v>1500000</v>
      </c>
      <c r="I104" s="22" t="s">
        <v>47</v>
      </c>
    </row>
    <row r="105" spans="1:9" ht="38.25" customHeight="1" x14ac:dyDescent="0.25">
      <c r="A105" s="18" t="s">
        <v>2066</v>
      </c>
      <c r="B105" s="18" t="s">
        <v>2068</v>
      </c>
      <c r="C105" s="19" t="s">
        <v>1928</v>
      </c>
      <c r="D105" s="20" t="s">
        <v>1909</v>
      </c>
      <c r="E105" s="19" t="s">
        <v>1914</v>
      </c>
      <c r="F105" s="19" t="s">
        <v>1944</v>
      </c>
      <c r="G105" s="19" t="s">
        <v>1918</v>
      </c>
      <c r="H105" s="76">
        <v>600000</v>
      </c>
      <c r="I105" s="22" t="s">
        <v>47</v>
      </c>
    </row>
    <row r="106" spans="1:9" ht="38.25" customHeight="1" x14ac:dyDescent="0.25">
      <c r="A106" s="18" t="s">
        <v>2066</v>
      </c>
      <c r="B106" s="18" t="s">
        <v>2069</v>
      </c>
      <c r="C106" s="19" t="s">
        <v>1928</v>
      </c>
      <c r="D106" s="20" t="s">
        <v>1909</v>
      </c>
      <c r="E106" s="19" t="s">
        <v>1910</v>
      </c>
      <c r="F106" s="19" t="s">
        <v>1944</v>
      </c>
      <c r="G106" s="19" t="s">
        <v>1912</v>
      </c>
      <c r="H106" s="76">
        <v>500000</v>
      </c>
      <c r="I106" s="22" t="s">
        <v>47</v>
      </c>
    </row>
    <row r="107" spans="1:9" ht="25.5" customHeight="1" x14ac:dyDescent="0.25">
      <c r="A107" s="18" t="s">
        <v>2070</v>
      </c>
      <c r="B107" s="18" t="s">
        <v>2071</v>
      </c>
      <c r="C107" s="19" t="s">
        <v>1928</v>
      </c>
      <c r="D107" s="20" t="s">
        <v>1909</v>
      </c>
      <c r="E107" s="32" t="s">
        <v>1914</v>
      </c>
      <c r="F107" s="19" t="s">
        <v>1944</v>
      </c>
      <c r="G107" s="47" t="s">
        <v>1912</v>
      </c>
      <c r="H107" s="76">
        <v>1208041.3999999999</v>
      </c>
      <c r="I107" s="22" t="s">
        <v>46</v>
      </c>
    </row>
    <row r="108" spans="1:9" ht="45.75" customHeight="1" x14ac:dyDescent="0.25">
      <c r="A108" s="18" t="s">
        <v>2072</v>
      </c>
      <c r="B108" s="18" t="s">
        <v>2073</v>
      </c>
      <c r="C108" s="19" t="s">
        <v>1928</v>
      </c>
      <c r="D108" s="20" t="s">
        <v>1909</v>
      </c>
      <c r="E108" s="32" t="s">
        <v>1914</v>
      </c>
      <c r="F108" s="19" t="s">
        <v>1944</v>
      </c>
      <c r="G108" s="19" t="s">
        <v>1918</v>
      </c>
      <c r="H108" s="76">
        <v>100000</v>
      </c>
      <c r="I108" s="22" t="s">
        <v>46</v>
      </c>
    </row>
    <row r="109" spans="1:9" ht="25.5" customHeight="1" x14ac:dyDescent="0.25">
      <c r="A109" s="18" t="s">
        <v>2002</v>
      </c>
      <c r="B109" s="18" t="s">
        <v>2074</v>
      </c>
      <c r="C109" s="42" t="s">
        <v>1908</v>
      </c>
      <c r="D109" s="20" t="s">
        <v>1909</v>
      </c>
      <c r="E109" s="32" t="s">
        <v>1914</v>
      </c>
      <c r="F109" s="19" t="s">
        <v>1944</v>
      </c>
      <c r="G109" s="19" t="s">
        <v>1912</v>
      </c>
      <c r="H109" s="76">
        <v>300000</v>
      </c>
      <c r="I109" s="22" t="s">
        <v>47</v>
      </c>
    </row>
    <row r="110" spans="1:9" ht="25.5" customHeight="1" x14ac:dyDescent="0.25">
      <c r="A110" s="18" t="s">
        <v>2072</v>
      </c>
      <c r="B110" s="18" t="s">
        <v>2075</v>
      </c>
      <c r="C110" s="42" t="s">
        <v>1908</v>
      </c>
      <c r="D110" s="20" t="s">
        <v>1909</v>
      </c>
      <c r="E110" s="32" t="s">
        <v>1914</v>
      </c>
      <c r="F110" s="19" t="s">
        <v>1944</v>
      </c>
      <c r="G110" s="19" t="s">
        <v>1912</v>
      </c>
      <c r="H110" s="76">
        <v>700000</v>
      </c>
      <c r="I110" s="22" t="s">
        <v>47</v>
      </c>
    </row>
    <row r="111" spans="1:9" ht="38.25" customHeight="1" x14ac:dyDescent="0.25">
      <c r="A111" s="18" t="s">
        <v>2072</v>
      </c>
      <c r="B111" s="18" t="s">
        <v>2076</v>
      </c>
      <c r="C111" s="42" t="s">
        <v>1908</v>
      </c>
      <c r="D111" s="20" t="s">
        <v>1909</v>
      </c>
      <c r="E111" s="32" t="s">
        <v>1914</v>
      </c>
      <c r="F111" s="19" t="s">
        <v>1944</v>
      </c>
      <c r="G111" s="19" t="s">
        <v>1912</v>
      </c>
      <c r="H111" s="76">
        <v>400000</v>
      </c>
      <c r="I111" s="22" t="s">
        <v>47</v>
      </c>
    </row>
    <row r="112" spans="1:9" ht="38.25" customHeight="1" x14ac:dyDescent="0.25">
      <c r="A112" s="18" t="s">
        <v>2072</v>
      </c>
      <c r="B112" s="37" t="s">
        <v>2077</v>
      </c>
      <c r="C112" s="42" t="s">
        <v>1928</v>
      </c>
      <c r="D112" s="20" t="s">
        <v>1909</v>
      </c>
      <c r="E112" s="32" t="s">
        <v>1914</v>
      </c>
      <c r="F112" s="19" t="s">
        <v>1944</v>
      </c>
      <c r="G112" s="19" t="s">
        <v>1912</v>
      </c>
      <c r="H112" s="76">
        <v>500000</v>
      </c>
      <c r="I112" s="22" t="s">
        <v>47</v>
      </c>
    </row>
    <row r="113" spans="1:22" ht="25.5" customHeight="1" x14ac:dyDescent="0.25">
      <c r="A113" s="18" t="s">
        <v>2072</v>
      </c>
      <c r="B113" s="18" t="s">
        <v>2078</v>
      </c>
      <c r="C113" s="42" t="s">
        <v>1908</v>
      </c>
      <c r="D113" s="20" t="s">
        <v>1909</v>
      </c>
      <c r="E113" s="32" t="s">
        <v>1914</v>
      </c>
      <c r="F113" s="19" t="s">
        <v>1944</v>
      </c>
      <c r="G113" s="19" t="s">
        <v>1912</v>
      </c>
      <c r="H113" s="76">
        <v>400000</v>
      </c>
      <c r="I113" s="48" t="s">
        <v>47</v>
      </c>
    </row>
    <row r="114" spans="1:22" ht="25.5" customHeight="1" x14ac:dyDescent="0.25">
      <c r="A114" s="18" t="s">
        <v>2072</v>
      </c>
      <c r="B114" s="37" t="s">
        <v>2079</v>
      </c>
      <c r="C114" s="42" t="s">
        <v>1908</v>
      </c>
      <c r="D114" s="20" t="s">
        <v>1909</v>
      </c>
      <c r="E114" s="32" t="s">
        <v>1914</v>
      </c>
      <c r="F114" s="43" t="s">
        <v>1944</v>
      </c>
      <c r="G114" s="19" t="s">
        <v>1912</v>
      </c>
      <c r="H114" s="76">
        <v>300000</v>
      </c>
      <c r="I114" s="22" t="s">
        <v>46</v>
      </c>
    </row>
    <row r="115" spans="1:22" ht="38.25" customHeight="1" x14ac:dyDescent="0.25">
      <c r="A115" s="18" t="s">
        <v>2080</v>
      </c>
      <c r="B115" s="49" t="s">
        <v>2081</v>
      </c>
      <c r="C115" s="32" t="s">
        <v>1908</v>
      </c>
      <c r="D115" s="43" t="s">
        <v>1909</v>
      </c>
      <c r="E115" s="43" t="s">
        <v>1914</v>
      </c>
      <c r="F115" s="43" t="s">
        <v>2082</v>
      </c>
      <c r="G115" s="43" t="s">
        <v>1912</v>
      </c>
      <c r="H115" s="50">
        <v>13200000</v>
      </c>
      <c r="I115" s="38" t="s">
        <v>47</v>
      </c>
    </row>
    <row r="116" spans="1:22" ht="33.75" customHeight="1" x14ac:dyDescent="0.25">
      <c r="A116" s="18" t="s">
        <v>2080</v>
      </c>
      <c r="B116" s="51" t="s">
        <v>2083</v>
      </c>
      <c r="C116" s="42" t="s">
        <v>1908</v>
      </c>
      <c r="D116" s="43" t="s">
        <v>1909</v>
      </c>
      <c r="E116" s="43" t="s">
        <v>1914</v>
      </c>
      <c r="F116" s="43" t="s">
        <v>1948</v>
      </c>
      <c r="G116" s="43" t="s">
        <v>1912</v>
      </c>
      <c r="H116" s="52">
        <v>6000000</v>
      </c>
      <c r="I116" s="38" t="s">
        <v>47</v>
      </c>
    </row>
    <row r="117" spans="1:22" ht="33" customHeight="1" x14ac:dyDescent="0.25">
      <c r="A117" s="18" t="s">
        <v>2080</v>
      </c>
      <c r="B117" s="49" t="s">
        <v>2084</v>
      </c>
      <c r="C117" s="42" t="s">
        <v>1908</v>
      </c>
      <c r="D117" s="43" t="s">
        <v>1909</v>
      </c>
      <c r="E117" s="43" t="s">
        <v>1914</v>
      </c>
      <c r="F117" s="43" t="s">
        <v>1948</v>
      </c>
      <c r="G117" s="43" t="s">
        <v>1912</v>
      </c>
      <c r="H117" s="50">
        <v>7200000</v>
      </c>
      <c r="I117" s="38" t="s">
        <v>47</v>
      </c>
    </row>
    <row r="118" spans="1:22" ht="44.25" customHeight="1" x14ac:dyDescent="0.25">
      <c r="A118" s="28" t="s">
        <v>2080</v>
      </c>
      <c r="B118" s="53" t="s">
        <v>2085</v>
      </c>
      <c r="C118" s="34" t="s">
        <v>1908</v>
      </c>
      <c r="D118" s="41" t="s">
        <v>1909</v>
      </c>
      <c r="E118" s="41" t="s">
        <v>1914</v>
      </c>
      <c r="F118" s="41" t="s">
        <v>1948</v>
      </c>
      <c r="G118" s="41" t="s">
        <v>1912</v>
      </c>
      <c r="H118" s="54">
        <v>2400000</v>
      </c>
      <c r="I118" s="55" t="s">
        <v>47</v>
      </c>
      <c r="J118" s="56"/>
      <c r="K118" s="56"/>
      <c r="L118" s="56"/>
      <c r="M118" s="56"/>
      <c r="N118" s="56"/>
      <c r="O118" s="56"/>
      <c r="P118" s="56"/>
      <c r="Q118" s="56"/>
      <c r="R118" s="56"/>
      <c r="S118" s="56"/>
      <c r="T118" s="56"/>
      <c r="U118" s="56"/>
      <c r="V118" s="56"/>
    </row>
    <row r="119" spans="1:22" ht="41.25" customHeight="1" x14ac:dyDescent="0.25">
      <c r="A119" s="18" t="s">
        <v>2080</v>
      </c>
      <c r="B119" s="57" t="s">
        <v>2086</v>
      </c>
      <c r="C119" s="42" t="s">
        <v>1908</v>
      </c>
      <c r="D119" s="43" t="s">
        <v>1909</v>
      </c>
      <c r="E119" s="43" t="s">
        <v>1914</v>
      </c>
      <c r="F119" s="43" t="s">
        <v>1948</v>
      </c>
      <c r="G119" s="43" t="s">
        <v>1912</v>
      </c>
      <c r="H119" s="50">
        <v>4800000</v>
      </c>
      <c r="I119" s="38" t="s">
        <v>47</v>
      </c>
    </row>
    <row r="120" spans="1:22" ht="42.75" customHeight="1" x14ac:dyDescent="0.25">
      <c r="A120" s="18" t="s">
        <v>2080</v>
      </c>
      <c r="B120" s="49" t="s">
        <v>2087</v>
      </c>
      <c r="C120" s="42" t="s">
        <v>1908</v>
      </c>
      <c r="D120" s="43" t="s">
        <v>1909</v>
      </c>
      <c r="E120" s="43" t="s">
        <v>1914</v>
      </c>
      <c r="F120" s="43" t="s">
        <v>1944</v>
      </c>
      <c r="G120" s="43" t="s">
        <v>1912</v>
      </c>
      <c r="H120" s="50">
        <v>7200000</v>
      </c>
      <c r="I120" s="38" t="s">
        <v>47</v>
      </c>
    </row>
    <row r="121" spans="1:22" ht="44.25" customHeight="1" x14ac:dyDescent="0.25">
      <c r="A121" s="18" t="s">
        <v>2080</v>
      </c>
      <c r="B121" s="51" t="s">
        <v>2088</v>
      </c>
      <c r="C121" s="42" t="s">
        <v>1928</v>
      </c>
      <c r="D121" s="43" t="s">
        <v>1909</v>
      </c>
      <c r="E121" s="43" t="s">
        <v>1914</v>
      </c>
      <c r="F121" s="43" t="s">
        <v>1944</v>
      </c>
      <c r="G121" s="43" t="s">
        <v>1912</v>
      </c>
      <c r="H121" s="52">
        <v>600000</v>
      </c>
      <c r="I121" s="38" t="s">
        <v>46</v>
      </c>
    </row>
    <row r="122" spans="1:22" ht="54" customHeight="1" x14ac:dyDescent="0.25">
      <c r="A122" s="18" t="s">
        <v>2080</v>
      </c>
      <c r="B122" s="49" t="s">
        <v>2089</v>
      </c>
      <c r="C122" s="42" t="s">
        <v>1928</v>
      </c>
      <c r="D122" s="43" t="s">
        <v>1909</v>
      </c>
      <c r="E122" s="43" t="s">
        <v>1914</v>
      </c>
      <c r="F122" s="43" t="s">
        <v>1944</v>
      </c>
      <c r="G122" s="19" t="s">
        <v>1918</v>
      </c>
      <c r="H122" s="50">
        <v>480000</v>
      </c>
      <c r="I122" s="38" t="s">
        <v>46</v>
      </c>
    </row>
    <row r="123" spans="1:22" ht="51" customHeight="1" x14ac:dyDescent="0.25">
      <c r="A123" s="18" t="s">
        <v>2080</v>
      </c>
      <c r="B123" s="51" t="s">
        <v>2090</v>
      </c>
      <c r="C123" s="42" t="s">
        <v>1908</v>
      </c>
      <c r="D123" s="43" t="s">
        <v>1909</v>
      </c>
      <c r="E123" s="43" t="s">
        <v>1914</v>
      </c>
      <c r="F123" s="43" t="s">
        <v>1944</v>
      </c>
      <c r="G123" s="43" t="s">
        <v>1912</v>
      </c>
      <c r="H123" s="52">
        <v>2400000</v>
      </c>
      <c r="I123" s="38" t="s">
        <v>47</v>
      </c>
    </row>
    <row r="124" spans="1:22" ht="43.5" customHeight="1" x14ac:dyDescent="0.25">
      <c r="A124" s="18" t="s">
        <v>2080</v>
      </c>
      <c r="B124" s="49" t="s">
        <v>2091</v>
      </c>
      <c r="C124" s="42" t="s">
        <v>1908</v>
      </c>
      <c r="D124" s="43" t="s">
        <v>1909</v>
      </c>
      <c r="E124" s="43" t="s">
        <v>1910</v>
      </c>
      <c r="F124" s="43" t="s">
        <v>1944</v>
      </c>
      <c r="G124" s="43" t="s">
        <v>1912</v>
      </c>
      <c r="H124" s="50">
        <v>6000000</v>
      </c>
      <c r="I124" s="38" t="s">
        <v>47</v>
      </c>
    </row>
    <row r="125" spans="1:22" ht="40.5" customHeight="1" x14ac:dyDescent="0.25">
      <c r="A125" s="28" t="s">
        <v>2080</v>
      </c>
      <c r="B125" s="53" t="s">
        <v>2092</v>
      </c>
      <c r="C125" s="34" t="s">
        <v>1908</v>
      </c>
      <c r="D125" s="41" t="s">
        <v>1909</v>
      </c>
      <c r="E125" s="41" t="s">
        <v>1910</v>
      </c>
      <c r="F125" s="41" t="s">
        <v>1944</v>
      </c>
      <c r="G125" s="41" t="s">
        <v>1912</v>
      </c>
      <c r="H125" s="54">
        <v>2400000</v>
      </c>
      <c r="I125" s="38" t="s">
        <v>47</v>
      </c>
    </row>
    <row r="126" spans="1:22" ht="45.75" customHeight="1" x14ac:dyDescent="0.25">
      <c r="A126" s="18" t="s">
        <v>2080</v>
      </c>
      <c r="B126" s="37" t="s">
        <v>2093</v>
      </c>
      <c r="C126" s="42" t="s">
        <v>1908</v>
      </c>
      <c r="D126" s="43" t="s">
        <v>1909</v>
      </c>
      <c r="E126" s="43" t="s">
        <v>1914</v>
      </c>
      <c r="F126" s="43" t="s">
        <v>1944</v>
      </c>
      <c r="G126" s="43" t="s">
        <v>1912</v>
      </c>
      <c r="H126" s="52">
        <v>6000000</v>
      </c>
      <c r="I126" s="38" t="s">
        <v>47</v>
      </c>
    </row>
    <row r="127" spans="1:22" ht="44.25" customHeight="1" x14ac:dyDescent="0.25">
      <c r="A127" s="18" t="s">
        <v>2080</v>
      </c>
      <c r="B127" s="51" t="s">
        <v>2094</v>
      </c>
      <c r="C127" s="42" t="s">
        <v>1908</v>
      </c>
      <c r="D127" s="43" t="s">
        <v>1909</v>
      </c>
      <c r="E127" s="43" t="s">
        <v>1914</v>
      </c>
      <c r="F127" s="43" t="s">
        <v>1944</v>
      </c>
      <c r="G127" s="43" t="s">
        <v>1912</v>
      </c>
      <c r="H127" s="50">
        <v>9600000</v>
      </c>
      <c r="I127" s="38" t="s">
        <v>47</v>
      </c>
    </row>
    <row r="128" spans="1:22" ht="30.75" customHeight="1" x14ac:dyDescent="0.25">
      <c r="A128" s="18" t="s">
        <v>2080</v>
      </c>
      <c r="B128" s="37" t="s">
        <v>2095</v>
      </c>
      <c r="C128" s="42" t="s">
        <v>1908</v>
      </c>
      <c r="D128" s="43" t="s">
        <v>1909</v>
      </c>
      <c r="E128" s="43" t="s">
        <v>1914</v>
      </c>
      <c r="F128" s="43" t="s">
        <v>1944</v>
      </c>
      <c r="G128" s="43" t="s">
        <v>1912</v>
      </c>
      <c r="H128" s="52">
        <v>2400000</v>
      </c>
      <c r="I128" s="38" t="s">
        <v>47</v>
      </c>
    </row>
    <row r="129" spans="1:30" ht="46.5" customHeight="1" x14ac:dyDescent="0.25">
      <c r="A129" s="18" t="s">
        <v>2080</v>
      </c>
      <c r="B129" s="51" t="s">
        <v>2096</v>
      </c>
      <c r="C129" s="42" t="s">
        <v>1908</v>
      </c>
      <c r="D129" s="43" t="s">
        <v>1909</v>
      </c>
      <c r="E129" s="43" t="s">
        <v>1914</v>
      </c>
      <c r="F129" s="43" t="s">
        <v>1944</v>
      </c>
      <c r="G129" s="43" t="s">
        <v>1912</v>
      </c>
      <c r="H129" s="50">
        <v>2400000</v>
      </c>
      <c r="I129" s="38" t="s">
        <v>47</v>
      </c>
    </row>
    <row r="130" spans="1:30" ht="51.75" customHeight="1" x14ac:dyDescent="0.25">
      <c r="A130" s="18" t="s">
        <v>2080</v>
      </c>
      <c r="B130" s="37" t="s">
        <v>2097</v>
      </c>
      <c r="C130" s="42" t="s">
        <v>1908</v>
      </c>
      <c r="D130" s="43" t="s">
        <v>1909</v>
      </c>
      <c r="E130" s="43" t="s">
        <v>1914</v>
      </c>
      <c r="F130" s="43" t="s">
        <v>2022</v>
      </c>
      <c r="G130" s="43" t="s">
        <v>1912</v>
      </c>
      <c r="H130" s="50">
        <v>4200000</v>
      </c>
      <c r="I130" s="38" t="s">
        <v>47</v>
      </c>
    </row>
    <row r="131" spans="1:30" ht="25.5" customHeight="1" x14ac:dyDescent="0.25">
      <c r="A131" s="18" t="s">
        <v>2080</v>
      </c>
      <c r="B131" s="51" t="s">
        <v>2098</v>
      </c>
      <c r="C131" s="42" t="s">
        <v>1908</v>
      </c>
      <c r="D131" s="43" t="s">
        <v>1909</v>
      </c>
      <c r="E131" s="43" t="s">
        <v>1914</v>
      </c>
      <c r="F131" s="43" t="s">
        <v>1944</v>
      </c>
      <c r="G131" s="43" t="s">
        <v>1912</v>
      </c>
      <c r="H131" s="52">
        <v>2400000</v>
      </c>
      <c r="I131" s="38" t="s">
        <v>47</v>
      </c>
    </row>
    <row r="132" spans="1:30" ht="56.25" customHeight="1" x14ac:dyDescent="0.25">
      <c r="A132" s="18" t="s">
        <v>2080</v>
      </c>
      <c r="B132" s="49" t="s">
        <v>2099</v>
      </c>
      <c r="C132" s="42" t="s">
        <v>1908</v>
      </c>
      <c r="D132" s="43" t="s">
        <v>1909</v>
      </c>
      <c r="E132" s="43" t="s">
        <v>1914</v>
      </c>
      <c r="F132" s="43" t="s">
        <v>1944</v>
      </c>
      <c r="G132" s="43" t="s">
        <v>1912</v>
      </c>
      <c r="H132" s="50">
        <v>3600000</v>
      </c>
      <c r="I132" s="38" t="s">
        <v>47</v>
      </c>
    </row>
    <row r="133" spans="1:30" ht="36.75" customHeight="1" x14ac:dyDescent="0.25">
      <c r="A133" s="18" t="s">
        <v>2080</v>
      </c>
      <c r="B133" s="51" t="s">
        <v>2100</v>
      </c>
      <c r="C133" s="42" t="s">
        <v>1908</v>
      </c>
      <c r="D133" s="43" t="s">
        <v>1909</v>
      </c>
      <c r="E133" s="43" t="s">
        <v>1914</v>
      </c>
      <c r="F133" s="43" t="s">
        <v>2101</v>
      </c>
      <c r="G133" s="43" t="s">
        <v>1912</v>
      </c>
      <c r="H133" s="52">
        <v>4800000</v>
      </c>
      <c r="I133" s="38" t="s">
        <v>47</v>
      </c>
    </row>
    <row r="134" spans="1:30" ht="40.5" customHeight="1" x14ac:dyDescent="0.25">
      <c r="A134" s="18" t="s">
        <v>2080</v>
      </c>
      <c r="B134" s="37" t="s">
        <v>2102</v>
      </c>
      <c r="C134" s="42" t="s">
        <v>1908</v>
      </c>
      <c r="D134" s="43" t="s">
        <v>1909</v>
      </c>
      <c r="E134" s="43" t="s">
        <v>1910</v>
      </c>
      <c r="F134" s="43" t="s">
        <v>1944</v>
      </c>
      <c r="G134" s="43" t="s">
        <v>1912</v>
      </c>
      <c r="H134" s="50">
        <v>3000000</v>
      </c>
      <c r="I134" s="38" t="s">
        <v>47</v>
      </c>
    </row>
    <row r="135" spans="1:30" ht="44.25" customHeight="1" x14ac:dyDescent="0.25">
      <c r="A135" s="28" t="s">
        <v>2080</v>
      </c>
      <c r="B135" s="53" t="s">
        <v>2103</v>
      </c>
      <c r="C135" s="34" t="s">
        <v>1908</v>
      </c>
      <c r="D135" s="41" t="s">
        <v>1909</v>
      </c>
      <c r="E135" s="41" t="s">
        <v>1914</v>
      </c>
      <c r="F135" s="41" t="s">
        <v>1944</v>
      </c>
      <c r="G135" s="41" t="s">
        <v>1912</v>
      </c>
      <c r="H135" s="54">
        <v>480000</v>
      </c>
      <c r="I135" s="40" t="s">
        <v>46</v>
      </c>
      <c r="J135" s="58"/>
      <c r="K135" s="58"/>
      <c r="L135" s="58"/>
      <c r="M135" s="58"/>
      <c r="N135" s="58"/>
      <c r="O135" s="58"/>
      <c r="P135" s="58"/>
      <c r="Q135" s="58"/>
      <c r="R135" s="58"/>
      <c r="S135" s="58"/>
      <c r="T135" s="58"/>
      <c r="U135" s="58"/>
      <c r="V135" s="58"/>
      <c r="W135" s="58"/>
      <c r="X135" s="58"/>
      <c r="Y135" s="58"/>
      <c r="Z135" s="58"/>
      <c r="AA135" s="58"/>
      <c r="AB135" s="58"/>
      <c r="AC135" s="58"/>
      <c r="AD135" s="58"/>
    </row>
    <row r="136" spans="1:30" ht="36" customHeight="1" x14ac:dyDescent="0.25">
      <c r="A136" s="28" t="s">
        <v>2080</v>
      </c>
      <c r="B136" s="53" t="s">
        <v>2104</v>
      </c>
      <c r="C136" s="34" t="s">
        <v>1908</v>
      </c>
      <c r="D136" s="41" t="s">
        <v>1909</v>
      </c>
      <c r="E136" s="41" t="s">
        <v>1914</v>
      </c>
      <c r="F136" s="41" t="s">
        <v>1944</v>
      </c>
      <c r="G136" s="41" t="s">
        <v>1912</v>
      </c>
      <c r="H136" s="54">
        <v>1200000</v>
      </c>
      <c r="I136" s="55" t="s">
        <v>47</v>
      </c>
      <c r="J136" s="56"/>
      <c r="K136" s="56"/>
      <c r="L136" s="56"/>
      <c r="M136" s="56"/>
      <c r="N136" s="56"/>
      <c r="O136" s="56"/>
      <c r="P136" s="56"/>
      <c r="Q136" s="56"/>
      <c r="R136" s="56"/>
      <c r="S136" s="56"/>
      <c r="T136" s="56"/>
      <c r="U136" s="56"/>
      <c r="V136" s="56"/>
    </row>
    <row r="137" spans="1:30" ht="51.75" customHeight="1" x14ac:dyDescent="0.25">
      <c r="A137" s="28" t="s">
        <v>2080</v>
      </c>
      <c r="B137" s="53" t="s">
        <v>2105</v>
      </c>
      <c r="C137" s="34" t="s">
        <v>1928</v>
      </c>
      <c r="D137" s="41" t="s">
        <v>1909</v>
      </c>
      <c r="E137" s="41" t="s">
        <v>1914</v>
      </c>
      <c r="F137" s="41" t="s">
        <v>1944</v>
      </c>
      <c r="G137" s="41" t="s">
        <v>1912</v>
      </c>
      <c r="H137" s="54">
        <v>1200000</v>
      </c>
      <c r="I137" s="55" t="s">
        <v>46</v>
      </c>
      <c r="J137" s="56"/>
      <c r="K137" s="56"/>
      <c r="L137" s="56"/>
      <c r="M137" s="56"/>
      <c r="N137" s="56"/>
      <c r="O137" s="56"/>
      <c r="P137" s="56"/>
      <c r="Q137" s="56"/>
      <c r="R137" s="56"/>
      <c r="S137" s="56"/>
      <c r="T137" s="56"/>
      <c r="U137" s="56"/>
      <c r="V137" s="56"/>
    </row>
    <row r="138" spans="1:30" ht="36.75" customHeight="1" x14ac:dyDescent="0.25">
      <c r="A138" s="28" t="s">
        <v>2080</v>
      </c>
      <c r="B138" s="53" t="s">
        <v>2106</v>
      </c>
      <c r="C138" s="34" t="s">
        <v>1908</v>
      </c>
      <c r="D138" s="41" t="s">
        <v>1909</v>
      </c>
      <c r="E138" s="41" t="s">
        <v>2004</v>
      </c>
      <c r="F138" s="41" t="s">
        <v>1944</v>
      </c>
      <c r="G138" s="41" t="s">
        <v>1912</v>
      </c>
      <c r="H138" s="54">
        <v>10200000</v>
      </c>
      <c r="I138" s="38" t="s">
        <v>47</v>
      </c>
    </row>
    <row r="139" spans="1:30" ht="26.25" customHeight="1" x14ac:dyDescent="0.25">
      <c r="A139" s="28" t="s">
        <v>2080</v>
      </c>
      <c r="B139" s="53" t="s">
        <v>2107</v>
      </c>
      <c r="C139" s="34" t="s">
        <v>1928</v>
      </c>
      <c r="D139" s="41" t="s">
        <v>1909</v>
      </c>
      <c r="E139" s="41" t="s">
        <v>1914</v>
      </c>
      <c r="F139" s="41" t="s">
        <v>1944</v>
      </c>
      <c r="G139" s="29" t="s">
        <v>1918</v>
      </c>
      <c r="H139" s="54">
        <v>1800000</v>
      </c>
      <c r="I139" s="38" t="s">
        <v>46</v>
      </c>
    </row>
    <row r="140" spans="1:30" ht="42.75" customHeight="1" x14ac:dyDescent="0.25">
      <c r="A140" s="18" t="s">
        <v>2080</v>
      </c>
      <c r="B140" s="59" t="s">
        <v>2108</v>
      </c>
      <c r="C140" s="42" t="s">
        <v>1908</v>
      </c>
      <c r="D140" s="43" t="s">
        <v>1909</v>
      </c>
      <c r="E140" s="43" t="s">
        <v>1914</v>
      </c>
      <c r="F140" s="43" t="s">
        <v>1944</v>
      </c>
      <c r="G140" s="19" t="s">
        <v>1918</v>
      </c>
      <c r="H140" s="50">
        <v>2400000</v>
      </c>
      <c r="I140" s="38" t="s">
        <v>47</v>
      </c>
    </row>
    <row r="141" spans="1:30" ht="36" customHeight="1" x14ac:dyDescent="0.25">
      <c r="A141" s="28" t="s">
        <v>2080</v>
      </c>
      <c r="B141" s="53" t="s">
        <v>2109</v>
      </c>
      <c r="C141" s="34" t="s">
        <v>1908</v>
      </c>
      <c r="D141" s="41" t="s">
        <v>1909</v>
      </c>
      <c r="E141" s="41" t="s">
        <v>2004</v>
      </c>
      <c r="F141" s="41" t="s">
        <v>1944</v>
      </c>
      <c r="G141" s="41" t="s">
        <v>1912</v>
      </c>
      <c r="H141" s="54">
        <v>4800000</v>
      </c>
      <c r="I141" s="38" t="s">
        <v>47</v>
      </c>
    </row>
    <row r="142" spans="1:30" ht="29.25" customHeight="1" x14ac:dyDescent="0.25">
      <c r="A142" s="18" t="s">
        <v>2080</v>
      </c>
      <c r="B142" s="59" t="s">
        <v>2110</v>
      </c>
      <c r="C142" s="42" t="s">
        <v>1908</v>
      </c>
      <c r="D142" s="43" t="s">
        <v>1909</v>
      </c>
      <c r="E142" s="43" t="s">
        <v>1914</v>
      </c>
      <c r="F142" s="43" t="s">
        <v>1944</v>
      </c>
      <c r="G142" s="43" t="s">
        <v>1912</v>
      </c>
      <c r="H142" s="50">
        <v>5400000</v>
      </c>
      <c r="I142" s="38" t="s">
        <v>47</v>
      </c>
    </row>
    <row r="143" spans="1:30" ht="33" customHeight="1" x14ac:dyDescent="0.25">
      <c r="A143" s="18" t="s">
        <v>2080</v>
      </c>
      <c r="B143" s="49" t="s">
        <v>2111</v>
      </c>
      <c r="C143" s="42" t="s">
        <v>1908</v>
      </c>
      <c r="D143" s="43" t="s">
        <v>1909</v>
      </c>
      <c r="E143" s="43" t="s">
        <v>1914</v>
      </c>
      <c r="F143" s="43" t="s">
        <v>1944</v>
      </c>
      <c r="G143" s="19" t="s">
        <v>1918</v>
      </c>
      <c r="H143" s="52">
        <v>3600000</v>
      </c>
      <c r="I143" s="38" t="s">
        <v>47</v>
      </c>
    </row>
    <row r="144" spans="1:30" ht="34.5" customHeight="1" x14ac:dyDescent="0.25">
      <c r="A144" s="28" t="s">
        <v>2080</v>
      </c>
      <c r="B144" s="60" t="s">
        <v>2112</v>
      </c>
      <c r="C144" s="34" t="s">
        <v>1908</v>
      </c>
      <c r="D144" s="41" t="s">
        <v>1909</v>
      </c>
      <c r="E144" s="41" t="s">
        <v>1914</v>
      </c>
      <c r="F144" s="41" t="s">
        <v>1944</v>
      </c>
      <c r="G144" s="29" t="s">
        <v>1918</v>
      </c>
      <c r="H144" s="54">
        <v>1400000</v>
      </c>
      <c r="I144" s="38" t="s">
        <v>47</v>
      </c>
    </row>
    <row r="145" spans="1:22" ht="37.5" customHeight="1" x14ac:dyDescent="0.25">
      <c r="A145" s="18" t="s">
        <v>2080</v>
      </c>
      <c r="B145" s="49" t="s">
        <v>2113</v>
      </c>
      <c r="C145" s="42" t="s">
        <v>1908</v>
      </c>
      <c r="D145" s="43" t="s">
        <v>1909</v>
      </c>
      <c r="E145" s="43" t="s">
        <v>1914</v>
      </c>
      <c r="F145" s="43" t="s">
        <v>1944</v>
      </c>
      <c r="G145" s="19" t="s">
        <v>1918</v>
      </c>
      <c r="H145" s="50">
        <v>210000</v>
      </c>
      <c r="I145" s="38" t="s">
        <v>46</v>
      </c>
    </row>
    <row r="146" spans="1:22" ht="42" customHeight="1" x14ac:dyDescent="0.25">
      <c r="A146" s="18" t="s">
        <v>2114</v>
      </c>
      <c r="B146" s="37" t="s">
        <v>2115</v>
      </c>
      <c r="C146" s="19" t="s">
        <v>1928</v>
      </c>
      <c r="D146" s="20" t="s">
        <v>1909</v>
      </c>
      <c r="E146" s="61" t="s">
        <v>1914</v>
      </c>
      <c r="F146" s="19" t="s">
        <v>2116</v>
      </c>
      <c r="G146" s="19" t="s">
        <v>1918</v>
      </c>
      <c r="H146" s="76">
        <v>250000</v>
      </c>
      <c r="I146" s="22" t="s">
        <v>46</v>
      </c>
    </row>
    <row r="147" spans="1:22" ht="68.25" customHeight="1" x14ac:dyDescent="0.25">
      <c r="A147" s="28" t="s">
        <v>2114</v>
      </c>
      <c r="B147" s="28" t="s">
        <v>2117</v>
      </c>
      <c r="C147" s="29" t="s">
        <v>1928</v>
      </c>
      <c r="D147" s="30" t="s">
        <v>1909</v>
      </c>
      <c r="E147" s="62" t="s">
        <v>1914</v>
      </c>
      <c r="F147" s="29" t="s">
        <v>2116</v>
      </c>
      <c r="G147" s="29" t="s">
        <v>1912</v>
      </c>
      <c r="H147" s="81">
        <v>753940</v>
      </c>
      <c r="I147" s="29" t="s">
        <v>46</v>
      </c>
      <c r="J147" s="56"/>
      <c r="K147" s="56"/>
      <c r="L147" s="56"/>
      <c r="M147" s="56"/>
      <c r="N147" s="56"/>
      <c r="O147" s="56"/>
      <c r="P147" s="56"/>
      <c r="Q147" s="56"/>
      <c r="R147" s="56"/>
      <c r="S147" s="56"/>
      <c r="T147" s="56"/>
      <c r="U147" s="56"/>
      <c r="V147" s="56"/>
    </row>
    <row r="148" spans="1:22" ht="51" customHeight="1" x14ac:dyDescent="0.25">
      <c r="A148" s="18" t="s">
        <v>2114</v>
      </c>
      <c r="B148" s="24" t="s">
        <v>2118</v>
      </c>
      <c r="C148" s="19" t="s">
        <v>1928</v>
      </c>
      <c r="D148" s="20" t="s">
        <v>1909</v>
      </c>
      <c r="E148" s="63" t="s">
        <v>1914</v>
      </c>
      <c r="F148" s="19" t="s">
        <v>2116</v>
      </c>
      <c r="G148" s="19" t="s">
        <v>1918</v>
      </c>
      <c r="H148" s="82">
        <v>250000</v>
      </c>
      <c r="I148" s="22" t="s">
        <v>46</v>
      </c>
    </row>
    <row r="149" spans="1:22" ht="63.75" customHeight="1" x14ac:dyDescent="0.25">
      <c r="A149" s="18" t="s">
        <v>2114</v>
      </c>
      <c r="B149" s="24" t="s">
        <v>2119</v>
      </c>
      <c r="C149" s="19" t="s">
        <v>1928</v>
      </c>
      <c r="D149" s="20" t="s">
        <v>1909</v>
      </c>
      <c r="E149" s="63" t="s">
        <v>1914</v>
      </c>
      <c r="F149" s="19" t="s">
        <v>2116</v>
      </c>
      <c r="G149" s="19" t="s">
        <v>1918</v>
      </c>
      <c r="H149" s="82">
        <v>600000</v>
      </c>
      <c r="I149" s="22" t="s">
        <v>46</v>
      </c>
    </row>
    <row r="150" spans="1:22" ht="62.25" customHeight="1" x14ac:dyDescent="0.25">
      <c r="A150" s="18" t="s">
        <v>2114</v>
      </c>
      <c r="B150" s="24" t="s">
        <v>2120</v>
      </c>
      <c r="C150" s="19" t="s">
        <v>1928</v>
      </c>
      <c r="D150" s="20" t="s">
        <v>1909</v>
      </c>
      <c r="E150" s="63" t="s">
        <v>1914</v>
      </c>
      <c r="F150" s="19" t="s">
        <v>2116</v>
      </c>
      <c r="G150" s="19" t="s">
        <v>1918</v>
      </c>
      <c r="H150" s="82">
        <v>600000</v>
      </c>
      <c r="I150" s="22" t="s">
        <v>46</v>
      </c>
    </row>
    <row r="151" spans="1:22" ht="54" customHeight="1" x14ac:dyDescent="0.25">
      <c r="A151" s="18" t="s">
        <v>2114</v>
      </c>
      <c r="B151" s="39" t="s">
        <v>2121</v>
      </c>
      <c r="C151" s="19" t="s">
        <v>1928</v>
      </c>
      <c r="D151" s="20" t="s">
        <v>1909</v>
      </c>
      <c r="E151" s="63" t="s">
        <v>1914</v>
      </c>
      <c r="F151" s="19" t="s">
        <v>2116</v>
      </c>
      <c r="G151" s="19" t="s">
        <v>1918</v>
      </c>
      <c r="H151" s="82">
        <v>600000</v>
      </c>
      <c r="I151" s="22" t="s">
        <v>46</v>
      </c>
    </row>
    <row r="152" spans="1:22" ht="46.5" customHeight="1" x14ac:dyDescent="0.25">
      <c r="A152" s="28" t="s">
        <v>2114</v>
      </c>
      <c r="B152" s="60" t="s">
        <v>2122</v>
      </c>
      <c r="C152" s="29" t="s">
        <v>1928</v>
      </c>
      <c r="D152" s="30" t="s">
        <v>1909</v>
      </c>
      <c r="E152" s="64" t="s">
        <v>1961</v>
      </c>
      <c r="F152" s="29" t="s">
        <v>2116</v>
      </c>
      <c r="G152" s="29" t="s">
        <v>1918</v>
      </c>
      <c r="H152" s="81">
        <v>51000</v>
      </c>
      <c r="I152" s="29" t="s">
        <v>46</v>
      </c>
      <c r="J152" s="56"/>
      <c r="K152" s="56"/>
      <c r="L152" s="56"/>
      <c r="M152" s="56"/>
      <c r="N152" s="56"/>
      <c r="O152" s="56"/>
      <c r="P152" s="56"/>
      <c r="Q152" s="56"/>
      <c r="R152" s="56"/>
      <c r="S152" s="56"/>
      <c r="T152" s="56"/>
      <c r="U152" s="56"/>
      <c r="V152" s="56"/>
    </row>
    <row r="153" spans="1:22" ht="38.25" customHeight="1" x14ac:dyDescent="0.25">
      <c r="A153" s="18" t="s">
        <v>2114</v>
      </c>
      <c r="B153" s="39" t="s">
        <v>2123</v>
      </c>
      <c r="C153" s="19" t="s">
        <v>1928</v>
      </c>
      <c r="D153" s="20" t="s">
        <v>1909</v>
      </c>
      <c r="E153" s="65" t="s">
        <v>1914</v>
      </c>
      <c r="F153" s="19" t="s">
        <v>2116</v>
      </c>
      <c r="G153" s="19" t="s">
        <v>2124</v>
      </c>
      <c r="H153" s="82">
        <v>350000</v>
      </c>
      <c r="I153" s="22" t="s">
        <v>47</v>
      </c>
    </row>
    <row r="154" spans="1:22" ht="45" customHeight="1" x14ac:dyDescent="0.25">
      <c r="A154" s="18" t="s">
        <v>2114</v>
      </c>
      <c r="B154" s="24" t="s">
        <v>2125</v>
      </c>
      <c r="C154" s="19" t="s">
        <v>1928</v>
      </c>
      <c r="D154" s="20" t="s">
        <v>1909</v>
      </c>
      <c r="E154" s="65" t="s">
        <v>1914</v>
      </c>
      <c r="F154" s="19" t="s">
        <v>2116</v>
      </c>
      <c r="G154" s="19" t="s">
        <v>1918</v>
      </c>
      <c r="H154" s="76">
        <v>400000</v>
      </c>
      <c r="I154" s="22" t="s">
        <v>47</v>
      </c>
    </row>
    <row r="155" spans="1:22" ht="38.25" customHeight="1" x14ac:dyDescent="0.25">
      <c r="A155" s="18" t="s">
        <v>2114</v>
      </c>
      <c r="B155" s="24" t="s">
        <v>2126</v>
      </c>
      <c r="C155" s="19" t="s">
        <v>1928</v>
      </c>
      <c r="D155" s="20" t="s">
        <v>1909</v>
      </c>
      <c r="E155" s="63" t="s">
        <v>1914</v>
      </c>
      <c r="F155" s="19" t="s">
        <v>2116</v>
      </c>
      <c r="G155" s="19" t="s">
        <v>1918</v>
      </c>
      <c r="H155" s="82">
        <v>350000</v>
      </c>
      <c r="I155" s="22" t="s">
        <v>46</v>
      </c>
    </row>
    <row r="156" spans="1:22" ht="38.25" customHeight="1" x14ac:dyDescent="0.25">
      <c r="A156" s="18" t="s">
        <v>2114</v>
      </c>
      <c r="B156" s="24" t="s">
        <v>2127</v>
      </c>
      <c r="C156" s="19" t="s">
        <v>1928</v>
      </c>
      <c r="D156" s="20" t="s">
        <v>1909</v>
      </c>
      <c r="E156" s="63" t="s">
        <v>1914</v>
      </c>
      <c r="F156" s="19" t="s">
        <v>2116</v>
      </c>
      <c r="G156" s="19" t="s">
        <v>1912</v>
      </c>
      <c r="H156" s="82">
        <v>500000</v>
      </c>
      <c r="I156" s="22" t="s">
        <v>46</v>
      </c>
    </row>
    <row r="157" spans="1:22" ht="38.25" customHeight="1" x14ac:dyDescent="0.25">
      <c r="A157" s="18" t="s">
        <v>2114</v>
      </c>
      <c r="B157" s="24" t="s">
        <v>2128</v>
      </c>
      <c r="C157" s="19" t="s">
        <v>1928</v>
      </c>
      <c r="D157" s="20" t="s">
        <v>1909</v>
      </c>
      <c r="E157" s="63" t="s">
        <v>1914</v>
      </c>
      <c r="F157" s="19" t="s">
        <v>2116</v>
      </c>
      <c r="G157" s="19" t="s">
        <v>1918</v>
      </c>
      <c r="H157" s="82">
        <v>300000</v>
      </c>
      <c r="I157" s="22" t="s">
        <v>47</v>
      </c>
    </row>
    <row r="158" spans="1:22" ht="38.25" customHeight="1" x14ac:dyDescent="0.25">
      <c r="A158" s="18" t="s">
        <v>2114</v>
      </c>
      <c r="B158" s="24" t="s">
        <v>2129</v>
      </c>
      <c r="C158" s="19" t="s">
        <v>1928</v>
      </c>
      <c r="D158" s="20" t="s">
        <v>1909</v>
      </c>
      <c r="E158" s="63" t="s">
        <v>1914</v>
      </c>
      <c r="F158" s="19" t="s">
        <v>2116</v>
      </c>
      <c r="G158" s="19" t="s">
        <v>1918</v>
      </c>
      <c r="H158" s="82">
        <v>450000</v>
      </c>
      <c r="I158" s="22" t="s">
        <v>47</v>
      </c>
    </row>
    <row r="159" spans="1:22" ht="63.75" customHeight="1" x14ac:dyDescent="0.25">
      <c r="A159" s="18" t="s">
        <v>2130</v>
      </c>
      <c r="B159" s="18" t="s">
        <v>2131</v>
      </c>
      <c r="C159" s="19" t="s">
        <v>1928</v>
      </c>
      <c r="D159" s="20" t="s">
        <v>1909</v>
      </c>
      <c r="E159" s="19" t="s">
        <v>1914</v>
      </c>
      <c r="F159" s="19" t="s">
        <v>1944</v>
      </c>
      <c r="G159" s="19" t="s">
        <v>2132</v>
      </c>
      <c r="H159" s="83">
        <v>1800000</v>
      </c>
      <c r="I159" s="22" t="s">
        <v>47</v>
      </c>
    </row>
    <row r="160" spans="1:22" ht="63.75" customHeight="1" x14ac:dyDescent="0.25">
      <c r="A160" s="18" t="s">
        <v>2130</v>
      </c>
      <c r="B160" s="18" t="s">
        <v>2133</v>
      </c>
      <c r="C160" s="19" t="s">
        <v>1928</v>
      </c>
      <c r="D160" s="20" t="s">
        <v>1909</v>
      </c>
      <c r="E160" s="19" t="s">
        <v>1914</v>
      </c>
      <c r="F160" s="19" t="s">
        <v>1944</v>
      </c>
      <c r="G160" s="22" t="s">
        <v>1912</v>
      </c>
      <c r="H160" s="83">
        <v>750000</v>
      </c>
      <c r="I160" s="22" t="s">
        <v>47</v>
      </c>
    </row>
    <row r="161" spans="1:9" ht="102" customHeight="1" x14ac:dyDescent="0.25">
      <c r="A161" s="18" t="s">
        <v>2130</v>
      </c>
      <c r="B161" s="18" t="s">
        <v>2134</v>
      </c>
      <c r="C161" s="19" t="s">
        <v>1928</v>
      </c>
      <c r="D161" s="20" t="s">
        <v>1909</v>
      </c>
      <c r="E161" s="19" t="s">
        <v>1914</v>
      </c>
      <c r="F161" s="19" t="s">
        <v>1944</v>
      </c>
      <c r="G161" s="22" t="s">
        <v>1912</v>
      </c>
      <c r="H161" s="83">
        <v>850000</v>
      </c>
      <c r="I161" s="22" t="s">
        <v>47</v>
      </c>
    </row>
    <row r="162" spans="1:9" ht="116.25" customHeight="1" x14ac:dyDescent="0.25">
      <c r="A162" s="18" t="s">
        <v>2130</v>
      </c>
      <c r="B162" s="18" t="s">
        <v>2135</v>
      </c>
      <c r="C162" s="19" t="s">
        <v>1928</v>
      </c>
      <c r="D162" s="20" t="s">
        <v>1909</v>
      </c>
      <c r="E162" s="19" t="s">
        <v>1961</v>
      </c>
      <c r="F162" s="19" t="s">
        <v>1944</v>
      </c>
      <c r="G162" s="22" t="s">
        <v>1912</v>
      </c>
      <c r="H162" s="83">
        <v>800000</v>
      </c>
      <c r="I162" s="22" t="s">
        <v>47</v>
      </c>
    </row>
    <row r="163" spans="1:9" ht="51" customHeight="1" x14ac:dyDescent="0.25">
      <c r="A163" s="18" t="s">
        <v>2130</v>
      </c>
      <c r="B163" s="18" t="s">
        <v>2136</v>
      </c>
      <c r="C163" s="19" t="s">
        <v>1928</v>
      </c>
      <c r="D163" s="20" t="s">
        <v>1909</v>
      </c>
      <c r="E163" s="19" t="s">
        <v>1961</v>
      </c>
      <c r="F163" s="19" t="s">
        <v>1944</v>
      </c>
      <c r="G163" s="22" t="s">
        <v>1912</v>
      </c>
      <c r="H163" s="83">
        <v>450000</v>
      </c>
      <c r="I163" s="22" t="s">
        <v>47</v>
      </c>
    </row>
    <row r="164" spans="1:9" ht="56.25" customHeight="1" x14ac:dyDescent="0.25">
      <c r="A164" s="66" t="s">
        <v>2130</v>
      </c>
      <c r="B164" s="66" t="s">
        <v>2137</v>
      </c>
      <c r="C164" s="67" t="s">
        <v>1928</v>
      </c>
      <c r="D164" s="68" t="s">
        <v>1909</v>
      </c>
      <c r="E164" s="67" t="s">
        <v>1961</v>
      </c>
      <c r="F164" s="67" t="s">
        <v>1944</v>
      </c>
      <c r="G164" s="26" t="s">
        <v>1912</v>
      </c>
      <c r="H164" s="84">
        <v>200000</v>
      </c>
      <c r="I164" s="26" t="s">
        <v>47</v>
      </c>
    </row>
    <row r="165" spans="1:9" ht="30.75" customHeight="1" x14ac:dyDescent="0.25">
      <c r="A165" s="18" t="s">
        <v>2138</v>
      </c>
      <c r="B165" s="18" t="s">
        <v>2139</v>
      </c>
      <c r="C165" s="19" t="s">
        <v>1928</v>
      </c>
      <c r="D165" s="20" t="s">
        <v>1909</v>
      </c>
      <c r="E165" s="19" t="s">
        <v>1914</v>
      </c>
      <c r="F165" s="19" t="s">
        <v>1944</v>
      </c>
      <c r="G165" s="22" t="s">
        <v>1918</v>
      </c>
      <c r="H165" s="83">
        <v>60000</v>
      </c>
      <c r="I165" s="22" t="s">
        <v>46</v>
      </c>
    </row>
    <row r="166" spans="1:9" ht="34.5" customHeight="1" x14ac:dyDescent="0.25">
      <c r="A166" s="18" t="s">
        <v>2140</v>
      </c>
      <c r="B166" s="24" t="s">
        <v>2141</v>
      </c>
      <c r="C166" s="19" t="s">
        <v>1908</v>
      </c>
      <c r="D166" s="20" t="s">
        <v>1909</v>
      </c>
      <c r="E166" s="63" t="s">
        <v>1914</v>
      </c>
      <c r="F166" s="19" t="s">
        <v>2022</v>
      </c>
      <c r="G166" s="19" t="s">
        <v>1912</v>
      </c>
      <c r="H166" s="83">
        <v>300000</v>
      </c>
      <c r="I166" s="22" t="s">
        <v>47</v>
      </c>
    </row>
    <row r="167" spans="1:9" ht="34.5" customHeight="1" x14ac:dyDescent="0.25">
      <c r="A167" s="18" t="s">
        <v>2140</v>
      </c>
      <c r="B167" s="24" t="s">
        <v>2142</v>
      </c>
      <c r="C167" s="19" t="s">
        <v>1908</v>
      </c>
      <c r="D167" s="20" t="s">
        <v>1909</v>
      </c>
      <c r="E167" s="63" t="s">
        <v>1914</v>
      </c>
      <c r="F167" s="19" t="s">
        <v>2022</v>
      </c>
      <c r="G167" s="19" t="s">
        <v>1912</v>
      </c>
      <c r="H167" s="83">
        <v>300000</v>
      </c>
      <c r="I167" s="22" t="s">
        <v>47</v>
      </c>
    </row>
    <row r="168" spans="1:9" ht="51" customHeight="1" x14ac:dyDescent="0.25">
      <c r="A168" s="69" t="s">
        <v>2080</v>
      </c>
      <c r="B168" s="69" t="s">
        <v>2143</v>
      </c>
      <c r="C168" s="69" t="s">
        <v>1908</v>
      </c>
      <c r="D168" s="69" t="s">
        <v>1909</v>
      </c>
      <c r="E168" s="69" t="s">
        <v>1914</v>
      </c>
      <c r="F168" s="69" t="s">
        <v>1944</v>
      </c>
      <c r="G168" s="69" t="s">
        <v>1912</v>
      </c>
      <c r="H168" s="69">
        <v>8948880</v>
      </c>
      <c r="I168" s="70" t="s">
        <v>47</v>
      </c>
    </row>
    <row r="169" spans="1:9" ht="25.5" customHeight="1" x14ac:dyDescent="0.25">
      <c r="A169" s="69" t="s">
        <v>2080</v>
      </c>
      <c r="B169" s="69" t="s">
        <v>2144</v>
      </c>
      <c r="C169" s="69" t="s">
        <v>1908</v>
      </c>
      <c r="D169" s="69" t="s">
        <v>1909</v>
      </c>
      <c r="E169" s="69" t="s">
        <v>1914</v>
      </c>
      <c r="F169" s="69" t="s">
        <v>1944</v>
      </c>
      <c r="G169" s="69" t="s">
        <v>1912</v>
      </c>
      <c r="H169" s="71">
        <v>291156</v>
      </c>
      <c r="I169" s="22" t="s">
        <v>47</v>
      </c>
    </row>
  </sheetData>
  <mergeCells count="2">
    <mergeCell ref="A2:H8"/>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00"/>
  <sheetViews>
    <sheetView workbookViewId="0">
      <pane ySplit="1" topLeftCell="A2" activePane="bottomLeft" state="frozen"/>
      <selection pane="bottomLeft"/>
    </sheetView>
  </sheetViews>
  <sheetFormatPr baseColWidth="10" defaultColWidth="9.140625" defaultRowHeight="15" x14ac:dyDescent="0.25"/>
  <cols>
    <col min="1" max="1" width="30" style="74" customWidth="1"/>
    <col min="2" max="2" width="14" style="74" customWidth="1"/>
    <col min="3" max="3" width="16" style="74" customWidth="1"/>
    <col min="4" max="4" width="45" style="74" customWidth="1"/>
    <col min="5" max="5" width="24" style="74" customWidth="1"/>
    <col min="6" max="6" width="18" style="74" customWidth="1"/>
    <col min="7" max="7" width="16" style="74" customWidth="1"/>
    <col min="8" max="8" width="22" style="74" customWidth="1"/>
    <col min="9" max="9" width="12" style="74" customWidth="1"/>
    <col min="10" max="10" width="15" style="74" customWidth="1"/>
    <col min="11" max="11" width="13" style="74" customWidth="1"/>
    <col min="12" max="12" width="14" style="74" customWidth="1"/>
    <col min="13" max="13" width="18" style="74" customWidth="1"/>
    <col min="14" max="14" width="26" style="74" customWidth="1"/>
    <col min="15" max="15" width="18" style="74" customWidth="1"/>
    <col min="16" max="16" width="16" style="74" customWidth="1"/>
    <col min="17" max="17" width="20" style="74" customWidth="1"/>
  </cols>
  <sheetData>
    <row r="1" spans="1:17" ht="30" x14ac:dyDescent="0.25">
      <c r="A1" s="85" t="s">
        <v>2</v>
      </c>
      <c r="B1" s="85" t="s">
        <v>199</v>
      </c>
      <c r="C1" s="85" t="s">
        <v>2145</v>
      </c>
      <c r="D1" s="85" t="s">
        <v>201</v>
      </c>
      <c r="E1" s="85" t="s">
        <v>182</v>
      </c>
      <c r="F1" s="85" t="s">
        <v>202</v>
      </c>
      <c r="G1" s="85" t="s">
        <v>44</v>
      </c>
      <c r="H1" s="85" t="s">
        <v>170</v>
      </c>
      <c r="I1" s="85" t="s">
        <v>176</v>
      </c>
      <c r="J1" s="85" t="s">
        <v>2146</v>
      </c>
      <c r="K1" s="85" t="s">
        <v>2147</v>
      </c>
      <c r="L1" s="85" t="s">
        <v>2148</v>
      </c>
      <c r="M1" s="85" t="s">
        <v>2149</v>
      </c>
      <c r="N1" s="85" t="s">
        <v>203</v>
      </c>
      <c r="O1" s="85" t="s">
        <v>44</v>
      </c>
      <c r="P1" s="85" t="s">
        <v>187</v>
      </c>
      <c r="Q1" s="85" t="s">
        <v>2150</v>
      </c>
    </row>
    <row r="2" spans="1:17" x14ac:dyDescent="0.25">
      <c r="A2" t="str">
        <f>IF(ISBLANK('ENGAGEMENTS 2026'!C2),"",IF('ENGAGEMENTS 2026'!C2="DTSI","DCT",'ENGAGEMENTS 2026'!C2))</f>
        <v>DRH</v>
      </c>
      <c r="B2" t="str">
        <f>IF(ISBLANK('ENGAGEMENTS 2026'!C2),"",'ENGAGEMENTS 2026'!D2)</f>
        <v>EXCLUSIVITÉ</v>
      </c>
      <c r="C2" t="str">
        <f>IF(ISBLANK('ENGAGEMENTS 2026'!C2),"",'ENGAGEMENTS 2026'!E2)</f>
        <v>CONTRAT</v>
      </c>
      <c r="D2" t="str">
        <f>IF(ISBLANK('ENGAGEMENTS 2026'!C2),"",'ENGAGEMENTS 2026'!G2)</f>
        <v>Convention SNRT-OFPPT pour la réalisation des EAP</v>
      </c>
      <c r="E2" t="str">
        <f>IF(ISBLANK('ENGAGEMENTS 2026'!C2),"",'ENGAGEMENTS 2026'!I2)</f>
        <v>APPROUVE</v>
      </c>
      <c r="F2" t="str">
        <f>IF(ISBLANK('ENGAGEMENTS 2026'!C2),"",'ENGAGEMENTS 2026'!J2)</f>
        <v>01/OFPPT/SNRT/2026</v>
      </c>
      <c r="G2" t="str">
        <f>IF(ISBLANK('ENGAGEMENTS 2026'!C2),"",'ENGAGEMENTS 2026'!M2)</f>
        <v>FONCTIONNEMENT</v>
      </c>
      <c r="H2" t="str">
        <f>IF(ISBLANK('ENGAGEMENTS 2026'!C2),"",'ENGAGEMENTS 2026'!AF2)</f>
        <v>ENGAGE</v>
      </c>
      <c r="I2" t="str">
        <f>IF(ISBLANK('ENGAGEMENTS 2026'!C2),"",'ENGAGEMENTS 2026'!H2)</f>
        <v>VALIDE</v>
      </c>
      <c r="J2" s="72">
        <f>IF(ISBLANK('ENGAGEMENTS 2026'!C2),"",IF(AND(OR($E2="INFRUCTUEUX",$E2="ANNULE"),$C2="AOO-M"),'ENGAGEMENTS 2026'!P2,IF($H2="EN COURS DE PREENGAGEMENT",'ENGAGEMENTS 2026'!O2,IF($H2="PREENGAGE",IF($E2="ATTRIBUE",'ENGAGEMENTS 2026'!AE2,'ENGAGEMENTS 2026'!O2),'ENGAGEMENTS 2026'!AE2))))</f>
        <v>995042.4</v>
      </c>
      <c r="K2" s="97">
        <f>IF(ISBLANK('ENGAGEMENTS 2026'!W2),"",'ENGAGEMENTS 2026'!W2)</f>
        <v>46030</v>
      </c>
      <c r="L2" s="73">
        <f t="shared" ref="L2:L65" ca="1" si="0">IF($K2="","",TODAY()-$K2)</f>
        <v>258</v>
      </c>
      <c r="M2" t="str">
        <f t="shared" ref="M2:M65" si="1">IF($A2="","",IF($H2="ENGAGE","Engagé",IF(AND($H2="NON ENGAGE",OR($I2="INFRUCTUEUX",$I2="ANNULE")),"Clôturé sans suite","En cours")))</f>
        <v>Engagé</v>
      </c>
      <c r="N2" t="str">
        <f>IF(ISBLANK('ENGAGEMENTS 2026'!C2),"",'ENGAGEMENTS 2026'!L2)</f>
        <v>Ordinaire</v>
      </c>
      <c r="O2" t="str">
        <f>IF(ISBLANK('ENGAGEMENTS 2026'!C2),"",'ENGAGEMENTS 2026'!M2)</f>
        <v>FONCTIONNEMENT</v>
      </c>
      <c r="P2" t="str">
        <f>IF(ISBLANK('ENGAGEMENTS 2026'!C2),"",'ENGAGEMENTS 2026'!K2)</f>
        <v>NON CONCERNE</v>
      </c>
      <c r="Q2" t="str">
        <f>IF($A2="","",IF(OR($E2="INFRUCTUEUX",$E2="ANNULE"),$A2&amp;"|"&amp;(COUNTIFS($A$2:$A2,$A2,$E$2:$E2,"INFRUCTUEUX")+COUNTIFS($A$2:$A2,$A2,$E$2:$E2,"ANNULE")),""))</f>
        <v/>
      </c>
    </row>
    <row r="3" spans="1:17" x14ac:dyDescent="0.25">
      <c r="A3" t="str">
        <f>IF(ISBLANK('ENGAGEMENTS 2026'!C3),"",IF('ENGAGEMENTS 2026'!C3="DTSI","DCT",'ENGAGEMENTS 2026'!C3))</f>
        <v>DCPA</v>
      </c>
      <c r="B3" t="str">
        <f>IF(ISBLANK('ENGAGEMENTS 2026'!C3),"",'ENGAGEMENTS 2026'!D3)</f>
        <v>PV N° : 01RC2025- DCPA</v>
      </c>
      <c r="C3" t="str">
        <f>IF(ISBLANK('ENGAGEMENTS 2026'!C3),"",'ENGAGEMENTS 2026'!E3)</f>
        <v>CONTRAT</v>
      </c>
      <c r="D3" t="str">
        <f>IF(ISBLANK('ENGAGEMENTS 2026'!C3),"",'ENGAGEMENTS 2026'!G3)</f>
        <v>IKRAM BENNANI RTAL - Préparation et animation de l’émission «نور و بصائر"</v>
      </c>
      <c r="E3" t="str">
        <f>IF(ISBLANK('ENGAGEMENTS 2026'!C3),"",'ENGAGEMENTS 2026'!I3)</f>
        <v>APPROUVE</v>
      </c>
      <c r="F3" t="str">
        <f>IF(ISBLANK('ENGAGEMENTS 2026'!C3),"",'ENGAGEMENTS 2026'!J3)</f>
        <v>185 CT/SNRT/2026</v>
      </c>
      <c r="G3" t="str">
        <f>IF(ISBLANK('ENGAGEMENTS 2026'!C3),"",'ENGAGEMENTS 2026'!M3)</f>
        <v>FONCTIONNEMENT</v>
      </c>
      <c r="H3" t="str">
        <f>IF(ISBLANK('ENGAGEMENTS 2026'!C3),"",'ENGAGEMENTS 2026'!AF3)</f>
        <v>ENGAGE</v>
      </c>
      <c r="I3" t="str">
        <f>IF(ISBLANK('ENGAGEMENTS 2026'!C3),"",'ENGAGEMENTS 2026'!H3)</f>
        <v>VALIDE</v>
      </c>
      <c r="J3" s="72">
        <f>IF(ISBLANK('ENGAGEMENTS 2026'!C3),"",IF(AND(OR($E3="INFRUCTUEUX",$E3="ANNULE"),$C3="AOO-M"),'ENGAGEMENTS 2026'!P3,IF($H3="EN COURS DE PREENGAGEMENT",'ENGAGEMENTS 2026'!O3,IF($H3="PREENGAGE",IF($E3="ATTRIBUE",'ENGAGEMENTS 2026'!AE3,'ENGAGEMENTS 2026'!O3),'ENGAGEMENTS 2026'!AE3))))</f>
        <v>154000</v>
      </c>
      <c r="K3" s="97">
        <f>IF(ISBLANK('ENGAGEMENTS 2026'!W3),"",'ENGAGEMENTS 2026'!W3)</f>
        <v>46022</v>
      </c>
      <c r="L3" s="73">
        <f t="shared" ca="1" si="0"/>
        <v>266</v>
      </c>
      <c r="M3" t="str">
        <f t="shared" si="1"/>
        <v>Engagé</v>
      </c>
      <c r="N3" t="str">
        <f>IF(ISBLANK('ENGAGEMENTS 2026'!C3),"",'ENGAGEMENTS 2026'!L3)</f>
        <v>Ordinaire</v>
      </c>
      <c r="O3" t="str">
        <f>IF(ISBLANK('ENGAGEMENTS 2026'!C3),"",'ENGAGEMENTS 2026'!M3)</f>
        <v>FONCTIONNEMENT</v>
      </c>
      <c r="P3" t="str">
        <f>IF(ISBLANK('ENGAGEMENTS 2026'!C3),"",'ENGAGEMENTS 2026'!K3)</f>
        <v>NON CONCERNE</v>
      </c>
      <c r="Q3" t="str">
        <f>IF($A3="","",IF(OR($E3="INFRUCTUEUX",$E3="ANNULE"),$A3&amp;"|"&amp;(COUNTIFS($A$2:$A3,$A3,$E$2:$E3,"INFRUCTUEUX")+COUNTIFS($A$2:$A3,$A3,$E$2:$E3,"ANNULE")),""))</f>
        <v/>
      </c>
    </row>
    <row r="4" spans="1:17" x14ac:dyDescent="0.25">
      <c r="A4" t="str">
        <f>IF(ISBLANK('ENGAGEMENTS 2026'!C4),"",IF('ENGAGEMENTS 2026'!C4="DTSI","DCT",'ENGAGEMENTS 2026'!C4))</f>
        <v>DCPA</v>
      </c>
      <c r="B4" t="str">
        <f>IF(ISBLANK('ENGAGEMENTS 2026'!C4),"",'ENGAGEMENTS 2026'!D4)</f>
        <v>PV N° : 01RC2025- DCPA</v>
      </c>
      <c r="C4" t="str">
        <f>IF(ISBLANK('ENGAGEMENTS 2026'!C4),"",'ENGAGEMENTS 2026'!E4)</f>
        <v>CONTRAT</v>
      </c>
      <c r="D4" t="str">
        <f>IF(ISBLANK('ENGAGEMENTS 2026'!C4),"",'ENGAGEMENTS 2026'!G4)</f>
        <v>AMINE BENADDI - LA PREPARATION DE L'EMISSION " شباب في الواجهة"</v>
      </c>
      <c r="E4" t="str">
        <f>IF(ISBLANK('ENGAGEMENTS 2026'!C4),"",'ENGAGEMENTS 2026'!I4)</f>
        <v>APPROUVE</v>
      </c>
      <c r="F4" t="str">
        <f>IF(ISBLANK('ENGAGEMENTS 2026'!C4),"",'ENGAGEMENTS 2026'!J4)</f>
        <v>186 CT/SNRT/2026</v>
      </c>
      <c r="G4" t="str">
        <f>IF(ISBLANK('ENGAGEMENTS 2026'!C4),"",'ENGAGEMENTS 2026'!M4)</f>
        <v>FONCTIONNEMENT</v>
      </c>
      <c r="H4" t="str">
        <f>IF(ISBLANK('ENGAGEMENTS 2026'!C4),"",'ENGAGEMENTS 2026'!AF4)</f>
        <v>ENGAGE</v>
      </c>
      <c r="I4" t="str">
        <f>IF(ISBLANK('ENGAGEMENTS 2026'!C4),"",'ENGAGEMENTS 2026'!H4)</f>
        <v>VALIDE</v>
      </c>
      <c r="J4" s="72">
        <f>IF(ISBLANK('ENGAGEMENTS 2026'!C4),"",IF(AND(OR($E4="INFRUCTUEUX",$E4="ANNULE"),$C4="AOO-M"),'ENGAGEMENTS 2026'!P4,IF($H4="EN COURS DE PREENGAGEMENT",'ENGAGEMENTS 2026'!O4,IF($H4="PREENGAGE",IF($E4="ATTRIBUE",'ENGAGEMENTS 2026'!AE4,'ENGAGEMENTS 2026'!O4),'ENGAGEMENTS 2026'!AE4))))</f>
        <v>375000</v>
      </c>
      <c r="K4" s="97">
        <f>IF(ISBLANK('ENGAGEMENTS 2026'!W4),"",'ENGAGEMENTS 2026'!W4)</f>
        <v>46387</v>
      </c>
      <c r="L4" s="73">
        <f t="shared" ca="1" si="0"/>
        <v>-99</v>
      </c>
      <c r="M4" t="str">
        <f t="shared" si="1"/>
        <v>Engagé</v>
      </c>
      <c r="N4" t="str">
        <f>IF(ISBLANK('ENGAGEMENTS 2026'!C4),"",'ENGAGEMENTS 2026'!L4)</f>
        <v>Ordinaire</v>
      </c>
      <c r="O4" t="str">
        <f>IF(ISBLANK('ENGAGEMENTS 2026'!C4),"",'ENGAGEMENTS 2026'!M4)</f>
        <v>FONCTIONNEMENT</v>
      </c>
      <c r="P4" t="str">
        <f>IF(ISBLANK('ENGAGEMENTS 2026'!C4),"",'ENGAGEMENTS 2026'!K4)</f>
        <v>NON CONCERNE</v>
      </c>
      <c r="Q4" t="str">
        <f>IF($A4="","",IF(OR($E4="INFRUCTUEUX",$E4="ANNULE"),$A4&amp;"|"&amp;(COUNTIFS($A$2:$A4,$A4,$E$2:$E4,"INFRUCTUEUX")+COUNTIFS($A$2:$A4,$A4,$E$2:$E4,"ANNULE")),""))</f>
        <v/>
      </c>
    </row>
    <row r="5" spans="1:17" x14ac:dyDescent="0.25">
      <c r="A5" t="str">
        <f>IF(ISBLANK('ENGAGEMENTS 2026'!C5),"",IF('ENGAGEMENTS 2026'!C5="DTSI","DCT",'ENGAGEMENTS 2026'!C5))</f>
        <v>DCPA</v>
      </c>
      <c r="B5" t="str">
        <f>IF(ISBLANK('ENGAGEMENTS 2026'!C5),"",'ENGAGEMENTS 2026'!D5)</f>
        <v>PV N° : 01RC2025- DCPA</v>
      </c>
      <c r="C5" t="str">
        <f>IF(ISBLANK('ENGAGEMENTS 2026'!C5),"",'ENGAGEMENTS 2026'!E5)</f>
        <v>CONTRAT</v>
      </c>
      <c r="D5" t="str">
        <f>IF(ISBLANK('ENGAGEMENTS 2026'!C5),"",'ENGAGEMENTS 2026'!G5)</f>
        <v>MOHAMMED ALI BENMAKHLOUF - Conception et présentation de l’émission " علم و حضارة"</v>
      </c>
      <c r="E5" t="str">
        <f>IF(ISBLANK('ENGAGEMENTS 2026'!C5),"",'ENGAGEMENTS 2026'!I5)</f>
        <v>APPROUVE</v>
      </c>
      <c r="F5" t="str">
        <f>IF(ISBLANK('ENGAGEMENTS 2026'!C5),"",'ENGAGEMENTS 2026'!J5)</f>
        <v>190 CT/SNRT/2026</v>
      </c>
      <c r="G5" t="str">
        <f>IF(ISBLANK('ENGAGEMENTS 2026'!C5),"",'ENGAGEMENTS 2026'!M5)</f>
        <v>FONCTIONNEMENT</v>
      </c>
      <c r="H5" t="str">
        <f>IF(ISBLANK('ENGAGEMENTS 2026'!C5),"",'ENGAGEMENTS 2026'!AF5)</f>
        <v>ENGAGE</v>
      </c>
      <c r="I5" t="str">
        <f>IF(ISBLANK('ENGAGEMENTS 2026'!C5),"",'ENGAGEMENTS 2026'!H5)</f>
        <v>VALIDE</v>
      </c>
      <c r="J5" s="72">
        <f>IF(ISBLANK('ENGAGEMENTS 2026'!C5),"",IF(AND(OR($E5="INFRUCTUEUX",$E5="ANNULE"),$C5="AOO-M"),'ENGAGEMENTS 2026'!P5,IF($H5="EN COURS DE PREENGAGEMENT",'ENGAGEMENTS 2026'!O5,IF($H5="PREENGAGE",IF($E5="ATTRIBUE",'ENGAGEMENTS 2026'!AE5,'ENGAGEMENTS 2026'!O5),'ENGAGEMENTS 2026'!AE5))))</f>
        <v>445714.08</v>
      </c>
      <c r="K5" s="97">
        <f>IF(ISBLANK('ENGAGEMENTS 2026'!W5),"",'ENGAGEMENTS 2026'!W5)</f>
        <v>46387</v>
      </c>
      <c r="L5" s="73">
        <f t="shared" ca="1" si="0"/>
        <v>-99</v>
      </c>
      <c r="M5" t="str">
        <f t="shared" si="1"/>
        <v>Engagé</v>
      </c>
      <c r="N5" t="str">
        <f>IF(ISBLANK('ENGAGEMENTS 2026'!C5),"",'ENGAGEMENTS 2026'!L5)</f>
        <v>Ordinaire</v>
      </c>
      <c r="O5" t="str">
        <f>IF(ISBLANK('ENGAGEMENTS 2026'!C5),"",'ENGAGEMENTS 2026'!M5)</f>
        <v>FONCTIONNEMENT</v>
      </c>
      <c r="P5" t="str">
        <f>IF(ISBLANK('ENGAGEMENTS 2026'!C5),"",'ENGAGEMENTS 2026'!K5)</f>
        <v>NON CONCERNE</v>
      </c>
      <c r="Q5" t="str">
        <f>IF($A5="","",IF(OR($E5="INFRUCTUEUX",$E5="ANNULE"),$A5&amp;"|"&amp;(COUNTIFS($A$2:$A5,$A5,$E$2:$E5,"INFRUCTUEUX")+COUNTIFS($A$2:$A5,$A5,$E$2:$E5,"ANNULE")),""))</f>
        <v/>
      </c>
    </row>
    <row r="6" spans="1:17" x14ac:dyDescent="0.25">
      <c r="A6" t="str">
        <f>IF(ISBLANK('ENGAGEMENTS 2026'!C6),"",IF('ENGAGEMENTS 2026'!C6="DTSI","DCT",'ENGAGEMENTS 2026'!C6))</f>
        <v>DCPA</v>
      </c>
      <c r="B6" t="str">
        <f>IF(ISBLANK('ENGAGEMENTS 2026'!C6),"",'ENGAGEMENTS 2026'!D6)</f>
        <v>PV N° : 01RC2025- DCPA</v>
      </c>
      <c r="C6" t="str">
        <f>IF(ISBLANK('ENGAGEMENTS 2026'!C6),"",'ENGAGEMENTS 2026'!E6)</f>
        <v>CONTRAT</v>
      </c>
      <c r="D6" t="str">
        <f>IF(ISBLANK('ENGAGEMENTS 2026'!C6),"",'ENGAGEMENTS 2026'!G6)</f>
        <v>ACHABI MORAD - Préparation et animation de l'émission  " مع الفاميلة"</v>
      </c>
      <c r="E6" t="str">
        <f>IF(ISBLANK('ENGAGEMENTS 2026'!C6),"",'ENGAGEMENTS 2026'!I6)</f>
        <v>APPROUVE</v>
      </c>
      <c r="F6" t="str">
        <f>IF(ISBLANK('ENGAGEMENTS 2026'!C6),"",'ENGAGEMENTS 2026'!J6)</f>
        <v>187 CT/SNRT/2026</v>
      </c>
      <c r="G6" t="str">
        <f>IF(ISBLANK('ENGAGEMENTS 2026'!C6),"",'ENGAGEMENTS 2026'!M6)</f>
        <v>FONCTIONNEMENT</v>
      </c>
      <c r="H6" t="str">
        <f>IF(ISBLANK('ENGAGEMENTS 2026'!C6),"",'ENGAGEMENTS 2026'!AF6)</f>
        <v>ENGAGE</v>
      </c>
      <c r="I6" t="str">
        <f>IF(ISBLANK('ENGAGEMENTS 2026'!C6),"",'ENGAGEMENTS 2026'!H6)</f>
        <v>VALIDE</v>
      </c>
      <c r="J6" s="72">
        <f>IF(ISBLANK('ENGAGEMENTS 2026'!C6),"",IF(AND(OR($E6="INFRUCTUEUX",$E6="ANNULE"),$C6="AOO-M"),'ENGAGEMENTS 2026'!P6,IF($H6="EN COURS DE PREENGAGEMENT",'ENGAGEMENTS 2026'!O6,IF($H6="PREENGAGE",IF($E6="ATTRIBUE",'ENGAGEMENTS 2026'!AE6,'ENGAGEMENTS 2026'!O6),'ENGAGEMENTS 2026'!AE6))))</f>
        <v>880000</v>
      </c>
      <c r="K6" s="97">
        <f>IF(ISBLANK('ENGAGEMENTS 2026'!W6),"",'ENGAGEMENTS 2026'!W6)</f>
        <v>46387</v>
      </c>
      <c r="L6" s="73">
        <f t="shared" ca="1" si="0"/>
        <v>-99</v>
      </c>
      <c r="M6" t="str">
        <f t="shared" si="1"/>
        <v>Engagé</v>
      </c>
      <c r="N6" t="str">
        <f>IF(ISBLANK('ENGAGEMENTS 2026'!C6),"",'ENGAGEMENTS 2026'!L6)</f>
        <v>Ordinaire</v>
      </c>
      <c r="O6" t="str">
        <f>IF(ISBLANK('ENGAGEMENTS 2026'!C6),"",'ENGAGEMENTS 2026'!M6)</f>
        <v>FONCTIONNEMENT</v>
      </c>
      <c r="P6" t="str">
        <f>IF(ISBLANK('ENGAGEMENTS 2026'!C6),"",'ENGAGEMENTS 2026'!K6)</f>
        <v>NON CONCERNE</v>
      </c>
      <c r="Q6" t="str">
        <f>IF($A6="","",IF(OR($E6="INFRUCTUEUX",$E6="ANNULE"),$A6&amp;"|"&amp;(COUNTIFS($A$2:$A6,$A6,$E$2:$E6,"INFRUCTUEUX")+COUNTIFS($A$2:$A6,$A6,$E$2:$E6,"ANNULE")),""))</f>
        <v/>
      </c>
    </row>
    <row r="7" spans="1:17" x14ac:dyDescent="0.25">
      <c r="A7" t="str">
        <f>IF(ISBLANK('ENGAGEMENTS 2026'!C7),"",IF('ENGAGEMENTS 2026'!C7="DTSI","DCT",'ENGAGEMENTS 2026'!C7))</f>
        <v>DCPA</v>
      </c>
      <c r="B7" t="str">
        <f>IF(ISBLANK('ENGAGEMENTS 2026'!C7),"",'ENGAGEMENTS 2026'!D7)</f>
        <v>PV N° : 01RC2025- DCPA</v>
      </c>
      <c r="C7" t="str">
        <f>IF(ISBLANK('ENGAGEMENTS 2026'!C7),"",'ENGAGEMENTS 2026'!E7)</f>
        <v>CONTRAT</v>
      </c>
      <c r="D7" t="str">
        <f>IF(ISBLANK('ENGAGEMENTS 2026'!C7),"",'ENGAGEMENTS 2026'!G7)</f>
        <v>MOHAMED BOUMLI - Préparation de l'émission " مع الفاميلة"</v>
      </c>
      <c r="E7" t="str">
        <f>IF(ISBLANK('ENGAGEMENTS 2026'!C7),"",'ENGAGEMENTS 2026'!I7)</f>
        <v>APPROUVE</v>
      </c>
      <c r="F7" t="str">
        <f>IF(ISBLANK('ENGAGEMENTS 2026'!C7),"",'ENGAGEMENTS 2026'!J7)</f>
        <v>188 CT/SNRT/2026</v>
      </c>
      <c r="G7" t="str">
        <f>IF(ISBLANK('ENGAGEMENTS 2026'!C7),"",'ENGAGEMENTS 2026'!M7)</f>
        <v>FONCTIONNEMENT</v>
      </c>
      <c r="H7" t="str">
        <f>IF(ISBLANK('ENGAGEMENTS 2026'!C7),"",'ENGAGEMENTS 2026'!AF7)</f>
        <v>ENGAGE</v>
      </c>
      <c r="I7" t="str">
        <f>IF(ISBLANK('ENGAGEMENTS 2026'!C7),"",'ENGAGEMENTS 2026'!H7)</f>
        <v>VALIDE</v>
      </c>
      <c r="J7" s="72">
        <f>IF(ISBLANK('ENGAGEMENTS 2026'!C7),"",IF(AND(OR($E7="INFRUCTUEUX",$E7="ANNULE"),$C7="AOO-M"),'ENGAGEMENTS 2026'!P7,IF($H7="EN COURS DE PREENGAGEMENT",'ENGAGEMENTS 2026'!O7,IF($H7="PREENGAGE",IF($E7="ATTRIBUE",'ENGAGEMENTS 2026'!AE7,'ENGAGEMENTS 2026'!O7),'ENGAGEMENTS 2026'!AE7))))</f>
        <v>176000</v>
      </c>
      <c r="K7" s="97">
        <f>IF(ISBLANK('ENGAGEMENTS 2026'!W7),"",'ENGAGEMENTS 2026'!W7)</f>
        <v>46387</v>
      </c>
      <c r="L7" s="73">
        <f t="shared" ca="1" si="0"/>
        <v>-99</v>
      </c>
      <c r="M7" t="str">
        <f t="shared" si="1"/>
        <v>Engagé</v>
      </c>
      <c r="N7" t="str">
        <f>IF(ISBLANK('ENGAGEMENTS 2026'!C7),"",'ENGAGEMENTS 2026'!L7)</f>
        <v>Ordinaire</v>
      </c>
      <c r="O7" t="str">
        <f>IF(ISBLANK('ENGAGEMENTS 2026'!C7),"",'ENGAGEMENTS 2026'!M7)</f>
        <v>FONCTIONNEMENT</v>
      </c>
      <c r="P7" t="str">
        <f>IF(ISBLANK('ENGAGEMENTS 2026'!C7),"",'ENGAGEMENTS 2026'!K7)</f>
        <v>NON CONCERNE</v>
      </c>
      <c r="Q7" t="str">
        <f>IF($A7="","",IF(OR($E7="INFRUCTUEUX",$E7="ANNULE"),$A7&amp;"|"&amp;(COUNTIFS($A$2:$A7,$A7,$E$2:$E7,"INFRUCTUEUX")+COUNTIFS($A$2:$A7,$A7,$E$2:$E7,"ANNULE")),""))</f>
        <v/>
      </c>
    </row>
    <row r="8" spans="1:17" x14ac:dyDescent="0.25">
      <c r="A8" t="str">
        <f>IF(ISBLANK('ENGAGEMENTS 2026'!C8),"",IF('ENGAGEMENTS 2026'!C8="DTSI","DCT",'ENGAGEMENTS 2026'!C8))</f>
        <v>DCPA</v>
      </c>
      <c r="B8" t="str">
        <f>IF(ISBLANK('ENGAGEMENTS 2026'!C8),"",'ENGAGEMENTS 2026'!D8)</f>
        <v>PV N° : 01RC2025- DCPA</v>
      </c>
      <c r="C8" t="str">
        <f>IF(ISBLANK('ENGAGEMENTS 2026'!C8),"",'ENGAGEMENTS 2026'!E8)</f>
        <v>CONTRAT</v>
      </c>
      <c r="D8" t="str">
        <f>IF(ISBLANK('ENGAGEMENTS 2026'!C8),"",'ENGAGEMENTS 2026'!G8)</f>
        <v>KABBAJ SEDDIK - Coordination, préparation et supervision artistique de l’émission   " مدن عتيقة"</v>
      </c>
      <c r="E8" t="str">
        <f>IF(ISBLANK('ENGAGEMENTS 2026'!C8),"",'ENGAGEMENTS 2026'!I8)</f>
        <v>APPROUVE</v>
      </c>
      <c r="F8" t="str">
        <f>IF(ISBLANK('ENGAGEMENTS 2026'!C8),"",'ENGAGEMENTS 2026'!J8)</f>
        <v>189 CT/SNRT/2026</v>
      </c>
      <c r="G8" t="str">
        <f>IF(ISBLANK('ENGAGEMENTS 2026'!C8),"",'ENGAGEMENTS 2026'!M8)</f>
        <v>FONCTIONNEMENT</v>
      </c>
      <c r="H8" t="str">
        <f>IF(ISBLANK('ENGAGEMENTS 2026'!C8),"",'ENGAGEMENTS 2026'!AF8)</f>
        <v>ENGAGE</v>
      </c>
      <c r="I8" t="str">
        <f>IF(ISBLANK('ENGAGEMENTS 2026'!C8),"",'ENGAGEMENTS 2026'!H8)</f>
        <v>VALIDE</v>
      </c>
      <c r="J8" s="72">
        <f>IF(ISBLANK('ENGAGEMENTS 2026'!C8),"",IF(AND(OR($E8="INFRUCTUEUX",$E8="ANNULE"),$C8="AOO-M"),'ENGAGEMENTS 2026'!P8,IF($H8="EN COURS DE PREENGAGEMENT",'ENGAGEMENTS 2026'!O8,IF($H8="PREENGAGE",IF($E8="ATTRIBUE",'ENGAGEMENTS 2026'!AE8,'ENGAGEMENTS 2026'!O8),'ENGAGEMENTS 2026'!AE8))))</f>
        <v>342857</v>
      </c>
      <c r="K8" s="97">
        <f>IF(ISBLANK('ENGAGEMENTS 2026'!W8),"",'ENGAGEMENTS 2026'!W8)</f>
        <v>46387</v>
      </c>
      <c r="L8" s="73">
        <f t="shared" ca="1" si="0"/>
        <v>-99</v>
      </c>
      <c r="M8" t="str">
        <f t="shared" si="1"/>
        <v>Engagé</v>
      </c>
      <c r="N8" t="str">
        <f>IF(ISBLANK('ENGAGEMENTS 2026'!C8),"",'ENGAGEMENTS 2026'!L8)</f>
        <v>Ordinaire</v>
      </c>
      <c r="O8" t="str">
        <f>IF(ISBLANK('ENGAGEMENTS 2026'!C8),"",'ENGAGEMENTS 2026'!M8)</f>
        <v>FONCTIONNEMENT</v>
      </c>
      <c r="P8" t="str">
        <f>IF(ISBLANK('ENGAGEMENTS 2026'!C8),"",'ENGAGEMENTS 2026'!K8)</f>
        <v>NON CONCERNE</v>
      </c>
      <c r="Q8" t="str">
        <f>IF($A8="","",IF(OR($E8="INFRUCTUEUX",$E8="ANNULE"),$A8&amp;"|"&amp;(COUNTIFS($A$2:$A8,$A8,$E$2:$E8,"INFRUCTUEUX")+COUNTIFS($A$2:$A8,$A8,$E$2:$E8,"ANNULE")),""))</f>
        <v/>
      </c>
    </row>
    <row r="9" spans="1:17" x14ac:dyDescent="0.25">
      <c r="A9" t="str">
        <f>IF(ISBLANK('ENGAGEMENTS 2026'!C9),"",IF('ENGAGEMENTS 2026'!C9="DTSI","DCT",'ENGAGEMENTS 2026'!C9))</f>
        <v>ARRIYADIA</v>
      </c>
      <c r="B9" t="str">
        <f>IF(ISBLANK('ENGAGEMENTS 2026'!C9),"",'ENGAGEMENTS 2026'!D9)</f>
        <v>PV N° : 01RC2025- DCCCA</v>
      </c>
      <c r="C9" t="str">
        <f>IF(ISBLANK('ENGAGEMENTS 2026'!C9),"",'ENGAGEMENTS 2026'!E9)</f>
        <v>CONTRAT</v>
      </c>
      <c r="D9" t="str">
        <f>IF(ISBLANK('ENGAGEMENTS 2026'!C9),"",'ENGAGEMENTS 2026'!G9)</f>
        <v>BELMAHEDI MOHAMED - Cadreur plateau</v>
      </c>
      <c r="E9" t="str">
        <f>IF(ISBLANK('ENGAGEMENTS 2026'!C9),"",'ENGAGEMENTS 2026'!I9)</f>
        <v>APPROUVE</v>
      </c>
      <c r="F9">
        <f>IF(ISBLANK('ENGAGEMENTS 2026'!C9),"",'ENGAGEMENTS 2026'!J9)</f>
        <v>0</v>
      </c>
      <c r="G9" t="str">
        <f>IF(ISBLANK('ENGAGEMENTS 2026'!C9),"",'ENGAGEMENTS 2026'!M9)</f>
        <v>FONCTIONNEMENT</v>
      </c>
      <c r="H9" t="str">
        <f>IF(ISBLANK('ENGAGEMENTS 2026'!C9),"",'ENGAGEMENTS 2026'!AF9)</f>
        <v>ENGAGE</v>
      </c>
      <c r="I9" t="str">
        <f>IF(ISBLANK('ENGAGEMENTS 2026'!C9),"",'ENGAGEMENTS 2026'!H9)</f>
        <v>VALIDE</v>
      </c>
      <c r="J9" s="72">
        <f>IF(ISBLANK('ENGAGEMENTS 2026'!C9),"",IF(AND(OR($E9="INFRUCTUEUX",$E9="ANNULE"),$C9="AOO-M"),'ENGAGEMENTS 2026'!P9,IF($H9="EN COURS DE PREENGAGEMENT",'ENGAGEMENTS 2026'!O9,IF($H9="PREENGAGE",IF($E9="ATTRIBUE",'ENGAGEMENTS 2026'!AE9,'ENGAGEMENTS 2026'!O9),'ENGAGEMENTS 2026'!AE9))))</f>
        <v>113142.48</v>
      </c>
      <c r="K9" s="97">
        <f>IF(ISBLANK('ENGAGEMENTS 2026'!W9),"",'ENGAGEMENTS 2026'!W9)</f>
        <v>46022</v>
      </c>
      <c r="L9" s="73">
        <f t="shared" ca="1" si="0"/>
        <v>266</v>
      </c>
      <c r="M9" t="str">
        <f t="shared" si="1"/>
        <v>Engagé</v>
      </c>
      <c r="N9" t="str">
        <f>IF(ISBLANK('ENGAGEMENTS 2026'!C9),"",'ENGAGEMENTS 2026'!L9)</f>
        <v>Ordinaire</v>
      </c>
      <c r="O9" t="str">
        <f>IF(ISBLANK('ENGAGEMENTS 2026'!C9),"",'ENGAGEMENTS 2026'!M9)</f>
        <v>FONCTIONNEMENT</v>
      </c>
      <c r="P9" t="str">
        <f>IF(ISBLANK('ENGAGEMENTS 2026'!C9),"",'ENGAGEMENTS 2026'!K9)</f>
        <v>NON CONCERNE</v>
      </c>
      <c r="Q9" t="str">
        <f>IF($A9="","",IF(OR($E9="INFRUCTUEUX",$E9="ANNULE"),$A9&amp;"|"&amp;(COUNTIFS($A$2:$A9,$A9,$E$2:$E9,"INFRUCTUEUX")+COUNTIFS($A$2:$A9,$A9,$E$2:$E9,"ANNULE")),""))</f>
        <v/>
      </c>
    </row>
    <row r="10" spans="1:17" x14ac:dyDescent="0.25">
      <c r="A10" t="str">
        <f>IF(ISBLANK('ENGAGEMENTS 2026'!C10),"",IF('ENGAGEMENTS 2026'!C10="DTSI","DCT",'ENGAGEMENTS 2026'!C10))</f>
        <v>ARRIYADIA</v>
      </c>
      <c r="B10" t="str">
        <f>IF(ISBLANK('ENGAGEMENTS 2026'!C10),"",'ENGAGEMENTS 2026'!D10)</f>
        <v>PV N° : 01RC2025- DCCCA</v>
      </c>
      <c r="C10" t="str">
        <f>IF(ISBLANK('ENGAGEMENTS 2026'!C10),"",'ENGAGEMENTS 2026'!E10)</f>
        <v>CONTRAT</v>
      </c>
      <c r="D10" t="str">
        <f>IF(ISBLANK('ENGAGEMENTS 2026'!C10),"",'ENGAGEMENTS 2026'!G10)</f>
        <v>BIOUD ABDELHAK – Cadreur plateau</v>
      </c>
      <c r="E10" t="str">
        <f>IF(ISBLANK('ENGAGEMENTS 2026'!C10),"",'ENGAGEMENTS 2026'!I10)</f>
        <v>APPROUVE</v>
      </c>
      <c r="F10">
        <f>IF(ISBLANK('ENGAGEMENTS 2026'!C10),"",'ENGAGEMENTS 2026'!J10)</f>
        <v>0</v>
      </c>
      <c r="G10" t="str">
        <f>IF(ISBLANK('ENGAGEMENTS 2026'!C10),"",'ENGAGEMENTS 2026'!M10)</f>
        <v>FONCTIONNEMENT</v>
      </c>
      <c r="H10" t="str">
        <f>IF(ISBLANK('ENGAGEMENTS 2026'!C10),"",'ENGAGEMENTS 2026'!AF10)</f>
        <v>ENGAGE</v>
      </c>
      <c r="I10" t="str">
        <f>IF(ISBLANK('ENGAGEMENTS 2026'!C10),"",'ENGAGEMENTS 2026'!H10)</f>
        <v>VALIDE</v>
      </c>
      <c r="J10" s="72">
        <f>IF(ISBLANK('ENGAGEMENTS 2026'!C10),"",IF(AND(OR($E10="INFRUCTUEUX",$E10="ANNULE"),$C10="AOO-M"),'ENGAGEMENTS 2026'!P10,IF($H10="EN COURS DE PREENGAGEMENT",'ENGAGEMENTS 2026'!O10,IF($H10="PREENGAGE",IF($E10="ATTRIBUE",'ENGAGEMENTS 2026'!AE10,'ENGAGEMENTS 2026'!O10),'ENGAGEMENTS 2026'!AE10))))</f>
        <v>113142.48</v>
      </c>
      <c r="K10" s="97">
        <f>IF(ISBLANK('ENGAGEMENTS 2026'!W10),"",'ENGAGEMENTS 2026'!W10)</f>
        <v>46022</v>
      </c>
      <c r="L10" s="73">
        <f t="shared" ca="1" si="0"/>
        <v>266</v>
      </c>
      <c r="M10" t="str">
        <f t="shared" si="1"/>
        <v>Engagé</v>
      </c>
      <c r="N10" t="str">
        <f>IF(ISBLANK('ENGAGEMENTS 2026'!C10),"",'ENGAGEMENTS 2026'!L10)</f>
        <v>Ordinaire</v>
      </c>
      <c r="O10" t="str">
        <f>IF(ISBLANK('ENGAGEMENTS 2026'!C10),"",'ENGAGEMENTS 2026'!M10)</f>
        <v>FONCTIONNEMENT</v>
      </c>
      <c r="P10" t="str">
        <f>IF(ISBLANK('ENGAGEMENTS 2026'!C10),"",'ENGAGEMENTS 2026'!K10)</f>
        <v>NON CONCERNE</v>
      </c>
      <c r="Q10" t="str">
        <f>IF($A10="","",IF(OR($E10="INFRUCTUEUX",$E10="ANNULE"),$A10&amp;"|"&amp;(COUNTIFS($A$2:$A10,$A10,$E$2:$E10,"INFRUCTUEUX")+COUNTIFS($A$2:$A10,$A10,$E$2:$E10,"ANNULE")),""))</f>
        <v/>
      </c>
    </row>
    <row r="11" spans="1:17" x14ac:dyDescent="0.25">
      <c r="A11" t="str">
        <f>IF(ISBLANK('ENGAGEMENTS 2026'!C11),"",IF('ENGAGEMENTS 2026'!C11="DTSI","DCT",'ENGAGEMENTS 2026'!C11))</f>
        <v>ARRIYADIA</v>
      </c>
      <c r="B11" t="str">
        <f>IF(ISBLANK('ENGAGEMENTS 2026'!C11),"",'ENGAGEMENTS 2026'!D11)</f>
        <v>PV N° : 01RC2025- DCCCA</v>
      </c>
      <c r="C11" t="str">
        <f>IF(ISBLANK('ENGAGEMENTS 2026'!C11),"",'ENGAGEMENTS 2026'!E11)</f>
        <v>CONTRAT</v>
      </c>
      <c r="D11" t="str">
        <f>IF(ISBLANK('ENGAGEMENTS 2026'!C11),"",'ENGAGEMENTS 2026'!G11)</f>
        <v>IHAB JAMAL EDDINE  - Cadreur plateau</v>
      </c>
      <c r="E11" t="str">
        <f>IF(ISBLANK('ENGAGEMENTS 2026'!C11),"",'ENGAGEMENTS 2026'!I11)</f>
        <v>APPROUVE</v>
      </c>
      <c r="F11">
        <f>IF(ISBLANK('ENGAGEMENTS 2026'!C11),"",'ENGAGEMENTS 2026'!J11)</f>
        <v>0</v>
      </c>
      <c r="G11" t="str">
        <f>IF(ISBLANK('ENGAGEMENTS 2026'!C11),"",'ENGAGEMENTS 2026'!M11)</f>
        <v>FONCTIONNEMENT</v>
      </c>
      <c r="H11" t="str">
        <f>IF(ISBLANK('ENGAGEMENTS 2026'!C11),"",'ENGAGEMENTS 2026'!AF11)</f>
        <v>ENGAGE</v>
      </c>
      <c r="I11" t="str">
        <f>IF(ISBLANK('ENGAGEMENTS 2026'!C11),"",'ENGAGEMENTS 2026'!H11)</f>
        <v>VALIDE</v>
      </c>
      <c r="J11" s="72">
        <f>IF(ISBLANK('ENGAGEMENTS 2026'!C11),"",IF(AND(OR($E11="INFRUCTUEUX",$E11="ANNULE"),$C11="AOO-M"),'ENGAGEMENTS 2026'!P11,IF($H11="EN COURS DE PREENGAGEMENT",'ENGAGEMENTS 2026'!O11,IF($H11="PREENGAGE",IF($E11="ATTRIBUE",'ENGAGEMENTS 2026'!AE11,'ENGAGEMENTS 2026'!O11),'ENGAGEMENTS 2026'!AE11))))</f>
        <v>113142.48</v>
      </c>
      <c r="K11" s="97">
        <f>IF(ISBLANK('ENGAGEMENTS 2026'!W11),"",'ENGAGEMENTS 2026'!W11)</f>
        <v>46022</v>
      </c>
      <c r="L11" s="73">
        <f t="shared" ca="1" si="0"/>
        <v>266</v>
      </c>
      <c r="M11" t="str">
        <f t="shared" si="1"/>
        <v>Engagé</v>
      </c>
      <c r="N11" t="str">
        <f>IF(ISBLANK('ENGAGEMENTS 2026'!C11),"",'ENGAGEMENTS 2026'!L11)</f>
        <v>Ordinaire</v>
      </c>
      <c r="O11" t="str">
        <f>IF(ISBLANK('ENGAGEMENTS 2026'!C11),"",'ENGAGEMENTS 2026'!M11)</f>
        <v>FONCTIONNEMENT</v>
      </c>
      <c r="P11" t="str">
        <f>IF(ISBLANK('ENGAGEMENTS 2026'!C11),"",'ENGAGEMENTS 2026'!K11)</f>
        <v>NON CONCERNE</v>
      </c>
      <c r="Q11" t="str">
        <f>IF($A11="","",IF(OR($E11="INFRUCTUEUX",$E11="ANNULE"),$A11&amp;"|"&amp;(COUNTIFS($A$2:$A11,$A11,$E$2:$E11,"INFRUCTUEUX")+COUNTIFS($A$2:$A11,$A11,$E$2:$E11,"ANNULE")),""))</f>
        <v/>
      </c>
    </row>
    <row r="12" spans="1:17" x14ac:dyDescent="0.25">
      <c r="A12" t="str">
        <f>IF(ISBLANK('ENGAGEMENTS 2026'!C12),"",IF('ENGAGEMENTS 2026'!C12="DTSI","DCT",'ENGAGEMENTS 2026'!C12))</f>
        <v>ARRIYADIA</v>
      </c>
      <c r="B12" t="str">
        <f>IF(ISBLANK('ENGAGEMENTS 2026'!C12),"",'ENGAGEMENTS 2026'!D12)</f>
        <v>PV N° : 01RC2025- DCCCA</v>
      </c>
      <c r="C12" t="str">
        <f>IF(ISBLANK('ENGAGEMENTS 2026'!C12),"",'ENGAGEMENTS 2026'!E12)</f>
        <v>CONTRAT</v>
      </c>
      <c r="D12" t="str">
        <f>IF(ISBLANK('ENGAGEMENTS 2026'!C12),"",'ENGAGEMENTS 2026'!G12)</f>
        <v>YOUSSEF JOUMARI  - Cadreur plateau</v>
      </c>
      <c r="E12" t="str">
        <f>IF(ISBLANK('ENGAGEMENTS 2026'!C12),"",'ENGAGEMENTS 2026'!I12)</f>
        <v>APPROUVE</v>
      </c>
      <c r="F12">
        <f>IF(ISBLANK('ENGAGEMENTS 2026'!C12),"",'ENGAGEMENTS 2026'!J12)</f>
        <v>0</v>
      </c>
      <c r="G12" t="str">
        <f>IF(ISBLANK('ENGAGEMENTS 2026'!C12),"",'ENGAGEMENTS 2026'!M12)</f>
        <v>FONCTIONNEMENT</v>
      </c>
      <c r="H12" t="str">
        <f>IF(ISBLANK('ENGAGEMENTS 2026'!C12),"",'ENGAGEMENTS 2026'!AF12)</f>
        <v>ENGAGE</v>
      </c>
      <c r="I12" t="str">
        <f>IF(ISBLANK('ENGAGEMENTS 2026'!C12),"",'ENGAGEMENTS 2026'!H12)</f>
        <v>VALIDE</v>
      </c>
      <c r="J12" s="72">
        <f>IF(ISBLANK('ENGAGEMENTS 2026'!C12),"",IF(AND(OR($E12="INFRUCTUEUX",$E12="ANNULE"),$C12="AOO-M"),'ENGAGEMENTS 2026'!P12,IF($H12="EN COURS DE PREENGAGEMENT",'ENGAGEMENTS 2026'!O12,IF($H12="PREENGAGE",IF($E12="ATTRIBUE",'ENGAGEMENTS 2026'!AE12,'ENGAGEMENTS 2026'!O12),'ENGAGEMENTS 2026'!AE12))))</f>
        <v>113142.48</v>
      </c>
      <c r="K12" s="97">
        <f>IF(ISBLANK('ENGAGEMENTS 2026'!W12),"",'ENGAGEMENTS 2026'!W12)</f>
        <v>46022</v>
      </c>
      <c r="L12" s="73">
        <f t="shared" ca="1" si="0"/>
        <v>266</v>
      </c>
      <c r="M12" t="str">
        <f t="shared" si="1"/>
        <v>Engagé</v>
      </c>
      <c r="N12" t="str">
        <f>IF(ISBLANK('ENGAGEMENTS 2026'!C12),"",'ENGAGEMENTS 2026'!L12)</f>
        <v>Ordinaire</v>
      </c>
      <c r="O12" t="str">
        <f>IF(ISBLANK('ENGAGEMENTS 2026'!C12),"",'ENGAGEMENTS 2026'!M12)</f>
        <v>FONCTIONNEMENT</v>
      </c>
      <c r="P12" t="str">
        <f>IF(ISBLANK('ENGAGEMENTS 2026'!C12),"",'ENGAGEMENTS 2026'!K12)</f>
        <v>NON CONCERNE</v>
      </c>
      <c r="Q12" t="str">
        <f>IF($A12="","",IF(OR($E12="INFRUCTUEUX",$E12="ANNULE"),$A12&amp;"|"&amp;(COUNTIFS($A$2:$A12,$A12,$E$2:$E12,"INFRUCTUEUX")+COUNTIFS($A$2:$A12,$A12,$E$2:$E12,"ANNULE")),""))</f>
        <v/>
      </c>
    </row>
    <row r="13" spans="1:17" x14ac:dyDescent="0.25">
      <c r="A13" t="str">
        <f>IF(ISBLANK('ENGAGEMENTS 2026'!C13),"",IF('ENGAGEMENTS 2026'!C13="DTSI","DCT",'ENGAGEMENTS 2026'!C13))</f>
        <v>ARRIYADIA</v>
      </c>
      <c r="B13" t="str">
        <f>IF(ISBLANK('ENGAGEMENTS 2026'!C13),"",'ENGAGEMENTS 2026'!D13)</f>
        <v>PV N° : 01RC2025- DCCCA</v>
      </c>
      <c r="C13" t="str">
        <f>IF(ISBLANK('ENGAGEMENTS 2026'!C13),"",'ENGAGEMENTS 2026'!E13)</f>
        <v>CONTRAT</v>
      </c>
      <c r="D13" t="str">
        <f>IF(ISBLANK('ENGAGEMENTS 2026'!C13),"",'ENGAGEMENTS 2026'!G13)</f>
        <v>MUSTAPHA SKALLI  - Cadreur plateau</v>
      </c>
      <c r="E13" t="str">
        <f>IF(ISBLANK('ENGAGEMENTS 2026'!C13),"",'ENGAGEMENTS 2026'!I13)</f>
        <v>APPROUVE</v>
      </c>
      <c r="F13">
        <f>IF(ISBLANK('ENGAGEMENTS 2026'!C13),"",'ENGAGEMENTS 2026'!J13)</f>
        <v>0</v>
      </c>
      <c r="G13" t="str">
        <f>IF(ISBLANK('ENGAGEMENTS 2026'!C13),"",'ENGAGEMENTS 2026'!M13)</f>
        <v>FONCTIONNEMENT</v>
      </c>
      <c r="H13" t="str">
        <f>IF(ISBLANK('ENGAGEMENTS 2026'!C13),"",'ENGAGEMENTS 2026'!AF13)</f>
        <v>ENGAGE</v>
      </c>
      <c r="I13" t="str">
        <f>IF(ISBLANK('ENGAGEMENTS 2026'!C13),"",'ENGAGEMENTS 2026'!H13)</f>
        <v>VALIDE</v>
      </c>
      <c r="J13" s="72">
        <f>IF(ISBLANK('ENGAGEMENTS 2026'!C13),"",IF(AND(OR($E13="INFRUCTUEUX",$E13="ANNULE"),$C13="AOO-M"),'ENGAGEMENTS 2026'!P13,IF($H13="EN COURS DE PREENGAGEMENT",'ENGAGEMENTS 2026'!O13,IF($H13="PREENGAGE",IF($E13="ATTRIBUE",'ENGAGEMENTS 2026'!AE13,'ENGAGEMENTS 2026'!O13),'ENGAGEMENTS 2026'!AE13))))</f>
        <v>113142.48</v>
      </c>
      <c r="K13" s="97">
        <f>IF(ISBLANK('ENGAGEMENTS 2026'!W13),"",'ENGAGEMENTS 2026'!W13)</f>
        <v>46022</v>
      </c>
      <c r="L13" s="73">
        <f t="shared" ca="1" si="0"/>
        <v>266</v>
      </c>
      <c r="M13" t="str">
        <f t="shared" si="1"/>
        <v>Engagé</v>
      </c>
      <c r="N13" t="str">
        <f>IF(ISBLANK('ENGAGEMENTS 2026'!C13),"",'ENGAGEMENTS 2026'!L13)</f>
        <v>Ordinaire</v>
      </c>
      <c r="O13" t="str">
        <f>IF(ISBLANK('ENGAGEMENTS 2026'!C13),"",'ENGAGEMENTS 2026'!M13)</f>
        <v>FONCTIONNEMENT</v>
      </c>
      <c r="P13" t="str">
        <f>IF(ISBLANK('ENGAGEMENTS 2026'!C13),"",'ENGAGEMENTS 2026'!K13)</f>
        <v>NON CONCERNE</v>
      </c>
      <c r="Q13" t="str">
        <f>IF($A13="","",IF(OR($E13="INFRUCTUEUX",$E13="ANNULE"),$A13&amp;"|"&amp;(COUNTIFS($A$2:$A13,$A13,$E$2:$E13,"INFRUCTUEUX")+COUNTIFS($A$2:$A13,$A13,$E$2:$E13,"ANNULE")),""))</f>
        <v/>
      </c>
    </row>
    <row r="14" spans="1:17" x14ac:dyDescent="0.25">
      <c r="A14" t="str">
        <f>IF(ISBLANK('ENGAGEMENTS 2026'!C14),"",IF('ENGAGEMENTS 2026'!C14="DTSI","DCT",'ENGAGEMENTS 2026'!C14))</f>
        <v>ARRIYADIA</v>
      </c>
      <c r="B14" t="str">
        <f>IF(ISBLANK('ENGAGEMENTS 2026'!C14),"",'ENGAGEMENTS 2026'!D14)</f>
        <v>PV N° : 01RC2025- DCCCA</v>
      </c>
      <c r="C14" t="str">
        <f>IF(ISBLANK('ENGAGEMENTS 2026'!C14),"",'ENGAGEMENTS 2026'!E14)</f>
        <v>CONTRAT</v>
      </c>
      <c r="D14" t="str">
        <f>IF(ISBLANK('ENGAGEMENTS 2026'!C14),"",'ENGAGEMENTS 2026'!G14)</f>
        <v>YOUSSEF EL FERNANI  - Cadreur plateau</v>
      </c>
      <c r="E14" t="str">
        <f>IF(ISBLANK('ENGAGEMENTS 2026'!C14),"",'ENGAGEMENTS 2026'!I14)</f>
        <v>APPROUVE</v>
      </c>
      <c r="F14">
        <f>IF(ISBLANK('ENGAGEMENTS 2026'!C14),"",'ENGAGEMENTS 2026'!J14)</f>
        <v>0</v>
      </c>
      <c r="G14" t="str">
        <f>IF(ISBLANK('ENGAGEMENTS 2026'!C14),"",'ENGAGEMENTS 2026'!M14)</f>
        <v>FONCTIONNEMENT</v>
      </c>
      <c r="H14" t="str">
        <f>IF(ISBLANK('ENGAGEMENTS 2026'!C14),"",'ENGAGEMENTS 2026'!AF14)</f>
        <v>ENGAGE</v>
      </c>
      <c r="I14" t="str">
        <f>IF(ISBLANK('ENGAGEMENTS 2026'!C14),"",'ENGAGEMENTS 2026'!H14)</f>
        <v>VALIDE</v>
      </c>
      <c r="J14" s="72">
        <f>IF(ISBLANK('ENGAGEMENTS 2026'!C14),"",IF(AND(OR($E14="INFRUCTUEUX",$E14="ANNULE"),$C14="AOO-M"),'ENGAGEMENTS 2026'!P14,IF($H14="EN COURS DE PREENGAGEMENT",'ENGAGEMENTS 2026'!O14,IF($H14="PREENGAGE",IF($E14="ATTRIBUE",'ENGAGEMENTS 2026'!AE14,'ENGAGEMENTS 2026'!O14),'ENGAGEMENTS 2026'!AE14))))</f>
        <v>113142.48</v>
      </c>
      <c r="K14" s="97">
        <f>IF(ISBLANK('ENGAGEMENTS 2026'!W14),"",'ENGAGEMENTS 2026'!W14)</f>
        <v>46022</v>
      </c>
      <c r="L14" s="73">
        <f t="shared" ca="1" si="0"/>
        <v>266</v>
      </c>
      <c r="M14" t="str">
        <f t="shared" si="1"/>
        <v>Engagé</v>
      </c>
      <c r="N14" t="str">
        <f>IF(ISBLANK('ENGAGEMENTS 2026'!C14),"",'ENGAGEMENTS 2026'!L14)</f>
        <v>Ordinaire</v>
      </c>
      <c r="O14" t="str">
        <f>IF(ISBLANK('ENGAGEMENTS 2026'!C14),"",'ENGAGEMENTS 2026'!M14)</f>
        <v>FONCTIONNEMENT</v>
      </c>
      <c r="P14" t="str">
        <f>IF(ISBLANK('ENGAGEMENTS 2026'!C14),"",'ENGAGEMENTS 2026'!K14)</f>
        <v>NON CONCERNE</v>
      </c>
      <c r="Q14" t="str">
        <f>IF($A14="","",IF(OR($E14="INFRUCTUEUX",$E14="ANNULE"),$A14&amp;"|"&amp;(COUNTIFS($A$2:$A14,$A14,$E$2:$E14,"INFRUCTUEUX")+COUNTIFS($A$2:$A14,$A14,$E$2:$E14,"ANNULE")),""))</f>
        <v/>
      </c>
    </row>
    <row r="15" spans="1:17" x14ac:dyDescent="0.25">
      <c r="A15" t="str">
        <f>IF(ISBLANK('ENGAGEMENTS 2026'!C15),"",IF('ENGAGEMENTS 2026'!C15="DTSI","DCT",'ENGAGEMENTS 2026'!C15))</f>
        <v>ARRIYADIA</v>
      </c>
      <c r="B15" t="str">
        <f>IF(ISBLANK('ENGAGEMENTS 2026'!C15),"",'ENGAGEMENTS 2026'!D15)</f>
        <v>PV N° : 01RC2025- DCCCA</v>
      </c>
      <c r="C15" t="str">
        <f>IF(ISBLANK('ENGAGEMENTS 2026'!C15),"",'ENGAGEMENTS 2026'!E15)</f>
        <v>CONTRAT</v>
      </c>
      <c r="D15" t="str">
        <f>IF(ISBLANK('ENGAGEMENTS 2026'!C15),"",'ENGAGEMENTS 2026'!G15)</f>
        <v>YOUNES ZARIR - Cameraman/reporteur</v>
      </c>
      <c r="E15" t="str">
        <f>IF(ISBLANK('ENGAGEMENTS 2026'!C15),"",'ENGAGEMENTS 2026'!I15)</f>
        <v>APPROUVE</v>
      </c>
      <c r="F15">
        <f>IF(ISBLANK('ENGAGEMENTS 2026'!C15),"",'ENGAGEMENTS 2026'!J15)</f>
        <v>0</v>
      </c>
      <c r="G15" t="str">
        <f>IF(ISBLANK('ENGAGEMENTS 2026'!C15),"",'ENGAGEMENTS 2026'!M15)</f>
        <v>FONCTIONNEMENT</v>
      </c>
      <c r="H15" t="str">
        <f>IF(ISBLANK('ENGAGEMENTS 2026'!C15),"",'ENGAGEMENTS 2026'!AF15)</f>
        <v>ENGAGE</v>
      </c>
      <c r="I15" t="str">
        <f>IF(ISBLANK('ENGAGEMENTS 2026'!C15),"",'ENGAGEMENTS 2026'!H15)</f>
        <v>VALIDE</v>
      </c>
      <c r="J15" s="72">
        <f>IF(ISBLANK('ENGAGEMENTS 2026'!C15),"",IF(AND(OR($E15="INFRUCTUEUX",$E15="ANNULE"),$C15="AOO-M"),'ENGAGEMENTS 2026'!P15,IF($H15="EN COURS DE PREENGAGEMENT",'ENGAGEMENTS 2026'!O15,IF($H15="PREENGAGE",IF($E15="ATTRIBUE",'ENGAGEMENTS 2026'!AE15,'ENGAGEMENTS 2026'!O15),'ENGAGEMENTS 2026'!AE15))))</f>
        <v>113142.48</v>
      </c>
      <c r="K15" s="97">
        <f>IF(ISBLANK('ENGAGEMENTS 2026'!W15),"",'ENGAGEMENTS 2026'!W15)</f>
        <v>46022</v>
      </c>
      <c r="L15" s="73">
        <f t="shared" ca="1" si="0"/>
        <v>266</v>
      </c>
      <c r="M15" t="str">
        <f t="shared" si="1"/>
        <v>Engagé</v>
      </c>
      <c r="N15" t="str">
        <f>IF(ISBLANK('ENGAGEMENTS 2026'!C15),"",'ENGAGEMENTS 2026'!L15)</f>
        <v>Ordinaire</v>
      </c>
      <c r="O15" t="str">
        <f>IF(ISBLANK('ENGAGEMENTS 2026'!C15),"",'ENGAGEMENTS 2026'!M15)</f>
        <v>FONCTIONNEMENT</v>
      </c>
      <c r="P15" t="str">
        <f>IF(ISBLANK('ENGAGEMENTS 2026'!C15),"",'ENGAGEMENTS 2026'!K15)</f>
        <v>NON CONCERNE</v>
      </c>
      <c r="Q15" t="str">
        <f>IF($A15="","",IF(OR($E15="INFRUCTUEUX",$E15="ANNULE"),$A15&amp;"|"&amp;(COUNTIFS($A$2:$A15,$A15,$E$2:$E15,"INFRUCTUEUX")+COUNTIFS($A$2:$A15,$A15,$E$2:$E15,"ANNULE")),""))</f>
        <v/>
      </c>
    </row>
    <row r="16" spans="1:17" x14ac:dyDescent="0.25">
      <c r="A16" t="str">
        <f>IF(ISBLANK('ENGAGEMENTS 2026'!C16),"",IF('ENGAGEMENTS 2026'!C16="DTSI","DCT",'ENGAGEMENTS 2026'!C16))</f>
        <v>ARRIYADIA</v>
      </c>
      <c r="B16" t="str">
        <f>IF(ISBLANK('ENGAGEMENTS 2026'!C16),"",'ENGAGEMENTS 2026'!D16)</f>
        <v>PV N° : 01RC2025- DCCCA</v>
      </c>
      <c r="C16" t="str">
        <f>IF(ISBLANK('ENGAGEMENTS 2026'!C16),"",'ENGAGEMENTS 2026'!E16)</f>
        <v>CONTRAT</v>
      </c>
      <c r="D16" t="str">
        <f>IF(ISBLANK('ENGAGEMENTS 2026'!C16),"",'ENGAGEMENTS 2026'!G16)</f>
        <v>AZEDDINE ESSATOURI  - Cameraman/reporteur</v>
      </c>
      <c r="E16" t="str">
        <f>IF(ISBLANK('ENGAGEMENTS 2026'!C16),"",'ENGAGEMENTS 2026'!I16)</f>
        <v>APPROUVE</v>
      </c>
      <c r="F16">
        <f>IF(ISBLANK('ENGAGEMENTS 2026'!C16),"",'ENGAGEMENTS 2026'!J16)</f>
        <v>0</v>
      </c>
      <c r="G16" t="str">
        <f>IF(ISBLANK('ENGAGEMENTS 2026'!C16),"",'ENGAGEMENTS 2026'!M16)</f>
        <v>FONCTIONNEMENT</v>
      </c>
      <c r="H16" t="str">
        <f>IF(ISBLANK('ENGAGEMENTS 2026'!C16),"",'ENGAGEMENTS 2026'!AF16)</f>
        <v>ENGAGE</v>
      </c>
      <c r="I16" t="str">
        <f>IF(ISBLANK('ENGAGEMENTS 2026'!C16),"",'ENGAGEMENTS 2026'!H16)</f>
        <v>VALIDE</v>
      </c>
      <c r="J16" s="72">
        <f>IF(ISBLANK('ENGAGEMENTS 2026'!C16),"",IF(AND(OR($E16="INFRUCTUEUX",$E16="ANNULE"),$C16="AOO-M"),'ENGAGEMENTS 2026'!P16,IF($H16="EN COURS DE PREENGAGEMENT",'ENGAGEMENTS 2026'!O16,IF($H16="PREENGAGE",IF($E16="ATTRIBUE",'ENGAGEMENTS 2026'!AE16,'ENGAGEMENTS 2026'!O16),'ENGAGEMENTS 2026'!AE16))))</f>
        <v>113142.48</v>
      </c>
      <c r="K16" s="97">
        <f>IF(ISBLANK('ENGAGEMENTS 2026'!W16),"",'ENGAGEMENTS 2026'!W16)</f>
        <v>46022</v>
      </c>
      <c r="L16" s="73">
        <f t="shared" ca="1" si="0"/>
        <v>266</v>
      </c>
      <c r="M16" t="str">
        <f t="shared" si="1"/>
        <v>Engagé</v>
      </c>
      <c r="N16" t="str">
        <f>IF(ISBLANK('ENGAGEMENTS 2026'!C16),"",'ENGAGEMENTS 2026'!L16)</f>
        <v>Ordinaire</v>
      </c>
      <c r="O16" t="str">
        <f>IF(ISBLANK('ENGAGEMENTS 2026'!C16),"",'ENGAGEMENTS 2026'!M16)</f>
        <v>FONCTIONNEMENT</v>
      </c>
      <c r="P16" t="str">
        <f>IF(ISBLANK('ENGAGEMENTS 2026'!C16),"",'ENGAGEMENTS 2026'!K16)</f>
        <v>NON CONCERNE</v>
      </c>
      <c r="Q16" t="str">
        <f>IF($A16="","",IF(OR($E16="INFRUCTUEUX",$E16="ANNULE"),$A16&amp;"|"&amp;(COUNTIFS($A$2:$A16,$A16,$E$2:$E16,"INFRUCTUEUX")+COUNTIFS($A$2:$A16,$A16,$E$2:$E16,"ANNULE")),""))</f>
        <v/>
      </c>
    </row>
    <row r="17" spans="1:17" x14ac:dyDescent="0.25">
      <c r="A17" t="str">
        <f>IF(ISBLANK('ENGAGEMENTS 2026'!C17),"",IF('ENGAGEMENTS 2026'!C17="DTSI","DCT",'ENGAGEMENTS 2026'!C17))</f>
        <v>ARRIYADIA</v>
      </c>
      <c r="B17" t="str">
        <f>IF(ISBLANK('ENGAGEMENTS 2026'!C17),"",'ENGAGEMENTS 2026'!D17)</f>
        <v>PV N° : 01RC2025- DCCCA</v>
      </c>
      <c r="C17" t="str">
        <f>IF(ISBLANK('ENGAGEMENTS 2026'!C17),"",'ENGAGEMENTS 2026'!E17)</f>
        <v>CONTRAT</v>
      </c>
      <c r="D17" t="str">
        <f>IF(ISBLANK('ENGAGEMENTS 2026'!C17),"",'ENGAGEMENTS 2026'!G17)</f>
        <v>SOUFIANE ZIAT  - Cameraman/reporteur</v>
      </c>
      <c r="E17" t="str">
        <f>IF(ISBLANK('ENGAGEMENTS 2026'!C17),"",'ENGAGEMENTS 2026'!I17)</f>
        <v>APPROUVE</v>
      </c>
      <c r="F17">
        <f>IF(ISBLANK('ENGAGEMENTS 2026'!C17),"",'ENGAGEMENTS 2026'!J17)</f>
        <v>0</v>
      </c>
      <c r="G17" t="str">
        <f>IF(ISBLANK('ENGAGEMENTS 2026'!C17),"",'ENGAGEMENTS 2026'!M17)</f>
        <v>FONCTIONNEMENT</v>
      </c>
      <c r="H17" t="str">
        <f>IF(ISBLANK('ENGAGEMENTS 2026'!C17),"",'ENGAGEMENTS 2026'!AF17)</f>
        <v>ENGAGE</v>
      </c>
      <c r="I17" t="str">
        <f>IF(ISBLANK('ENGAGEMENTS 2026'!C17),"",'ENGAGEMENTS 2026'!H17)</f>
        <v>VALIDE</v>
      </c>
      <c r="J17" s="72">
        <f>IF(ISBLANK('ENGAGEMENTS 2026'!C17),"",IF(AND(OR($E17="INFRUCTUEUX",$E17="ANNULE"),$C17="AOO-M"),'ENGAGEMENTS 2026'!P17,IF($H17="EN COURS DE PREENGAGEMENT",'ENGAGEMENTS 2026'!O17,IF($H17="PREENGAGE",IF($E17="ATTRIBUE",'ENGAGEMENTS 2026'!AE17,'ENGAGEMENTS 2026'!O17),'ENGAGEMENTS 2026'!AE17))))</f>
        <v>113142.48</v>
      </c>
      <c r="K17" s="97">
        <f>IF(ISBLANK('ENGAGEMENTS 2026'!W17),"",'ENGAGEMENTS 2026'!W17)</f>
        <v>46022</v>
      </c>
      <c r="L17" s="73">
        <f t="shared" ca="1" si="0"/>
        <v>266</v>
      </c>
      <c r="M17" t="str">
        <f t="shared" si="1"/>
        <v>Engagé</v>
      </c>
      <c r="N17" t="str">
        <f>IF(ISBLANK('ENGAGEMENTS 2026'!C17),"",'ENGAGEMENTS 2026'!L17)</f>
        <v>Ordinaire</v>
      </c>
      <c r="O17" t="str">
        <f>IF(ISBLANK('ENGAGEMENTS 2026'!C17),"",'ENGAGEMENTS 2026'!M17)</f>
        <v>FONCTIONNEMENT</v>
      </c>
      <c r="P17" t="str">
        <f>IF(ISBLANK('ENGAGEMENTS 2026'!C17),"",'ENGAGEMENTS 2026'!K17)</f>
        <v>NON CONCERNE</v>
      </c>
      <c r="Q17" t="str">
        <f>IF($A17="","",IF(OR($E17="INFRUCTUEUX",$E17="ANNULE"),$A17&amp;"|"&amp;(COUNTIFS($A$2:$A17,$A17,$E$2:$E17,"INFRUCTUEUX")+COUNTIFS($A$2:$A17,$A17,$E$2:$E17,"ANNULE")),""))</f>
        <v/>
      </c>
    </row>
    <row r="18" spans="1:17" x14ac:dyDescent="0.25">
      <c r="A18" t="str">
        <f>IF(ISBLANK('ENGAGEMENTS 2026'!C18),"",IF('ENGAGEMENTS 2026'!C18="DTSI","DCT",'ENGAGEMENTS 2026'!C18))</f>
        <v>ARRIYADIA</v>
      </c>
      <c r="B18" t="str">
        <f>IF(ISBLANK('ENGAGEMENTS 2026'!C18),"",'ENGAGEMENTS 2026'!D18)</f>
        <v>PV N° : 01RC2025- DCCCA</v>
      </c>
      <c r="C18" t="str">
        <f>IF(ISBLANK('ENGAGEMENTS 2026'!C18),"",'ENGAGEMENTS 2026'!E18)</f>
        <v>CONTRAT</v>
      </c>
      <c r="D18" t="str">
        <f>IF(ISBLANK('ENGAGEMENTS 2026'!C18),"",'ENGAGEMENTS 2026'!G18)</f>
        <v>ABDELHAK EL GANTITI  - Cameraman/reporteur</v>
      </c>
      <c r="E18" t="str">
        <f>IF(ISBLANK('ENGAGEMENTS 2026'!C18),"",'ENGAGEMENTS 2026'!I18)</f>
        <v>APPROUVE</v>
      </c>
      <c r="F18">
        <f>IF(ISBLANK('ENGAGEMENTS 2026'!C18),"",'ENGAGEMENTS 2026'!J18)</f>
        <v>0</v>
      </c>
      <c r="G18" t="str">
        <f>IF(ISBLANK('ENGAGEMENTS 2026'!C18),"",'ENGAGEMENTS 2026'!M18)</f>
        <v>FONCTIONNEMENT</v>
      </c>
      <c r="H18" t="str">
        <f>IF(ISBLANK('ENGAGEMENTS 2026'!C18),"",'ENGAGEMENTS 2026'!AF18)</f>
        <v>ENGAGE</v>
      </c>
      <c r="I18" t="str">
        <f>IF(ISBLANK('ENGAGEMENTS 2026'!C18),"",'ENGAGEMENTS 2026'!H18)</f>
        <v>VALIDE</v>
      </c>
      <c r="J18" s="72">
        <f>IF(ISBLANK('ENGAGEMENTS 2026'!C18),"",IF(AND(OR($E18="INFRUCTUEUX",$E18="ANNULE"),$C18="AOO-M"),'ENGAGEMENTS 2026'!P18,IF($H18="EN COURS DE PREENGAGEMENT",'ENGAGEMENTS 2026'!O18,IF($H18="PREENGAGE",IF($E18="ATTRIBUE",'ENGAGEMENTS 2026'!AE18,'ENGAGEMENTS 2026'!O18),'ENGAGEMENTS 2026'!AE18))))</f>
        <v>113142.48</v>
      </c>
      <c r="K18" s="97">
        <f>IF(ISBLANK('ENGAGEMENTS 2026'!W18),"",'ENGAGEMENTS 2026'!W18)</f>
        <v>46022</v>
      </c>
      <c r="L18" s="73">
        <f t="shared" ca="1" si="0"/>
        <v>266</v>
      </c>
      <c r="M18" t="str">
        <f t="shared" si="1"/>
        <v>Engagé</v>
      </c>
      <c r="N18" t="str">
        <f>IF(ISBLANK('ENGAGEMENTS 2026'!C18),"",'ENGAGEMENTS 2026'!L18)</f>
        <v>Ordinaire</v>
      </c>
      <c r="O18" t="str">
        <f>IF(ISBLANK('ENGAGEMENTS 2026'!C18),"",'ENGAGEMENTS 2026'!M18)</f>
        <v>FONCTIONNEMENT</v>
      </c>
      <c r="P18" t="str">
        <f>IF(ISBLANK('ENGAGEMENTS 2026'!C18),"",'ENGAGEMENTS 2026'!K18)</f>
        <v>NON CONCERNE</v>
      </c>
      <c r="Q18" t="str">
        <f>IF($A18="","",IF(OR($E18="INFRUCTUEUX",$E18="ANNULE"),$A18&amp;"|"&amp;(COUNTIFS($A$2:$A18,$A18,$E$2:$E18,"INFRUCTUEUX")+COUNTIFS($A$2:$A18,$A18,$E$2:$E18,"ANNULE")),""))</f>
        <v/>
      </c>
    </row>
    <row r="19" spans="1:17" x14ac:dyDescent="0.25">
      <c r="A19" t="str">
        <f>IF(ISBLANK('ENGAGEMENTS 2026'!C19),"",IF('ENGAGEMENTS 2026'!C19="DTSI","DCT",'ENGAGEMENTS 2026'!C19))</f>
        <v>ARRIYADIA</v>
      </c>
      <c r="B19" t="str">
        <f>IF(ISBLANK('ENGAGEMENTS 2026'!C19),"",'ENGAGEMENTS 2026'!D19)</f>
        <v>PV N° : 01RC2025- DCCCA</v>
      </c>
      <c r="C19" t="str">
        <f>IF(ISBLANK('ENGAGEMENTS 2026'!C19),"",'ENGAGEMENTS 2026'!E19)</f>
        <v>CONTRAT</v>
      </c>
      <c r="D19" t="str">
        <f>IF(ISBLANK('ENGAGEMENTS 2026'!C19),"",'ENGAGEMENTS 2026'!G19)</f>
        <v>MOHAMED RAFIQ – Cadreur plateau/technicien coordinateur d’antenne TV</v>
      </c>
      <c r="E19" t="str">
        <f>IF(ISBLANK('ENGAGEMENTS 2026'!C19),"",'ENGAGEMENTS 2026'!I19)</f>
        <v>APPROUVE</v>
      </c>
      <c r="F19">
        <f>IF(ISBLANK('ENGAGEMENTS 2026'!C19),"",'ENGAGEMENTS 2026'!J19)</f>
        <v>0</v>
      </c>
      <c r="G19" t="str">
        <f>IF(ISBLANK('ENGAGEMENTS 2026'!C19),"",'ENGAGEMENTS 2026'!M19)</f>
        <v>FONCTIONNEMENT</v>
      </c>
      <c r="H19" t="str">
        <f>IF(ISBLANK('ENGAGEMENTS 2026'!C19),"",'ENGAGEMENTS 2026'!AF19)</f>
        <v>ENGAGE</v>
      </c>
      <c r="I19" t="str">
        <f>IF(ISBLANK('ENGAGEMENTS 2026'!C19),"",'ENGAGEMENTS 2026'!H19)</f>
        <v>VALIDE</v>
      </c>
      <c r="J19" s="72">
        <f>IF(ISBLANK('ENGAGEMENTS 2026'!C19),"",IF(AND(OR($E19="INFRUCTUEUX",$E19="ANNULE"),$C19="AOO-M"),'ENGAGEMENTS 2026'!P19,IF($H19="EN COURS DE PREENGAGEMENT",'ENGAGEMENTS 2026'!O19,IF($H19="PREENGAGE",IF($E19="ATTRIBUE",'ENGAGEMENTS 2026'!AE19,'ENGAGEMENTS 2026'!O19),'ENGAGEMENTS 2026'!AE19))))</f>
        <v>113142.48</v>
      </c>
      <c r="K19" s="97">
        <f>IF(ISBLANK('ENGAGEMENTS 2026'!W19),"",'ENGAGEMENTS 2026'!W19)</f>
        <v>46022</v>
      </c>
      <c r="L19" s="73">
        <f t="shared" ca="1" si="0"/>
        <v>266</v>
      </c>
      <c r="M19" t="str">
        <f t="shared" si="1"/>
        <v>Engagé</v>
      </c>
      <c r="N19" t="str">
        <f>IF(ISBLANK('ENGAGEMENTS 2026'!C19),"",'ENGAGEMENTS 2026'!L19)</f>
        <v>Ordinaire</v>
      </c>
      <c r="O19" t="str">
        <f>IF(ISBLANK('ENGAGEMENTS 2026'!C19),"",'ENGAGEMENTS 2026'!M19)</f>
        <v>FONCTIONNEMENT</v>
      </c>
      <c r="P19" t="str">
        <f>IF(ISBLANK('ENGAGEMENTS 2026'!C19),"",'ENGAGEMENTS 2026'!K19)</f>
        <v>NON CONCERNE</v>
      </c>
      <c r="Q19" t="str">
        <f>IF($A19="","",IF(OR($E19="INFRUCTUEUX",$E19="ANNULE"),$A19&amp;"|"&amp;(COUNTIFS($A$2:$A19,$A19,$E$2:$E19,"INFRUCTUEUX")+COUNTIFS($A$2:$A19,$A19,$E$2:$E19,"ANNULE")),""))</f>
        <v/>
      </c>
    </row>
    <row r="20" spans="1:17" x14ac:dyDescent="0.25">
      <c r="A20" t="str">
        <f>IF(ISBLANK('ENGAGEMENTS 2026'!C20),"",IF('ENGAGEMENTS 2026'!C20="DTSI","DCT",'ENGAGEMENTS 2026'!C20))</f>
        <v>ARRIYADIA</v>
      </c>
      <c r="B20" t="str">
        <f>IF(ISBLANK('ENGAGEMENTS 2026'!C20),"",'ENGAGEMENTS 2026'!D20)</f>
        <v>PV N° : 01RC2025- DCCCA</v>
      </c>
      <c r="C20" t="str">
        <f>IF(ISBLANK('ENGAGEMENTS 2026'!C20),"",'ENGAGEMENTS 2026'!E20)</f>
        <v>CONTRAT</v>
      </c>
      <c r="D20" t="str">
        <f>IF(ISBLANK('ENGAGEMENTS 2026'!C20),"",'ENGAGEMENTS 2026'!G20)</f>
        <v>ASMAA ADDAR - Monteur truquiste</v>
      </c>
      <c r="E20" t="str">
        <f>IF(ISBLANK('ENGAGEMENTS 2026'!C20),"",'ENGAGEMENTS 2026'!I20)</f>
        <v>APPROUVE</v>
      </c>
      <c r="F20">
        <f>IF(ISBLANK('ENGAGEMENTS 2026'!C20),"",'ENGAGEMENTS 2026'!J20)</f>
        <v>0</v>
      </c>
      <c r="G20" t="str">
        <f>IF(ISBLANK('ENGAGEMENTS 2026'!C20),"",'ENGAGEMENTS 2026'!M20)</f>
        <v>FONCTIONNEMENT</v>
      </c>
      <c r="H20" t="str">
        <f>IF(ISBLANK('ENGAGEMENTS 2026'!C20),"",'ENGAGEMENTS 2026'!AF20)</f>
        <v>ENGAGE</v>
      </c>
      <c r="I20" t="str">
        <f>IF(ISBLANK('ENGAGEMENTS 2026'!C20),"",'ENGAGEMENTS 2026'!H20)</f>
        <v>VALIDE</v>
      </c>
      <c r="J20" s="72">
        <f>IF(ISBLANK('ENGAGEMENTS 2026'!C20),"",IF(AND(OR($E20="INFRUCTUEUX",$E20="ANNULE"),$C20="AOO-M"),'ENGAGEMENTS 2026'!P20,IF($H20="EN COURS DE PREENGAGEMENT",'ENGAGEMENTS 2026'!O20,IF($H20="PREENGAGE",IF($E20="ATTRIBUE",'ENGAGEMENTS 2026'!AE20,'ENGAGEMENTS 2026'!O20),'ENGAGEMENTS 2026'!AE20))))</f>
        <v>113142.48</v>
      </c>
      <c r="K20" s="97">
        <f>IF(ISBLANK('ENGAGEMENTS 2026'!W20),"",'ENGAGEMENTS 2026'!W20)</f>
        <v>46022</v>
      </c>
      <c r="L20" s="73">
        <f t="shared" ca="1" si="0"/>
        <v>266</v>
      </c>
      <c r="M20" t="str">
        <f t="shared" si="1"/>
        <v>Engagé</v>
      </c>
      <c r="N20" t="str">
        <f>IF(ISBLANK('ENGAGEMENTS 2026'!C20),"",'ENGAGEMENTS 2026'!L20)</f>
        <v>Ordinaire</v>
      </c>
      <c r="O20" t="str">
        <f>IF(ISBLANK('ENGAGEMENTS 2026'!C20),"",'ENGAGEMENTS 2026'!M20)</f>
        <v>FONCTIONNEMENT</v>
      </c>
      <c r="P20" t="str">
        <f>IF(ISBLANK('ENGAGEMENTS 2026'!C20),"",'ENGAGEMENTS 2026'!K20)</f>
        <v>NON CONCERNE</v>
      </c>
      <c r="Q20" t="str">
        <f>IF($A20="","",IF(OR($E20="INFRUCTUEUX",$E20="ANNULE"),$A20&amp;"|"&amp;(COUNTIFS($A$2:$A20,$A20,$E$2:$E20,"INFRUCTUEUX")+COUNTIFS($A$2:$A20,$A20,$E$2:$E20,"ANNULE")),""))</f>
        <v/>
      </c>
    </row>
    <row r="21" spans="1:17" x14ac:dyDescent="0.25">
      <c r="A21" t="str">
        <f>IF(ISBLANK('ENGAGEMENTS 2026'!C21),"",IF('ENGAGEMENTS 2026'!C21="DTSI","DCT",'ENGAGEMENTS 2026'!C21))</f>
        <v>ARRIYADIA</v>
      </c>
      <c r="B21" t="str">
        <f>IF(ISBLANK('ENGAGEMENTS 2026'!C21),"",'ENGAGEMENTS 2026'!D21)</f>
        <v>PV N° : 01RC2025- DCCCA</v>
      </c>
      <c r="C21" t="str">
        <f>IF(ISBLANK('ENGAGEMENTS 2026'!C21),"",'ENGAGEMENTS 2026'!E21)</f>
        <v>CONTRAT</v>
      </c>
      <c r="D21" t="str">
        <f>IF(ISBLANK('ENGAGEMENTS 2026'!C21),"",'ENGAGEMENTS 2026'!G21)</f>
        <v>BAII FATIMA ZAHRA - Monteur truquiste</v>
      </c>
      <c r="E21" t="str">
        <f>IF(ISBLANK('ENGAGEMENTS 2026'!C21),"",'ENGAGEMENTS 2026'!I21)</f>
        <v>APPROUVE</v>
      </c>
      <c r="F21">
        <f>IF(ISBLANK('ENGAGEMENTS 2026'!C21),"",'ENGAGEMENTS 2026'!J21)</f>
        <v>0</v>
      </c>
      <c r="G21" t="str">
        <f>IF(ISBLANK('ENGAGEMENTS 2026'!C21),"",'ENGAGEMENTS 2026'!M21)</f>
        <v>FONCTIONNEMENT</v>
      </c>
      <c r="H21" t="str">
        <f>IF(ISBLANK('ENGAGEMENTS 2026'!C21),"",'ENGAGEMENTS 2026'!AF21)</f>
        <v>ENGAGE</v>
      </c>
      <c r="I21" t="str">
        <f>IF(ISBLANK('ENGAGEMENTS 2026'!C21),"",'ENGAGEMENTS 2026'!H21)</f>
        <v>VALIDE</v>
      </c>
      <c r="J21" s="72">
        <f>IF(ISBLANK('ENGAGEMENTS 2026'!C21),"",IF(AND(OR($E21="INFRUCTUEUX",$E21="ANNULE"),$C21="AOO-M"),'ENGAGEMENTS 2026'!P21,IF($H21="EN COURS DE PREENGAGEMENT",'ENGAGEMENTS 2026'!O21,IF($H21="PREENGAGE",IF($E21="ATTRIBUE",'ENGAGEMENTS 2026'!AE21,'ENGAGEMENTS 2026'!O21),'ENGAGEMENTS 2026'!AE21))))</f>
        <v>113142.48</v>
      </c>
      <c r="K21" s="97">
        <f>IF(ISBLANK('ENGAGEMENTS 2026'!W21),"",'ENGAGEMENTS 2026'!W21)</f>
        <v>46022</v>
      </c>
      <c r="L21" s="73">
        <f t="shared" ca="1" si="0"/>
        <v>266</v>
      </c>
      <c r="M21" t="str">
        <f t="shared" si="1"/>
        <v>Engagé</v>
      </c>
      <c r="N21" t="str">
        <f>IF(ISBLANK('ENGAGEMENTS 2026'!C21),"",'ENGAGEMENTS 2026'!L21)</f>
        <v>Ordinaire</v>
      </c>
      <c r="O21" t="str">
        <f>IF(ISBLANK('ENGAGEMENTS 2026'!C21),"",'ENGAGEMENTS 2026'!M21)</f>
        <v>FONCTIONNEMENT</v>
      </c>
      <c r="P21" t="str">
        <f>IF(ISBLANK('ENGAGEMENTS 2026'!C21),"",'ENGAGEMENTS 2026'!K21)</f>
        <v>NON CONCERNE</v>
      </c>
      <c r="Q21" t="str">
        <f>IF($A21="","",IF(OR($E21="INFRUCTUEUX",$E21="ANNULE"),$A21&amp;"|"&amp;(COUNTIFS($A$2:$A21,$A21,$E$2:$E21,"INFRUCTUEUX")+COUNTIFS($A$2:$A21,$A21,$E$2:$E21,"ANNULE")),""))</f>
        <v/>
      </c>
    </row>
    <row r="22" spans="1:17" x14ac:dyDescent="0.25">
      <c r="A22" t="str">
        <f>IF(ISBLANK('ENGAGEMENTS 2026'!C22),"",IF('ENGAGEMENTS 2026'!C22="DTSI","DCT",'ENGAGEMENTS 2026'!C22))</f>
        <v>ARRIYADIA</v>
      </c>
      <c r="B22" t="str">
        <f>IF(ISBLANK('ENGAGEMENTS 2026'!C22),"",'ENGAGEMENTS 2026'!D22)</f>
        <v>PV N° : 01RC2025- DCCCA</v>
      </c>
      <c r="C22" t="str">
        <f>IF(ISBLANK('ENGAGEMENTS 2026'!C22),"",'ENGAGEMENTS 2026'!E22)</f>
        <v>CONTRAT</v>
      </c>
      <c r="D22" t="str">
        <f>IF(ISBLANK('ENGAGEMENTS 2026'!C22),"",'ENGAGEMENTS 2026'!G22)</f>
        <v>DOUAA HMIMOU - Monteur truquiste</v>
      </c>
      <c r="E22" t="str">
        <f>IF(ISBLANK('ENGAGEMENTS 2026'!C22),"",'ENGAGEMENTS 2026'!I22)</f>
        <v>APPROUVE</v>
      </c>
      <c r="F22">
        <f>IF(ISBLANK('ENGAGEMENTS 2026'!C22),"",'ENGAGEMENTS 2026'!J22)</f>
        <v>0</v>
      </c>
      <c r="G22" t="str">
        <f>IF(ISBLANK('ENGAGEMENTS 2026'!C22),"",'ENGAGEMENTS 2026'!M22)</f>
        <v>FONCTIONNEMENT</v>
      </c>
      <c r="H22" t="str">
        <f>IF(ISBLANK('ENGAGEMENTS 2026'!C22),"",'ENGAGEMENTS 2026'!AF22)</f>
        <v>ENGAGE</v>
      </c>
      <c r="I22" t="str">
        <f>IF(ISBLANK('ENGAGEMENTS 2026'!C22),"",'ENGAGEMENTS 2026'!H22)</f>
        <v>VALIDE</v>
      </c>
      <c r="J22" s="72">
        <f>IF(ISBLANK('ENGAGEMENTS 2026'!C22),"",IF(AND(OR($E22="INFRUCTUEUX",$E22="ANNULE"),$C22="AOO-M"),'ENGAGEMENTS 2026'!P22,IF($H22="EN COURS DE PREENGAGEMENT",'ENGAGEMENTS 2026'!O22,IF($H22="PREENGAGE",IF($E22="ATTRIBUE",'ENGAGEMENTS 2026'!AE22,'ENGAGEMENTS 2026'!O22),'ENGAGEMENTS 2026'!AE22))))</f>
        <v>113142.48</v>
      </c>
      <c r="K22" s="97">
        <f>IF(ISBLANK('ENGAGEMENTS 2026'!W22),"",'ENGAGEMENTS 2026'!W22)</f>
        <v>46022</v>
      </c>
      <c r="L22" s="73">
        <f t="shared" ca="1" si="0"/>
        <v>266</v>
      </c>
      <c r="M22" t="str">
        <f t="shared" si="1"/>
        <v>Engagé</v>
      </c>
      <c r="N22" t="str">
        <f>IF(ISBLANK('ENGAGEMENTS 2026'!C22),"",'ENGAGEMENTS 2026'!L22)</f>
        <v>Ordinaire</v>
      </c>
      <c r="O22" t="str">
        <f>IF(ISBLANK('ENGAGEMENTS 2026'!C22),"",'ENGAGEMENTS 2026'!M22)</f>
        <v>FONCTIONNEMENT</v>
      </c>
      <c r="P22" t="str">
        <f>IF(ISBLANK('ENGAGEMENTS 2026'!C22),"",'ENGAGEMENTS 2026'!K22)</f>
        <v>NON CONCERNE</v>
      </c>
      <c r="Q22" t="str">
        <f>IF($A22="","",IF(OR($E22="INFRUCTUEUX",$E22="ANNULE"),$A22&amp;"|"&amp;(COUNTIFS($A$2:$A22,$A22,$E$2:$E22,"INFRUCTUEUX")+COUNTIFS($A$2:$A22,$A22,$E$2:$E22,"ANNULE")),""))</f>
        <v/>
      </c>
    </row>
    <row r="23" spans="1:17" x14ac:dyDescent="0.25">
      <c r="A23" t="str">
        <f>IF(ISBLANK('ENGAGEMENTS 2026'!C23),"",IF('ENGAGEMENTS 2026'!C23="DTSI","DCT",'ENGAGEMENTS 2026'!C23))</f>
        <v>ARRIYADIA</v>
      </c>
      <c r="B23" t="str">
        <f>IF(ISBLANK('ENGAGEMENTS 2026'!C23),"",'ENGAGEMENTS 2026'!D23)</f>
        <v>PV N° : 01RC2025- DCCCA</v>
      </c>
      <c r="C23" t="str">
        <f>IF(ISBLANK('ENGAGEMENTS 2026'!C23),"",'ENGAGEMENTS 2026'!E23)</f>
        <v>CONTRAT</v>
      </c>
      <c r="D23" t="str">
        <f>IF(ISBLANK('ENGAGEMENTS 2026'!C23),"",'ENGAGEMENTS 2026'!G23)</f>
        <v>ROUZZAQ ANIS – Monteur truquiste /bande d’annonce</v>
      </c>
      <c r="E23" t="str">
        <f>IF(ISBLANK('ENGAGEMENTS 2026'!C23),"",'ENGAGEMENTS 2026'!I23)</f>
        <v>APPROUVE</v>
      </c>
      <c r="F23">
        <f>IF(ISBLANK('ENGAGEMENTS 2026'!C23),"",'ENGAGEMENTS 2026'!J23)</f>
        <v>0</v>
      </c>
      <c r="G23" t="str">
        <f>IF(ISBLANK('ENGAGEMENTS 2026'!C23),"",'ENGAGEMENTS 2026'!M23)</f>
        <v>FONCTIONNEMENT</v>
      </c>
      <c r="H23" t="str">
        <f>IF(ISBLANK('ENGAGEMENTS 2026'!C23),"",'ENGAGEMENTS 2026'!AF23)</f>
        <v>ENGAGE</v>
      </c>
      <c r="I23" t="str">
        <f>IF(ISBLANK('ENGAGEMENTS 2026'!C23),"",'ENGAGEMENTS 2026'!H23)</f>
        <v>VALIDE</v>
      </c>
      <c r="J23" s="72">
        <f>IF(ISBLANK('ENGAGEMENTS 2026'!C23),"",IF(AND(OR($E23="INFRUCTUEUX",$E23="ANNULE"),$C23="AOO-M"),'ENGAGEMENTS 2026'!P23,IF($H23="EN COURS DE PREENGAGEMENT",'ENGAGEMENTS 2026'!O23,IF($H23="PREENGAGE",IF($E23="ATTRIBUE",'ENGAGEMENTS 2026'!AE23,'ENGAGEMENTS 2026'!O23),'ENGAGEMENTS 2026'!AE23))))</f>
        <v>156000</v>
      </c>
      <c r="K23" s="97">
        <f>IF(ISBLANK('ENGAGEMENTS 2026'!W23),"",'ENGAGEMENTS 2026'!W23)</f>
        <v>46022</v>
      </c>
      <c r="L23" s="73">
        <f t="shared" ca="1" si="0"/>
        <v>266</v>
      </c>
      <c r="M23" t="str">
        <f t="shared" si="1"/>
        <v>Engagé</v>
      </c>
      <c r="N23" t="str">
        <f>IF(ISBLANK('ENGAGEMENTS 2026'!C23),"",'ENGAGEMENTS 2026'!L23)</f>
        <v>Ordinaire</v>
      </c>
      <c r="O23" t="str">
        <f>IF(ISBLANK('ENGAGEMENTS 2026'!C23),"",'ENGAGEMENTS 2026'!M23)</f>
        <v>FONCTIONNEMENT</v>
      </c>
      <c r="P23" t="str">
        <f>IF(ISBLANK('ENGAGEMENTS 2026'!C23),"",'ENGAGEMENTS 2026'!K23)</f>
        <v>NON CONCERNE</v>
      </c>
      <c r="Q23" t="str">
        <f>IF($A23="","",IF(OR($E23="INFRUCTUEUX",$E23="ANNULE"),$A23&amp;"|"&amp;(COUNTIFS($A$2:$A23,$A23,$E$2:$E23,"INFRUCTUEUX")+COUNTIFS($A$2:$A23,$A23,$E$2:$E23,"ANNULE")),""))</f>
        <v/>
      </c>
    </row>
    <row r="24" spans="1:17" x14ac:dyDescent="0.25">
      <c r="A24" t="str">
        <f>IF(ISBLANK('ENGAGEMENTS 2026'!C24),"",IF('ENGAGEMENTS 2026'!C24="DTSI","DCT",'ENGAGEMENTS 2026'!C24))</f>
        <v>ARRIYADIA</v>
      </c>
      <c r="B24" t="str">
        <f>IF(ISBLANK('ENGAGEMENTS 2026'!C24),"",'ENGAGEMENTS 2026'!D24)</f>
        <v>PV N° : 01RC2025- DCCCA</v>
      </c>
      <c r="C24" t="str">
        <f>IF(ISBLANK('ENGAGEMENTS 2026'!C24),"",'ENGAGEMENTS 2026'!E24)</f>
        <v>CONTRAT</v>
      </c>
      <c r="D24" t="str">
        <f>IF(ISBLANK('ENGAGEMENTS 2026'!C24),"",'ENGAGEMENTS 2026'!G24)</f>
        <v>SAFAE BOUHLAL -  Monteur truquiste /technicien coordinateur d’antenne TV</v>
      </c>
      <c r="E24" t="str">
        <f>IF(ISBLANK('ENGAGEMENTS 2026'!C24),"",'ENGAGEMENTS 2026'!I24)</f>
        <v>APPROUVE</v>
      </c>
      <c r="F24">
        <f>IF(ISBLANK('ENGAGEMENTS 2026'!C24),"",'ENGAGEMENTS 2026'!J24)</f>
        <v>0</v>
      </c>
      <c r="G24" t="str">
        <f>IF(ISBLANK('ENGAGEMENTS 2026'!C24),"",'ENGAGEMENTS 2026'!M24)</f>
        <v>FONCTIONNEMENT</v>
      </c>
      <c r="H24" t="str">
        <f>IF(ISBLANK('ENGAGEMENTS 2026'!C24),"",'ENGAGEMENTS 2026'!AF24)</f>
        <v>ENGAGE</v>
      </c>
      <c r="I24" t="str">
        <f>IF(ISBLANK('ENGAGEMENTS 2026'!C24),"",'ENGAGEMENTS 2026'!H24)</f>
        <v>VALIDE</v>
      </c>
      <c r="J24" s="72">
        <f>IF(ISBLANK('ENGAGEMENTS 2026'!C24),"",IF(AND(OR($E24="INFRUCTUEUX",$E24="ANNULE"),$C24="AOO-M"),'ENGAGEMENTS 2026'!P24,IF($H24="EN COURS DE PREENGAGEMENT",'ENGAGEMENTS 2026'!O24,IF($H24="PREENGAGE",IF($E24="ATTRIBUE",'ENGAGEMENTS 2026'!AE24,'ENGAGEMENTS 2026'!O24),'ENGAGEMENTS 2026'!AE24))))</f>
        <v>113142.48</v>
      </c>
      <c r="K24" s="97">
        <f>IF(ISBLANK('ENGAGEMENTS 2026'!W24),"",'ENGAGEMENTS 2026'!W24)</f>
        <v>46022</v>
      </c>
      <c r="L24" s="73">
        <f t="shared" ca="1" si="0"/>
        <v>266</v>
      </c>
      <c r="M24" t="str">
        <f t="shared" si="1"/>
        <v>Engagé</v>
      </c>
      <c r="N24" t="str">
        <f>IF(ISBLANK('ENGAGEMENTS 2026'!C24),"",'ENGAGEMENTS 2026'!L24)</f>
        <v>Ordinaire</v>
      </c>
      <c r="O24" t="str">
        <f>IF(ISBLANK('ENGAGEMENTS 2026'!C24),"",'ENGAGEMENTS 2026'!M24)</f>
        <v>FONCTIONNEMENT</v>
      </c>
      <c r="P24" t="str">
        <f>IF(ISBLANK('ENGAGEMENTS 2026'!C24),"",'ENGAGEMENTS 2026'!K24)</f>
        <v>NON CONCERNE</v>
      </c>
      <c r="Q24" t="str">
        <f>IF($A24="","",IF(OR($E24="INFRUCTUEUX",$E24="ANNULE"),$A24&amp;"|"&amp;(COUNTIFS($A$2:$A24,$A24,$E$2:$E24,"INFRUCTUEUX")+COUNTIFS($A$2:$A24,$A24,$E$2:$E24,"ANNULE")),""))</f>
        <v/>
      </c>
    </row>
    <row r="25" spans="1:17" x14ac:dyDescent="0.25">
      <c r="A25" t="str">
        <f>IF(ISBLANK('ENGAGEMENTS 2026'!C25),"",IF('ENGAGEMENTS 2026'!C25="DTSI","DCT",'ENGAGEMENTS 2026'!C25))</f>
        <v>ARRIYADIA</v>
      </c>
      <c r="B25" t="str">
        <f>IF(ISBLANK('ENGAGEMENTS 2026'!C25),"",'ENGAGEMENTS 2026'!D25)</f>
        <v>PV N° : 01RC2025- DCCCA</v>
      </c>
      <c r="C25" t="str">
        <f>IF(ISBLANK('ENGAGEMENTS 2026'!C25),"",'ENGAGEMENTS 2026'!E25)</f>
        <v>CONTRAT</v>
      </c>
      <c r="D25" t="str">
        <f>IF(ISBLANK('ENGAGEMENTS 2026'!C25),"",'ENGAGEMENTS 2026'!G25)</f>
        <v>OUSSAMA EZZABBAR - Monteur truquiste</v>
      </c>
      <c r="E25" t="str">
        <f>IF(ISBLANK('ENGAGEMENTS 2026'!C25),"",'ENGAGEMENTS 2026'!I25)</f>
        <v>APPROUVE</v>
      </c>
      <c r="F25">
        <f>IF(ISBLANK('ENGAGEMENTS 2026'!C25),"",'ENGAGEMENTS 2026'!J25)</f>
        <v>0</v>
      </c>
      <c r="G25" t="str">
        <f>IF(ISBLANK('ENGAGEMENTS 2026'!C25),"",'ENGAGEMENTS 2026'!M25)</f>
        <v>FONCTIONNEMENT</v>
      </c>
      <c r="H25" t="str">
        <f>IF(ISBLANK('ENGAGEMENTS 2026'!C25),"",'ENGAGEMENTS 2026'!AF25)</f>
        <v>ENGAGE</v>
      </c>
      <c r="I25" t="str">
        <f>IF(ISBLANK('ENGAGEMENTS 2026'!C25),"",'ENGAGEMENTS 2026'!H25)</f>
        <v>VALIDE</v>
      </c>
      <c r="J25" s="72">
        <f>IF(ISBLANK('ENGAGEMENTS 2026'!C25),"",IF(AND(OR($E25="INFRUCTUEUX",$E25="ANNULE"),$C25="AOO-M"),'ENGAGEMENTS 2026'!P25,IF($H25="EN COURS DE PREENGAGEMENT",'ENGAGEMENTS 2026'!O25,IF($H25="PREENGAGE",IF($E25="ATTRIBUE",'ENGAGEMENTS 2026'!AE25,'ENGAGEMENTS 2026'!O25),'ENGAGEMENTS 2026'!AE25))))</f>
        <v>113142.48</v>
      </c>
      <c r="K25" s="97">
        <f>IF(ISBLANK('ENGAGEMENTS 2026'!W25),"",'ENGAGEMENTS 2026'!W25)</f>
        <v>46022</v>
      </c>
      <c r="L25" s="73">
        <f t="shared" ca="1" si="0"/>
        <v>266</v>
      </c>
      <c r="M25" t="str">
        <f t="shared" si="1"/>
        <v>Engagé</v>
      </c>
      <c r="N25" t="str">
        <f>IF(ISBLANK('ENGAGEMENTS 2026'!C25),"",'ENGAGEMENTS 2026'!L25)</f>
        <v>Ordinaire</v>
      </c>
      <c r="O25" t="str">
        <f>IF(ISBLANK('ENGAGEMENTS 2026'!C25),"",'ENGAGEMENTS 2026'!M25)</f>
        <v>FONCTIONNEMENT</v>
      </c>
      <c r="P25" t="str">
        <f>IF(ISBLANK('ENGAGEMENTS 2026'!C25),"",'ENGAGEMENTS 2026'!K25)</f>
        <v>NON CONCERNE</v>
      </c>
      <c r="Q25" t="str">
        <f>IF($A25="","",IF(OR($E25="INFRUCTUEUX",$E25="ANNULE"),$A25&amp;"|"&amp;(COUNTIFS($A$2:$A25,$A25,$E$2:$E25,"INFRUCTUEUX")+COUNTIFS($A$2:$A25,$A25,$E$2:$E25,"ANNULE")),""))</f>
        <v/>
      </c>
    </row>
    <row r="26" spans="1:17" x14ac:dyDescent="0.25">
      <c r="A26" t="str">
        <f>IF(ISBLANK('ENGAGEMENTS 2026'!C26),"",IF('ENGAGEMENTS 2026'!C26="DTSI","DCT",'ENGAGEMENTS 2026'!C26))</f>
        <v>ARRIYADIA</v>
      </c>
      <c r="B26" t="str">
        <f>IF(ISBLANK('ENGAGEMENTS 2026'!C26),"",'ENGAGEMENTS 2026'!D26)</f>
        <v>PV N° : 01RC2025- DCCCA</v>
      </c>
      <c r="C26" t="str">
        <f>IF(ISBLANK('ENGAGEMENTS 2026'!C26),"",'ENGAGEMENTS 2026'!E26)</f>
        <v>CONTRAT</v>
      </c>
      <c r="D26" t="str">
        <f>IF(ISBLANK('ENGAGEMENTS 2026'!C26),"",'ENGAGEMENTS 2026'!G26)</f>
        <v>AMINE IMANE -  Opérateur synthétiseur</v>
      </c>
      <c r="E26" t="str">
        <f>IF(ISBLANK('ENGAGEMENTS 2026'!C26),"",'ENGAGEMENTS 2026'!I26)</f>
        <v>APPROUVE</v>
      </c>
      <c r="F26">
        <f>IF(ISBLANK('ENGAGEMENTS 2026'!C26),"",'ENGAGEMENTS 2026'!J26)</f>
        <v>0</v>
      </c>
      <c r="G26" t="str">
        <f>IF(ISBLANK('ENGAGEMENTS 2026'!C26),"",'ENGAGEMENTS 2026'!M26)</f>
        <v>FONCTIONNEMENT</v>
      </c>
      <c r="H26" t="str">
        <f>IF(ISBLANK('ENGAGEMENTS 2026'!C26),"",'ENGAGEMENTS 2026'!AF26)</f>
        <v>ENGAGE</v>
      </c>
      <c r="I26" t="str">
        <f>IF(ISBLANK('ENGAGEMENTS 2026'!C26),"",'ENGAGEMENTS 2026'!H26)</f>
        <v>VALIDE</v>
      </c>
      <c r="J26" s="72">
        <f>IF(ISBLANK('ENGAGEMENTS 2026'!C26),"",IF(AND(OR($E26="INFRUCTUEUX",$E26="ANNULE"),$C26="AOO-M"),'ENGAGEMENTS 2026'!P26,IF($H26="EN COURS DE PREENGAGEMENT",'ENGAGEMENTS 2026'!O26,IF($H26="PREENGAGE",IF($E26="ATTRIBUE",'ENGAGEMENTS 2026'!AE26,'ENGAGEMENTS 2026'!O26),'ENGAGEMENTS 2026'!AE26))))</f>
        <v>113142.48</v>
      </c>
      <c r="K26" s="97">
        <f>IF(ISBLANK('ENGAGEMENTS 2026'!W26),"",'ENGAGEMENTS 2026'!W26)</f>
        <v>46022</v>
      </c>
      <c r="L26" s="73">
        <f t="shared" ca="1" si="0"/>
        <v>266</v>
      </c>
      <c r="M26" t="str">
        <f t="shared" si="1"/>
        <v>Engagé</v>
      </c>
      <c r="N26" t="str">
        <f>IF(ISBLANK('ENGAGEMENTS 2026'!C26),"",'ENGAGEMENTS 2026'!L26)</f>
        <v>Ordinaire</v>
      </c>
      <c r="O26" t="str">
        <f>IF(ISBLANK('ENGAGEMENTS 2026'!C26),"",'ENGAGEMENTS 2026'!M26)</f>
        <v>FONCTIONNEMENT</v>
      </c>
      <c r="P26" t="str">
        <f>IF(ISBLANK('ENGAGEMENTS 2026'!C26),"",'ENGAGEMENTS 2026'!K26)</f>
        <v>NON CONCERNE</v>
      </c>
      <c r="Q26" t="str">
        <f>IF($A26="","",IF(OR($E26="INFRUCTUEUX",$E26="ANNULE"),$A26&amp;"|"&amp;(COUNTIFS($A$2:$A26,$A26,$E$2:$E26,"INFRUCTUEUX")+COUNTIFS($A$2:$A26,$A26,$E$2:$E26,"ANNULE")),""))</f>
        <v/>
      </c>
    </row>
    <row r="27" spans="1:17" x14ac:dyDescent="0.25">
      <c r="A27" t="str">
        <f>IF(ISBLANK('ENGAGEMENTS 2026'!C27),"",IF('ENGAGEMENTS 2026'!C27="DTSI","DCT",'ENGAGEMENTS 2026'!C27))</f>
        <v>ARRIYADIA</v>
      </c>
      <c r="B27" t="str">
        <f>IF(ISBLANK('ENGAGEMENTS 2026'!C27),"",'ENGAGEMENTS 2026'!D27)</f>
        <v>PV N° : 01RC2025- DCCCA</v>
      </c>
      <c r="C27" t="str">
        <f>IF(ISBLANK('ENGAGEMENTS 2026'!C27),"",'ENGAGEMENTS 2026'!E27)</f>
        <v>CONTRAT</v>
      </c>
      <c r="D27" t="str">
        <f>IF(ISBLANK('ENGAGEMENTS 2026'!C27),"",'ENGAGEMENTS 2026'!G27)</f>
        <v>BRAHIM ABASALAH  -  Opérateur synthétiseur/créateur de pages de textes et logos destinés à l’habillage au titre et au sous-titrage des programmes de l’antenne.</v>
      </c>
      <c r="E27" t="str">
        <f>IF(ISBLANK('ENGAGEMENTS 2026'!C27),"",'ENGAGEMENTS 2026'!I27)</f>
        <v>APPROUVE</v>
      </c>
      <c r="F27">
        <f>IF(ISBLANK('ENGAGEMENTS 2026'!C27),"",'ENGAGEMENTS 2026'!J27)</f>
        <v>0</v>
      </c>
      <c r="G27" t="str">
        <f>IF(ISBLANK('ENGAGEMENTS 2026'!C27),"",'ENGAGEMENTS 2026'!M27)</f>
        <v>FONCTIONNEMENT</v>
      </c>
      <c r="H27" t="str">
        <f>IF(ISBLANK('ENGAGEMENTS 2026'!C27),"",'ENGAGEMENTS 2026'!AF27)</f>
        <v>ENGAGE</v>
      </c>
      <c r="I27" t="str">
        <f>IF(ISBLANK('ENGAGEMENTS 2026'!C27),"",'ENGAGEMENTS 2026'!H27)</f>
        <v>VALIDE</v>
      </c>
      <c r="J27" s="72">
        <f>IF(ISBLANK('ENGAGEMENTS 2026'!C27),"",IF(AND(OR($E27="INFRUCTUEUX",$E27="ANNULE"),$C27="AOO-M"),'ENGAGEMENTS 2026'!P27,IF($H27="EN COURS DE PREENGAGEMENT",'ENGAGEMENTS 2026'!O27,IF($H27="PREENGAGE",IF($E27="ATTRIBUE",'ENGAGEMENTS 2026'!AE27,'ENGAGEMENTS 2026'!O27),'ENGAGEMENTS 2026'!AE27))))</f>
        <v>144000</v>
      </c>
      <c r="K27" s="97">
        <f>IF(ISBLANK('ENGAGEMENTS 2026'!W27),"",'ENGAGEMENTS 2026'!W27)</f>
        <v>46022</v>
      </c>
      <c r="L27" s="73">
        <f t="shared" ca="1" si="0"/>
        <v>266</v>
      </c>
      <c r="M27" t="str">
        <f t="shared" si="1"/>
        <v>Engagé</v>
      </c>
      <c r="N27" t="str">
        <f>IF(ISBLANK('ENGAGEMENTS 2026'!C27),"",'ENGAGEMENTS 2026'!L27)</f>
        <v>Ordinaire</v>
      </c>
      <c r="O27" t="str">
        <f>IF(ISBLANK('ENGAGEMENTS 2026'!C27),"",'ENGAGEMENTS 2026'!M27)</f>
        <v>FONCTIONNEMENT</v>
      </c>
      <c r="P27" t="str">
        <f>IF(ISBLANK('ENGAGEMENTS 2026'!C27),"",'ENGAGEMENTS 2026'!K27)</f>
        <v>NON CONCERNE</v>
      </c>
      <c r="Q27" t="str">
        <f>IF($A27="","",IF(OR($E27="INFRUCTUEUX",$E27="ANNULE"),$A27&amp;"|"&amp;(COUNTIFS($A$2:$A27,$A27,$E$2:$E27,"INFRUCTUEUX")+COUNTIFS($A$2:$A27,$A27,$E$2:$E27,"ANNULE")),""))</f>
        <v/>
      </c>
    </row>
    <row r="28" spans="1:17" x14ac:dyDescent="0.25">
      <c r="A28" t="str">
        <f>IF(ISBLANK('ENGAGEMENTS 2026'!C28),"",IF('ENGAGEMENTS 2026'!C28="DTSI","DCT",'ENGAGEMENTS 2026'!C28))</f>
        <v>ARRIYADIA</v>
      </c>
      <c r="B28" t="str">
        <f>IF(ISBLANK('ENGAGEMENTS 2026'!C28),"",'ENGAGEMENTS 2026'!D28)</f>
        <v>PV N° : 01RC2025- DCCCA</v>
      </c>
      <c r="C28" t="str">
        <f>IF(ISBLANK('ENGAGEMENTS 2026'!C28),"",'ENGAGEMENTS 2026'!E28)</f>
        <v>CONTRAT</v>
      </c>
      <c r="D28" t="str">
        <f>IF(ISBLANK('ENGAGEMENTS 2026'!C28),"",'ENGAGEMENTS 2026'!G28)</f>
        <v>YASSINE STITOU - Opérateur synthétiseur</v>
      </c>
      <c r="E28" t="str">
        <f>IF(ISBLANK('ENGAGEMENTS 2026'!C28),"",'ENGAGEMENTS 2026'!I28)</f>
        <v>APPROUVE</v>
      </c>
      <c r="F28">
        <f>IF(ISBLANK('ENGAGEMENTS 2026'!C28),"",'ENGAGEMENTS 2026'!J28)</f>
        <v>0</v>
      </c>
      <c r="G28" t="str">
        <f>IF(ISBLANK('ENGAGEMENTS 2026'!C28),"",'ENGAGEMENTS 2026'!M28)</f>
        <v>FONCTIONNEMENT</v>
      </c>
      <c r="H28" t="str">
        <f>IF(ISBLANK('ENGAGEMENTS 2026'!C28),"",'ENGAGEMENTS 2026'!AF28)</f>
        <v>ENGAGE</v>
      </c>
      <c r="I28" t="str">
        <f>IF(ISBLANK('ENGAGEMENTS 2026'!C28),"",'ENGAGEMENTS 2026'!H28)</f>
        <v>VALIDE</v>
      </c>
      <c r="J28" s="72">
        <f>IF(ISBLANK('ENGAGEMENTS 2026'!C28),"",IF(AND(OR($E28="INFRUCTUEUX",$E28="ANNULE"),$C28="AOO-M"),'ENGAGEMENTS 2026'!P28,IF($H28="EN COURS DE PREENGAGEMENT",'ENGAGEMENTS 2026'!O28,IF($H28="PREENGAGE",IF($E28="ATTRIBUE",'ENGAGEMENTS 2026'!AE28,'ENGAGEMENTS 2026'!O28),'ENGAGEMENTS 2026'!AE28))))</f>
        <v>113142.48</v>
      </c>
      <c r="K28" s="97">
        <f>IF(ISBLANK('ENGAGEMENTS 2026'!W28),"",'ENGAGEMENTS 2026'!W28)</f>
        <v>46022</v>
      </c>
      <c r="L28" s="73">
        <f t="shared" ca="1" si="0"/>
        <v>266</v>
      </c>
      <c r="M28" t="str">
        <f t="shared" si="1"/>
        <v>Engagé</v>
      </c>
      <c r="N28" t="str">
        <f>IF(ISBLANK('ENGAGEMENTS 2026'!C28),"",'ENGAGEMENTS 2026'!L28)</f>
        <v>Ordinaire</v>
      </c>
      <c r="O28" t="str">
        <f>IF(ISBLANK('ENGAGEMENTS 2026'!C28),"",'ENGAGEMENTS 2026'!M28)</f>
        <v>FONCTIONNEMENT</v>
      </c>
      <c r="P28" t="str">
        <f>IF(ISBLANK('ENGAGEMENTS 2026'!C28),"",'ENGAGEMENTS 2026'!K28)</f>
        <v>NON CONCERNE</v>
      </c>
      <c r="Q28" t="str">
        <f>IF($A28="","",IF(OR($E28="INFRUCTUEUX",$E28="ANNULE"),$A28&amp;"|"&amp;(COUNTIFS($A$2:$A28,$A28,$E$2:$E28,"INFRUCTUEUX")+COUNTIFS($A$2:$A28,$A28,$E$2:$E28,"ANNULE")),""))</f>
        <v/>
      </c>
    </row>
    <row r="29" spans="1:17" x14ac:dyDescent="0.25">
      <c r="A29" t="str">
        <f>IF(ISBLANK('ENGAGEMENTS 2026'!C29),"",IF('ENGAGEMENTS 2026'!C29="DTSI","DCT",'ENGAGEMENTS 2026'!C29))</f>
        <v>ARRIYADIA</v>
      </c>
      <c r="B29" t="str">
        <f>IF(ISBLANK('ENGAGEMENTS 2026'!C29),"",'ENGAGEMENTS 2026'!D29)</f>
        <v>PV N° : 01RC2025- DCCCA</v>
      </c>
      <c r="C29" t="str">
        <f>IF(ISBLANK('ENGAGEMENTS 2026'!C29),"",'ENGAGEMENTS 2026'!E29)</f>
        <v>CONTRAT</v>
      </c>
      <c r="D29" t="str">
        <f>IF(ISBLANK('ENGAGEMENTS 2026'!C29),"",'ENGAGEMENTS 2026'!G29)</f>
        <v>RACHID ABKARI  -  Opérateur de prise de son</v>
      </c>
      <c r="E29" t="str">
        <f>IF(ISBLANK('ENGAGEMENTS 2026'!C29),"",'ENGAGEMENTS 2026'!I29)</f>
        <v>APPROUVE</v>
      </c>
      <c r="F29">
        <f>IF(ISBLANK('ENGAGEMENTS 2026'!C29),"",'ENGAGEMENTS 2026'!J29)</f>
        <v>0</v>
      </c>
      <c r="G29" t="str">
        <f>IF(ISBLANK('ENGAGEMENTS 2026'!C29),"",'ENGAGEMENTS 2026'!M29)</f>
        <v>FONCTIONNEMENT</v>
      </c>
      <c r="H29" t="str">
        <f>IF(ISBLANK('ENGAGEMENTS 2026'!C29),"",'ENGAGEMENTS 2026'!AF29)</f>
        <v>ENGAGE</v>
      </c>
      <c r="I29" t="str">
        <f>IF(ISBLANK('ENGAGEMENTS 2026'!C29),"",'ENGAGEMENTS 2026'!H29)</f>
        <v>VALIDE</v>
      </c>
      <c r="J29" s="72">
        <f>IF(ISBLANK('ENGAGEMENTS 2026'!C29),"",IF(AND(OR($E29="INFRUCTUEUX",$E29="ANNULE"),$C29="AOO-M"),'ENGAGEMENTS 2026'!P29,IF($H29="EN COURS DE PREENGAGEMENT",'ENGAGEMENTS 2026'!O29,IF($H29="PREENGAGE",IF($E29="ATTRIBUE",'ENGAGEMENTS 2026'!AE29,'ENGAGEMENTS 2026'!O29),'ENGAGEMENTS 2026'!AE29))))</f>
        <v>113142.48</v>
      </c>
      <c r="K29" s="97">
        <f>IF(ISBLANK('ENGAGEMENTS 2026'!W29),"",'ENGAGEMENTS 2026'!W29)</f>
        <v>46022</v>
      </c>
      <c r="L29" s="73">
        <f t="shared" ca="1" si="0"/>
        <v>266</v>
      </c>
      <c r="M29" t="str">
        <f t="shared" si="1"/>
        <v>Engagé</v>
      </c>
      <c r="N29" t="str">
        <f>IF(ISBLANK('ENGAGEMENTS 2026'!C29),"",'ENGAGEMENTS 2026'!L29)</f>
        <v>Ordinaire</v>
      </c>
      <c r="O29" t="str">
        <f>IF(ISBLANK('ENGAGEMENTS 2026'!C29),"",'ENGAGEMENTS 2026'!M29)</f>
        <v>FONCTIONNEMENT</v>
      </c>
      <c r="P29" t="str">
        <f>IF(ISBLANK('ENGAGEMENTS 2026'!C29),"",'ENGAGEMENTS 2026'!K29)</f>
        <v>NON CONCERNE</v>
      </c>
      <c r="Q29" t="str">
        <f>IF($A29="","",IF(OR($E29="INFRUCTUEUX",$E29="ANNULE"),$A29&amp;"|"&amp;(COUNTIFS($A$2:$A29,$A29,$E$2:$E29,"INFRUCTUEUX")+COUNTIFS($A$2:$A29,$A29,$E$2:$E29,"ANNULE")),""))</f>
        <v/>
      </c>
    </row>
    <row r="30" spans="1:17" x14ac:dyDescent="0.25">
      <c r="A30" t="str">
        <f>IF(ISBLANK('ENGAGEMENTS 2026'!C30),"",IF('ENGAGEMENTS 2026'!C30="DTSI","DCT",'ENGAGEMENTS 2026'!C30))</f>
        <v>ARRIYADIA</v>
      </c>
      <c r="B30" t="str">
        <f>IF(ISBLANK('ENGAGEMENTS 2026'!C30),"",'ENGAGEMENTS 2026'!D30)</f>
        <v>PV N° : 01RC2025- DCCCA</v>
      </c>
      <c r="C30" t="str">
        <f>IF(ISBLANK('ENGAGEMENTS 2026'!C30),"",'ENGAGEMENTS 2026'!E30)</f>
        <v>CONTRAT</v>
      </c>
      <c r="D30" t="str">
        <f>IF(ISBLANK('ENGAGEMENTS 2026'!C30),"",'ENGAGEMENTS 2026'!G30)</f>
        <v>AMINE NEKI  -  Technicien coordinateur d'antenne TV</v>
      </c>
      <c r="E30" t="str">
        <f>IF(ISBLANK('ENGAGEMENTS 2026'!C30),"",'ENGAGEMENTS 2026'!I30)</f>
        <v>APPROUVE</v>
      </c>
      <c r="F30">
        <f>IF(ISBLANK('ENGAGEMENTS 2026'!C30),"",'ENGAGEMENTS 2026'!J30)</f>
        <v>0</v>
      </c>
      <c r="G30" t="str">
        <f>IF(ISBLANK('ENGAGEMENTS 2026'!C30),"",'ENGAGEMENTS 2026'!M30)</f>
        <v>FONCTIONNEMENT</v>
      </c>
      <c r="H30" t="str">
        <f>IF(ISBLANK('ENGAGEMENTS 2026'!C30),"",'ENGAGEMENTS 2026'!AF30)</f>
        <v>ENGAGE</v>
      </c>
      <c r="I30" t="str">
        <f>IF(ISBLANK('ENGAGEMENTS 2026'!C30),"",'ENGAGEMENTS 2026'!H30)</f>
        <v>VALIDE</v>
      </c>
      <c r="J30" s="72">
        <f>IF(ISBLANK('ENGAGEMENTS 2026'!C30),"",IF(AND(OR($E30="INFRUCTUEUX",$E30="ANNULE"),$C30="AOO-M"),'ENGAGEMENTS 2026'!P30,IF($H30="EN COURS DE PREENGAGEMENT",'ENGAGEMENTS 2026'!O30,IF($H30="PREENGAGE",IF($E30="ATTRIBUE",'ENGAGEMENTS 2026'!AE30,'ENGAGEMENTS 2026'!O30),'ENGAGEMENTS 2026'!AE30))))</f>
        <v>113142.48</v>
      </c>
      <c r="K30" s="97">
        <f>IF(ISBLANK('ENGAGEMENTS 2026'!W30),"",'ENGAGEMENTS 2026'!W30)</f>
        <v>46022</v>
      </c>
      <c r="L30" s="73">
        <f t="shared" ca="1" si="0"/>
        <v>266</v>
      </c>
      <c r="M30" t="str">
        <f t="shared" si="1"/>
        <v>Engagé</v>
      </c>
      <c r="N30" t="str">
        <f>IF(ISBLANK('ENGAGEMENTS 2026'!C30),"",'ENGAGEMENTS 2026'!L30)</f>
        <v>Ordinaire</v>
      </c>
      <c r="O30" t="str">
        <f>IF(ISBLANK('ENGAGEMENTS 2026'!C30),"",'ENGAGEMENTS 2026'!M30)</f>
        <v>FONCTIONNEMENT</v>
      </c>
      <c r="P30" t="str">
        <f>IF(ISBLANK('ENGAGEMENTS 2026'!C30),"",'ENGAGEMENTS 2026'!K30)</f>
        <v>NON CONCERNE</v>
      </c>
      <c r="Q30" t="str">
        <f>IF($A30="","",IF(OR($E30="INFRUCTUEUX",$E30="ANNULE"),$A30&amp;"|"&amp;(COUNTIFS($A$2:$A30,$A30,$E$2:$E30,"INFRUCTUEUX")+COUNTIFS($A$2:$A30,$A30,$E$2:$E30,"ANNULE")),""))</f>
        <v/>
      </c>
    </row>
    <row r="31" spans="1:17" x14ac:dyDescent="0.25">
      <c r="A31" t="str">
        <f>IF(ISBLANK('ENGAGEMENTS 2026'!C31),"",IF('ENGAGEMENTS 2026'!C31="DTSI","DCT",'ENGAGEMENTS 2026'!C31))</f>
        <v>ARRIYADIA</v>
      </c>
      <c r="B31" t="str">
        <f>IF(ISBLANK('ENGAGEMENTS 2026'!C31),"",'ENGAGEMENTS 2026'!D31)</f>
        <v>PV N° : 01RC2025- DCCCA</v>
      </c>
      <c r="C31" t="str">
        <f>IF(ISBLANK('ENGAGEMENTS 2026'!C31),"",'ENGAGEMENTS 2026'!E31)</f>
        <v>CONTRAT</v>
      </c>
      <c r="D31" t="str">
        <f>IF(ISBLANK('ENGAGEMENTS 2026'!C31),"",'ENGAGEMENTS 2026'!G31)</f>
        <v>ANISS BENRIANE  -  Technicien coordinateur d'antenne TV</v>
      </c>
      <c r="E31" t="str">
        <f>IF(ISBLANK('ENGAGEMENTS 2026'!C31),"",'ENGAGEMENTS 2026'!I31)</f>
        <v>APPROUVE</v>
      </c>
      <c r="F31">
        <f>IF(ISBLANK('ENGAGEMENTS 2026'!C31),"",'ENGAGEMENTS 2026'!J31)</f>
        <v>0</v>
      </c>
      <c r="G31" t="str">
        <f>IF(ISBLANK('ENGAGEMENTS 2026'!C31),"",'ENGAGEMENTS 2026'!M31)</f>
        <v>FONCTIONNEMENT</v>
      </c>
      <c r="H31" t="str">
        <f>IF(ISBLANK('ENGAGEMENTS 2026'!C31),"",'ENGAGEMENTS 2026'!AF31)</f>
        <v>ENGAGE</v>
      </c>
      <c r="I31" t="str">
        <f>IF(ISBLANK('ENGAGEMENTS 2026'!C31),"",'ENGAGEMENTS 2026'!H31)</f>
        <v>VALIDE</v>
      </c>
      <c r="J31" s="72">
        <f>IF(ISBLANK('ENGAGEMENTS 2026'!C31),"",IF(AND(OR($E31="INFRUCTUEUX",$E31="ANNULE"),$C31="AOO-M"),'ENGAGEMENTS 2026'!P31,IF($H31="EN COURS DE PREENGAGEMENT",'ENGAGEMENTS 2026'!O31,IF($H31="PREENGAGE",IF($E31="ATTRIBUE",'ENGAGEMENTS 2026'!AE31,'ENGAGEMENTS 2026'!O31),'ENGAGEMENTS 2026'!AE31))))</f>
        <v>113142.48</v>
      </c>
      <c r="K31" s="97">
        <f>IF(ISBLANK('ENGAGEMENTS 2026'!W31),"",'ENGAGEMENTS 2026'!W31)</f>
        <v>46022</v>
      </c>
      <c r="L31" s="73">
        <f t="shared" ca="1" si="0"/>
        <v>266</v>
      </c>
      <c r="M31" t="str">
        <f t="shared" si="1"/>
        <v>Engagé</v>
      </c>
      <c r="N31" t="str">
        <f>IF(ISBLANK('ENGAGEMENTS 2026'!C31),"",'ENGAGEMENTS 2026'!L31)</f>
        <v>Ordinaire</v>
      </c>
      <c r="O31" t="str">
        <f>IF(ISBLANK('ENGAGEMENTS 2026'!C31),"",'ENGAGEMENTS 2026'!M31)</f>
        <v>FONCTIONNEMENT</v>
      </c>
      <c r="P31" t="str">
        <f>IF(ISBLANK('ENGAGEMENTS 2026'!C31),"",'ENGAGEMENTS 2026'!K31)</f>
        <v>NON CONCERNE</v>
      </c>
      <c r="Q31" t="str">
        <f>IF($A31="","",IF(OR($E31="INFRUCTUEUX",$E31="ANNULE"),$A31&amp;"|"&amp;(COUNTIFS($A$2:$A31,$A31,$E$2:$E31,"INFRUCTUEUX")+COUNTIFS($A$2:$A31,$A31,$E$2:$E31,"ANNULE")),""))</f>
        <v/>
      </c>
    </row>
    <row r="32" spans="1:17" x14ac:dyDescent="0.25">
      <c r="A32" t="str">
        <f>IF(ISBLANK('ENGAGEMENTS 2026'!C32),"",IF('ENGAGEMENTS 2026'!C32="DTSI","DCT",'ENGAGEMENTS 2026'!C32))</f>
        <v>ARRIYADIA</v>
      </c>
      <c r="B32" t="str">
        <f>IF(ISBLANK('ENGAGEMENTS 2026'!C32),"",'ENGAGEMENTS 2026'!D32)</f>
        <v>PV N° : 01RC2025- DCCCA</v>
      </c>
      <c r="C32" t="str">
        <f>IF(ISBLANK('ENGAGEMENTS 2026'!C32),"",'ENGAGEMENTS 2026'!E32)</f>
        <v>CONTRAT</v>
      </c>
      <c r="D32" t="str">
        <f>IF(ISBLANK('ENGAGEMENTS 2026'!C32),"",'ENGAGEMENTS 2026'!G32)</f>
        <v>AHMED HOUBBANE  -  Journaliste présentateur TV/reporteur</v>
      </c>
      <c r="E32" t="str">
        <f>IF(ISBLANK('ENGAGEMENTS 2026'!C32),"",'ENGAGEMENTS 2026'!I32)</f>
        <v>APPROUVE</v>
      </c>
      <c r="F32">
        <f>IF(ISBLANK('ENGAGEMENTS 2026'!C32),"",'ENGAGEMENTS 2026'!J32)</f>
        <v>0</v>
      </c>
      <c r="G32" t="str">
        <f>IF(ISBLANK('ENGAGEMENTS 2026'!C32),"",'ENGAGEMENTS 2026'!M32)</f>
        <v>FONCTIONNEMENT</v>
      </c>
      <c r="H32" t="str">
        <f>IF(ISBLANK('ENGAGEMENTS 2026'!C32),"",'ENGAGEMENTS 2026'!AF32)</f>
        <v>ENGAGE</v>
      </c>
      <c r="I32" t="str">
        <f>IF(ISBLANK('ENGAGEMENTS 2026'!C32),"",'ENGAGEMENTS 2026'!H32)</f>
        <v>VALIDE</v>
      </c>
      <c r="J32" s="72">
        <f>IF(ISBLANK('ENGAGEMENTS 2026'!C32),"",IF(AND(OR($E32="INFRUCTUEUX",$E32="ANNULE"),$C32="AOO-M"),'ENGAGEMENTS 2026'!P32,IF($H32="EN COURS DE PREENGAGEMENT",'ENGAGEMENTS 2026'!O32,IF($H32="PREENGAGE",IF($E32="ATTRIBUE",'ENGAGEMENTS 2026'!AE32,'ENGAGEMENTS 2026'!O32),'ENGAGEMENTS 2026'!AE32))))</f>
        <v>144000</v>
      </c>
      <c r="K32" s="97">
        <f>IF(ISBLANK('ENGAGEMENTS 2026'!W32),"",'ENGAGEMENTS 2026'!W32)</f>
        <v>46022</v>
      </c>
      <c r="L32" s="73">
        <f t="shared" ca="1" si="0"/>
        <v>266</v>
      </c>
      <c r="M32" t="str">
        <f t="shared" si="1"/>
        <v>Engagé</v>
      </c>
      <c r="N32" t="str">
        <f>IF(ISBLANK('ENGAGEMENTS 2026'!C32),"",'ENGAGEMENTS 2026'!L32)</f>
        <v>Ordinaire</v>
      </c>
      <c r="O32" t="str">
        <f>IF(ISBLANK('ENGAGEMENTS 2026'!C32),"",'ENGAGEMENTS 2026'!M32)</f>
        <v>FONCTIONNEMENT</v>
      </c>
      <c r="P32" t="str">
        <f>IF(ISBLANK('ENGAGEMENTS 2026'!C32),"",'ENGAGEMENTS 2026'!K32)</f>
        <v>NON CONCERNE</v>
      </c>
      <c r="Q32" t="str">
        <f>IF($A32="","",IF(OR($E32="INFRUCTUEUX",$E32="ANNULE"),$A32&amp;"|"&amp;(COUNTIFS($A$2:$A32,$A32,$E$2:$E32,"INFRUCTUEUX")+COUNTIFS($A$2:$A32,$A32,$E$2:$E32,"ANNULE")),""))</f>
        <v/>
      </c>
    </row>
    <row r="33" spans="1:17" x14ac:dyDescent="0.25">
      <c r="A33" t="str">
        <f>IF(ISBLANK('ENGAGEMENTS 2026'!C33),"",IF('ENGAGEMENTS 2026'!C33="DTSI","DCT",'ENGAGEMENTS 2026'!C33))</f>
        <v>ARRIYADIA</v>
      </c>
      <c r="B33" t="str">
        <f>IF(ISBLANK('ENGAGEMENTS 2026'!C33),"",'ENGAGEMENTS 2026'!D33)</f>
        <v>PV N° : 01RC2025- DCCCA</v>
      </c>
      <c r="C33" t="str">
        <f>IF(ISBLANK('ENGAGEMENTS 2026'!C33),"",'ENGAGEMENTS 2026'!E33)</f>
        <v>CONTRAT</v>
      </c>
      <c r="D33" t="str">
        <f>IF(ISBLANK('ENGAGEMENTS 2026'!C33),"",'ENGAGEMENTS 2026'!G33)</f>
        <v>OMAYRA MOUKRAM  -  Journaliste présentateur TV</v>
      </c>
      <c r="E33" t="str">
        <f>IF(ISBLANK('ENGAGEMENTS 2026'!C33),"",'ENGAGEMENTS 2026'!I33)</f>
        <v>APPROUVE</v>
      </c>
      <c r="F33">
        <f>IF(ISBLANK('ENGAGEMENTS 2026'!C33),"",'ENGAGEMENTS 2026'!J33)</f>
        <v>0</v>
      </c>
      <c r="G33" t="str">
        <f>IF(ISBLANK('ENGAGEMENTS 2026'!C33),"",'ENGAGEMENTS 2026'!M33)</f>
        <v>FONCTIONNEMENT</v>
      </c>
      <c r="H33" t="str">
        <f>IF(ISBLANK('ENGAGEMENTS 2026'!C33),"",'ENGAGEMENTS 2026'!AF33)</f>
        <v>ENGAGE</v>
      </c>
      <c r="I33" t="str">
        <f>IF(ISBLANK('ENGAGEMENTS 2026'!C33),"",'ENGAGEMENTS 2026'!H33)</f>
        <v>VALIDE</v>
      </c>
      <c r="J33" s="72">
        <f>IF(ISBLANK('ENGAGEMENTS 2026'!C33),"",IF(AND(OR($E33="INFRUCTUEUX",$E33="ANNULE"),$C33="AOO-M"),'ENGAGEMENTS 2026'!P33,IF($H33="EN COURS DE PREENGAGEMENT",'ENGAGEMENTS 2026'!O33,IF($H33="PREENGAGE",IF($E33="ATTRIBUE",'ENGAGEMENTS 2026'!AE33,'ENGAGEMENTS 2026'!O33),'ENGAGEMENTS 2026'!AE33))))</f>
        <v>113142.48</v>
      </c>
      <c r="K33" s="97">
        <f>IF(ISBLANK('ENGAGEMENTS 2026'!W33),"",'ENGAGEMENTS 2026'!W33)</f>
        <v>46022</v>
      </c>
      <c r="L33" s="73">
        <f t="shared" ca="1" si="0"/>
        <v>266</v>
      </c>
      <c r="M33" t="str">
        <f t="shared" si="1"/>
        <v>Engagé</v>
      </c>
      <c r="N33" t="str">
        <f>IF(ISBLANK('ENGAGEMENTS 2026'!C33),"",'ENGAGEMENTS 2026'!L33)</f>
        <v>Ordinaire</v>
      </c>
      <c r="O33" t="str">
        <f>IF(ISBLANK('ENGAGEMENTS 2026'!C33),"",'ENGAGEMENTS 2026'!M33)</f>
        <v>FONCTIONNEMENT</v>
      </c>
      <c r="P33" t="str">
        <f>IF(ISBLANK('ENGAGEMENTS 2026'!C33),"",'ENGAGEMENTS 2026'!K33)</f>
        <v>NON CONCERNE</v>
      </c>
      <c r="Q33" t="str">
        <f>IF($A33="","",IF(OR($E33="INFRUCTUEUX",$E33="ANNULE"),$A33&amp;"|"&amp;(COUNTIFS($A$2:$A33,$A33,$E$2:$E33,"INFRUCTUEUX")+COUNTIFS($A$2:$A33,$A33,$E$2:$E33,"ANNULE")),""))</f>
        <v/>
      </c>
    </row>
    <row r="34" spans="1:17" x14ac:dyDescent="0.25">
      <c r="A34" t="str">
        <f>IF(ISBLANK('ENGAGEMENTS 2026'!C34),"",IF('ENGAGEMENTS 2026'!C34="DTSI","DCT",'ENGAGEMENTS 2026'!C34))</f>
        <v>ARRIYADIA</v>
      </c>
      <c r="B34" t="str">
        <f>IF(ISBLANK('ENGAGEMENTS 2026'!C34),"",'ENGAGEMENTS 2026'!D34)</f>
        <v>PV N° : 01RC2025- DCCCA</v>
      </c>
      <c r="C34" t="str">
        <f>IF(ISBLANK('ENGAGEMENTS 2026'!C34),"",'ENGAGEMENTS 2026'!E34)</f>
        <v>CONTRAT</v>
      </c>
      <c r="D34" t="str">
        <f>IF(ISBLANK('ENGAGEMENTS 2026'!C34),"",'ENGAGEMENTS 2026'!G34)</f>
        <v>AYOUB ADIB  -  Journaliste animateur</v>
      </c>
      <c r="E34" t="str">
        <f>IF(ISBLANK('ENGAGEMENTS 2026'!C34),"",'ENGAGEMENTS 2026'!I34)</f>
        <v>APPROUVE</v>
      </c>
      <c r="F34">
        <f>IF(ISBLANK('ENGAGEMENTS 2026'!C34),"",'ENGAGEMENTS 2026'!J34)</f>
        <v>0</v>
      </c>
      <c r="G34" t="str">
        <f>IF(ISBLANK('ENGAGEMENTS 2026'!C34),"",'ENGAGEMENTS 2026'!M34)</f>
        <v>FONCTIONNEMENT</v>
      </c>
      <c r="H34" t="str">
        <f>IF(ISBLANK('ENGAGEMENTS 2026'!C34),"",'ENGAGEMENTS 2026'!AF34)</f>
        <v>ENGAGE</v>
      </c>
      <c r="I34" t="str">
        <f>IF(ISBLANK('ENGAGEMENTS 2026'!C34),"",'ENGAGEMENTS 2026'!H34)</f>
        <v>VALIDE</v>
      </c>
      <c r="J34" s="72">
        <f>IF(ISBLANK('ENGAGEMENTS 2026'!C34),"",IF(AND(OR($E34="INFRUCTUEUX",$E34="ANNULE"),$C34="AOO-M"),'ENGAGEMENTS 2026'!P34,IF($H34="EN COURS DE PREENGAGEMENT",'ENGAGEMENTS 2026'!O34,IF($H34="PREENGAGE",IF($E34="ATTRIBUE",'ENGAGEMENTS 2026'!AE34,'ENGAGEMENTS 2026'!O34),'ENGAGEMENTS 2026'!AE34))))</f>
        <v>113142.48</v>
      </c>
      <c r="K34" s="97">
        <f>IF(ISBLANK('ENGAGEMENTS 2026'!W34),"",'ENGAGEMENTS 2026'!W34)</f>
        <v>46022</v>
      </c>
      <c r="L34" s="73">
        <f t="shared" ca="1" si="0"/>
        <v>266</v>
      </c>
      <c r="M34" t="str">
        <f t="shared" si="1"/>
        <v>Engagé</v>
      </c>
      <c r="N34" t="str">
        <f>IF(ISBLANK('ENGAGEMENTS 2026'!C34),"",'ENGAGEMENTS 2026'!L34)</f>
        <v>Ordinaire</v>
      </c>
      <c r="O34" t="str">
        <f>IF(ISBLANK('ENGAGEMENTS 2026'!C34),"",'ENGAGEMENTS 2026'!M34)</f>
        <v>FONCTIONNEMENT</v>
      </c>
      <c r="P34" t="str">
        <f>IF(ISBLANK('ENGAGEMENTS 2026'!C34),"",'ENGAGEMENTS 2026'!K34)</f>
        <v>NON CONCERNE</v>
      </c>
      <c r="Q34" t="str">
        <f>IF($A34="","",IF(OR($E34="INFRUCTUEUX",$E34="ANNULE"),$A34&amp;"|"&amp;(COUNTIFS($A$2:$A34,$A34,$E$2:$E34,"INFRUCTUEUX")+COUNTIFS($A$2:$A34,$A34,$E$2:$E34,"ANNULE")),""))</f>
        <v/>
      </c>
    </row>
    <row r="35" spans="1:17" x14ac:dyDescent="0.25">
      <c r="A35" t="str">
        <f>IF(ISBLANK('ENGAGEMENTS 2026'!C35),"",IF('ENGAGEMENTS 2026'!C35="DTSI","DCT",'ENGAGEMENTS 2026'!C35))</f>
        <v>ARRIYADIA</v>
      </c>
      <c r="B35" t="str">
        <f>IF(ISBLANK('ENGAGEMENTS 2026'!C35),"",'ENGAGEMENTS 2026'!D35)</f>
        <v>PV N° : 01RC2025- DCCCA</v>
      </c>
      <c r="C35" t="str">
        <f>IF(ISBLANK('ENGAGEMENTS 2026'!C35),"",'ENGAGEMENTS 2026'!E35)</f>
        <v>CONTRAT</v>
      </c>
      <c r="D35" t="str">
        <f>IF(ISBLANK('ENGAGEMENTS 2026'!C35),"",'ENGAGEMENTS 2026'!G35)</f>
        <v>ABDELOUAHED INCHA-ALLAH  -  Journaliste reporteur d'image</v>
      </c>
      <c r="E35" t="str">
        <f>IF(ISBLANK('ENGAGEMENTS 2026'!C35),"",'ENGAGEMENTS 2026'!I35)</f>
        <v>APPROUVE</v>
      </c>
      <c r="F35">
        <f>IF(ISBLANK('ENGAGEMENTS 2026'!C35),"",'ENGAGEMENTS 2026'!J35)</f>
        <v>0</v>
      </c>
      <c r="G35" t="str">
        <f>IF(ISBLANK('ENGAGEMENTS 2026'!C35),"",'ENGAGEMENTS 2026'!M35)</f>
        <v>FONCTIONNEMENT</v>
      </c>
      <c r="H35" t="str">
        <f>IF(ISBLANK('ENGAGEMENTS 2026'!C35),"",'ENGAGEMENTS 2026'!AF35)</f>
        <v>ENGAGE</v>
      </c>
      <c r="I35" t="str">
        <f>IF(ISBLANK('ENGAGEMENTS 2026'!C35),"",'ENGAGEMENTS 2026'!H35)</f>
        <v>VALIDE</v>
      </c>
      <c r="J35" s="72">
        <f>IF(ISBLANK('ENGAGEMENTS 2026'!C35),"",IF(AND(OR($E35="INFRUCTUEUX",$E35="ANNULE"),$C35="AOO-M"),'ENGAGEMENTS 2026'!P35,IF($H35="EN COURS DE PREENGAGEMENT",'ENGAGEMENTS 2026'!O35,IF($H35="PREENGAGE",IF($E35="ATTRIBUE",'ENGAGEMENTS 2026'!AE35,'ENGAGEMENTS 2026'!O35),'ENGAGEMENTS 2026'!AE35))))</f>
        <v>113142.48</v>
      </c>
      <c r="K35" s="97">
        <f>IF(ISBLANK('ENGAGEMENTS 2026'!W35),"",'ENGAGEMENTS 2026'!W35)</f>
        <v>46022</v>
      </c>
      <c r="L35" s="73">
        <f t="shared" ca="1" si="0"/>
        <v>266</v>
      </c>
      <c r="M35" t="str">
        <f t="shared" si="1"/>
        <v>Engagé</v>
      </c>
      <c r="N35" t="str">
        <f>IF(ISBLANK('ENGAGEMENTS 2026'!C35),"",'ENGAGEMENTS 2026'!L35)</f>
        <v>Ordinaire</v>
      </c>
      <c r="O35" t="str">
        <f>IF(ISBLANK('ENGAGEMENTS 2026'!C35),"",'ENGAGEMENTS 2026'!M35)</f>
        <v>FONCTIONNEMENT</v>
      </c>
      <c r="P35" t="str">
        <f>IF(ISBLANK('ENGAGEMENTS 2026'!C35),"",'ENGAGEMENTS 2026'!K35)</f>
        <v>NON CONCERNE</v>
      </c>
      <c r="Q35" t="str">
        <f>IF($A35="","",IF(OR($E35="INFRUCTUEUX",$E35="ANNULE"),$A35&amp;"|"&amp;(COUNTIFS($A$2:$A35,$A35,$E$2:$E35,"INFRUCTUEUX")+COUNTIFS($A$2:$A35,$A35,$E$2:$E35,"ANNULE")),""))</f>
        <v/>
      </c>
    </row>
    <row r="36" spans="1:17" x14ac:dyDescent="0.25">
      <c r="A36" t="str">
        <f>IF(ISBLANK('ENGAGEMENTS 2026'!C36),"",IF('ENGAGEMENTS 2026'!C36="DTSI","DCT",'ENGAGEMENTS 2026'!C36))</f>
        <v>ARRIYADIA</v>
      </c>
      <c r="B36" t="str">
        <f>IF(ISBLANK('ENGAGEMENTS 2026'!C36),"",'ENGAGEMENTS 2026'!D36)</f>
        <v>PV N° : 01RC2025- DCCCA</v>
      </c>
      <c r="C36" t="str">
        <f>IF(ISBLANK('ENGAGEMENTS 2026'!C36),"",'ENGAGEMENTS 2026'!E36)</f>
        <v>CONTRAT</v>
      </c>
      <c r="D36" t="str">
        <f>IF(ISBLANK('ENGAGEMENTS 2026'!C36),"",'ENGAGEMENTS 2026'!G36)</f>
        <v>SARA BELATTAR  -  Scripte</v>
      </c>
      <c r="E36" t="str">
        <f>IF(ISBLANK('ENGAGEMENTS 2026'!C36),"",'ENGAGEMENTS 2026'!I36)</f>
        <v>APPROUVE</v>
      </c>
      <c r="F36">
        <f>IF(ISBLANK('ENGAGEMENTS 2026'!C36),"",'ENGAGEMENTS 2026'!J36)</f>
        <v>0</v>
      </c>
      <c r="G36" t="str">
        <f>IF(ISBLANK('ENGAGEMENTS 2026'!C36),"",'ENGAGEMENTS 2026'!M36)</f>
        <v>FONCTIONNEMENT</v>
      </c>
      <c r="H36" t="str">
        <f>IF(ISBLANK('ENGAGEMENTS 2026'!C36),"",'ENGAGEMENTS 2026'!AF36)</f>
        <v>ENGAGE</v>
      </c>
      <c r="I36" t="str">
        <f>IF(ISBLANK('ENGAGEMENTS 2026'!C36),"",'ENGAGEMENTS 2026'!H36)</f>
        <v>VALIDE</v>
      </c>
      <c r="J36" s="72">
        <f>IF(ISBLANK('ENGAGEMENTS 2026'!C36),"",IF(AND(OR($E36="INFRUCTUEUX",$E36="ANNULE"),$C36="AOO-M"),'ENGAGEMENTS 2026'!P36,IF($H36="EN COURS DE PREENGAGEMENT",'ENGAGEMENTS 2026'!O36,IF($H36="PREENGAGE",IF($E36="ATTRIBUE",'ENGAGEMENTS 2026'!AE36,'ENGAGEMENTS 2026'!O36),'ENGAGEMENTS 2026'!AE36))))</f>
        <v>113142.48</v>
      </c>
      <c r="K36" s="97">
        <f>IF(ISBLANK('ENGAGEMENTS 2026'!W36),"",'ENGAGEMENTS 2026'!W36)</f>
        <v>46022</v>
      </c>
      <c r="L36" s="73">
        <f t="shared" ca="1" si="0"/>
        <v>266</v>
      </c>
      <c r="M36" t="str">
        <f t="shared" si="1"/>
        <v>Engagé</v>
      </c>
      <c r="N36" t="str">
        <f>IF(ISBLANK('ENGAGEMENTS 2026'!C36),"",'ENGAGEMENTS 2026'!L36)</f>
        <v>Ordinaire</v>
      </c>
      <c r="O36" t="str">
        <f>IF(ISBLANK('ENGAGEMENTS 2026'!C36),"",'ENGAGEMENTS 2026'!M36)</f>
        <v>FONCTIONNEMENT</v>
      </c>
      <c r="P36" t="str">
        <f>IF(ISBLANK('ENGAGEMENTS 2026'!C36),"",'ENGAGEMENTS 2026'!K36)</f>
        <v>NON CONCERNE</v>
      </c>
      <c r="Q36" t="str">
        <f>IF($A36="","",IF(OR($E36="INFRUCTUEUX",$E36="ANNULE"),$A36&amp;"|"&amp;(COUNTIFS($A$2:$A36,$A36,$E$2:$E36,"INFRUCTUEUX")+COUNTIFS($A$2:$A36,$A36,$E$2:$E36,"ANNULE")),""))</f>
        <v/>
      </c>
    </row>
    <row r="37" spans="1:17" x14ac:dyDescent="0.25">
      <c r="A37" t="str">
        <f>IF(ISBLANK('ENGAGEMENTS 2026'!C37),"",IF('ENGAGEMENTS 2026'!C37="DTSI","DCT",'ENGAGEMENTS 2026'!C37))</f>
        <v>ARRIYADIA</v>
      </c>
      <c r="B37" t="str">
        <f>IF(ISBLANK('ENGAGEMENTS 2026'!C37),"",'ENGAGEMENTS 2026'!D37)</f>
        <v>PV N° : 01RC2025- DCCCA</v>
      </c>
      <c r="C37" t="str">
        <f>IF(ISBLANK('ENGAGEMENTS 2026'!C37),"",'ENGAGEMENTS 2026'!E37)</f>
        <v>CONTRAT</v>
      </c>
      <c r="D37" t="str">
        <f>IF(ISBLANK('ENGAGEMENTS 2026'!C37),"",'ENGAGEMENTS 2026'!G37)</f>
        <v>TAOUFIK EL AMRANI EL HANCHI  -  responsable site web</v>
      </c>
      <c r="E37" t="str">
        <f>IF(ISBLANK('ENGAGEMENTS 2026'!C37),"",'ENGAGEMENTS 2026'!I37)</f>
        <v>APPROUVE</v>
      </c>
      <c r="F37">
        <f>IF(ISBLANK('ENGAGEMENTS 2026'!C37),"",'ENGAGEMENTS 2026'!J37)</f>
        <v>0</v>
      </c>
      <c r="G37" t="str">
        <f>IF(ISBLANK('ENGAGEMENTS 2026'!C37),"",'ENGAGEMENTS 2026'!M37)</f>
        <v>FONCTIONNEMENT</v>
      </c>
      <c r="H37" t="str">
        <f>IF(ISBLANK('ENGAGEMENTS 2026'!C37),"",'ENGAGEMENTS 2026'!AF37)</f>
        <v>ENGAGE</v>
      </c>
      <c r="I37" t="str">
        <f>IF(ISBLANK('ENGAGEMENTS 2026'!C37),"",'ENGAGEMENTS 2026'!H37)</f>
        <v>VALIDE</v>
      </c>
      <c r="J37" s="72">
        <f>IF(ISBLANK('ENGAGEMENTS 2026'!C37),"",IF(AND(OR($E37="INFRUCTUEUX",$E37="ANNULE"),$C37="AOO-M"),'ENGAGEMENTS 2026'!P37,IF($H37="EN COURS DE PREENGAGEMENT",'ENGAGEMENTS 2026'!O37,IF($H37="PREENGAGE",IF($E37="ATTRIBUE",'ENGAGEMENTS 2026'!AE37,'ENGAGEMENTS 2026'!O37),'ENGAGEMENTS 2026'!AE37))))</f>
        <v>204000</v>
      </c>
      <c r="K37" s="97">
        <f>IF(ISBLANK('ENGAGEMENTS 2026'!W37),"",'ENGAGEMENTS 2026'!W37)</f>
        <v>46022</v>
      </c>
      <c r="L37" s="73">
        <f t="shared" ca="1" si="0"/>
        <v>266</v>
      </c>
      <c r="M37" t="str">
        <f t="shared" si="1"/>
        <v>Engagé</v>
      </c>
      <c r="N37" t="str">
        <f>IF(ISBLANK('ENGAGEMENTS 2026'!C37),"",'ENGAGEMENTS 2026'!L37)</f>
        <v>Ordinaire</v>
      </c>
      <c r="O37" t="str">
        <f>IF(ISBLANK('ENGAGEMENTS 2026'!C37),"",'ENGAGEMENTS 2026'!M37)</f>
        <v>FONCTIONNEMENT</v>
      </c>
      <c r="P37" t="str">
        <f>IF(ISBLANK('ENGAGEMENTS 2026'!C37),"",'ENGAGEMENTS 2026'!K37)</f>
        <v>NON CONCERNE</v>
      </c>
      <c r="Q37" t="str">
        <f>IF($A37="","",IF(OR($E37="INFRUCTUEUX",$E37="ANNULE"),$A37&amp;"|"&amp;(COUNTIFS($A$2:$A37,$A37,$E$2:$E37,"INFRUCTUEUX")+COUNTIFS($A$2:$A37,$A37,$E$2:$E37,"ANNULE")),""))</f>
        <v/>
      </c>
    </row>
    <row r="38" spans="1:17" x14ac:dyDescent="0.25">
      <c r="A38" t="str">
        <f>IF(ISBLANK('ENGAGEMENTS 2026'!C38),"",IF('ENGAGEMENTS 2026'!C38="DTSI","DCT",'ENGAGEMENTS 2026'!C38))</f>
        <v>ARRIYADIA</v>
      </c>
      <c r="B38" t="str">
        <f>IF(ISBLANK('ENGAGEMENTS 2026'!C38),"",'ENGAGEMENTS 2026'!D38)</f>
        <v>PV N° : 01RC2025- DCCCA</v>
      </c>
      <c r="C38" t="str">
        <f>IF(ISBLANK('ENGAGEMENTS 2026'!C38),"",'ENGAGEMENTS 2026'!E38)</f>
        <v>CONTRAT</v>
      </c>
      <c r="D38" t="str">
        <f>IF(ISBLANK('ENGAGEMENTS 2026'!C38),"",'ENGAGEMENTS 2026'!G38)</f>
        <v>AHMED NAIM  -  Journaliste web sénior</v>
      </c>
      <c r="E38" t="str">
        <f>IF(ISBLANK('ENGAGEMENTS 2026'!C38),"",'ENGAGEMENTS 2026'!I38)</f>
        <v>APPROUVE</v>
      </c>
      <c r="F38">
        <f>IF(ISBLANK('ENGAGEMENTS 2026'!C38),"",'ENGAGEMENTS 2026'!J38)</f>
        <v>0</v>
      </c>
      <c r="G38" t="str">
        <f>IF(ISBLANK('ENGAGEMENTS 2026'!C38),"",'ENGAGEMENTS 2026'!M38)</f>
        <v>FONCTIONNEMENT</v>
      </c>
      <c r="H38" t="str">
        <f>IF(ISBLANK('ENGAGEMENTS 2026'!C38),"",'ENGAGEMENTS 2026'!AF38)</f>
        <v>ENGAGE</v>
      </c>
      <c r="I38" t="str">
        <f>IF(ISBLANK('ENGAGEMENTS 2026'!C38),"",'ENGAGEMENTS 2026'!H38)</f>
        <v>VALIDE</v>
      </c>
      <c r="J38" s="72">
        <f>IF(ISBLANK('ENGAGEMENTS 2026'!C38),"",IF(AND(OR($E38="INFRUCTUEUX",$E38="ANNULE"),$C38="AOO-M"),'ENGAGEMENTS 2026'!P38,IF($H38="EN COURS DE PREENGAGEMENT",'ENGAGEMENTS 2026'!O38,IF($H38="PREENGAGE",IF($E38="ATTRIBUE",'ENGAGEMENTS 2026'!AE38,'ENGAGEMENTS 2026'!O38),'ENGAGEMENTS 2026'!AE38))))</f>
        <v>180000</v>
      </c>
      <c r="K38" s="97">
        <f>IF(ISBLANK('ENGAGEMENTS 2026'!W38),"",'ENGAGEMENTS 2026'!W38)</f>
        <v>46022</v>
      </c>
      <c r="L38" s="73">
        <f t="shared" ca="1" si="0"/>
        <v>266</v>
      </c>
      <c r="M38" t="str">
        <f t="shared" si="1"/>
        <v>Engagé</v>
      </c>
      <c r="N38" t="str">
        <f>IF(ISBLANK('ENGAGEMENTS 2026'!C38),"",'ENGAGEMENTS 2026'!L38)</f>
        <v>Ordinaire</v>
      </c>
      <c r="O38" t="str">
        <f>IF(ISBLANK('ENGAGEMENTS 2026'!C38),"",'ENGAGEMENTS 2026'!M38)</f>
        <v>FONCTIONNEMENT</v>
      </c>
      <c r="P38" t="str">
        <f>IF(ISBLANK('ENGAGEMENTS 2026'!C38),"",'ENGAGEMENTS 2026'!K38)</f>
        <v>NON CONCERNE</v>
      </c>
      <c r="Q38" t="str">
        <f>IF($A38="","",IF(OR($E38="INFRUCTUEUX",$E38="ANNULE"),$A38&amp;"|"&amp;(COUNTIFS($A$2:$A38,$A38,$E$2:$E38,"INFRUCTUEUX")+COUNTIFS($A$2:$A38,$A38,$E$2:$E38,"ANNULE")),""))</f>
        <v/>
      </c>
    </row>
    <row r="39" spans="1:17" x14ac:dyDescent="0.25">
      <c r="A39" t="str">
        <f>IF(ISBLANK('ENGAGEMENTS 2026'!C39),"",IF('ENGAGEMENTS 2026'!C39="DTSI","DCT",'ENGAGEMENTS 2026'!C39))</f>
        <v>ARRIYADIA</v>
      </c>
      <c r="B39" t="str">
        <f>IF(ISBLANK('ENGAGEMENTS 2026'!C39),"",'ENGAGEMENTS 2026'!D39)</f>
        <v>PV N° : 01RC2025- DCCCA</v>
      </c>
      <c r="C39" t="str">
        <f>IF(ISBLANK('ENGAGEMENTS 2026'!C39),"",'ENGAGEMENTS 2026'!E39)</f>
        <v>CONTRAT</v>
      </c>
      <c r="D39" t="str">
        <f>IF(ISBLANK('ENGAGEMENTS 2026'!C39),"",'ENGAGEMENTS 2026'!G39)</f>
        <v>SAID AKDAD  -  Journaliste web</v>
      </c>
      <c r="E39" t="str">
        <f>IF(ISBLANK('ENGAGEMENTS 2026'!C39),"",'ENGAGEMENTS 2026'!I39)</f>
        <v>APPROUVE</v>
      </c>
      <c r="F39">
        <f>IF(ISBLANK('ENGAGEMENTS 2026'!C39),"",'ENGAGEMENTS 2026'!J39)</f>
        <v>0</v>
      </c>
      <c r="G39" t="str">
        <f>IF(ISBLANK('ENGAGEMENTS 2026'!C39),"",'ENGAGEMENTS 2026'!M39)</f>
        <v>FONCTIONNEMENT</v>
      </c>
      <c r="H39" t="str">
        <f>IF(ISBLANK('ENGAGEMENTS 2026'!C39),"",'ENGAGEMENTS 2026'!AF39)</f>
        <v>ENGAGE</v>
      </c>
      <c r="I39" t="str">
        <f>IF(ISBLANK('ENGAGEMENTS 2026'!C39),"",'ENGAGEMENTS 2026'!H39)</f>
        <v>VALIDE</v>
      </c>
      <c r="J39" s="72">
        <f>IF(ISBLANK('ENGAGEMENTS 2026'!C39),"",IF(AND(OR($E39="INFRUCTUEUX",$E39="ANNULE"),$C39="AOO-M"),'ENGAGEMENTS 2026'!P39,IF($H39="EN COURS DE PREENGAGEMENT",'ENGAGEMENTS 2026'!O39,IF($H39="PREENGAGE",IF($E39="ATTRIBUE",'ENGAGEMENTS 2026'!AE39,'ENGAGEMENTS 2026'!O39),'ENGAGEMENTS 2026'!AE39))))</f>
        <v>144000</v>
      </c>
      <c r="K39" s="97">
        <f>IF(ISBLANK('ENGAGEMENTS 2026'!W39),"",'ENGAGEMENTS 2026'!W39)</f>
        <v>46022</v>
      </c>
      <c r="L39" s="73">
        <f t="shared" ca="1" si="0"/>
        <v>266</v>
      </c>
      <c r="M39" t="str">
        <f t="shared" si="1"/>
        <v>Engagé</v>
      </c>
      <c r="N39" t="str">
        <f>IF(ISBLANK('ENGAGEMENTS 2026'!C39),"",'ENGAGEMENTS 2026'!L39)</f>
        <v>Ordinaire</v>
      </c>
      <c r="O39" t="str">
        <f>IF(ISBLANK('ENGAGEMENTS 2026'!C39),"",'ENGAGEMENTS 2026'!M39)</f>
        <v>FONCTIONNEMENT</v>
      </c>
      <c r="P39" t="str">
        <f>IF(ISBLANK('ENGAGEMENTS 2026'!C39),"",'ENGAGEMENTS 2026'!K39)</f>
        <v>NON CONCERNE</v>
      </c>
      <c r="Q39" t="str">
        <f>IF($A39="","",IF(OR($E39="INFRUCTUEUX",$E39="ANNULE"),$A39&amp;"|"&amp;(COUNTIFS($A$2:$A39,$A39,$E$2:$E39,"INFRUCTUEUX")+COUNTIFS($A$2:$A39,$A39,$E$2:$E39,"ANNULE")),""))</f>
        <v/>
      </c>
    </row>
    <row r="40" spans="1:17" x14ac:dyDescent="0.25">
      <c r="A40" t="str">
        <f>IF(ISBLANK('ENGAGEMENTS 2026'!C40),"",IF('ENGAGEMENTS 2026'!C40="DTSI","DCT",'ENGAGEMENTS 2026'!C40))</f>
        <v>ARRIYADIA</v>
      </c>
      <c r="B40" t="str">
        <f>IF(ISBLANK('ENGAGEMENTS 2026'!C40),"",'ENGAGEMENTS 2026'!D40)</f>
        <v>PV N° : 01RC2025- DCCCA</v>
      </c>
      <c r="C40" t="str">
        <f>IF(ISBLANK('ENGAGEMENTS 2026'!C40),"",'ENGAGEMENTS 2026'!E40)</f>
        <v>CONTRAT</v>
      </c>
      <c r="D40" t="str">
        <f>IF(ISBLANK('ENGAGEMENTS 2026'!C40),"",'ENGAGEMENTS 2026'!G40)</f>
        <v>JAMAL ASTAIFI  -  Journaliste web</v>
      </c>
      <c r="E40" t="str">
        <f>IF(ISBLANK('ENGAGEMENTS 2026'!C40),"",'ENGAGEMENTS 2026'!I40)</f>
        <v>APPROUVE</v>
      </c>
      <c r="F40">
        <f>IF(ISBLANK('ENGAGEMENTS 2026'!C40),"",'ENGAGEMENTS 2026'!J40)</f>
        <v>0</v>
      </c>
      <c r="G40" t="str">
        <f>IF(ISBLANK('ENGAGEMENTS 2026'!C40),"",'ENGAGEMENTS 2026'!M40)</f>
        <v>FONCTIONNEMENT</v>
      </c>
      <c r="H40" t="str">
        <f>IF(ISBLANK('ENGAGEMENTS 2026'!C40),"",'ENGAGEMENTS 2026'!AF40)</f>
        <v>ENGAGE</v>
      </c>
      <c r="I40" t="str">
        <f>IF(ISBLANK('ENGAGEMENTS 2026'!C40),"",'ENGAGEMENTS 2026'!H40)</f>
        <v>VALIDE</v>
      </c>
      <c r="J40" s="72">
        <f>IF(ISBLANK('ENGAGEMENTS 2026'!C40),"",IF(AND(OR($E40="INFRUCTUEUX",$E40="ANNULE"),$C40="AOO-M"),'ENGAGEMENTS 2026'!P40,IF($H40="EN COURS DE PREENGAGEMENT",'ENGAGEMENTS 2026'!O40,IF($H40="PREENGAGE",IF($E40="ATTRIBUE",'ENGAGEMENTS 2026'!AE40,'ENGAGEMENTS 2026'!O40),'ENGAGEMENTS 2026'!AE40))))</f>
        <v>113142.48</v>
      </c>
      <c r="K40" s="97">
        <f>IF(ISBLANK('ENGAGEMENTS 2026'!W40),"",'ENGAGEMENTS 2026'!W40)</f>
        <v>46022</v>
      </c>
      <c r="L40" s="73">
        <f t="shared" ca="1" si="0"/>
        <v>266</v>
      </c>
      <c r="M40" t="str">
        <f t="shared" si="1"/>
        <v>Engagé</v>
      </c>
      <c r="N40" t="str">
        <f>IF(ISBLANK('ENGAGEMENTS 2026'!C40),"",'ENGAGEMENTS 2026'!L40)</f>
        <v>Ordinaire</v>
      </c>
      <c r="O40" t="str">
        <f>IF(ISBLANK('ENGAGEMENTS 2026'!C40),"",'ENGAGEMENTS 2026'!M40)</f>
        <v>FONCTIONNEMENT</v>
      </c>
      <c r="P40" t="str">
        <f>IF(ISBLANK('ENGAGEMENTS 2026'!C40),"",'ENGAGEMENTS 2026'!K40)</f>
        <v>NON CONCERNE</v>
      </c>
      <c r="Q40" t="str">
        <f>IF($A40="","",IF(OR($E40="INFRUCTUEUX",$E40="ANNULE"),$A40&amp;"|"&amp;(COUNTIFS($A$2:$A40,$A40,$E$2:$E40,"INFRUCTUEUX")+COUNTIFS($A$2:$A40,$A40,$E$2:$E40,"ANNULE")),""))</f>
        <v/>
      </c>
    </row>
    <row r="41" spans="1:17" x14ac:dyDescent="0.25">
      <c r="A41" t="str">
        <f>IF(ISBLANK('ENGAGEMENTS 2026'!C41),"",IF('ENGAGEMENTS 2026'!C41="DTSI","DCT",'ENGAGEMENTS 2026'!C41))</f>
        <v>ARRIYADIA</v>
      </c>
      <c r="B41" t="str">
        <f>IF(ISBLANK('ENGAGEMENTS 2026'!C41),"",'ENGAGEMENTS 2026'!D41)</f>
        <v>PV N° : 01RC2025- DCCCA</v>
      </c>
      <c r="C41" t="str">
        <f>IF(ISBLANK('ENGAGEMENTS 2026'!C41),"",'ENGAGEMENTS 2026'!E41)</f>
        <v>CONTRAT</v>
      </c>
      <c r="D41" t="str">
        <f>IF(ISBLANK('ENGAGEMENTS 2026'!C41),"",'ENGAGEMENTS 2026'!G41)</f>
        <v>HAMZA AKIL  -  Chargé de production</v>
      </c>
      <c r="E41" t="str">
        <f>IF(ISBLANK('ENGAGEMENTS 2026'!C41),"",'ENGAGEMENTS 2026'!I41)</f>
        <v>APPROUVE</v>
      </c>
      <c r="F41">
        <f>IF(ISBLANK('ENGAGEMENTS 2026'!C41),"",'ENGAGEMENTS 2026'!J41)</f>
        <v>0</v>
      </c>
      <c r="G41" t="str">
        <f>IF(ISBLANK('ENGAGEMENTS 2026'!C41),"",'ENGAGEMENTS 2026'!M41)</f>
        <v>FONCTIONNEMENT</v>
      </c>
      <c r="H41" t="str">
        <f>IF(ISBLANK('ENGAGEMENTS 2026'!C41),"",'ENGAGEMENTS 2026'!AF41)</f>
        <v>ENGAGE</v>
      </c>
      <c r="I41" t="str">
        <f>IF(ISBLANK('ENGAGEMENTS 2026'!C41),"",'ENGAGEMENTS 2026'!H41)</f>
        <v>VALIDE</v>
      </c>
      <c r="J41" s="72">
        <f>IF(ISBLANK('ENGAGEMENTS 2026'!C41),"",IF(AND(OR($E41="INFRUCTUEUX",$E41="ANNULE"),$C41="AOO-M"),'ENGAGEMENTS 2026'!P41,IF($H41="EN COURS DE PREENGAGEMENT",'ENGAGEMENTS 2026'!O41,IF($H41="PREENGAGE",IF($E41="ATTRIBUE",'ENGAGEMENTS 2026'!AE41,'ENGAGEMENTS 2026'!O41),'ENGAGEMENTS 2026'!AE41))))</f>
        <v>132000</v>
      </c>
      <c r="K41" s="97">
        <f>IF(ISBLANK('ENGAGEMENTS 2026'!W41),"",'ENGAGEMENTS 2026'!W41)</f>
        <v>46022</v>
      </c>
      <c r="L41" s="73">
        <f t="shared" ca="1" si="0"/>
        <v>266</v>
      </c>
      <c r="M41" t="str">
        <f t="shared" si="1"/>
        <v>Engagé</v>
      </c>
      <c r="N41" t="str">
        <f>IF(ISBLANK('ENGAGEMENTS 2026'!C41),"",'ENGAGEMENTS 2026'!L41)</f>
        <v>Ordinaire</v>
      </c>
      <c r="O41" t="str">
        <f>IF(ISBLANK('ENGAGEMENTS 2026'!C41),"",'ENGAGEMENTS 2026'!M41)</f>
        <v>FONCTIONNEMENT</v>
      </c>
      <c r="P41" t="str">
        <f>IF(ISBLANK('ENGAGEMENTS 2026'!C41),"",'ENGAGEMENTS 2026'!K41)</f>
        <v>NON CONCERNE</v>
      </c>
      <c r="Q41" t="str">
        <f>IF($A41="","",IF(OR($E41="INFRUCTUEUX",$E41="ANNULE"),$A41&amp;"|"&amp;(COUNTIFS($A$2:$A41,$A41,$E$2:$E41,"INFRUCTUEUX")+COUNTIFS($A$2:$A41,$A41,$E$2:$E41,"ANNULE")),""))</f>
        <v/>
      </c>
    </row>
    <row r="42" spans="1:17" x14ac:dyDescent="0.25">
      <c r="A42" t="str">
        <f>IF(ISBLANK('ENGAGEMENTS 2026'!C42),"",IF('ENGAGEMENTS 2026'!C42="DTSI","DCT",'ENGAGEMENTS 2026'!C42))</f>
        <v>ARRIYADIA</v>
      </c>
      <c r="B42" t="str">
        <f>IF(ISBLANK('ENGAGEMENTS 2026'!C42),"",'ENGAGEMENTS 2026'!D42)</f>
        <v>PV N° : 01RC2025- DCCCA</v>
      </c>
      <c r="C42" t="str">
        <f>IF(ISBLANK('ENGAGEMENTS 2026'!C42),"",'ENGAGEMENTS 2026'!E42)</f>
        <v>CONTRAT</v>
      </c>
      <c r="D42" t="str">
        <f>IF(ISBLANK('ENGAGEMENTS 2026'!C42),"",'ENGAGEMENTS 2026'!G42)</f>
        <v>RHIZLAN KORCHI  -  Habilleuse</v>
      </c>
      <c r="E42" t="str">
        <f>IF(ISBLANK('ENGAGEMENTS 2026'!C42),"",'ENGAGEMENTS 2026'!I42)</f>
        <v>APPROUVE</v>
      </c>
      <c r="F42">
        <f>IF(ISBLANK('ENGAGEMENTS 2026'!C42),"",'ENGAGEMENTS 2026'!J42)</f>
        <v>0</v>
      </c>
      <c r="G42" t="str">
        <f>IF(ISBLANK('ENGAGEMENTS 2026'!C42),"",'ENGAGEMENTS 2026'!M42)</f>
        <v>FONCTIONNEMENT</v>
      </c>
      <c r="H42" t="str">
        <f>IF(ISBLANK('ENGAGEMENTS 2026'!C42),"",'ENGAGEMENTS 2026'!AF42)</f>
        <v>ENGAGE</v>
      </c>
      <c r="I42" t="str">
        <f>IF(ISBLANK('ENGAGEMENTS 2026'!C42),"",'ENGAGEMENTS 2026'!H42)</f>
        <v>VALIDE</v>
      </c>
      <c r="J42" s="72">
        <f>IF(ISBLANK('ENGAGEMENTS 2026'!C42),"",IF(AND(OR($E42="INFRUCTUEUX",$E42="ANNULE"),$C42="AOO-M"),'ENGAGEMENTS 2026'!P42,IF($H42="EN COURS DE PREENGAGEMENT",'ENGAGEMENTS 2026'!O42,IF($H42="PREENGAGE",IF($E42="ATTRIBUE",'ENGAGEMENTS 2026'!AE42,'ENGAGEMENTS 2026'!O42),'ENGAGEMENTS 2026'!AE42))))</f>
        <v>113142.48</v>
      </c>
      <c r="K42" s="97">
        <f>IF(ISBLANK('ENGAGEMENTS 2026'!W42),"",'ENGAGEMENTS 2026'!W42)</f>
        <v>46022</v>
      </c>
      <c r="L42" s="73">
        <f t="shared" ca="1" si="0"/>
        <v>266</v>
      </c>
      <c r="M42" t="str">
        <f t="shared" si="1"/>
        <v>Engagé</v>
      </c>
      <c r="N42" t="str">
        <f>IF(ISBLANK('ENGAGEMENTS 2026'!C42),"",'ENGAGEMENTS 2026'!L42)</f>
        <v>Ordinaire</v>
      </c>
      <c r="O42" t="str">
        <f>IF(ISBLANK('ENGAGEMENTS 2026'!C42),"",'ENGAGEMENTS 2026'!M42)</f>
        <v>FONCTIONNEMENT</v>
      </c>
      <c r="P42" t="str">
        <f>IF(ISBLANK('ENGAGEMENTS 2026'!C42),"",'ENGAGEMENTS 2026'!K42)</f>
        <v>NON CONCERNE</v>
      </c>
      <c r="Q42" t="str">
        <f>IF($A42="","",IF(OR($E42="INFRUCTUEUX",$E42="ANNULE"),$A42&amp;"|"&amp;(COUNTIFS($A$2:$A42,$A42,$E$2:$E42,"INFRUCTUEUX")+COUNTIFS($A$2:$A42,$A42,$E$2:$E42,"ANNULE")),""))</f>
        <v/>
      </c>
    </row>
    <row r="43" spans="1:17" x14ac:dyDescent="0.25">
      <c r="A43" t="str">
        <f>IF(ISBLANK('ENGAGEMENTS 2026'!C43),"",IF('ENGAGEMENTS 2026'!C43="DTSI","DCT",'ENGAGEMENTS 2026'!C43))</f>
        <v>ARRIYADIA</v>
      </c>
      <c r="B43" t="str">
        <f>IF(ISBLANK('ENGAGEMENTS 2026'!C43),"",'ENGAGEMENTS 2026'!D43)</f>
        <v>PV N° : 01RC2025- DCCCA</v>
      </c>
      <c r="C43" t="str">
        <f>IF(ISBLANK('ENGAGEMENTS 2026'!C43),"",'ENGAGEMENTS 2026'!E43)</f>
        <v>CONTRAT</v>
      </c>
      <c r="D43" t="str">
        <f>IF(ISBLANK('ENGAGEMENTS 2026'!C43),"",'ENGAGEMENTS 2026'!G43)</f>
        <v>RADIF YOUSRA  -  Maquilleuse coiffeuse</v>
      </c>
      <c r="E43" t="str">
        <f>IF(ISBLANK('ENGAGEMENTS 2026'!C43),"",'ENGAGEMENTS 2026'!I43)</f>
        <v>APPROUVE</v>
      </c>
      <c r="F43">
        <f>IF(ISBLANK('ENGAGEMENTS 2026'!C43),"",'ENGAGEMENTS 2026'!J43)</f>
        <v>0</v>
      </c>
      <c r="G43" t="str">
        <f>IF(ISBLANK('ENGAGEMENTS 2026'!C43),"",'ENGAGEMENTS 2026'!M43)</f>
        <v>FONCTIONNEMENT</v>
      </c>
      <c r="H43" t="str">
        <f>IF(ISBLANK('ENGAGEMENTS 2026'!C43),"",'ENGAGEMENTS 2026'!AF43)</f>
        <v>ENGAGE</v>
      </c>
      <c r="I43" t="str">
        <f>IF(ISBLANK('ENGAGEMENTS 2026'!C43),"",'ENGAGEMENTS 2026'!H43)</f>
        <v>VALIDE</v>
      </c>
      <c r="J43" s="72">
        <f>IF(ISBLANK('ENGAGEMENTS 2026'!C43),"",IF(AND(OR($E43="INFRUCTUEUX",$E43="ANNULE"),$C43="AOO-M"),'ENGAGEMENTS 2026'!P43,IF($H43="EN COURS DE PREENGAGEMENT",'ENGAGEMENTS 2026'!O43,IF($H43="PREENGAGE",IF($E43="ATTRIBUE",'ENGAGEMENTS 2026'!AE43,'ENGAGEMENTS 2026'!O43),'ENGAGEMENTS 2026'!AE43))))</f>
        <v>113142.48</v>
      </c>
      <c r="K43" s="97">
        <f>IF(ISBLANK('ENGAGEMENTS 2026'!W43),"",'ENGAGEMENTS 2026'!W43)</f>
        <v>46022</v>
      </c>
      <c r="L43" s="73">
        <f t="shared" ca="1" si="0"/>
        <v>266</v>
      </c>
      <c r="M43" t="str">
        <f t="shared" si="1"/>
        <v>Engagé</v>
      </c>
      <c r="N43" t="str">
        <f>IF(ISBLANK('ENGAGEMENTS 2026'!C43),"",'ENGAGEMENTS 2026'!L43)</f>
        <v>Ordinaire</v>
      </c>
      <c r="O43" t="str">
        <f>IF(ISBLANK('ENGAGEMENTS 2026'!C43),"",'ENGAGEMENTS 2026'!M43)</f>
        <v>FONCTIONNEMENT</v>
      </c>
      <c r="P43" t="str">
        <f>IF(ISBLANK('ENGAGEMENTS 2026'!C43),"",'ENGAGEMENTS 2026'!K43)</f>
        <v>NON CONCERNE</v>
      </c>
      <c r="Q43" t="str">
        <f>IF($A43="","",IF(OR($E43="INFRUCTUEUX",$E43="ANNULE"),$A43&amp;"|"&amp;(COUNTIFS($A$2:$A43,$A43,$E$2:$E43,"INFRUCTUEUX")+COUNTIFS($A$2:$A43,$A43,$E$2:$E43,"ANNULE")),""))</f>
        <v/>
      </c>
    </row>
    <row r="44" spans="1:17" x14ac:dyDescent="0.25">
      <c r="A44" t="str">
        <f>IF(ISBLANK('ENGAGEMENTS 2026'!C44),"",IF('ENGAGEMENTS 2026'!C44="DTSI","DCT",'ENGAGEMENTS 2026'!C44))</f>
        <v>ARRIYADIA</v>
      </c>
      <c r="B44" t="str">
        <f>IF(ISBLANK('ENGAGEMENTS 2026'!C44),"",'ENGAGEMENTS 2026'!D44)</f>
        <v>PV N° : 01RC2025- DCCCA</v>
      </c>
      <c r="C44" t="str">
        <f>IF(ISBLANK('ENGAGEMENTS 2026'!C44),"",'ENGAGEMENTS 2026'!E44)</f>
        <v>CONTRAT</v>
      </c>
      <c r="D44" t="str">
        <f>IF(ISBLANK('ENGAGEMENTS 2026'!C44),"",'ENGAGEMENTS 2026'!G44)</f>
        <v>MOHAMED EL MAAMOURI  -  Graphiste</v>
      </c>
      <c r="E44" t="str">
        <f>IF(ISBLANK('ENGAGEMENTS 2026'!C44),"",'ENGAGEMENTS 2026'!I44)</f>
        <v>APPROUVE</v>
      </c>
      <c r="F44">
        <f>IF(ISBLANK('ENGAGEMENTS 2026'!C44),"",'ENGAGEMENTS 2026'!J44)</f>
        <v>0</v>
      </c>
      <c r="G44" t="str">
        <f>IF(ISBLANK('ENGAGEMENTS 2026'!C44),"",'ENGAGEMENTS 2026'!M44)</f>
        <v>FONCTIONNEMENT</v>
      </c>
      <c r="H44" t="str">
        <f>IF(ISBLANK('ENGAGEMENTS 2026'!C44),"",'ENGAGEMENTS 2026'!AF44)</f>
        <v>ENGAGE</v>
      </c>
      <c r="I44" t="str">
        <f>IF(ISBLANK('ENGAGEMENTS 2026'!C44),"",'ENGAGEMENTS 2026'!H44)</f>
        <v>VALIDE</v>
      </c>
      <c r="J44" s="72">
        <f>IF(ISBLANK('ENGAGEMENTS 2026'!C44),"",IF(AND(OR($E44="INFRUCTUEUX",$E44="ANNULE"),$C44="AOO-M"),'ENGAGEMENTS 2026'!P44,IF($H44="EN COURS DE PREENGAGEMENT",'ENGAGEMENTS 2026'!O44,IF($H44="PREENGAGE",IF($E44="ATTRIBUE",'ENGAGEMENTS 2026'!AE44,'ENGAGEMENTS 2026'!O44),'ENGAGEMENTS 2026'!AE44))))</f>
        <v>113142.48</v>
      </c>
      <c r="K44" s="97">
        <f>IF(ISBLANK('ENGAGEMENTS 2026'!W44),"",'ENGAGEMENTS 2026'!W44)</f>
        <v>46022</v>
      </c>
      <c r="L44" s="73">
        <f t="shared" ca="1" si="0"/>
        <v>266</v>
      </c>
      <c r="M44" t="str">
        <f t="shared" si="1"/>
        <v>Engagé</v>
      </c>
      <c r="N44" t="str">
        <f>IF(ISBLANK('ENGAGEMENTS 2026'!C44),"",'ENGAGEMENTS 2026'!L44)</f>
        <v>Ordinaire</v>
      </c>
      <c r="O44" t="str">
        <f>IF(ISBLANK('ENGAGEMENTS 2026'!C44),"",'ENGAGEMENTS 2026'!M44)</f>
        <v>FONCTIONNEMENT</v>
      </c>
      <c r="P44" t="str">
        <f>IF(ISBLANK('ENGAGEMENTS 2026'!C44),"",'ENGAGEMENTS 2026'!K44)</f>
        <v>NON CONCERNE</v>
      </c>
      <c r="Q44" t="str">
        <f>IF($A44="","",IF(OR($E44="INFRUCTUEUX",$E44="ANNULE"),$A44&amp;"|"&amp;(COUNTIFS($A$2:$A44,$A44,$E$2:$E44,"INFRUCTUEUX")+COUNTIFS($A$2:$A44,$A44,$E$2:$E44,"ANNULE")),""))</f>
        <v/>
      </c>
    </row>
    <row r="45" spans="1:17" x14ac:dyDescent="0.25">
      <c r="A45" t="str">
        <f>IF(ISBLANK('ENGAGEMENTS 2026'!C45),"",IF('ENGAGEMENTS 2026'!C45="DTSI","DCT",'ENGAGEMENTS 2026'!C45))</f>
        <v>ARRIYADIA</v>
      </c>
      <c r="B45" t="str">
        <f>IF(ISBLANK('ENGAGEMENTS 2026'!C45),"",'ENGAGEMENTS 2026'!D45)</f>
        <v>PV N° : 01RC2025- DCCCA</v>
      </c>
      <c r="C45" t="str">
        <f>IF(ISBLANK('ENGAGEMENTS 2026'!C45),"",'ENGAGEMENTS 2026'!E45)</f>
        <v>CONTRAT</v>
      </c>
      <c r="D45" t="str">
        <f>IF(ISBLANK('ENGAGEMENTS 2026'!C45),"",'ENGAGEMENTS 2026'!G45)</f>
        <v>REDA TIZAGHTI  -  Graphiste</v>
      </c>
      <c r="E45" t="str">
        <f>IF(ISBLANK('ENGAGEMENTS 2026'!C45),"",'ENGAGEMENTS 2026'!I45)</f>
        <v>APPROUVE</v>
      </c>
      <c r="F45">
        <f>IF(ISBLANK('ENGAGEMENTS 2026'!C45),"",'ENGAGEMENTS 2026'!J45)</f>
        <v>0</v>
      </c>
      <c r="G45" t="str">
        <f>IF(ISBLANK('ENGAGEMENTS 2026'!C45),"",'ENGAGEMENTS 2026'!M45)</f>
        <v>FONCTIONNEMENT</v>
      </c>
      <c r="H45" t="str">
        <f>IF(ISBLANK('ENGAGEMENTS 2026'!C45),"",'ENGAGEMENTS 2026'!AF45)</f>
        <v>ENGAGE</v>
      </c>
      <c r="I45" t="str">
        <f>IF(ISBLANK('ENGAGEMENTS 2026'!C45),"",'ENGAGEMENTS 2026'!H45)</f>
        <v>VALIDE</v>
      </c>
      <c r="J45" s="72">
        <f>IF(ISBLANK('ENGAGEMENTS 2026'!C45),"",IF(AND(OR($E45="INFRUCTUEUX",$E45="ANNULE"),$C45="AOO-M"),'ENGAGEMENTS 2026'!P45,IF($H45="EN COURS DE PREENGAGEMENT",'ENGAGEMENTS 2026'!O45,IF($H45="PREENGAGE",IF($E45="ATTRIBUE",'ENGAGEMENTS 2026'!AE45,'ENGAGEMENTS 2026'!O45),'ENGAGEMENTS 2026'!AE45))))</f>
        <v>113142.48</v>
      </c>
      <c r="K45" s="97">
        <f>IF(ISBLANK('ENGAGEMENTS 2026'!W45),"",'ENGAGEMENTS 2026'!W45)</f>
        <v>46022</v>
      </c>
      <c r="L45" s="73">
        <f t="shared" ca="1" si="0"/>
        <v>266</v>
      </c>
      <c r="M45" t="str">
        <f t="shared" si="1"/>
        <v>Engagé</v>
      </c>
      <c r="N45" t="str">
        <f>IF(ISBLANK('ENGAGEMENTS 2026'!C45),"",'ENGAGEMENTS 2026'!L45)</f>
        <v>Ordinaire</v>
      </c>
      <c r="O45" t="str">
        <f>IF(ISBLANK('ENGAGEMENTS 2026'!C45),"",'ENGAGEMENTS 2026'!M45)</f>
        <v>FONCTIONNEMENT</v>
      </c>
      <c r="P45" t="str">
        <f>IF(ISBLANK('ENGAGEMENTS 2026'!C45),"",'ENGAGEMENTS 2026'!K45)</f>
        <v>NON CONCERNE</v>
      </c>
      <c r="Q45" t="str">
        <f>IF($A45="","",IF(OR($E45="INFRUCTUEUX",$E45="ANNULE"),$A45&amp;"|"&amp;(COUNTIFS($A$2:$A45,$A45,$E$2:$E45,"INFRUCTUEUX")+COUNTIFS($A$2:$A45,$A45,$E$2:$E45,"ANNULE")),""))</f>
        <v/>
      </c>
    </row>
    <row r="46" spans="1:17" x14ac:dyDescent="0.25">
      <c r="A46" t="str">
        <f>IF(ISBLANK('ENGAGEMENTS 2026'!C46),"",IF('ENGAGEMENTS 2026'!C46="DTSI","DCT",'ENGAGEMENTS 2026'!C46))</f>
        <v>ARRIYADIA</v>
      </c>
      <c r="B46" t="str">
        <f>IF(ISBLANK('ENGAGEMENTS 2026'!C46),"",'ENGAGEMENTS 2026'!D46)</f>
        <v>PV N° : 01RC2025- DCCCA</v>
      </c>
      <c r="C46" t="str">
        <f>IF(ISBLANK('ENGAGEMENTS 2026'!C46),"",'ENGAGEMENTS 2026'!E46)</f>
        <v>CONTRAT</v>
      </c>
      <c r="D46" t="str">
        <f>IF(ISBLANK('ENGAGEMENTS 2026'!C46),"",'ENGAGEMENTS 2026'!G46)</f>
        <v>OMAR FATEH  -  Opérateur magnétoscope LSM</v>
      </c>
      <c r="E46" t="str">
        <f>IF(ISBLANK('ENGAGEMENTS 2026'!C46),"",'ENGAGEMENTS 2026'!I46)</f>
        <v>APPROUVE</v>
      </c>
      <c r="F46">
        <f>IF(ISBLANK('ENGAGEMENTS 2026'!C46),"",'ENGAGEMENTS 2026'!J46)</f>
        <v>0</v>
      </c>
      <c r="G46" t="str">
        <f>IF(ISBLANK('ENGAGEMENTS 2026'!C46),"",'ENGAGEMENTS 2026'!M46)</f>
        <v>FONCTIONNEMENT</v>
      </c>
      <c r="H46" t="str">
        <f>IF(ISBLANK('ENGAGEMENTS 2026'!C46),"",'ENGAGEMENTS 2026'!AF46)</f>
        <v>ENGAGE</v>
      </c>
      <c r="I46" t="str">
        <f>IF(ISBLANK('ENGAGEMENTS 2026'!C46),"",'ENGAGEMENTS 2026'!H46)</f>
        <v>VALIDE</v>
      </c>
      <c r="J46" s="72">
        <f>IF(ISBLANK('ENGAGEMENTS 2026'!C46),"",IF(AND(OR($E46="INFRUCTUEUX",$E46="ANNULE"),$C46="AOO-M"),'ENGAGEMENTS 2026'!P46,IF($H46="EN COURS DE PREENGAGEMENT",'ENGAGEMENTS 2026'!O46,IF($H46="PREENGAGE",IF($E46="ATTRIBUE",'ENGAGEMENTS 2026'!AE46,'ENGAGEMENTS 2026'!O46),'ENGAGEMENTS 2026'!AE46))))</f>
        <v>113142.48</v>
      </c>
      <c r="K46" s="97">
        <f>IF(ISBLANK('ENGAGEMENTS 2026'!W46),"",'ENGAGEMENTS 2026'!W46)</f>
        <v>46022</v>
      </c>
      <c r="L46" s="73">
        <f t="shared" ca="1" si="0"/>
        <v>266</v>
      </c>
      <c r="M46" t="str">
        <f t="shared" si="1"/>
        <v>Engagé</v>
      </c>
      <c r="N46" t="str">
        <f>IF(ISBLANK('ENGAGEMENTS 2026'!C46),"",'ENGAGEMENTS 2026'!L46)</f>
        <v>Ordinaire</v>
      </c>
      <c r="O46" t="str">
        <f>IF(ISBLANK('ENGAGEMENTS 2026'!C46),"",'ENGAGEMENTS 2026'!M46)</f>
        <v>FONCTIONNEMENT</v>
      </c>
      <c r="P46" t="str">
        <f>IF(ISBLANK('ENGAGEMENTS 2026'!C46),"",'ENGAGEMENTS 2026'!K46)</f>
        <v>NON CONCERNE</v>
      </c>
      <c r="Q46" t="str">
        <f>IF($A46="","",IF(OR($E46="INFRUCTUEUX",$E46="ANNULE"),$A46&amp;"|"&amp;(COUNTIFS($A$2:$A46,$A46,$E$2:$E46,"INFRUCTUEUX")+COUNTIFS($A$2:$A46,$A46,$E$2:$E46,"ANNULE")),""))</f>
        <v/>
      </c>
    </row>
    <row r="47" spans="1:17" x14ac:dyDescent="0.25">
      <c r="A47" t="str">
        <f>IF(ISBLANK('ENGAGEMENTS 2026'!C47),"",IF('ENGAGEMENTS 2026'!C47="DTSI","DCT",'ENGAGEMENTS 2026'!C47))</f>
        <v>ARRIYADIA</v>
      </c>
      <c r="B47" t="str">
        <f>IF(ISBLANK('ENGAGEMENTS 2026'!C47),"",'ENGAGEMENTS 2026'!D47)</f>
        <v>PV N° : 01RC2025- DCCCA</v>
      </c>
      <c r="C47" t="str">
        <f>IF(ISBLANK('ENGAGEMENTS 2026'!C47),"",'ENGAGEMENTS 2026'!E47)</f>
        <v>CONTRAT</v>
      </c>
      <c r="D47" t="str">
        <f>IF(ISBLANK('ENGAGEMENTS 2026'!C47),"",'ENGAGEMENTS 2026'!G47)</f>
        <v>KORICHI DRISS  -  Opérateur magnétoscope LSM</v>
      </c>
      <c r="E47" t="str">
        <f>IF(ISBLANK('ENGAGEMENTS 2026'!C47),"",'ENGAGEMENTS 2026'!I47)</f>
        <v>APPROUVE</v>
      </c>
      <c r="F47">
        <f>IF(ISBLANK('ENGAGEMENTS 2026'!C47),"",'ENGAGEMENTS 2026'!J47)</f>
        <v>0</v>
      </c>
      <c r="G47" t="str">
        <f>IF(ISBLANK('ENGAGEMENTS 2026'!C47),"",'ENGAGEMENTS 2026'!M47)</f>
        <v>FONCTIONNEMENT</v>
      </c>
      <c r="H47" t="str">
        <f>IF(ISBLANK('ENGAGEMENTS 2026'!C47),"",'ENGAGEMENTS 2026'!AF47)</f>
        <v>ENGAGE</v>
      </c>
      <c r="I47" t="str">
        <f>IF(ISBLANK('ENGAGEMENTS 2026'!C47),"",'ENGAGEMENTS 2026'!H47)</f>
        <v>VALIDE</v>
      </c>
      <c r="J47" s="72">
        <f>IF(ISBLANK('ENGAGEMENTS 2026'!C47),"",IF(AND(OR($E47="INFRUCTUEUX",$E47="ANNULE"),$C47="AOO-M"),'ENGAGEMENTS 2026'!P47,IF($H47="EN COURS DE PREENGAGEMENT",'ENGAGEMENTS 2026'!O47,IF($H47="PREENGAGE",IF($E47="ATTRIBUE",'ENGAGEMENTS 2026'!AE47,'ENGAGEMENTS 2026'!O47),'ENGAGEMENTS 2026'!AE47))))</f>
        <v>113142.48</v>
      </c>
      <c r="K47" s="97">
        <f>IF(ISBLANK('ENGAGEMENTS 2026'!W47),"",'ENGAGEMENTS 2026'!W47)</f>
        <v>46022</v>
      </c>
      <c r="L47" s="73">
        <f t="shared" ca="1" si="0"/>
        <v>266</v>
      </c>
      <c r="M47" t="str">
        <f t="shared" si="1"/>
        <v>Engagé</v>
      </c>
      <c r="N47" t="str">
        <f>IF(ISBLANK('ENGAGEMENTS 2026'!C47),"",'ENGAGEMENTS 2026'!L47)</f>
        <v>Ordinaire</v>
      </c>
      <c r="O47" t="str">
        <f>IF(ISBLANK('ENGAGEMENTS 2026'!C47),"",'ENGAGEMENTS 2026'!M47)</f>
        <v>FONCTIONNEMENT</v>
      </c>
      <c r="P47" t="str">
        <f>IF(ISBLANK('ENGAGEMENTS 2026'!C47),"",'ENGAGEMENTS 2026'!K47)</f>
        <v>NON CONCERNE</v>
      </c>
      <c r="Q47" t="str">
        <f>IF($A47="","",IF(OR($E47="INFRUCTUEUX",$E47="ANNULE"),$A47&amp;"|"&amp;(COUNTIFS($A$2:$A47,$A47,$E$2:$E47,"INFRUCTUEUX")+COUNTIFS($A$2:$A47,$A47,$E$2:$E47,"ANNULE")),""))</f>
        <v/>
      </c>
    </row>
    <row r="48" spans="1:17" x14ac:dyDescent="0.25">
      <c r="A48" t="str">
        <f>IF(ISBLANK('ENGAGEMENTS 2026'!C48),"",IF('ENGAGEMENTS 2026'!C48="DTSI","DCT",'ENGAGEMENTS 2026'!C48))</f>
        <v>ARRIYADIA</v>
      </c>
      <c r="B48" t="str">
        <f>IF(ISBLANK('ENGAGEMENTS 2026'!C48),"",'ENGAGEMENTS 2026'!D48)</f>
        <v>PV N° : 01RC2025- DCCCA</v>
      </c>
      <c r="C48" t="str">
        <f>IF(ISBLANK('ENGAGEMENTS 2026'!C48),"",'ENGAGEMENTS 2026'!E48)</f>
        <v>CONTRAT</v>
      </c>
      <c r="D48" t="str">
        <f>IF(ISBLANK('ENGAGEMENTS 2026'!C48),"",'ENGAGEMENTS 2026'!G48)</f>
        <v>AYOUB EL MOUADEN  -  Opérateur magnétoscope LSM</v>
      </c>
      <c r="E48" t="str">
        <f>IF(ISBLANK('ENGAGEMENTS 2026'!C48),"",'ENGAGEMENTS 2026'!I48)</f>
        <v>APPROUVE</v>
      </c>
      <c r="F48">
        <f>IF(ISBLANK('ENGAGEMENTS 2026'!C48),"",'ENGAGEMENTS 2026'!J48)</f>
        <v>0</v>
      </c>
      <c r="G48" t="str">
        <f>IF(ISBLANK('ENGAGEMENTS 2026'!C48),"",'ENGAGEMENTS 2026'!M48)</f>
        <v>FONCTIONNEMENT</v>
      </c>
      <c r="H48" t="str">
        <f>IF(ISBLANK('ENGAGEMENTS 2026'!C48),"",'ENGAGEMENTS 2026'!AF48)</f>
        <v>ENGAGE</v>
      </c>
      <c r="I48" t="str">
        <f>IF(ISBLANK('ENGAGEMENTS 2026'!C48),"",'ENGAGEMENTS 2026'!H48)</f>
        <v>VALIDE</v>
      </c>
      <c r="J48" s="72">
        <f>IF(ISBLANK('ENGAGEMENTS 2026'!C48),"",IF(AND(OR($E48="INFRUCTUEUX",$E48="ANNULE"),$C48="AOO-M"),'ENGAGEMENTS 2026'!P48,IF($H48="EN COURS DE PREENGAGEMENT",'ENGAGEMENTS 2026'!O48,IF($H48="PREENGAGE",IF($E48="ATTRIBUE",'ENGAGEMENTS 2026'!AE48,'ENGAGEMENTS 2026'!O48),'ENGAGEMENTS 2026'!AE48))))</f>
        <v>113142.48</v>
      </c>
      <c r="K48" s="97">
        <f>IF(ISBLANK('ENGAGEMENTS 2026'!W48),"",'ENGAGEMENTS 2026'!W48)</f>
        <v>46022</v>
      </c>
      <c r="L48" s="73">
        <f t="shared" ca="1" si="0"/>
        <v>266</v>
      </c>
      <c r="M48" t="str">
        <f t="shared" si="1"/>
        <v>Engagé</v>
      </c>
      <c r="N48" t="str">
        <f>IF(ISBLANK('ENGAGEMENTS 2026'!C48),"",'ENGAGEMENTS 2026'!L48)</f>
        <v>Ordinaire</v>
      </c>
      <c r="O48" t="str">
        <f>IF(ISBLANK('ENGAGEMENTS 2026'!C48),"",'ENGAGEMENTS 2026'!M48)</f>
        <v>FONCTIONNEMENT</v>
      </c>
      <c r="P48" t="str">
        <f>IF(ISBLANK('ENGAGEMENTS 2026'!C48),"",'ENGAGEMENTS 2026'!K48)</f>
        <v>NON CONCERNE</v>
      </c>
      <c r="Q48" t="str">
        <f>IF($A48="","",IF(OR($E48="INFRUCTUEUX",$E48="ANNULE"),$A48&amp;"|"&amp;(COUNTIFS($A$2:$A48,$A48,$E$2:$E48,"INFRUCTUEUX")+COUNTIFS($A$2:$A48,$A48,$E$2:$E48,"ANNULE")),""))</f>
        <v/>
      </c>
    </row>
    <row r="49" spans="1:17" x14ac:dyDescent="0.25">
      <c r="A49" t="str">
        <f>IF(ISBLANK('ENGAGEMENTS 2026'!C49),"",IF('ENGAGEMENTS 2026'!C49="DTSI","DCT",'ENGAGEMENTS 2026'!C49))</f>
        <v>ARRIYADIA</v>
      </c>
      <c r="B49" t="str">
        <f>IF(ISBLANK('ENGAGEMENTS 2026'!C49),"",'ENGAGEMENTS 2026'!D49)</f>
        <v>PV N° : 01RC2025- DCCCA</v>
      </c>
      <c r="C49" t="str">
        <f>IF(ISBLANK('ENGAGEMENTS 2026'!C49),"",'ENGAGEMENTS 2026'!E49)</f>
        <v>CONTRAT</v>
      </c>
      <c r="D49" t="str">
        <f>IF(ISBLANK('ENGAGEMENTS 2026'!C49),"",'ENGAGEMENTS 2026'!G49)</f>
        <v>YOUSSEF NAIT HAMMOU  -  Opérateur magnétoscope LSM</v>
      </c>
      <c r="E49" t="str">
        <f>IF(ISBLANK('ENGAGEMENTS 2026'!C49),"",'ENGAGEMENTS 2026'!I49)</f>
        <v>APPROUVE</v>
      </c>
      <c r="F49">
        <f>IF(ISBLANK('ENGAGEMENTS 2026'!C49),"",'ENGAGEMENTS 2026'!J49)</f>
        <v>0</v>
      </c>
      <c r="G49" t="str">
        <f>IF(ISBLANK('ENGAGEMENTS 2026'!C49),"",'ENGAGEMENTS 2026'!M49)</f>
        <v>FONCTIONNEMENT</v>
      </c>
      <c r="H49" t="str">
        <f>IF(ISBLANK('ENGAGEMENTS 2026'!C49),"",'ENGAGEMENTS 2026'!AF49)</f>
        <v>ENGAGE</v>
      </c>
      <c r="I49" t="str">
        <f>IF(ISBLANK('ENGAGEMENTS 2026'!C49),"",'ENGAGEMENTS 2026'!H49)</f>
        <v>VALIDE</v>
      </c>
      <c r="J49" s="72">
        <f>IF(ISBLANK('ENGAGEMENTS 2026'!C49),"",IF(AND(OR($E49="INFRUCTUEUX",$E49="ANNULE"),$C49="AOO-M"),'ENGAGEMENTS 2026'!P49,IF($H49="EN COURS DE PREENGAGEMENT",'ENGAGEMENTS 2026'!O49,IF($H49="PREENGAGE",IF($E49="ATTRIBUE",'ENGAGEMENTS 2026'!AE49,'ENGAGEMENTS 2026'!O49),'ENGAGEMENTS 2026'!AE49))))</f>
        <v>113142.48</v>
      </c>
      <c r="K49" s="97">
        <f>IF(ISBLANK('ENGAGEMENTS 2026'!W49),"",'ENGAGEMENTS 2026'!W49)</f>
        <v>46022</v>
      </c>
      <c r="L49" s="73">
        <f t="shared" ca="1" si="0"/>
        <v>266</v>
      </c>
      <c r="M49" t="str">
        <f t="shared" si="1"/>
        <v>Engagé</v>
      </c>
      <c r="N49" t="str">
        <f>IF(ISBLANK('ENGAGEMENTS 2026'!C49),"",'ENGAGEMENTS 2026'!L49)</f>
        <v>Ordinaire</v>
      </c>
      <c r="O49" t="str">
        <f>IF(ISBLANK('ENGAGEMENTS 2026'!C49),"",'ENGAGEMENTS 2026'!M49)</f>
        <v>FONCTIONNEMENT</v>
      </c>
      <c r="P49" t="str">
        <f>IF(ISBLANK('ENGAGEMENTS 2026'!C49),"",'ENGAGEMENTS 2026'!K49)</f>
        <v>NON CONCERNE</v>
      </c>
      <c r="Q49" t="str">
        <f>IF($A49="","",IF(OR($E49="INFRUCTUEUX",$E49="ANNULE"),$A49&amp;"|"&amp;(COUNTIFS($A$2:$A49,$A49,$E$2:$E49,"INFRUCTUEUX")+COUNTIFS($A$2:$A49,$A49,$E$2:$E49,"ANNULE")),""))</f>
        <v/>
      </c>
    </row>
    <row r="50" spans="1:17" x14ac:dyDescent="0.25">
      <c r="A50" t="str">
        <f>IF(ISBLANK('ENGAGEMENTS 2026'!C50),"",IF('ENGAGEMENTS 2026'!C50="DTSI","DCT",'ENGAGEMENTS 2026'!C50))</f>
        <v>ARRIYADIA</v>
      </c>
      <c r="B50" t="str">
        <f>IF(ISBLANK('ENGAGEMENTS 2026'!C50),"",'ENGAGEMENTS 2026'!D50)</f>
        <v>PV N° : 01RC2025- DCCCA</v>
      </c>
      <c r="C50" t="str">
        <f>IF(ISBLANK('ENGAGEMENTS 2026'!C50),"",'ENGAGEMENTS 2026'!E50)</f>
        <v>CONTRAT</v>
      </c>
      <c r="D50" t="str">
        <f>IF(ISBLANK('ENGAGEMENTS 2026'!C50),"",'ENGAGEMENTS 2026'!G50)</f>
        <v>ABOUSAD MOHAMED  -  Opérateur magnétoscope LSM</v>
      </c>
      <c r="E50" t="str">
        <f>IF(ISBLANK('ENGAGEMENTS 2026'!C50),"",'ENGAGEMENTS 2026'!I50)</f>
        <v>APPROUVE</v>
      </c>
      <c r="F50">
        <f>IF(ISBLANK('ENGAGEMENTS 2026'!C50),"",'ENGAGEMENTS 2026'!J50)</f>
        <v>0</v>
      </c>
      <c r="G50" t="str">
        <f>IF(ISBLANK('ENGAGEMENTS 2026'!C50),"",'ENGAGEMENTS 2026'!M50)</f>
        <v>FONCTIONNEMENT</v>
      </c>
      <c r="H50" t="str">
        <f>IF(ISBLANK('ENGAGEMENTS 2026'!C50),"",'ENGAGEMENTS 2026'!AF50)</f>
        <v>ENGAGE</v>
      </c>
      <c r="I50" t="str">
        <f>IF(ISBLANK('ENGAGEMENTS 2026'!C50),"",'ENGAGEMENTS 2026'!H50)</f>
        <v>VALIDE</v>
      </c>
      <c r="J50" s="72">
        <f>IF(ISBLANK('ENGAGEMENTS 2026'!C50),"",IF(AND(OR($E50="INFRUCTUEUX",$E50="ANNULE"),$C50="AOO-M"),'ENGAGEMENTS 2026'!P50,IF($H50="EN COURS DE PREENGAGEMENT",'ENGAGEMENTS 2026'!O50,IF($H50="PREENGAGE",IF($E50="ATTRIBUE",'ENGAGEMENTS 2026'!AE50,'ENGAGEMENTS 2026'!O50),'ENGAGEMENTS 2026'!AE50))))</f>
        <v>113142.48</v>
      </c>
      <c r="K50" s="97">
        <f>IF(ISBLANK('ENGAGEMENTS 2026'!W50),"",'ENGAGEMENTS 2026'!W50)</f>
        <v>46022</v>
      </c>
      <c r="L50" s="73">
        <f t="shared" ca="1" si="0"/>
        <v>266</v>
      </c>
      <c r="M50" t="str">
        <f t="shared" si="1"/>
        <v>Engagé</v>
      </c>
      <c r="N50" t="str">
        <f>IF(ISBLANK('ENGAGEMENTS 2026'!C50),"",'ENGAGEMENTS 2026'!L50)</f>
        <v>Ordinaire</v>
      </c>
      <c r="O50" t="str">
        <f>IF(ISBLANK('ENGAGEMENTS 2026'!C50),"",'ENGAGEMENTS 2026'!M50)</f>
        <v>FONCTIONNEMENT</v>
      </c>
      <c r="P50" t="str">
        <f>IF(ISBLANK('ENGAGEMENTS 2026'!C50),"",'ENGAGEMENTS 2026'!K50)</f>
        <v>NON CONCERNE</v>
      </c>
      <c r="Q50" t="str">
        <f>IF($A50="","",IF(OR($E50="INFRUCTUEUX",$E50="ANNULE"),$A50&amp;"|"&amp;(COUNTIFS($A$2:$A50,$A50,$E$2:$E50,"INFRUCTUEUX")+COUNTIFS($A$2:$A50,$A50,$E$2:$E50,"ANNULE")),""))</f>
        <v/>
      </c>
    </row>
    <row r="51" spans="1:17" x14ac:dyDescent="0.25">
      <c r="A51" t="str">
        <f>IF(ISBLANK('ENGAGEMENTS 2026'!C51),"",IF('ENGAGEMENTS 2026'!C51="DTSI","DCT",'ENGAGEMENTS 2026'!C51))</f>
        <v>ARRIYADIA</v>
      </c>
      <c r="B51" t="str">
        <f>IF(ISBLANK('ENGAGEMENTS 2026'!C51),"",'ENGAGEMENTS 2026'!D51)</f>
        <v>PV N° : 01RC2025- DCCCA</v>
      </c>
      <c r="C51" t="str">
        <f>IF(ISBLANK('ENGAGEMENTS 2026'!C51),"",'ENGAGEMENTS 2026'!E51)</f>
        <v>CONTRAT</v>
      </c>
      <c r="D51" t="str">
        <f>IF(ISBLANK('ENGAGEMENTS 2026'!C51),"",'ENGAGEMENTS 2026'!G51)</f>
        <v>EL KHAL ABDELMAJID  -  Commentateur</v>
      </c>
      <c r="E51" t="str">
        <f>IF(ISBLANK('ENGAGEMENTS 2026'!C51),"",'ENGAGEMENTS 2026'!I51)</f>
        <v>APPROUVE</v>
      </c>
      <c r="F51">
        <f>IF(ISBLANK('ENGAGEMENTS 2026'!C51),"",'ENGAGEMENTS 2026'!J51)</f>
        <v>0</v>
      </c>
      <c r="G51" t="str">
        <f>IF(ISBLANK('ENGAGEMENTS 2026'!C51),"",'ENGAGEMENTS 2026'!M51)</f>
        <v>FONCTIONNEMENT</v>
      </c>
      <c r="H51" t="str">
        <f>IF(ISBLANK('ENGAGEMENTS 2026'!C51),"",'ENGAGEMENTS 2026'!AF51)</f>
        <v>ENGAGE</v>
      </c>
      <c r="I51" t="str">
        <f>IF(ISBLANK('ENGAGEMENTS 2026'!C51),"",'ENGAGEMENTS 2026'!H51)</f>
        <v>VALIDE</v>
      </c>
      <c r="J51" s="72">
        <f>IF(ISBLANK('ENGAGEMENTS 2026'!C51),"",IF(AND(OR($E51="INFRUCTUEUX",$E51="ANNULE"),$C51="AOO-M"),'ENGAGEMENTS 2026'!P51,IF($H51="EN COURS DE PREENGAGEMENT",'ENGAGEMENTS 2026'!O51,IF($H51="PREENGAGE",IF($E51="ATTRIBUE",'ENGAGEMENTS 2026'!AE51,'ENGAGEMENTS 2026'!O51),'ENGAGEMENTS 2026'!AE51))))</f>
        <v>113142.48</v>
      </c>
      <c r="K51" s="97">
        <f>IF(ISBLANK('ENGAGEMENTS 2026'!W51),"",'ENGAGEMENTS 2026'!W51)</f>
        <v>46022</v>
      </c>
      <c r="L51" s="73">
        <f t="shared" ca="1" si="0"/>
        <v>266</v>
      </c>
      <c r="M51" t="str">
        <f t="shared" si="1"/>
        <v>Engagé</v>
      </c>
      <c r="N51" t="str">
        <f>IF(ISBLANK('ENGAGEMENTS 2026'!C51),"",'ENGAGEMENTS 2026'!L51)</f>
        <v>Ordinaire</v>
      </c>
      <c r="O51" t="str">
        <f>IF(ISBLANK('ENGAGEMENTS 2026'!C51),"",'ENGAGEMENTS 2026'!M51)</f>
        <v>FONCTIONNEMENT</v>
      </c>
      <c r="P51" t="str">
        <f>IF(ISBLANK('ENGAGEMENTS 2026'!C51),"",'ENGAGEMENTS 2026'!K51)</f>
        <v>NON CONCERNE</v>
      </c>
      <c r="Q51" t="str">
        <f>IF($A51="","",IF(OR($E51="INFRUCTUEUX",$E51="ANNULE"),$A51&amp;"|"&amp;(COUNTIFS($A$2:$A51,$A51,$E$2:$E51,"INFRUCTUEUX")+COUNTIFS($A$2:$A51,$A51,$E$2:$E51,"ANNULE")),""))</f>
        <v/>
      </c>
    </row>
    <row r="52" spans="1:17" x14ac:dyDescent="0.25">
      <c r="A52" t="str">
        <f>IF(ISBLANK('ENGAGEMENTS 2026'!C52),"",IF('ENGAGEMENTS 2026'!C52="DTSI","DCT",'ENGAGEMENTS 2026'!C52))</f>
        <v>ARRIYADIA</v>
      </c>
      <c r="B52" t="str">
        <f>IF(ISBLANK('ENGAGEMENTS 2026'!C52),"",'ENGAGEMENTS 2026'!D52)</f>
        <v>PV N° : 01RC2025- DCCCA</v>
      </c>
      <c r="C52" t="str">
        <f>IF(ISBLANK('ENGAGEMENTS 2026'!C52),"",'ENGAGEMENTS 2026'!E52)</f>
        <v>CONTRAT</v>
      </c>
      <c r="D52" t="str">
        <f>IF(ISBLANK('ENGAGEMENTS 2026'!C52),"",'ENGAGEMENTS 2026'!G52)</f>
        <v>KHALIL BOUDRA  -  Commentateur/consultant</v>
      </c>
      <c r="E52" t="str">
        <f>IF(ISBLANK('ENGAGEMENTS 2026'!C52),"",'ENGAGEMENTS 2026'!I52)</f>
        <v>APPROUVE</v>
      </c>
      <c r="F52">
        <f>IF(ISBLANK('ENGAGEMENTS 2026'!C52),"",'ENGAGEMENTS 2026'!J52)</f>
        <v>0</v>
      </c>
      <c r="G52" t="str">
        <f>IF(ISBLANK('ENGAGEMENTS 2026'!C52),"",'ENGAGEMENTS 2026'!M52)</f>
        <v>FONCTIONNEMENT</v>
      </c>
      <c r="H52" t="str">
        <f>IF(ISBLANK('ENGAGEMENTS 2026'!C52),"",'ENGAGEMENTS 2026'!AF52)</f>
        <v>ENGAGE</v>
      </c>
      <c r="I52" t="str">
        <f>IF(ISBLANK('ENGAGEMENTS 2026'!C52),"",'ENGAGEMENTS 2026'!H52)</f>
        <v>VALIDE</v>
      </c>
      <c r="J52" s="72">
        <f>IF(ISBLANK('ENGAGEMENTS 2026'!C52),"",IF(AND(OR($E52="INFRUCTUEUX",$E52="ANNULE"),$C52="AOO-M"),'ENGAGEMENTS 2026'!P52,IF($H52="EN COURS DE PREENGAGEMENT",'ENGAGEMENTS 2026'!O52,IF($H52="PREENGAGE",IF($E52="ATTRIBUE",'ENGAGEMENTS 2026'!AE52,'ENGAGEMENTS 2026'!O52),'ENGAGEMENTS 2026'!AE52))))</f>
        <v>171360</v>
      </c>
      <c r="K52" s="97">
        <f>IF(ISBLANK('ENGAGEMENTS 2026'!W52),"",'ENGAGEMENTS 2026'!W52)</f>
        <v>46022</v>
      </c>
      <c r="L52" s="73">
        <f t="shared" ca="1" si="0"/>
        <v>266</v>
      </c>
      <c r="M52" t="str">
        <f t="shared" si="1"/>
        <v>Engagé</v>
      </c>
      <c r="N52" t="str">
        <f>IF(ISBLANK('ENGAGEMENTS 2026'!C52),"",'ENGAGEMENTS 2026'!L52)</f>
        <v>Ordinaire</v>
      </c>
      <c r="O52" t="str">
        <f>IF(ISBLANK('ENGAGEMENTS 2026'!C52),"",'ENGAGEMENTS 2026'!M52)</f>
        <v>FONCTIONNEMENT</v>
      </c>
      <c r="P52" t="str">
        <f>IF(ISBLANK('ENGAGEMENTS 2026'!C52),"",'ENGAGEMENTS 2026'!K52)</f>
        <v>NON CONCERNE</v>
      </c>
      <c r="Q52" t="str">
        <f>IF($A52="","",IF(OR($E52="INFRUCTUEUX",$E52="ANNULE"),$A52&amp;"|"&amp;(COUNTIFS($A$2:$A52,$A52,$E$2:$E52,"INFRUCTUEUX")+COUNTIFS($A$2:$A52,$A52,$E$2:$E52,"ANNULE")),""))</f>
        <v/>
      </c>
    </row>
    <row r="53" spans="1:17" x14ac:dyDescent="0.25">
      <c r="A53" t="str">
        <f>IF(ISBLANK('ENGAGEMENTS 2026'!C53),"",IF('ENGAGEMENTS 2026'!C53="DTSI","DCT",'ENGAGEMENTS 2026'!C53))</f>
        <v>ARRIYADIA</v>
      </c>
      <c r="B53" t="str">
        <f>IF(ISBLANK('ENGAGEMENTS 2026'!C53),"",'ENGAGEMENTS 2026'!D53)</f>
        <v>PV N° : 01RC2025- DCCCA</v>
      </c>
      <c r="C53" t="str">
        <f>IF(ISBLANK('ENGAGEMENTS 2026'!C53),"",'ENGAGEMENTS 2026'!E53)</f>
        <v>CONTRAT</v>
      </c>
      <c r="D53" t="str">
        <f>IF(ISBLANK('ENGAGEMENTS 2026'!C53),"",'ENGAGEMENTS 2026'!G53)</f>
        <v>SEYFAMINE AATHMANI  -  Cameraman Reporter/Graphiste</v>
      </c>
      <c r="E53" t="str">
        <f>IF(ISBLANK('ENGAGEMENTS 2026'!C53),"",'ENGAGEMENTS 2026'!I53)</f>
        <v>APPROUVE</v>
      </c>
      <c r="F53">
        <f>IF(ISBLANK('ENGAGEMENTS 2026'!C53),"",'ENGAGEMENTS 2026'!J53)</f>
        <v>0</v>
      </c>
      <c r="G53" t="str">
        <f>IF(ISBLANK('ENGAGEMENTS 2026'!C53),"",'ENGAGEMENTS 2026'!M53)</f>
        <v>FONCTIONNEMENT</v>
      </c>
      <c r="H53" t="str">
        <f>IF(ISBLANK('ENGAGEMENTS 2026'!C53),"",'ENGAGEMENTS 2026'!AF53)</f>
        <v>ENGAGE</v>
      </c>
      <c r="I53" t="str">
        <f>IF(ISBLANK('ENGAGEMENTS 2026'!C53),"",'ENGAGEMENTS 2026'!H53)</f>
        <v>VALIDE</v>
      </c>
      <c r="J53" s="72">
        <f>IF(ISBLANK('ENGAGEMENTS 2026'!C53),"",IF(AND(OR($E53="INFRUCTUEUX",$E53="ANNULE"),$C53="AOO-M"),'ENGAGEMENTS 2026'!P53,IF($H53="EN COURS DE PREENGAGEMENT",'ENGAGEMENTS 2026'!O53,IF($H53="PREENGAGE",IF($E53="ATTRIBUE",'ENGAGEMENTS 2026'!AE53,'ENGAGEMENTS 2026'!O53),'ENGAGEMENTS 2026'!AE53))))</f>
        <v>113142.48</v>
      </c>
      <c r="K53" s="97">
        <f>IF(ISBLANK('ENGAGEMENTS 2026'!W53),"",'ENGAGEMENTS 2026'!W53)</f>
        <v>46022</v>
      </c>
      <c r="L53" s="73">
        <f t="shared" ca="1" si="0"/>
        <v>266</v>
      </c>
      <c r="M53" t="str">
        <f t="shared" si="1"/>
        <v>Engagé</v>
      </c>
      <c r="N53" t="str">
        <f>IF(ISBLANK('ENGAGEMENTS 2026'!C53),"",'ENGAGEMENTS 2026'!L53)</f>
        <v>Ordinaire</v>
      </c>
      <c r="O53" t="str">
        <f>IF(ISBLANK('ENGAGEMENTS 2026'!C53),"",'ENGAGEMENTS 2026'!M53)</f>
        <v>FONCTIONNEMENT</v>
      </c>
      <c r="P53" t="str">
        <f>IF(ISBLANK('ENGAGEMENTS 2026'!C53),"",'ENGAGEMENTS 2026'!K53)</f>
        <v>NON CONCERNE</v>
      </c>
      <c r="Q53" t="str">
        <f>IF($A53="","",IF(OR($E53="INFRUCTUEUX",$E53="ANNULE"),$A53&amp;"|"&amp;(COUNTIFS($A$2:$A53,$A53,$E$2:$E53,"INFRUCTUEUX")+COUNTIFS($A$2:$A53,$A53,$E$2:$E53,"ANNULE")),""))</f>
        <v/>
      </c>
    </row>
    <row r="54" spans="1:17" x14ac:dyDescent="0.25">
      <c r="A54" t="str">
        <f>IF(ISBLANK('ENGAGEMENTS 2026'!C54),"",IF('ENGAGEMENTS 2026'!C54="DTSI","DCT",'ENGAGEMENTS 2026'!C54))</f>
        <v>ARRIYADIA</v>
      </c>
      <c r="B54" t="str">
        <f>IF(ISBLANK('ENGAGEMENTS 2026'!C54),"",'ENGAGEMENTS 2026'!D54)</f>
        <v>PV N° : 01RC2025- DCCCA</v>
      </c>
      <c r="C54" t="str">
        <f>IF(ISBLANK('ENGAGEMENTS 2026'!C54),"",'ENGAGEMENTS 2026'!E54)</f>
        <v>CONTRAT</v>
      </c>
      <c r="D54" t="str">
        <f>IF(ISBLANK('ENGAGEMENTS 2026'!C54),"",'ENGAGEMENTS 2026'!G54)</f>
        <v>ZINE EL ABIDINE SENHAJI  -  Operateur prise de son/Graphiste</v>
      </c>
      <c r="E54" t="str">
        <f>IF(ISBLANK('ENGAGEMENTS 2026'!C54),"",'ENGAGEMENTS 2026'!I54)</f>
        <v>APPROUVE</v>
      </c>
      <c r="F54">
        <f>IF(ISBLANK('ENGAGEMENTS 2026'!C54),"",'ENGAGEMENTS 2026'!J54)</f>
        <v>0</v>
      </c>
      <c r="G54" t="str">
        <f>IF(ISBLANK('ENGAGEMENTS 2026'!C54),"",'ENGAGEMENTS 2026'!M54)</f>
        <v>FONCTIONNEMENT</v>
      </c>
      <c r="H54" t="str">
        <f>IF(ISBLANK('ENGAGEMENTS 2026'!C54),"",'ENGAGEMENTS 2026'!AF54)</f>
        <v>ENGAGE</v>
      </c>
      <c r="I54" t="str">
        <f>IF(ISBLANK('ENGAGEMENTS 2026'!C54),"",'ENGAGEMENTS 2026'!H54)</f>
        <v>VALIDE</v>
      </c>
      <c r="J54" s="72">
        <f>IF(ISBLANK('ENGAGEMENTS 2026'!C54),"",IF(AND(OR($E54="INFRUCTUEUX",$E54="ANNULE"),$C54="AOO-M"),'ENGAGEMENTS 2026'!P54,IF($H54="EN COURS DE PREENGAGEMENT",'ENGAGEMENTS 2026'!O54,IF($H54="PREENGAGE",IF($E54="ATTRIBUE",'ENGAGEMENTS 2026'!AE54,'ENGAGEMENTS 2026'!O54),'ENGAGEMENTS 2026'!AE54))))</f>
        <v>113142.48</v>
      </c>
      <c r="K54" s="97">
        <f>IF(ISBLANK('ENGAGEMENTS 2026'!W54),"",'ENGAGEMENTS 2026'!W54)</f>
        <v>46022</v>
      </c>
      <c r="L54" s="73">
        <f t="shared" ca="1" si="0"/>
        <v>266</v>
      </c>
      <c r="M54" t="str">
        <f t="shared" si="1"/>
        <v>Engagé</v>
      </c>
      <c r="N54" t="str">
        <f>IF(ISBLANK('ENGAGEMENTS 2026'!C54),"",'ENGAGEMENTS 2026'!L54)</f>
        <v>Ordinaire</v>
      </c>
      <c r="O54" t="str">
        <f>IF(ISBLANK('ENGAGEMENTS 2026'!C54),"",'ENGAGEMENTS 2026'!M54)</f>
        <v>FONCTIONNEMENT</v>
      </c>
      <c r="P54" t="str">
        <f>IF(ISBLANK('ENGAGEMENTS 2026'!C54),"",'ENGAGEMENTS 2026'!K54)</f>
        <v>NON CONCERNE</v>
      </c>
      <c r="Q54" t="str">
        <f>IF($A54="","",IF(OR($E54="INFRUCTUEUX",$E54="ANNULE"),$A54&amp;"|"&amp;(COUNTIFS($A$2:$A54,$A54,$E$2:$E54,"INFRUCTUEUX")+COUNTIFS($A$2:$A54,$A54,$E$2:$E54,"ANNULE")),""))</f>
        <v/>
      </c>
    </row>
    <row r="55" spans="1:17" x14ac:dyDescent="0.25">
      <c r="A55" t="str">
        <f>IF(ISBLANK('ENGAGEMENTS 2026'!C55),"",IF('ENGAGEMENTS 2026'!C55="DTSI","DCT",'ENGAGEMENTS 2026'!C55))</f>
        <v>ARRIYADIA</v>
      </c>
      <c r="B55" t="str">
        <f>IF(ISBLANK('ENGAGEMENTS 2026'!C55),"",'ENGAGEMENTS 2026'!D55)</f>
        <v>PV N° : 01RC2025- DCCCA</v>
      </c>
      <c r="C55" t="str">
        <f>IF(ISBLANK('ENGAGEMENTS 2026'!C55),"",'ENGAGEMENTS 2026'!E55)</f>
        <v>CONTRAT</v>
      </c>
      <c r="D55" t="str">
        <f>IF(ISBLANK('ENGAGEMENTS 2026'!C55),"",'ENGAGEMENTS 2026'!G55)</f>
        <v>SAHIL MOHAMED  -  Consultant football</v>
      </c>
      <c r="E55" t="str">
        <f>IF(ISBLANK('ENGAGEMENTS 2026'!C55),"",'ENGAGEMENTS 2026'!I55)</f>
        <v>APPROUVE</v>
      </c>
      <c r="F55">
        <f>IF(ISBLANK('ENGAGEMENTS 2026'!C55),"",'ENGAGEMENTS 2026'!J55)</f>
        <v>0</v>
      </c>
      <c r="G55" t="str">
        <f>IF(ISBLANK('ENGAGEMENTS 2026'!C55),"",'ENGAGEMENTS 2026'!M55)</f>
        <v>FONCTIONNEMENT</v>
      </c>
      <c r="H55" t="str">
        <f>IF(ISBLANK('ENGAGEMENTS 2026'!C55),"",'ENGAGEMENTS 2026'!AF55)</f>
        <v>ENGAGE</v>
      </c>
      <c r="I55" t="str">
        <f>IF(ISBLANK('ENGAGEMENTS 2026'!C55),"",'ENGAGEMENTS 2026'!H55)</f>
        <v>VALIDE</v>
      </c>
      <c r="J55" s="72">
        <f>IF(ISBLANK('ENGAGEMENTS 2026'!C55),"",IF(AND(OR($E55="INFRUCTUEUX",$E55="ANNULE"),$C55="AOO-M"),'ENGAGEMENTS 2026'!P55,IF($H55="EN COURS DE PREENGAGEMENT",'ENGAGEMENTS 2026'!O55,IF($H55="PREENGAGE",IF($E55="ATTRIBUE",'ENGAGEMENTS 2026'!AE55,'ENGAGEMENTS 2026'!O55),'ENGAGEMENTS 2026'!AE55))))</f>
        <v>150000</v>
      </c>
      <c r="K55" s="97">
        <f>IF(ISBLANK('ENGAGEMENTS 2026'!W55),"",'ENGAGEMENTS 2026'!W55)</f>
        <v>46022</v>
      </c>
      <c r="L55" s="73">
        <f t="shared" ca="1" si="0"/>
        <v>266</v>
      </c>
      <c r="M55" t="str">
        <f t="shared" si="1"/>
        <v>Engagé</v>
      </c>
      <c r="N55" t="str">
        <f>IF(ISBLANK('ENGAGEMENTS 2026'!C55),"",'ENGAGEMENTS 2026'!L55)</f>
        <v>Ordinaire</v>
      </c>
      <c r="O55" t="str">
        <f>IF(ISBLANK('ENGAGEMENTS 2026'!C55),"",'ENGAGEMENTS 2026'!M55)</f>
        <v>FONCTIONNEMENT</v>
      </c>
      <c r="P55" t="str">
        <f>IF(ISBLANK('ENGAGEMENTS 2026'!C55),"",'ENGAGEMENTS 2026'!K55)</f>
        <v>NON CONCERNE</v>
      </c>
      <c r="Q55" t="str">
        <f>IF($A55="","",IF(OR($E55="INFRUCTUEUX",$E55="ANNULE"),$A55&amp;"|"&amp;(COUNTIFS($A$2:$A55,$A55,$E$2:$E55,"INFRUCTUEUX")+COUNTIFS($A$2:$A55,$A55,$E$2:$E55,"ANNULE")),""))</f>
        <v/>
      </c>
    </row>
    <row r="56" spans="1:17" x14ac:dyDescent="0.25">
      <c r="A56" t="str">
        <f>IF(ISBLANK('ENGAGEMENTS 2026'!C56),"",IF('ENGAGEMENTS 2026'!C56="DTSI","DCT",'ENGAGEMENTS 2026'!C56))</f>
        <v>ARRIYADIA</v>
      </c>
      <c r="B56" t="str">
        <f>IF(ISBLANK('ENGAGEMENTS 2026'!C56),"",'ENGAGEMENTS 2026'!D56)</f>
        <v>PV N° : 01RC2025- DCCCA</v>
      </c>
      <c r="C56" t="str">
        <f>IF(ISBLANK('ENGAGEMENTS 2026'!C56),"",'ENGAGEMENTS 2026'!E56)</f>
        <v>CONTRAT</v>
      </c>
      <c r="D56" t="str">
        <f>IF(ISBLANK('ENGAGEMENTS 2026'!C56),"",'ENGAGEMENTS 2026'!G56)</f>
        <v>ABDELOUAHED CHAMMAMI  -  Consultant football</v>
      </c>
      <c r="E56" t="str">
        <f>IF(ISBLANK('ENGAGEMENTS 2026'!C56),"",'ENGAGEMENTS 2026'!I56)</f>
        <v>APPROUVE</v>
      </c>
      <c r="F56">
        <f>IF(ISBLANK('ENGAGEMENTS 2026'!C56),"",'ENGAGEMENTS 2026'!J56)</f>
        <v>0</v>
      </c>
      <c r="G56" t="str">
        <f>IF(ISBLANK('ENGAGEMENTS 2026'!C56),"",'ENGAGEMENTS 2026'!M56)</f>
        <v>FONCTIONNEMENT</v>
      </c>
      <c r="H56" t="str">
        <f>IF(ISBLANK('ENGAGEMENTS 2026'!C56),"",'ENGAGEMENTS 2026'!AF56)</f>
        <v>ENGAGE</v>
      </c>
      <c r="I56" t="str">
        <f>IF(ISBLANK('ENGAGEMENTS 2026'!C56),"",'ENGAGEMENTS 2026'!H56)</f>
        <v>VALIDE</v>
      </c>
      <c r="J56" s="72">
        <f>IF(ISBLANK('ENGAGEMENTS 2026'!C56),"",IF(AND(OR($E56="INFRUCTUEUX",$E56="ANNULE"),$C56="AOO-M"),'ENGAGEMENTS 2026'!P56,IF($H56="EN COURS DE PREENGAGEMENT",'ENGAGEMENTS 2026'!O56,IF($H56="PREENGAGE",IF($E56="ATTRIBUE",'ENGAGEMENTS 2026'!AE56,'ENGAGEMENTS 2026'!O56),'ENGAGEMENTS 2026'!AE56))))</f>
        <v>150000</v>
      </c>
      <c r="K56" s="97">
        <f>IF(ISBLANK('ENGAGEMENTS 2026'!W56),"",'ENGAGEMENTS 2026'!W56)</f>
        <v>46022</v>
      </c>
      <c r="L56" s="73">
        <f t="shared" ca="1" si="0"/>
        <v>266</v>
      </c>
      <c r="M56" t="str">
        <f t="shared" si="1"/>
        <v>Engagé</v>
      </c>
      <c r="N56" t="str">
        <f>IF(ISBLANK('ENGAGEMENTS 2026'!C56),"",'ENGAGEMENTS 2026'!L56)</f>
        <v>Ordinaire</v>
      </c>
      <c r="O56" t="str">
        <f>IF(ISBLANK('ENGAGEMENTS 2026'!C56),"",'ENGAGEMENTS 2026'!M56)</f>
        <v>FONCTIONNEMENT</v>
      </c>
      <c r="P56" t="str">
        <f>IF(ISBLANK('ENGAGEMENTS 2026'!C56),"",'ENGAGEMENTS 2026'!K56)</f>
        <v>NON CONCERNE</v>
      </c>
      <c r="Q56" t="str">
        <f>IF($A56="","",IF(OR($E56="INFRUCTUEUX",$E56="ANNULE"),$A56&amp;"|"&amp;(COUNTIFS($A$2:$A56,$A56,$E$2:$E56,"INFRUCTUEUX")+COUNTIFS($A$2:$A56,$A56,$E$2:$E56,"ANNULE")),""))</f>
        <v/>
      </c>
    </row>
    <row r="57" spans="1:17" x14ac:dyDescent="0.25">
      <c r="A57" t="str">
        <f>IF(ISBLANK('ENGAGEMENTS 2026'!C57),"",IF('ENGAGEMENTS 2026'!C57="DTSI","DCT",'ENGAGEMENTS 2026'!C57))</f>
        <v>ARRIYADIA</v>
      </c>
      <c r="B57" t="str">
        <f>IF(ISBLANK('ENGAGEMENTS 2026'!C57),"",'ENGAGEMENTS 2026'!D57)</f>
        <v>PVN°: 02RE2026-DCSA</v>
      </c>
      <c r="C57" t="str">
        <f>IF(ISBLANK('ENGAGEMENTS 2026'!C57),"",'ENGAGEMENTS 2026'!E57)</f>
        <v>CONTRAT</v>
      </c>
      <c r="D57" t="str">
        <f>IF(ISBLANK('ENGAGEMENTS 2026'!C57),"",'ENGAGEMENTS 2026'!G57)</f>
        <v>MOHAMED SAAD -cadreur plateau/technicien coordinateur d'antenne TV/Digital</v>
      </c>
      <c r="E57" t="str">
        <f>IF(ISBLANK('ENGAGEMENTS 2026'!C57),"",'ENGAGEMENTS 2026'!I57)</f>
        <v>EN SIGNATURE</v>
      </c>
      <c r="F57">
        <f>IF(ISBLANK('ENGAGEMENTS 2026'!C57),"",'ENGAGEMENTS 2026'!J57)</f>
        <v>0</v>
      </c>
      <c r="G57" t="str">
        <f>IF(ISBLANK('ENGAGEMENTS 2026'!C57),"",'ENGAGEMENTS 2026'!M57)</f>
        <v>FONCTIONNEMENT</v>
      </c>
      <c r="H57" t="str">
        <f>IF(ISBLANK('ENGAGEMENTS 2026'!C57),"",'ENGAGEMENTS 2026'!AF57)</f>
        <v>EN COURS D'ENGAGEMENT</v>
      </c>
      <c r="I57" t="str">
        <f>IF(ISBLANK('ENGAGEMENTS 2026'!C57),"",'ENGAGEMENTS 2026'!H57)</f>
        <v>EN SIGNATURE</v>
      </c>
      <c r="J57" s="72">
        <f>IF(ISBLANK('ENGAGEMENTS 2026'!C57),"",IF(AND(OR($E57="INFRUCTUEUX",$E57="ANNULE"),$C57="AOO-M"),'ENGAGEMENTS 2026'!P57,IF($H57="EN COURS DE PREENGAGEMENT",'ENGAGEMENTS 2026'!O57,IF($H57="PREENGAGE",IF($E57="ATTRIBUE",'ENGAGEMENTS 2026'!AE57,'ENGAGEMENTS 2026'!O57),'ENGAGEMENTS 2026'!AE57))))</f>
        <v>28285.62</v>
      </c>
      <c r="K57" s="97" t="str">
        <f>IF(ISBLANK('ENGAGEMENTS 2026'!W57),"",'ENGAGEMENTS 2026'!W57)</f>
        <v/>
      </c>
      <c r="L57" s="73" t="str">
        <f t="shared" ca="1" si="0"/>
        <v/>
      </c>
      <c r="M57" t="str">
        <f t="shared" si="1"/>
        <v>En cours</v>
      </c>
      <c r="N57" t="str">
        <f>IF(ISBLANK('ENGAGEMENTS 2026'!C57),"",'ENGAGEMENTS 2026'!L57)</f>
        <v>Ordinaire</v>
      </c>
      <c r="O57" t="str">
        <f>IF(ISBLANK('ENGAGEMENTS 2026'!C57),"",'ENGAGEMENTS 2026'!M57)</f>
        <v>FONCTIONNEMENT</v>
      </c>
      <c r="P57" t="str">
        <f>IF(ISBLANK('ENGAGEMENTS 2026'!C57),"",'ENGAGEMENTS 2026'!K57)</f>
        <v>NON CONCERNE</v>
      </c>
      <c r="Q57" t="str">
        <f>IF($A57="","",IF(OR($E57="INFRUCTUEUX",$E57="ANNULE"),$A57&amp;"|"&amp;(COUNTIFS($A$2:$A57,$A57,$E$2:$E57,"INFRUCTUEUX")+COUNTIFS($A$2:$A57,$A57,$E$2:$E57,"ANNULE")),""))</f>
        <v/>
      </c>
    </row>
    <row r="58" spans="1:17" x14ac:dyDescent="0.25">
      <c r="A58" t="str">
        <f>IF(ISBLANK('ENGAGEMENTS 2026'!C58),"",IF('ENGAGEMENTS 2026'!C58="DTSI","DCT",'ENGAGEMENTS 2026'!C58))</f>
        <v>ARRIYADIA</v>
      </c>
      <c r="B58" t="str">
        <f>IF(ISBLANK('ENGAGEMENTS 2026'!C58),"",'ENGAGEMENTS 2026'!D58)</f>
        <v>PVN°: 02RE2026-DCSA</v>
      </c>
      <c r="C58" t="str">
        <f>IF(ISBLANK('ENGAGEMENTS 2026'!C58),"",'ENGAGEMENTS 2026'!E58)</f>
        <v>CONTRAT</v>
      </c>
      <c r="D58" t="str">
        <f>IF(ISBLANK('ENGAGEMENTS 2026'!C58),"",'ENGAGEMENTS 2026'!G58)</f>
        <v>ABDELILAH AIT AHMED - Monteur truquiste /technicien coordinateur d'antenne TV</v>
      </c>
      <c r="E58" t="str">
        <f>IF(ISBLANK('ENGAGEMENTS 2026'!C58),"",'ENGAGEMENTS 2026'!I58)</f>
        <v>EN SIGNATURE</v>
      </c>
      <c r="F58">
        <f>IF(ISBLANK('ENGAGEMENTS 2026'!C58),"",'ENGAGEMENTS 2026'!J58)</f>
        <v>0</v>
      </c>
      <c r="G58" t="str">
        <f>IF(ISBLANK('ENGAGEMENTS 2026'!C58),"",'ENGAGEMENTS 2026'!M58)</f>
        <v>FONCTIONNEMENT</v>
      </c>
      <c r="H58" t="str">
        <f>IF(ISBLANK('ENGAGEMENTS 2026'!C58),"",'ENGAGEMENTS 2026'!AF58)</f>
        <v>EN COURS D'ENGAGEMENT</v>
      </c>
      <c r="I58" t="str">
        <f>IF(ISBLANK('ENGAGEMENTS 2026'!C58),"",'ENGAGEMENTS 2026'!H58)</f>
        <v>EN SIGNATURE</v>
      </c>
      <c r="J58" s="72">
        <f>IF(ISBLANK('ENGAGEMENTS 2026'!C58),"",IF(AND(OR($E58="INFRUCTUEUX",$E58="ANNULE"),$C58="AOO-M"),'ENGAGEMENTS 2026'!P58,IF($H58="EN COURS DE PREENGAGEMENT",'ENGAGEMENTS 2026'!O58,IF($H58="PREENGAGE",IF($E58="ATTRIBUE",'ENGAGEMENTS 2026'!AE58,'ENGAGEMENTS 2026'!O58),'ENGAGEMENTS 2026'!AE58))))</f>
        <v>28285.62</v>
      </c>
      <c r="K58" s="97" t="str">
        <f>IF(ISBLANK('ENGAGEMENTS 2026'!W58),"",'ENGAGEMENTS 2026'!W58)</f>
        <v/>
      </c>
      <c r="L58" s="73" t="str">
        <f t="shared" ca="1" si="0"/>
        <v/>
      </c>
      <c r="M58" t="str">
        <f t="shared" si="1"/>
        <v>En cours</v>
      </c>
      <c r="N58" t="str">
        <f>IF(ISBLANK('ENGAGEMENTS 2026'!C58),"",'ENGAGEMENTS 2026'!L58)</f>
        <v>Ordinaire</v>
      </c>
      <c r="O58" t="str">
        <f>IF(ISBLANK('ENGAGEMENTS 2026'!C58),"",'ENGAGEMENTS 2026'!M58)</f>
        <v>FONCTIONNEMENT</v>
      </c>
      <c r="P58" t="str">
        <f>IF(ISBLANK('ENGAGEMENTS 2026'!C58),"",'ENGAGEMENTS 2026'!K58)</f>
        <v>NON CONCERNE</v>
      </c>
      <c r="Q58" t="str">
        <f>IF($A58="","",IF(OR($E58="INFRUCTUEUX",$E58="ANNULE"),$A58&amp;"|"&amp;(COUNTIFS($A$2:$A58,$A58,$E$2:$E58,"INFRUCTUEUX")+COUNTIFS($A$2:$A58,$A58,$E$2:$E58,"ANNULE")),""))</f>
        <v/>
      </c>
    </row>
    <row r="59" spans="1:17" x14ac:dyDescent="0.25">
      <c r="A59" t="str">
        <f>IF(ISBLANK('ENGAGEMENTS 2026'!C59),"",IF('ENGAGEMENTS 2026'!C59="DTSI","DCT",'ENGAGEMENTS 2026'!C59))</f>
        <v>ARRIYADIA</v>
      </c>
      <c r="B59" t="str">
        <f>IF(ISBLANK('ENGAGEMENTS 2026'!C59),"",'ENGAGEMENTS 2026'!D59)</f>
        <v>PV N° : 01RC2025- DCCCA</v>
      </c>
      <c r="C59" t="str">
        <f>IF(ISBLANK('ENGAGEMENTS 2026'!C59),"",'ENGAGEMENTS 2026'!E59)</f>
        <v>CONTRAT</v>
      </c>
      <c r="D59" t="str">
        <f>IF(ISBLANK('ENGAGEMENTS 2026'!C59),"",'ENGAGEMENTS 2026'!G59)</f>
        <v>KHALID AFIF  -  Consultant Tennis</v>
      </c>
      <c r="E59" t="str">
        <f>IF(ISBLANK('ENGAGEMENTS 2026'!C59),"",'ENGAGEMENTS 2026'!I59)</f>
        <v>APPROUVE</v>
      </c>
      <c r="F59">
        <f>IF(ISBLANK('ENGAGEMENTS 2026'!C59),"",'ENGAGEMENTS 2026'!J59)</f>
        <v>0</v>
      </c>
      <c r="G59" t="str">
        <f>IF(ISBLANK('ENGAGEMENTS 2026'!C59),"",'ENGAGEMENTS 2026'!M59)</f>
        <v>FONCTIONNEMENT</v>
      </c>
      <c r="H59" t="str">
        <f>IF(ISBLANK('ENGAGEMENTS 2026'!C59),"",'ENGAGEMENTS 2026'!AF59)</f>
        <v>ENGAGE</v>
      </c>
      <c r="I59" t="str">
        <f>IF(ISBLANK('ENGAGEMENTS 2026'!C59),"",'ENGAGEMENTS 2026'!H59)</f>
        <v>VALIDE</v>
      </c>
      <c r="J59" s="72">
        <f>IF(ISBLANK('ENGAGEMENTS 2026'!C59),"",IF(AND(OR($E59="INFRUCTUEUX",$E59="ANNULE"),$C59="AOO-M"),'ENGAGEMENTS 2026'!P59,IF($H59="EN COURS DE PREENGAGEMENT",'ENGAGEMENTS 2026'!O59,IF($H59="PREENGAGE",IF($E59="ATTRIBUE",'ENGAGEMENTS 2026'!AE59,'ENGAGEMENTS 2026'!O59),'ENGAGEMENTS 2026'!AE59))))</f>
        <v>150500</v>
      </c>
      <c r="K59" s="97">
        <f>IF(ISBLANK('ENGAGEMENTS 2026'!W59),"",'ENGAGEMENTS 2026'!W59)</f>
        <v>46022</v>
      </c>
      <c r="L59" s="73">
        <f t="shared" ca="1" si="0"/>
        <v>266</v>
      </c>
      <c r="M59" t="str">
        <f t="shared" si="1"/>
        <v>Engagé</v>
      </c>
      <c r="N59" t="str">
        <f>IF(ISBLANK('ENGAGEMENTS 2026'!C59),"",'ENGAGEMENTS 2026'!L59)</f>
        <v>Ordinaire</v>
      </c>
      <c r="O59" t="str">
        <f>IF(ISBLANK('ENGAGEMENTS 2026'!C59),"",'ENGAGEMENTS 2026'!M59)</f>
        <v>FONCTIONNEMENT</v>
      </c>
      <c r="P59" t="str">
        <f>IF(ISBLANK('ENGAGEMENTS 2026'!C59),"",'ENGAGEMENTS 2026'!K59)</f>
        <v>NON CONCERNE</v>
      </c>
      <c r="Q59" t="str">
        <f>IF($A59="","",IF(OR($E59="INFRUCTUEUX",$E59="ANNULE"),$A59&amp;"|"&amp;(COUNTIFS($A$2:$A59,$A59,$E$2:$E59,"INFRUCTUEUX")+COUNTIFS($A$2:$A59,$A59,$E$2:$E59,"ANNULE")),""))</f>
        <v/>
      </c>
    </row>
    <row r="60" spans="1:17" x14ac:dyDescent="0.25">
      <c r="A60" t="str">
        <f>IF(ISBLANK('ENGAGEMENTS 2026'!C60),"",IF('ENGAGEMENTS 2026'!C60="DTSI","DCT",'ENGAGEMENTS 2026'!C60))</f>
        <v>ARRIYADIA</v>
      </c>
      <c r="B60" t="str">
        <f>IF(ISBLANK('ENGAGEMENTS 2026'!C60),"",'ENGAGEMENTS 2026'!D60)</f>
        <v>PV N° : 01RC2025- DCCCA</v>
      </c>
      <c r="C60" t="str">
        <f>IF(ISBLANK('ENGAGEMENTS 2026'!C60),"",'ENGAGEMENTS 2026'!E60)</f>
        <v>CONTRAT</v>
      </c>
      <c r="D60" t="str">
        <f>IF(ISBLANK('ENGAGEMENTS 2026'!C60),"",'ENGAGEMENTS 2026'!G60)</f>
        <v>MOHSIN CHERGUI  -  Consultant omnisport</v>
      </c>
      <c r="E60" t="str">
        <f>IF(ISBLANK('ENGAGEMENTS 2026'!C60),"",'ENGAGEMENTS 2026'!I60)</f>
        <v>APPROUVE</v>
      </c>
      <c r="F60">
        <f>IF(ISBLANK('ENGAGEMENTS 2026'!C60),"",'ENGAGEMENTS 2026'!J60)</f>
        <v>0</v>
      </c>
      <c r="G60" t="str">
        <f>IF(ISBLANK('ENGAGEMENTS 2026'!C60),"",'ENGAGEMENTS 2026'!M60)</f>
        <v>FONCTIONNEMENT</v>
      </c>
      <c r="H60" t="str">
        <f>IF(ISBLANK('ENGAGEMENTS 2026'!C60),"",'ENGAGEMENTS 2026'!AF60)</f>
        <v>ENGAGE</v>
      </c>
      <c r="I60" t="str">
        <f>IF(ISBLANK('ENGAGEMENTS 2026'!C60),"",'ENGAGEMENTS 2026'!H60)</f>
        <v>VALIDE</v>
      </c>
      <c r="J60" s="72">
        <f>IF(ISBLANK('ENGAGEMENTS 2026'!C60),"",IF(AND(OR($E60="INFRUCTUEUX",$E60="ANNULE"),$C60="AOO-M"),'ENGAGEMENTS 2026'!P60,IF($H60="EN COURS DE PREENGAGEMENT",'ENGAGEMENTS 2026'!O60,IF($H60="PREENGAGE",IF($E60="ATTRIBUE",'ENGAGEMENTS 2026'!AE60,'ENGAGEMENTS 2026'!O60),'ENGAGEMENTS 2026'!AE60))))</f>
        <v>150000</v>
      </c>
      <c r="K60" s="97">
        <f>IF(ISBLANK('ENGAGEMENTS 2026'!W60),"",'ENGAGEMENTS 2026'!W60)</f>
        <v>46022</v>
      </c>
      <c r="L60" s="73">
        <f t="shared" ca="1" si="0"/>
        <v>266</v>
      </c>
      <c r="M60" t="str">
        <f t="shared" si="1"/>
        <v>Engagé</v>
      </c>
      <c r="N60" t="str">
        <f>IF(ISBLANK('ENGAGEMENTS 2026'!C60),"",'ENGAGEMENTS 2026'!L60)</f>
        <v>Ordinaire</v>
      </c>
      <c r="O60" t="str">
        <f>IF(ISBLANK('ENGAGEMENTS 2026'!C60),"",'ENGAGEMENTS 2026'!M60)</f>
        <v>FONCTIONNEMENT</v>
      </c>
      <c r="P60" t="str">
        <f>IF(ISBLANK('ENGAGEMENTS 2026'!C60),"",'ENGAGEMENTS 2026'!K60)</f>
        <v>NON CONCERNE</v>
      </c>
      <c r="Q60" t="str">
        <f>IF($A60="","",IF(OR($E60="INFRUCTUEUX",$E60="ANNULE"),$A60&amp;"|"&amp;(COUNTIFS($A$2:$A60,$A60,$E$2:$E60,"INFRUCTUEUX")+COUNTIFS($A$2:$A60,$A60,$E$2:$E60,"ANNULE")),""))</f>
        <v/>
      </c>
    </row>
    <row r="61" spans="1:17" x14ac:dyDescent="0.25">
      <c r="A61" t="str">
        <f>IF(ISBLANK('ENGAGEMENTS 2026'!C61),"",IF('ENGAGEMENTS 2026'!C61="DTSI","DCT",'ENGAGEMENTS 2026'!C61))</f>
        <v>ASSADISSA</v>
      </c>
      <c r="B61" t="str">
        <f>IF(ISBLANK('ENGAGEMENTS 2026'!C61),"",'ENGAGEMENTS 2026'!D61)</f>
        <v>PV N° : 01RC2025- DPPCCRTV</v>
      </c>
      <c r="C61" t="str">
        <f>IF(ISBLANK('ENGAGEMENTS 2026'!C61),"",'ENGAGEMENTS 2026'!E61)</f>
        <v>CONTRAT</v>
      </c>
      <c r="D61" t="str">
        <f>IF(ISBLANK('ENGAGEMENTS 2026'!C61),"",'ENGAGEMENTS 2026'!G61)</f>
        <v>ZERHOUNI RABIA  -  Réalisatrice : Montage, mixage, animation des émissions RD et programmation RD</v>
      </c>
      <c r="E61" t="str">
        <f>IF(ISBLANK('ENGAGEMENTS 2026'!C61),"",'ENGAGEMENTS 2026'!I61)</f>
        <v>APPROUVE</v>
      </c>
      <c r="F61">
        <f>IF(ISBLANK('ENGAGEMENTS 2026'!C61),"",'ENGAGEMENTS 2026'!J61)</f>
        <v>0</v>
      </c>
      <c r="G61" t="str">
        <f>IF(ISBLANK('ENGAGEMENTS 2026'!C61),"",'ENGAGEMENTS 2026'!M61)</f>
        <v>FONCTIONNEMENT</v>
      </c>
      <c r="H61" t="str">
        <f>IF(ISBLANK('ENGAGEMENTS 2026'!C61),"",'ENGAGEMENTS 2026'!AF61)</f>
        <v>ENGAGE</v>
      </c>
      <c r="I61" t="str">
        <f>IF(ISBLANK('ENGAGEMENTS 2026'!C61),"",'ENGAGEMENTS 2026'!H61)</f>
        <v>VALIDE</v>
      </c>
      <c r="J61" s="72">
        <f>IF(ISBLANK('ENGAGEMENTS 2026'!C61),"",IF(AND(OR($E61="INFRUCTUEUX",$E61="ANNULE"),$C61="AOO-M"),'ENGAGEMENTS 2026'!P61,IF($H61="EN COURS DE PREENGAGEMENT",'ENGAGEMENTS 2026'!O61,IF($H61="PREENGAGE",IF($E61="ATTRIBUE",'ENGAGEMENTS 2026'!AE61,'ENGAGEMENTS 2026'!O61),'ENGAGEMENTS 2026'!AE61))))</f>
        <v>108000</v>
      </c>
      <c r="K61" s="97">
        <f>IF(ISBLANK('ENGAGEMENTS 2026'!W61),"",'ENGAGEMENTS 2026'!W61)</f>
        <v>46387</v>
      </c>
      <c r="L61" s="73">
        <f t="shared" ca="1" si="0"/>
        <v>-99</v>
      </c>
      <c r="M61" t="str">
        <f t="shared" si="1"/>
        <v>Engagé</v>
      </c>
      <c r="N61" t="str">
        <f>IF(ISBLANK('ENGAGEMENTS 2026'!C61),"",'ENGAGEMENTS 2026'!L61)</f>
        <v>Ordinaire</v>
      </c>
      <c r="O61" t="str">
        <f>IF(ISBLANK('ENGAGEMENTS 2026'!C61),"",'ENGAGEMENTS 2026'!M61)</f>
        <v>FONCTIONNEMENT</v>
      </c>
      <c r="P61" t="str">
        <f>IF(ISBLANK('ENGAGEMENTS 2026'!C61),"",'ENGAGEMENTS 2026'!K61)</f>
        <v>NON CONCERNE</v>
      </c>
      <c r="Q61" t="str">
        <f>IF($A61="","",IF(OR($E61="INFRUCTUEUX",$E61="ANNULE"),$A61&amp;"|"&amp;(COUNTIFS($A$2:$A61,$A61,$E$2:$E61,"INFRUCTUEUX")+COUNTIFS($A$2:$A61,$A61,$E$2:$E61,"ANNULE")),""))</f>
        <v/>
      </c>
    </row>
    <row r="62" spans="1:17" x14ac:dyDescent="0.25">
      <c r="A62" t="str">
        <f>IF(ISBLANK('ENGAGEMENTS 2026'!C62),"",IF('ENGAGEMENTS 2026'!C62="DTSI","DCT",'ENGAGEMENTS 2026'!C62))</f>
        <v>ASSADISSA</v>
      </c>
      <c r="B62" t="str">
        <f>IF(ISBLANK('ENGAGEMENTS 2026'!C62),"",'ENGAGEMENTS 2026'!D62)</f>
        <v>PV N° : 01RC2025- DPPCCRTV</v>
      </c>
      <c r="C62" t="str">
        <f>IF(ISBLANK('ENGAGEMENTS 2026'!C62),"",'ENGAGEMENTS 2026'!E62)</f>
        <v>CONTRAT</v>
      </c>
      <c r="D62" t="str">
        <f>IF(ISBLANK('ENGAGEMENTS 2026'!C62),"",'ENGAGEMENTS 2026'!G62)</f>
        <v>BENIKES KARIMA  -  Réalisatrice : Montage, mixage et programmation RD</v>
      </c>
      <c r="E62" t="str">
        <f>IF(ISBLANK('ENGAGEMENTS 2026'!C62),"",'ENGAGEMENTS 2026'!I62)</f>
        <v>APPROUVE</v>
      </c>
      <c r="F62">
        <f>IF(ISBLANK('ENGAGEMENTS 2026'!C62),"",'ENGAGEMENTS 2026'!J62)</f>
        <v>0</v>
      </c>
      <c r="G62" t="str">
        <f>IF(ISBLANK('ENGAGEMENTS 2026'!C62),"",'ENGAGEMENTS 2026'!M62)</f>
        <v>FONCTIONNEMENT</v>
      </c>
      <c r="H62" t="str">
        <f>IF(ISBLANK('ENGAGEMENTS 2026'!C62),"",'ENGAGEMENTS 2026'!AF62)</f>
        <v>ENGAGE</v>
      </c>
      <c r="I62" t="str">
        <f>IF(ISBLANK('ENGAGEMENTS 2026'!C62),"",'ENGAGEMENTS 2026'!H62)</f>
        <v>VALIDE</v>
      </c>
      <c r="J62" s="72">
        <f>IF(ISBLANK('ENGAGEMENTS 2026'!C62),"",IF(AND(OR($E62="INFRUCTUEUX",$E62="ANNULE"),$C62="AOO-M"),'ENGAGEMENTS 2026'!P62,IF($H62="EN COURS DE PREENGAGEMENT",'ENGAGEMENTS 2026'!O62,IF($H62="PREENGAGE",IF($E62="ATTRIBUE",'ENGAGEMENTS 2026'!AE62,'ENGAGEMENTS 2026'!O62),'ENGAGEMENTS 2026'!AE62))))</f>
        <v>72000</v>
      </c>
      <c r="K62" s="97">
        <f>IF(ISBLANK('ENGAGEMENTS 2026'!W62),"",'ENGAGEMENTS 2026'!W62)</f>
        <v>46387</v>
      </c>
      <c r="L62" s="73">
        <f t="shared" ca="1" si="0"/>
        <v>-99</v>
      </c>
      <c r="M62" t="str">
        <f t="shared" si="1"/>
        <v>Engagé</v>
      </c>
      <c r="N62" t="str">
        <f>IF(ISBLANK('ENGAGEMENTS 2026'!C62),"",'ENGAGEMENTS 2026'!L62)</f>
        <v>Ordinaire</v>
      </c>
      <c r="O62" t="str">
        <f>IF(ISBLANK('ENGAGEMENTS 2026'!C62),"",'ENGAGEMENTS 2026'!M62)</f>
        <v>FONCTIONNEMENT</v>
      </c>
      <c r="P62" t="str">
        <f>IF(ISBLANK('ENGAGEMENTS 2026'!C62),"",'ENGAGEMENTS 2026'!K62)</f>
        <v>NON CONCERNE</v>
      </c>
      <c r="Q62" t="str">
        <f>IF($A62="","",IF(OR($E62="INFRUCTUEUX",$E62="ANNULE"),$A62&amp;"|"&amp;(COUNTIFS($A$2:$A62,$A62,$E$2:$E62,"INFRUCTUEUX")+COUNTIFS($A$2:$A62,$A62,$E$2:$E62,"ANNULE")),""))</f>
        <v/>
      </c>
    </row>
    <row r="63" spans="1:17" x14ac:dyDescent="0.25">
      <c r="A63" t="str">
        <f>IF(ISBLANK('ENGAGEMENTS 2026'!C63),"",IF('ENGAGEMENTS 2026'!C63="DTSI","DCT",'ENGAGEMENTS 2026'!C63))</f>
        <v>ASSADISSA</v>
      </c>
      <c r="B63" t="str">
        <f>IF(ISBLANK('ENGAGEMENTS 2026'!C63),"",'ENGAGEMENTS 2026'!D63)</f>
        <v>PV N° : 01RC2025- DPPCCRTV</v>
      </c>
      <c r="C63" t="str">
        <f>IF(ISBLANK('ENGAGEMENTS 2026'!C63),"",'ENGAGEMENTS 2026'!E63)</f>
        <v>CONTRAT</v>
      </c>
      <c r="D63" t="str">
        <f>IF(ISBLANK('ENGAGEMENTS 2026'!C63),"",'ENGAGEMENTS 2026'!G63)</f>
        <v>LAHKIM OUMAIMA  -  Programmatrice : Programmation TV (Conducteur quotidien)</v>
      </c>
      <c r="E63" t="str">
        <f>IF(ISBLANK('ENGAGEMENTS 2026'!C63),"",'ENGAGEMENTS 2026'!I63)</f>
        <v>APPROUVE</v>
      </c>
      <c r="F63">
        <f>IF(ISBLANK('ENGAGEMENTS 2026'!C63),"",'ENGAGEMENTS 2026'!J63)</f>
        <v>0</v>
      </c>
      <c r="G63" t="str">
        <f>IF(ISBLANK('ENGAGEMENTS 2026'!C63),"",'ENGAGEMENTS 2026'!M63)</f>
        <v>FONCTIONNEMENT</v>
      </c>
      <c r="H63" t="str">
        <f>IF(ISBLANK('ENGAGEMENTS 2026'!C63),"",'ENGAGEMENTS 2026'!AF63)</f>
        <v>ENGAGE</v>
      </c>
      <c r="I63" t="str">
        <f>IF(ISBLANK('ENGAGEMENTS 2026'!C63),"",'ENGAGEMENTS 2026'!H63)</f>
        <v>VALIDE</v>
      </c>
      <c r="J63" s="72">
        <f>IF(ISBLANK('ENGAGEMENTS 2026'!C63),"",IF(AND(OR($E63="INFRUCTUEUX",$E63="ANNULE"),$C63="AOO-M"),'ENGAGEMENTS 2026'!P63,IF($H63="EN COURS DE PREENGAGEMENT",'ENGAGEMENTS 2026'!O63,IF($H63="PREENGAGE",IF($E63="ATTRIBUE",'ENGAGEMENTS 2026'!AE63,'ENGAGEMENTS 2026'!O63),'ENGAGEMENTS 2026'!AE63))))</f>
        <v>84000</v>
      </c>
      <c r="K63" s="97">
        <f>IF(ISBLANK('ENGAGEMENTS 2026'!W63),"",'ENGAGEMENTS 2026'!W63)</f>
        <v>46387</v>
      </c>
      <c r="L63" s="73">
        <f t="shared" ca="1" si="0"/>
        <v>-99</v>
      </c>
      <c r="M63" t="str">
        <f t="shared" si="1"/>
        <v>Engagé</v>
      </c>
      <c r="N63" t="str">
        <f>IF(ISBLANK('ENGAGEMENTS 2026'!C63),"",'ENGAGEMENTS 2026'!L63)</f>
        <v>Ordinaire</v>
      </c>
      <c r="O63" t="str">
        <f>IF(ISBLANK('ENGAGEMENTS 2026'!C63),"",'ENGAGEMENTS 2026'!M63)</f>
        <v>FONCTIONNEMENT</v>
      </c>
      <c r="P63" t="str">
        <f>IF(ISBLANK('ENGAGEMENTS 2026'!C63),"",'ENGAGEMENTS 2026'!K63)</f>
        <v>NON CONCERNE</v>
      </c>
      <c r="Q63" t="str">
        <f>IF($A63="","",IF(OR($E63="INFRUCTUEUX",$E63="ANNULE"),$A63&amp;"|"&amp;(COUNTIFS($A$2:$A63,$A63,$E$2:$E63,"INFRUCTUEUX")+COUNTIFS($A$2:$A63,$A63,$E$2:$E63,"ANNULE")),""))</f>
        <v/>
      </c>
    </row>
    <row r="64" spans="1:17" x14ac:dyDescent="0.25">
      <c r="A64" t="str">
        <f>IF(ISBLANK('ENGAGEMENTS 2026'!C64),"",IF('ENGAGEMENTS 2026'!C64="DTSI","DCT",'ENGAGEMENTS 2026'!C64))</f>
        <v>ASSADISSA</v>
      </c>
      <c r="B64" t="str">
        <f>IF(ISBLANK('ENGAGEMENTS 2026'!C64),"",'ENGAGEMENTS 2026'!D64)</f>
        <v>PV N° : 01RC2025- DPPCCRTV</v>
      </c>
      <c r="C64" t="str">
        <f>IF(ISBLANK('ENGAGEMENTS 2026'!C64),"",'ENGAGEMENTS 2026'!E64)</f>
        <v>CONTRAT</v>
      </c>
      <c r="D64" t="str">
        <f>IF(ISBLANK('ENGAGEMENTS 2026'!C64),"",'ENGAGEMENTS 2026'!G64)</f>
        <v>DEHROUR OUSSAMA  -  Infographiste : le montage, l'infographie et la coordination du portail de la Chaîne,</v>
      </c>
      <c r="E64" t="str">
        <f>IF(ISBLANK('ENGAGEMENTS 2026'!C64),"",'ENGAGEMENTS 2026'!I64)</f>
        <v>APPROUVE</v>
      </c>
      <c r="F64">
        <f>IF(ISBLANK('ENGAGEMENTS 2026'!C64),"",'ENGAGEMENTS 2026'!J64)</f>
        <v>0</v>
      </c>
      <c r="G64" t="str">
        <f>IF(ISBLANK('ENGAGEMENTS 2026'!C64),"",'ENGAGEMENTS 2026'!M64)</f>
        <v>FONCTIONNEMENT</v>
      </c>
      <c r="H64" t="str">
        <f>IF(ISBLANK('ENGAGEMENTS 2026'!C64),"",'ENGAGEMENTS 2026'!AF64)</f>
        <v>ENGAGE</v>
      </c>
      <c r="I64" t="str">
        <f>IF(ISBLANK('ENGAGEMENTS 2026'!C64),"",'ENGAGEMENTS 2026'!H64)</f>
        <v>VALIDE</v>
      </c>
      <c r="J64" s="72">
        <f>IF(ISBLANK('ENGAGEMENTS 2026'!C64),"",IF(AND(OR($E64="INFRUCTUEUX",$E64="ANNULE"),$C64="AOO-M"),'ENGAGEMENTS 2026'!P64,IF($H64="EN COURS DE PREENGAGEMENT",'ENGAGEMENTS 2026'!O64,IF($H64="PREENGAGE",IF($E64="ATTRIBUE",'ENGAGEMENTS 2026'!AE64,'ENGAGEMENTS 2026'!O64),'ENGAGEMENTS 2026'!AE64))))</f>
        <v>84000</v>
      </c>
      <c r="K64" s="97">
        <f>IF(ISBLANK('ENGAGEMENTS 2026'!W64),"",'ENGAGEMENTS 2026'!W64)</f>
        <v>46387</v>
      </c>
      <c r="L64" s="73">
        <f t="shared" ca="1" si="0"/>
        <v>-99</v>
      </c>
      <c r="M64" t="str">
        <f t="shared" si="1"/>
        <v>Engagé</v>
      </c>
      <c r="N64" t="str">
        <f>IF(ISBLANK('ENGAGEMENTS 2026'!C64),"",'ENGAGEMENTS 2026'!L64)</f>
        <v>Ordinaire</v>
      </c>
      <c r="O64" t="str">
        <f>IF(ISBLANK('ENGAGEMENTS 2026'!C64),"",'ENGAGEMENTS 2026'!M64)</f>
        <v>FONCTIONNEMENT</v>
      </c>
      <c r="P64" t="str">
        <f>IF(ISBLANK('ENGAGEMENTS 2026'!C64),"",'ENGAGEMENTS 2026'!K64)</f>
        <v>NON CONCERNE</v>
      </c>
      <c r="Q64" t="str">
        <f>IF($A64="","",IF(OR($E64="INFRUCTUEUX",$E64="ANNULE"),$A64&amp;"|"&amp;(COUNTIFS($A$2:$A64,$A64,$E$2:$E64,"INFRUCTUEUX")+COUNTIFS($A$2:$A64,$A64,$E$2:$E64,"ANNULE")),""))</f>
        <v/>
      </c>
    </row>
    <row r="65" spans="1:17" x14ac:dyDescent="0.25">
      <c r="A65" t="str">
        <f>IF(ISBLANK('ENGAGEMENTS 2026'!C65),"",IF('ENGAGEMENTS 2026'!C65="DTSI","DCT",'ENGAGEMENTS 2026'!C65))</f>
        <v>ASSADISSA</v>
      </c>
      <c r="B65" t="str">
        <f>IF(ISBLANK('ENGAGEMENTS 2026'!C65),"",'ENGAGEMENTS 2026'!D65)</f>
        <v>PV N° : 01RC2025- DPPCCRTV</v>
      </c>
      <c r="C65" t="str">
        <f>IF(ISBLANK('ENGAGEMENTS 2026'!C65),"",'ENGAGEMENTS 2026'!E65)</f>
        <v>CONTRAT</v>
      </c>
      <c r="D65" t="str">
        <f>IF(ISBLANK('ENGAGEMENTS 2026'!C65),"",'ENGAGEMENTS 2026'!G65)</f>
        <v>NASREDDINE MOUHCINE  -  Prise de vue et Prise de son TV (OPV/OPS)</v>
      </c>
      <c r="E65" t="str">
        <f>IF(ISBLANK('ENGAGEMENTS 2026'!C65),"",'ENGAGEMENTS 2026'!I65)</f>
        <v>APPROUVE</v>
      </c>
      <c r="F65">
        <f>IF(ISBLANK('ENGAGEMENTS 2026'!C65),"",'ENGAGEMENTS 2026'!J65)</f>
        <v>0</v>
      </c>
      <c r="G65" t="str">
        <f>IF(ISBLANK('ENGAGEMENTS 2026'!C65),"",'ENGAGEMENTS 2026'!M65)</f>
        <v>FONCTIONNEMENT</v>
      </c>
      <c r="H65" t="str">
        <f>IF(ISBLANK('ENGAGEMENTS 2026'!C65),"",'ENGAGEMENTS 2026'!AF65)</f>
        <v>ENGAGE</v>
      </c>
      <c r="I65" t="str">
        <f>IF(ISBLANK('ENGAGEMENTS 2026'!C65),"",'ENGAGEMENTS 2026'!H65)</f>
        <v>VALIDE</v>
      </c>
      <c r="J65" s="72">
        <f>IF(ISBLANK('ENGAGEMENTS 2026'!C65),"",IF(AND(OR($E65="INFRUCTUEUX",$E65="ANNULE"),$C65="AOO-M"),'ENGAGEMENTS 2026'!P65,IF($H65="EN COURS DE PREENGAGEMENT",'ENGAGEMENTS 2026'!O65,IF($H65="PREENGAGE",IF($E65="ATTRIBUE",'ENGAGEMENTS 2026'!AE65,'ENGAGEMENTS 2026'!O65),'ENGAGEMENTS 2026'!AE65))))</f>
        <v>84000</v>
      </c>
      <c r="K65" s="97">
        <f>IF(ISBLANK('ENGAGEMENTS 2026'!W65),"",'ENGAGEMENTS 2026'!W65)</f>
        <v>46387</v>
      </c>
      <c r="L65" s="73">
        <f t="shared" ca="1" si="0"/>
        <v>-99</v>
      </c>
      <c r="M65" t="str">
        <f t="shared" si="1"/>
        <v>Engagé</v>
      </c>
      <c r="N65" t="str">
        <f>IF(ISBLANK('ENGAGEMENTS 2026'!C65),"",'ENGAGEMENTS 2026'!L65)</f>
        <v>Ordinaire</v>
      </c>
      <c r="O65" t="str">
        <f>IF(ISBLANK('ENGAGEMENTS 2026'!C65),"",'ENGAGEMENTS 2026'!M65)</f>
        <v>FONCTIONNEMENT</v>
      </c>
      <c r="P65" t="str">
        <f>IF(ISBLANK('ENGAGEMENTS 2026'!C65),"",'ENGAGEMENTS 2026'!K65)</f>
        <v>NON CONCERNE</v>
      </c>
      <c r="Q65" t="str">
        <f>IF($A65="","",IF(OR($E65="INFRUCTUEUX",$E65="ANNULE"),$A65&amp;"|"&amp;(COUNTIFS($A$2:$A65,$A65,$E$2:$E65,"INFRUCTUEUX")+COUNTIFS($A$2:$A65,$A65,$E$2:$E65,"ANNULE")),""))</f>
        <v/>
      </c>
    </row>
    <row r="66" spans="1:17" x14ac:dyDescent="0.25">
      <c r="A66" t="str">
        <f>IF(ISBLANK('ENGAGEMENTS 2026'!C66),"",IF('ENGAGEMENTS 2026'!C66="DTSI","DCT",'ENGAGEMENTS 2026'!C66))</f>
        <v>ASSADISSA</v>
      </c>
      <c r="B66" t="str">
        <f>IF(ISBLANK('ENGAGEMENTS 2026'!C66),"",'ENGAGEMENTS 2026'!D66)</f>
        <v>PV N° : 01RC2025- DPPCCRTV</v>
      </c>
      <c r="C66" t="str">
        <f>IF(ISBLANK('ENGAGEMENTS 2026'!C66),"",'ENGAGEMENTS 2026'!E66)</f>
        <v>CONTRAT</v>
      </c>
      <c r="D66" t="str">
        <f>IF(ISBLANK('ENGAGEMENTS 2026'!C66),"",'ENGAGEMENTS 2026'!G66)</f>
        <v>HAJJOUJI YOUSSEF  -  Prise de vue (OPV) et le montage TV</v>
      </c>
      <c r="E66" t="str">
        <f>IF(ISBLANK('ENGAGEMENTS 2026'!C66),"",'ENGAGEMENTS 2026'!I66)</f>
        <v>APPROUVE</v>
      </c>
      <c r="F66">
        <f>IF(ISBLANK('ENGAGEMENTS 2026'!C66),"",'ENGAGEMENTS 2026'!J66)</f>
        <v>0</v>
      </c>
      <c r="G66" t="str">
        <f>IF(ISBLANK('ENGAGEMENTS 2026'!C66),"",'ENGAGEMENTS 2026'!M66)</f>
        <v>FONCTIONNEMENT</v>
      </c>
      <c r="H66" t="str">
        <f>IF(ISBLANK('ENGAGEMENTS 2026'!C66),"",'ENGAGEMENTS 2026'!AF66)</f>
        <v>ENGAGE</v>
      </c>
      <c r="I66" t="str">
        <f>IF(ISBLANK('ENGAGEMENTS 2026'!C66),"",'ENGAGEMENTS 2026'!H66)</f>
        <v>VALIDE</v>
      </c>
      <c r="J66" s="72">
        <f>IF(ISBLANK('ENGAGEMENTS 2026'!C66),"",IF(AND(OR($E66="INFRUCTUEUX",$E66="ANNULE"),$C66="AOO-M"),'ENGAGEMENTS 2026'!P66,IF($H66="EN COURS DE PREENGAGEMENT",'ENGAGEMENTS 2026'!O66,IF($H66="PREENGAGE",IF($E66="ATTRIBUE",'ENGAGEMENTS 2026'!AE66,'ENGAGEMENTS 2026'!O66),'ENGAGEMENTS 2026'!AE66))))</f>
        <v>84000</v>
      </c>
      <c r="K66" s="97">
        <f>IF(ISBLANK('ENGAGEMENTS 2026'!W66),"",'ENGAGEMENTS 2026'!W66)</f>
        <v>46387</v>
      </c>
      <c r="L66" s="73">
        <f t="shared" ref="L66:L129" ca="1" si="2">IF($K66="","",TODAY()-$K66)</f>
        <v>-99</v>
      </c>
      <c r="M66" t="str">
        <f t="shared" ref="M66:M129" si="3">IF($A66="","",IF($H66="ENGAGE","Engagé",IF(AND($H66="NON ENGAGE",OR($I66="INFRUCTUEUX",$I66="ANNULE")),"Clôturé sans suite","En cours")))</f>
        <v>Engagé</v>
      </c>
      <c r="N66" t="str">
        <f>IF(ISBLANK('ENGAGEMENTS 2026'!C66),"",'ENGAGEMENTS 2026'!L66)</f>
        <v>Ordinaire</v>
      </c>
      <c r="O66" t="str">
        <f>IF(ISBLANK('ENGAGEMENTS 2026'!C66),"",'ENGAGEMENTS 2026'!M66)</f>
        <v>FONCTIONNEMENT</v>
      </c>
      <c r="P66" t="str">
        <f>IF(ISBLANK('ENGAGEMENTS 2026'!C66),"",'ENGAGEMENTS 2026'!K66)</f>
        <v>NON CONCERNE</v>
      </c>
      <c r="Q66" t="str">
        <f>IF($A66="","",IF(OR($E66="INFRUCTUEUX",$E66="ANNULE"),$A66&amp;"|"&amp;(COUNTIFS($A$2:$A66,$A66,$E$2:$E66,"INFRUCTUEUX")+COUNTIFS($A$2:$A66,$A66,$E$2:$E66,"ANNULE")),""))</f>
        <v/>
      </c>
    </row>
    <row r="67" spans="1:17" x14ac:dyDescent="0.25">
      <c r="A67" t="str">
        <f>IF(ISBLANK('ENGAGEMENTS 2026'!C67),"",IF('ENGAGEMENTS 2026'!C67="DTSI","DCT",'ENGAGEMENTS 2026'!C67))</f>
        <v>ASSADISSA</v>
      </c>
      <c r="B67" t="str">
        <f>IF(ISBLANK('ENGAGEMENTS 2026'!C67),"",'ENGAGEMENTS 2026'!D67)</f>
        <v>PV N° : 01RC2025- DPPCCRTV</v>
      </c>
      <c r="C67" t="str">
        <f>IF(ISBLANK('ENGAGEMENTS 2026'!C67),"",'ENGAGEMENTS 2026'!E67)</f>
        <v>CONTRAT</v>
      </c>
      <c r="D67" t="str">
        <f>IF(ISBLANK('ENGAGEMENTS 2026'!C67),"",'ENGAGEMENTS 2026'!G67)</f>
        <v>DRISSI WALID  -  Prise de vue et Prise de son TV (OPV/OPS)</v>
      </c>
      <c r="E67" t="str">
        <f>IF(ISBLANK('ENGAGEMENTS 2026'!C67),"",'ENGAGEMENTS 2026'!I67)</f>
        <v>APPROUVE</v>
      </c>
      <c r="F67">
        <f>IF(ISBLANK('ENGAGEMENTS 2026'!C67),"",'ENGAGEMENTS 2026'!J67)</f>
        <v>0</v>
      </c>
      <c r="G67" t="str">
        <f>IF(ISBLANK('ENGAGEMENTS 2026'!C67),"",'ENGAGEMENTS 2026'!M67)</f>
        <v>FONCTIONNEMENT</v>
      </c>
      <c r="H67" t="str">
        <f>IF(ISBLANK('ENGAGEMENTS 2026'!C67),"",'ENGAGEMENTS 2026'!AF67)</f>
        <v>ENGAGE</v>
      </c>
      <c r="I67" t="str">
        <f>IF(ISBLANK('ENGAGEMENTS 2026'!C67),"",'ENGAGEMENTS 2026'!H67)</f>
        <v>VALIDE</v>
      </c>
      <c r="J67" s="72">
        <f>IF(ISBLANK('ENGAGEMENTS 2026'!C67),"",IF(AND(OR($E67="INFRUCTUEUX",$E67="ANNULE"),$C67="AOO-M"),'ENGAGEMENTS 2026'!P67,IF($H67="EN COURS DE PREENGAGEMENT",'ENGAGEMENTS 2026'!O67,IF($H67="PREENGAGE",IF($E67="ATTRIBUE",'ENGAGEMENTS 2026'!AE67,'ENGAGEMENTS 2026'!O67),'ENGAGEMENTS 2026'!AE67))))</f>
        <v>84000</v>
      </c>
      <c r="K67" s="97">
        <f>IF(ISBLANK('ENGAGEMENTS 2026'!W67),"",'ENGAGEMENTS 2026'!W67)</f>
        <v>46387</v>
      </c>
      <c r="L67" s="73">
        <f t="shared" ca="1" si="2"/>
        <v>-99</v>
      </c>
      <c r="M67" t="str">
        <f t="shared" si="3"/>
        <v>Engagé</v>
      </c>
      <c r="N67" t="str">
        <f>IF(ISBLANK('ENGAGEMENTS 2026'!C67),"",'ENGAGEMENTS 2026'!L67)</f>
        <v>Ordinaire</v>
      </c>
      <c r="O67" t="str">
        <f>IF(ISBLANK('ENGAGEMENTS 2026'!C67),"",'ENGAGEMENTS 2026'!M67)</f>
        <v>FONCTIONNEMENT</v>
      </c>
      <c r="P67" t="str">
        <f>IF(ISBLANK('ENGAGEMENTS 2026'!C67),"",'ENGAGEMENTS 2026'!K67)</f>
        <v>NON CONCERNE</v>
      </c>
      <c r="Q67" t="str">
        <f>IF($A67="","",IF(OR($E67="INFRUCTUEUX",$E67="ANNULE"),$A67&amp;"|"&amp;(COUNTIFS($A$2:$A67,$A67,$E$2:$E67,"INFRUCTUEUX")+COUNTIFS($A$2:$A67,$A67,$E$2:$E67,"ANNULE")),""))</f>
        <v/>
      </c>
    </row>
    <row r="68" spans="1:17" x14ac:dyDescent="0.25">
      <c r="A68" t="str">
        <f>IF(ISBLANK('ENGAGEMENTS 2026'!C68),"",IF('ENGAGEMENTS 2026'!C68="DTSI","DCT",'ENGAGEMENTS 2026'!C68))</f>
        <v>ASSADISSA</v>
      </c>
      <c r="B68" t="str">
        <f>IF(ISBLANK('ENGAGEMENTS 2026'!C68),"",'ENGAGEMENTS 2026'!D68)</f>
        <v>PV N° : 01RC2025- DPPCCRTV</v>
      </c>
      <c r="C68" t="str">
        <f>IF(ISBLANK('ENGAGEMENTS 2026'!C68),"",'ENGAGEMENTS 2026'!E68)</f>
        <v>CONTRAT</v>
      </c>
      <c r="D68" t="str">
        <f>IF(ISBLANK('ENGAGEMENTS 2026'!C68),"",'ENGAGEMENTS 2026'!G68)</f>
        <v>EZ-ZHR MOHAMED  -  Prise de vue et Prise de son TV (OPV/OPS)</v>
      </c>
      <c r="E68" t="str">
        <f>IF(ISBLANK('ENGAGEMENTS 2026'!C68),"",'ENGAGEMENTS 2026'!I68)</f>
        <v>APPROUVE</v>
      </c>
      <c r="F68">
        <f>IF(ISBLANK('ENGAGEMENTS 2026'!C68),"",'ENGAGEMENTS 2026'!J68)</f>
        <v>0</v>
      </c>
      <c r="G68" t="str">
        <f>IF(ISBLANK('ENGAGEMENTS 2026'!C68),"",'ENGAGEMENTS 2026'!M68)</f>
        <v>FONCTIONNEMENT</v>
      </c>
      <c r="H68" t="str">
        <f>IF(ISBLANK('ENGAGEMENTS 2026'!C68),"",'ENGAGEMENTS 2026'!AF68)</f>
        <v>ENGAGE</v>
      </c>
      <c r="I68" t="str">
        <f>IF(ISBLANK('ENGAGEMENTS 2026'!C68),"",'ENGAGEMENTS 2026'!H68)</f>
        <v>VALIDE</v>
      </c>
      <c r="J68" s="72">
        <f>IF(ISBLANK('ENGAGEMENTS 2026'!C68),"",IF(AND(OR($E68="INFRUCTUEUX",$E68="ANNULE"),$C68="AOO-M"),'ENGAGEMENTS 2026'!P68,IF($H68="EN COURS DE PREENGAGEMENT",'ENGAGEMENTS 2026'!O68,IF($H68="PREENGAGE",IF($E68="ATTRIBUE",'ENGAGEMENTS 2026'!AE68,'ENGAGEMENTS 2026'!O68),'ENGAGEMENTS 2026'!AE68))))</f>
        <v>84000</v>
      </c>
      <c r="K68" s="97">
        <f>IF(ISBLANK('ENGAGEMENTS 2026'!W68),"",'ENGAGEMENTS 2026'!W68)</f>
        <v>46387</v>
      </c>
      <c r="L68" s="73">
        <f t="shared" ca="1" si="2"/>
        <v>-99</v>
      </c>
      <c r="M68" t="str">
        <f t="shared" si="3"/>
        <v>Engagé</v>
      </c>
      <c r="N68" t="str">
        <f>IF(ISBLANK('ENGAGEMENTS 2026'!C68),"",'ENGAGEMENTS 2026'!L68)</f>
        <v>Ordinaire</v>
      </c>
      <c r="O68" t="str">
        <f>IF(ISBLANK('ENGAGEMENTS 2026'!C68),"",'ENGAGEMENTS 2026'!M68)</f>
        <v>FONCTIONNEMENT</v>
      </c>
      <c r="P68" t="str">
        <f>IF(ISBLANK('ENGAGEMENTS 2026'!C68),"",'ENGAGEMENTS 2026'!K68)</f>
        <v>NON CONCERNE</v>
      </c>
      <c r="Q68" t="str">
        <f>IF($A68="","",IF(OR($E68="INFRUCTUEUX",$E68="ANNULE"),$A68&amp;"|"&amp;(COUNTIFS($A$2:$A68,$A68,$E$2:$E68,"INFRUCTUEUX")+COUNTIFS($A$2:$A68,$A68,$E$2:$E68,"ANNULE")),""))</f>
        <v/>
      </c>
    </row>
    <row r="69" spans="1:17" x14ac:dyDescent="0.25">
      <c r="A69" t="str">
        <f>IF(ISBLANK('ENGAGEMENTS 2026'!C69),"",IF('ENGAGEMENTS 2026'!C69="DTSI","DCT",'ENGAGEMENTS 2026'!C69))</f>
        <v>ASSADISSA</v>
      </c>
      <c r="B69" t="str">
        <f>IF(ISBLANK('ENGAGEMENTS 2026'!C69),"",'ENGAGEMENTS 2026'!D69)</f>
        <v>PV N° : 01RC2025- DPPCCRTV</v>
      </c>
      <c r="C69" t="str">
        <f>IF(ISBLANK('ENGAGEMENTS 2026'!C69),"",'ENGAGEMENTS 2026'!E69)</f>
        <v>CONTRAT</v>
      </c>
      <c r="D69" t="str">
        <f>IF(ISBLANK('ENGAGEMENTS 2026'!C69),"",'ENGAGEMENTS 2026'!G69)</f>
        <v>ABIDA ILIAS  -  Prise de vue TV et Prise de son TV (OPV/OPS)</v>
      </c>
      <c r="E69" t="str">
        <f>IF(ISBLANK('ENGAGEMENTS 2026'!C69),"",'ENGAGEMENTS 2026'!I69)</f>
        <v>APPROUVE</v>
      </c>
      <c r="F69">
        <f>IF(ISBLANK('ENGAGEMENTS 2026'!C69),"",'ENGAGEMENTS 2026'!J69)</f>
        <v>0</v>
      </c>
      <c r="G69" t="str">
        <f>IF(ISBLANK('ENGAGEMENTS 2026'!C69),"",'ENGAGEMENTS 2026'!M69)</f>
        <v>FONCTIONNEMENT</v>
      </c>
      <c r="H69" t="str">
        <f>IF(ISBLANK('ENGAGEMENTS 2026'!C69),"",'ENGAGEMENTS 2026'!AF69)</f>
        <v>ENGAGE</v>
      </c>
      <c r="I69" t="str">
        <f>IF(ISBLANK('ENGAGEMENTS 2026'!C69),"",'ENGAGEMENTS 2026'!H69)</f>
        <v>VALIDE</v>
      </c>
      <c r="J69" s="72">
        <f>IF(ISBLANK('ENGAGEMENTS 2026'!C69),"",IF(AND(OR($E69="INFRUCTUEUX",$E69="ANNULE"),$C69="AOO-M"),'ENGAGEMENTS 2026'!P69,IF($H69="EN COURS DE PREENGAGEMENT",'ENGAGEMENTS 2026'!O69,IF($H69="PREENGAGE",IF($E69="ATTRIBUE",'ENGAGEMENTS 2026'!AE69,'ENGAGEMENTS 2026'!O69),'ENGAGEMENTS 2026'!AE69))))</f>
        <v>84000</v>
      </c>
      <c r="K69" s="97">
        <f>IF(ISBLANK('ENGAGEMENTS 2026'!W69),"",'ENGAGEMENTS 2026'!W69)</f>
        <v>46387</v>
      </c>
      <c r="L69" s="73">
        <f t="shared" ca="1" si="2"/>
        <v>-99</v>
      </c>
      <c r="M69" t="str">
        <f t="shared" si="3"/>
        <v>Engagé</v>
      </c>
      <c r="N69" t="str">
        <f>IF(ISBLANK('ENGAGEMENTS 2026'!C69),"",'ENGAGEMENTS 2026'!L69)</f>
        <v>Ordinaire</v>
      </c>
      <c r="O69" t="str">
        <f>IF(ISBLANK('ENGAGEMENTS 2026'!C69),"",'ENGAGEMENTS 2026'!M69)</f>
        <v>FONCTIONNEMENT</v>
      </c>
      <c r="P69" t="str">
        <f>IF(ISBLANK('ENGAGEMENTS 2026'!C69),"",'ENGAGEMENTS 2026'!K69)</f>
        <v>NON CONCERNE</v>
      </c>
      <c r="Q69" t="str">
        <f>IF($A69="","",IF(OR($E69="INFRUCTUEUX",$E69="ANNULE"),$A69&amp;"|"&amp;(COUNTIFS($A$2:$A69,$A69,$E$2:$E69,"INFRUCTUEUX")+COUNTIFS($A$2:$A69,$A69,$E$2:$E69,"ANNULE")),""))</f>
        <v/>
      </c>
    </row>
    <row r="70" spans="1:17" x14ac:dyDescent="0.25">
      <c r="A70" t="str">
        <f>IF(ISBLANK('ENGAGEMENTS 2026'!C70),"",IF('ENGAGEMENTS 2026'!C70="DTSI","DCT",'ENGAGEMENTS 2026'!C70))</f>
        <v>ASSADISSA</v>
      </c>
      <c r="B70" t="str">
        <f>IF(ISBLANK('ENGAGEMENTS 2026'!C70),"",'ENGAGEMENTS 2026'!D70)</f>
        <v>PV N° : 01RC2025- DPPCCRTV</v>
      </c>
      <c r="C70" t="str">
        <f>IF(ISBLANK('ENGAGEMENTS 2026'!C70),"",'ENGAGEMENTS 2026'!E70)</f>
        <v>CONTRAT</v>
      </c>
      <c r="D70" t="str">
        <f>IF(ISBLANK('ENGAGEMENTS 2026'!C70),"",'ENGAGEMENTS 2026'!G70)</f>
        <v>ELMHAMDI BADR  -  Prise de vue et Prise de son TV (OPV/OPS)</v>
      </c>
      <c r="E70" t="str">
        <f>IF(ISBLANK('ENGAGEMENTS 2026'!C70),"",'ENGAGEMENTS 2026'!I70)</f>
        <v>APPROUVE</v>
      </c>
      <c r="F70">
        <f>IF(ISBLANK('ENGAGEMENTS 2026'!C70),"",'ENGAGEMENTS 2026'!J70)</f>
        <v>0</v>
      </c>
      <c r="G70" t="str">
        <f>IF(ISBLANK('ENGAGEMENTS 2026'!C70),"",'ENGAGEMENTS 2026'!M70)</f>
        <v>FONCTIONNEMENT</v>
      </c>
      <c r="H70" t="str">
        <f>IF(ISBLANK('ENGAGEMENTS 2026'!C70),"",'ENGAGEMENTS 2026'!AF70)</f>
        <v>ENGAGE</v>
      </c>
      <c r="I70" t="str">
        <f>IF(ISBLANK('ENGAGEMENTS 2026'!C70),"",'ENGAGEMENTS 2026'!H70)</f>
        <v>VALIDE</v>
      </c>
      <c r="J70" s="72">
        <f>IF(ISBLANK('ENGAGEMENTS 2026'!C70),"",IF(AND(OR($E70="INFRUCTUEUX",$E70="ANNULE"),$C70="AOO-M"),'ENGAGEMENTS 2026'!P70,IF($H70="EN COURS DE PREENGAGEMENT",'ENGAGEMENTS 2026'!O70,IF($H70="PREENGAGE",IF($E70="ATTRIBUE",'ENGAGEMENTS 2026'!AE70,'ENGAGEMENTS 2026'!O70),'ENGAGEMENTS 2026'!AE70))))</f>
        <v>84000</v>
      </c>
      <c r="K70" s="97">
        <f>IF(ISBLANK('ENGAGEMENTS 2026'!W70),"",'ENGAGEMENTS 2026'!W70)</f>
        <v>46387</v>
      </c>
      <c r="L70" s="73">
        <f t="shared" ca="1" si="2"/>
        <v>-99</v>
      </c>
      <c r="M70" t="str">
        <f t="shared" si="3"/>
        <v>Engagé</v>
      </c>
      <c r="N70" t="str">
        <f>IF(ISBLANK('ENGAGEMENTS 2026'!C70),"",'ENGAGEMENTS 2026'!L70)</f>
        <v>Ordinaire</v>
      </c>
      <c r="O70" t="str">
        <f>IF(ISBLANK('ENGAGEMENTS 2026'!C70),"",'ENGAGEMENTS 2026'!M70)</f>
        <v>FONCTIONNEMENT</v>
      </c>
      <c r="P70" t="str">
        <f>IF(ISBLANK('ENGAGEMENTS 2026'!C70),"",'ENGAGEMENTS 2026'!K70)</f>
        <v>NON CONCERNE</v>
      </c>
      <c r="Q70" t="str">
        <f>IF($A70="","",IF(OR($E70="INFRUCTUEUX",$E70="ANNULE"),$A70&amp;"|"&amp;(COUNTIFS($A$2:$A70,$A70,$E$2:$E70,"INFRUCTUEUX")+COUNTIFS($A$2:$A70,$A70,$E$2:$E70,"ANNULE")),""))</f>
        <v/>
      </c>
    </row>
    <row r="71" spans="1:17" x14ac:dyDescent="0.25">
      <c r="A71" t="str">
        <f>IF(ISBLANK('ENGAGEMENTS 2026'!C71),"",IF('ENGAGEMENTS 2026'!C71="DTSI","DCT",'ENGAGEMENTS 2026'!C71))</f>
        <v>ASSADISSA</v>
      </c>
      <c r="B71" t="str">
        <f>IF(ISBLANK('ENGAGEMENTS 2026'!C71),"",'ENGAGEMENTS 2026'!D71)</f>
        <v>PV N° : 01RC2025- DPPCCRTV</v>
      </c>
      <c r="C71" t="str">
        <f>IF(ISBLANK('ENGAGEMENTS 2026'!C71),"",'ENGAGEMENTS 2026'!E71)</f>
        <v>CONTRAT</v>
      </c>
      <c r="D71" t="str">
        <f>IF(ISBLANK('ENGAGEMENTS 2026'!C71),"",'ENGAGEMENTS 2026'!G71)</f>
        <v>BENGHABRIT ANAS  -  Animateur RD/TV : la gestion de l'antenne RD, la couverture et le reportage RD/TV</v>
      </c>
      <c r="E71" t="str">
        <f>IF(ISBLANK('ENGAGEMENTS 2026'!C71),"",'ENGAGEMENTS 2026'!I71)</f>
        <v>APPROUVE</v>
      </c>
      <c r="F71">
        <f>IF(ISBLANK('ENGAGEMENTS 2026'!C71),"",'ENGAGEMENTS 2026'!J71)</f>
        <v>0</v>
      </c>
      <c r="G71" t="str">
        <f>IF(ISBLANK('ENGAGEMENTS 2026'!C71),"",'ENGAGEMENTS 2026'!M71)</f>
        <v>FONCTIONNEMENT</v>
      </c>
      <c r="H71" t="str">
        <f>IF(ISBLANK('ENGAGEMENTS 2026'!C71),"",'ENGAGEMENTS 2026'!AF71)</f>
        <v>ENGAGE</v>
      </c>
      <c r="I71" t="str">
        <f>IF(ISBLANK('ENGAGEMENTS 2026'!C71),"",'ENGAGEMENTS 2026'!H71)</f>
        <v>VALIDE</v>
      </c>
      <c r="J71" s="72">
        <f>IF(ISBLANK('ENGAGEMENTS 2026'!C71),"",IF(AND(OR($E71="INFRUCTUEUX",$E71="ANNULE"),$C71="AOO-M"),'ENGAGEMENTS 2026'!P71,IF($H71="EN COURS DE PREENGAGEMENT",'ENGAGEMENTS 2026'!O71,IF($H71="PREENGAGE",IF($E71="ATTRIBUE",'ENGAGEMENTS 2026'!AE71,'ENGAGEMENTS 2026'!O71),'ENGAGEMENTS 2026'!AE71))))</f>
        <v>144000</v>
      </c>
      <c r="K71" s="97">
        <f>IF(ISBLANK('ENGAGEMENTS 2026'!W71),"",'ENGAGEMENTS 2026'!W71)</f>
        <v>46387</v>
      </c>
      <c r="L71" s="73">
        <f t="shared" ca="1" si="2"/>
        <v>-99</v>
      </c>
      <c r="M71" t="str">
        <f t="shared" si="3"/>
        <v>Engagé</v>
      </c>
      <c r="N71" t="str">
        <f>IF(ISBLANK('ENGAGEMENTS 2026'!C71),"",'ENGAGEMENTS 2026'!L71)</f>
        <v>Ordinaire</v>
      </c>
      <c r="O71" t="str">
        <f>IF(ISBLANK('ENGAGEMENTS 2026'!C71),"",'ENGAGEMENTS 2026'!M71)</f>
        <v>FONCTIONNEMENT</v>
      </c>
      <c r="P71" t="str">
        <f>IF(ISBLANK('ENGAGEMENTS 2026'!C71),"",'ENGAGEMENTS 2026'!K71)</f>
        <v>NON CONCERNE</v>
      </c>
      <c r="Q71" t="str">
        <f>IF($A71="","",IF(OR($E71="INFRUCTUEUX",$E71="ANNULE"),$A71&amp;"|"&amp;(COUNTIFS($A$2:$A71,$A71,$E$2:$E71,"INFRUCTUEUX")+COUNTIFS($A$2:$A71,$A71,$E$2:$E71,"ANNULE")),""))</f>
        <v/>
      </c>
    </row>
    <row r="72" spans="1:17" x14ac:dyDescent="0.25">
      <c r="A72" t="str">
        <f>IF(ISBLANK('ENGAGEMENTS 2026'!C72),"",IF('ENGAGEMENTS 2026'!C72="DTSI","DCT",'ENGAGEMENTS 2026'!C72))</f>
        <v>ASSADISSA</v>
      </c>
      <c r="B72" t="str">
        <f>IF(ISBLANK('ENGAGEMENTS 2026'!C72),"",'ENGAGEMENTS 2026'!D72)</f>
        <v>PV N° : 01RC2025- DPPCCRTV</v>
      </c>
      <c r="C72" t="str">
        <f>IF(ISBLANK('ENGAGEMENTS 2026'!C72),"",'ENGAGEMENTS 2026'!E72)</f>
        <v>CONTRAT</v>
      </c>
      <c r="D72" t="str">
        <f>IF(ISBLANK('ENGAGEMENTS 2026'!C72),"",'ENGAGEMENTS 2026'!G72)</f>
        <v>TALAOUI YASSINE  -  Animateur RD/TV : la gestion de l'antenne RD, la couverture et le reportage RD/TV</v>
      </c>
      <c r="E72" t="str">
        <f>IF(ISBLANK('ENGAGEMENTS 2026'!C72),"",'ENGAGEMENTS 2026'!I72)</f>
        <v>APPROUVE</v>
      </c>
      <c r="F72">
        <f>IF(ISBLANK('ENGAGEMENTS 2026'!C72),"",'ENGAGEMENTS 2026'!J72)</f>
        <v>0</v>
      </c>
      <c r="G72" t="str">
        <f>IF(ISBLANK('ENGAGEMENTS 2026'!C72),"",'ENGAGEMENTS 2026'!M72)</f>
        <v>FONCTIONNEMENT</v>
      </c>
      <c r="H72" t="str">
        <f>IF(ISBLANK('ENGAGEMENTS 2026'!C72),"",'ENGAGEMENTS 2026'!AF72)</f>
        <v>ENGAGE</v>
      </c>
      <c r="I72" t="str">
        <f>IF(ISBLANK('ENGAGEMENTS 2026'!C72),"",'ENGAGEMENTS 2026'!H72)</f>
        <v>VALIDE</v>
      </c>
      <c r="J72" s="72">
        <f>IF(ISBLANK('ENGAGEMENTS 2026'!C72),"",IF(AND(OR($E72="INFRUCTUEUX",$E72="ANNULE"),$C72="AOO-M"),'ENGAGEMENTS 2026'!P72,IF($H72="EN COURS DE PREENGAGEMENT",'ENGAGEMENTS 2026'!O72,IF($H72="PREENGAGE",IF($E72="ATTRIBUE",'ENGAGEMENTS 2026'!AE72,'ENGAGEMENTS 2026'!O72),'ENGAGEMENTS 2026'!AE72))))</f>
        <v>144000</v>
      </c>
      <c r="K72" s="97">
        <f>IF(ISBLANK('ENGAGEMENTS 2026'!W72),"",'ENGAGEMENTS 2026'!W72)</f>
        <v>46387</v>
      </c>
      <c r="L72" s="73">
        <f t="shared" ca="1" si="2"/>
        <v>-99</v>
      </c>
      <c r="M72" t="str">
        <f t="shared" si="3"/>
        <v>Engagé</v>
      </c>
      <c r="N72" t="str">
        <f>IF(ISBLANK('ENGAGEMENTS 2026'!C72),"",'ENGAGEMENTS 2026'!L72)</f>
        <v>Ordinaire</v>
      </c>
      <c r="O72" t="str">
        <f>IF(ISBLANK('ENGAGEMENTS 2026'!C72),"",'ENGAGEMENTS 2026'!M72)</f>
        <v>FONCTIONNEMENT</v>
      </c>
      <c r="P72" t="str">
        <f>IF(ISBLANK('ENGAGEMENTS 2026'!C72),"",'ENGAGEMENTS 2026'!K72)</f>
        <v>NON CONCERNE</v>
      </c>
      <c r="Q72" t="str">
        <f>IF($A72="","",IF(OR($E72="INFRUCTUEUX",$E72="ANNULE"),$A72&amp;"|"&amp;(COUNTIFS($A$2:$A72,$A72,$E$2:$E72,"INFRUCTUEUX")+COUNTIFS($A$2:$A72,$A72,$E$2:$E72,"ANNULE")),""))</f>
        <v/>
      </c>
    </row>
    <row r="73" spans="1:17" x14ac:dyDescent="0.25">
      <c r="A73" t="str">
        <f>IF(ISBLANK('ENGAGEMENTS 2026'!C73),"",IF('ENGAGEMENTS 2026'!C73="DTSI","DCT",'ENGAGEMENTS 2026'!C73))</f>
        <v>ASSADISSA</v>
      </c>
      <c r="B73" t="str">
        <f>IF(ISBLANK('ENGAGEMENTS 2026'!C73),"",'ENGAGEMENTS 2026'!D73)</f>
        <v>PV N° : 01RC2025- DPPCCRTV</v>
      </c>
      <c r="C73" t="str">
        <f>IF(ISBLANK('ENGAGEMENTS 2026'!C73),"",'ENGAGEMENTS 2026'!E73)</f>
        <v>CONTRAT</v>
      </c>
      <c r="D73" t="str">
        <f>IF(ISBLANK('ENGAGEMENTS 2026'!C73),"",'ENGAGEMENTS 2026'!G73)</f>
        <v>JABRANE WAFAE  -  Animatrice : RD/TV</v>
      </c>
      <c r="E73" t="str">
        <f>IF(ISBLANK('ENGAGEMENTS 2026'!C73),"",'ENGAGEMENTS 2026'!I73)</f>
        <v>APPROUVE</v>
      </c>
      <c r="F73">
        <f>IF(ISBLANK('ENGAGEMENTS 2026'!C73),"",'ENGAGEMENTS 2026'!J73)</f>
        <v>0</v>
      </c>
      <c r="G73" t="str">
        <f>IF(ISBLANK('ENGAGEMENTS 2026'!C73),"",'ENGAGEMENTS 2026'!M73)</f>
        <v>FONCTIONNEMENT</v>
      </c>
      <c r="H73" t="str">
        <f>IF(ISBLANK('ENGAGEMENTS 2026'!C73),"",'ENGAGEMENTS 2026'!AF73)</f>
        <v>ENGAGE</v>
      </c>
      <c r="I73" t="str">
        <f>IF(ISBLANK('ENGAGEMENTS 2026'!C73),"",'ENGAGEMENTS 2026'!H73)</f>
        <v>VALIDE</v>
      </c>
      <c r="J73" s="72">
        <f>IF(ISBLANK('ENGAGEMENTS 2026'!C73),"",IF(AND(OR($E73="INFRUCTUEUX",$E73="ANNULE"),$C73="AOO-M"),'ENGAGEMENTS 2026'!P73,IF($H73="EN COURS DE PREENGAGEMENT",'ENGAGEMENTS 2026'!O73,IF($H73="PREENGAGE",IF($E73="ATTRIBUE",'ENGAGEMENTS 2026'!AE73,'ENGAGEMENTS 2026'!O73),'ENGAGEMENTS 2026'!AE73))))</f>
        <v>60000</v>
      </c>
      <c r="K73" s="97">
        <f>IF(ISBLANK('ENGAGEMENTS 2026'!W73),"",'ENGAGEMENTS 2026'!W73)</f>
        <v>46387</v>
      </c>
      <c r="L73" s="73">
        <f t="shared" ca="1" si="2"/>
        <v>-99</v>
      </c>
      <c r="M73" t="str">
        <f t="shared" si="3"/>
        <v>Engagé</v>
      </c>
      <c r="N73" t="str">
        <f>IF(ISBLANK('ENGAGEMENTS 2026'!C73),"",'ENGAGEMENTS 2026'!L73)</f>
        <v>Ordinaire</v>
      </c>
      <c r="O73" t="str">
        <f>IF(ISBLANK('ENGAGEMENTS 2026'!C73),"",'ENGAGEMENTS 2026'!M73)</f>
        <v>FONCTIONNEMENT</v>
      </c>
      <c r="P73" t="str">
        <f>IF(ISBLANK('ENGAGEMENTS 2026'!C73),"",'ENGAGEMENTS 2026'!K73)</f>
        <v>NON CONCERNE</v>
      </c>
      <c r="Q73" t="str">
        <f>IF($A73="","",IF(OR($E73="INFRUCTUEUX",$E73="ANNULE"),$A73&amp;"|"&amp;(COUNTIFS($A$2:$A73,$A73,$E$2:$E73,"INFRUCTUEUX")+COUNTIFS($A$2:$A73,$A73,$E$2:$E73,"ANNULE")),""))</f>
        <v/>
      </c>
    </row>
    <row r="74" spans="1:17" x14ac:dyDescent="0.25">
      <c r="A74" t="str">
        <f>IF(ISBLANK('ENGAGEMENTS 2026'!C74),"",IF('ENGAGEMENTS 2026'!C74="DTSI","DCT",'ENGAGEMENTS 2026'!C74))</f>
        <v>ASSADISSA</v>
      </c>
      <c r="B74" t="str">
        <f>IF(ISBLANK('ENGAGEMENTS 2026'!C74),"",'ENGAGEMENTS 2026'!D74)</f>
        <v>PV N° : 01RC2025- DPPCCRTV</v>
      </c>
      <c r="C74" t="str">
        <f>IF(ISBLANK('ENGAGEMENTS 2026'!C74),"",'ENGAGEMENTS 2026'!E74)</f>
        <v>CONTRAT</v>
      </c>
      <c r="D74" t="str">
        <f>IF(ISBLANK('ENGAGEMENTS 2026'!C74),"",'ENGAGEMENTS 2026'!G74)</f>
        <v>MANAL LAHFAOUI  -  Programmatrice TV : le montage, la coordination du portail de la chaîne, la coordination et le suivi avec la commission scientifique et l'archivage STM.</v>
      </c>
      <c r="E74" t="str">
        <f>IF(ISBLANK('ENGAGEMENTS 2026'!C74),"",'ENGAGEMENTS 2026'!I74)</f>
        <v>APPROUVE</v>
      </c>
      <c r="F74">
        <f>IF(ISBLANK('ENGAGEMENTS 2026'!C74),"",'ENGAGEMENTS 2026'!J74)</f>
        <v>0</v>
      </c>
      <c r="G74" t="str">
        <f>IF(ISBLANK('ENGAGEMENTS 2026'!C74),"",'ENGAGEMENTS 2026'!M74)</f>
        <v>FONCTIONNEMENT</v>
      </c>
      <c r="H74" t="str">
        <f>IF(ISBLANK('ENGAGEMENTS 2026'!C74),"",'ENGAGEMENTS 2026'!AF74)</f>
        <v>ENGAGE</v>
      </c>
      <c r="I74" t="str">
        <f>IF(ISBLANK('ENGAGEMENTS 2026'!C74),"",'ENGAGEMENTS 2026'!H74)</f>
        <v>VALIDE</v>
      </c>
      <c r="J74" s="72">
        <f>IF(ISBLANK('ENGAGEMENTS 2026'!C74),"",IF(AND(OR($E74="INFRUCTUEUX",$E74="ANNULE"),$C74="AOO-M"),'ENGAGEMENTS 2026'!P74,IF($H74="EN COURS DE PREENGAGEMENT",'ENGAGEMENTS 2026'!O74,IF($H74="PREENGAGE",IF($E74="ATTRIBUE",'ENGAGEMENTS 2026'!AE74,'ENGAGEMENTS 2026'!O74),'ENGAGEMENTS 2026'!AE74))))</f>
        <v>72000</v>
      </c>
      <c r="K74" s="97">
        <f>IF(ISBLANK('ENGAGEMENTS 2026'!W74),"",'ENGAGEMENTS 2026'!W74)</f>
        <v>46387</v>
      </c>
      <c r="L74" s="73">
        <f t="shared" ca="1" si="2"/>
        <v>-99</v>
      </c>
      <c r="M74" t="str">
        <f t="shared" si="3"/>
        <v>Engagé</v>
      </c>
      <c r="N74" t="str">
        <f>IF(ISBLANK('ENGAGEMENTS 2026'!C74),"",'ENGAGEMENTS 2026'!L74)</f>
        <v>Ordinaire</v>
      </c>
      <c r="O74" t="str">
        <f>IF(ISBLANK('ENGAGEMENTS 2026'!C74),"",'ENGAGEMENTS 2026'!M74)</f>
        <v>FONCTIONNEMENT</v>
      </c>
      <c r="P74" t="str">
        <f>IF(ISBLANK('ENGAGEMENTS 2026'!C74),"",'ENGAGEMENTS 2026'!K74)</f>
        <v>NON CONCERNE</v>
      </c>
      <c r="Q74" t="str">
        <f>IF($A74="","",IF(OR($E74="INFRUCTUEUX",$E74="ANNULE"),$A74&amp;"|"&amp;(COUNTIFS($A$2:$A74,$A74,$E$2:$E74,"INFRUCTUEUX")+COUNTIFS($A$2:$A74,$A74,$E$2:$E74,"ANNULE")),""))</f>
        <v/>
      </c>
    </row>
    <row r="75" spans="1:17" x14ac:dyDescent="0.25">
      <c r="A75" t="str">
        <f>IF(ISBLANK('ENGAGEMENTS 2026'!C75),"",IF('ENGAGEMENTS 2026'!C75="DTSI","DCT",'ENGAGEMENTS 2026'!C75))</f>
        <v>ASSADISSA</v>
      </c>
      <c r="B75" t="str">
        <f>IF(ISBLANK('ENGAGEMENTS 2026'!C75),"",'ENGAGEMENTS 2026'!D75)</f>
        <v>PV N° : 01RC2025- DPPCCRTV</v>
      </c>
      <c r="C75" t="str">
        <f>IF(ISBLANK('ENGAGEMENTS 2026'!C75),"",'ENGAGEMENTS 2026'!E75)</f>
        <v>CONTRAT</v>
      </c>
      <c r="D75" t="str">
        <f>IF(ISBLANK('ENGAGEMENTS 2026'!C75),"",'ENGAGEMENTS 2026'!G75)</f>
        <v>HAZMIRI OMAR  -  Réalisateur RD : montage, mixage et réalisation des émissions RD</v>
      </c>
      <c r="E75" t="str">
        <f>IF(ISBLANK('ENGAGEMENTS 2026'!C75),"",'ENGAGEMENTS 2026'!I75)</f>
        <v>APPROUVE</v>
      </c>
      <c r="F75">
        <f>IF(ISBLANK('ENGAGEMENTS 2026'!C75),"",'ENGAGEMENTS 2026'!J75)</f>
        <v>0</v>
      </c>
      <c r="G75" t="str">
        <f>IF(ISBLANK('ENGAGEMENTS 2026'!C75),"",'ENGAGEMENTS 2026'!M75)</f>
        <v>FONCTIONNEMENT</v>
      </c>
      <c r="H75" t="str">
        <f>IF(ISBLANK('ENGAGEMENTS 2026'!C75),"",'ENGAGEMENTS 2026'!AF75)</f>
        <v>ENGAGE</v>
      </c>
      <c r="I75" t="str">
        <f>IF(ISBLANK('ENGAGEMENTS 2026'!C75),"",'ENGAGEMENTS 2026'!H75)</f>
        <v>VALIDE</v>
      </c>
      <c r="J75" s="72">
        <f>IF(ISBLANK('ENGAGEMENTS 2026'!C75),"",IF(AND(OR($E75="INFRUCTUEUX",$E75="ANNULE"),$C75="AOO-M"),'ENGAGEMENTS 2026'!P75,IF($H75="EN COURS DE PREENGAGEMENT",'ENGAGEMENTS 2026'!O75,IF($H75="PREENGAGE",IF($E75="ATTRIBUE",'ENGAGEMENTS 2026'!AE75,'ENGAGEMENTS 2026'!O75),'ENGAGEMENTS 2026'!AE75))))</f>
        <v>84000</v>
      </c>
      <c r="K75" s="97">
        <f>IF(ISBLANK('ENGAGEMENTS 2026'!W75),"",'ENGAGEMENTS 2026'!W75)</f>
        <v>46387</v>
      </c>
      <c r="L75" s="73">
        <f t="shared" ca="1" si="2"/>
        <v>-99</v>
      </c>
      <c r="M75" t="str">
        <f t="shared" si="3"/>
        <v>Engagé</v>
      </c>
      <c r="N75" t="str">
        <f>IF(ISBLANK('ENGAGEMENTS 2026'!C75),"",'ENGAGEMENTS 2026'!L75)</f>
        <v>Ordinaire</v>
      </c>
      <c r="O75" t="str">
        <f>IF(ISBLANK('ENGAGEMENTS 2026'!C75),"",'ENGAGEMENTS 2026'!M75)</f>
        <v>FONCTIONNEMENT</v>
      </c>
      <c r="P75" t="str">
        <f>IF(ISBLANK('ENGAGEMENTS 2026'!C75),"",'ENGAGEMENTS 2026'!K75)</f>
        <v>NON CONCERNE</v>
      </c>
      <c r="Q75" t="str">
        <f>IF($A75="","",IF(OR($E75="INFRUCTUEUX",$E75="ANNULE"),$A75&amp;"|"&amp;(COUNTIFS($A$2:$A75,$A75,$E$2:$E75,"INFRUCTUEUX")+COUNTIFS($A$2:$A75,$A75,$E$2:$E75,"ANNULE")),""))</f>
        <v/>
      </c>
    </row>
    <row r="76" spans="1:17" x14ac:dyDescent="0.25">
      <c r="A76" t="str">
        <f>IF(ISBLANK('ENGAGEMENTS 2026'!C76),"",IF('ENGAGEMENTS 2026'!C76="DTSI","DCT",'ENGAGEMENTS 2026'!C76))</f>
        <v>ASSADISSA</v>
      </c>
      <c r="B76" t="str">
        <f>IF(ISBLANK('ENGAGEMENTS 2026'!C76),"",'ENGAGEMENTS 2026'!D76)</f>
        <v>PV N° : 01RC2025- DPPCCRTV</v>
      </c>
      <c r="C76" t="str">
        <f>IF(ISBLANK('ENGAGEMENTS 2026'!C76),"",'ENGAGEMENTS 2026'!E76)</f>
        <v>CONTRAT</v>
      </c>
      <c r="D76" t="str">
        <f>IF(ISBLANK('ENGAGEMENTS 2026'!C76),"",'ENGAGEMENTS 2026'!G76)</f>
        <v>EL HAJJI FARID  -  Prise de vue, prise de son, (OPV / OPS)</v>
      </c>
      <c r="E76" t="str">
        <f>IF(ISBLANK('ENGAGEMENTS 2026'!C76),"",'ENGAGEMENTS 2026'!I76)</f>
        <v>APPROUVE</v>
      </c>
      <c r="F76">
        <f>IF(ISBLANK('ENGAGEMENTS 2026'!C76),"",'ENGAGEMENTS 2026'!J76)</f>
        <v>0</v>
      </c>
      <c r="G76" t="str">
        <f>IF(ISBLANK('ENGAGEMENTS 2026'!C76),"",'ENGAGEMENTS 2026'!M76)</f>
        <v>FONCTIONNEMENT</v>
      </c>
      <c r="H76" t="str">
        <f>IF(ISBLANK('ENGAGEMENTS 2026'!C76),"",'ENGAGEMENTS 2026'!AF76)</f>
        <v>ENGAGE</v>
      </c>
      <c r="I76" t="str">
        <f>IF(ISBLANK('ENGAGEMENTS 2026'!C76),"",'ENGAGEMENTS 2026'!H76)</f>
        <v>VALIDE</v>
      </c>
      <c r="J76" s="72">
        <f>IF(ISBLANK('ENGAGEMENTS 2026'!C76),"",IF(AND(OR($E76="INFRUCTUEUX",$E76="ANNULE"),$C76="AOO-M"),'ENGAGEMENTS 2026'!P76,IF($H76="EN COURS DE PREENGAGEMENT",'ENGAGEMENTS 2026'!O76,IF($H76="PREENGAGE",IF($E76="ATTRIBUE",'ENGAGEMENTS 2026'!AE76,'ENGAGEMENTS 2026'!O76),'ENGAGEMENTS 2026'!AE76))))</f>
        <v>84000</v>
      </c>
      <c r="K76" s="97">
        <f>IF(ISBLANK('ENGAGEMENTS 2026'!W76),"",'ENGAGEMENTS 2026'!W76)</f>
        <v>46387</v>
      </c>
      <c r="L76" s="73">
        <f t="shared" ca="1" si="2"/>
        <v>-99</v>
      </c>
      <c r="M76" t="str">
        <f t="shared" si="3"/>
        <v>Engagé</v>
      </c>
      <c r="N76" t="str">
        <f>IF(ISBLANK('ENGAGEMENTS 2026'!C76),"",'ENGAGEMENTS 2026'!L76)</f>
        <v>Ordinaire</v>
      </c>
      <c r="O76" t="str">
        <f>IF(ISBLANK('ENGAGEMENTS 2026'!C76),"",'ENGAGEMENTS 2026'!M76)</f>
        <v>FONCTIONNEMENT</v>
      </c>
      <c r="P76" t="str">
        <f>IF(ISBLANK('ENGAGEMENTS 2026'!C76),"",'ENGAGEMENTS 2026'!K76)</f>
        <v>NON CONCERNE</v>
      </c>
      <c r="Q76" t="str">
        <f>IF($A76="","",IF(OR($E76="INFRUCTUEUX",$E76="ANNULE"),$A76&amp;"|"&amp;(COUNTIFS($A$2:$A76,$A76,$E$2:$E76,"INFRUCTUEUX")+COUNTIFS($A$2:$A76,$A76,$E$2:$E76,"ANNULE")),""))</f>
        <v/>
      </c>
    </row>
    <row r="77" spans="1:17" x14ac:dyDescent="0.25">
      <c r="A77" t="str">
        <f>IF(ISBLANK('ENGAGEMENTS 2026'!C77),"",IF('ENGAGEMENTS 2026'!C77="DTSI","DCT",'ENGAGEMENTS 2026'!C77))</f>
        <v>ASSADISSA</v>
      </c>
      <c r="B77" t="str">
        <f>IF(ISBLANK('ENGAGEMENTS 2026'!C77),"",'ENGAGEMENTS 2026'!D77)</f>
        <v>PV N° : 01RC2025- DPPCCRTV</v>
      </c>
      <c r="C77" t="str">
        <f>IF(ISBLANK('ENGAGEMENTS 2026'!C77),"",'ENGAGEMENTS 2026'!E77)</f>
        <v>CONTRAT</v>
      </c>
      <c r="D77" t="str">
        <f>IF(ISBLANK('ENGAGEMENTS 2026'!C77),"",'ENGAGEMENTS 2026'!G77)</f>
        <v>CHBANI SALMA  -  La prise de vue, prise de son, (OPV / OPS), infographie, montage   et coordination du portail de la chaîne</v>
      </c>
      <c r="E77" t="str">
        <f>IF(ISBLANK('ENGAGEMENTS 2026'!C77),"",'ENGAGEMENTS 2026'!I77)</f>
        <v>APPROUVE</v>
      </c>
      <c r="F77">
        <f>IF(ISBLANK('ENGAGEMENTS 2026'!C77),"",'ENGAGEMENTS 2026'!J77)</f>
        <v>0</v>
      </c>
      <c r="G77" t="str">
        <f>IF(ISBLANK('ENGAGEMENTS 2026'!C77),"",'ENGAGEMENTS 2026'!M77)</f>
        <v>FONCTIONNEMENT</v>
      </c>
      <c r="H77" t="str">
        <f>IF(ISBLANK('ENGAGEMENTS 2026'!C77),"",'ENGAGEMENTS 2026'!AF77)</f>
        <v>ENGAGE</v>
      </c>
      <c r="I77" t="str">
        <f>IF(ISBLANK('ENGAGEMENTS 2026'!C77),"",'ENGAGEMENTS 2026'!H77)</f>
        <v>VALIDE</v>
      </c>
      <c r="J77" s="72">
        <f>IF(ISBLANK('ENGAGEMENTS 2026'!C77),"",IF(AND(OR($E77="INFRUCTUEUX",$E77="ANNULE"),$C77="AOO-M"),'ENGAGEMENTS 2026'!P77,IF($H77="EN COURS DE PREENGAGEMENT",'ENGAGEMENTS 2026'!O77,IF($H77="PREENGAGE",IF($E77="ATTRIBUE",'ENGAGEMENTS 2026'!AE77,'ENGAGEMENTS 2026'!O77),'ENGAGEMENTS 2026'!AE77))))</f>
        <v>84000</v>
      </c>
      <c r="K77" s="97">
        <f>IF(ISBLANK('ENGAGEMENTS 2026'!W77),"",'ENGAGEMENTS 2026'!W77)</f>
        <v>46387</v>
      </c>
      <c r="L77" s="73">
        <f t="shared" ca="1" si="2"/>
        <v>-99</v>
      </c>
      <c r="M77" t="str">
        <f t="shared" si="3"/>
        <v>Engagé</v>
      </c>
      <c r="N77" t="str">
        <f>IF(ISBLANK('ENGAGEMENTS 2026'!C77),"",'ENGAGEMENTS 2026'!L77)</f>
        <v>Ordinaire</v>
      </c>
      <c r="O77" t="str">
        <f>IF(ISBLANK('ENGAGEMENTS 2026'!C77),"",'ENGAGEMENTS 2026'!M77)</f>
        <v>FONCTIONNEMENT</v>
      </c>
      <c r="P77" t="str">
        <f>IF(ISBLANK('ENGAGEMENTS 2026'!C77),"",'ENGAGEMENTS 2026'!K77)</f>
        <v>NON CONCERNE</v>
      </c>
      <c r="Q77" t="str">
        <f>IF($A77="","",IF(OR($E77="INFRUCTUEUX",$E77="ANNULE"),$A77&amp;"|"&amp;(COUNTIFS($A$2:$A77,$A77,$E$2:$E77,"INFRUCTUEUX")+COUNTIFS($A$2:$A77,$A77,$E$2:$E77,"ANNULE")),""))</f>
        <v/>
      </c>
    </row>
    <row r="78" spans="1:17" x14ac:dyDescent="0.25">
      <c r="A78" t="str">
        <f>IF(ISBLANK('ENGAGEMENTS 2026'!C78),"",IF('ENGAGEMENTS 2026'!C78="DTSI","DCT",'ENGAGEMENTS 2026'!C78))</f>
        <v>DAR</v>
      </c>
      <c r="B78" t="str">
        <f>IF(ISBLANK('ENGAGEMENTS 2026'!C78),"",'ENGAGEMENTS 2026'!D78)</f>
        <v>PV N° : 01RC2025- DAR</v>
      </c>
      <c r="C78" t="str">
        <f>IF(ISBLANK('ENGAGEMENTS 2026'!C78),"",'ENGAGEMENTS 2026'!E78)</f>
        <v>CONTRAT</v>
      </c>
      <c r="D78" t="str">
        <f>IF(ISBLANK('ENGAGEMENTS 2026'!C78),"",'ENGAGEMENTS 2026'!G78)</f>
        <v>YOUNESS MAZZA  -  Journaliste Arabophone Sénior</v>
      </c>
      <c r="E78" t="str">
        <f>IF(ISBLANK('ENGAGEMENTS 2026'!C78),"",'ENGAGEMENTS 2026'!I78)</f>
        <v>APPROUVE</v>
      </c>
      <c r="F78">
        <f>IF(ISBLANK('ENGAGEMENTS 2026'!C78),"",'ENGAGEMENTS 2026'!J78)</f>
        <v>0</v>
      </c>
      <c r="G78" t="str">
        <f>IF(ISBLANK('ENGAGEMENTS 2026'!C78),"",'ENGAGEMENTS 2026'!M78)</f>
        <v>FONCTIONNEMENT</v>
      </c>
      <c r="H78" t="str">
        <f>IF(ISBLANK('ENGAGEMENTS 2026'!C78),"",'ENGAGEMENTS 2026'!AF78)</f>
        <v>ENGAGE</v>
      </c>
      <c r="I78" t="str">
        <f>IF(ISBLANK('ENGAGEMENTS 2026'!C78),"",'ENGAGEMENTS 2026'!H78)</f>
        <v>VALIDE</v>
      </c>
      <c r="J78" s="72">
        <f>IF(ISBLANK('ENGAGEMENTS 2026'!C78),"",IF(AND(OR($E78="INFRUCTUEUX",$E78="ANNULE"),$C78="AOO-M"),'ENGAGEMENTS 2026'!P78,IF($H78="EN COURS DE PREENGAGEMENT",'ENGAGEMENTS 2026'!O78,IF($H78="PREENGAGE",IF($E78="ATTRIBUE",'ENGAGEMENTS 2026'!AE78,'ENGAGEMENTS 2026'!O78),'ENGAGEMENTS 2026'!AE78))))</f>
        <v>108000</v>
      </c>
      <c r="K78" s="97">
        <f>IF(ISBLANK('ENGAGEMENTS 2026'!W78),"",'ENGAGEMENTS 2026'!W78)</f>
        <v>46387</v>
      </c>
      <c r="L78" s="73">
        <f t="shared" ca="1" si="2"/>
        <v>-99</v>
      </c>
      <c r="M78" t="str">
        <f t="shared" si="3"/>
        <v>Engagé</v>
      </c>
      <c r="N78" t="str">
        <f>IF(ISBLANK('ENGAGEMENTS 2026'!C78),"",'ENGAGEMENTS 2026'!L78)</f>
        <v>Ordinaire</v>
      </c>
      <c r="O78" t="str">
        <f>IF(ISBLANK('ENGAGEMENTS 2026'!C78),"",'ENGAGEMENTS 2026'!M78)</f>
        <v>FONCTIONNEMENT</v>
      </c>
      <c r="P78" t="str">
        <f>IF(ISBLANK('ENGAGEMENTS 2026'!C78),"",'ENGAGEMENTS 2026'!K78)</f>
        <v>NON CONCERNE</v>
      </c>
      <c r="Q78" t="str">
        <f>IF($A78="","",IF(OR($E78="INFRUCTUEUX",$E78="ANNULE"),$A78&amp;"|"&amp;(COUNTIFS($A$2:$A78,$A78,$E$2:$E78,"INFRUCTUEUX")+COUNTIFS($A$2:$A78,$A78,$E$2:$E78,"ANNULE")),""))</f>
        <v/>
      </c>
    </row>
    <row r="79" spans="1:17" x14ac:dyDescent="0.25">
      <c r="A79" t="str">
        <f>IF(ISBLANK('ENGAGEMENTS 2026'!C79),"",IF('ENGAGEMENTS 2026'!C79="DTSI","DCT",'ENGAGEMENTS 2026'!C79))</f>
        <v>DPMG</v>
      </c>
      <c r="B79" t="str">
        <f>IF(ISBLANK('ENGAGEMENTS 2026'!C79),"",'ENGAGEMENTS 2026'!D79)</f>
        <v>PV N° : 01RC2025- DPMG</v>
      </c>
      <c r="C79" t="str">
        <f>IF(ISBLANK('ENGAGEMENTS 2026'!C79),"",'ENGAGEMENTS 2026'!E79)</f>
        <v>CONTRAT</v>
      </c>
      <c r="D79" t="str">
        <f>IF(ISBLANK('ENGAGEMENTS 2026'!C79),"",'ENGAGEMENTS 2026'!G79)</f>
        <v>KHALID KHIYAITA  -  Gestion de la vidéosurveillance du contrôle d'accès et la détection d'incendie</v>
      </c>
      <c r="E79" t="str">
        <f>IF(ISBLANK('ENGAGEMENTS 2026'!C79),"",'ENGAGEMENTS 2026'!I79)</f>
        <v>APPROUVE</v>
      </c>
      <c r="F79">
        <f>IF(ISBLANK('ENGAGEMENTS 2026'!C79),"",'ENGAGEMENTS 2026'!J79)</f>
        <v>0</v>
      </c>
      <c r="G79" t="str">
        <f>IF(ISBLANK('ENGAGEMENTS 2026'!C79),"",'ENGAGEMENTS 2026'!M79)</f>
        <v>FONCTIONNEMENT</v>
      </c>
      <c r="H79" t="str">
        <f>IF(ISBLANK('ENGAGEMENTS 2026'!C79),"",'ENGAGEMENTS 2026'!AF79)</f>
        <v>ENGAGE</v>
      </c>
      <c r="I79" t="str">
        <f>IF(ISBLANK('ENGAGEMENTS 2026'!C79),"",'ENGAGEMENTS 2026'!H79)</f>
        <v>VALIDE</v>
      </c>
      <c r="J79" s="72">
        <f>IF(ISBLANK('ENGAGEMENTS 2026'!C79),"",IF(AND(OR($E79="INFRUCTUEUX",$E79="ANNULE"),$C79="AOO-M"),'ENGAGEMENTS 2026'!P79,IF($H79="EN COURS DE PREENGAGEMENT",'ENGAGEMENTS 2026'!O79,IF($H79="PREENGAGE",IF($E79="ATTRIBUE",'ENGAGEMENTS 2026'!AE79,'ENGAGEMENTS 2026'!O79),'ENGAGEMENTS 2026'!AE79))))</f>
        <v>102857.16</v>
      </c>
      <c r="K79" s="97">
        <f>IF(ISBLANK('ENGAGEMENTS 2026'!W79),"",'ENGAGEMENTS 2026'!W79)</f>
        <v>46387</v>
      </c>
      <c r="L79" s="73">
        <f t="shared" ca="1" si="2"/>
        <v>-99</v>
      </c>
      <c r="M79" t="str">
        <f t="shared" si="3"/>
        <v>Engagé</v>
      </c>
      <c r="N79" t="str">
        <f>IF(ISBLANK('ENGAGEMENTS 2026'!C79),"",'ENGAGEMENTS 2026'!L79)</f>
        <v>Ordinaire</v>
      </c>
      <c r="O79" t="str">
        <f>IF(ISBLANK('ENGAGEMENTS 2026'!C79),"",'ENGAGEMENTS 2026'!M79)</f>
        <v>FONCTIONNEMENT</v>
      </c>
      <c r="P79" t="str">
        <f>IF(ISBLANK('ENGAGEMENTS 2026'!C79),"",'ENGAGEMENTS 2026'!K79)</f>
        <v>NON CONCERNE</v>
      </c>
      <c r="Q79" t="str">
        <f>IF($A79="","",IF(OR($E79="INFRUCTUEUX",$E79="ANNULE"),$A79&amp;"|"&amp;(COUNTIFS($A$2:$A79,$A79,$E$2:$E79,"INFRUCTUEUX")+COUNTIFS($A$2:$A79,$A79,$E$2:$E79,"ANNULE")),""))</f>
        <v/>
      </c>
    </row>
    <row r="80" spans="1:17" x14ac:dyDescent="0.25">
      <c r="A80" t="str">
        <f>IF(ISBLANK('ENGAGEMENTS 2026'!C80),"",IF('ENGAGEMENTS 2026'!C80="DTSI","DCT",'ENGAGEMENTS 2026'!C80))</f>
        <v>DPMG</v>
      </c>
      <c r="B80" t="str">
        <f>IF(ISBLANK('ENGAGEMENTS 2026'!C80),"",'ENGAGEMENTS 2026'!D80)</f>
        <v>PV N° : 01RC2025- DPMG</v>
      </c>
      <c r="C80" t="str">
        <f>IF(ISBLANK('ENGAGEMENTS 2026'!C80),"",'ENGAGEMENTS 2026'!E80)</f>
        <v>CONTRAT</v>
      </c>
      <c r="D80" t="str">
        <f>IF(ISBLANK('ENGAGEMENTS 2026'!C80),"",'ENGAGEMENTS 2026'!G80)</f>
        <v>SAMIR EDRIOUECH  -  Travaux de plomberie</v>
      </c>
      <c r="E80" t="str">
        <f>IF(ISBLANK('ENGAGEMENTS 2026'!C80),"",'ENGAGEMENTS 2026'!I80)</f>
        <v>APPROUVE</v>
      </c>
      <c r="F80">
        <f>IF(ISBLANK('ENGAGEMENTS 2026'!C80),"",'ENGAGEMENTS 2026'!J80)</f>
        <v>0</v>
      </c>
      <c r="G80" t="str">
        <f>IF(ISBLANK('ENGAGEMENTS 2026'!C80),"",'ENGAGEMENTS 2026'!M80)</f>
        <v>FONCTIONNEMENT</v>
      </c>
      <c r="H80" t="str">
        <f>IF(ISBLANK('ENGAGEMENTS 2026'!C80),"",'ENGAGEMENTS 2026'!AF80)</f>
        <v>ENGAGE</v>
      </c>
      <c r="I80" t="str">
        <f>IF(ISBLANK('ENGAGEMENTS 2026'!C80),"",'ENGAGEMENTS 2026'!H80)</f>
        <v>VALIDE</v>
      </c>
      <c r="J80" s="72">
        <f>IF(ISBLANK('ENGAGEMENTS 2026'!C80),"",IF(AND(OR($E80="INFRUCTUEUX",$E80="ANNULE"),$C80="AOO-M"),'ENGAGEMENTS 2026'!P80,IF($H80="EN COURS DE PREENGAGEMENT",'ENGAGEMENTS 2026'!O80,IF($H80="PREENGAGE",IF($E80="ATTRIBUE",'ENGAGEMENTS 2026'!AE80,'ENGAGEMENTS 2026'!O80),'ENGAGEMENTS 2026'!AE80))))</f>
        <v>77142.84</v>
      </c>
      <c r="K80" s="97">
        <f>IF(ISBLANK('ENGAGEMENTS 2026'!W80),"",'ENGAGEMENTS 2026'!W80)</f>
        <v>46387</v>
      </c>
      <c r="L80" s="73">
        <f t="shared" ca="1" si="2"/>
        <v>-99</v>
      </c>
      <c r="M80" t="str">
        <f t="shared" si="3"/>
        <v>Engagé</v>
      </c>
      <c r="N80" t="str">
        <f>IF(ISBLANK('ENGAGEMENTS 2026'!C80),"",'ENGAGEMENTS 2026'!L80)</f>
        <v>Ordinaire</v>
      </c>
      <c r="O80" t="str">
        <f>IF(ISBLANK('ENGAGEMENTS 2026'!C80),"",'ENGAGEMENTS 2026'!M80)</f>
        <v>FONCTIONNEMENT</v>
      </c>
      <c r="P80" t="str">
        <f>IF(ISBLANK('ENGAGEMENTS 2026'!C80),"",'ENGAGEMENTS 2026'!K80)</f>
        <v>NON CONCERNE</v>
      </c>
      <c r="Q80" t="str">
        <f>IF($A80="","",IF(OR($E80="INFRUCTUEUX",$E80="ANNULE"),$A80&amp;"|"&amp;(COUNTIFS($A$2:$A80,$A80,$E$2:$E80,"INFRUCTUEUX")+COUNTIFS($A$2:$A80,$A80,$E$2:$E80,"ANNULE")),""))</f>
        <v/>
      </c>
    </row>
    <row r="81" spans="1:17" x14ac:dyDescent="0.25">
      <c r="A81" t="str">
        <f>IF(ISBLANK('ENGAGEMENTS 2026'!C81),"",IF('ENGAGEMENTS 2026'!C81="DTSI","DCT",'ENGAGEMENTS 2026'!C81))</f>
        <v>DPMG</v>
      </c>
      <c r="B81" t="str">
        <f>IF(ISBLANK('ENGAGEMENTS 2026'!C81),"",'ENGAGEMENTS 2026'!D81)</f>
        <v>PV N° : 01RC2025- DPMG</v>
      </c>
      <c r="C81" t="str">
        <f>IF(ISBLANK('ENGAGEMENTS 2026'!C81),"",'ENGAGEMENTS 2026'!E81)</f>
        <v>CONTRAT</v>
      </c>
      <c r="D81" t="str">
        <f>IF(ISBLANK('ENGAGEMENTS 2026'!C81),"",'ENGAGEMENTS 2026'!G81)</f>
        <v>MOHAMED CHERTI  -  Métreur en BTP</v>
      </c>
      <c r="E81" t="str">
        <f>IF(ISBLANK('ENGAGEMENTS 2026'!C81),"",'ENGAGEMENTS 2026'!I81)</f>
        <v>APPROUVE</v>
      </c>
      <c r="F81">
        <f>IF(ISBLANK('ENGAGEMENTS 2026'!C81),"",'ENGAGEMENTS 2026'!J81)</f>
        <v>0</v>
      </c>
      <c r="G81" t="str">
        <f>IF(ISBLANK('ENGAGEMENTS 2026'!C81),"",'ENGAGEMENTS 2026'!M81)</f>
        <v>FONCTIONNEMENT</v>
      </c>
      <c r="H81" t="str">
        <f>IF(ISBLANK('ENGAGEMENTS 2026'!C81),"",'ENGAGEMENTS 2026'!AF81)</f>
        <v>ENGAGE</v>
      </c>
      <c r="I81" t="str">
        <f>IF(ISBLANK('ENGAGEMENTS 2026'!C81),"",'ENGAGEMENTS 2026'!H81)</f>
        <v>VALIDE</v>
      </c>
      <c r="J81" s="72">
        <f>IF(ISBLANK('ENGAGEMENTS 2026'!C81),"",IF(AND(OR($E81="INFRUCTUEUX",$E81="ANNULE"),$C81="AOO-M"),'ENGAGEMENTS 2026'!P81,IF($H81="EN COURS DE PREENGAGEMENT",'ENGAGEMENTS 2026'!O81,IF($H81="PREENGAGE",IF($E81="ATTRIBUE",'ENGAGEMENTS 2026'!AE81,'ENGAGEMENTS 2026'!O81),'ENGAGEMENTS 2026'!AE81))))</f>
        <v>28000</v>
      </c>
      <c r="K81" s="97">
        <f>IF(ISBLANK('ENGAGEMENTS 2026'!W81),"",'ENGAGEMENTS 2026'!W81)</f>
        <v>46387</v>
      </c>
      <c r="L81" s="73">
        <f t="shared" ca="1" si="2"/>
        <v>-99</v>
      </c>
      <c r="M81" t="str">
        <f t="shared" si="3"/>
        <v>Engagé</v>
      </c>
      <c r="N81" t="str">
        <f>IF(ISBLANK('ENGAGEMENTS 2026'!C81),"",'ENGAGEMENTS 2026'!L81)</f>
        <v>Ordinaire</v>
      </c>
      <c r="O81" t="str">
        <f>IF(ISBLANK('ENGAGEMENTS 2026'!C81),"",'ENGAGEMENTS 2026'!M81)</f>
        <v>FONCTIONNEMENT</v>
      </c>
      <c r="P81" t="str">
        <f>IF(ISBLANK('ENGAGEMENTS 2026'!C81),"",'ENGAGEMENTS 2026'!K81)</f>
        <v>NON CONCERNE</v>
      </c>
      <c r="Q81" t="str">
        <f>IF($A81="","",IF(OR($E81="INFRUCTUEUX",$E81="ANNULE"),$A81&amp;"|"&amp;(COUNTIFS($A$2:$A81,$A81,$E$2:$E81,"INFRUCTUEUX")+COUNTIFS($A$2:$A81,$A81,$E$2:$E81,"ANNULE")),""))</f>
        <v/>
      </c>
    </row>
    <row r="82" spans="1:17" x14ac:dyDescent="0.25">
      <c r="A82" t="str">
        <f>IF(ISBLANK('ENGAGEMENTS 2026'!C82),"",IF('ENGAGEMENTS 2026'!C82="DTSI","DCT",'ENGAGEMENTS 2026'!C82))</f>
        <v>DINFORADIO</v>
      </c>
      <c r="B82" t="str">
        <f>IF(ISBLANK('ENGAGEMENTS 2026'!C82),"",'ENGAGEMENTS 2026'!D82)</f>
        <v>RECONDUCTIBLE</v>
      </c>
      <c r="C82" t="str">
        <f>IF(ISBLANK('ENGAGEMENTS 2026'!C82),"",'ENGAGEMENTS 2026'!E82)</f>
        <v>CONTRAT</v>
      </c>
      <c r="D82" t="str">
        <f>IF(ISBLANK('ENGAGEMENTS 2026'!C82),"",'ENGAGEMENTS 2026'!G82)</f>
        <v>Abonnement MAP</v>
      </c>
      <c r="E82" t="str">
        <f>IF(ISBLANK('ENGAGEMENTS 2026'!C82),"",'ENGAGEMENTS 2026'!I82)</f>
        <v>APPROUVE</v>
      </c>
      <c r="F82">
        <f>IF(ISBLANK('ENGAGEMENTS 2026'!C82),"",'ENGAGEMENTS 2026'!J82)</f>
        <v>0</v>
      </c>
      <c r="G82" t="str">
        <f>IF(ISBLANK('ENGAGEMENTS 2026'!C82),"",'ENGAGEMENTS 2026'!M82)</f>
        <v>FONCTIONNEMENT</v>
      </c>
      <c r="H82" t="str">
        <f>IF(ISBLANK('ENGAGEMENTS 2026'!C82),"",'ENGAGEMENTS 2026'!AF82)</f>
        <v>ENGAGE</v>
      </c>
      <c r="I82" t="str">
        <f>IF(ISBLANK('ENGAGEMENTS 2026'!C82),"",'ENGAGEMENTS 2026'!H82)</f>
        <v>VALIDE</v>
      </c>
      <c r="J82" s="72">
        <f>IF(ISBLANK('ENGAGEMENTS 2026'!C82),"",IF(AND(OR($E82="INFRUCTUEUX",$E82="ANNULE"),$C82="AOO-M"),'ENGAGEMENTS 2026'!P82,IF($H82="EN COURS DE PREENGAGEMENT",'ENGAGEMENTS 2026'!O82,IF($H82="PREENGAGE",IF($E82="ATTRIBUE",'ENGAGEMENTS 2026'!AE82,'ENGAGEMENTS 2026'!O82),'ENGAGEMENTS 2026'!AE82))))</f>
        <v>1837404</v>
      </c>
      <c r="K82" s="97" t="str">
        <f>IF(ISBLANK('ENGAGEMENTS 2026'!W82),"",'ENGAGEMENTS 2026'!W82)</f>
        <v>-</v>
      </c>
      <c r="L82" s="73" t="e">
        <f t="shared" ca="1" si="2"/>
        <v>#VALUE!</v>
      </c>
      <c r="M82" t="str">
        <f t="shared" si="3"/>
        <v>Engagé</v>
      </c>
      <c r="N82" t="str">
        <f>IF(ISBLANK('ENGAGEMENTS 2026'!C82),"",'ENGAGEMENTS 2026'!L82)</f>
        <v>Ordinaire</v>
      </c>
      <c r="O82" t="str">
        <f>IF(ISBLANK('ENGAGEMENTS 2026'!C82),"",'ENGAGEMENTS 2026'!M82)</f>
        <v>FONCTIONNEMENT</v>
      </c>
      <c r="P82" t="str">
        <f>IF(ISBLANK('ENGAGEMENTS 2026'!C82),"",'ENGAGEMENTS 2026'!K82)</f>
        <v>NON CONCERNE</v>
      </c>
      <c r="Q82" t="str">
        <f>IF($A82="","",IF(OR($E82="INFRUCTUEUX",$E82="ANNULE"),$A82&amp;"|"&amp;(COUNTIFS($A$2:$A82,$A82,$E$2:$E82,"INFRUCTUEUX")+COUNTIFS($A$2:$A82,$A82,$E$2:$E82,"ANNULE")),""))</f>
        <v/>
      </c>
    </row>
    <row r="83" spans="1:17" x14ac:dyDescent="0.25">
      <c r="A83" t="str">
        <f>IF(ISBLANK('ENGAGEMENTS 2026'!C83),"",IF('ENGAGEMENTS 2026'!C83="DTSI","DCT",'ENGAGEMENTS 2026'!C83))</f>
        <v>DINFORADIO</v>
      </c>
      <c r="B83" t="str">
        <f>IF(ISBLANK('ENGAGEMENTS 2026'!C83),"",'ENGAGEMENTS 2026'!D83)</f>
        <v>PV N° : 01RC2025- DIR</v>
      </c>
      <c r="C83" t="str">
        <f>IF(ISBLANK('ENGAGEMENTS 2026'!C83),"",'ENGAGEMENTS 2026'!E83)</f>
        <v>CONTRAT</v>
      </c>
      <c r="D83" t="str">
        <f>IF(ISBLANK('ENGAGEMENTS 2026'!C83),"",'ENGAGEMENTS 2026'!G83)</f>
        <v>YOUSSEF LAHLALI  -  Journaliste correspondant chargé de la préparation des magazines d'information et reportages RD et la couverture des événements internationaux</v>
      </c>
      <c r="E83" t="str">
        <f>IF(ISBLANK('ENGAGEMENTS 2026'!C83),"",'ENGAGEMENTS 2026'!I83)</f>
        <v>APPROUVE</v>
      </c>
      <c r="F83">
        <f>IF(ISBLANK('ENGAGEMENTS 2026'!C83),"",'ENGAGEMENTS 2026'!J83)</f>
        <v>0</v>
      </c>
      <c r="G83" t="str">
        <f>IF(ISBLANK('ENGAGEMENTS 2026'!C83),"",'ENGAGEMENTS 2026'!M83)</f>
        <v>FONCTIONNEMENT</v>
      </c>
      <c r="H83" t="str">
        <f>IF(ISBLANK('ENGAGEMENTS 2026'!C83),"",'ENGAGEMENTS 2026'!AF83)</f>
        <v>ENGAGE</v>
      </c>
      <c r="I83" t="str">
        <f>IF(ISBLANK('ENGAGEMENTS 2026'!C83),"",'ENGAGEMENTS 2026'!H83)</f>
        <v>VALIDE</v>
      </c>
      <c r="J83" s="72">
        <f>IF(ISBLANK('ENGAGEMENTS 2026'!C83),"",IF(AND(OR($E83="INFRUCTUEUX",$E83="ANNULE"),$C83="AOO-M"),'ENGAGEMENTS 2026'!P83,IF($H83="EN COURS DE PREENGAGEMENT",'ENGAGEMENTS 2026'!O83,IF($H83="PREENGAGE",IF($E83="ATTRIBUE",'ENGAGEMENTS 2026'!AE83,'ENGAGEMENTS 2026'!O83),'ENGAGEMENTS 2026'!AE83))))</f>
        <v>171428.52</v>
      </c>
      <c r="K83" s="97">
        <f>IF(ISBLANK('ENGAGEMENTS 2026'!W83),"",'ENGAGEMENTS 2026'!W83)</f>
        <v>46387</v>
      </c>
      <c r="L83" s="73">
        <f t="shared" ca="1" si="2"/>
        <v>-99</v>
      </c>
      <c r="M83" t="str">
        <f t="shared" si="3"/>
        <v>Engagé</v>
      </c>
      <c r="N83" t="str">
        <f>IF(ISBLANK('ENGAGEMENTS 2026'!C83),"",'ENGAGEMENTS 2026'!L83)</f>
        <v>Ordinaire</v>
      </c>
      <c r="O83" t="str">
        <f>IF(ISBLANK('ENGAGEMENTS 2026'!C83),"",'ENGAGEMENTS 2026'!M83)</f>
        <v>FONCTIONNEMENT</v>
      </c>
      <c r="P83" t="str">
        <f>IF(ISBLANK('ENGAGEMENTS 2026'!C83),"",'ENGAGEMENTS 2026'!K83)</f>
        <v>NON CONCERNE</v>
      </c>
      <c r="Q83" t="str">
        <f>IF($A83="","",IF(OR($E83="INFRUCTUEUX",$E83="ANNULE"),$A83&amp;"|"&amp;(COUNTIFS($A$2:$A83,$A83,$E$2:$E83,"INFRUCTUEUX")+COUNTIFS($A$2:$A83,$A83,$E$2:$E83,"ANNULE")),""))</f>
        <v/>
      </c>
    </row>
    <row r="84" spans="1:17" x14ac:dyDescent="0.25">
      <c r="A84" t="str">
        <f>IF(ISBLANK('ENGAGEMENTS 2026'!C84),"",IF('ENGAGEMENTS 2026'!C84="DTSI","DCT",'ENGAGEMENTS 2026'!C84))</f>
        <v>DINFORADIO</v>
      </c>
      <c r="B84" t="str">
        <f>IF(ISBLANK('ENGAGEMENTS 2026'!C84),"",'ENGAGEMENTS 2026'!D84)</f>
        <v>PV N° : 01RC2025- DIR</v>
      </c>
      <c r="C84" t="str">
        <f>IF(ISBLANK('ENGAGEMENTS 2026'!C84),"",'ENGAGEMENTS 2026'!E84)</f>
        <v>CONTRAT</v>
      </c>
      <c r="D84" t="str">
        <f>IF(ISBLANK('ENGAGEMENTS 2026'!C84),"",'ENGAGEMENTS 2026'!G84)</f>
        <v>SAFI RIM  -  Journaliste, présentateur radio francophone/ anglophone</v>
      </c>
      <c r="E84" t="str">
        <f>IF(ISBLANK('ENGAGEMENTS 2026'!C84),"",'ENGAGEMENTS 2026'!I84)</f>
        <v>APPROUVE</v>
      </c>
      <c r="F84">
        <f>IF(ISBLANK('ENGAGEMENTS 2026'!C84),"",'ENGAGEMENTS 2026'!J84)</f>
        <v>0</v>
      </c>
      <c r="G84" t="str">
        <f>IF(ISBLANK('ENGAGEMENTS 2026'!C84),"",'ENGAGEMENTS 2026'!M84)</f>
        <v>FONCTIONNEMENT</v>
      </c>
      <c r="H84" t="str">
        <f>IF(ISBLANK('ENGAGEMENTS 2026'!C84),"",'ENGAGEMENTS 2026'!AF84)</f>
        <v>ENGAGE</v>
      </c>
      <c r="I84" t="str">
        <f>IF(ISBLANK('ENGAGEMENTS 2026'!C84),"",'ENGAGEMENTS 2026'!H84)</f>
        <v>VALIDE</v>
      </c>
      <c r="J84" s="72">
        <f>IF(ISBLANK('ENGAGEMENTS 2026'!C84),"",IF(AND(OR($E84="INFRUCTUEUX",$E84="ANNULE"),$C84="AOO-M"),'ENGAGEMENTS 2026'!P84,IF($H84="EN COURS DE PREENGAGEMENT",'ENGAGEMENTS 2026'!O84,IF($H84="PREENGAGE",IF($E84="ATTRIBUE",'ENGAGEMENTS 2026'!AE84,'ENGAGEMENTS 2026'!O84),'ENGAGEMENTS 2026'!AE84))))</f>
        <v>132000</v>
      </c>
      <c r="K84" s="97">
        <f>IF(ISBLANK('ENGAGEMENTS 2026'!W84),"",'ENGAGEMENTS 2026'!W84)</f>
        <v>46387</v>
      </c>
      <c r="L84" s="73">
        <f t="shared" ca="1" si="2"/>
        <v>-99</v>
      </c>
      <c r="M84" t="str">
        <f t="shared" si="3"/>
        <v>Engagé</v>
      </c>
      <c r="N84" t="str">
        <f>IF(ISBLANK('ENGAGEMENTS 2026'!C84),"",'ENGAGEMENTS 2026'!L84)</f>
        <v>Ordinaire</v>
      </c>
      <c r="O84" t="str">
        <f>IF(ISBLANK('ENGAGEMENTS 2026'!C84),"",'ENGAGEMENTS 2026'!M84)</f>
        <v>FONCTIONNEMENT</v>
      </c>
      <c r="P84" t="str">
        <f>IF(ISBLANK('ENGAGEMENTS 2026'!C84),"",'ENGAGEMENTS 2026'!K84)</f>
        <v>NON CONCERNE</v>
      </c>
      <c r="Q84" t="str">
        <f>IF($A84="","",IF(OR($E84="INFRUCTUEUX",$E84="ANNULE"),$A84&amp;"|"&amp;(COUNTIFS($A$2:$A84,$A84,$E$2:$E84,"INFRUCTUEUX")+COUNTIFS($A$2:$A84,$A84,$E$2:$E84,"ANNULE")),""))</f>
        <v/>
      </c>
    </row>
    <row r="85" spans="1:17" x14ac:dyDescent="0.25">
      <c r="A85" t="str">
        <f>IF(ISBLANK('ENGAGEMENTS 2026'!C85),"",IF('ENGAGEMENTS 2026'!C85="DTSI","DCT",'ENGAGEMENTS 2026'!C85))</f>
        <v>DINFORADIO</v>
      </c>
      <c r="B85" t="str">
        <f>IF(ISBLANK('ENGAGEMENTS 2026'!C85),"",'ENGAGEMENTS 2026'!D85)</f>
        <v>PV N° : 01RC2025- DIR</v>
      </c>
      <c r="C85" t="str">
        <f>IF(ISBLANK('ENGAGEMENTS 2026'!C85),"",'ENGAGEMENTS 2026'!E85)</f>
        <v>CONTRAT</v>
      </c>
      <c r="D85" t="str">
        <f>IF(ISBLANK('ENGAGEMENTS 2026'!C85),"",'ENGAGEMENTS 2026'!G85)</f>
        <v>BENCAID KENZA  -  Journaliste et présentateur radio francophone</v>
      </c>
      <c r="E85" t="str">
        <f>IF(ISBLANK('ENGAGEMENTS 2026'!C85),"",'ENGAGEMENTS 2026'!I85)</f>
        <v>APPROUVE</v>
      </c>
      <c r="F85">
        <f>IF(ISBLANK('ENGAGEMENTS 2026'!C85),"",'ENGAGEMENTS 2026'!J85)</f>
        <v>0</v>
      </c>
      <c r="G85" t="str">
        <f>IF(ISBLANK('ENGAGEMENTS 2026'!C85),"",'ENGAGEMENTS 2026'!M85)</f>
        <v>FONCTIONNEMENT</v>
      </c>
      <c r="H85" t="str">
        <f>IF(ISBLANK('ENGAGEMENTS 2026'!C85),"",'ENGAGEMENTS 2026'!AF85)</f>
        <v>ENGAGE</v>
      </c>
      <c r="I85" t="str">
        <f>IF(ISBLANK('ENGAGEMENTS 2026'!C85),"",'ENGAGEMENTS 2026'!H85)</f>
        <v>VALIDE</v>
      </c>
      <c r="J85" s="72">
        <f>IF(ISBLANK('ENGAGEMENTS 2026'!C85),"",IF(AND(OR($E85="INFRUCTUEUX",$E85="ANNULE"),$C85="AOO-M"),'ENGAGEMENTS 2026'!P85,IF($H85="EN COURS DE PREENGAGEMENT",'ENGAGEMENTS 2026'!O85,IF($H85="PREENGAGE",IF($E85="ATTRIBUE",'ENGAGEMENTS 2026'!AE85,'ENGAGEMENTS 2026'!O85),'ENGAGEMENTS 2026'!AE85))))</f>
        <v>156000</v>
      </c>
      <c r="K85" s="97">
        <f>IF(ISBLANK('ENGAGEMENTS 2026'!W85),"",'ENGAGEMENTS 2026'!W85)</f>
        <v>46387</v>
      </c>
      <c r="L85" s="73">
        <f t="shared" ca="1" si="2"/>
        <v>-99</v>
      </c>
      <c r="M85" t="str">
        <f t="shared" si="3"/>
        <v>Engagé</v>
      </c>
      <c r="N85" t="str">
        <f>IF(ISBLANK('ENGAGEMENTS 2026'!C85),"",'ENGAGEMENTS 2026'!L85)</f>
        <v>Ordinaire</v>
      </c>
      <c r="O85" t="str">
        <f>IF(ISBLANK('ENGAGEMENTS 2026'!C85),"",'ENGAGEMENTS 2026'!M85)</f>
        <v>FONCTIONNEMENT</v>
      </c>
      <c r="P85" t="str">
        <f>IF(ISBLANK('ENGAGEMENTS 2026'!C85),"",'ENGAGEMENTS 2026'!K85)</f>
        <v>NON CONCERNE</v>
      </c>
      <c r="Q85" t="str">
        <f>IF($A85="","",IF(OR($E85="INFRUCTUEUX",$E85="ANNULE"),$A85&amp;"|"&amp;(COUNTIFS($A$2:$A85,$A85,$E$2:$E85,"INFRUCTUEUX")+COUNTIFS($A$2:$A85,$A85,$E$2:$E85,"ANNULE")),""))</f>
        <v/>
      </c>
    </row>
    <row r="86" spans="1:17" x14ac:dyDescent="0.25">
      <c r="A86" t="str">
        <f>IF(ISBLANK('ENGAGEMENTS 2026'!C86),"",IF('ENGAGEMENTS 2026'!C86="DTSI","DCT",'ENGAGEMENTS 2026'!C86))</f>
        <v>DINFORADIO</v>
      </c>
      <c r="B86" t="str">
        <f>IF(ISBLANK('ENGAGEMENTS 2026'!C86),"",'ENGAGEMENTS 2026'!D86)</f>
        <v>PV N° : 01RC2025- DIR</v>
      </c>
      <c r="C86" t="str">
        <f>IF(ISBLANK('ENGAGEMENTS 2026'!C86),"",'ENGAGEMENTS 2026'!E86)</f>
        <v>CONTRAT</v>
      </c>
      <c r="D86" t="str">
        <f>IF(ISBLANK('ENGAGEMENTS 2026'!C86),"",'ENGAGEMENTS 2026'!G86)</f>
        <v>AHMED CHAINA  -  Journaliste, Présentateur radio amazigh/animateur de débats (expression tachelhit)</v>
      </c>
      <c r="E86" t="str">
        <f>IF(ISBLANK('ENGAGEMENTS 2026'!C86),"",'ENGAGEMENTS 2026'!I86)</f>
        <v>APPROUVE</v>
      </c>
      <c r="F86">
        <f>IF(ISBLANK('ENGAGEMENTS 2026'!C86),"",'ENGAGEMENTS 2026'!J86)</f>
        <v>0</v>
      </c>
      <c r="G86" t="str">
        <f>IF(ISBLANK('ENGAGEMENTS 2026'!C86),"",'ENGAGEMENTS 2026'!M86)</f>
        <v>FONCTIONNEMENT</v>
      </c>
      <c r="H86" t="str">
        <f>IF(ISBLANK('ENGAGEMENTS 2026'!C86),"",'ENGAGEMENTS 2026'!AF86)</f>
        <v>ENGAGE</v>
      </c>
      <c r="I86" t="str">
        <f>IF(ISBLANK('ENGAGEMENTS 2026'!C86),"",'ENGAGEMENTS 2026'!H86)</f>
        <v>VALIDE</v>
      </c>
      <c r="J86" s="72">
        <f>IF(ISBLANK('ENGAGEMENTS 2026'!C86),"",IF(AND(OR($E86="INFRUCTUEUX",$E86="ANNULE"),$C86="AOO-M"),'ENGAGEMENTS 2026'!P86,IF($H86="EN COURS DE PREENGAGEMENT",'ENGAGEMENTS 2026'!O86,IF($H86="PREENGAGE",IF($E86="ATTRIBUE",'ENGAGEMENTS 2026'!AE86,'ENGAGEMENTS 2026'!O86),'ENGAGEMENTS 2026'!AE86))))</f>
        <v>132000</v>
      </c>
      <c r="K86" s="97">
        <f>IF(ISBLANK('ENGAGEMENTS 2026'!W86),"",'ENGAGEMENTS 2026'!W86)</f>
        <v>46387</v>
      </c>
      <c r="L86" s="73">
        <f t="shared" ca="1" si="2"/>
        <v>-99</v>
      </c>
      <c r="M86" t="str">
        <f t="shared" si="3"/>
        <v>Engagé</v>
      </c>
      <c r="N86" t="str">
        <f>IF(ISBLANK('ENGAGEMENTS 2026'!C86),"",'ENGAGEMENTS 2026'!L86)</f>
        <v>Ordinaire</v>
      </c>
      <c r="O86" t="str">
        <f>IF(ISBLANK('ENGAGEMENTS 2026'!C86),"",'ENGAGEMENTS 2026'!M86)</f>
        <v>FONCTIONNEMENT</v>
      </c>
      <c r="P86" t="str">
        <f>IF(ISBLANK('ENGAGEMENTS 2026'!C86),"",'ENGAGEMENTS 2026'!K86)</f>
        <v>NON CONCERNE</v>
      </c>
      <c r="Q86" t="str">
        <f>IF($A86="","",IF(OR($E86="INFRUCTUEUX",$E86="ANNULE"),$A86&amp;"|"&amp;(COUNTIFS($A$2:$A86,$A86,$E$2:$E86,"INFRUCTUEUX")+COUNTIFS($A$2:$A86,$A86,$E$2:$E86,"ANNULE")),""))</f>
        <v/>
      </c>
    </row>
    <row r="87" spans="1:17" x14ac:dyDescent="0.25">
      <c r="A87" t="str">
        <f>IF(ISBLANK('ENGAGEMENTS 2026'!C87),"",IF('ENGAGEMENTS 2026'!C87="DTSI","DCT",'ENGAGEMENTS 2026'!C87))</f>
        <v>DINFORADIO</v>
      </c>
      <c r="B87" t="str">
        <f>IF(ISBLANK('ENGAGEMENTS 2026'!C87),"",'ENGAGEMENTS 2026'!D87)</f>
        <v>PV N° : 01RC2025- DIR</v>
      </c>
      <c r="C87" t="str">
        <f>IF(ISBLANK('ENGAGEMENTS 2026'!C87),"",'ENGAGEMENTS 2026'!E87)</f>
        <v>CONTRAT</v>
      </c>
      <c r="D87" t="str">
        <f>IF(ISBLANK('ENGAGEMENTS 2026'!C87),"",'ENGAGEMENTS 2026'!G87)</f>
        <v>BADDOU KHALID  -  Journaliste, Présentateur radio amazigh/animateur de débats (expression tachelhit)</v>
      </c>
      <c r="E87" t="str">
        <f>IF(ISBLANK('ENGAGEMENTS 2026'!C87),"",'ENGAGEMENTS 2026'!I87)</f>
        <v>APPROUVE</v>
      </c>
      <c r="F87">
        <f>IF(ISBLANK('ENGAGEMENTS 2026'!C87),"",'ENGAGEMENTS 2026'!J87)</f>
        <v>0</v>
      </c>
      <c r="G87" t="str">
        <f>IF(ISBLANK('ENGAGEMENTS 2026'!C87),"",'ENGAGEMENTS 2026'!M87)</f>
        <v>FONCTIONNEMENT</v>
      </c>
      <c r="H87" t="str">
        <f>IF(ISBLANK('ENGAGEMENTS 2026'!C87),"",'ENGAGEMENTS 2026'!AF87)</f>
        <v>ENGAGE</v>
      </c>
      <c r="I87" t="str">
        <f>IF(ISBLANK('ENGAGEMENTS 2026'!C87),"",'ENGAGEMENTS 2026'!H87)</f>
        <v>VALIDE</v>
      </c>
      <c r="J87" s="72">
        <f>IF(ISBLANK('ENGAGEMENTS 2026'!C87),"",IF(AND(OR($E87="INFRUCTUEUX",$E87="ANNULE"),$C87="AOO-M"),'ENGAGEMENTS 2026'!P87,IF($H87="EN COURS DE PREENGAGEMENT",'ENGAGEMENTS 2026'!O87,IF($H87="PREENGAGE",IF($E87="ATTRIBUE",'ENGAGEMENTS 2026'!AE87,'ENGAGEMENTS 2026'!O87),'ENGAGEMENTS 2026'!AE87))))</f>
        <v>132000</v>
      </c>
      <c r="K87" s="97">
        <f>IF(ISBLANK('ENGAGEMENTS 2026'!W87),"",'ENGAGEMENTS 2026'!W87)</f>
        <v>46387</v>
      </c>
      <c r="L87" s="73">
        <f t="shared" ca="1" si="2"/>
        <v>-99</v>
      </c>
      <c r="M87" t="str">
        <f t="shared" si="3"/>
        <v>Engagé</v>
      </c>
      <c r="N87" t="str">
        <f>IF(ISBLANK('ENGAGEMENTS 2026'!C87),"",'ENGAGEMENTS 2026'!L87)</f>
        <v>Ordinaire</v>
      </c>
      <c r="O87" t="str">
        <f>IF(ISBLANK('ENGAGEMENTS 2026'!C87),"",'ENGAGEMENTS 2026'!M87)</f>
        <v>FONCTIONNEMENT</v>
      </c>
      <c r="P87" t="str">
        <f>IF(ISBLANK('ENGAGEMENTS 2026'!C87),"",'ENGAGEMENTS 2026'!K87)</f>
        <v>NON CONCERNE</v>
      </c>
      <c r="Q87" t="str">
        <f>IF($A87="","",IF(OR($E87="INFRUCTUEUX",$E87="ANNULE"),$A87&amp;"|"&amp;(COUNTIFS($A$2:$A87,$A87,$E$2:$E87,"INFRUCTUEUX")+COUNTIFS($A$2:$A87,$A87,$E$2:$E87,"ANNULE")),""))</f>
        <v/>
      </c>
    </row>
    <row r="88" spans="1:17" x14ac:dyDescent="0.25">
      <c r="A88" t="str">
        <f>IF(ISBLANK('ENGAGEMENTS 2026'!C88),"",IF('ENGAGEMENTS 2026'!C88="DTSI","DCT",'ENGAGEMENTS 2026'!C88))</f>
        <v>DINFOTV</v>
      </c>
      <c r="B88" t="str">
        <f>IF(ISBLANK('ENGAGEMENTS 2026'!C88),"",'ENGAGEMENTS 2026'!D88)</f>
        <v>PV N° : 01RC2025- DITV</v>
      </c>
      <c r="C88" t="str">
        <f>IF(ISBLANK('ENGAGEMENTS 2026'!C88),"",'ENGAGEMENTS 2026'!E88)</f>
        <v>CONTRAT</v>
      </c>
      <c r="D88" t="str">
        <f>IF(ISBLANK('ENGAGEMENTS 2026'!C88),"",'ENGAGEMENTS 2026'!G88)</f>
        <v>EZZAHER ANASS  -  Scripte des journaux télévisés et toutes les émissions produites par la direction de l'information TV</v>
      </c>
      <c r="E88" t="str">
        <f>IF(ISBLANK('ENGAGEMENTS 2026'!C88),"",'ENGAGEMENTS 2026'!I88)</f>
        <v>APPROUVE</v>
      </c>
      <c r="F88">
        <f>IF(ISBLANK('ENGAGEMENTS 2026'!C88),"",'ENGAGEMENTS 2026'!J88)</f>
        <v>0</v>
      </c>
      <c r="G88" t="str">
        <f>IF(ISBLANK('ENGAGEMENTS 2026'!C88),"",'ENGAGEMENTS 2026'!M88)</f>
        <v>FONCTIONNEMENT</v>
      </c>
      <c r="H88" t="str">
        <f>IF(ISBLANK('ENGAGEMENTS 2026'!C88),"",'ENGAGEMENTS 2026'!AF88)</f>
        <v>ENGAGE</v>
      </c>
      <c r="I88" t="str">
        <f>IF(ISBLANK('ENGAGEMENTS 2026'!C88),"",'ENGAGEMENTS 2026'!H88)</f>
        <v>VALIDE</v>
      </c>
      <c r="J88" s="72">
        <f>IF(ISBLANK('ENGAGEMENTS 2026'!C88),"",IF(AND(OR($E88="INFRUCTUEUX",$E88="ANNULE"),$C88="AOO-M"),'ENGAGEMENTS 2026'!P88,IF($H88="EN COURS DE PREENGAGEMENT",'ENGAGEMENTS 2026'!O88,IF($H88="PREENGAGE",IF($E88="ATTRIBUE",'ENGAGEMENTS 2026'!AE88,'ENGAGEMENTS 2026'!O88),'ENGAGEMENTS 2026'!AE88))))</f>
        <v>96000</v>
      </c>
      <c r="K88" s="97">
        <f>IF(ISBLANK('ENGAGEMENTS 2026'!W88),"",'ENGAGEMENTS 2026'!W88)</f>
        <v>46387</v>
      </c>
      <c r="L88" s="73">
        <f t="shared" ca="1" si="2"/>
        <v>-99</v>
      </c>
      <c r="M88" t="str">
        <f t="shared" si="3"/>
        <v>Engagé</v>
      </c>
      <c r="N88" t="str">
        <f>IF(ISBLANK('ENGAGEMENTS 2026'!C88),"",'ENGAGEMENTS 2026'!L88)</f>
        <v>Ordinaire</v>
      </c>
      <c r="O88" t="str">
        <f>IF(ISBLANK('ENGAGEMENTS 2026'!C88),"",'ENGAGEMENTS 2026'!M88)</f>
        <v>FONCTIONNEMENT</v>
      </c>
      <c r="P88" t="str">
        <f>IF(ISBLANK('ENGAGEMENTS 2026'!C88),"",'ENGAGEMENTS 2026'!K88)</f>
        <v>NON CONCERNE</v>
      </c>
      <c r="Q88" t="str">
        <f>IF($A88="","",IF(OR($E88="INFRUCTUEUX",$E88="ANNULE"),$A88&amp;"|"&amp;(COUNTIFS($A$2:$A88,$A88,$E$2:$E88,"INFRUCTUEUX")+COUNTIFS($A$2:$A88,$A88,$E$2:$E88,"ANNULE")),""))</f>
        <v/>
      </c>
    </row>
    <row r="89" spans="1:17" x14ac:dyDescent="0.25">
      <c r="A89" t="str">
        <f>IF(ISBLANK('ENGAGEMENTS 2026'!C89),"",IF('ENGAGEMENTS 2026'!C89="DTSI","DCT",'ENGAGEMENTS 2026'!C89))</f>
        <v>DINFOTV</v>
      </c>
      <c r="B89" t="str">
        <f>IF(ISBLANK('ENGAGEMENTS 2026'!C89),"",'ENGAGEMENTS 2026'!D89)</f>
        <v>PV N° : 01RC2025- DITV</v>
      </c>
      <c r="C89" t="str">
        <f>IF(ISBLANK('ENGAGEMENTS 2026'!C89),"",'ENGAGEMENTS 2026'!E89)</f>
        <v>CONTRAT</v>
      </c>
      <c r="D89" t="str">
        <f>IF(ISBLANK('ENGAGEMENTS 2026'!C89),"",'ENGAGEMENTS 2026'!G89)</f>
        <v>AOUAD MARIA  -  Journaliste chargée de la préparation et la réalisation des reportages news en français au journal télévisé de la chaine AL Aoula</v>
      </c>
      <c r="E89" t="str">
        <f>IF(ISBLANK('ENGAGEMENTS 2026'!C89),"",'ENGAGEMENTS 2026'!I89)</f>
        <v>APPROUVE</v>
      </c>
      <c r="F89">
        <f>IF(ISBLANK('ENGAGEMENTS 2026'!C89),"",'ENGAGEMENTS 2026'!J89)</f>
        <v>0</v>
      </c>
      <c r="G89" t="str">
        <f>IF(ISBLANK('ENGAGEMENTS 2026'!C89),"",'ENGAGEMENTS 2026'!M89)</f>
        <v>FONCTIONNEMENT</v>
      </c>
      <c r="H89" t="str">
        <f>IF(ISBLANK('ENGAGEMENTS 2026'!C89),"",'ENGAGEMENTS 2026'!AF89)</f>
        <v>ENGAGE</v>
      </c>
      <c r="I89" t="str">
        <f>IF(ISBLANK('ENGAGEMENTS 2026'!C89),"",'ENGAGEMENTS 2026'!H89)</f>
        <v>VALIDE</v>
      </c>
      <c r="J89" s="72">
        <f>IF(ISBLANK('ENGAGEMENTS 2026'!C89),"",IF(AND(OR($E89="INFRUCTUEUX",$E89="ANNULE"),$C89="AOO-M"),'ENGAGEMENTS 2026'!P89,IF($H89="EN COURS DE PREENGAGEMENT",'ENGAGEMENTS 2026'!O89,IF($H89="PREENGAGE",IF($E89="ATTRIBUE",'ENGAGEMENTS 2026'!AE89,'ENGAGEMENTS 2026'!O89),'ENGAGEMENTS 2026'!AE89))))</f>
        <v>144000</v>
      </c>
      <c r="K89" s="97">
        <f>IF(ISBLANK('ENGAGEMENTS 2026'!W89),"",'ENGAGEMENTS 2026'!W89)</f>
        <v>46387</v>
      </c>
      <c r="L89" s="73">
        <f t="shared" ca="1" si="2"/>
        <v>-99</v>
      </c>
      <c r="M89" t="str">
        <f t="shared" si="3"/>
        <v>Engagé</v>
      </c>
      <c r="N89" t="str">
        <f>IF(ISBLANK('ENGAGEMENTS 2026'!C89),"",'ENGAGEMENTS 2026'!L89)</f>
        <v>Ordinaire</v>
      </c>
      <c r="O89" t="str">
        <f>IF(ISBLANK('ENGAGEMENTS 2026'!C89),"",'ENGAGEMENTS 2026'!M89)</f>
        <v>FONCTIONNEMENT</v>
      </c>
      <c r="P89" t="str">
        <f>IF(ISBLANK('ENGAGEMENTS 2026'!C89),"",'ENGAGEMENTS 2026'!K89)</f>
        <v>NON CONCERNE</v>
      </c>
      <c r="Q89" t="str">
        <f>IF($A89="","",IF(OR($E89="INFRUCTUEUX",$E89="ANNULE"),$A89&amp;"|"&amp;(COUNTIFS($A$2:$A89,$A89,$E$2:$E89,"INFRUCTUEUX")+COUNTIFS($A$2:$A89,$A89,$E$2:$E89,"ANNULE")),""))</f>
        <v/>
      </c>
    </row>
    <row r="90" spans="1:17" x14ac:dyDescent="0.25">
      <c r="A90" t="str">
        <f>IF(ISBLANK('ENGAGEMENTS 2026'!C90),"",IF('ENGAGEMENTS 2026'!C90="DTSI","DCT",'ENGAGEMENTS 2026'!C90))</f>
        <v>DINFOTV</v>
      </c>
      <c r="B90" t="str">
        <f>IF(ISBLANK('ENGAGEMENTS 2026'!C90),"",'ENGAGEMENTS 2026'!D90)</f>
        <v>PV N° : 01RC2025- DITV</v>
      </c>
      <c r="C90" t="str">
        <f>IF(ISBLANK('ENGAGEMENTS 2026'!C90),"",'ENGAGEMENTS 2026'!E90)</f>
        <v>CONTRAT</v>
      </c>
      <c r="D90" t="str">
        <f>IF(ISBLANK('ENGAGEMENTS 2026'!C90),"",'ENGAGEMENTS 2026'!G90)</f>
        <v>KETTANI MOHAMMED  -  Interprète en langue des signes</v>
      </c>
      <c r="E90" t="str">
        <f>IF(ISBLANK('ENGAGEMENTS 2026'!C90),"",'ENGAGEMENTS 2026'!I90)</f>
        <v>APPROUVE</v>
      </c>
      <c r="F90">
        <f>IF(ISBLANK('ENGAGEMENTS 2026'!C90),"",'ENGAGEMENTS 2026'!J90)</f>
        <v>0</v>
      </c>
      <c r="G90" t="str">
        <f>IF(ISBLANK('ENGAGEMENTS 2026'!C90),"",'ENGAGEMENTS 2026'!M90)</f>
        <v>FONCTIONNEMENT</v>
      </c>
      <c r="H90" t="str">
        <f>IF(ISBLANK('ENGAGEMENTS 2026'!C90),"",'ENGAGEMENTS 2026'!AF90)</f>
        <v>ENGAGE</v>
      </c>
      <c r="I90" t="str">
        <f>IF(ISBLANK('ENGAGEMENTS 2026'!C90),"",'ENGAGEMENTS 2026'!H90)</f>
        <v>VALIDE</v>
      </c>
      <c r="J90" s="72">
        <f>IF(ISBLANK('ENGAGEMENTS 2026'!C90),"",IF(AND(OR($E90="INFRUCTUEUX",$E90="ANNULE"),$C90="AOO-M"),'ENGAGEMENTS 2026'!P90,IF($H90="EN COURS DE PREENGAGEMENT",'ENGAGEMENTS 2026'!O90,IF($H90="PREENGAGE",IF($E90="ATTRIBUE",'ENGAGEMENTS 2026'!AE90,'ENGAGEMENTS 2026'!O90),'ENGAGEMENTS 2026'!AE90))))</f>
        <v>154285.68</v>
      </c>
      <c r="K90" s="97">
        <f>IF(ISBLANK('ENGAGEMENTS 2026'!W90),"",'ENGAGEMENTS 2026'!W90)</f>
        <v>46387</v>
      </c>
      <c r="L90" s="73">
        <f t="shared" ca="1" si="2"/>
        <v>-99</v>
      </c>
      <c r="M90" t="str">
        <f t="shared" si="3"/>
        <v>Engagé</v>
      </c>
      <c r="N90" t="str">
        <f>IF(ISBLANK('ENGAGEMENTS 2026'!C90),"",'ENGAGEMENTS 2026'!L90)</f>
        <v>Ordinaire</v>
      </c>
      <c r="O90" t="str">
        <f>IF(ISBLANK('ENGAGEMENTS 2026'!C90),"",'ENGAGEMENTS 2026'!M90)</f>
        <v>FONCTIONNEMENT</v>
      </c>
      <c r="P90" t="str">
        <f>IF(ISBLANK('ENGAGEMENTS 2026'!C90),"",'ENGAGEMENTS 2026'!K90)</f>
        <v>NON CONCERNE</v>
      </c>
      <c r="Q90" t="str">
        <f>IF($A90="","",IF(OR($E90="INFRUCTUEUX",$E90="ANNULE"),$A90&amp;"|"&amp;(COUNTIFS($A$2:$A90,$A90,$E$2:$E90,"INFRUCTUEUX")+COUNTIFS($A$2:$A90,$A90,$E$2:$E90,"ANNULE")),""))</f>
        <v/>
      </c>
    </row>
    <row r="91" spans="1:17" x14ac:dyDescent="0.25">
      <c r="A91" t="str">
        <f>IF(ISBLANK('ENGAGEMENTS 2026'!C91),"",IF('ENGAGEMENTS 2026'!C91="DTSI","DCT",'ENGAGEMENTS 2026'!C91))</f>
        <v>DINFOTV</v>
      </c>
      <c r="B91" t="str">
        <f>IF(ISBLANK('ENGAGEMENTS 2026'!C91),"",'ENGAGEMENTS 2026'!D91)</f>
        <v>PV N° : 01RC2025- DITV</v>
      </c>
      <c r="C91" t="str">
        <f>IF(ISBLANK('ENGAGEMENTS 2026'!C91),"",'ENGAGEMENTS 2026'!E91)</f>
        <v>CONTRAT</v>
      </c>
      <c r="D91" t="str">
        <f>IF(ISBLANK('ENGAGEMENTS 2026'!C91),"",'ENGAGEMENTS 2026'!G91)</f>
        <v>NOUINI NOURREDDINE  -  Coiffeur et maquilleur des animateurs et des invités participants au journal télévisé de la chaine Al Aoula</v>
      </c>
      <c r="E91" t="str">
        <f>IF(ISBLANK('ENGAGEMENTS 2026'!C91),"",'ENGAGEMENTS 2026'!I91)</f>
        <v>APPROUVE</v>
      </c>
      <c r="F91">
        <f>IF(ISBLANK('ENGAGEMENTS 2026'!C91),"",'ENGAGEMENTS 2026'!J91)</f>
        <v>0</v>
      </c>
      <c r="G91" t="str">
        <f>IF(ISBLANK('ENGAGEMENTS 2026'!C91),"",'ENGAGEMENTS 2026'!M91)</f>
        <v>FONCTIONNEMENT</v>
      </c>
      <c r="H91" t="str">
        <f>IF(ISBLANK('ENGAGEMENTS 2026'!C91),"",'ENGAGEMENTS 2026'!AF91)</f>
        <v>ENGAGE</v>
      </c>
      <c r="I91" t="str">
        <f>IF(ISBLANK('ENGAGEMENTS 2026'!C91),"",'ENGAGEMENTS 2026'!H91)</f>
        <v>VALIDE</v>
      </c>
      <c r="J91" s="72">
        <f>IF(ISBLANK('ENGAGEMENTS 2026'!C91),"",IF(AND(OR($E91="INFRUCTUEUX",$E91="ANNULE"),$C91="AOO-M"),'ENGAGEMENTS 2026'!P91,IF($H91="EN COURS DE PREENGAGEMENT",'ENGAGEMENTS 2026'!O91,IF($H91="PREENGAGE",IF($E91="ATTRIBUE",'ENGAGEMENTS 2026'!AE91,'ENGAGEMENTS 2026'!O91),'ENGAGEMENTS 2026'!AE91))))</f>
        <v>72000</v>
      </c>
      <c r="K91" s="97">
        <f>IF(ISBLANK('ENGAGEMENTS 2026'!W91),"",'ENGAGEMENTS 2026'!W91)</f>
        <v>46387</v>
      </c>
      <c r="L91" s="73">
        <f t="shared" ca="1" si="2"/>
        <v>-99</v>
      </c>
      <c r="M91" t="str">
        <f t="shared" si="3"/>
        <v>Engagé</v>
      </c>
      <c r="N91" t="str">
        <f>IF(ISBLANK('ENGAGEMENTS 2026'!C91),"",'ENGAGEMENTS 2026'!L91)</f>
        <v>Ordinaire</v>
      </c>
      <c r="O91" t="str">
        <f>IF(ISBLANK('ENGAGEMENTS 2026'!C91),"",'ENGAGEMENTS 2026'!M91)</f>
        <v>FONCTIONNEMENT</v>
      </c>
      <c r="P91" t="str">
        <f>IF(ISBLANK('ENGAGEMENTS 2026'!C91),"",'ENGAGEMENTS 2026'!K91)</f>
        <v>NON CONCERNE</v>
      </c>
      <c r="Q91" t="str">
        <f>IF($A91="","",IF(OR($E91="INFRUCTUEUX",$E91="ANNULE"),$A91&amp;"|"&amp;(COUNTIFS($A$2:$A91,$A91,$E$2:$E91,"INFRUCTUEUX")+COUNTIFS($A$2:$A91,$A91,$E$2:$E91,"ANNULE")),""))</f>
        <v/>
      </c>
    </row>
    <row r="92" spans="1:17" x14ac:dyDescent="0.25">
      <c r="A92" t="str">
        <f>IF(ISBLANK('ENGAGEMENTS 2026'!C92),"",IF('ENGAGEMENTS 2026'!C92="DTSI","DCT",'ENGAGEMENTS 2026'!C92))</f>
        <v>DINFOTV</v>
      </c>
      <c r="B92" t="str">
        <f>IF(ISBLANK('ENGAGEMENTS 2026'!C92),"",'ENGAGEMENTS 2026'!D92)</f>
        <v>PV N° : 01RC2025- DITV</v>
      </c>
      <c r="C92" t="str">
        <f>IF(ISBLANK('ENGAGEMENTS 2026'!C92),"",'ENGAGEMENTS 2026'!E92)</f>
        <v>CONTRAT</v>
      </c>
      <c r="D92" t="str">
        <f>IF(ISBLANK('ENGAGEMENTS 2026'!C92),"",'ENGAGEMENTS 2026'!G92)</f>
        <v>WIAM MOUDDOUN  -  Journaliste chargée de la préparation des magazines d'information, reportages, rédaction des JT et couverture du factuel</v>
      </c>
      <c r="E92" t="str">
        <f>IF(ISBLANK('ENGAGEMENTS 2026'!C92),"",'ENGAGEMENTS 2026'!I92)</f>
        <v>APPROUVE</v>
      </c>
      <c r="F92">
        <f>IF(ISBLANK('ENGAGEMENTS 2026'!C92),"",'ENGAGEMENTS 2026'!J92)</f>
        <v>0</v>
      </c>
      <c r="G92" t="str">
        <f>IF(ISBLANK('ENGAGEMENTS 2026'!C92),"",'ENGAGEMENTS 2026'!M92)</f>
        <v>FONCTIONNEMENT</v>
      </c>
      <c r="H92" t="str">
        <f>IF(ISBLANK('ENGAGEMENTS 2026'!C92),"",'ENGAGEMENTS 2026'!AF92)</f>
        <v>ENGAGE</v>
      </c>
      <c r="I92" t="str">
        <f>IF(ISBLANK('ENGAGEMENTS 2026'!C92),"",'ENGAGEMENTS 2026'!H92)</f>
        <v>VALIDE</v>
      </c>
      <c r="J92" s="72">
        <f>IF(ISBLANK('ENGAGEMENTS 2026'!C92),"",IF(AND(OR($E92="INFRUCTUEUX",$E92="ANNULE"),$C92="AOO-M"),'ENGAGEMENTS 2026'!P92,IF($H92="EN COURS DE PREENGAGEMENT",'ENGAGEMENTS 2026'!O92,IF($H92="PREENGAGE",IF($E92="ATTRIBUE",'ENGAGEMENTS 2026'!AE92,'ENGAGEMENTS 2026'!O92),'ENGAGEMENTS 2026'!AE92))))</f>
        <v>120000</v>
      </c>
      <c r="K92" s="97">
        <f>IF(ISBLANK('ENGAGEMENTS 2026'!W92),"",'ENGAGEMENTS 2026'!W92)</f>
        <v>46387</v>
      </c>
      <c r="L92" s="73">
        <f t="shared" ca="1" si="2"/>
        <v>-99</v>
      </c>
      <c r="M92" t="str">
        <f t="shared" si="3"/>
        <v>Engagé</v>
      </c>
      <c r="N92" t="str">
        <f>IF(ISBLANK('ENGAGEMENTS 2026'!C92),"",'ENGAGEMENTS 2026'!L92)</f>
        <v>Ordinaire</v>
      </c>
      <c r="O92" t="str">
        <f>IF(ISBLANK('ENGAGEMENTS 2026'!C92),"",'ENGAGEMENTS 2026'!M92)</f>
        <v>FONCTIONNEMENT</v>
      </c>
      <c r="P92" t="str">
        <f>IF(ISBLANK('ENGAGEMENTS 2026'!C92),"",'ENGAGEMENTS 2026'!K92)</f>
        <v>NON CONCERNE</v>
      </c>
      <c r="Q92" t="str">
        <f>IF($A92="","",IF(OR($E92="INFRUCTUEUX",$E92="ANNULE"),$A92&amp;"|"&amp;(COUNTIFS($A$2:$A92,$A92,$E$2:$E92,"INFRUCTUEUX")+COUNTIFS($A$2:$A92,$A92,$E$2:$E92,"ANNULE")),""))</f>
        <v/>
      </c>
    </row>
    <row r="93" spans="1:17" x14ac:dyDescent="0.25">
      <c r="A93" t="str">
        <f>IF(ISBLANK('ENGAGEMENTS 2026'!C93),"",IF('ENGAGEMENTS 2026'!C93="DTSI","DCT",'ENGAGEMENTS 2026'!C93))</f>
        <v>DINFOTV</v>
      </c>
      <c r="B93" t="str">
        <f>IF(ISBLANK('ENGAGEMENTS 2026'!C93),"",'ENGAGEMENTS 2026'!D93)</f>
        <v>PV N° : 01RC2025- DITV</v>
      </c>
      <c r="C93" t="str">
        <f>IF(ISBLANK('ENGAGEMENTS 2026'!C93),"",'ENGAGEMENTS 2026'!E93)</f>
        <v>CONTRAT</v>
      </c>
      <c r="D93" t="str">
        <f>IF(ISBLANK('ENGAGEMENTS 2026'!C93),"",'ENGAGEMENTS 2026'!G93)</f>
        <v>HOUDA NEJJAR  -  Scripte des journaux télévisés et toutes les émissions produites par la direction de l'Information TV</v>
      </c>
      <c r="E93" t="str">
        <f>IF(ISBLANK('ENGAGEMENTS 2026'!C93),"",'ENGAGEMENTS 2026'!I93)</f>
        <v>APPROUVE</v>
      </c>
      <c r="F93">
        <f>IF(ISBLANK('ENGAGEMENTS 2026'!C93),"",'ENGAGEMENTS 2026'!J93)</f>
        <v>0</v>
      </c>
      <c r="G93" t="str">
        <f>IF(ISBLANK('ENGAGEMENTS 2026'!C93),"",'ENGAGEMENTS 2026'!M93)</f>
        <v>FONCTIONNEMENT</v>
      </c>
      <c r="H93" t="str">
        <f>IF(ISBLANK('ENGAGEMENTS 2026'!C93),"",'ENGAGEMENTS 2026'!AF93)</f>
        <v>ENGAGE</v>
      </c>
      <c r="I93" t="str">
        <f>IF(ISBLANK('ENGAGEMENTS 2026'!C93),"",'ENGAGEMENTS 2026'!H93)</f>
        <v>VALIDE</v>
      </c>
      <c r="J93" s="72">
        <f>IF(ISBLANK('ENGAGEMENTS 2026'!C93),"",IF(AND(OR($E93="INFRUCTUEUX",$E93="ANNULE"),$C93="AOO-M"),'ENGAGEMENTS 2026'!P93,IF($H93="EN COURS DE PREENGAGEMENT",'ENGAGEMENTS 2026'!O93,IF($H93="PREENGAGE",IF($E93="ATTRIBUE",'ENGAGEMENTS 2026'!AE93,'ENGAGEMENTS 2026'!O93),'ENGAGEMENTS 2026'!AE93))))</f>
        <v>24000</v>
      </c>
      <c r="K93" s="97">
        <f>IF(ISBLANK('ENGAGEMENTS 2026'!W93),"",'ENGAGEMENTS 2026'!W93)</f>
        <v>46387</v>
      </c>
      <c r="L93" s="73">
        <f t="shared" ca="1" si="2"/>
        <v>-99</v>
      </c>
      <c r="M93" t="str">
        <f t="shared" si="3"/>
        <v>Engagé</v>
      </c>
      <c r="N93" t="str">
        <f>IF(ISBLANK('ENGAGEMENTS 2026'!C93),"",'ENGAGEMENTS 2026'!L93)</f>
        <v>Ordinaire</v>
      </c>
      <c r="O93" t="str">
        <f>IF(ISBLANK('ENGAGEMENTS 2026'!C93),"",'ENGAGEMENTS 2026'!M93)</f>
        <v>FONCTIONNEMENT</v>
      </c>
      <c r="P93" t="str">
        <f>IF(ISBLANK('ENGAGEMENTS 2026'!C93),"",'ENGAGEMENTS 2026'!K93)</f>
        <v>NON CONCERNE</v>
      </c>
      <c r="Q93" t="str">
        <f>IF($A93="","",IF(OR($E93="INFRUCTUEUX",$E93="ANNULE"),$A93&amp;"|"&amp;(COUNTIFS($A$2:$A93,$A93,$E$2:$E93,"INFRUCTUEUX")+COUNTIFS($A$2:$A93,$A93,$E$2:$E93,"ANNULE")),""))</f>
        <v/>
      </c>
    </row>
    <row r="94" spans="1:17" x14ac:dyDescent="0.25">
      <c r="A94" t="str">
        <f>IF(ISBLANK('ENGAGEMENTS 2026'!C94),"",IF('ENGAGEMENTS 2026'!C94="DTSI","DCT",'ENGAGEMENTS 2026'!C94))</f>
        <v>DINFOTV</v>
      </c>
      <c r="B94" t="str">
        <f>IF(ISBLANK('ENGAGEMENTS 2026'!C94),"",'ENGAGEMENTS 2026'!D94)</f>
        <v>PV N° : 01RC2025- DITV</v>
      </c>
      <c r="C94" t="str">
        <f>IF(ISBLANK('ENGAGEMENTS 2026'!C94),"",'ENGAGEMENTS 2026'!E94)</f>
        <v>CONTRAT</v>
      </c>
      <c r="D94" t="str">
        <f>IF(ISBLANK('ENGAGEMENTS 2026'!C94),"",'ENGAGEMENTS 2026'!G94)</f>
        <v>TAHRAOUI ABDELHGANI   -  Preneur de vue chargé de la réalisation de reportages et couvertures TV dans la province d'Essaouira et régions</v>
      </c>
      <c r="E94" t="str">
        <f>IF(ISBLANK('ENGAGEMENTS 2026'!C94),"",'ENGAGEMENTS 2026'!I94)</f>
        <v>APPROUVE</v>
      </c>
      <c r="F94">
        <f>IF(ISBLANK('ENGAGEMENTS 2026'!C94),"",'ENGAGEMENTS 2026'!J94)</f>
        <v>0</v>
      </c>
      <c r="G94" t="str">
        <f>IF(ISBLANK('ENGAGEMENTS 2026'!C94),"",'ENGAGEMENTS 2026'!M94)</f>
        <v>FONCTIONNEMENT</v>
      </c>
      <c r="H94" t="str">
        <f>IF(ISBLANK('ENGAGEMENTS 2026'!C94),"",'ENGAGEMENTS 2026'!AF94)</f>
        <v>ENGAGE</v>
      </c>
      <c r="I94" t="str">
        <f>IF(ISBLANK('ENGAGEMENTS 2026'!C94),"",'ENGAGEMENTS 2026'!H94)</f>
        <v>VALIDE</v>
      </c>
      <c r="J94" s="72">
        <f>IF(ISBLANK('ENGAGEMENTS 2026'!C94),"",IF(AND(OR($E94="INFRUCTUEUX",$E94="ANNULE"),$C94="AOO-M"),'ENGAGEMENTS 2026'!P94,IF($H94="EN COURS DE PREENGAGEMENT",'ENGAGEMENTS 2026'!O94,IF($H94="PREENGAGE",IF($E94="ATTRIBUE",'ENGAGEMENTS 2026'!AE94,'ENGAGEMENTS 2026'!O94),'ENGAGEMENTS 2026'!AE94))))</f>
        <v>44571.360000000001</v>
      </c>
      <c r="K94" s="97">
        <f>IF(ISBLANK('ENGAGEMENTS 2026'!W94),"",'ENGAGEMENTS 2026'!W94)</f>
        <v>46387</v>
      </c>
      <c r="L94" s="73">
        <f t="shared" ca="1" si="2"/>
        <v>-99</v>
      </c>
      <c r="M94" t="str">
        <f t="shared" si="3"/>
        <v>Engagé</v>
      </c>
      <c r="N94" t="str">
        <f>IF(ISBLANK('ENGAGEMENTS 2026'!C94),"",'ENGAGEMENTS 2026'!L94)</f>
        <v>Ordinaire</v>
      </c>
      <c r="O94" t="str">
        <f>IF(ISBLANK('ENGAGEMENTS 2026'!C94),"",'ENGAGEMENTS 2026'!M94)</f>
        <v>FONCTIONNEMENT</v>
      </c>
      <c r="P94" t="str">
        <f>IF(ISBLANK('ENGAGEMENTS 2026'!C94),"",'ENGAGEMENTS 2026'!K94)</f>
        <v>NON CONCERNE</v>
      </c>
      <c r="Q94" t="str">
        <f>IF($A94="","",IF(OR($E94="INFRUCTUEUX",$E94="ANNULE"),$A94&amp;"|"&amp;(COUNTIFS($A$2:$A94,$A94,$E$2:$E94,"INFRUCTUEUX")+COUNTIFS($A$2:$A94,$A94,$E$2:$E94,"ANNULE")),""))</f>
        <v/>
      </c>
    </row>
    <row r="95" spans="1:17" x14ac:dyDescent="0.25">
      <c r="A95" t="str">
        <f>IF(ISBLANK('ENGAGEMENTS 2026'!C95),"",IF('ENGAGEMENTS 2026'!C95="DTSI","DCT",'ENGAGEMENTS 2026'!C95))</f>
        <v>DINFOTV</v>
      </c>
      <c r="B95" t="str">
        <f>IF(ISBLANK('ENGAGEMENTS 2026'!C95),"",'ENGAGEMENTS 2026'!D95)</f>
        <v>PV N° : 01RC2025- DITV</v>
      </c>
      <c r="C95" t="str">
        <f>IF(ISBLANK('ENGAGEMENTS 2026'!C95),"",'ENGAGEMENTS 2026'!E95)</f>
        <v>CONTRAT</v>
      </c>
      <c r="D95" t="str">
        <f>IF(ISBLANK('ENGAGEMENTS 2026'!C95),"",'ENGAGEMENTS 2026'!G95)</f>
        <v>FADILI AHMED   -  Preneur de vue chargé de la réalisation de reportages et couvertures TV dans la province d’Ifran Azrou</v>
      </c>
      <c r="E95" t="str">
        <f>IF(ISBLANK('ENGAGEMENTS 2026'!C95),"",'ENGAGEMENTS 2026'!I95)</f>
        <v>APPROUVE</v>
      </c>
      <c r="F95">
        <f>IF(ISBLANK('ENGAGEMENTS 2026'!C95),"",'ENGAGEMENTS 2026'!J95)</f>
        <v>0</v>
      </c>
      <c r="G95" t="str">
        <f>IF(ISBLANK('ENGAGEMENTS 2026'!C95),"",'ENGAGEMENTS 2026'!M95)</f>
        <v>FONCTIONNEMENT</v>
      </c>
      <c r="H95" t="str">
        <f>IF(ISBLANK('ENGAGEMENTS 2026'!C95),"",'ENGAGEMENTS 2026'!AF95)</f>
        <v>ENGAGE</v>
      </c>
      <c r="I95" t="str">
        <f>IF(ISBLANK('ENGAGEMENTS 2026'!C95),"",'ENGAGEMENTS 2026'!H95)</f>
        <v>VALIDE</v>
      </c>
      <c r="J95" s="72">
        <f>IF(ISBLANK('ENGAGEMENTS 2026'!C95),"",IF(AND(OR($E95="INFRUCTUEUX",$E95="ANNULE"),$C95="AOO-M"),'ENGAGEMENTS 2026'!P95,IF($H95="EN COURS DE PREENGAGEMENT",'ENGAGEMENTS 2026'!O95,IF($H95="PREENGAGE",IF($E95="ATTRIBUE",'ENGAGEMENTS 2026'!AE95,'ENGAGEMENTS 2026'!O95),'ENGAGEMENTS 2026'!AE95))))</f>
        <v>72000</v>
      </c>
      <c r="K95" s="97">
        <f>IF(ISBLANK('ENGAGEMENTS 2026'!W95),"",'ENGAGEMENTS 2026'!W95)</f>
        <v>46387</v>
      </c>
      <c r="L95" s="73">
        <f t="shared" ca="1" si="2"/>
        <v>-99</v>
      </c>
      <c r="M95" t="str">
        <f t="shared" si="3"/>
        <v>Engagé</v>
      </c>
      <c r="N95" t="str">
        <f>IF(ISBLANK('ENGAGEMENTS 2026'!C95),"",'ENGAGEMENTS 2026'!L95)</f>
        <v>Ordinaire</v>
      </c>
      <c r="O95" t="str">
        <f>IF(ISBLANK('ENGAGEMENTS 2026'!C95),"",'ENGAGEMENTS 2026'!M95)</f>
        <v>FONCTIONNEMENT</v>
      </c>
      <c r="P95" t="str">
        <f>IF(ISBLANK('ENGAGEMENTS 2026'!C95),"",'ENGAGEMENTS 2026'!K95)</f>
        <v>NON CONCERNE</v>
      </c>
      <c r="Q95" t="str">
        <f>IF($A95="","",IF(OR($E95="INFRUCTUEUX",$E95="ANNULE"),$A95&amp;"|"&amp;(COUNTIFS($A$2:$A95,$A95,$E$2:$E95,"INFRUCTUEUX")+COUNTIFS($A$2:$A95,$A95,$E$2:$E95,"ANNULE")),""))</f>
        <v/>
      </c>
    </row>
    <row r="96" spans="1:17" x14ac:dyDescent="0.25">
      <c r="A96" t="str">
        <f>IF(ISBLANK('ENGAGEMENTS 2026'!C96),"",IF('ENGAGEMENTS 2026'!C96="DTSI","DCT",'ENGAGEMENTS 2026'!C96))</f>
        <v>DINFOTV</v>
      </c>
      <c r="B96" t="str">
        <f>IF(ISBLANK('ENGAGEMENTS 2026'!C96),"",'ENGAGEMENTS 2026'!D96)</f>
        <v>PV N° : 01RC2025- DITV</v>
      </c>
      <c r="C96" t="str">
        <f>IF(ISBLANK('ENGAGEMENTS 2026'!C96),"",'ENGAGEMENTS 2026'!E96)</f>
        <v>CONTRAT</v>
      </c>
      <c r="D96" t="str">
        <f>IF(ISBLANK('ENGAGEMENTS 2026'!C96),"",'ENGAGEMENTS 2026'!G96)</f>
        <v>KHALID AIT HSSAIN  -  Coiffeur et maquilleur des animateurs et des invités participants au journal télévisé de la chaine ALOULA.</v>
      </c>
      <c r="E96" t="str">
        <f>IF(ISBLANK('ENGAGEMENTS 2026'!C96),"",'ENGAGEMENTS 2026'!I96)</f>
        <v>APPROUVE</v>
      </c>
      <c r="F96">
        <f>IF(ISBLANK('ENGAGEMENTS 2026'!C96),"",'ENGAGEMENTS 2026'!J96)</f>
        <v>0</v>
      </c>
      <c r="G96" t="str">
        <f>IF(ISBLANK('ENGAGEMENTS 2026'!C96),"",'ENGAGEMENTS 2026'!M96)</f>
        <v>FONCTIONNEMENT</v>
      </c>
      <c r="H96" t="str">
        <f>IF(ISBLANK('ENGAGEMENTS 2026'!C96),"",'ENGAGEMENTS 2026'!AF96)</f>
        <v>ENGAGE</v>
      </c>
      <c r="I96" t="str">
        <f>IF(ISBLANK('ENGAGEMENTS 2026'!C96),"",'ENGAGEMENTS 2026'!H96)</f>
        <v>VALIDE</v>
      </c>
      <c r="J96" s="72">
        <f>IF(ISBLANK('ENGAGEMENTS 2026'!C96),"",IF(AND(OR($E96="INFRUCTUEUX",$E96="ANNULE"),$C96="AOO-M"),'ENGAGEMENTS 2026'!P96,IF($H96="EN COURS DE PREENGAGEMENT",'ENGAGEMENTS 2026'!O96,IF($H96="PREENGAGE",IF($E96="ATTRIBUE",'ENGAGEMENTS 2026'!AE96,'ENGAGEMENTS 2026'!O96),'ENGAGEMENTS 2026'!AE96))))</f>
        <v>72000</v>
      </c>
      <c r="K96" s="97">
        <f>IF(ISBLANK('ENGAGEMENTS 2026'!W96),"",'ENGAGEMENTS 2026'!W96)</f>
        <v>46387</v>
      </c>
      <c r="L96" s="73">
        <f t="shared" ca="1" si="2"/>
        <v>-99</v>
      </c>
      <c r="M96" t="str">
        <f t="shared" si="3"/>
        <v>Engagé</v>
      </c>
      <c r="N96" t="str">
        <f>IF(ISBLANK('ENGAGEMENTS 2026'!C96),"",'ENGAGEMENTS 2026'!L96)</f>
        <v>Ordinaire</v>
      </c>
      <c r="O96" t="str">
        <f>IF(ISBLANK('ENGAGEMENTS 2026'!C96),"",'ENGAGEMENTS 2026'!M96)</f>
        <v>FONCTIONNEMENT</v>
      </c>
      <c r="P96" t="str">
        <f>IF(ISBLANK('ENGAGEMENTS 2026'!C96),"",'ENGAGEMENTS 2026'!K96)</f>
        <v>NON CONCERNE</v>
      </c>
      <c r="Q96" t="str">
        <f>IF($A96="","",IF(OR($E96="INFRUCTUEUX",$E96="ANNULE"),$A96&amp;"|"&amp;(COUNTIFS($A$2:$A96,$A96,$E$2:$E96,"INFRUCTUEUX")+COUNTIFS($A$2:$A96,$A96,$E$2:$E96,"ANNULE")),""))</f>
        <v/>
      </c>
    </row>
    <row r="97" spans="1:17" x14ac:dyDescent="0.25">
      <c r="A97" t="str">
        <f>IF(ISBLANK('ENGAGEMENTS 2026'!C97),"",IF('ENGAGEMENTS 2026'!C97="DTSI","DCT",'ENGAGEMENTS 2026'!C97))</f>
        <v>DINFOTV</v>
      </c>
      <c r="B97" t="str">
        <f>IF(ISBLANK('ENGAGEMENTS 2026'!C97),"",'ENGAGEMENTS 2026'!D97)</f>
        <v>PV N° : 01RC2025- DITV</v>
      </c>
      <c r="C97" t="str">
        <f>IF(ISBLANK('ENGAGEMENTS 2026'!C97),"",'ENGAGEMENTS 2026'!E97)</f>
        <v>CONTRAT</v>
      </c>
      <c r="D97" t="str">
        <f>IF(ISBLANK('ENGAGEMENTS 2026'!C97),"",'ENGAGEMENTS 2026'!G97)</f>
        <v>SOUKAINA HACHIMI  -  Journaliste chargée de la préparation des magazines d'information, reportages, rédaction des JT et couverture du factuel</v>
      </c>
      <c r="E97" t="str">
        <f>IF(ISBLANK('ENGAGEMENTS 2026'!C97),"",'ENGAGEMENTS 2026'!I97)</f>
        <v>APPROUVE</v>
      </c>
      <c r="F97">
        <f>IF(ISBLANK('ENGAGEMENTS 2026'!C97),"",'ENGAGEMENTS 2026'!J97)</f>
        <v>0</v>
      </c>
      <c r="G97" t="str">
        <f>IF(ISBLANK('ENGAGEMENTS 2026'!C97),"",'ENGAGEMENTS 2026'!M97)</f>
        <v>FONCTIONNEMENT</v>
      </c>
      <c r="H97" t="str">
        <f>IF(ISBLANK('ENGAGEMENTS 2026'!C97),"",'ENGAGEMENTS 2026'!AF97)</f>
        <v>ENGAGE</v>
      </c>
      <c r="I97" t="str">
        <f>IF(ISBLANK('ENGAGEMENTS 2026'!C97),"",'ENGAGEMENTS 2026'!H97)</f>
        <v>VALIDE</v>
      </c>
      <c r="J97" s="72">
        <f>IF(ISBLANK('ENGAGEMENTS 2026'!C97),"",IF(AND(OR($E97="INFRUCTUEUX",$E97="ANNULE"),$C97="AOO-M"),'ENGAGEMENTS 2026'!P97,IF($H97="EN COURS DE PREENGAGEMENT",'ENGAGEMENTS 2026'!O97,IF($H97="PREENGAGE",IF($E97="ATTRIBUE",'ENGAGEMENTS 2026'!AE97,'ENGAGEMENTS 2026'!O97),'ENGAGEMENTS 2026'!AE97))))</f>
        <v>120000</v>
      </c>
      <c r="K97" s="97">
        <f>IF(ISBLANK('ENGAGEMENTS 2026'!W97),"",'ENGAGEMENTS 2026'!W97)</f>
        <v>46387</v>
      </c>
      <c r="L97" s="73">
        <f t="shared" ca="1" si="2"/>
        <v>-99</v>
      </c>
      <c r="M97" t="str">
        <f t="shared" si="3"/>
        <v>Engagé</v>
      </c>
      <c r="N97" t="str">
        <f>IF(ISBLANK('ENGAGEMENTS 2026'!C97),"",'ENGAGEMENTS 2026'!L97)</f>
        <v>Ordinaire</v>
      </c>
      <c r="O97" t="str">
        <f>IF(ISBLANK('ENGAGEMENTS 2026'!C97),"",'ENGAGEMENTS 2026'!M97)</f>
        <v>FONCTIONNEMENT</v>
      </c>
      <c r="P97" t="str">
        <f>IF(ISBLANK('ENGAGEMENTS 2026'!C97),"",'ENGAGEMENTS 2026'!K97)</f>
        <v>NON CONCERNE</v>
      </c>
      <c r="Q97" t="str">
        <f>IF($A97="","",IF(OR($E97="INFRUCTUEUX",$E97="ANNULE"),$A97&amp;"|"&amp;(COUNTIFS($A$2:$A97,$A97,$E$2:$E97,"INFRUCTUEUX")+COUNTIFS($A$2:$A97,$A97,$E$2:$E97,"ANNULE")),""))</f>
        <v/>
      </c>
    </row>
    <row r="98" spans="1:17" x14ac:dyDescent="0.25">
      <c r="A98" t="str">
        <f>IF(ISBLANK('ENGAGEMENTS 2026'!C98),"",IF('ENGAGEMENTS 2026'!C98="DTSI","DCT",'ENGAGEMENTS 2026'!C98))</f>
        <v>DINFOTV</v>
      </c>
      <c r="B98" t="str">
        <f>IF(ISBLANK('ENGAGEMENTS 2026'!C98),"",'ENGAGEMENTS 2026'!D98)</f>
        <v>PV N° : 01RC2025- DITV</v>
      </c>
      <c r="C98" t="str">
        <f>IF(ISBLANK('ENGAGEMENTS 2026'!C98),"",'ENGAGEMENTS 2026'!E98)</f>
        <v>CONTRAT</v>
      </c>
      <c r="D98" t="str">
        <f>IF(ISBLANK('ENGAGEMENTS 2026'!C98),"",'ENGAGEMENTS 2026'!G98)</f>
        <v>MAHDI KARRAKCHOU  -  Le montage des journaux télévisés et toutes les émissions produites par la direction de l'Information TV</v>
      </c>
      <c r="E98" t="str">
        <f>IF(ISBLANK('ENGAGEMENTS 2026'!C98),"",'ENGAGEMENTS 2026'!I98)</f>
        <v>APPROUVE</v>
      </c>
      <c r="F98">
        <f>IF(ISBLANK('ENGAGEMENTS 2026'!C98),"",'ENGAGEMENTS 2026'!J98)</f>
        <v>0</v>
      </c>
      <c r="G98" t="str">
        <f>IF(ISBLANK('ENGAGEMENTS 2026'!C98),"",'ENGAGEMENTS 2026'!M98)</f>
        <v>FONCTIONNEMENT</v>
      </c>
      <c r="H98" t="str">
        <f>IF(ISBLANK('ENGAGEMENTS 2026'!C98),"",'ENGAGEMENTS 2026'!AF98)</f>
        <v>ENGAGE</v>
      </c>
      <c r="I98" t="str">
        <f>IF(ISBLANK('ENGAGEMENTS 2026'!C98),"",'ENGAGEMENTS 2026'!H98)</f>
        <v>VALIDE</v>
      </c>
      <c r="J98" s="72">
        <f>IF(ISBLANK('ENGAGEMENTS 2026'!C98),"",IF(AND(OR($E98="INFRUCTUEUX",$E98="ANNULE"),$C98="AOO-M"),'ENGAGEMENTS 2026'!P98,IF($H98="EN COURS DE PREENGAGEMENT",'ENGAGEMENTS 2026'!O98,IF($H98="PREENGAGE",IF($E98="ATTRIBUE",'ENGAGEMENTS 2026'!AE98,'ENGAGEMENTS 2026'!O98),'ENGAGEMENTS 2026'!AE98))))</f>
        <v>108000</v>
      </c>
      <c r="K98" s="97">
        <f>IF(ISBLANK('ENGAGEMENTS 2026'!W98),"",'ENGAGEMENTS 2026'!W98)</f>
        <v>46387</v>
      </c>
      <c r="L98" s="73">
        <f t="shared" ca="1" si="2"/>
        <v>-99</v>
      </c>
      <c r="M98" t="str">
        <f t="shared" si="3"/>
        <v>Engagé</v>
      </c>
      <c r="N98" t="str">
        <f>IF(ISBLANK('ENGAGEMENTS 2026'!C98),"",'ENGAGEMENTS 2026'!L98)</f>
        <v>Ordinaire</v>
      </c>
      <c r="O98" t="str">
        <f>IF(ISBLANK('ENGAGEMENTS 2026'!C98),"",'ENGAGEMENTS 2026'!M98)</f>
        <v>FONCTIONNEMENT</v>
      </c>
      <c r="P98" t="str">
        <f>IF(ISBLANK('ENGAGEMENTS 2026'!C98),"",'ENGAGEMENTS 2026'!K98)</f>
        <v>NON CONCERNE</v>
      </c>
      <c r="Q98" t="str">
        <f>IF($A98="","",IF(OR($E98="INFRUCTUEUX",$E98="ANNULE"),$A98&amp;"|"&amp;(COUNTIFS($A$2:$A98,$A98,$E$2:$E98,"INFRUCTUEUX")+COUNTIFS($A$2:$A98,$A98,$E$2:$E98,"ANNULE")),""))</f>
        <v/>
      </c>
    </row>
    <row r="99" spans="1:17" x14ac:dyDescent="0.25">
      <c r="A99" t="str">
        <f>IF(ISBLANK('ENGAGEMENTS 2026'!C99),"",IF('ENGAGEMENTS 2026'!C99="DTSI","DCT",'ENGAGEMENTS 2026'!C99))</f>
        <v>DINFOTV</v>
      </c>
      <c r="B99" t="str">
        <f>IF(ISBLANK('ENGAGEMENTS 2026'!C99),"",'ENGAGEMENTS 2026'!D99)</f>
        <v>PV N° : 01RC2025- DITV</v>
      </c>
      <c r="C99" t="str">
        <f>IF(ISBLANK('ENGAGEMENTS 2026'!C99),"",'ENGAGEMENTS 2026'!E99)</f>
        <v>CONTRAT</v>
      </c>
      <c r="D99" t="str">
        <f>IF(ISBLANK('ENGAGEMENTS 2026'!C99),"",'ENGAGEMENTS 2026'!G99)</f>
        <v>MOUNIR LAHSAIEN -  Coiffeur et maquilleur des animateurs et des invités participants au journal télévisé de la chaine Al Aoula</v>
      </c>
      <c r="E99" t="str">
        <f>IF(ISBLANK('ENGAGEMENTS 2026'!C99),"",'ENGAGEMENTS 2026'!I99)</f>
        <v>APPROUVE</v>
      </c>
      <c r="F99">
        <f>IF(ISBLANK('ENGAGEMENTS 2026'!C99),"",'ENGAGEMENTS 2026'!J99)</f>
        <v>0</v>
      </c>
      <c r="G99" t="str">
        <f>IF(ISBLANK('ENGAGEMENTS 2026'!C99),"",'ENGAGEMENTS 2026'!M99)</f>
        <v>FONCTIONNEMENT</v>
      </c>
      <c r="H99" t="str">
        <f>IF(ISBLANK('ENGAGEMENTS 2026'!C99),"",'ENGAGEMENTS 2026'!AF99)</f>
        <v>ENGAGE</v>
      </c>
      <c r="I99" t="str">
        <f>IF(ISBLANK('ENGAGEMENTS 2026'!C99),"",'ENGAGEMENTS 2026'!H99)</f>
        <v>VALIDE</v>
      </c>
      <c r="J99" s="72">
        <f>IF(ISBLANK('ENGAGEMENTS 2026'!C99),"",IF(AND(OR($E99="INFRUCTUEUX",$E99="ANNULE"),$C99="AOO-M"),'ENGAGEMENTS 2026'!P99,IF($H99="EN COURS DE PREENGAGEMENT",'ENGAGEMENTS 2026'!O99,IF($H99="PREENGAGE",IF($E99="ATTRIBUE",'ENGAGEMENTS 2026'!AE99,'ENGAGEMENTS 2026'!O99),'ENGAGEMENTS 2026'!AE99))))</f>
        <v>72000</v>
      </c>
      <c r="K99" s="97">
        <f>IF(ISBLANK('ENGAGEMENTS 2026'!W99),"",'ENGAGEMENTS 2026'!W99)</f>
        <v>46387</v>
      </c>
      <c r="L99" s="73">
        <f t="shared" ca="1" si="2"/>
        <v>-99</v>
      </c>
      <c r="M99" t="str">
        <f t="shared" si="3"/>
        <v>Engagé</v>
      </c>
      <c r="N99" t="str">
        <f>IF(ISBLANK('ENGAGEMENTS 2026'!C99),"",'ENGAGEMENTS 2026'!L99)</f>
        <v>Ordinaire</v>
      </c>
      <c r="O99" t="str">
        <f>IF(ISBLANK('ENGAGEMENTS 2026'!C99),"",'ENGAGEMENTS 2026'!M99)</f>
        <v>FONCTIONNEMENT</v>
      </c>
      <c r="P99" t="str">
        <f>IF(ISBLANK('ENGAGEMENTS 2026'!C99),"",'ENGAGEMENTS 2026'!K99)</f>
        <v>NON CONCERNE</v>
      </c>
      <c r="Q99" t="str">
        <f>IF($A99="","",IF(OR($E99="INFRUCTUEUX",$E99="ANNULE"),$A99&amp;"|"&amp;(COUNTIFS($A$2:$A99,$A99,$E$2:$E99,"INFRUCTUEUX")+COUNTIFS($A$2:$A99,$A99,$E$2:$E99,"ANNULE")),""))</f>
        <v/>
      </c>
    </row>
    <row r="100" spans="1:17" x14ac:dyDescent="0.25">
      <c r="A100" t="str">
        <f>IF(ISBLANK('ENGAGEMENTS 2026'!C100),"",IF('ENGAGEMENTS 2026'!C100="DTSI","DCT",'ENGAGEMENTS 2026'!C100))</f>
        <v>DINFOTV</v>
      </c>
      <c r="B100" t="str">
        <f>IF(ISBLANK('ENGAGEMENTS 2026'!C100),"",'ENGAGEMENTS 2026'!D100)</f>
        <v>PV N° : 01RC2025- DITV</v>
      </c>
      <c r="C100" t="str">
        <f>IF(ISBLANK('ENGAGEMENTS 2026'!C100),"",'ENGAGEMENTS 2026'!E100)</f>
        <v>CONTRAT</v>
      </c>
      <c r="D100" t="str">
        <f>IF(ISBLANK('ENGAGEMENTS 2026'!C100),"",'ENGAGEMENTS 2026'!G100)</f>
        <v>EL AAZIZ ABDERRAZZAQ  -  Chef d'édition des journaux télévisés</v>
      </c>
      <c r="E100" t="str">
        <f>IF(ISBLANK('ENGAGEMENTS 2026'!C100),"",'ENGAGEMENTS 2026'!I100)</f>
        <v>APPROUVE</v>
      </c>
      <c r="F100">
        <f>IF(ISBLANK('ENGAGEMENTS 2026'!C100),"",'ENGAGEMENTS 2026'!J100)</f>
        <v>0</v>
      </c>
      <c r="G100" t="str">
        <f>IF(ISBLANK('ENGAGEMENTS 2026'!C100),"",'ENGAGEMENTS 2026'!M100)</f>
        <v>FONCTIONNEMENT</v>
      </c>
      <c r="H100" t="str">
        <f>IF(ISBLANK('ENGAGEMENTS 2026'!C100),"",'ENGAGEMENTS 2026'!AF100)</f>
        <v>ENGAGE</v>
      </c>
      <c r="I100" t="str">
        <f>IF(ISBLANK('ENGAGEMENTS 2026'!C100),"",'ENGAGEMENTS 2026'!H100)</f>
        <v>VALIDE</v>
      </c>
      <c r="J100" s="72">
        <f>IF(ISBLANK('ENGAGEMENTS 2026'!C100),"",IF(AND(OR($E100="INFRUCTUEUX",$E100="ANNULE"),$C100="AOO-M"),'ENGAGEMENTS 2026'!P100,IF($H100="EN COURS DE PREENGAGEMENT",'ENGAGEMENTS 2026'!O100,IF($H100="PREENGAGE",IF($E100="ATTRIBUE",'ENGAGEMENTS 2026'!AE100,'ENGAGEMENTS 2026'!O100),'ENGAGEMENTS 2026'!AE100))))</f>
        <v>240000</v>
      </c>
      <c r="K100" s="97">
        <f>IF(ISBLANK('ENGAGEMENTS 2026'!W100),"",'ENGAGEMENTS 2026'!W100)</f>
        <v>46387</v>
      </c>
      <c r="L100" s="73">
        <f t="shared" ca="1" si="2"/>
        <v>-99</v>
      </c>
      <c r="M100" t="str">
        <f t="shared" si="3"/>
        <v>Engagé</v>
      </c>
      <c r="N100" t="str">
        <f>IF(ISBLANK('ENGAGEMENTS 2026'!C100),"",'ENGAGEMENTS 2026'!L100)</f>
        <v>Ordinaire</v>
      </c>
      <c r="O100" t="str">
        <f>IF(ISBLANK('ENGAGEMENTS 2026'!C100),"",'ENGAGEMENTS 2026'!M100)</f>
        <v>FONCTIONNEMENT</v>
      </c>
      <c r="P100" t="str">
        <f>IF(ISBLANK('ENGAGEMENTS 2026'!C100),"",'ENGAGEMENTS 2026'!K100)</f>
        <v>NON CONCERNE</v>
      </c>
      <c r="Q100" t="str">
        <f>IF($A100="","",IF(OR($E100="INFRUCTUEUX",$E100="ANNULE"),$A100&amp;"|"&amp;(COUNTIFS($A$2:$A100,$A100,$E$2:$E100,"INFRUCTUEUX")+COUNTIFS($A$2:$A100,$A100,$E$2:$E100,"ANNULE")),""))</f>
        <v/>
      </c>
    </row>
    <row r="101" spans="1:17" x14ac:dyDescent="0.25">
      <c r="A101" t="str">
        <f>IF(ISBLANK('ENGAGEMENTS 2026'!C101),"",IF('ENGAGEMENTS 2026'!C101="DTSI","DCT",'ENGAGEMENTS 2026'!C101))</f>
        <v>DINFOTV</v>
      </c>
      <c r="B101" t="str">
        <f>IF(ISBLANK('ENGAGEMENTS 2026'!C101),"",'ENGAGEMENTS 2026'!D101)</f>
        <v>PV N° : 01RC2025- DITV</v>
      </c>
      <c r="C101" t="str">
        <f>IF(ISBLANK('ENGAGEMENTS 2026'!C101),"",'ENGAGEMENTS 2026'!E101)</f>
        <v>CONTRAT</v>
      </c>
      <c r="D101" t="str">
        <f>IF(ISBLANK('ENGAGEMENTS 2026'!C101),"",'ENGAGEMENTS 2026'!G101)</f>
        <v>BOUJOUBBOU ABDELHAKIM  -  Chef d'édition des journaux télévisés</v>
      </c>
      <c r="E101" t="str">
        <f>IF(ISBLANK('ENGAGEMENTS 2026'!C101),"",'ENGAGEMENTS 2026'!I101)</f>
        <v>APPROUVE</v>
      </c>
      <c r="F101">
        <f>IF(ISBLANK('ENGAGEMENTS 2026'!C101),"",'ENGAGEMENTS 2026'!J101)</f>
        <v>0</v>
      </c>
      <c r="G101" t="str">
        <f>IF(ISBLANK('ENGAGEMENTS 2026'!C101),"",'ENGAGEMENTS 2026'!M101)</f>
        <v>FONCTIONNEMENT</v>
      </c>
      <c r="H101" t="str">
        <f>IF(ISBLANK('ENGAGEMENTS 2026'!C101),"",'ENGAGEMENTS 2026'!AF101)</f>
        <v>ENGAGE</v>
      </c>
      <c r="I101" t="str">
        <f>IF(ISBLANK('ENGAGEMENTS 2026'!C101),"",'ENGAGEMENTS 2026'!H101)</f>
        <v>VALIDE</v>
      </c>
      <c r="J101" s="72">
        <f>IF(ISBLANK('ENGAGEMENTS 2026'!C101),"",IF(AND(OR($E101="INFRUCTUEUX",$E101="ANNULE"),$C101="AOO-M"),'ENGAGEMENTS 2026'!P101,IF($H101="EN COURS DE PREENGAGEMENT",'ENGAGEMENTS 2026'!O101,IF($H101="PREENGAGE",IF($E101="ATTRIBUE",'ENGAGEMENTS 2026'!AE101,'ENGAGEMENTS 2026'!O101),'ENGAGEMENTS 2026'!AE101))))</f>
        <v>240000</v>
      </c>
      <c r="K101" s="97">
        <f>IF(ISBLANK('ENGAGEMENTS 2026'!W101),"",'ENGAGEMENTS 2026'!W101)</f>
        <v>46387</v>
      </c>
      <c r="L101" s="73">
        <f t="shared" ca="1" si="2"/>
        <v>-99</v>
      </c>
      <c r="M101" t="str">
        <f t="shared" si="3"/>
        <v>Engagé</v>
      </c>
      <c r="N101" t="str">
        <f>IF(ISBLANK('ENGAGEMENTS 2026'!C101),"",'ENGAGEMENTS 2026'!L101)</f>
        <v>Ordinaire</v>
      </c>
      <c r="O101" t="str">
        <f>IF(ISBLANK('ENGAGEMENTS 2026'!C101),"",'ENGAGEMENTS 2026'!M101)</f>
        <v>FONCTIONNEMENT</v>
      </c>
      <c r="P101" t="str">
        <f>IF(ISBLANK('ENGAGEMENTS 2026'!C101),"",'ENGAGEMENTS 2026'!K101)</f>
        <v>NON CONCERNE</v>
      </c>
      <c r="Q101" t="str">
        <f>IF($A101="","",IF(OR($E101="INFRUCTUEUX",$E101="ANNULE"),$A101&amp;"|"&amp;(COUNTIFS($A$2:$A101,$A101,$E$2:$E101,"INFRUCTUEUX")+COUNTIFS($A$2:$A101,$A101,$E$2:$E101,"ANNULE")),""))</f>
        <v/>
      </c>
    </row>
    <row r="102" spans="1:17" x14ac:dyDescent="0.25">
      <c r="A102" t="str">
        <f>IF(ISBLANK('ENGAGEMENTS 2026'!C102),"",IF('ENGAGEMENTS 2026'!C102="DTSI","DCT",'ENGAGEMENTS 2026'!C102))</f>
        <v>DINFOTV</v>
      </c>
      <c r="B102" t="str">
        <f>IF(ISBLANK('ENGAGEMENTS 2026'!C102),"",'ENGAGEMENTS 2026'!D102)</f>
        <v>PV N° : 01RC2025- DITV</v>
      </c>
      <c r="C102" t="str">
        <f>IF(ISBLANK('ENGAGEMENTS 2026'!C102),"",'ENGAGEMENTS 2026'!E102)</f>
        <v>CONTRAT</v>
      </c>
      <c r="D102" t="str">
        <f>IF(ISBLANK('ENGAGEMENTS 2026'!C102),"",'ENGAGEMENTS 2026'!G102)</f>
        <v>MOULINE LILIA  -  Styliste, Maquilleuse et Habilleuse des journalistes et présentateurs chargés de la présentation des émissions</v>
      </c>
      <c r="E102" t="str">
        <f>IF(ISBLANK('ENGAGEMENTS 2026'!C102),"",'ENGAGEMENTS 2026'!I102)</f>
        <v>APPROUVE</v>
      </c>
      <c r="F102">
        <f>IF(ISBLANK('ENGAGEMENTS 2026'!C102),"",'ENGAGEMENTS 2026'!J102)</f>
        <v>0</v>
      </c>
      <c r="G102" t="str">
        <f>IF(ISBLANK('ENGAGEMENTS 2026'!C102),"",'ENGAGEMENTS 2026'!M102)</f>
        <v>FONCTIONNEMENT</v>
      </c>
      <c r="H102" t="str">
        <f>IF(ISBLANK('ENGAGEMENTS 2026'!C102),"",'ENGAGEMENTS 2026'!AF102)</f>
        <v>ENGAGE</v>
      </c>
      <c r="I102" t="str">
        <f>IF(ISBLANK('ENGAGEMENTS 2026'!C102),"",'ENGAGEMENTS 2026'!H102)</f>
        <v>VALIDE</v>
      </c>
      <c r="J102" s="72">
        <f>IF(ISBLANK('ENGAGEMENTS 2026'!C102),"",IF(AND(OR($E102="INFRUCTUEUX",$E102="ANNULE"),$C102="AOO-M"),'ENGAGEMENTS 2026'!P102,IF($H102="EN COURS DE PREENGAGEMENT",'ENGAGEMENTS 2026'!O102,IF($H102="PREENGAGE",IF($E102="ATTRIBUE",'ENGAGEMENTS 2026'!AE102,'ENGAGEMENTS 2026'!O102),'ENGAGEMENTS 2026'!AE102))))</f>
        <v>846449.14</v>
      </c>
      <c r="K102" s="97">
        <f>IF(ISBLANK('ENGAGEMENTS 2026'!W102),"",'ENGAGEMENTS 2026'!W102)</f>
        <v>46387</v>
      </c>
      <c r="L102" s="73">
        <f t="shared" ca="1" si="2"/>
        <v>-99</v>
      </c>
      <c r="M102" t="str">
        <f t="shared" si="3"/>
        <v>Engagé</v>
      </c>
      <c r="N102" t="str">
        <f>IF(ISBLANK('ENGAGEMENTS 2026'!C102),"",'ENGAGEMENTS 2026'!L102)</f>
        <v>Ordinaire</v>
      </c>
      <c r="O102" t="str">
        <f>IF(ISBLANK('ENGAGEMENTS 2026'!C102),"",'ENGAGEMENTS 2026'!M102)</f>
        <v>FONCTIONNEMENT</v>
      </c>
      <c r="P102" t="str">
        <f>IF(ISBLANK('ENGAGEMENTS 2026'!C102),"",'ENGAGEMENTS 2026'!K102)</f>
        <v>NON CONCERNE</v>
      </c>
      <c r="Q102" t="str">
        <f>IF($A102="","",IF(OR($E102="INFRUCTUEUX",$E102="ANNULE"),$A102&amp;"|"&amp;(COUNTIFS($A$2:$A102,$A102,$E$2:$E102,"INFRUCTUEUX")+COUNTIFS($A$2:$A102,$A102,$E$2:$E102,"ANNULE")),""))</f>
        <v/>
      </c>
    </row>
    <row r="103" spans="1:17" x14ac:dyDescent="0.25">
      <c r="A103" t="str">
        <f>IF(ISBLANK('ENGAGEMENTS 2026'!C103),"",IF('ENGAGEMENTS 2026'!C103="DTSI","DCT",'ENGAGEMENTS 2026'!C103))</f>
        <v>DINFOTV</v>
      </c>
      <c r="B103" t="str">
        <f>IF(ISBLANK('ENGAGEMENTS 2026'!C103),"",'ENGAGEMENTS 2026'!D103)</f>
        <v>PV N° : 01RC2025- DITV</v>
      </c>
      <c r="C103" t="str">
        <f>IF(ISBLANK('ENGAGEMENTS 2026'!C103),"",'ENGAGEMENTS 2026'!E103)</f>
        <v>CONTRAT</v>
      </c>
      <c r="D103" t="str">
        <f>IF(ISBLANK('ENGAGEMENTS 2026'!C103),"",'ENGAGEMENTS 2026'!G103)</f>
        <v>BOUBKER BEN GHABRIT  -  Journaliste francophone chargé de la préparation et la réalisation des reportages news en français ainsi que la présentation JT Français.</v>
      </c>
      <c r="E103" t="str">
        <f>IF(ISBLANK('ENGAGEMENTS 2026'!C103),"",'ENGAGEMENTS 2026'!I103)</f>
        <v>APPROUVE</v>
      </c>
      <c r="F103">
        <f>IF(ISBLANK('ENGAGEMENTS 2026'!C103),"",'ENGAGEMENTS 2026'!J103)</f>
        <v>0</v>
      </c>
      <c r="G103" t="str">
        <f>IF(ISBLANK('ENGAGEMENTS 2026'!C103),"",'ENGAGEMENTS 2026'!M103)</f>
        <v>FONCTIONNEMENT</v>
      </c>
      <c r="H103" t="str">
        <f>IF(ISBLANK('ENGAGEMENTS 2026'!C103),"",'ENGAGEMENTS 2026'!AF103)</f>
        <v>ENGAGE</v>
      </c>
      <c r="I103" t="str">
        <f>IF(ISBLANK('ENGAGEMENTS 2026'!C103),"",'ENGAGEMENTS 2026'!H103)</f>
        <v>VALIDE</v>
      </c>
      <c r="J103" s="72">
        <f>IF(ISBLANK('ENGAGEMENTS 2026'!C103),"",IF(AND(OR($E103="INFRUCTUEUX",$E103="ANNULE"),$C103="AOO-M"),'ENGAGEMENTS 2026'!P103,IF($H103="EN COURS DE PREENGAGEMENT",'ENGAGEMENTS 2026'!O103,IF($H103="PREENGAGE",IF($E103="ATTRIBUE",'ENGAGEMENTS 2026'!AE103,'ENGAGEMENTS 2026'!O103),'ENGAGEMENTS 2026'!AE103))))</f>
        <v>214800</v>
      </c>
      <c r="K103" s="97">
        <f>IF(ISBLANK('ENGAGEMENTS 2026'!W103),"",'ENGAGEMENTS 2026'!W103)</f>
        <v>46387</v>
      </c>
      <c r="L103" s="73">
        <f t="shared" ca="1" si="2"/>
        <v>-99</v>
      </c>
      <c r="M103" t="str">
        <f t="shared" si="3"/>
        <v>Engagé</v>
      </c>
      <c r="N103" t="str">
        <f>IF(ISBLANK('ENGAGEMENTS 2026'!C103),"",'ENGAGEMENTS 2026'!L103)</f>
        <v>Ordinaire</v>
      </c>
      <c r="O103" t="str">
        <f>IF(ISBLANK('ENGAGEMENTS 2026'!C103),"",'ENGAGEMENTS 2026'!M103)</f>
        <v>FONCTIONNEMENT</v>
      </c>
      <c r="P103" t="str">
        <f>IF(ISBLANK('ENGAGEMENTS 2026'!C103),"",'ENGAGEMENTS 2026'!K103)</f>
        <v>NON CONCERNE</v>
      </c>
      <c r="Q103" t="str">
        <f>IF($A103="","",IF(OR($E103="INFRUCTUEUX",$E103="ANNULE"),$A103&amp;"|"&amp;(COUNTIFS($A$2:$A103,$A103,$E$2:$E103,"INFRUCTUEUX")+COUNTIFS($A$2:$A103,$A103,$E$2:$E103,"ANNULE")),""))</f>
        <v/>
      </c>
    </row>
    <row r="104" spans="1:17" x14ac:dyDescent="0.25">
      <c r="A104" t="str">
        <f>IF(ISBLANK('ENGAGEMENTS 2026'!C104),"",IF('ENGAGEMENTS 2026'!C104="DTSI","DCT",'ENGAGEMENTS 2026'!C104))</f>
        <v>DINFOTV</v>
      </c>
      <c r="B104" t="str">
        <f>IF(ISBLANK('ENGAGEMENTS 2026'!C104),"",'ENGAGEMENTS 2026'!D104)</f>
        <v>PV N° : 01RC2025- DITV</v>
      </c>
      <c r="C104" t="str">
        <f>IF(ISBLANK('ENGAGEMENTS 2026'!C104),"",'ENGAGEMENTS 2026'!E104)</f>
        <v>CONTRAT</v>
      </c>
      <c r="D104" t="str">
        <f>IF(ISBLANK('ENGAGEMENTS 2026'!C104),"",'ENGAGEMENTS 2026'!G104)</f>
        <v>MOHAMED EL HAJJAM  -  Correspondant chargé de la réalisation de reportages et correspondances en matière d'Information Télévisée à partir des Etats Unies d’Amérique.</v>
      </c>
      <c r="E104" t="str">
        <f>IF(ISBLANK('ENGAGEMENTS 2026'!C104),"",'ENGAGEMENTS 2026'!I104)</f>
        <v>APPROUVE</v>
      </c>
      <c r="F104">
        <f>IF(ISBLANK('ENGAGEMENTS 2026'!C104),"",'ENGAGEMENTS 2026'!J104)</f>
        <v>0</v>
      </c>
      <c r="G104" t="str">
        <f>IF(ISBLANK('ENGAGEMENTS 2026'!C104),"",'ENGAGEMENTS 2026'!M104)</f>
        <v>FONCTIONNEMENT</v>
      </c>
      <c r="H104" t="str">
        <f>IF(ISBLANK('ENGAGEMENTS 2026'!C104),"",'ENGAGEMENTS 2026'!AF104)</f>
        <v>ENGAGE</v>
      </c>
      <c r="I104" t="str">
        <f>IF(ISBLANK('ENGAGEMENTS 2026'!C104),"",'ENGAGEMENTS 2026'!H104)</f>
        <v>VALIDE</v>
      </c>
      <c r="J104" s="72">
        <f>IF(ISBLANK('ENGAGEMENTS 2026'!C104),"",IF(AND(OR($E104="INFRUCTUEUX",$E104="ANNULE"),$C104="AOO-M"),'ENGAGEMENTS 2026'!P104,IF($H104="EN COURS DE PREENGAGEMENT",'ENGAGEMENTS 2026'!O104,IF($H104="PREENGAGE",IF($E104="ATTRIBUE",'ENGAGEMENTS 2026'!AE104,'ENGAGEMENTS 2026'!O104),'ENGAGEMENTS 2026'!AE104))))</f>
        <v>145714.32</v>
      </c>
      <c r="K104" s="97">
        <f>IF(ISBLANK('ENGAGEMENTS 2026'!W104),"",'ENGAGEMENTS 2026'!W104)</f>
        <v>46387</v>
      </c>
      <c r="L104" s="73">
        <f t="shared" ca="1" si="2"/>
        <v>-99</v>
      </c>
      <c r="M104" t="str">
        <f t="shared" si="3"/>
        <v>Engagé</v>
      </c>
      <c r="N104" t="str">
        <f>IF(ISBLANK('ENGAGEMENTS 2026'!C104),"",'ENGAGEMENTS 2026'!L104)</f>
        <v>Ordinaire</v>
      </c>
      <c r="O104" t="str">
        <f>IF(ISBLANK('ENGAGEMENTS 2026'!C104),"",'ENGAGEMENTS 2026'!M104)</f>
        <v>FONCTIONNEMENT</v>
      </c>
      <c r="P104" t="str">
        <f>IF(ISBLANK('ENGAGEMENTS 2026'!C104),"",'ENGAGEMENTS 2026'!K104)</f>
        <v>NON CONCERNE</v>
      </c>
      <c r="Q104" t="str">
        <f>IF($A104="","",IF(OR($E104="INFRUCTUEUX",$E104="ANNULE"),$A104&amp;"|"&amp;(COUNTIFS($A$2:$A104,$A104,$E$2:$E104,"INFRUCTUEUX")+COUNTIFS($A$2:$A104,$A104,$E$2:$E104,"ANNULE")),""))</f>
        <v/>
      </c>
    </row>
    <row r="105" spans="1:17" x14ac:dyDescent="0.25">
      <c r="A105" t="str">
        <f>IF(ISBLANK('ENGAGEMENTS 2026'!C105),"",IF('ENGAGEMENTS 2026'!C105="DTSI","DCT",'ENGAGEMENTS 2026'!C105))</f>
        <v>DINFOTV</v>
      </c>
      <c r="B105" t="str">
        <f>IF(ISBLANK('ENGAGEMENTS 2026'!C105),"",'ENGAGEMENTS 2026'!D105)</f>
        <v>PV N° : 01RC2025- DITV</v>
      </c>
      <c r="C105" t="str">
        <f>IF(ISBLANK('ENGAGEMENTS 2026'!C105),"",'ENGAGEMENTS 2026'!E105)</f>
        <v>CONTRAT</v>
      </c>
      <c r="D105" t="str">
        <f>IF(ISBLANK('ENGAGEMENTS 2026'!C105),"",'ENGAGEMENTS 2026'!G105)</f>
        <v>MUSTAPHA SEHIMI -  Consultant politique chargé de l'analyse politique et le décryptage hebdomadaire des JT en langue Française</v>
      </c>
      <c r="E105" t="str">
        <f>IF(ISBLANK('ENGAGEMENTS 2026'!C105),"",'ENGAGEMENTS 2026'!I105)</f>
        <v>APPROUVE</v>
      </c>
      <c r="F105">
        <f>IF(ISBLANK('ENGAGEMENTS 2026'!C105),"",'ENGAGEMENTS 2026'!J105)</f>
        <v>0</v>
      </c>
      <c r="G105" t="str">
        <f>IF(ISBLANK('ENGAGEMENTS 2026'!C105),"",'ENGAGEMENTS 2026'!M105)</f>
        <v>FONCTIONNEMENT</v>
      </c>
      <c r="H105" t="str">
        <f>IF(ISBLANK('ENGAGEMENTS 2026'!C105),"",'ENGAGEMENTS 2026'!AF105)</f>
        <v>ENGAGE</v>
      </c>
      <c r="I105" t="str">
        <f>IF(ISBLANK('ENGAGEMENTS 2026'!C105),"",'ENGAGEMENTS 2026'!H105)</f>
        <v>VALIDE</v>
      </c>
      <c r="J105" s="72">
        <f>IF(ISBLANK('ENGAGEMENTS 2026'!C105),"",IF(AND(OR($E105="INFRUCTUEUX",$E105="ANNULE"),$C105="AOO-M"),'ENGAGEMENTS 2026'!P105,IF($H105="EN COURS DE PREENGAGEMENT",'ENGAGEMENTS 2026'!O105,IF($H105="PREENGAGE",IF($E105="ATTRIBUE",'ENGAGEMENTS 2026'!AE105,'ENGAGEMENTS 2026'!O105),'ENGAGEMENTS 2026'!AE105))))</f>
        <v>150000</v>
      </c>
      <c r="K105" s="97">
        <f>IF(ISBLANK('ENGAGEMENTS 2026'!W105),"",'ENGAGEMENTS 2026'!W105)</f>
        <v>46387</v>
      </c>
      <c r="L105" s="73">
        <f t="shared" ca="1" si="2"/>
        <v>-99</v>
      </c>
      <c r="M105" t="str">
        <f t="shared" si="3"/>
        <v>Engagé</v>
      </c>
      <c r="N105" t="str">
        <f>IF(ISBLANK('ENGAGEMENTS 2026'!C105),"",'ENGAGEMENTS 2026'!L105)</f>
        <v>Ordinaire</v>
      </c>
      <c r="O105" t="str">
        <f>IF(ISBLANK('ENGAGEMENTS 2026'!C105),"",'ENGAGEMENTS 2026'!M105)</f>
        <v>FONCTIONNEMENT</v>
      </c>
      <c r="P105" t="str">
        <f>IF(ISBLANK('ENGAGEMENTS 2026'!C105),"",'ENGAGEMENTS 2026'!K105)</f>
        <v>NON CONCERNE</v>
      </c>
      <c r="Q105" t="str">
        <f>IF($A105="","",IF(OR($E105="INFRUCTUEUX",$E105="ANNULE"),$A105&amp;"|"&amp;(COUNTIFS($A$2:$A105,$A105,$E$2:$E105,"INFRUCTUEUX")+COUNTIFS($A$2:$A105,$A105,$E$2:$E105,"ANNULE")),""))</f>
        <v/>
      </c>
    </row>
    <row r="106" spans="1:17" x14ac:dyDescent="0.25">
      <c r="A106" t="str">
        <f>IF(ISBLANK('ENGAGEMENTS 2026'!C106),"",IF('ENGAGEMENTS 2026'!C106="DTSI","DCT",'ENGAGEMENTS 2026'!C106))</f>
        <v>DINFOTV</v>
      </c>
      <c r="B106" t="str">
        <f>IF(ISBLANK('ENGAGEMENTS 2026'!C106),"",'ENGAGEMENTS 2026'!D106)</f>
        <v>PV N° : 01RC2025- DITV</v>
      </c>
      <c r="C106" t="str">
        <f>IF(ISBLANK('ENGAGEMENTS 2026'!C106),"",'ENGAGEMENTS 2026'!E106)</f>
        <v>CONTRAT</v>
      </c>
      <c r="D106" t="str">
        <f>IF(ISBLANK('ENGAGEMENTS 2026'!C106),"",'ENGAGEMENTS 2026'!G106)</f>
        <v>TOSSA MUSTAPHA -  Consultant chargé de l'analyse politique et le décryptage hebdomadaire des JT en langue Française et Arabe</v>
      </c>
      <c r="E106" t="str">
        <f>IF(ISBLANK('ENGAGEMENTS 2026'!C106),"",'ENGAGEMENTS 2026'!I106)</f>
        <v>APPROUVE</v>
      </c>
      <c r="F106">
        <f>IF(ISBLANK('ENGAGEMENTS 2026'!C106),"",'ENGAGEMENTS 2026'!J106)</f>
        <v>0</v>
      </c>
      <c r="G106" t="str">
        <f>IF(ISBLANK('ENGAGEMENTS 2026'!C106),"",'ENGAGEMENTS 2026'!M106)</f>
        <v>FONCTIONNEMENT</v>
      </c>
      <c r="H106" t="str">
        <f>IF(ISBLANK('ENGAGEMENTS 2026'!C106),"",'ENGAGEMENTS 2026'!AF106)</f>
        <v>ENGAGE</v>
      </c>
      <c r="I106" t="str">
        <f>IF(ISBLANK('ENGAGEMENTS 2026'!C106),"",'ENGAGEMENTS 2026'!H106)</f>
        <v>VALIDE</v>
      </c>
      <c r="J106" s="72">
        <f>IF(ISBLANK('ENGAGEMENTS 2026'!C106),"",IF(AND(OR($E106="INFRUCTUEUX",$E106="ANNULE"),$C106="AOO-M"),'ENGAGEMENTS 2026'!P106,IF($H106="EN COURS DE PREENGAGEMENT",'ENGAGEMENTS 2026'!O106,IF($H106="PREENGAGE",IF($E106="ATTRIBUE",'ENGAGEMENTS 2026'!AE106,'ENGAGEMENTS 2026'!O106),'ENGAGEMENTS 2026'!AE106))))</f>
        <v>120000</v>
      </c>
      <c r="K106" s="97">
        <f>IF(ISBLANK('ENGAGEMENTS 2026'!W106),"",'ENGAGEMENTS 2026'!W106)</f>
        <v>46387</v>
      </c>
      <c r="L106" s="73">
        <f t="shared" ca="1" si="2"/>
        <v>-99</v>
      </c>
      <c r="M106" t="str">
        <f t="shared" si="3"/>
        <v>Engagé</v>
      </c>
      <c r="N106" t="str">
        <f>IF(ISBLANK('ENGAGEMENTS 2026'!C106),"",'ENGAGEMENTS 2026'!L106)</f>
        <v>Ordinaire</v>
      </c>
      <c r="O106" t="str">
        <f>IF(ISBLANK('ENGAGEMENTS 2026'!C106),"",'ENGAGEMENTS 2026'!M106)</f>
        <v>FONCTIONNEMENT</v>
      </c>
      <c r="P106" t="str">
        <f>IF(ISBLANK('ENGAGEMENTS 2026'!C106),"",'ENGAGEMENTS 2026'!K106)</f>
        <v>NON CONCERNE</v>
      </c>
      <c r="Q106" t="str">
        <f>IF($A106="","",IF(OR($E106="INFRUCTUEUX",$E106="ANNULE"),$A106&amp;"|"&amp;(COUNTIFS($A$2:$A106,$A106,$E$2:$E106,"INFRUCTUEUX")+COUNTIFS($A$2:$A106,$A106,$E$2:$E106,"ANNULE")),""))</f>
        <v/>
      </c>
    </row>
    <row r="107" spans="1:17" x14ac:dyDescent="0.25">
      <c r="A107" t="str">
        <f>IF(ISBLANK('ENGAGEMENTS 2026'!C107),"",IF('ENGAGEMENTS 2026'!C107="DTSI","DCT",'ENGAGEMENTS 2026'!C107))</f>
        <v>TV LAAYOUNE</v>
      </c>
      <c r="B107" t="str">
        <f>IF(ISBLANK('ENGAGEMENTS 2026'!C107),"",'ENGAGEMENTS 2026'!D107)</f>
        <v>PV N° : 01RC2025-DCL</v>
      </c>
      <c r="C107" t="str">
        <f>IF(ISBLANK('ENGAGEMENTS 2026'!C107),"",'ENGAGEMENTS 2026'!E107)</f>
        <v>CONTRAT</v>
      </c>
      <c r="D107" t="str">
        <f>IF(ISBLANK('ENGAGEMENTS 2026'!C107),"",'ENGAGEMENTS 2026'!G107)</f>
        <v>SALEK BOUJDOUR -  Préparation et Présentation "HADITH ALMADINA"</v>
      </c>
      <c r="E107" t="str">
        <f>IF(ISBLANK('ENGAGEMENTS 2026'!C107),"",'ENGAGEMENTS 2026'!I107)</f>
        <v>APPROUVE</v>
      </c>
      <c r="F107">
        <f>IF(ISBLANK('ENGAGEMENTS 2026'!C107),"",'ENGAGEMENTS 2026'!J107)</f>
        <v>0</v>
      </c>
      <c r="G107" t="str">
        <f>IF(ISBLANK('ENGAGEMENTS 2026'!C107),"",'ENGAGEMENTS 2026'!M107)</f>
        <v>FONCTIONNEMENT</v>
      </c>
      <c r="H107" t="str">
        <f>IF(ISBLANK('ENGAGEMENTS 2026'!C107),"",'ENGAGEMENTS 2026'!AF107)</f>
        <v>ENGAGE</v>
      </c>
      <c r="I107" t="str">
        <f>IF(ISBLANK('ENGAGEMENTS 2026'!C107),"",'ENGAGEMENTS 2026'!H107)</f>
        <v>VALIDE</v>
      </c>
      <c r="J107" s="72">
        <f>IF(ISBLANK('ENGAGEMENTS 2026'!C107),"",IF(AND(OR($E107="INFRUCTUEUX",$E107="ANNULE"),$C107="AOO-M"),'ENGAGEMENTS 2026'!P107,IF($H107="EN COURS DE PREENGAGEMENT",'ENGAGEMENTS 2026'!O107,IF($H107="PREENGAGE",IF($E107="ATTRIBUE",'ENGAGEMENTS 2026'!AE107,'ENGAGEMENTS 2026'!O107),'ENGAGEMENTS 2026'!AE107))))</f>
        <v>171428.64</v>
      </c>
      <c r="K107" s="97">
        <f>IF(ISBLANK('ENGAGEMENTS 2026'!W107),"",'ENGAGEMENTS 2026'!W107)</f>
        <v>46387</v>
      </c>
      <c r="L107" s="73">
        <f t="shared" ca="1" si="2"/>
        <v>-99</v>
      </c>
      <c r="M107" t="str">
        <f t="shared" si="3"/>
        <v>Engagé</v>
      </c>
      <c r="N107" t="str">
        <f>IF(ISBLANK('ENGAGEMENTS 2026'!C107),"",'ENGAGEMENTS 2026'!L107)</f>
        <v>Ordinaire</v>
      </c>
      <c r="O107" t="str">
        <f>IF(ISBLANK('ENGAGEMENTS 2026'!C107),"",'ENGAGEMENTS 2026'!M107)</f>
        <v>FONCTIONNEMENT</v>
      </c>
      <c r="P107" t="str">
        <f>IF(ISBLANK('ENGAGEMENTS 2026'!C107),"",'ENGAGEMENTS 2026'!K107)</f>
        <v>NON CONCERNE</v>
      </c>
      <c r="Q107" t="str">
        <f>IF($A107="","",IF(OR($E107="INFRUCTUEUX",$E107="ANNULE"),$A107&amp;"|"&amp;(COUNTIFS($A$2:$A107,$A107,$E$2:$E107,"INFRUCTUEUX")+COUNTIFS($A$2:$A107,$A107,$E$2:$E107,"ANNULE")),""))</f>
        <v/>
      </c>
    </row>
    <row r="108" spans="1:17" x14ac:dyDescent="0.25">
      <c r="A108" t="str">
        <f>IF(ISBLANK('ENGAGEMENTS 2026'!C108),"",IF('ENGAGEMENTS 2026'!C108="DTSI","DCT",'ENGAGEMENTS 2026'!C108))</f>
        <v>TV LAAYOUNE</v>
      </c>
      <c r="B108" t="str">
        <f>IF(ISBLANK('ENGAGEMENTS 2026'!C108),"",'ENGAGEMENTS 2026'!D108)</f>
        <v>PV N° : 01RC2025-DCL</v>
      </c>
      <c r="C108" t="str">
        <f>IF(ISBLANK('ENGAGEMENTS 2026'!C108),"",'ENGAGEMENTS 2026'!E108)</f>
        <v>CONTRAT</v>
      </c>
      <c r="D108" t="str">
        <f>IF(ISBLANK('ENGAGEMENTS 2026'!C108),"",'ENGAGEMENTS 2026'!G108)</f>
        <v>EL MOUGUAF AMGHAYER  -  Préparation et présentation de l'émission intitulée : " TOURATHAK LAK "</v>
      </c>
      <c r="E108" t="str">
        <f>IF(ISBLANK('ENGAGEMENTS 2026'!C108),"",'ENGAGEMENTS 2026'!I108)</f>
        <v>APPROUVE</v>
      </c>
      <c r="F108">
        <f>IF(ISBLANK('ENGAGEMENTS 2026'!C108),"",'ENGAGEMENTS 2026'!J108)</f>
        <v>0</v>
      </c>
      <c r="G108" t="str">
        <f>IF(ISBLANK('ENGAGEMENTS 2026'!C108),"",'ENGAGEMENTS 2026'!M108)</f>
        <v>FONCTIONNEMENT</v>
      </c>
      <c r="H108" t="str">
        <f>IF(ISBLANK('ENGAGEMENTS 2026'!C108),"",'ENGAGEMENTS 2026'!AF108)</f>
        <v>ENGAGE</v>
      </c>
      <c r="I108" t="str">
        <f>IF(ISBLANK('ENGAGEMENTS 2026'!C108),"",'ENGAGEMENTS 2026'!H108)</f>
        <v>VALIDE</v>
      </c>
      <c r="J108" s="72">
        <f>IF(ISBLANK('ENGAGEMENTS 2026'!C108),"",IF(AND(OR($E108="INFRUCTUEUX",$E108="ANNULE"),$C108="AOO-M"),'ENGAGEMENTS 2026'!P108,IF($H108="EN COURS DE PREENGAGEMENT",'ENGAGEMENTS 2026'!O108,IF($H108="PREENGAGE",IF($E108="ATTRIBUE",'ENGAGEMENTS 2026'!AE108,'ENGAGEMENTS 2026'!O108),'ENGAGEMENTS 2026'!AE108))))</f>
        <v>280000</v>
      </c>
      <c r="K108" s="97">
        <f>IF(ISBLANK('ENGAGEMENTS 2026'!W108),"",'ENGAGEMENTS 2026'!W108)</f>
        <v>46387</v>
      </c>
      <c r="L108" s="73">
        <f t="shared" ca="1" si="2"/>
        <v>-99</v>
      </c>
      <c r="M108" t="str">
        <f t="shared" si="3"/>
        <v>Engagé</v>
      </c>
      <c r="N108" t="str">
        <f>IF(ISBLANK('ENGAGEMENTS 2026'!C108),"",'ENGAGEMENTS 2026'!L108)</f>
        <v>Ordinaire</v>
      </c>
      <c r="O108" t="str">
        <f>IF(ISBLANK('ENGAGEMENTS 2026'!C108),"",'ENGAGEMENTS 2026'!M108)</f>
        <v>FONCTIONNEMENT</v>
      </c>
      <c r="P108" t="str">
        <f>IF(ISBLANK('ENGAGEMENTS 2026'!C108),"",'ENGAGEMENTS 2026'!K108)</f>
        <v>NON CONCERNE</v>
      </c>
      <c r="Q108" t="str">
        <f>IF($A108="","",IF(OR($E108="INFRUCTUEUX",$E108="ANNULE"),$A108&amp;"|"&amp;(COUNTIFS($A$2:$A108,$A108,$E$2:$E108,"INFRUCTUEUX")+COUNTIFS($A$2:$A108,$A108,$E$2:$E108,"ANNULE")),""))</f>
        <v/>
      </c>
    </row>
    <row r="109" spans="1:17" x14ac:dyDescent="0.25">
      <c r="A109" t="str">
        <f>IF(ISBLANK('ENGAGEMENTS 2026'!C109),"",IF('ENGAGEMENTS 2026'!C109="DTSI","DCT",'ENGAGEMENTS 2026'!C109))</f>
        <v>TV LAAYOUNE</v>
      </c>
      <c r="B109" t="str">
        <f>IF(ISBLANK('ENGAGEMENTS 2026'!C109),"",'ENGAGEMENTS 2026'!D109)</f>
        <v>PV N° : 01RC2025-DCL</v>
      </c>
      <c r="C109" t="str">
        <f>IF(ISBLANK('ENGAGEMENTS 2026'!C109),"",'ENGAGEMENTS 2026'!E109)</f>
        <v>CONTRAT</v>
      </c>
      <c r="D109" t="str">
        <f>IF(ISBLANK('ENGAGEMENTS 2026'!C109),"",'ENGAGEMENTS 2026'!G109)</f>
        <v>YASSINE OMARI  -  Préparation quotidienne des revues de presses écrite nationale et Internationale</v>
      </c>
      <c r="E109" t="str">
        <f>IF(ISBLANK('ENGAGEMENTS 2026'!C109),"",'ENGAGEMENTS 2026'!I109)</f>
        <v>APPROUVE</v>
      </c>
      <c r="F109">
        <f>IF(ISBLANK('ENGAGEMENTS 2026'!C109),"",'ENGAGEMENTS 2026'!J109)</f>
        <v>0</v>
      </c>
      <c r="G109" t="str">
        <f>IF(ISBLANK('ENGAGEMENTS 2026'!C109),"",'ENGAGEMENTS 2026'!M109)</f>
        <v>FONCTIONNEMENT</v>
      </c>
      <c r="H109" t="str">
        <f>IF(ISBLANK('ENGAGEMENTS 2026'!C109),"",'ENGAGEMENTS 2026'!AF109)</f>
        <v>ENGAGE</v>
      </c>
      <c r="I109" t="str">
        <f>IF(ISBLANK('ENGAGEMENTS 2026'!C109),"",'ENGAGEMENTS 2026'!H109)</f>
        <v>VALIDE</v>
      </c>
      <c r="J109" s="72">
        <f>IF(ISBLANK('ENGAGEMENTS 2026'!C109),"",IF(AND(OR($E109="INFRUCTUEUX",$E109="ANNULE"),$C109="AOO-M"),'ENGAGEMENTS 2026'!P109,IF($H109="EN COURS DE PREENGAGEMENT",'ENGAGEMENTS 2026'!O109,IF($H109="PREENGAGE",IF($E109="ATTRIBUE",'ENGAGEMENTS 2026'!AE109,'ENGAGEMENTS 2026'!O109),'ENGAGEMENTS 2026'!AE109))))</f>
        <v>171429.12</v>
      </c>
      <c r="K109" s="97">
        <f>IF(ISBLANK('ENGAGEMENTS 2026'!W109),"",'ENGAGEMENTS 2026'!W109)</f>
        <v>46387</v>
      </c>
      <c r="L109" s="73">
        <f t="shared" ca="1" si="2"/>
        <v>-99</v>
      </c>
      <c r="M109" t="str">
        <f t="shared" si="3"/>
        <v>Engagé</v>
      </c>
      <c r="N109" t="str">
        <f>IF(ISBLANK('ENGAGEMENTS 2026'!C109),"",'ENGAGEMENTS 2026'!L109)</f>
        <v>Ordinaire</v>
      </c>
      <c r="O109" t="str">
        <f>IF(ISBLANK('ENGAGEMENTS 2026'!C109),"",'ENGAGEMENTS 2026'!M109)</f>
        <v>FONCTIONNEMENT</v>
      </c>
      <c r="P109" t="str">
        <f>IF(ISBLANK('ENGAGEMENTS 2026'!C109),"",'ENGAGEMENTS 2026'!K109)</f>
        <v>NON CONCERNE</v>
      </c>
      <c r="Q109" t="str">
        <f>IF($A109="","",IF(OR($E109="INFRUCTUEUX",$E109="ANNULE"),$A109&amp;"|"&amp;(COUNTIFS($A$2:$A109,$A109,$E$2:$E109,"INFRUCTUEUX")+COUNTIFS($A$2:$A109,$A109,$E$2:$E109,"ANNULE")),""))</f>
        <v/>
      </c>
    </row>
    <row r="110" spans="1:17" x14ac:dyDescent="0.25">
      <c r="A110" t="str">
        <f>IF(ISBLANK('ENGAGEMENTS 2026'!C110),"",IF('ENGAGEMENTS 2026'!C110="DTSI","DCT",'ENGAGEMENTS 2026'!C110))</f>
        <v>TV LAAYOUNE</v>
      </c>
      <c r="B110" t="str">
        <f>IF(ISBLANK('ENGAGEMENTS 2026'!C110),"",'ENGAGEMENTS 2026'!D110)</f>
        <v>PV N° : 01RC2025-DCL</v>
      </c>
      <c r="C110" t="str">
        <f>IF(ISBLANK('ENGAGEMENTS 2026'!C110),"",'ENGAGEMENTS 2026'!E110)</f>
        <v>CONTRAT</v>
      </c>
      <c r="D110" t="str">
        <f>IF(ISBLANK('ENGAGEMENTS 2026'!C110),"",'ENGAGEMENTS 2026'!G110)</f>
        <v>MAHMOUD AIYACH   -  Préparation et la présentation d'une émission produite en interne intitulée " MAA NASS "</v>
      </c>
      <c r="E110" t="str">
        <f>IF(ISBLANK('ENGAGEMENTS 2026'!C110),"",'ENGAGEMENTS 2026'!I110)</f>
        <v>APPROUVE</v>
      </c>
      <c r="F110">
        <f>IF(ISBLANK('ENGAGEMENTS 2026'!C110),"",'ENGAGEMENTS 2026'!J110)</f>
        <v>0</v>
      </c>
      <c r="G110" t="str">
        <f>IF(ISBLANK('ENGAGEMENTS 2026'!C110),"",'ENGAGEMENTS 2026'!M110)</f>
        <v>FONCTIONNEMENT</v>
      </c>
      <c r="H110" t="str">
        <f>IF(ISBLANK('ENGAGEMENTS 2026'!C110),"",'ENGAGEMENTS 2026'!AF110)</f>
        <v>ENGAGE</v>
      </c>
      <c r="I110" t="str">
        <f>IF(ISBLANK('ENGAGEMENTS 2026'!C110),"",'ENGAGEMENTS 2026'!H110)</f>
        <v>VALIDE</v>
      </c>
      <c r="J110" s="72">
        <f>IF(ISBLANK('ENGAGEMENTS 2026'!C110),"",IF(AND(OR($E110="INFRUCTUEUX",$E110="ANNULE"),$C110="AOO-M"),'ENGAGEMENTS 2026'!P110,IF($H110="EN COURS DE PREENGAGEMENT",'ENGAGEMENTS 2026'!O110,IF($H110="PREENGAGE",IF($E110="ATTRIBUE",'ENGAGEMENTS 2026'!AE110,'ENGAGEMENTS 2026'!O110),'ENGAGEMENTS 2026'!AE110))))</f>
        <v>257142.9</v>
      </c>
      <c r="K110" s="97">
        <f>IF(ISBLANK('ENGAGEMENTS 2026'!W110),"",'ENGAGEMENTS 2026'!W110)</f>
        <v>46387</v>
      </c>
      <c r="L110" s="73">
        <f t="shared" ca="1" si="2"/>
        <v>-99</v>
      </c>
      <c r="M110" t="str">
        <f t="shared" si="3"/>
        <v>Engagé</v>
      </c>
      <c r="N110" t="str">
        <f>IF(ISBLANK('ENGAGEMENTS 2026'!C110),"",'ENGAGEMENTS 2026'!L110)</f>
        <v>Ordinaire</v>
      </c>
      <c r="O110" t="str">
        <f>IF(ISBLANK('ENGAGEMENTS 2026'!C110),"",'ENGAGEMENTS 2026'!M110)</f>
        <v>FONCTIONNEMENT</v>
      </c>
      <c r="P110" t="str">
        <f>IF(ISBLANK('ENGAGEMENTS 2026'!C110),"",'ENGAGEMENTS 2026'!K110)</f>
        <v>NON CONCERNE</v>
      </c>
      <c r="Q110" t="str">
        <f>IF($A110="","",IF(OR($E110="INFRUCTUEUX",$E110="ANNULE"),$A110&amp;"|"&amp;(COUNTIFS($A$2:$A110,$A110,$E$2:$E110,"INFRUCTUEUX")+COUNTIFS($A$2:$A110,$A110,$E$2:$E110,"ANNULE")),""))</f>
        <v/>
      </c>
    </row>
    <row r="111" spans="1:17" x14ac:dyDescent="0.25">
      <c r="A111" t="str">
        <f>IF(ISBLANK('ENGAGEMENTS 2026'!C111),"",IF('ENGAGEMENTS 2026'!C111="DTSI","DCT",'ENGAGEMENTS 2026'!C111))</f>
        <v>TV LAAYOUNE</v>
      </c>
      <c r="B111" t="str">
        <f>IF(ISBLANK('ENGAGEMENTS 2026'!C111),"",'ENGAGEMENTS 2026'!D111)</f>
        <v>PV N° : 01RC2025-DCL</v>
      </c>
      <c r="C111" t="str">
        <f>IF(ISBLANK('ENGAGEMENTS 2026'!C111),"",'ENGAGEMENTS 2026'!E111)</f>
        <v>CONTRAT</v>
      </c>
      <c r="D111" t="str">
        <f>IF(ISBLANK('ENGAGEMENTS 2026'!C111),"",'ENGAGEMENTS 2026'!G111)</f>
        <v>MARYAM EDDAH  -  Chargée de l'Autopromotion et de l’établissement de la grille et des conducteurs de diffusion.</v>
      </c>
      <c r="E111" t="str">
        <f>IF(ISBLANK('ENGAGEMENTS 2026'!C111),"",'ENGAGEMENTS 2026'!I111)</f>
        <v>APPROUVE</v>
      </c>
      <c r="F111">
        <f>IF(ISBLANK('ENGAGEMENTS 2026'!C111),"",'ENGAGEMENTS 2026'!J111)</f>
        <v>0</v>
      </c>
      <c r="G111" t="str">
        <f>IF(ISBLANK('ENGAGEMENTS 2026'!C111),"",'ENGAGEMENTS 2026'!M111)</f>
        <v>FONCTIONNEMENT</v>
      </c>
      <c r="H111" t="str">
        <f>IF(ISBLANK('ENGAGEMENTS 2026'!C111),"",'ENGAGEMENTS 2026'!AF111)</f>
        <v>ENGAGE</v>
      </c>
      <c r="I111" t="str">
        <f>IF(ISBLANK('ENGAGEMENTS 2026'!C111),"",'ENGAGEMENTS 2026'!H111)</f>
        <v>VALIDE</v>
      </c>
      <c r="J111" s="72">
        <f>IF(ISBLANK('ENGAGEMENTS 2026'!C111),"",IF(AND(OR($E111="INFRUCTUEUX",$E111="ANNULE"),$C111="AOO-M"),'ENGAGEMENTS 2026'!P111,IF($H111="EN COURS DE PREENGAGEMENT",'ENGAGEMENTS 2026'!O111,IF($H111="PREENGAGE",IF($E111="ATTRIBUE",'ENGAGEMENTS 2026'!AE111,'ENGAGEMENTS 2026'!O111),'ENGAGEMENTS 2026'!AE111))))</f>
        <v>181800</v>
      </c>
      <c r="K111" s="97">
        <f>IF(ISBLANK('ENGAGEMENTS 2026'!W111),"",'ENGAGEMENTS 2026'!W111)</f>
        <v>46387</v>
      </c>
      <c r="L111" s="73">
        <f t="shared" ca="1" si="2"/>
        <v>-99</v>
      </c>
      <c r="M111" t="str">
        <f t="shared" si="3"/>
        <v>Engagé</v>
      </c>
      <c r="N111" t="str">
        <f>IF(ISBLANK('ENGAGEMENTS 2026'!C111),"",'ENGAGEMENTS 2026'!L111)</f>
        <v>Ordinaire</v>
      </c>
      <c r="O111" t="str">
        <f>IF(ISBLANK('ENGAGEMENTS 2026'!C111),"",'ENGAGEMENTS 2026'!M111)</f>
        <v>FONCTIONNEMENT</v>
      </c>
      <c r="P111" t="str">
        <f>IF(ISBLANK('ENGAGEMENTS 2026'!C111),"",'ENGAGEMENTS 2026'!K111)</f>
        <v>NON CONCERNE</v>
      </c>
      <c r="Q111" t="str">
        <f>IF($A111="","",IF(OR($E111="INFRUCTUEUX",$E111="ANNULE"),$A111&amp;"|"&amp;(COUNTIFS($A$2:$A111,$A111,$E$2:$E111,"INFRUCTUEUX")+COUNTIFS($A$2:$A111,$A111,$E$2:$E111,"ANNULE")),""))</f>
        <v/>
      </c>
    </row>
    <row r="112" spans="1:17" x14ac:dyDescent="0.25">
      <c r="A112" t="str">
        <f>IF(ISBLANK('ENGAGEMENTS 2026'!C112),"",IF('ENGAGEMENTS 2026'!C112="DTSI","DCT",'ENGAGEMENTS 2026'!C112))</f>
        <v>MAGHRIBIA</v>
      </c>
      <c r="B112" t="str">
        <f>IF(ISBLANK('ENGAGEMENTS 2026'!C112),"",'ENGAGEMENTS 2026'!D112)</f>
        <v>PV N° : 01RC2025-DCCMCITV</v>
      </c>
      <c r="C112" t="str">
        <f>IF(ISBLANK('ENGAGEMENTS 2026'!C112),"",'ENGAGEMENTS 2026'!E112)</f>
        <v>CONTRAT</v>
      </c>
      <c r="D112" t="str">
        <f>IF(ISBLANK('ENGAGEMENTS 2026'!C112),"",'ENGAGEMENTS 2026'!G112)</f>
        <v>OTHMANE RABBAH  -  Technicien infographiste</v>
      </c>
      <c r="E112" t="str">
        <f>IF(ISBLANK('ENGAGEMENTS 2026'!C112),"",'ENGAGEMENTS 2026'!I112)</f>
        <v>APPROUVE</v>
      </c>
      <c r="F112">
        <f>IF(ISBLANK('ENGAGEMENTS 2026'!C112),"",'ENGAGEMENTS 2026'!J112)</f>
        <v>0</v>
      </c>
      <c r="G112" t="str">
        <f>IF(ISBLANK('ENGAGEMENTS 2026'!C112),"",'ENGAGEMENTS 2026'!M112)</f>
        <v>FONCTIONNEMENT</v>
      </c>
      <c r="H112" t="str">
        <f>IF(ISBLANK('ENGAGEMENTS 2026'!C112),"",'ENGAGEMENTS 2026'!AF112)</f>
        <v>ENGAGE</v>
      </c>
      <c r="I112" t="str">
        <f>IF(ISBLANK('ENGAGEMENTS 2026'!C112),"",'ENGAGEMENTS 2026'!H112)</f>
        <v>VALIDE</v>
      </c>
      <c r="J112" s="72">
        <f>IF(ISBLANK('ENGAGEMENTS 2026'!C112),"",IF(AND(OR($E112="INFRUCTUEUX",$E112="ANNULE"),$C112="AOO-M"),'ENGAGEMENTS 2026'!P112,IF($H112="EN COURS DE PREENGAGEMENT",'ENGAGEMENTS 2026'!O112,IF($H112="PREENGAGE",IF($E112="ATTRIBUE",'ENGAGEMENTS 2026'!AE112,'ENGAGEMENTS 2026'!O112),'ENGAGEMENTS 2026'!AE112))))</f>
        <v>144000</v>
      </c>
      <c r="K112" s="97">
        <f>IF(ISBLANK('ENGAGEMENTS 2026'!W112),"",'ENGAGEMENTS 2026'!W112)</f>
        <v>46387</v>
      </c>
      <c r="L112" s="73">
        <f t="shared" ca="1" si="2"/>
        <v>-99</v>
      </c>
      <c r="M112" t="str">
        <f t="shared" si="3"/>
        <v>Engagé</v>
      </c>
      <c r="N112" t="str">
        <f>IF(ISBLANK('ENGAGEMENTS 2026'!C112),"",'ENGAGEMENTS 2026'!L112)</f>
        <v>Ordinaire</v>
      </c>
      <c r="O112" t="str">
        <f>IF(ISBLANK('ENGAGEMENTS 2026'!C112),"",'ENGAGEMENTS 2026'!M112)</f>
        <v>FONCTIONNEMENT</v>
      </c>
      <c r="P112" t="str">
        <f>IF(ISBLANK('ENGAGEMENTS 2026'!C112),"",'ENGAGEMENTS 2026'!K112)</f>
        <v>NON CONCERNE</v>
      </c>
      <c r="Q112" t="str">
        <f>IF($A112="","",IF(OR($E112="INFRUCTUEUX",$E112="ANNULE"),$A112&amp;"|"&amp;(COUNTIFS($A$2:$A112,$A112,$E$2:$E112,"INFRUCTUEUX")+COUNTIFS($A$2:$A112,$A112,$E$2:$E112,"ANNULE")),""))</f>
        <v/>
      </c>
    </row>
    <row r="113" spans="1:17" x14ac:dyDescent="0.25">
      <c r="A113" t="str">
        <f>IF(ISBLANK('ENGAGEMENTS 2026'!C113),"",IF('ENGAGEMENTS 2026'!C113="DTSI","DCT",'ENGAGEMENTS 2026'!C113))</f>
        <v>MAGHRIBIA</v>
      </c>
      <c r="B113" t="str">
        <f>IF(ISBLANK('ENGAGEMENTS 2026'!C113),"",'ENGAGEMENTS 2026'!D113)</f>
        <v>PV N° : 01RC2025-DCCMCITV</v>
      </c>
      <c r="C113" t="str">
        <f>IF(ISBLANK('ENGAGEMENTS 2026'!C113),"",'ENGAGEMENTS 2026'!E113)</f>
        <v>CONTRAT</v>
      </c>
      <c r="D113" t="str">
        <f>IF(ISBLANK('ENGAGEMENTS 2026'!C113),"",'ENGAGEMENTS 2026'!G113)</f>
        <v>HIBA TOUANINA  -  Technicienne Scripte</v>
      </c>
      <c r="E113" t="str">
        <f>IF(ISBLANK('ENGAGEMENTS 2026'!C113),"",'ENGAGEMENTS 2026'!I113)</f>
        <v>APPROUVE</v>
      </c>
      <c r="F113">
        <f>IF(ISBLANK('ENGAGEMENTS 2026'!C113),"",'ENGAGEMENTS 2026'!J113)</f>
        <v>0</v>
      </c>
      <c r="G113" t="str">
        <f>IF(ISBLANK('ENGAGEMENTS 2026'!C113),"",'ENGAGEMENTS 2026'!M113)</f>
        <v>FONCTIONNEMENT</v>
      </c>
      <c r="H113" t="str">
        <f>IF(ISBLANK('ENGAGEMENTS 2026'!C113),"",'ENGAGEMENTS 2026'!AF113)</f>
        <v>ENGAGE</v>
      </c>
      <c r="I113" t="str">
        <f>IF(ISBLANK('ENGAGEMENTS 2026'!C113),"",'ENGAGEMENTS 2026'!H113)</f>
        <v>VALIDE</v>
      </c>
      <c r="J113" s="72">
        <f>IF(ISBLANK('ENGAGEMENTS 2026'!C113),"",IF(AND(OR($E113="INFRUCTUEUX",$E113="ANNULE"),$C113="AOO-M"),'ENGAGEMENTS 2026'!P113,IF($H113="EN COURS DE PREENGAGEMENT",'ENGAGEMENTS 2026'!O113,IF($H113="PREENGAGE",IF($E113="ATTRIBUE",'ENGAGEMENTS 2026'!AE113,'ENGAGEMENTS 2026'!O113),'ENGAGEMENTS 2026'!AE113))))</f>
        <v>100800</v>
      </c>
      <c r="K113" s="97">
        <f>IF(ISBLANK('ENGAGEMENTS 2026'!W113),"",'ENGAGEMENTS 2026'!W113)</f>
        <v>46387</v>
      </c>
      <c r="L113" s="73">
        <f t="shared" ca="1" si="2"/>
        <v>-99</v>
      </c>
      <c r="M113" t="str">
        <f t="shared" si="3"/>
        <v>Engagé</v>
      </c>
      <c r="N113" t="str">
        <f>IF(ISBLANK('ENGAGEMENTS 2026'!C113),"",'ENGAGEMENTS 2026'!L113)</f>
        <v>Ordinaire</v>
      </c>
      <c r="O113" t="str">
        <f>IF(ISBLANK('ENGAGEMENTS 2026'!C113),"",'ENGAGEMENTS 2026'!M113)</f>
        <v>FONCTIONNEMENT</v>
      </c>
      <c r="P113" t="str">
        <f>IF(ISBLANK('ENGAGEMENTS 2026'!C113),"",'ENGAGEMENTS 2026'!K113)</f>
        <v>NON CONCERNE</v>
      </c>
      <c r="Q113" t="str">
        <f>IF($A113="","",IF(OR($E113="INFRUCTUEUX",$E113="ANNULE"),$A113&amp;"|"&amp;(COUNTIFS($A$2:$A113,$A113,$E$2:$E113,"INFRUCTUEUX")+COUNTIFS($A$2:$A113,$A113,$E$2:$E113,"ANNULE")),""))</f>
        <v/>
      </c>
    </row>
    <row r="114" spans="1:17" x14ac:dyDescent="0.25">
      <c r="A114" t="str">
        <f>IF(ISBLANK('ENGAGEMENTS 2026'!C114),"",IF('ENGAGEMENTS 2026'!C114="DTSI","DCT",'ENGAGEMENTS 2026'!C114))</f>
        <v>MAGHRIBIA</v>
      </c>
      <c r="B114" t="str">
        <f>IF(ISBLANK('ENGAGEMENTS 2026'!C114),"",'ENGAGEMENTS 2026'!D114)</f>
        <v>PV N° : 01RC2025-DCCMCITV</v>
      </c>
      <c r="C114" t="str">
        <f>IF(ISBLANK('ENGAGEMENTS 2026'!C114),"",'ENGAGEMENTS 2026'!E114)</f>
        <v>CONTRAT</v>
      </c>
      <c r="D114" t="str">
        <f>IF(ISBLANK('ENGAGEMENTS 2026'!C114),"",'ENGAGEMENTS 2026'!G114)</f>
        <v>FATIMA ZAHRA BOUMBAREK  -  Technicienne assistante Réalisatrice</v>
      </c>
      <c r="E114" t="str">
        <f>IF(ISBLANK('ENGAGEMENTS 2026'!C114),"",'ENGAGEMENTS 2026'!I114)</f>
        <v>APPROUVE</v>
      </c>
      <c r="F114">
        <f>IF(ISBLANK('ENGAGEMENTS 2026'!C114),"",'ENGAGEMENTS 2026'!J114)</f>
        <v>0</v>
      </c>
      <c r="G114" t="str">
        <f>IF(ISBLANK('ENGAGEMENTS 2026'!C114),"",'ENGAGEMENTS 2026'!M114)</f>
        <v>FONCTIONNEMENT</v>
      </c>
      <c r="H114" t="str">
        <f>IF(ISBLANK('ENGAGEMENTS 2026'!C114),"",'ENGAGEMENTS 2026'!AF114)</f>
        <v>ENGAGE</v>
      </c>
      <c r="I114" t="str">
        <f>IF(ISBLANK('ENGAGEMENTS 2026'!C114),"",'ENGAGEMENTS 2026'!H114)</f>
        <v>VALIDE</v>
      </c>
      <c r="J114" s="72">
        <f>IF(ISBLANK('ENGAGEMENTS 2026'!C114),"",IF(AND(OR($E114="INFRUCTUEUX",$E114="ANNULE"),$C114="AOO-M"),'ENGAGEMENTS 2026'!P114,IF($H114="EN COURS DE PREENGAGEMENT",'ENGAGEMENTS 2026'!O114,IF($H114="PREENGAGE",IF($E114="ATTRIBUE",'ENGAGEMENTS 2026'!AE114,'ENGAGEMENTS 2026'!O114),'ENGAGEMENTS 2026'!AE114))))</f>
        <v>100800</v>
      </c>
      <c r="K114" s="97">
        <f>IF(ISBLANK('ENGAGEMENTS 2026'!W114),"",'ENGAGEMENTS 2026'!W114)</f>
        <v>46387</v>
      </c>
      <c r="L114" s="73">
        <f t="shared" ca="1" si="2"/>
        <v>-99</v>
      </c>
      <c r="M114" t="str">
        <f t="shared" si="3"/>
        <v>Engagé</v>
      </c>
      <c r="N114" t="str">
        <f>IF(ISBLANK('ENGAGEMENTS 2026'!C114),"",'ENGAGEMENTS 2026'!L114)</f>
        <v>Ordinaire</v>
      </c>
      <c r="O114" t="str">
        <f>IF(ISBLANK('ENGAGEMENTS 2026'!C114),"",'ENGAGEMENTS 2026'!M114)</f>
        <v>FONCTIONNEMENT</v>
      </c>
      <c r="P114" t="str">
        <f>IF(ISBLANK('ENGAGEMENTS 2026'!C114),"",'ENGAGEMENTS 2026'!K114)</f>
        <v>NON CONCERNE</v>
      </c>
      <c r="Q114" t="str">
        <f>IF($A114="","",IF(OR($E114="INFRUCTUEUX",$E114="ANNULE"),$A114&amp;"|"&amp;(COUNTIFS($A$2:$A114,$A114,$E$2:$E114,"INFRUCTUEUX")+COUNTIFS($A$2:$A114,$A114,$E$2:$E114,"ANNULE")),""))</f>
        <v/>
      </c>
    </row>
    <row r="115" spans="1:17" x14ac:dyDescent="0.25">
      <c r="A115" t="str">
        <f>IF(ISBLANK('ENGAGEMENTS 2026'!C115),"",IF('ENGAGEMENTS 2026'!C115="DTSI","DCT",'ENGAGEMENTS 2026'!C115))</f>
        <v>MAGHRIBIA</v>
      </c>
      <c r="B115" t="str">
        <f>IF(ISBLANK('ENGAGEMENTS 2026'!C115),"",'ENGAGEMENTS 2026'!D115)</f>
        <v>PV N° : 01RC2025-DCCMCITV</v>
      </c>
      <c r="C115" t="str">
        <f>IF(ISBLANK('ENGAGEMENTS 2026'!C115),"",'ENGAGEMENTS 2026'!E115)</f>
        <v>CONTRAT</v>
      </c>
      <c r="D115" t="str">
        <f>IF(ISBLANK('ENGAGEMENTS 2026'!C115),"",'ENGAGEMENTS 2026'!G115)</f>
        <v>OUMAIMA NACHAR  -  Journaliste présentatrice</v>
      </c>
      <c r="E115" t="str">
        <f>IF(ISBLANK('ENGAGEMENTS 2026'!C115),"",'ENGAGEMENTS 2026'!I115)</f>
        <v>APPROUVE</v>
      </c>
      <c r="F115">
        <f>IF(ISBLANK('ENGAGEMENTS 2026'!C115),"",'ENGAGEMENTS 2026'!J115)</f>
        <v>0</v>
      </c>
      <c r="G115" t="str">
        <f>IF(ISBLANK('ENGAGEMENTS 2026'!C115),"",'ENGAGEMENTS 2026'!M115)</f>
        <v>FONCTIONNEMENT</v>
      </c>
      <c r="H115" t="str">
        <f>IF(ISBLANK('ENGAGEMENTS 2026'!C115),"",'ENGAGEMENTS 2026'!AF115)</f>
        <v>ENGAGE</v>
      </c>
      <c r="I115" t="str">
        <f>IF(ISBLANK('ENGAGEMENTS 2026'!C115),"",'ENGAGEMENTS 2026'!H115)</f>
        <v>VALIDE</v>
      </c>
      <c r="J115" s="72">
        <f>IF(ISBLANK('ENGAGEMENTS 2026'!C115),"",IF(AND(OR($E115="INFRUCTUEUX",$E115="ANNULE"),$C115="AOO-M"),'ENGAGEMENTS 2026'!P115,IF($H115="EN COURS DE PREENGAGEMENT",'ENGAGEMENTS 2026'!O115,IF($H115="PREENGAGE",IF($E115="ATTRIBUE",'ENGAGEMENTS 2026'!AE115,'ENGAGEMENTS 2026'!O115),'ENGAGEMENTS 2026'!AE115))))</f>
        <v>144000</v>
      </c>
      <c r="K115" s="97">
        <f>IF(ISBLANK('ENGAGEMENTS 2026'!W115),"",'ENGAGEMENTS 2026'!W115)</f>
        <v>46387</v>
      </c>
      <c r="L115" s="73">
        <f t="shared" ca="1" si="2"/>
        <v>-99</v>
      </c>
      <c r="M115" t="str">
        <f t="shared" si="3"/>
        <v>Engagé</v>
      </c>
      <c r="N115" t="str">
        <f>IF(ISBLANK('ENGAGEMENTS 2026'!C115),"",'ENGAGEMENTS 2026'!L115)</f>
        <v>Ordinaire</v>
      </c>
      <c r="O115" t="str">
        <f>IF(ISBLANK('ENGAGEMENTS 2026'!C115),"",'ENGAGEMENTS 2026'!M115)</f>
        <v>FONCTIONNEMENT</v>
      </c>
      <c r="P115" t="str">
        <f>IF(ISBLANK('ENGAGEMENTS 2026'!C115),"",'ENGAGEMENTS 2026'!K115)</f>
        <v>NON CONCERNE</v>
      </c>
      <c r="Q115" t="str">
        <f>IF($A115="","",IF(OR($E115="INFRUCTUEUX",$E115="ANNULE"),$A115&amp;"|"&amp;(COUNTIFS($A$2:$A115,$A115,$E$2:$E115,"INFRUCTUEUX")+COUNTIFS($A$2:$A115,$A115,$E$2:$E115,"ANNULE")),""))</f>
        <v/>
      </c>
    </row>
    <row r="116" spans="1:17" x14ac:dyDescent="0.25">
      <c r="A116" t="str">
        <f>IF(ISBLANK('ENGAGEMENTS 2026'!C116),"",IF('ENGAGEMENTS 2026'!C116="DTSI","DCT",'ENGAGEMENTS 2026'!C116))</f>
        <v>MAGHRIBIA</v>
      </c>
      <c r="B116" t="str">
        <f>IF(ISBLANK('ENGAGEMENTS 2026'!C116),"",'ENGAGEMENTS 2026'!D116)</f>
        <v>PV N° : 01RC2025-DCCMCITV</v>
      </c>
      <c r="C116" t="str">
        <f>IF(ISBLANK('ENGAGEMENTS 2026'!C116),"",'ENGAGEMENTS 2026'!E116)</f>
        <v>CONTRAT</v>
      </c>
      <c r="D116" t="str">
        <f>IF(ISBLANK('ENGAGEMENTS 2026'!C116),"",'ENGAGEMENTS 2026'!G116)</f>
        <v>NIDAL OUJIL  -  Journaliste présentatrice</v>
      </c>
      <c r="E116" t="str">
        <f>IF(ISBLANK('ENGAGEMENTS 2026'!C116),"",'ENGAGEMENTS 2026'!I116)</f>
        <v>APPROUVE</v>
      </c>
      <c r="F116">
        <f>IF(ISBLANK('ENGAGEMENTS 2026'!C116),"",'ENGAGEMENTS 2026'!J116)</f>
        <v>0</v>
      </c>
      <c r="G116" t="str">
        <f>IF(ISBLANK('ENGAGEMENTS 2026'!C116),"",'ENGAGEMENTS 2026'!M116)</f>
        <v>FONCTIONNEMENT</v>
      </c>
      <c r="H116" t="str">
        <f>IF(ISBLANK('ENGAGEMENTS 2026'!C116),"",'ENGAGEMENTS 2026'!AF116)</f>
        <v>ENGAGE</v>
      </c>
      <c r="I116" t="str">
        <f>IF(ISBLANK('ENGAGEMENTS 2026'!C116),"",'ENGAGEMENTS 2026'!H116)</f>
        <v>VALIDE</v>
      </c>
      <c r="J116" s="72">
        <f>IF(ISBLANK('ENGAGEMENTS 2026'!C116),"",IF(AND(OR($E116="INFRUCTUEUX",$E116="ANNULE"),$C116="AOO-M"),'ENGAGEMENTS 2026'!P116,IF($H116="EN COURS DE PREENGAGEMENT",'ENGAGEMENTS 2026'!O116,IF($H116="PREENGAGE",IF($E116="ATTRIBUE",'ENGAGEMENTS 2026'!AE116,'ENGAGEMENTS 2026'!O116),'ENGAGEMENTS 2026'!AE116))))</f>
        <v>144000</v>
      </c>
      <c r="K116" s="97">
        <f>IF(ISBLANK('ENGAGEMENTS 2026'!W116),"",'ENGAGEMENTS 2026'!W116)</f>
        <v>46387</v>
      </c>
      <c r="L116" s="73">
        <f t="shared" ca="1" si="2"/>
        <v>-99</v>
      </c>
      <c r="M116" t="str">
        <f t="shared" si="3"/>
        <v>Engagé</v>
      </c>
      <c r="N116" t="str">
        <f>IF(ISBLANK('ENGAGEMENTS 2026'!C116),"",'ENGAGEMENTS 2026'!L116)</f>
        <v>Ordinaire</v>
      </c>
      <c r="O116" t="str">
        <f>IF(ISBLANK('ENGAGEMENTS 2026'!C116),"",'ENGAGEMENTS 2026'!M116)</f>
        <v>FONCTIONNEMENT</v>
      </c>
      <c r="P116" t="str">
        <f>IF(ISBLANK('ENGAGEMENTS 2026'!C116),"",'ENGAGEMENTS 2026'!K116)</f>
        <v>NON CONCERNE</v>
      </c>
      <c r="Q116" t="str">
        <f>IF($A116="","",IF(OR($E116="INFRUCTUEUX",$E116="ANNULE"),$A116&amp;"|"&amp;(COUNTIFS($A$2:$A116,$A116,$E$2:$E116,"INFRUCTUEUX")+COUNTIFS($A$2:$A116,$A116,$E$2:$E116,"ANNULE")),""))</f>
        <v/>
      </c>
    </row>
    <row r="117" spans="1:17" x14ac:dyDescent="0.25">
      <c r="A117" t="str">
        <f>IF(ISBLANK('ENGAGEMENTS 2026'!C117),"",IF('ENGAGEMENTS 2026'!C117="DTSI","DCT",'ENGAGEMENTS 2026'!C117))</f>
        <v>MAGHRIBIA</v>
      </c>
      <c r="B117" t="str">
        <f>IF(ISBLANK('ENGAGEMENTS 2026'!C117),"",'ENGAGEMENTS 2026'!D117)</f>
        <v>PV N° : 01RC2025-DCCMCITV</v>
      </c>
      <c r="C117" t="str">
        <f>IF(ISBLANK('ENGAGEMENTS 2026'!C117),"",'ENGAGEMENTS 2026'!E117)</f>
        <v>CONTRAT</v>
      </c>
      <c r="D117" t="str">
        <f>IF(ISBLANK('ENGAGEMENTS 2026'!C117),"",'ENGAGEMENTS 2026'!G117)</f>
        <v>ABDELLATIF AMRANI ZERIFI  -  Technicien assistant réalisateur</v>
      </c>
      <c r="E117" t="str">
        <f>IF(ISBLANK('ENGAGEMENTS 2026'!C117),"",'ENGAGEMENTS 2026'!I117)</f>
        <v>APPROUVE</v>
      </c>
      <c r="F117">
        <f>IF(ISBLANK('ENGAGEMENTS 2026'!C117),"",'ENGAGEMENTS 2026'!J117)</f>
        <v>0</v>
      </c>
      <c r="G117" t="str">
        <f>IF(ISBLANK('ENGAGEMENTS 2026'!C117),"",'ENGAGEMENTS 2026'!M117)</f>
        <v>FONCTIONNEMENT</v>
      </c>
      <c r="H117" t="str">
        <f>IF(ISBLANK('ENGAGEMENTS 2026'!C117),"",'ENGAGEMENTS 2026'!AF117)</f>
        <v>ENGAGE</v>
      </c>
      <c r="I117" t="str">
        <f>IF(ISBLANK('ENGAGEMENTS 2026'!C117),"",'ENGAGEMENTS 2026'!H117)</f>
        <v>VALIDE</v>
      </c>
      <c r="J117" s="72">
        <f>IF(ISBLANK('ENGAGEMENTS 2026'!C117),"",IF(AND(OR($E117="INFRUCTUEUX",$E117="ANNULE"),$C117="AOO-M"),'ENGAGEMENTS 2026'!P117,IF($H117="EN COURS DE PREENGAGEMENT",'ENGAGEMENTS 2026'!O117,IF($H117="PREENGAGE",IF($E117="ATTRIBUE",'ENGAGEMENTS 2026'!AE117,'ENGAGEMENTS 2026'!O117),'ENGAGEMENTS 2026'!AE117))))</f>
        <v>100800</v>
      </c>
      <c r="K117" s="97">
        <f>IF(ISBLANK('ENGAGEMENTS 2026'!W117),"",'ENGAGEMENTS 2026'!W117)</f>
        <v>46387</v>
      </c>
      <c r="L117" s="73">
        <f t="shared" ca="1" si="2"/>
        <v>-99</v>
      </c>
      <c r="M117" t="str">
        <f t="shared" si="3"/>
        <v>Engagé</v>
      </c>
      <c r="N117" t="str">
        <f>IF(ISBLANK('ENGAGEMENTS 2026'!C117),"",'ENGAGEMENTS 2026'!L117)</f>
        <v>Ordinaire</v>
      </c>
      <c r="O117" t="str">
        <f>IF(ISBLANK('ENGAGEMENTS 2026'!C117),"",'ENGAGEMENTS 2026'!M117)</f>
        <v>FONCTIONNEMENT</v>
      </c>
      <c r="P117" t="str">
        <f>IF(ISBLANK('ENGAGEMENTS 2026'!C117),"",'ENGAGEMENTS 2026'!K117)</f>
        <v>NON CONCERNE</v>
      </c>
      <c r="Q117" t="str">
        <f>IF($A117="","",IF(OR($E117="INFRUCTUEUX",$E117="ANNULE"),$A117&amp;"|"&amp;(COUNTIFS($A$2:$A117,$A117,$E$2:$E117,"INFRUCTUEUX")+COUNTIFS($A$2:$A117,$A117,$E$2:$E117,"ANNULE")),""))</f>
        <v/>
      </c>
    </row>
    <row r="118" spans="1:17" x14ac:dyDescent="0.25">
      <c r="A118" t="str">
        <f>IF(ISBLANK('ENGAGEMENTS 2026'!C118),"",IF('ENGAGEMENTS 2026'!C118="DTSI","DCT",'ENGAGEMENTS 2026'!C118))</f>
        <v>MAGHRIBIA</v>
      </c>
      <c r="B118" t="str">
        <f>IF(ISBLANK('ENGAGEMENTS 2026'!C118),"",'ENGAGEMENTS 2026'!D118)</f>
        <v>PV N° : 01RC2025-DCCMCITV</v>
      </c>
      <c r="C118" t="str">
        <f>IF(ISBLANK('ENGAGEMENTS 2026'!C118),"",'ENGAGEMENTS 2026'!E118)</f>
        <v>CONTRAT</v>
      </c>
      <c r="D118" t="str">
        <f>IF(ISBLANK('ENGAGEMENTS 2026'!C118),"",'ENGAGEMENTS 2026'!G118)</f>
        <v>LAMYAE KHOUADIR  -  Technicienne scripte</v>
      </c>
      <c r="E118" t="str">
        <f>IF(ISBLANK('ENGAGEMENTS 2026'!C118),"",'ENGAGEMENTS 2026'!I118)</f>
        <v>APPROUVE</v>
      </c>
      <c r="F118">
        <f>IF(ISBLANK('ENGAGEMENTS 2026'!C118),"",'ENGAGEMENTS 2026'!J118)</f>
        <v>0</v>
      </c>
      <c r="G118" t="str">
        <f>IF(ISBLANK('ENGAGEMENTS 2026'!C118),"",'ENGAGEMENTS 2026'!M118)</f>
        <v>FONCTIONNEMENT</v>
      </c>
      <c r="H118" t="str">
        <f>IF(ISBLANK('ENGAGEMENTS 2026'!C118),"",'ENGAGEMENTS 2026'!AF118)</f>
        <v>ENGAGE</v>
      </c>
      <c r="I118" t="str">
        <f>IF(ISBLANK('ENGAGEMENTS 2026'!C118),"",'ENGAGEMENTS 2026'!H118)</f>
        <v>VALIDE</v>
      </c>
      <c r="J118" s="72">
        <f>IF(ISBLANK('ENGAGEMENTS 2026'!C118),"",IF(AND(OR($E118="INFRUCTUEUX",$E118="ANNULE"),$C118="AOO-M"),'ENGAGEMENTS 2026'!P118,IF($H118="EN COURS DE PREENGAGEMENT",'ENGAGEMENTS 2026'!O118,IF($H118="PREENGAGE",IF($E118="ATTRIBUE",'ENGAGEMENTS 2026'!AE118,'ENGAGEMENTS 2026'!O118),'ENGAGEMENTS 2026'!AE118))))</f>
        <v>100800</v>
      </c>
      <c r="K118" s="97">
        <f>IF(ISBLANK('ENGAGEMENTS 2026'!W118),"",'ENGAGEMENTS 2026'!W118)</f>
        <v>46387</v>
      </c>
      <c r="L118" s="73">
        <f t="shared" ca="1" si="2"/>
        <v>-99</v>
      </c>
      <c r="M118" t="str">
        <f t="shared" si="3"/>
        <v>Engagé</v>
      </c>
      <c r="N118" t="str">
        <f>IF(ISBLANK('ENGAGEMENTS 2026'!C118),"",'ENGAGEMENTS 2026'!L118)</f>
        <v>Ordinaire</v>
      </c>
      <c r="O118" t="str">
        <f>IF(ISBLANK('ENGAGEMENTS 2026'!C118),"",'ENGAGEMENTS 2026'!M118)</f>
        <v>FONCTIONNEMENT</v>
      </c>
      <c r="P118" t="str">
        <f>IF(ISBLANK('ENGAGEMENTS 2026'!C118),"",'ENGAGEMENTS 2026'!K118)</f>
        <v>NON CONCERNE</v>
      </c>
      <c r="Q118" t="str">
        <f>IF($A118="","",IF(OR($E118="INFRUCTUEUX",$E118="ANNULE"),$A118&amp;"|"&amp;(COUNTIFS($A$2:$A118,$A118,$E$2:$E118,"INFRUCTUEUX")+COUNTIFS($A$2:$A118,$A118,$E$2:$E118,"ANNULE")),""))</f>
        <v/>
      </c>
    </row>
    <row r="119" spans="1:17" x14ac:dyDescent="0.25">
      <c r="A119" t="str">
        <f>IF(ISBLANK('ENGAGEMENTS 2026'!C119),"",IF('ENGAGEMENTS 2026'!C119="DTSI","DCT",'ENGAGEMENTS 2026'!C119))</f>
        <v>MAGHRIBIA</v>
      </c>
      <c r="B119" t="str">
        <f>IF(ISBLANK('ENGAGEMENTS 2026'!C119),"",'ENGAGEMENTS 2026'!D119)</f>
        <v>PV N° : 01RC2025-DCCMCITV</v>
      </c>
      <c r="C119" t="str">
        <f>IF(ISBLANK('ENGAGEMENTS 2026'!C119),"",'ENGAGEMENTS 2026'!E119)</f>
        <v>CONTRAT</v>
      </c>
      <c r="D119" t="str">
        <f>IF(ISBLANK('ENGAGEMENTS 2026'!C119),"",'ENGAGEMENTS 2026'!G119)</f>
        <v>EL KARDI RAJAA  -  Journaliste présentatrice</v>
      </c>
      <c r="E119" t="str">
        <f>IF(ISBLANK('ENGAGEMENTS 2026'!C119),"",'ENGAGEMENTS 2026'!I119)</f>
        <v>APPROUVE</v>
      </c>
      <c r="F119">
        <f>IF(ISBLANK('ENGAGEMENTS 2026'!C119),"",'ENGAGEMENTS 2026'!J119)</f>
        <v>0</v>
      </c>
      <c r="G119" t="str">
        <f>IF(ISBLANK('ENGAGEMENTS 2026'!C119),"",'ENGAGEMENTS 2026'!M119)</f>
        <v>FONCTIONNEMENT</v>
      </c>
      <c r="H119" t="str">
        <f>IF(ISBLANK('ENGAGEMENTS 2026'!C119),"",'ENGAGEMENTS 2026'!AF119)</f>
        <v>ENGAGE</v>
      </c>
      <c r="I119" t="str">
        <f>IF(ISBLANK('ENGAGEMENTS 2026'!C119),"",'ENGAGEMENTS 2026'!H119)</f>
        <v>VALIDE</v>
      </c>
      <c r="J119" s="72">
        <f>IF(ISBLANK('ENGAGEMENTS 2026'!C119),"",IF(AND(OR($E119="INFRUCTUEUX",$E119="ANNULE"),$C119="AOO-M"),'ENGAGEMENTS 2026'!P119,IF($H119="EN COURS DE PREENGAGEMENT",'ENGAGEMENTS 2026'!O119,IF($H119="PREENGAGE",IF($E119="ATTRIBUE",'ENGAGEMENTS 2026'!AE119,'ENGAGEMENTS 2026'!O119),'ENGAGEMENTS 2026'!AE119))))</f>
        <v>144000</v>
      </c>
      <c r="K119" s="97">
        <f>IF(ISBLANK('ENGAGEMENTS 2026'!W119),"",'ENGAGEMENTS 2026'!W119)</f>
        <v>46387</v>
      </c>
      <c r="L119" s="73">
        <f t="shared" ca="1" si="2"/>
        <v>-99</v>
      </c>
      <c r="M119" t="str">
        <f t="shared" si="3"/>
        <v>Engagé</v>
      </c>
      <c r="N119" t="str">
        <f>IF(ISBLANK('ENGAGEMENTS 2026'!C119),"",'ENGAGEMENTS 2026'!L119)</f>
        <v>Ordinaire</v>
      </c>
      <c r="O119" t="str">
        <f>IF(ISBLANK('ENGAGEMENTS 2026'!C119),"",'ENGAGEMENTS 2026'!M119)</f>
        <v>FONCTIONNEMENT</v>
      </c>
      <c r="P119" t="str">
        <f>IF(ISBLANK('ENGAGEMENTS 2026'!C119),"",'ENGAGEMENTS 2026'!K119)</f>
        <v>NON CONCERNE</v>
      </c>
      <c r="Q119" t="str">
        <f>IF($A119="","",IF(OR($E119="INFRUCTUEUX",$E119="ANNULE"),$A119&amp;"|"&amp;(COUNTIFS($A$2:$A119,$A119,$E$2:$E119,"INFRUCTUEUX")+COUNTIFS($A$2:$A119,$A119,$E$2:$E119,"ANNULE")),""))</f>
        <v/>
      </c>
    </row>
    <row r="120" spans="1:17" x14ac:dyDescent="0.25">
      <c r="A120" t="str">
        <f>IF(ISBLANK('ENGAGEMENTS 2026'!C120),"",IF('ENGAGEMENTS 2026'!C120="DTSI","DCT",'ENGAGEMENTS 2026'!C120))</f>
        <v>MAGHRIBIA</v>
      </c>
      <c r="B120" t="str">
        <f>IF(ISBLANK('ENGAGEMENTS 2026'!C120),"",'ENGAGEMENTS 2026'!D120)</f>
        <v>PV N° : 01RC2025-DCCMCITV</v>
      </c>
      <c r="C120" t="str">
        <f>IF(ISBLANK('ENGAGEMENTS 2026'!C120),"",'ENGAGEMENTS 2026'!E120)</f>
        <v>CONTRAT</v>
      </c>
      <c r="D120" t="str">
        <f>IF(ISBLANK('ENGAGEMENTS 2026'!C120),"",'ENGAGEMENTS 2026'!G120)</f>
        <v>JEBRANI HAYAT  -  Coiffeuse, maquilleuse</v>
      </c>
      <c r="E120" t="str">
        <f>IF(ISBLANK('ENGAGEMENTS 2026'!C120),"",'ENGAGEMENTS 2026'!I120)</f>
        <v>APPROUVE</v>
      </c>
      <c r="F120">
        <f>IF(ISBLANK('ENGAGEMENTS 2026'!C120),"",'ENGAGEMENTS 2026'!J120)</f>
        <v>0</v>
      </c>
      <c r="G120" t="str">
        <f>IF(ISBLANK('ENGAGEMENTS 2026'!C120),"",'ENGAGEMENTS 2026'!M120)</f>
        <v>FONCTIONNEMENT</v>
      </c>
      <c r="H120" t="str">
        <f>IF(ISBLANK('ENGAGEMENTS 2026'!C120),"",'ENGAGEMENTS 2026'!AF120)</f>
        <v>ENGAGE</v>
      </c>
      <c r="I120" t="str">
        <f>IF(ISBLANK('ENGAGEMENTS 2026'!C120),"",'ENGAGEMENTS 2026'!H120)</f>
        <v>VALIDE</v>
      </c>
      <c r="J120" s="72">
        <f>IF(ISBLANK('ENGAGEMENTS 2026'!C120),"",IF(AND(OR($E120="INFRUCTUEUX",$E120="ANNULE"),$C120="AOO-M"),'ENGAGEMENTS 2026'!P120,IF($H120="EN COURS DE PREENGAGEMENT",'ENGAGEMENTS 2026'!O120,IF($H120="PREENGAGE",IF($E120="ATTRIBUE",'ENGAGEMENTS 2026'!AE120,'ENGAGEMENTS 2026'!O120),'ENGAGEMENTS 2026'!AE120))))</f>
        <v>72000</v>
      </c>
      <c r="K120" s="97">
        <f>IF(ISBLANK('ENGAGEMENTS 2026'!W120),"",'ENGAGEMENTS 2026'!W120)</f>
        <v>46387</v>
      </c>
      <c r="L120" s="73">
        <f t="shared" ca="1" si="2"/>
        <v>-99</v>
      </c>
      <c r="M120" t="str">
        <f t="shared" si="3"/>
        <v>Engagé</v>
      </c>
      <c r="N120" t="str">
        <f>IF(ISBLANK('ENGAGEMENTS 2026'!C120),"",'ENGAGEMENTS 2026'!L120)</f>
        <v>Ordinaire</v>
      </c>
      <c r="O120" t="str">
        <f>IF(ISBLANK('ENGAGEMENTS 2026'!C120),"",'ENGAGEMENTS 2026'!M120)</f>
        <v>FONCTIONNEMENT</v>
      </c>
      <c r="P120" t="str">
        <f>IF(ISBLANK('ENGAGEMENTS 2026'!C120),"",'ENGAGEMENTS 2026'!K120)</f>
        <v>NON CONCERNE</v>
      </c>
      <c r="Q120" t="str">
        <f>IF($A120="","",IF(OR($E120="INFRUCTUEUX",$E120="ANNULE"),$A120&amp;"|"&amp;(COUNTIFS($A$2:$A120,$A120,$E$2:$E120,"INFRUCTUEUX")+COUNTIFS($A$2:$A120,$A120,$E$2:$E120,"ANNULE")),""))</f>
        <v/>
      </c>
    </row>
    <row r="121" spans="1:17" x14ac:dyDescent="0.25">
      <c r="A121" t="str">
        <f>IF(ISBLANK('ENGAGEMENTS 2026'!C121),"",IF('ENGAGEMENTS 2026'!C121="DTSI","DCT",'ENGAGEMENTS 2026'!C121))</f>
        <v>DMPTV</v>
      </c>
      <c r="B121" t="str">
        <f>IF(ISBLANK('ENGAGEMENTS 2026'!C121),"",'ENGAGEMENTS 2026'!D121)</f>
        <v>PV N° : 01RC2025-DCMPTV</v>
      </c>
      <c r="C121" t="str">
        <f>IF(ISBLANK('ENGAGEMENTS 2026'!C121),"",'ENGAGEMENTS 2026'!E121)</f>
        <v>CONTRAT</v>
      </c>
      <c r="D121" t="str">
        <f>IF(ISBLANK('ENGAGEMENTS 2026'!C121),"",'ENGAGEMENTS 2026'!G121)</f>
        <v>ZAKARIA TIBARI  -  Conception de bandes annonces pour la promotion des programmes de la grille de la chaîne Al Aoula</v>
      </c>
      <c r="E121" t="str">
        <f>IF(ISBLANK('ENGAGEMENTS 2026'!C121),"",'ENGAGEMENTS 2026'!I121)</f>
        <v>APPROUVE</v>
      </c>
      <c r="F121">
        <f>IF(ISBLANK('ENGAGEMENTS 2026'!C121),"",'ENGAGEMENTS 2026'!J121)</f>
        <v>0</v>
      </c>
      <c r="G121" t="str">
        <f>IF(ISBLANK('ENGAGEMENTS 2026'!C121),"",'ENGAGEMENTS 2026'!M121)</f>
        <v>FONCTIONNEMENT</v>
      </c>
      <c r="H121" t="str">
        <f>IF(ISBLANK('ENGAGEMENTS 2026'!C121),"",'ENGAGEMENTS 2026'!AF121)</f>
        <v>ENGAGE</v>
      </c>
      <c r="I121" t="str">
        <f>IF(ISBLANK('ENGAGEMENTS 2026'!C121),"",'ENGAGEMENTS 2026'!H121)</f>
        <v>VALIDE</v>
      </c>
      <c r="J121" s="72">
        <f>IF(ISBLANK('ENGAGEMENTS 2026'!C121),"",IF(AND(OR($E121="INFRUCTUEUX",$E121="ANNULE"),$C121="AOO-M"),'ENGAGEMENTS 2026'!P121,IF($H121="EN COURS DE PREENGAGEMENT",'ENGAGEMENTS 2026'!O121,IF($H121="PREENGAGE",IF($E121="ATTRIBUE",'ENGAGEMENTS 2026'!AE121,'ENGAGEMENTS 2026'!O121),'ENGAGEMENTS 2026'!AE121))))</f>
        <v>257142.84</v>
      </c>
      <c r="K121" s="97">
        <f>IF(ISBLANK('ENGAGEMENTS 2026'!W121),"",'ENGAGEMENTS 2026'!W121)</f>
        <v>46387</v>
      </c>
      <c r="L121" s="73">
        <f t="shared" ca="1" si="2"/>
        <v>-99</v>
      </c>
      <c r="M121" t="str">
        <f t="shared" si="3"/>
        <v>Engagé</v>
      </c>
      <c r="N121" t="str">
        <f>IF(ISBLANK('ENGAGEMENTS 2026'!C121),"",'ENGAGEMENTS 2026'!L121)</f>
        <v>Ordinaire</v>
      </c>
      <c r="O121" t="str">
        <f>IF(ISBLANK('ENGAGEMENTS 2026'!C121),"",'ENGAGEMENTS 2026'!M121)</f>
        <v>FONCTIONNEMENT</v>
      </c>
      <c r="P121" t="str">
        <f>IF(ISBLANK('ENGAGEMENTS 2026'!C121),"",'ENGAGEMENTS 2026'!K121)</f>
        <v>NON CONCERNE</v>
      </c>
      <c r="Q121" t="str">
        <f>IF($A121="","",IF(OR($E121="INFRUCTUEUX",$E121="ANNULE"),$A121&amp;"|"&amp;(COUNTIFS($A$2:$A121,$A121,$E$2:$E121,"INFRUCTUEUX")+COUNTIFS($A$2:$A121,$A121,$E$2:$E121,"ANNULE")),""))</f>
        <v/>
      </c>
    </row>
    <row r="122" spans="1:17" x14ac:dyDescent="0.25">
      <c r="A122" t="str">
        <f>IF(ISBLANK('ENGAGEMENTS 2026'!C122),"",IF('ENGAGEMENTS 2026'!C122="DTSI","DCT",'ENGAGEMENTS 2026'!C122))</f>
        <v>DMPTV</v>
      </c>
      <c r="B122" t="str">
        <f>IF(ISBLANK('ENGAGEMENTS 2026'!C122),"",'ENGAGEMENTS 2026'!D122)</f>
        <v>PV N° : 01RC2025-DCMPTV</v>
      </c>
      <c r="C122" t="str">
        <f>IF(ISBLANK('ENGAGEMENTS 2026'!C122),"",'ENGAGEMENTS 2026'!E122)</f>
        <v>CONTRAT</v>
      </c>
      <c r="D122" t="str">
        <f>IF(ISBLANK('ENGAGEMENTS 2026'!C122),"",'ENGAGEMENTS 2026'!G122)</f>
        <v>GHEZLANE EL MERZOUGUI -  Enregistrement des voix off en arabe des bandes annonces TV et radio Al Aoula</v>
      </c>
      <c r="E122" t="str">
        <f>IF(ISBLANK('ENGAGEMENTS 2026'!C122),"",'ENGAGEMENTS 2026'!I122)</f>
        <v>APPROUVE</v>
      </c>
      <c r="F122">
        <f>IF(ISBLANK('ENGAGEMENTS 2026'!C122),"",'ENGAGEMENTS 2026'!J122)</f>
        <v>0</v>
      </c>
      <c r="G122" t="str">
        <f>IF(ISBLANK('ENGAGEMENTS 2026'!C122),"",'ENGAGEMENTS 2026'!M122)</f>
        <v>FONCTIONNEMENT</v>
      </c>
      <c r="H122" t="str">
        <f>IF(ISBLANK('ENGAGEMENTS 2026'!C122),"",'ENGAGEMENTS 2026'!AF122)</f>
        <v>ENGAGE</v>
      </c>
      <c r="I122" t="str">
        <f>IF(ISBLANK('ENGAGEMENTS 2026'!C122),"",'ENGAGEMENTS 2026'!H122)</f>
        <v>VALIDE</v>
      </c>
      <c r="J122" s="72">
        <f>IF(ISBLANK('ENGAGEMENTS 2026'!C122),"",IF(AND(OR($E122="INFRUCTUEUX",$E122="ANNULE"),$C122="AOO-M"),'ENGAGEMENTS 2026'!P122,IF($H122="EN COURS DE PREENGAGEMENT",'ENGAGEMENTS 2026'!O122,IF($H122="PREENGAGE",IF($E122="ATTRIBUE",'ENGAGEMENTS 2026'!AE122,'ENGAGEMENTS 2026'!O122),'ENGAGEMENTS 2026'!AE122))))</f>
        <v>84000</v>
      </c>
      <c r="K122" s="97">
        <f>IF(ISBLANK('ENGAGEMENTS 2026'!W122),"",'ENGAGEMENTS 2026'!W122)</f>
        <v>46387</v>
      </c>
      <c r="L122" s="73">
        <f t="shared" ca="1" si="2"/>
        <v>-99</v>
      </c>
      <c r="M122" t="str">
        <f t="shared" si="3"/>
        <v>Engagé</v>
      </c>
      <c r="N122" t="str">
        <f>IF(ISBLANK('ENGAGEMENTS 2026'!C122),"",'ENGAGEMENTS 2026'!L122)</f>
        <v>Ordinaire</v>
      </c>
      <c r="O122" t="str">
        <f>IF(ISBLANK('ENGAGEMENTS 2026'!C122),"",'ENGAGEMENTS 2026'!M122)</f>
        <v>FONCTIONNEMENT</v>
      </c>
      <c r="P122" t="str">
        <f>IF(ISBLANK('ENGAGEMENTS 2026'!C122),"",'ENGAGEMENTS 2026'!K122)</f>
        <v>NON CONCERNE</v>
      </c>
      <c r="Q122" t="str">
        <f>IF($A122="","",IF(OR($E122="INFRUCTUEUX",$E122="ANNULE"),$A122&amp;"|"&amp;(COUNTIFS($A$2:$A122,$A122,$E$2:$E122,"INFRUCTUEUX")+COUNTIFS($A$2:$A122,$A122,$E$2:$E122,"ANNULE")),""))</f>
        <v/>
      </c>
    </row>
    <row r="123" spans="1:17" x14ac:dyDescent="0.25">
      <c r="A123" t="str">
        <f>IF(ISBLANK('ENGAGEMENTS 2026'!C123),"",IF('ENGAGEMENTS 2026'!C123="DTSI","DCT",'ENGAGEMENTS 2026'!C123))</f>
        <v>DMPTV</v>
      </c>
      <c r="B123" t="str">
        <f>IF(ISBLANK('ENGAGEMENTS 2026'!C123),"",'ENGAGEMENTS 2026'!D123)</f>
        <v>PV N° : 01RC2025-DCMPTV</v>
      </c>
      <c r="C123" t="str">
        <f>IF(ISBLANK('ENGAGEMENTS 2026'!C123),"",'ENGAGEMENTS 2026'!E123)</f>
        <v>CONTRAT</v>
      </c>
      <c r="D123" t="str">
        <f>IF(ISBLANK('ENGAGEMENTS 2026'!C123),"",'ENGAGEMENTS 2026'!G123)</f>
        <v>HOUSSAM MOUILLAH  -  Monteur</v>
      </c>
      <c r="E123" t="str">
        <f>IF(ISBLANK('ENGAGEMENTS 2026'!C123),"",'ENGAGEMENTS 2026'!I123)</f>
        <v>APPROUVE</v>
      </c>
      <c r="F123">
        <f>IF(ISBLANK('ENGAGEMENTS 2026'!C123),"",'ENGAGEMENTS 2026'!J123)</f>
        <v>0</v>
      </c>
      <c r="G123" t="str">
        <f>IF(ISBLANK('ENGAGEMENTS 2026'!C123),"",'ENGAGEMENTS 2026'!M123)</f>
        <v>FONCTIONNEMENT</v>
      </c>
      <c r="H123" t="str">
        <f>IF(ISBLANK('ENGAGEMENTS 2026'!C123),"",'ENGAGEMENTS 2026'!AF123)</f>
        <v>ENGAGE</v>
      </c>
      <c r="I123" t="str">
        <f>IF(ISBLANK('ENGAGEMENTS 2026'!C123),"",'ENGAGEMENTS 2026'!H123)</f>
        <v>VALIDE</v>
      </c>
      <c r="J123" s="72">
        <f>IF(ISBLANK('ENGAGEMENTS 2026'!C123),"",IF(AND(OR($E123="INFRUCTUEUX",$E123="ANNULE"),$C123="AOO-M"),'ENGAGEMENTS 2026'!P123,IF($H123="EN COURS DE PREENGAGEMENT",'ENGAGEMENTS 2026'!O123,IF($H123="PREENGAGE",IF($E123="ATTRIBUE",'ENGAGEMENTS 2026'!AE123,'ENGAGEMENTS 2026'!O123),'ENGAGEMENTS 2026'!AE123))))</f>
        <v>120000</v>
      </c>
      <c r="K123" s="97">
        <f>IF(ISBLANK('ENGAGEMENTS 2026'!W123),"",'ENGAGEMENTS 2026'!W123)</f>
        <v>46387</v>
      </c>
      <c r="L123" s="73">
        <f t="shared" ca="1" si="2"/>
        <v>-99</v>
      </c>
      <c r="M123" t="str">
        <f t="shared" si="3"/>
        <v>Engagé</v>
      </c>
      <c r="N123" t="str">
        <f>IF(ISBLANK('ENGAGEMENTS 2026'!C123),"",'ENGAGEMENTS 2026'!L123)</f>
        <v>Ordinaire</v>
      </c>
      <c r="O123" t="str">
        <f>IF(ISBLANK('ENGAGEMENTS 2026'!C123),"",'ENGAGEMENTS 2026'!M123)</f>
        <v>FONCTIONNEMENT</v>
      </c>
      <c r="P123" t="str">
        <f>IF(ISBLANK('ENGAGEMENTS 2026'!C123),"",'ENGAGEMENTS 2026'!K123)</f>
        <v>NON CONCERNE</v>
      </c>
      <c r="Q123" t="str">
        <f>IF($A123="","",IF(OR($E123="INFRUCTUEUX",$E123="ANNULE"),$A123&amp;"|"&amp;(COUNTIFS($A$2:$A123,$A123,$E$2:$E123,"INFRUCTUEUX")+COUNTIFS($A$2:$A123,$A123,$E$2:$E123,"ANNULE")),""))</f>
        <v/>
      </c>
    </row>
    <row r="124" spans="1:17" x14ac:dyDescent="0.25">
      <c r="A124" t="str">
        <f>IF(ISBLANK('ENGAGEMENTS 2026'!C124),"",IF('ENGAGEMENTS 2026'!C124="DTSI","DCT",'ENGAGEMENTS 2026'!C124))</f>
        <v>DMPTV</v>
      </c>
      <c r="B124" t="str">
        <f>IF(ISBLANK('ENGAGEMENTS 2026'!C124),"",'ENGAGEMENTS 2026'!D124)</f>
        <v>PV N° : 01RC2025-DCMPTV</v>
      </c>
      <c r="C124" t="str">
        <f>IF(ISBLANK('ENGAGEMENTS 2026'!C124),"",'ENGAGEMENTS 2026'!E124)</f>
        <v>CONTRAT</v>
      </c>
      <c r="D124" t="str">
        <f>IF(ISBLANK('ENGAGEMENTS 2026'!C124),"",'ENGAGEMENTS 2026'!G124)</f>
        <v>MSIOUAS MOHAMED DRISS  -  Chef de produit digital</v>
      </c>
      <c r="E124" t="str">
        <f>IF(ISBLANK('ENGAGEMENTS 2026'!C124),"",'ENGAGEMENTS 2026'!I124)</f>
        <v>APPROUVE</v>
      </c>
      <c r="F124">
        <f>IF(ISBLANK('ENGAGEMENTS 2026'!C124),"",'ENGAGEMENTS 2026'!J124)</f>
        <v>0</v>
      </c>
      <c r="G124" t="str">
        <f>IF(ISBLANK('ENGAGEMENTS 2026'!C124),"",'ENGAGEMENTS 2026'!M124)</f>
        <v>FONCTIONNEMENT</v>
      </c>
      <c r="H124" t="str">
        <f>IF(ISBLANK('ENGAGEMENTS 2026'!C124),"",'ENGAGEMENTS 2026'!AF124)</f>
        <v>ENGAGE</v>
      </c>
      <c r="I124" t="str">
        <f>IF(ISBLANK('ENGAGEMENTS 2026'!C124),"",'ENGAGEMENTS 2026'!H124)</f>
        <v>VALIDE</v>
      </c>
      <c r="J124" s="72">
        <f>IF(ISBLANK('ENGAGEMENTS 2026'!C124),"",IF(AND(OR($E124="INFRUCTUEUX",$E124="ANNULE"),$C124="AOO-M"),'ENGAGEMENTS 2026'!P124,IF($H124="EN COURS DE PREENGAGEMENT",'ENGAGEMENTS 2026'!O124,IF($H124="PREENGAGE",IF($E124="ATTRIBUE",'ENGAGEMENTS 2026'!AE124,'ENGAGEMENTS 2026'!O124),'ENGAGEMENTS 2026'!AE124))))</f>
        <v>264000</v>
      </c>
      <c r="K124" s="97">
        <f>IF(ISBLANK('ENGAGEMENTS 2026'!W124),"",'ENGAGEMENTS 2026'!W124)</f>
        <v>46387</v>
      </c>
      <c r="L124" s="73">
        <f t="shared" ca="1" si="2"/>
        <v>-99</v>
      </c>
      <c r="M124" t="str">
        <f t="shared" si="3"/>
        <v>Engagé</v>
      </c>
      <c r="N124" t="str">
        <f>IF(ISBLANK('ENGAGEMENTS 2026'!C124),"",'ENGAGEMENTS 2026'!L124)</f>
        <v>Ordinaire</v>
      </c>
      <c r="O124" t="str">
        <f>IF(ISBLANK('ENGAGEMENTS 2026'!C124),"",'ENGAGEMENTS 2026'!M124)</f>
        <v>FONCTIONNEMENT</v>
      </c>
      <c r="P124" t="str">
        <f>IF(ISBLANK('ENGAGEMENTS 2026'!C124),"",'ENGAGEMENTS 2026'!K124)</f>
        <v>NON CONCERNE</v>
      </c>
      <c r="Q124" t="str">
        <f>IF($A124="","",IF(OR($E124="INFRUCTUEUX",$E124="ANNULE"),$A124&amp;"|"&amp;(COUNTIFS($A$2:$A124,$A124,$E$2:$E124,"INFRUCTUEUX")+COUNTIFS($A$2:$A124,$A124,$E$2:$E124,"ANNULE")),""))</f>
        <v/>
      </c>
    </row>
    <row r="125" spans="1:17" x14ac:dyDescent="0.25">
      <c r="A125" t="str">
        <f>IF(ISBLANK('ENGAGEMENTS 2026'!C125),"",IF('ENGAGEMENTS 2026'!C125="DTSI","DCT",'ENGAGEMENTS 2026'!C125))</f>
        <v>DMPTV</v>
      </c>
      <c r="B125" t="str">
        <f>IF(ISBLANK('ENGAGEMENTS 2026'!C125),"",'ENGAGEMENTS 2026'!D125)</f>
        <v>PV N° : 01RC2025-DCMPTV</v>
      </c>
      <c r="C125" t="str">
        <f>IF(ISBLANK('ENGAGEMENTS 2026'!C125),"",'ENGAGEMENTS 2026'!E125)</f>
        <v>CONTRAT</v>
      </c>
      <c r="D125" t="str">
        <f>IF(ISBLANK('ENGAGEMENTS 2026'!C125),"",'ENGAGEMENTS 2026'!G125)</f>
        <v>ABDELOUAHED JABBAR  -  Monteur</v>
      </c>
      <c r="E125" t="str">
        <f>IF(ISBLANK('ENGAGEMENTS 2026'!C125),"",'ENGAGEMENTS 2026'!I125)</f>
        <v>APPROUVE</v>
      </c>
      <c r="F125">
        <f>IF(ISBLANK('ENGAGEMENTS 2026'!C125),"",'ENGAGEMENTS 2026'!J125)</f>
        <v>0</v>
      </c>
      <c r="G125" t="str">
        <f>IF(ISBLANK('ENGAGEMENTS 2026'!C125),"",'ENGAGEMENTS 2026'!M125)</f>
        <v>FONCTIONNEMENT</v>
      </c>
      <c r="H125" t="str">
        <f>IF(ISBLANK('ENGAGEMENTS 2026'!C125),"",'ENGAGEMENTS 2026'!AF125)</f>
        <v>ENGAGE</v>
      </c>
      <c r="I125" t="str">
        <f>IF(ISBLANK('ENGAGEMENTS 2026'!C125),"",'ENGAGEMENTS 2026'!H125)</f>
        <v>VALIDE</v>
      </c>
      <c r="J125" s="72">
        <f>IF(ISBLANK('ENGAGEMENTS 2026'!C125),"",IF(AND(OR($E125="INFRUCTUEUX",$E125="ANNULE"),$C125="AOO-M"),'ENGAGEMENTS 2026'!P125,IF($H125="EN COURS DE PREENGAGEMENT",'ENGAGEMENTS 2026'!O125,IF($H125="PREENGAGE",IF($E125="ATTRIBUE",'ENGAGEMENTS 2026'!AE125,'ENGAGEMENTS 2026'!O125),'ENGAGEMENTS 2026'!AE125))))</f>
        <v>216000</v>
      </c>
      <c r="K125" s="97">
        <f>IF(ISBLANK('ENGAGEMENTS 2026'!W125),"",'ENGAGEMENTS 2026'!W125)</f>
        <v>46387</v>
      </c>
      <c r="L125" s="73">
        <f t="shared" ca="1" si="2"/>
        <v>-99</v>
      </c>
      <c r="M125" t="str">
        <f t="shared" si="3"/>
        <v>Engagé</v>
      </c>
      <c r="N125" t="str">
        <f>IF(ISBLANK('ENGAGEMENTS 2026'!C125),"",'ENGAGEMENTS 2026'!L125)</f>
        <v>Ordinaire</v>
      </c>
      <c r="O125" t="str">
        <f>IF(ISBLANK('ENGAGEMENTS 2026'!C125),"",'ENGAGEMENTS 2026'!M125)</f>
        <v>FONCTIONNEMENT</v>
      </c>
      <c r="P125" t="str">
        <f>IF(ISBLANK('ENGAGEMENTS 2026'!C125),"",'ENGAGEMENTS 2026'!K125)</f>
        <v>NON CONCERNE</v>
      </c>
      <c r="Q125" t="str">
        <f>IF($A125="","",IF(OR($E125="INFRUCTUEUX",$E125="ANNULE"),$A125&amp;"|"&amp;(COUNTIFS($A$2:$A125,$A125,$E$2:$E125,"INFRUCTUEUX")+COUNTIFS($A$2:$A125,$A125,$E$2:$E125,"ANNULE")),""))</f>
        <v/>
      </c>
    </row>
    <row r="126" spans="1:17" x14ac:dyDescent="0.25">
      <c r="A126" t="str">
        <f>IF(ISBLANK('ENGAGEMENTS 2026'!C126),"",IF('ENGAGEMENTS 2026'!C126="DTSI","DCT",'ENGAGEMENTS 2026'!C126))</f>
        <v>DMPTV</v>
      </c>
      <c r="B126" t="str">
        <f>IF(ISBLANK('ENGAGEMENTS 2026'!C126),"",'ENGAGEMENTS 2026'!D126)</f>
        <v>PV N° : 01RC2025-DCMPTV</v>
      </c>
      <c r="C126" t="str">
        <f>IF(ISBLANK('ENGAGEMENTS 2026'!C126),"",'ENGAGEMENTS 2026'!E126)</f>
        <v>CONTRAT</v>
      </c>
      <c r="D126" t="str">
        <f>IF(ISBLANK('ENGAGEMENTS 2026'!C126),"",'ENGAGEMENTS 2026'!G126)</f>
        <v>YASSINE KIRAMI  -  Monteur digital et cameraman</v>
      </c>
      <c r="E126" t="str">
        <f>IF(ISBLANK('ENGAGEMENTS 2026'!C126),"",'ENGAGEMENTS 2026'!I126)</f>
        <v>APPROUVE</v>
      </c>
      <c r="F126">
        <f>IF(ISBLANK('ENGAGEMENTS 2026'!C126),"",'ENGAGEMENTS 2026'!J126)</f>
        <v>0</v>
      </c>
      <c r="G126" t="str">
        <f>IF(ISBLANK('ENGAGEMENTS 2026'!C126),"",'ENGAGEMENTS 2026'!M126)</f>
        <v>FONCTIONNEMENT</v>
      </c>
      <c r="H126" t="str">
        <f>IF(ISBLANK('ENGAGEMENTS 2026'!C126),"",'ENGAGEMENTS 2026'!AF126)</f>
        <v>ENGAGE</v>
      </c>
      <c r="I126" t="str">
        <f>IF(ISBLANK('ENGAGEMENTS 2026'!C126),"",'ENGAGEMENTS 2026'!H126)</f>
        <v>VALIDE</v>
      </c>
      <c r="J126" s="72">
        <f>IF(ISBLANK('ENGAGEMENTS 2026'!C126),"",IF(AND(OR($E126="INFRUCTUEUX",$E126="ANNULE"),$C126="AOO-M"),'ENGAGEMENTS 2026'!P126,IF($H126="EN COURS DE PREENGAGEMENT",'ENGAGEMENTS 2026'!O126,IF($H126="PREENGAGE",IF($E126="ATTRIBUE",'ENGAGEMENTS 2026'!AE126,'ENGAGEMENTS 2026'!O126),'ENGAGEMENTS 2026'!AE126))))</f>
        <v>144000</v>
      </c>
      <c r="K126" s="97">
        <f>IF(ISBLANK('ENGAGEMENTS 2026'!W126),"",'ENGAGEMENTS 2026'!W126)</f>
        <v>46387</v>
      </c>
      <c r="L126" s="73">
        <f t="shared" ca="1" si="2"/>
        <v>-99</v>
      </c>
      <c r="M126" t="str">
        <f t="shared" si="3"/>
        <v>Engagé</v>
      </c>
      <c r="N126" t="str">
        <f>IF(ISBLANK('ENGAGEMENTS 2026'!C126),"",'ENGAGEMENTS 2026'!L126)</f>
        <v>Ordinaire</v>
      </c>
      <c r="O126" t="str">
        <f>IF(ISBLANK('ENGAGEMENTS 2026'!C126),"",'ENGAGEMENTS 2026'!M126)</f>
        <v>FONCTIONNEMENT</v>
      </c>
      <c r="P126" t="str">
        <f>IF(ISBLANK('ENGAGEMENTS 2026'!C126),"",'ENGAGEMENTS 2026'!K126)</f>
        <v>NON CONCERNE</v>
      </c>
      <c r="Q126" t="str">
        <f>IF($A126="","",IF(OR($E126="INFRUCTUEUX",$E126="ANNULE"),$A126&amp;"|"&amp;(COUNTIFS($A$2:$A126,$A126,$E$2:$E126,"INFRUCTUEUX")+COUNTIFS($A$2:$A126,$A126,$E$2:$E126,"ANNULE")),""))</f>
        <v/>
      </c>
    </row>
    <row r="127" spans="1:17" x14ac:dyDescent="0.25">
      <c r="A127" t="str">
        <f>IF(ISBLANK('ENGAGEMENTS 2026'!C127),"",IF('ENGAGEMENTS 2026'!C127="DTSI","DCT",'ENGAGEMENTS 2026'!C127))</f>
        <v>DMPTV</v>
      </c>
      <c r="B127" t="str">
        <f>IF(ISBLANK('ENGAGEMENTS 2026'!C127),"",'ENGAGEMENTS 2026'!D127)</f>
        <v>PV N° : 01RC2025-DCMPTV</v>
      </c>
      <c r="C127" t="str">
        <f>IF(ISBLANK('ENGAGEMENTS 2026'!C127),"",'ENGAGEMENTS 2026'!E127)</f>
        <v>CONTRAT</v>
      </c>
      <c r="D127" t="str">
        <f>IF(ISBLANK('ENGAGEMENTS 2026'!C127),"",'ENGAGEMENTS 2026'!G127)</f>
        <v>SAFAA SABRI  -  Rédactrice en arabe</v>
      </c>
      <c r="E127" t="str">
        <f>IF(ISBLANK('ENGAGEMENTS 2026'!C127),"",'ENGAGEMENTS 2026'!I127)</f>
        <v>APPROUVE</v>
      </c>
      <c r="F127">
        <f>IF(ISBLANK('ENGAGEMENTS 2026'!C127),"",'ENGAGEMENTS 2026'!J127)</f>
        <v>0</v>
      </c>
      <c r="G127" t="str">
        <f>IF(ISBLANK('ENGAGEMENTS 2026'!C127),"",'ENGAGEMENTS 2026'!M127)</f>
        <v>FONCTIONNEMENT</v>
      </c>
      <c r="H127" t="str">
        <f>IF(ISBLANK('ENGAGEMENTS 2026'!C127),"",'ENGAGEMENTS 2026'!AF127)</f>
        <v>ENGAGE</v>
      </c>
      <c r="I127" t="str">
        <f>IF(ISBLANK('ENGAGEMENTS 2026'!C127),"",'ENGAGEMENTS 2026'!H127)</f>
        <v>VALIDE</v>
      </c>
      <c r="J127" s="72">
        <f>IF(ISBLANK('ENGAGEMENTS 2026'!C127),"",IF(AND(OR($E127="INFRUCTUEUX",$E127="ANNULE"),$C127="AOO-M"),'ENGAGEMENTS 2026'!P127,IF($H127="EN COURS DE PREENGAGEMENT",'ENGAGEMENTS 2026'!O127,IF($H127="PREENGAGE",IF($E127="ATTRIBUE",'ENGAGEMENTS 2026'!AE127,'ENGAGEMENTS 2026'!O127),'ENGAGEMENTS 2026'!AE127))))</f>
        <v>132000</v>
      </c>
      <c r="K127" s="97">
        <f>IF(ISBLANK('ENGAGEMENTS 2026'!W127),"",'ENGAGEMENTS 2026'!W127)</f>
        <v>46387</v>
      </c>
      <c r="L127" s="73">
        <f t="shared" ca="1" si="2"/>
        <v>-99</v>
      </c>
      <c r="M127" t="str">
        <f t="shared" si="3"/>
        <v>Engagé</v>
      </c>
      <c r="N127" t="str">
        <f>IF(ISBLANK('ENGAGEMENTS 2026'!C127),"",'ENGAGEMENTS 2026'!L127)</f>
        <v>Ordinaire</v>
      </c>
      <c r="O127" t="str">
        <f>IF(ISBLANK('ENGAGEMENTS 2026'!C127),"",'ENGAGEMENTS 2026'!M127)</f>
        <v>FONCTIONNEMENT</v>
      </c>
      <c r="P127" t="str">
        <f>IF(ISBLANK('ENGAGEMENTS 2026'!C127),"",'ENGAGEMENTS 2026'!K127)</f>
        <v>NON CONCERNE</v>
      </c>
      <c r="Q127" t="str">
        <f>IF($A127="","",IF(OR($E127="INFRUCTUEUX",$E127="ANNULE"),$A127&amp;"|"&amp;(COUNTIFS($A$2:$A127,$A127,$E$2:$E127,"INFRUCTUEUX")+COUNTIFS($A$2:$A127,$A127,$E$2:$E127,"ANNULE")),""))</f>
        <v/>
      </c>
    </row>
    <row r="128" spans="1:17" x14ac:dyDescent="0.25">
      <c r="A128" t="str">
        <f>IF(ISBLANK('ENGAGEMENTS 2026'!C128),"",IF('ENGAGEMENTS 2026'!C128="DTSI","DCT",'ENGAGEMENTS 2026'!C128))</f>
        <v>DMPTV</v>
      </c>
      <c r="B128" t="str">
        <f>IF(ISBLANK('ENGAGEMENTS 2026'!C128),"",'ENGAGEMENTS 2026'!D128)</f>
        <v>PV N° : 01RC2025-DCMPTV</v>
      </c>
      <c r="C128" t="str">
        <f>IF(ISBLANK('ENGAGEMENTS 2026'!C128),"",'ENGAGEMENTS 2026'!E128)</f>
        <v>CONTRAT</v>
      </c>
      <c r="D128" t="str">
        <f>IF(ISBLANK('ENGAGEMENTS 2026'!C128),"",'ENGAGEMENTS 2026'!G128)</f>
        <v>SARAH MAACHE  -  Rédactrice en Français</v>
      </c>
      <c r="E128" t="str">
        <f>IF(ISBLANK('ENGAGEMENTS 2026'!C128),"",'ENGAGEMENTS 2026'!I128)</f>
        <v>APPROUVE</v>
      </c>
      <c r="F128">
        <f>IF(ISBLANK('ENGAGEMENTS 2026'!C128),"",'ENGAGEMENTS 2026'!J128)</f>
        <v>0</v>
      </c>
      <c r="G128" t="str">
        <f>IF(ISBLANK('ENGAGEMENTS 2026'!C128),"",'ENGAGEMENTS 2026'!M128)</f>
        <v>FONCTIONNEMENT</v>
      </c>
      <c r="H128" t="str">
        <f>IF(ISBLANK('ENGAGEMENTS 2026'!C128),"",'ENGAGEMENTS 2026'!AF128)</f>
        <v>ENGAGE</v>
      </c>
      <c r="I128" t="str">
        <f>IF(ISBLANK('ENGAGEMENTS 2026'!C128),"",'ENGAGEMENTS 2026'!H128)</f>
        <v>VALIDE</v>
      </c>
      <c r="J128" s="72">
        <f>IF(ISBLANK('ENGAGEMENTS 2026'!C128),"",IF(AND(OR($E128="INFRUCTUEUX",$E128="ANNULE"),$C128="AOO-M"),'ENGAGEMENTS 2026'!P128,IF($H128="EN COURS DE PREENGAGEMENT",'ENGAGEMENTS 2026'!O128,IF($H128="PREENGAGE",IF($E128="ATTRIBUE",'ENGAGEMENTS 2026'!AE128,'ENGAGEMENTS 2026'!O128),'ENGAGEMENTS 2026'!AE128))))</f>
        <v>252000</v>
      </c>
      <c r="K128" s="97">
        <f>IF(ISBLANK('ENGAGEMENTS 2026'!W128),"",'ENGAGEMENTS 2026'!W128)</f>
        <v>46387</v>
      </c>
      <c r="L128" s="73">
        <f t="shared" ca="1" si="2"/>
        <v>-99</v>
      </c>
      <c r="M128" t="str">
        <f t="shared" si="3"/>
        <v>Engagé</v>
      </c>
      <c r="N128" t="str">
        <f>IF(ISBLANK('ENGAGEMENTS 2026'!C128),"",'ENGAGEMENTS 2026'!L128)</f>
        <v>Ordinaire</v>
      </c>
      <c r="O128" t="str">
        <f>IF(ISBLANK('ENGAGEMENTS 2026'!C128),"",'ENGAGEMENTS 2026'!M128)</f>
        <v>FONCTIONNEMENT</v>
      </c>
      <c r="P128" t="str">
        <f>IF(ISBLANK('ENGAGEMENTS 2026'!C128),"",'ENGAGEMENTS 2026'!K128)</f>
        <v>NON CONCERNE</v>
      </c>
      <c r="Q128" t="str">
        <f>IF($A128="","",IF(OR($E128="INFRUCTUEUX",$E128="ANNULE"),$A128&amp;"|"&amp;(COUNTIFS($A$2:$A128,$A128,$E$2:$E128,"INFRUCTUEUX")+COUNTIFS($A$2:$A128,$A128,$E$2:$E128,"ANNULE")),""))</f>
        <v/>
      </c>
    </row>
    <row r="129" spans="1:17" x14ac:dyDescent="0.25">
      <c r="A129" t="str">
        <f>IF(ISBLANK('ENGAGEMENTS 2026'!C129),"",IF('ENGAGEMENTS 2026'!C129="DTSI","DCT",'ENGAGEMENTS 2026'!C129))</f>
        <v>DMPTV</v>
      </c>
      <c r="B129" t="str">
        <f>IF(ISBLANK('ENGAGEMENTS 2026'!C129),"",'ENGAGEMENTS 2026'!D129)</f>
        <v>PV N° : 01RC2025-DCMPTV</v>
      </c>
      <c r="C129" t="str">
        <f>IF(ISBLANK('ENGAGEMENTS 2026'!C129),"",'ENGAGEMENTS 2026'!E129)</f>
        <v>CONTRAT</v>
      </c>
      <c r="D129" t="str">
        <f>IF(ISBLANK('ENGAGEMENTS 2026'!C129),"",'ENGAGEMENTS 2026'!G129)</f>
        <v>BASMA WAJIB  -  Community Manager</v>
      </c>
      <c r="E129" t="str">
        <f>IF(ISBLANK('ENGAGEMENTS 2026'!C129),"",'ENGAGEMENTS 2026'!I129)</f>
        <v>APPROUVE</v>
      </c>
      <c r="F129">
        <f>IF(ISBLANK('ENGAGEMENTS 2026'!C129),"",'ENGAGEMENTS 2026'!J129)</f>
        <v>0</v>
      </c>
      <c r="G129" t="str">
        <f>IF(ISBLANK('ENGAGEMENTS 2026'!C129),"",'ENGAGEMENTS 2026'!M129)</f>
        <v>FONCTIONNEMENT</v>
      </c>
      <c r="H129" t="str">
        <f>IF(ISBLANK('ENGAGEMENTS 2026'!C129),"",'ENGAGEMENTS 2026'!AF129)</f>
        <v>ENGAGE</v>
      </c>
      <c r="I129" t="str">
        <f>IF(ISBLANK('ENGAGEMENTS 2026'!C129),"",'ENGAGEMENTS 2026'!H129)</f>
        <v>VALIDE</v>
      </c>
      <c r="J129" s="72">
        <f>IF(ISBLANK('ENGAGEMENTS 2026'!C129),"",IF(AND(OR($E129="INFRUCTUEUX",$E129="ANNULE"),$C129="AOO-M"),'ENGAGEMENTS 2026'!P129,IF($H129="EN COURS DE PREENGAGEMENT",'ENGAGEMENTS 2026'!O129,IF($H129="PREENGAGE",IF($E129="ATTRIBUE",'ENGAGEMENTS 2026'!AE129,'ENGAGEMENTS 2026'!O129),'ENGAGEMENTS 2026'!AE129))))</f>
        <v>84000</v>
      </c>
      <c r="K129" s="97">
        <f>IF(ISBLANK('ENGAGEMENTS 2026'!W129),"",'ENGAGEMENTS 2026'!W129)</f>
        <v>46387</v>
      </c>
      <c r="L129" s="73">
        <f t="shared" ca="1" si="2"/>
        <v>-99</v>
      </c>
      <c r="M129" t="str">
        <f t="shared" si="3"/>
        <v>Engagé</v>
      </c>
      <c r="N129" t="str">
        <f>IF(ISBLANK('ENGAGEMENTS 2026'!C129),"",'ENGAGEMENTS 2026'!L129)</f>
        <v>Ordinaire</v>
      </c>
      <c r="O129" t="str">
        <f>IF(ISBLANK('ENGAGEMENTS 2026'!C129),"",'ENGAGEMENTS 2026'!M129)</f>
        <v>FONCTIONNEMENT</v>
      </c>
      <c r="P129" t="str">
        <f>IF(ISBLANK('ENGAGEMENTS 2026'!C129),"",'ENGAGEMENTS 2026'!K129)</f>
        <v>NON CONCERNE</v>
      </c>
      <c r="Q129" t="str">
        <f>IF($A129="","",IF(OR($E129="INFRUCTUEUX",$E129="ANNULE"),$A129&amp;"|"&amp;(COUNTIFS($A$2:$A129,$A129,$E$2:$E129,"INFRUCTUEUX")+COUNTIFS($A$2:$A129,$A129,$E$2:$E129,"ANNULE")),""))</f>
        <v/>
      </c>
    </row>
    <row r="130" spans="1:17" x14ac:dyDescent="0.25">
      <c r="A130" t="str">
        <f>IF(ISBLANK('ENGAGEMENTS 2026'!C130),"",IF('ENGAGEMENTS 2026'!C130="DTSI","DCT",'ENGAGEMENTS 2026'!C130))</f>
        <v>DMPTV</v>
      </c>
      <c r="B130" t="str">
        <f>IF(ISBLANK('ENGAGEMENTS 2026'!C130),"",'ENGAGEMENTS 2026'!D130)</f>
        <v>PV N° : 01RC2025-DCMPTV</v>
      </c>
      <c r="C130" t="str">
        <f>IF(ISBLANK('ENGAGEMENTS 2026'!C130),"",'ENGAGEMENTS 2026'!E130)</f>
        <v>CONTRAT</v>
      </c>
      <c r="D130" t="str">
        <f>IF(ISBLANK('ENGAGEMENTS 2026'!C130),"",'ENGAGEMENTS 2026'!G130)</f>
        <v>M’BARK AGNAOU  -  Community Manager</v>
      </c>
      <c r="E130" t="str">
        <f>IF(ISBLANK('ENGAGEMENTS 2026'!C130),"",'ENGAGEMENTS 2026'!I130)</f>
        <v>APPROUVE</v>
      </c>
      <c r="F130">
        <f>IF(ISBLANK('ENGAGEMENTS 2026'!C130),"",'ENGAGEMENTS 2026'!J130)</f>
        <v>0</v>
      </c>
      <c r="G130" t="str">
        <f>IF(ISBLANK('ENGAGEMENTS 2026'!C130),"",'ENGAGEMENTS 2026'!M130)</f>
        <v>FONCTIONNEMENT</v>
      </c>
      <c r="H130" t="str">
        <f>IF(ISBLANK('ENGAGEMENTS 2026'!C130),"",'ENGAGEMENTS 2026'!AF130)</f>
        <v>ENGAGE</v>
      </c>
      <c r="I130" t="str">
        <f>IF(ISBLANK('ENGAGEMENTS 2026'!C130),"",'ENGAGEMENTS 2026'!H130)</f>
        <v>VALIDE</v>
      </c>
      <c r="J130" s="72">
        <f>IF(ISBLANK('ENGAGEMENTS 2026'!C130),"",IF(AND(OR($E130="INFRUCTUEUX",$E130="ANNULE"),$C130="AOO-M"),'ENGAGEMENTS 2026'!P130,IF($H130="EN COURS DE PREENGAGEMENT",'ENGAGEMENTS 2026'!O130,IF($H130="PREENGAGE",IF($E130="ATTRIBUE",'ENGAGEMENTS 2026'!AE130,'ENGAGEMENTS 2026'!O130),'ENGAGEMENTS 2026'!AE130))))</f>
        <v>84000</v>
      </c>
      <c r="K130" s="97">
        <f>IF(ISBLANK('ENGAGEMENTS 2026'!W130),"",'ENGAGEMENTS 2026'!W130)</f>
        <v>46387</v>
      </c>
      <c r="L130" s="73">
        <f t="shared" ref="L130:L193" ca="1" si="4">IF($K130="","",TODAY()-$K130)</f>
        <v>-99</v>
      </c>
      <c r="M130" t="str">
        <f t="shared" ref="M130:M193" si="5">IF($A130="","",IF($H130="ENGAGE","Engagé",IF(AND($H130="NON ENGAGE",OR($I130="INFRUCTUEUX",$I130="ANNULE")),"Clôturé sans suite","En cours")))</f>
        <v>Engagé</v>
      </c>
      <c r="N130" t="str">
        <f>IF(ISBLANK('ENGAGEMENTS 2026'!C130),"",'ENGAGEMENTS 2026'!L130)</f>
        <v>Ordinaire</v>
      </c>
      <c r="O130" t="str">
        <f>IF(ISBLANK('ENGAGEMENTS 2026'!C130),"",'ENGAGEMENTS 2026'!M130)</f>
        <v>FONCTIONNEMENT</v>
      </c>
      <c r="P130" t="str">
        <f>IF(ISBLANK('ENGAGEMENTS 2026'!C130),"",'ENGAGEMENTS 2026'!K130)</f>
        <v>NON CONCERNE</v>
      </c>
      <c r="Q130" t="str">
        <f>IF($A130="","",IF(OR($E130="INFRUCTUEUX",$E130="ANNULE"),$A130&amp;"|"&amp;(COUNTIFS($A$2:$A130,$A130,$E$2:$E130,"INFRUCTUEUX")+COUNTIFS($A$2:$A130,$A130,$E$2:$E130,"ANNULE")),""))</f>
        <v/>
      </c>
    </row>
    <row r="131" spans="1:17" x14ac:dyDescent="0.25">
      <c r="A131" t="str">
        <f>IF(ISBLANK('ENGAGEMENTS 2026'!C131),"",IF('ENGAGEMENTS 2026'!C131="DTSI","DCT",'ENGAGEMENTS 2026'!C131))</f>
        <v>DMPTV</v>
      </c>
      <c r="B131" t="str">
        <f>IF(ISBLANK('ENGAGEMENTS 2026'!C131),"",'ENGAGEMENTS 2026'!D131)</f>
        <v>PV N° : 01RC2025-DCMPTV</v>
      </c>
      <c r="C131" t="str">
        <f>IF(ISBLANK('ENGAGEMENTS 2026'!C131),"",'ENGAGEMENTS 2026'!E131)</f>
        <v>CONTRAT</v>
      </c>
      <c r="D131" t="str">
        <f>IF(ISBLANK('ENGAGEMENTS 2026'!C131),"",'ENGAGEMENTS 2026'!G131)</f>
        <v>ESSAIFI MOHAMED SAMI  -  Content lead digital</v>
      </c>
      <c r="E131" t="str">
        <f>IF(ISBLANK('ENGAGEMENTS 2026'!C131),"",'ENGAGEMENTS 2026'!I131)</f>
        <v>APPROUVE</v>
      </c>
      <c r="F131">
        <f>IF(ISBLANK('ENGAGEMENTS 2026'!C131),"",'ENGAGEMENTS 2026'!J131)</f>
        <v>0</v>
      </c>
      <c r="G131" t="str">
        <f>IF(ISBLANK('ENGAGEMENTS 2026'!C131),"",'ENGAGEMENTS 2026'!M131)</f>
        <v>FONCTIONNEMENT</v>
      </c>
      <c r="H131" t="str">
        <f>IF(ISBLANK('ENGAGEMENTS 2026'!C131),"",'ENGAGEMENTS 2026'!AF131)</f>
        <v>ENGAGE</v>
      </c>
      <c r="I131" t="str">
        <f>IF(ISBLANK('ENGAGEMENTS 2026'!C131),"",'ENGAGEMENTS 2026'!H131)</f>
        <v>VALIDE</v>
      </c>
      <c r="J131" s="72">
        <f>IF(ISBLANK('ENGAGEMENTS 2026'!C131),"",IF(AND(OR($E131="INFRUCTUEUX",$E131="ANNULE"),$C131="AOO-M"),'ENGAGEMENTS 2026'!P131,IF($H131="EN COURS DE PREENGAGEMENT",'ENGAGEMENTS 2026'!O131,IF($H131="PREENGAGE",IF($E131="ATTRIBUE",'ENGAGEMENTS 2026'!AE131,'ENGAGEMENTS 2026'!O131),'ENGAGEMENTS 2026'!AE131))))</f>
        <v>276000</v>
      </c>
      <c r="K131" s="97">
        <f>IF(ISBLANK('ENGAGEMENTS 2026'!W131),"",'ENGAGEMENTS 2026'!W131)</f>
        <v>46387</v>
      </c>
      <c r="L131" s="73">
        <f t="shared" ca="1" si="4"/>
        <v>-99</v>
      </c>
      <c r="M131" t="str">
        <f t="shared" si="5"/>
        <v>Engagé</v>
      </c>
      <c r="N131" t="str">
        <f>IF(ISBLANK('ENGAGEMENTS 2026'!C131),"",'ENGAGEMENTS 2026'!L131)</f>
        <v>Ordinaire</v>
      </c>
      <c r="O131" t="str">
        <f>IF(ISBLANK('ENGAGEMENTS 2026'!C131),"",'ENGAGEMENTS 2026'!M131)</f>
        <v>FONCTIONNEMENT</v>
      </c>
      <c r="P131" t="str">
        <f>IF(ISBLANK('ENGAGEMENTS 2026'!C131),"",'ENGAGEMENTS 2026'!K131)</f>
        <v>NON CONCERNE</v>
      </c>
      <c r="Q131" t="str">
        <f>IF($A131="","",IF(OR($E131="INFRUCTUEUX",$E131="ANNULE"),$A131&amp;"|"&amp;(COUNTIFS($A$2:$A131,$A131,$E$2:$E131,"INFRUCTUEUX")+COUNTIFS($A$2:$A131,$A131,$E$2:$E131,"ANNULE")),""))</f>
        <v/>
      </c>
    </row>
    <row r="132" spans="1:17" x14ac:dyDescent="0.25">
      <c r="A132" t="str">
        <f>IF(ISBLANK('ENGAGEMENTS 2026'!C132),"",IF('ENGAGEMENTS 2026'!C132="DTSI","DCT",'ENGAGEMENTS 2026'!C132))</f>
        <v>DMPTV</v>
      </c>
      <c r="B132" t="str">
        <f>IF(ISBLANK('ENGAGEMENTS 2026'!C132),"",'ENGAGEMENTS 2026'!D132)</f>
        <v>PV N° : 01RC2025-DCMPTV</v>
      </c>
      <c r="C132" t="str">
        <f>IF(ISBLANK('ENGAGEMENTS 2026'!C132),"",'ENGAGEMENTS 2026'!E132)</f>
        <v>CONTRAT</v>
      </c>
      <c r="D132" t="str">
        <f>IF(ISBLANK('ENGAGEMENTS 2026'!C132),"",'ENGAGEMENTS 2026'!G132)</f>
        <v>HAJAR LAMRANI  -  Monteur</v>
      </c>
      <c r="E132" t="str">
        <f>IF(ISBLANK('ENGAGEMENTS 2026'!C132),"",'ENGAGEMENTS 2026'!I132)</f>
        <v>APPROUVE</v>
      </c>
      <c r="F132">
        <f>IF(ISBLANK('ENGAGEMENTS 2026'!C132),"",'ENGAGEMENTS 2026'!J132)</f>
        <v>0</v>
      </c>
      <c r="G132" t="str">
        <f>IF(ISBLANK('ENGAGEMENTS 2026'!C132),"",'ENGAGEMENTS 2026'!M132)</f>
        <v>FONCTIONNEMENT</v>
      </c>
      <c r="H132" t="str">
        <f>IF(ISBLANK('ENGAGEMENTS 2026'!C132),"",'ENGAGEMENTS 2026'!AF132)</f>
        <v>ENGAGE</v>
      </c>
      <c r="I132" t="str">
        <f>IF(ISBLANK('ENGAGEMENTS 2026'!C132),"",'ENGAGEMENTS 2026'!H132)</f>
        <v>VALIDE</v>
      </c>
      <c r="J132" s="72">
        <f>IF(ISBLANK('ENGAGEMENTS 2026'!C132),"",IF(AND(OR($E132="INFRUCTUEUX",$E132="ANNULE"),$C132="AOO-M"),'ENGAGEMENTS 2026'!P132,IF($H132="EN COURS DE PREENGAGEMENT",'ENGAGEMENTS 2026'!O132,IF($H132="PREENGAGE",IF($E132="ATTRIBUE",'ENGAGEMENTS 2026'!AE132,'ENGAGEMENTS 2026'!O132),'ENGAGEMENTS 2026'!AE132))))</f>
        <v>144000</v>
      </c>
      <c r="K132" s="97">
        <f>IF(ISBLANK('ENGAGEMENTS 2026'!W132),"",'ENGAGEMENTS 2026'!W132)</f>
        <v>46387</v>
      </c>
      <c r="L132" s="73">
        <f t="shared" ca="1" si="4"/>
        <v>-99</v>
      </c>
      <c r="M132" t="str">
        <f t="shared" si="5"/>
        <v>Engagé</v>
      </c>
      <c r="N132" t="str">
        <f>IF(ISBLANK('ENGAGEMENTS 2026'!C132),"",'ENGAGEMENTS 2026'!L132)</f>
        <v>Ordinaire</v>
      </c>
      <c r="O132" t="str">
        <f>IF(ISBLANK('ENGAGEMENTS 2026'!C132),"",'ENGAGEMENTS 2026'!M132)</f>
        <v>FONCTIONNEMENT</v>
      </c>
      <c r="P132" t="str">
        <f>IF(ISBLANK('ENGAGEMENTS 2026'!C132),"",'ENGAGEMENTS 2026'!K132)</f>
        <v>NON CONCERNE</v>
      </c>
      <c r="Q132" t="str">
        <f>IF($A132="","",IF(OR($E132="INFRUCTUEUX",$E132="ANNULE"),$A132&amp;"|"&amp;(COUNTIFS($A$2:$A132,$A132,$E$2:$E132,"INFRUCTUEUX")+COUNTIFS($A$2:$A132,$A132,$E$2:$E132,"ANNULE")),""))</f>
        <v/>
      </c>
    </row>
    <row r="133" spans="1:17" x14ac:dyDescent="0.25">
      <c r="A133" t="str">
        <f>IF(ISBLANK('ENGAGEMENTS 2026'!C133),"",IF('ENGAGEMENTS 2026'!C133="DTSI","DCT",'ENGAGEMENTS 2026'!C133))</f>
        <v>DMPTV</v>
      </c>
      <c r="B133" t="str">
        <f>IF(ISBLANK('ENGAGEMENTS 2026'!C133),"",'ENGAGEMENTS 2026'!D133)</f>
        <v>PV N° : 01RC2025-DCMPTV</v>
      </c>
      <c r="C133" t="str">
        <f>IF(ISBLANK('ENGAGEMENTS 2026'!C133),"",'ENGAGEMENTS 2026'!E133)</f>
        <v>CONTRAT</v>
      </c>
      <c r="D133" t="str">
        <f>IF(ISBLANK('ENGAGEMENTS 2026'!C133),"",'ENGAGEMENTS 2026'!G133)</f>
        <v>ANAS ESSAOUDI  -  Monteur</v>
      </c>
      <c r="E133" t="str">
        <f>IF(ISBLANK('ENGAGEMENTS 2026'!C133),"",'ENGAGEMENTS 2026'!I133)</f>
        <v>APPROUVE</v>
      </c>
      <c r="F133">
        <f>IF(ISBLANK('ENGAGEMENTS 2026'!C133),"",'ENGAGEMENTS 2026'!J133)</f>
        <v>0</v>
      </c>
      <c r="G133" t="str">
        <f>IF(ISBLANK('ENGAGEMENTS 2026'!C133),"",'ENGAGEMENTS 2026'!M133)</f>
        <v>FONCTIONNEMENT</v>
      </c>
      <c r="H133" t="str">
        <f>IF(ISBLANK('ENGAGEMENTS 2026'!C133),"",'ENGAGEMENTS 2026'!AF133)</f>
        <v>ENGAGE</v>
      </c>
      <c r="I133" t="str">
        <f>IF(ISBLANK('ENGAGEMENTS 2026'!C133),"",'ENGAGEMENTS 2026'!H133)</f>
        <v>VALIDE</v>
      </c>
      <c r="J133" s="72">
        <f>IF(ISBLANK('ENGAGEMENTS 2026'!C133),"",IF(AND(OR($E133="INFRUCTUEUX",$E133="ANNULE"),$C133="AOO-M"),'ENGAGEMENTS 2026'!P133,IF($H133="EN COURS DE PREENGAGEMENT",'ENGAGEMENTS 2026'!O133,IF($H133="PREENGAGE",IF($E133="ATTRIBUE",'ENGAGEMENTS 2026'!AE133,'ENGAGEMENTS 2026'!O133),'ENGAGEMENTS 2026'!AE133))))</f>
        <v>108000</v>
      </c>
      <c r="K133" s="97">
        <f>IF(ISBLANK('ENGAGEMENTS 2026'!W133),"",'ENGAGEMENTS 2026'!W133)</f>
        <v>46387</v>
      </c>
      <c r="L133" s="73">
        <f t="shared" ca="1" si="4"/>
        <v>-99</v>
      </c>
      <c r="M133" t="str">
        <f t="shared" si="5"/>
        <v>Engagé</v>
      </c>
      <c r="N133" t="str">
        <f>IF(ISBLANK('ENGAGEMENTS 2026'!C133),"",'ENGAGEMENTS 2026'!L133)</f>
        <v>Ordinaire</v>
      </c>
      <c r="O133" t="str">
        <f>IF(ISBLANK('ENGAGEMENTS 2026'!C133),"",'ENGAGEMENTS 2026'!M133)</f>
        <v>FONCTIONNEMENT</v>
      </c>
      <c r="P133" t="str">
        <f>IF(ISBLANK('ENGAGEMENTS 2026'!C133),"",'ENGAGEMENTS 2026'!K133)</f>
        <v>NON CONCERNE</v>
      </c>
      <c r="Q133" t="str">
        <f>IF($A133="","",IF(OR($E133="INFRUCTUEUX",$E133="ANNULE"),$A133&amp;"|"&amp;(COUNTIFS($A$2:$A133,$A133,$E$2:$E133,"INFRUCTUEUX")+COUNTIFS($A$2:$A133,$A133,$E$2:$E133,"ANNULE")),""))</f>
        <v/>
      </c>
    </row>
    <row r="134" spans="1:17" x14ac:dyDescent="0.25">
      <c r="A134" t="str">
        <f>IF(ISBLANK('ENGAGEMENTS 2026'!C134),"",IF('ENGAGEMENTS 2026'!C134="DTSI","DCT",'ENGAGEMENTS 2026'!C134))</f>
        <v>DMPTV</v>
      </c>
      <c r="B134" t="str">
        <f>IF(ISBLANK('ENGAGEMENTS 2026'!C134),"",'ENGAGEMENTS 2026'!D134)</f>
        <v>PV N° : 01RC2025-DCMPTV</v>
      </c>
      <c r="C134" t="str">
        <f>IF(ISBLANK('ENGAGEMENTS 2026'!C134),"",'ENGAGEMENTS 2026'!E134)</f>
        <v>CONTRAT</v>
      </c>
      <c r="D134" t="str">
        <f>IF(ISBLANK('ENGAGEMENTS 2026'!C134),"",'ENGAGEMENTS 2026'!G134)</f>
        <v>IDRISS TAZARN  -  Rédacteur Web Sénior en arabe</v>
      </c>
      <c r="E134" t="str">
        <f>IF(ISBLANK('ENGAGEMENTS 2026'!C134),"",'ENGAGEMENTS 2026'!I134)</f>
        <v>APPROUVE</v>
      </c>
      <c r="F134">
        <f>IF(ISBLANK('ENGAGEMENTS 2026'!C134),"",'ENGAGEMENTS 2026'!J134)</f>
        <v>0</v>
      </c>
      <c r="G134" t="str">
        <f>IF(ISBLANK('ENGAGEMENTS 2026'!C134),"",'ENGAGEMENTS 2026'!M134)</f>
        <v>FONCTIONNEMENT</v>
      </c>
      <c r="H134" t="str">
        <f>IF(ISBLANK('ENGAGEMENTS 2026'!C134),"",'ENGAGEMENTS 2026'!AF134)</f>
        <v>ENGAGE</v>
      </c>
      <c r="I134" t="str">
        <f>IF(ISBLANK('ENGAGEMENTS 2026'!C134),"",'ENGAGEMENTS 2026'!H134)</f>
        <v>VALIDE</v>
      </c>
      <c r="J134" s="72">
        <f>IF(ISBLANK('ENGAGEMENTS 2026'!C134),"",IF(AND(OR($E134="INFRUCTUEUX",$E134="ANNULE"),$C134="AOO-M"),'ENGAGEMENTS 2026'!P134,IF($H134="EN COURS DE PREENGAGEMENT",'ENGAGEMENTS 2026'!O134,IF($H134="PREENGAGE",IF($E134="ATTRIBUE",'ENGAGEMENTS 2026'!AE134,'ENGAGEMENTS 2026'!O134),'ENGAGEMENTS 2026'!AE134))))</f>
        <v>240000</v>
      </c>
      <c r="K134" s="97">
        <f>IF(ISBLANK('ENGAGEMENTS 2026'!W134),"",'ENGAGEMENTS 2026'!W134)</f>
        <v>46387</v>
      </c>
      <c r="L134" s="73">
        <f t="shared" ca="1" si="4"/>
        <v>-99</v>
      </c>
      <c r="M134" t="str">
        <f t="shared" si="5"/>
        <v>Engagé</v>
      </c>
      <c r="N134" t="str">
        <f>IF(ISBLANK('ENGAGEMENTS 2026'!C134),"",'ENGAGEMENTS 2026'!L134)</f>
        <v>Ordinaire</v>
      </c>
      <c r="O134" t="str">
        <f>IF(ISBLANK('ENGAGEMENTS 2026'!C134),"",'ENGAGEMENTS 2026'!M134)</f>
        <v>FONCTIONNEMENT</v>
      </c>
      <c r="P134" t="str">
        <f>IF(ISBLANK('ENGAGEMENTS 2026'!C134),"",'ENGAGEMENTS 2026'!K134)</f>
        <v>NON CONCERNE</v>
      </c>
      <c r="Q134" t="str">
        <f>IF($A134="","",IF(OR($E134="INFRUCTUEUX",$E134="ANNULE"),$A134&amp;"|"&amp;(COUNTIFS($A$2:$A134,$A134,$E$2:$E134,"INFRUCTUEUX")+COUNTIFS($A$2:$A134,$A134,$E$2:$E134,"ANNULE")),""))</f>
        <v/>
      </c>
    </row>
    <row r="135" spans="1:17" x14ac:dyDescent="0.25">
      <c r="A135" t="str">
        <f>IF(ISBLANK('ENGAGEMENTS 2026'!C135),"",IF('ENGAGEMENTS 2026'!C135="DTSI","DCT",'ENGAGEMENTS 2026'!C135))</f>
        <v>DPPR</v>
      </c>
      <c r="B135" t="str">
        <f>IF(ISBLANK('ENGAGEMENTS 2026'!C135),"",'ENGAGEMENTS 2026'!D135)</f>
        <v>PV N° : 01RC2025-DPPR</v>
      </c>
      <c r="C135" t="str">
        <f>IF(ISBLANK('ENGAGEMENTS 2026'!C135),"",'ENGAGEMENTS 2026'!E135)</f>
        <v>CONTRAT</v>
      </c>
      <c r="D135" t="str">
        <f>IF(ISBLANK('ENGAGEMENTS 2026'!C135),"",'ENGAGEMENTS 2026'!G135)</f>
        <v>NAJAT OUADIF  -  La supervision du contenu musical et la participation à la programmation musicale</v>
      </c>
      <c r="E135" t="str">
        <f>IF(ISBLANK('ENGAGEMENTS 2026'!C135),"",'ENGAGEMENTS 2026'!I135)</f>
        <v>APPROUVE</v>
      </c>
      <c r="F135">
        <f>IF(ISBLANK('ENGAGEMENTS 2026'!C135),"",'ENGAGEMENTS 2026'!J135)</f>
        <v>0</v>
      </c>
      <c r="G135" t="str">
        <f>IF(ISBLANK('ENGAGEMENTS 2026'!C135),"",'ENGAGEMENTS 2026'!M135)</f>
        <v>FONCTIONNEMENT</v>
      </c>
      <c r="H135" t="str">
        <f>IF(ISBLANK('ENGAGEMENTS 2026'!C135),"",'ENGAGEMENTS 2026'!AF135)</f>
        <v>ENGAGE</v>
      </c>
      <c r="I135" t="str">
        <f>IF(ISBLANK('ENGAGEMENTS 2026'!C135),"",'ENGAGEMENTS 2026'!H135)</f>
        <v>VALIDE</v>
      </c>
      <c r="J135" s="72">
        <f>IF(ISBLANK('ENGAGEMENTS 2026'!C135),"",IF(AND(OR($E135="INFRUCTUEUX",$E135="ANNULE"),$C135="AOO-M"),'ENGAGEMENTS 2026'!P135,IF($H135="EN COURS DE PREENGAGEMENT",'ENGAGEMENTS 2026'!O135,IF($H135="PREENGAGE",IF($E135="ATTRIBUE",'ENGAGEMENTS 2026'!AE135,'ENGAGEMENTS 2026'!O135),'ENGAGEMENTS 2026'!AE135))))</f>
        <v>84000</v>
      </c>
      <c r="K135" s="97">
        <f>IF(ISBLANK('ENGAGEMENTS 2026'!W135),"",'ENGAGEMENTS 2026'!W135)</f>
        <v>46387</v>
      </c>
      <c r="L135" s="73">
        <f t="shared" ca="1" si="4"/>
        <v>-99</v>
      </c>
      <c r="M135" t="str">
        <f t="shared" si="5"/>
        <v>Engagé</v>
      </c>
      <c r="N135" t="str">
        <f>IF(ISBLANK('ENGAGEMENTS 2026'!C135),"",'ENGAGEMENTS 2026'!L135)</f>
        <v>Ordinaire</v>
      </c>
      <c r="O135" t="str">
        <f>IF(ISBLANK('ENGAGEMENTS 2026'!C135),"",'ENGAGEMENTS 2026'!M135)</f>
        <v>FONCTIONNEMENT</v>
      </c>
      <c r="P135" t="str">
        <f>IF(ISBLANK('ENGAGEMENTS 2026'!C135),"",'ENGAGEMENTS 2026'!K135)</f>
        <v>NON CONCERNE</v>
      </c>
      <c r="Q135" t="str">
        <f>IF($A135="","",IF(OR($E135="INFRUCTUEUX",$E135="ANNULE"),$A135&amp;"|"&amp;(COUNTIFS($A$2:$A135,$A135,$E$2:$E135,"INFRUCTUEUX")+COUNTIFS($A$2:$A135,$A135,$E$2:$E135,"ANNULE")),""))</f>
        <v/>
      </c>
    </row>
    <row r="136" spans="1:17" x14ac:dyDescent="0.25">
      <c r="A136" t="str">
        <f>IF(ISBLANK('ENGAGEMENTS 2026'!C136),"",IF('ENGAGEMENTS 2026'!C136="DTSI","DCT",'ENGAGEMENTS 2026'!C136))</f>
        <v>DPPR</v>
      </c>
      <c r="B136" t="str">
        <f>IF(ISBLANK('ENGAGEMENTS 2026'!C136),"",'ENGAGEMENTS 2026'!D136)</f>
        <v>PV N° : 01RC2025-DPPR</v>
      </c>
      <c r="C136" t="str">
        <f>IF(ISBLANK('ENGAGEMENTS 2026'!C136),"",'ENGAGEMENTS 2026'!E136)</f>
        <v>CONTRAT</v>
      </c>
      <c r="D136" t="str">
        <f>IF(ISBLANK('ENGAGEMENTS 2026'!C136),"",'ENGAGEMENTS 2026'!G136)</f>
        <v>AIT AMMI HADDOU HANANE  -  Journaliste chargée de la préparation et la présentation des émissions radiophoniques</v>
      </c>
      <c r="E136" t="str">
        <f>IF(ISBLANK('ENGAGEMENTS 2026'!C136),"",'ENGAGEMENTS 2026'!I136)</f>
        <v>APPROUVE</v>
      </c>
      <c r="F136">
        <f>IF(ISBLANK('ENGAGEMENTS 2026'!C136),"",'ENGAGEMENTS 2026'!J136)</f>
        <v>0</v>
      </c>
      <c r="G136" t="str">
        <f>IF(ISBLANK('ENGAGEMENTS 2026'!C136),"",'ENGAGEMENTS 2026'!M136)</f>
        <v>FONCTIONNEMENT</v>
      </c>
      <c r="H136" t="str">
        <f>IF(ISBLANK('ENGAGEMENTS 2026'!C136),"",'ENGAGEMENTS 2026'!AF136)</f>
        <v>ENGAGE</v>
      </c>
      <c r="I136" t="str">
        <f>IF(ISBLANK('ENGAGEMENTS 2026'!C136),"",'ENGAGEMENTS 2026'!H136)</f>
        <v>VALIDE</v>
      </c>
      <c r="J136" s="72">
        <f>IF(ISBLANK('ENGAGEMENTS 2026'!C136),"",IF(AND(OR($E136="INFRUCTUEUX",$E136="ANNULE"),$C136="AOO-M"),'ENGAGEMENTS 2026'!P136,IF($H136="EN COURS DE PREENGAGEMENT",'ENGAGEMENTS 2026'!O136,IF($H136="PREENGAGE",IF($E136="ATTRIBUE",'ENGAGEMENTS 2026'!AE136,'ENGAGEMENTS 2026'!O136),'ENGAGEMENTS 2026'!AE136))))</f>
        <v>120000</v>
      </c>
      <c r="K136" s="97">
        <f>IF(ISBLANK('ENGAGEMENTS 2026'!W136),"",'ENGAGEMENTS 2026'!W136)</f>
        <v>46387</v>
      </c>
      <c r="L136" s="73">
        <f t="shared" ca="1" si="4"/>
        <v>-99</v>
      </c>
      <c r="M136" t="str">
        <f t="shared" si="5"/>
        <v>Engagé</v>
      </c>
      <c r="N136" t="str">
        <f>IF(ISBLANK('ENGAGEMENTS 2026'!C136),"",'ENGAGEMENTS 2026'!L136)</f>
        <v>Ordinaire</v>
      </c>
      <c r="O136" t="str">
        <f>IF(ISBLANK('ENGAGEMENTS 2026'!C136),"",'ENGAGEMENTS 2026'!M136)</f>
        <v>FONCTIONNEMENT</v>
      </c>
      <c r="P136" t="str">
        <f>IF(ISBLANK('ENGAGEMENTS 2026'!C136),"",'ENGAGEMENTS 2026'!K136)</f>
        <v>NON CONCERNE</v>
      </c>
      <c r="Q136" t="str">
        <f>IF($A136="","",IF(OR($E136="INFRUCTUEUX",$E136="ANNULE"),$A136&amp;"|"&amp;(COUNTIFS($A$2:$A136,$A136,$E$2:$E136,"INFRUCTUEUX")+COUNTIFS($A$2:$A136,$A136,$E$2:$E136,"ANNULE")),""))</f>
        <v/>
      </c>
    </row>
    <row r="137" spans="1:17" x14ac:dyDescent="0.25">
      <c r="A137" t="str">
        <f>IF(ISBLANK('ENGAGEMENTS 2026'!C137),"",IF('ENGAGEMENTS 2026'!C137="DTSI","DCT",'ENGAGEMENTS 2026'!C137))</f>
        <v>DPPR</v>
      </c>
      <c r="B137" t="str">
        <f>IF(ISBLANK('ENGAGEMENTS 2026'!C137),"",'ENGAGEMENTS 2026'!D137)</f>
        <v>PV N° : 01RC2025-DPPR</v>
      </c>
      <c r="C137" t="str">
        <f>IF(ISBLANK('ENGAGEMENTS 2026'!C137),"",'ENGAGEMENTS 2026'!E137)</f>
        <v>CONTRAT</v>
      </c>
      <c r="D137" t="str">
        <f>IF(ISBLANK('ENGAGEMENTS 2026'!C137),"",'ENGAGEMENTS 2026'!G137)</f>
        <v>ADIB EL MACHRAFI  -  Journaliste chargé de la préparation et la présentation des émissions radiophoniques</v>
      </c>
      <c r="E137" t="str">
        <f>IF(ISBLANK('ENGAGEMENTS 2026'!C137),"",'ENGAGEMENTS 2026'!I137)</f>
        <v>APPROUVE</v>
      </c>
      <c r="F137">
        <f>IF(ISBLANK('ENGAGEMENTS 2026'!C137),"",'ENGAGEMENTS 2026'!J137)</f>
        <v>0</v>
      </c>
      <c r="G137" t="str">
        <f>IF(ISBLANK('ENGAGEMENTS 2026'!C137),"",'ENGAGEMENTS 2026'!M137)</f>
        <v>FONCTIONNEMENT</v>
      </c>
      <c r="H137" t="str">
        <f>IF(ISBLANK('ENGAGEMENTS 2026'!C137),"",'ENGAGEMENTS 2026'!AF137)</f>
        <v>ENGAGE</v>
      </c>
      <c r="I137" t="str">
        <f>IF(ISBLANK('ENGAGEMENTS 2026'!C137),"",'ENGAGEMENTS 2026'!H137)</f>
        <v>VALIDE</v>
      </c>
      <c r="J137" s="72">
        <f>IF(ISBLANK('ENGAGEMENTS 2026'!C137),"",IF(AND(OR($E137="INFRUCTUEUX",$E137="ANNULE"),$C137="AOO-M"),'ENGAGEMENTS 2026'!P137,IF($H137="EN COURS DE PREENGAGEMENT",'ENGAGEMENTS 2026'!O137,IF($H137="PREENGAGE",IF($E137="ATTRIBUE",'ENGAGEMENTS 2026'!AE137,'ENGAGEMENTS 2026'!O137),'ENGAGEMENTS 2026'!AE137))))</f>
        <v>180000</v>
      </c>
      <c r="K137" s="97">
        <f>IF(ISBLANK('ENGAGEMENTS 2026'!W137),"",'ENGAGEMENTS 2026'!W137)</f>
        <v>46387</v>
      </c>
      <c r="L137" s="73">
        <f t="shared" ca="1" si="4"/>
        <v>-99</v>
      </c>
      <c r="M137" t="str">
        <f t="shared" si="5"/>
        <v>Engagé</v>
      </c>
      <c r="N137" t="str">
        <f>IF(ISBLANK('ENGAGEMENTS 2026'!C137),"",'ENGAGEMENTS 2026'!L137)</f>
        <v>Ordinaire</v>
      </c>
      <c r="O137" t="str">
        <f>IF(ISBLANK('ENGAGEMENTS 2026'!C137),"",'ENGAGEMENTS 2026'!M137)</f>
        <v>FONCTIONNEMENT</v>
      </c>
      <c r="P137" t="str">
        <f>IF(ISBLANK('ENGAGEMENTS 2026'!C137),"",'ENGAGEMENTS 2026'!K137)</f>
        <v>NON CONCERNE</v>
      </c>
      <c r="Q137" t="str">
        <f>IF($A137="","",IF(OR($E137="INFRUCTUEUX",$E137="ANNULE"),$A137&amp;"|"&amp;(COUNTIFS($A$2:$A137,$A137,$E$2:$E137,"INFRUCTUEUX")+COUNTIFS($A$2:$A137,$A137,$E$2:$E137,"ANNULE")),""))</f>
        <v/>
      </c>
    </row>
    <row r="138" spans="1:17" x14ac:dyDescent="0.25">
      <c r="A138" t="str">
        <f>IF(ISBLANK('ENGAGEMENTS 2026'!C138),"",IF('ENGAGEMENTS 2026'!C138="DTSI","DCT",'ENGAGEMENTS 2026'!C138))</f>
        <v>DPPR</v>
      </c>
      <c r="B138" t="str">
        <f>IF(ISBLANK('ENGAGEMENTS 2026'!C138),"",'ENGAGEMENTS 2026'!D138)</f>
        <v>PV N° : 01RC2025-DPPR</v>
      </c>
      <c r="C138" t="str">
        <f>IF(ISBLANK('ENGAGEMENTS 2026'!C138),"",'ENGAGEMENTS 2026'!E138)</f>
        <v>CONTRAT</v>
      </c>
      <c r="D138" t="str">
        <f>IF(ISBLANK('ENGAGEMENTS 2026'!C138),"",'ENGAGEMENTS 2026'!G138)</f>
        <v>SIBARI SAIDA  -  Journaliste chargée de la préparation et la présentation des émissions radiophoniques</v>
      </c>
      <c r="E138" t="str">
        <f>IF(ISBLANK('ENGAGEMENTS 2026'!C138),"",'ENGAGEMENTS 2026'!I138)</f>
        <v>APPROUVE</v>
      </c>
      <c r="F138">
        <f>IF(ISBLANK('ENGAGEMENTS 2026'!C138),"",'ENGAGEMENTS 2026'!J138)</f>
        <v>0</v>
      </c>
      <c r="G138" t="str">
        <f>IF(ISBLANK('ENGAGEMENTS 2026'!C138),"",'ENGAGEMENTS 2026'!M138)</f>
        <v>FONCTIONNEMENT</v>
      </c>
      <c r="H138" t="str">
        <f>IF(ISBLANK('ENGAGEMENTS 2026'!C138),"",'ENGAGEMENTS 2026'!AF138)</f>
        <v>ENGAGE</v>
      </c>
      <c r="I138" t="str">
        <f>IF(ISBLANK('ENGAGEMENTS 2026'!C138),"",'ENGAGEMENTS 2026'!H138)</f>
        <v>VALIDE</v>
      </c>
      <c r="J138" s="72">
        <f>IF(ISBLANK('ENGAGEMENTS 2026'!C138),"",IF(AND(OR($E138="INFRUCTUEUX",$E138="ANNULE"),$C138="AOO-M"),'ENGAGEMENTS 2026'!P138,IF($H138="EN COURS DE PREENGAGEMENT",'ENGAGEMENTS 2026'!O138,IF($H138="PREENGAGE",IF($E138="ATTRIBUE",'ENGAGEMENTS 2026'!AE138,'ENGAGEMENTS 2026'!O138),'ENGAGEMENTS 2026'!AE138))))</f>
        <v>120000</v>
      </c>
      <c r="K138" s="97">
        <f>IF(ISBLANK('ENGAGEMENTS 2026'!W138),"",'ENGAGEMENTS 2026'!W138)</f>
        <v>46387</v>
      </c>
      <c r="L138" s="73">
        <f t="shared" ca="1" si="4"/>
        <v>-99</v>
      </c>
      <c r="M138" t="str">
        <f t="shared" si="5"/>
        <v>Engagé</v>
      </c>
      <c r="N138" t="str">
        <f>IF(ISBLANK('ENGAGEMENTS 2026'!C138),"",'ENGAGEMENTS 2026'!L138)</f>
        <v>Ordinaire</v>
      </c>
      <c r="O138" t="str">
        <f>IF(ISBLANK('ENGAGEMENTS 2026'!C138),"",'ENGAGEMENTS 2026'!M138)</f>
        <v>FONCTIONNEMENT</v>
      </c>
      <c r="P138" t="str">
        <f>IF(ISBLANK('ENGAGEMENTS 2026'!C138),"",'ENGAGEMENTS 2026'!K138)</f>
        <v>NON CONCERNE</v>
      </c>
      <c r="Q138" t="str">
        <f>IF($A138="","",IF(OR($E138="INFRUCTUEUX",$E138="ANNULE"),$A138&amp;"|"&amp;(COUNTIFS($A$2:$A138,$A138,$E$2:$E138,"INFRUCTUEUX")+COUNTIFS($A$2:$A138,$A138,$E$2:$E138,"ANNULE")),""))</f>
        <v/>
      </c>
    </row>
    <row r="139" spans="1:17" x14ac:dyDescent="0.25">
      <c r="A139" t="str">
        <f>IF(ISBLANK('ENGAGEMENTS 2026'!C139),"",IF('ENGAGEMENTS 2026'!C139="DTSI","DCT",'ENGAGEMENTS 2026'!C139))</f>
        <v>DPPR</v>
      </c>
      <c r="B139" t="str">
        <f>IF(ISBLANK('ENGAGEMENTS 2026'!C139),"",'ENGAGEMENTS 2026'!D139)</f>
        <v>PV N° : 01RC2025-DPPR</v>
      </c>
      <c r="C139" t="str">
        <f>IF(ISBLANK('ENGAGEMENTS 2026'!C139),"",'ENGAGEMENTS 2026'!E139)</f>
        <v>CONTRAT</v>
      </c>
      <c r="D139" t="str">
        <f>IF(ISBLANK('ENGAGEMENTS 2026'!C139),"",'ENGAGEMENTS 2026'!G139)</f>
        <v>HICHAM LAZREQ  -  Journaliste chargé   la préparation et la présentation des émissions radiophoniques et la programmation musicale</v>
      </c>
      <c r="E139" t="str">
        <f>IF(ISBLANK('ENGAGEMENTS 2026'!C139),"",'ENGAGEMENTS 2026'!I139)</f>
        <v>APPROUVE</v>
      </c>
      <c r="F139">
        <f>IF(ISBLANK('ENGAGEMENTS 2026'!C139),"",'ENGAGEMENTS 2026'!J139)</f>
        <v>0</v>
      </c>
      <c r="G139" t="str">
        <f>IF(ISBLANK('ENGAGEMENTS 2026'!C139),"",'ENGAGEMENTS 2026'!M139)</f>
        <v>FONCTIONNEMENT</v>
      </c>
      <c r="H139" t="str">
        <f>IF(ISBLANK('ENGAGEMENTS 2026'!C139),"",'ENGAGEMENTS 2026'!AF139)</f>
        <v>ENGAGE</v>
      </c>
      <c r="I139" t="str">
        <f>IF(ISBLANK('ENGAGEMENTS 2026'!C139),"",'ENGAGEMENTS 2026'!H139)</f>
        <v>VALIDE</v>
      </c>
      <c r="J139" s="72">
        <f>IF(ISBLANK('ENGAGEMENTS 2026'!C139),"",IF(AND(OR($E139="INFRUCTUEUX",$E139="ANNULE"),$C139="AOO-M"),'ENGAGEMENTS 2026'!P139,IF($H139="EN COURS DE PREENGAGEMENT",'ENGAGEMENTS 2026'!O139,IF($H139="PREENGAGE",IF($E139="ATTRIBUE",'ENGAGEMENTS 2026'!AE139,'ENGAGEMENTS 2026'!O139),'ENGAGEMENTS 2026'!AE139))))</f>
        <v>216000</v>
      </c>
      <c r="K139" s="97">
        <f>IF(ISBLANK('ENGAGEMENTS 2026'!W139),"",'ENGAGEMENTS 2026'!W139)</f>
        <v>46387</v>
      </c>
      <c r="L139" s="73">
        <f t="shared" ca="1" si="4"/>
        <v>-99</v>
      </c>
      <c r="M139" t="str">
        <f t="shared" si="5"/>
        <v>Engagé</v>
      </c>
      <c r="N139" t="str">
        <f>IF(ISBLANK('ENGAGEMENTS 2026'!C139),"",'ENGAGEMENTS 2026'!L139)</f>
        <v>Ordinaire</v>
      </c>
      <c r="O139" t="str">
        <f>IF(ISBLANK('ENGAGEMENTS 2026'!C139),"",'ENGAGEMENTS 2026'!M139)</f>
        <v>FONCTIONNEMENT</v>
      </c>
      <c r="P139" t="str">
        <f>IF(ISBLANK('ENGAGEMENTS 2026'!C139),"",'ENGAGEMENTS 2026'!K139)</f>
        <v>NON CONCERNE</v>
      </c>
      <c r="Q139" t="str">
        <f>IF($A139="","",IF(OR($E139="INFRUCTUEUX",$E139="ANNULE"),$A139&amp;"|"&amp;(COUNTIFS($A$2:$A139,$A139,$E$2:$E139,"INFRUCTUEUX")+COUNTIFS($A$2:$A139,$A139,$E$2:$E139,"ANNULE")),""))</f>
        <v/>
      </c>
    </row>
    <row r="140" spans="1:17" x14ac:dyDescent="0.25">
      <c r="A140" t="str">
        <f>IF(ISBLANK('ENGAGEMENTS 2026'!C140),"",IF('ENGAGEMENTS 2026'!C140="DTSI","DCT",'ENGAGEMENTS 2026'!C140))</f>
        <v>DPPR</v>
      </c>
      <c r="B140" t="str">
        <f>IF(ISBLANK('ENGAGEMENTS 2026'!C140),"",'ENGAGEMENTS 2026'!D140)</f>
        <v>PV N° : 01RC2025-DPPR</v>
      </c>
      <c r="C140" t="str">
        <f>IF(ISBLANK('ENGAGEMENTS 2026'!C140),"",'ENGAGEMENTS 2026'!E140)</f>
        <v>CONTRAT</v>
      </c>
      <c r="D140" t="str">
        <f>IF(ISBLANK('ENGAGEMENTS 2026'!C140),"",'ENGAGEMENTS 2026'!G140)</f>
        <v>BHIRI MHAMED  -  Journaliste chargé de la préparation et l’animation de l’émission RD « INTER MATIN »</v>
      </c>
      <c r="E140" t="str">
        <f>IF(ISBLANK('ENGAGEMENTS 2026'!C140),"",'ENGAGEMENTS 2026'!I140)</f>
        <v>APPROUVE</v>
      </c>
      <c r="F140">
        <f>IF(ISBLANK('ENGAGEMENTS 2026'!C140),"",'ENGAGEMENTS 2026'!J140)</f>
        <v>0</v>
      </c>
      <c r="G140" t="str">
        <f>IF(ISBLANK('ENGAGEMENTS 2026'!C140),"",'ENGAGEMENTS 2026'!M140)</f>
        <v>FONCTIONNEMENT</v>
      </c>
      <c r="H140" t="str">
        <f>IF(ISBLANK('ENGAGEMENTS 2026'!C140),"",'ENGAGEMENTS 2026'!AF140)</f>
        <v>ENGAGE</v>
      </c>
      <c r="I140" t="str">
        <f>IF(ISBLANK('ENGAGEMENTS 2026'!C140),"",'ENGAGEMENTS 2026'!H140)</f>
        <v>VALIDE</v>
      </c>
      <c r="J140" s="72">
        <f>IF(ISBLANK('ENGAGEMENTS 2026'!C140),"",IF(AND(OR($E140="INFRUCTUEUX",$E140="ANNULE"),$C140="AOO-M"),'ENGAGEMENTS 2026'!P140,IF($H140="EN COURS DE PREENGAGEMENT",'ENGAGEMENTS 2026'!O140,IF($H140="PREENGAGE",IF($E140="ATTRIBUE",'ENGAGEMENTS 2026'!AE140,'ENGAGEMENTS 2026'!O140),'ENGAGEMENTS 2026'!AE140))))</f>
        <v>240000</v>
      </c>
      <c r="K140" s="97">
        <f>IF(ISBLANK('ENGAGEMENTS 2026'!W140),"",'ENGAGEMENTS 2026'!W140)</f>
        <v>46387</v>
      </c>
      <c r="L140" s="73">
        <f t="shared" ca="1" si="4"/>
        <v>-99</v>
      </c>
      <c r="M140" t="str">
        <f t="shared" si="5"/>
        <v>Engagé</v>
      </c>
      <c r="N140" t="str">
        <f>IF(ISBLANK('ENGAGEMENTS 2026'!C140),"",'ENGAGEMENTS 2026'!L140)</f>
        <v>Ordinaire</v>
      </c>
      <c r="O140" t="str">
        <f>IF(ISBLANK('ENGAGEMENTS 2026'!C140),"",'ENGAGEMENTS 2026'!M140)</f>
        <v>FONCTIONNEMENT</v>
      </c>
      <c r="P140" t="str">
        <f>IF(ISBLANK('ENGAGEMENTS 2026'!C140),"",'ENGAGEMENTS 2026'!K140)</f>
        <v>NON CONCERNE</v>
      </c>
      <c r="Q140" t="str">
        <f>IF($A140="","",IF(OR($E140="INFRUCTUEUX",$E140="ANNULE"),$A140&amp;"|"&amp;(COUNTIFS($A$2:$A140,$A140,$E$2:$E140,"INFRUCTUEUX")+COUNTIFS($A$2:$A140,$A140,$E$2:$E140,"ANNULE")),""))</f>
        <v/>
      </c>
    </row>
    <row r="141" spans="1:17" x14ac:dyDescent="0.25">
      <c r="A141" t="str">
        <f>IF(ISBLANK('ENGAGEMENTS 2026'!C141),"",IF('ENGAGEMENTS 2026'!C141="DTSI","DCT",'ENGAGEMENTS 2026'!C141))</f>
        <v>DPPR</v>
      </c>
      <c r="B141" t="str">
        <f>IF(ISBLANK('ENGAGEMENTS 2026'!C141),"",'ENGAGEMENTS 2026'!D141)</f>
        <v>PV N° : 01RC2025-DPPR</v>
      </c>
      <c r="C141" t="str">
        <f>IF(ISBLANK('ENGAGEMENTS 2026'!C141),"",'ENGAGEMENTS 2026'!E141)</f>
        <v>CONTRAT</v>
      </c>
      <c r="D141" t="str">
        <f>IF(ISBLANK('ENGAGEMENTS 2026'!C141),"",'ENGAGEMENTS 2026'!G141)</f>
        <v>CHRAYGANE GHIZLANE  -  Journaliste chargée de la préparation et la présentation des émissions radiophoniques</v>
      </c>
      <c r="E141" t="str">
        <f>IF(ISBLANK('ENGAGEMENTS 2026'!C141),"",'ENGAGEMENTS 2026'!I141)</f>
        <v>APPROUVE</v>
      </c>
      <c r="F141">
        <f>IF(ISBLANK('ENGAGEMENTS 2026'!C141),"",'ENGAGEMENTS 2026'!J141)</f>
        <v>0</v>
      </c>
      <c r="G141" t="str">
        <f>IF(ISBLANK('ENGAGEMENTS 2026'!C141),"",'ENGAGEMENTS 2026'!M141)</f>
        <v>FONCTIONNEMENT</v>
      </c>
      <c r="H141" t="str">
        <f>IF(ISBLANK('ENGAGEMENTS 2026'!C141),"",'ENGAGEMENTS 2026'!AF141)</f>
        <v>ENGAGE</v>
      </c>
      <c r="I141" t="str">
        <f>IF(ISBLANK('ENGAGEMENTS 2026'!C141),"",'ENGAGEMENTS 2026'!H141)</f>
        <v>VALIDE</v>
      </c>
      <c r="J141" s="72">
        <f>IF(ISBLANK('ENGAGEMENTS 2026'!C141),"",IF(AND(OR($E141="INFRUCTUEUX",$E141="ANNULE"),$C141="AOO-M"),'ENGAGEMENTS 2026'!P141,IF($H141="EN COURS DE PREENGAGEMENT",'ENGAGEMENTS 2026'!O141,IF($H141="PREENGAGE",IF($E141="ATTRIBUE",'ENGAGEMENTS 2026'!AE141,'ENGAGEMENTS 2026'!O141),'ENGAGEMENTS 2026'!AE141))))</f>
        <v>156000</v>
      </c>
      <c r="K141" s="97">
        <f>IF(ISBLANK('ENGAGEMENTS 2026'!W141),"",'ENGAGEMENTS 2026'!W141)</f>
        <v>46387</v>
      </c>
      <c r="L141" s="73">
        <f t="shared" ca="1" si="4"/>
        <v>-99</v>
      </c>
      <c r="M141" t="str">
        <f t="shared" si="5"/>
        <v>Engagé</v>
      </c>
      <c r="N141" t="str">
        <f>IF(ISBLANK('ENGAGEMENTS 2026'!C141),"",'ENGAGEMENTS 2026'!L141)</f>
        <v>Ordinaire</v>
      </c>
      <c r="O141" t="str">
        <f>IF(ISBLANK('ENGAGEMENTS 2026'!C141),"",'ENGAGEMENTS 2026'!M141)</f>
        <v>FONCTIONNEMENT</v>
      </c>
      <c r="P141" t="str">
        <f>IF(ISBLANK('ENGAGEMENTS 2026'!C141),"",'ENGAGEMENTS 2026'!K141)</f>
        <v>NON CONCERNE</v>
      </c>
      <c r="Q141" t="str">
        <f>IF($A141="","",IF(OR($E141="INFRUCTUEUX",$E141="ANNULE"),$A141&amp;"|"&amp;(COUNTIFS($A$2:$A141,$A141,$E$2:$E141,"INFRUCTUEUX")+COUNTIFS($A$2:$A141,$A141,$E$2:$E141,"ANNULE")),""))</f>
        <v/>
      </c>
    </row>
    <row r="142" spans="1:17" x14ac:dyDescent="0.25">
      <c r="A142" t="str">
        <f>IF(ISBLANK('ENGAGEMENTS 2026'!C142),"",IF('ENGAGEMENTS 2026'!C142="DTSI","DCT",'ENGAGEMENTS 2026'!C142))</f>
        <v>DPPR</v>
      </c>
      <c r="B142" t="str">
        <f>IF(ISBLANK('ENGAGEMENTS 2026'!C142),"",'ENGAGEMENTS 2026'!D142)</f>
        <v>PV N° : 01RC2025-DPPR</v>
      </c>
      <c r="C142" t="str">
        <f>IF(ISBLANK('ENGAGEMENTS 2026'!C142),"",'ENGAGEMENTS 2026'!E142)</f>
        <v>CONTRAT</v>
      </c>
      <c r="D142" t="str">
        <f>IF(ISBLANK('ENGAGEMENTS 2026'!C142),"",'ENGAGEMENTS 2026'!G142)</f>
        <v>HANAA LAIDI  -  Journaliste chargée de la préparation et la présentation des émissions radiophoniques</v>
      </c>
      <c r="E142" t="str">
        <f>IF(ISBLANK('ENGAGEMENTS 2026'!C142),"",'ENGAGEMENTS 2026'!I142)</f>
        <v>APPROUVE</v>
      </c>
      <c r="F142">
        <f>IF(ISBLANK('ENGAGEMENTS 2026'!C142),"",'ENGAGEMENTS 2026'!J142)</f>
        <v>0</v>
      </c>
      <c r="G142" t="str">
        <f>IF(ISBLANK('ENGAGEMENTS 2026'!C142),"",'ENGAGEMENTS 2026'!M142)</f>
        <v>FONCTIONNEMENT</v>
      </c>
      <c r="H142" t="str">
        <f>IF(ISBLANK('ENGAGEMENTS 2026'!C142),"",'ENGAGEMENTS 2026'!AF142)</f>
        <v>ENGAGE</v>
      </c>
      <c r="I142" t="str">
        <f>IF(ISBLANK('ENGAGEMENTS 2026'!C142),"",'ENGAGEMENTS 2026'!H142)</f>
        <v>VALIDE</v>
      </c>
      <c r="J142" s="72">
        <f>IF(ISBLANK('ENGAGEMENTS 2026'!C142),"",IF(AND(OR($E142="INFRUCTUEUX",$E142="ANNULE"),$C142="AOO-M"),'ENGAGEMENTS 2026'!P142,IF($H142="EN COURS DE PREENGAGEMENT",'ENGAGEMENTS 2026'!O142,IF($H142="PREENGAGE",IF($E142="ATTRIBUE",'ENGAGEMENTS 2026'!AE142,'ENGAGEMENTS 2026'!O142),'ENGAGEMENTS 2026'!AE142))))</f>
        <v>96000</v>
      </c>
      <c r="K142" s="97">
        <f>IF(ISBLANK('ENGAGEMENTS 2026'!W142),"",'ENGAGEMENTS 2026'!W142)</f>
        <v>46387</v>
      </c>
      <c r="L142" s="73">
        <f t="shared" ca="1" si="4"/>
        <v>-99</v>
      </c>
      <c r="M142" t="str">
        <f t="shared" si="5"/>
        <v>Engagé</v>
      </c>
      <c r="N142" t="str">
        <f>IF(ISBLANK('ENGAGEMENTS 2026'!C142),"",'ENGAGEMENTS 2026'!L142)</f>
        <v>Ordinaire</v>
      </c>
      <c r="O142" t="str">
        <f>IF(ISBLANK('ENGAGEMENTS 2026'!C142),"",'ENGAGEMENTS 2026'!M142)</f>
        <v>FONCTIONNEMENT</v>
      </c>
      <c r="P142" t="str">
        <f>IF(ISBLANK('ENGAGEMENTS 2026'!C142),"",'ENGAGEMENTS 2026'!K142)</f>
        <v>NON CONCERNE</v>
      </c>
      <c r="Q142" t="str">
        <f>IF($A142="","",IF(OR($E142="INFRUCTUEUX",$E142="ANNULE"),$A142&amp;"|"&amp;(COUNTIFS($A$2:$A142,$A142,$E$2:$E142,"INFRUCTUEUX")+COUNTIFS($A$2:$A142,$A142,$E$2:$E142,"ANNULE")),""))</f>
        <v/>
      </c>
    </row>
    <row r="143" spans="1:17" x14ac:dyDescent="0.25">
      <c r="A143" t="str">
        <f>IF(ISBLANK('ENGAGEMENTS 2026'!C143),"",IF('ENGAGEMENTS 2026'!C143="DTSI","DCT",'ENGAGEMENTS 2026'!C143))</f>
        <v>DPPR</v>
      </c>
      <c r="B143" t="str">
        <f>IF(ISBLANK('ENGAGEMENTS 2026'!C143),"",'ENGAGEMENTS 2026'!D143)</f>
        <v>PV N° : 01RC2025-DPPR</v>
      </c>
      <c r="C143" t="str">
        <f>IF(ISBLANK('ENGAGEMENTS 2026'!C143),"",'ENGAGEMENTS 2026'!E143)</f>
        <v>CONTRAT</v>
      </c>
      <c r="D143" t="str">
        <f>IF(ISBLANK('ENGAGEMENTS 2026'!C143),"",'ENGAGEMENTS 2026'!G143)</f>
        <v>MOHAMED AKOUNAD  -  Journaliste chargé de la préparation et la présentation des bulletins et flashs d’information et des émissions radiophoniques</v>
      </c>
      <c r="E143" t="str">
        <f>IF(ISBLANK('ENGAGEMENTS 2026'!C143),"",'ENGAGEMENTS 2026'!I143)</f>
        <v>APPROUVE</v>
      </c>
      <c r="F143">
        <f>IF(ISBLANK('ENGAGEMENTS 2026'!C143),"",'ENGAGEMENTS 2026'!J143)</f>
        <v>0</v>
      </c>
      <c r="G143" t="str">
        <f>IF(ISBLANK('ENGAGEMENTS 2026'!C143),"",'ENGAGEMENTS 2026'!M143)</f>
        <v>FONCTIONNEMENT</v>
      </c>
      <c r="H143" t="str">
        <f>IF(ISBLANK('ENGAGEMENTS 2026'!C143),"",'ENGAGEMENTS 2026'!AF143)</f>
        <v>ENGAGE</v>
      </c>
      <c r="I143" t="str">
        <f>IF(ISBLANK('ENGAGEMENTS 2026'!C143),"",'ENGAGEMENTS 2026'!H143)</f>
        <v>VALIDE</v>
      </c>
      <c r="J143" s="72">
        <f>IF(ISBLANK('ENGAGEMENTS 2026'!C143),"",IF(AND(OR($E143="INFRUCTUEUX",$E143="ANNULE"),$C143="AOO-M"),'ENGAGEMENTS 2026'!P143,IF($H143="EN COURS DE PREENGAGEMENT",'ENGAGEMENTS 2026'!O143,IF($H143="PREENGAGE",IF($E143="ATTRIBUE",'ENGAGEMENTS 2026'!AE143,'ENGAGEMENTS 2026'!O143),'ENGAGEMENTS 2026'!AE143))))</f>
        <v>24000</v>
      </c>
      <c r="K143" s="97">
        <f>IF(ISBLANK('ENGAGEMENTS 2026'!W143),"",'ENGAGEMENTS 2026'!W143)</f>
        <v>46387</v>
      </c>
      <c r="L143" s="73">
        <f t="shared" ca="1" si="4"/>
        <v>-99</v>
      </c>
      <c r="M143" t="str">
        <f t="shared" si="5"/>
        <v>Engagé</v>
      </c>
      <c r="N143" t="str">
        <f>IF(ISBLANK('ENGAGEMENTS 2026'!C143),"",'ENGAGEMENTS 2026'!L143)</f>
        <v>Ordinaire</v>
      </c>
      <c r="O143" t="str">
        <f>IF(ISBLANK('ENGAGEMENTS 2026'!C143),"",'ENGAGEMENTS 2026'!M143)</f>
        <v>FONCTIONNEMENT</v>
      </c>
      <c r="P143" t="str">
        <f>IF(ISBLANK('ENGAGEMENTS 2026'!C143),"",'ENGAGEMENTS 2026'!K143)</f>
        <v>NON CONCERNE</v>
      </c>
      <c r="Q143" t="str">
        <f>IF($A143="","",IF(OR($E143="INFRUCTUEUX",$E143="ANNULE"),$A143&amp;"|"&amp;(COUNTIFS($A$2:$A143,$A143,$E$2:$E143,"INFRUCTUEUX")+COUNTIFS($A$2:$A143,$A143,$E$2:$E143,"ANNULE")),""))</f>
        <v/>
      </c>
    </row>
    <row r="144" spans="1:17" x14ac:dyDescent="0.25">
      <c r="A144" t="str">
        <f>IF(ISBLANK('ENGAGEMENTS 2026'!C144),"",IF('ENGAGEMENTS 2026'!C144="DTSI","DCT",'ENGAGEMENTS 2026'!C144))</f>
        <v>DPPR</v>
      </c>
      <c r="B144" t="str">
        <f>IF(ISBLANK('ENGAGEMENTS 2026'!C144),"",'ENGAGEMENTS 2026'!D144)</f>
        <v>PV N° : 01RC2025-DPPR</v>
      </c>
      <c r="C144" t="str">
        <f>IF(ISBLANK('ENGAGEMENTS 2026'!C144),"",'ENGAGEMENTS 2026'!E144)</f>
        <v>CONTRAT</v>
      </c>
      <c r="D144" t="str">
        <f>IF(ISBLANK('ENGAGEMENTS 2026'!C144),"",'ENGAGEMENTS 2026'!G144)</f>
        <v>KORCHI YOUSSEF  -  Journaliste chargé de la préparation et la présentation des bulletins et flashs d’information et des émissions radiophoniques</v>
      </c>
      <c r="E144" t="str">
        <f>IF(ISBLANK('ENGAGEMENTS 2026'!C144),"",'ENGAGEMENTS 2026'!I144)</f>
        <v>APPROUVE</v>
      </c>
      <c r="F144">
        <f>IF(ISBLANK('ENGAGEMENTS 2026'!C144),"",'ENGAGEMENTS 2026'!J144)</f>
        <v>0</v>
      </c>
      <c r="G144" t="str">
        <f>IF(ISBLANK('ENGAGEMENTS 2026'!C144),"",'ENGAGEMENTS 2026'!M144)</f>
        <v>FONCTIONNEMENT</v>
      </c>
      <c r="H144" t="str">
        <f>IF(ISBLANK('ENGAGEMENTS 2026'!C144),"",'ENGAGEMENTS 2026'!AF144)</f>
        <v>ENGAGE</v>
      </c>
      <c r="I144" t="str">
        <f>IF(ISBLANK('ENGAGEMENTS 2026'!C144),"",'ENGAGEMENTS 2026'!H144)</f>
        <v>VALIDE</v>
      </c>
      <c r="J144" s="72">
        <f>IF(ISBLANK('ENGAGEMENTS 2026'!C144),"",IF(AND(OR($E144="INFRUCTUEUX",$E144="ANNULE"),$C144="AOO-M"),'ENGAGEMENTS 2026'!P144,IF($H144="EN COURS DE PREENGAGEMENT",'ENGAGEMENTS 2026'!O144,IF($H144="PREENGAGE",IF($E144="ATTRIBUE",'ENGAGEMENTS 2026'!AE144,'ENGAGEMENTS 2026'!O144),'ENGAGEMENTS 2026'!AE144))))</f>
        <v>96000</v>
      </c>
      <c r="K144" s="97">
        <f>IF(ISBLANK('ENGAGEMENTS 2026'!W144),"",'ENGAGEMENTS 2026'!W144)</f>
        <v>46387</v>
      </c>
      <c r="L144" s="73">
        <f t="shared" ca="1" si="4"/>
        <v>-99</v>
      </c>
      <c r="M144" t="str">
        <f t="shared" si="5"/>
        <v>Engagé</v>
      </c>
      <c r="N144" t="str">
        <f>IF(ISBLANK('ENGAGEMENTS 2026'!C144),"",'ENGAGEMENTS 2026'!L144)</f>
        <v>Ordinaire</v>
      </c>
      <c r="O144" t="str">
        <f>IF(ISBLANK('ENGAGEMENTS 2026'!C144),"",'ENGAGEMENTS 2026'!M144)</f>
        <v>FONCTIONNEMENT</v>
      </c>
      <c r="P144" t="str">
        <f>IF(ISBLANK('ENGAGEMENTS 2026'!C144),"",'ENGAGEMENTS 2026'!K144)</f>
        <v>NON CONCERNE</v>
      </c>
      <c r="Q144" t="str">
        <f>IF($A144="","",IF(OR($E144="INFRUCTUEUX",$E144="ANNULE"),$A144&amp;"|"&amp;(COUNTIFS($A$2:$A144,$A144,$E$2:$E144,"INFRUCTUEUX")+COUNTIFS($A$2:$A144,$A144,$E$2:$E144,"ANNULE")),""))</f>
        <v/>
      </c>
    </row>
    <row r="145" spans="1:17" x14ac:dyDescent="0.25">
      <c r="A145" t="str">
        <f>IF(ISBLANK('ENGAGEMENTS 2026'!C145),"",IF('ENGAGEMENTS 2026'!C145="DTSI","DCT",'ENGAGEMENTS 2026'!C145))</f>
        <v>DPPR</v>
      </c>
      <c r="B145" t="str">
        <f>IF(ISBLANK('ENGAGEMENTS 2026'!C145),"",'ENGAGEMENTS 2026'!D145)</f>
        <v>PV N° : 01RC2025-DPPR</v>
      </c>
      <c r="C145" t="str">
        <f>IF(ISBLANK('ENGAGEMENTS 2026'!C145),"",'ENGAGEMENTS 2026'!E145)</f>
        <v>CONTRAT</v>
      </c>
      <c r="D145" t="str">
        <f>IF(ISBLANK('ENGAGEMENTS 2026'!C145),"",'ENGAGEMENTS 2026'!G145)</f>
        <v>RADOUAN WAHIDI -  Journaliste chargé de la préparation et la présentation des bulletins et flashs d’information et des émissions radiophoniques</v>
      </c>
      <c r="E145" t="str">
        <f>IF(ISBLANK('ENGAGEMENTS 2026'!C145),"",'ENGAGEMENTS 2026'!I145)</f>
        <v>APPROUVE</v>
      </c>
      <c r="F145">
        <f>IF(ISBLANK('ENGAGEMENTS 2026'!C145),"",'ENGAGEMENTS 2026'!J145)</f>
        <v>0</v>
      </c>
      <c r="G145" t="str">
        <f>IF(ISBLANK('ENGAGEMENTS 2026'!C145),"",'ENGAGEMENTS 2026'!M145)</f>
        <v>FONCTIONNEMENT</v>
      </c>
      <c r="H145" t="str">
        <f>IF(ISBLANK('ENGAGEMENTS 2026'!C145),"",'ENGAGEMENTS 2026'!AF145)</f>
        <v>ENGAGE</v>
      </c>
      <c r="I145" t="str">
        <f>IF(ISBLANK('ENGAGEMENTS 2026'!C145),"",'ENGAGEMENTS 2026'!H145)</f>
        <v>VALIDE</v>
      </c>
      <c r="J145" s="72">
        <f>IF(ISBLANK('ENGAGEMENTS 2026'!C145),"",IF(AND(OR($E145="INFRUCTUEUX",$E145="ANNULE"),$C145="AOO-M"),'ENGAGEMENTS 2026'!P145,IF($H145="EN COURS DE PREENGAGEMENT",'ENGAGEMENTS 2026'!O145,IF($H145="PREENGAGE",IF($E145="ATTRIBUE",'ENGAGEMENTS 2026'!AE145,'ENGAGEMENTS 2026'!O145),'ENGAGEMENTS 2026'!AE145))))</f>
        <v>96000</v>
      </c>
      <c r="K145" s="97">
        <f>IF(ISBLANK('ENGAGEMENTS 2026'!W145),"",'ENGAGEMENTS 2026'!W145)</f>
        <v>46387</v>
      </c>
      <c r="L145" s="73">
        <f t="shared" ca="1" si="4"/>
        <v>-99</v>
      </c>
      <c r="M145" t="str">
        <f t="shared" si="5"/>
        <v>Engagé</v>
      </c>
      <c r="N145" t="str">
        <f>IF(ISBLANK('ENGAGEMENTS 2026'!C145),"",'ENGAGEMENTS 2026'!L145)</f>
        <v>Ordinaire</v>
      </c>
      <c r="O145" t="str">
        <f>IF(ISBLANK('ENGAGEMENTS 2026'!C145),"",'ENGAGEMENTS 2026'!M145)</f>
        <v>FONCTIONNEMENT</v>
      </c>
      <c r="P145" t="str">
        <f>IF(ISBLANK('ENGAGEMENTS 2026'!C145),"",'ENGAGEMENTS 2026'!K145)</f>
        <v>NON CONCERNE</v>
      </c>
      <c r="Q145" t="str">
        <f>IF($A145="","",IF(OR($E145="INFRUCTUEUX",$E145="ANNULE"),$A145&amp;"|"&amp;(COUNTIFS($A$2:$A145,$A145,$E$2:$E145,"INFRUCTUEUX")+COUNTIFS($A$2:$A145,$A145,$E$2:$E145,"ANNULE")),""))</f>
        <v/>
      </c>
    </row>
    <row r="146" spans="1:17" x14ac:dyDescent="0.25">
      <c r="A146" t="str">
        <f>IF(ISBLANK('ENGAGEMENTS 2026'!C146),"",IF('ENGAGEMENTS 2026'!C146="DTSI","DCT",'ENGAGEMENTS 2026'!C146))</f>
        <v>DPPR</v>
      </c>
      <c r="B146" t="str">
        <f>IF(ISBLANK('ENGAGEMENTS 2026'!C146),"",'ENGAGEMENTS 2026'!D146)</f>
        <v>PV N° : 01RC2025-DPPR</v>
      </c>
      <c r="C146" t="str">
        <f>IF(ISBLANK('ENGAGEMENTS 2026'!C146),"",'ENGAGEMENTS 2026'!E146)</f>
        <v>CONTRAT</v>
      </c>
      <c r="D146" t="str">
        <f>IF(ISBLANK('ENGAGEMENTS 2026'!C146),"",'ENGAGEMENTS 2026'!G146)</f>
        <v>AL AHDI AHMED  -  Journaliste chargé de la préparation et la présentation des bulletins et flashs d’information et des émissions radiophoniques</v>
      </c>
      <c r="E146" t="str">
        <f>IF(ISBLANK('ENGAGEMENTS 2026'!C146),"",'ENGAGEMENTS 2026'!I146)</f>
        <v>APPROUVE</v>
      </c>
      <c r="F146">
        <f>IF(ISBLANK('ENGAGEMENTS 2026'!C146),"",'ENGAGEMENTS 2026'!J146)</f>
        <v>0</v>
      </c>
      <c r="G146" t="str">
        <f>IF(ISBLANK('ENGAGEMENTS 2026'!C146),"",'ENGAGEMENTS 2026'!M146)</f>
        <v>FONCTIONNEMENT</v>
      </c>
      <c r="H146" t="str">
        <f>IF(ISBLANK('ENGAGEMENTS 2026'!C146),"",'ENGAGEMENTS 2026'!AF146)</f>
        <v>ENGAGE</v>
      </c>
      <c r="I146" t="str">
        <f>IF(ISBLANK('ENGAGEMENTS 2026'!C146),"",'ENGAGEMENTS 2026'!H146)</f>
        <v>VALIDE</v>
      </c>
      <c r="J146" s="72">
        <f>IF(ISBLANK('ENGAGEMENTS 2026'!C146),"",IF(AND(OR($E146="INFRUCTUEUX",$E146="ANNULE"),$C146="AOO-M"),'ENGAGEMENTS 2026'!P146,IF($H146="EN COURS DE PREENGAGEMENT",'ENGAGEMENTS 2026'!O146,IF($H146="PREENGAGE",IF($E146="ATTRIBUE",'ENGAGEMENTS 2026'!AE146,'ENGAGEMENTS 2026'!O146),'ENGAGEMENTS 2026'!AE146))))</f>
        <v>60000</v>
      </c>
      <c r="K146" s="97">
        <f>IF(ISBLANK('ENGAGEMENTS 2026'!W146),"",'ENGAGEMENTS 2026'!W146)</f>
        <v>46387</v>
      </c>
      <c r="L146" s="73">
        <f t="shared" ca="1" si="4"/>
        <v>-99</v>
      </c>
      <c r="M146" t="str">
        <f t="shared" si="5"/>
        <v>Engagé</v>
      </c>
      <c r="N146" t="str">
        <f>IF(ISBLANK('ENGAGEMENTS 2026'!C146),"",'ENGAGEMENTS 2026'!L146)</f>
        <v>Ordinaire</v>
      </c>
      <c r="O146" t="str">
        <f>IF(ISBLANK('ENGAGEMENTS 2026'!C146),"",'ENGAGEMENTS 2026'!M146)</f>
        <v>FONCTIONNEMENT</v>
      </c>
      <c r="P146" t="str">
        <f>IF(ISBLANK('ENGAGEMENTS 2026'!C146),"",'ENGAGEMENTS 2026'!K146)</f>
        <v>NON CONCERNE</v>
      </c>
      <c r="Q146" t="str">
        <f>IF($A146="","",IF(OR($E146="INFRUCTUEUX",$E146="ANNULE"),$A146&amp;"|"&amp;(COUNTIFS($A$2:$A146,$A146,$E$2:$E146,"INFRUCTUEUX")+COUNTIFS($A$2:$A146,$A146,$E$2:$E146,"ANNULE")),""))</f>
        <v/>
      </c>
    </row>
    <row r="147" spans="1:17" x14ac:dyDescent="0.25">
      <c r="A147" t="str">
        <f>IF(ISBLANK('ENGAGEMENTS 2026'!C147),"",IF('ENGAGEMENTS 2026'!C147="DTSI","DCT",'ENGAGEMENTS 2026'!C147))</f>
        <v>DPPR</v>
      </c>
      <c r="B147" t="str">
        <f>IF(ISBLANK('ENGAGEMENTS 2026'!C147),"",'ENGAGEMENTS 2026'!D147)</f>
        <v>PV N° : 01RC2025-DPPR</v>
      </c>
      <c r="C147" t="str">
        <f>IF(ISBLANK('ENGAGEMENTS 2026'!C147),"",'ENGAGEMENTS 2026'!E147)</f>
        <v>CONTRAT</v>
      </c>
      <c r="D147" t="str">
        <f>IF(ISBLANK('ENGAGEMENTS 2026'!C147),"",'ENGAGEMENTS 2026'!G147)</f>
        <v>AZIZA EL RHAOUI  -  Journaliste chargée de la préparation et la présentation des bulletins et flashs d’information et des émissions radiophoniques</v>
      </c>
      <c r="E147" t="str">
        <f>IF(ISBLANK('ENGAGEMENTS 2026'!C147),"",'ENGAGEMENTS 2026'!I147)</f>
        <v>APPROUVE</v>
      </c>
      <c r="F147">
        <f>IF(ISBLANK('ENGAGEMENTS 2026'!C147),"",'ENGAGEMENTS 2026'!J147)</f>
        <v>0</v>
      </c>
      <c r="G147" t="str">
        <f>IF(ISBLANK('ENGAGEMENTS 2026'!C147),"",'ENGAGEMENTS 2026'!M147)</f>
        <v>FONCTIONNEMENT</v>
      </c>
      <c r="H147" t="str">
        <f>IF(ISBLANK('ENGAGEMENTS 2026'!C147),"",'ENGAGEMENTS 2026'!AF147)</f>
        <v>ENGAGE</v>
      </c>
      <c r="I147" t="str">
        <f>IF(ISBLANK('ENGAGEMENTS 2026'!C147),"",'ENGAGEMENTS 2026'!H147)</f>
        <v>VALIDE</v>
      </c>
      <c r="J147" s="72">
        <f>IF(ISBLANK('ENGAGEMENTS 2026'!C147),"",IF(AND(OR($E147="INFRUCTUEUX",$E147="ANNULE"),$C147="AOO-M"),'ENGAGEMENTS 2026'!P147,IF($H147="EN COURS DE PREENGAGEMENT",'ENGAGEMENTS 2026'!O147,IF($H147="PREENGAGE",IF($E147="ATTRIBUE",'ENGAGEMENTS 2026'!AE147,'ENGAGEMENTS 2026'!O147),'ENGAGEMENTS 2026'!AE147))))</f>
        <v>96000</v>
      </c>
      <c r="K147" s="97">
        <f>IF(ISBLANK('ENGAGEMENTS 2026'!W147),"",'ENGAGEMENTS 2026'!W147)</f>
        <v>46387</v>
      </c>
      <c r="L147" s="73">
        <f t="shared" ca="1" si="4"/>
        <v>-99</v>
      </c>
      <c r="M147" t="str">
        <f t="shared" si="5"/>
        <v>Engagé</v>
      </c>
      <c r="N147" t="str">
        <f>IF(ISBLANK('ENGAGEMENTS 2026'!C147),"",'ENGAGEMENTS 2026'!L147)</f>
        <v>Ordinaire</v>
      </c>
      <c r="O147" t="str">
        <f>IF(ISBLANK('ENGAGEMENTS 2026'!C147),"",'ENGAGEMENTS 2026'!M147)</f>
        <v>FONCTIONNEMENT</v>
      </c>
      <c r="P147" t="str">
        <f>IF(ISBLANK('ENGAGEMENTS 2026'!C147),"",'ENGAGEMENTS 2026'!K147)</f>
        <v>NON CONCERNE</v>
      </c>
      <c r="Q147" t="str">
        <f>IF($A147="","",IF(OR($E147="INFRUCTUEUX",$E147="ANNULE"),$A147&amp;"|"&amp;(COUNTIFS($A$2:$A147,$A147,$E$2:$E147,"INFRUCTUEUX")+COUNTIFS($A$2:$A147,$A147,$E$2:$E147,"ANNULE")),""))</f>
        <v/>
      </c>
    </row>
    <row r="148" spans="1:17" x14ac:dyDescent="0.25">
      <c r="A148" t="str">
        <f>IF(ISBLANK('ENGAGEMENTS 2026'!C148),"",IF('ENGAGEMENTS 2026'!C148="DTSI","DCT",'ENGAGEMENTS 2026'!C148))</f>
        <v>DPPR</v>
      </c>
      <c r="B148" t="str">
        <f>IF(ISBLANK('ENGAGEMENTS 2026'!C148),"",'ENGAGEMENTS 2026'!D148)</f>
        <v>PV N° : 01RC2025-DPPR</v>
      </c>
      <c r="C148" t="str">
        <f>IF(ISBLANK('ENGAGEMENTS 2026'!C148),"",'ENGAGEMENTS 2026'!E148)</f>
        <v>CONTRAT</v>
      </c>
      <c r="D148" t="str">
        <f>IF(ISBLANK('ENGAGEMENTS 2026'!C148),"",'ENGAGEMENTS 2026'!G148)</f>
        <v>ABDERRAHMAN LOUKSANI  -  Réalisateur radio</v>
      </c>
      <c r="E148" t="str">
        <f>IF(ISBLANK('ENGAGEMENTS 2026'!C148),"",'ENGAGEMENTS 2026'!I148)</f>
        <v>APPROUVE</v>
      </c>
      <c r="F148">
        <f>IF(ISBLANK('ENGAGEMENTS 2026'!C148),"",'ENGAGEMENTS 2026'!J148)</f>
        <v>0</v>
      </c>
      <c r="G148" t="str">
        <f>IF(ISBLANK('ENGAGEMENTS 2026'!C148),"",'ENGAGEMENTS 2026'!M148)</f>
        <v>FONCTIONNEMENT</v>
      </c>
      <c r="H148" t="str">
        <f>IF(ISBLANK('ENGAGEMENTS 2026'!C148),"",'ENGAGEMENTS 2026'!AF148)</f>
        <v>ENGAGE</v>
      </c>
      <c r="I148" t="str">
        <f>IF(ISBLANK('ENGAGEMENTS 2026'!C148),"",'ENGAGEMENTS 2026'!H148)</f>
        <v>VALIDE</v>
      </c>
      <c r="J148" s="72">
        <f>IF(ISBLANK('ENGAGEMENTS 2026'!C148),"",IF(AND(OR($E148="INFRUCTUEUX",$E148="ANNULE"),$C148="AOO-M"),'ENGAGEMENTS 2026'!P148,IF($H148="EN COURS DE PREENGAGEMENT",'ENGAGEMENTS 2026'!O148,IF($H148="PREENGAGE",IF($E148="ATTRIBUE",'ENGAGEMENTS 2026'!AE148,'ENGAGEMENTS 2026'!O148),'ENGAGEMENTS 2026'!AE148))))</f>
        <v>84000</v>
      </c>
      <c r="K148" s="97">
        <f>IF(ISBLANK('ENGAGEMENTS 2026'!W148),"",'ENGAGEMENTS 2026'!W148)</f>
        <v>46387</v>
      </c>
      <c r="L148" s="73">
        <f t="shared" ca="1" si="4"/>
        <v>-99</v>
      </c>
      <c r="M148" t="str">
        <f t="shared" si="5"/>
        <v>Engagé</v>
      </c>
      <c r="N148" t="str">
        <f>IF(ISBLANK('ENGAGEMENTS 2026'!C148),"",'ENGAGEMENTS 2026'!L148)</f>
        <v>Ordinaire</v>
      </c>
      <c r="O148" t="str">
        <f>IF(ISBLANK('ENGAGEMENTS 2026'!C148),"",'ENGAGEMENTS 2026'!M148)</f>
        <v>FONCTIONNEMENT</v>
      </c>
      <c r="P148" t="str">
        <f>IF(ISBLANK('ENGAGEMENTS 2026'!C148),"",'ENGAGEMENTS 2026'!K148)</f>
        <v>NON CONCERNE</v>
      </c>
      <c r="Q148" t="str">
        <f>IF($A148="","",IF(OR($E148="INFRUCTUEUX",$E148="ANNULE"),$A148&amp;"|"&amp;(COUNTIFS($A$2:$A148,$A148,$E$2:$E148,"INFRUCTUEUX")+COUNTIFS($A$2:$A148,$A148,$E$2:$E148,"ANNULE")),""))</f>
        <v/>
      </c>
    </row>
    <row r="149" spans="1:17" x14ac:dyDescent="0.25">
      <c r="A149" t="str">
        <f>IF(ISBLANK('ENGAGEMENTS 2026'!C149),"",IF('ENGAGEMENTS 2026'!C149="DTSI","DCT",'ENGAGEMENTS 2026'!C149))</f>
        <v>DPPR</v>
      </c>
      <c r="B149" t="str">
        <f>IF(ISBLANK('ENGAGEMENTS 2026'!C149),"",'ENGAGEMENTS 2026'!D149)</f>
        <v>PV N° : 01RC2025-DPPR</v>
      </c>
      <c r="C149" t="str">
        <f>IF(ISBLANK('ENGAGEMENTS 2026'!C149),"",'ENGAGEMENTS 2026'!E149)</f>
        <v>CONTRAT</v>
      </c>
      <c r="D149" t="str">
        <f>IF(ISBLANK('ENGAGEMENTS 2026'!C149),"",'ENGAGEMENTS 2026'!G149)</f>
        <v>HASSAN BENMANSOUR  -  Journaliste chargé de la préparation et la présentation des bulletins et flashs d’information et des émissions radiophoniques</v>
      </c>
      <c r="E149" t="str">
        <f>IF(ISBLANK('ENGAGEMENTS 2026'!C149),"",'ENGAGEMENTS 2026'!I149)</f>
        <v>APPROUVE</v>
      </c>
      <c r="F149">
        <f>IF(ISBLANK('ENGAGEMENTS 2026'!C149),"",'ENGAGEMENTS 2026'!J149)</f>
        <v>0</v>
      </c>
      <c r="G149" t="str">
        <f>IF(ISBLANK('ENGAGEMENTS 2026'!C149),"",'ENGAGEMENTS 2026'!M149)</f>
        <v>FONCTIONNEMENT</v>
      </c>
      <c r="H149" t="str">
        <f>IF(ISBLANK('ENGAGEMENTS 2026'!C149),"",'ENGAGEMENTS 2026'!AF149)</f>
        <v>ENGAGE</v>
      </c>
      <c r="I149" t="str">
        <f>IF(ISBLANK('ENGAGEMENTS 2026'!C149),"",'ENGAGEMENTS 2026'!H149)</f>
        <v>VALIDE</v>
      </c>
      <c r="J149" s="72">
        <f>IF(ISBLANK('ENGAGEMENTS 2026'!C149),"",IF(AND(OR($E149="INFRUCTUEUX",$E149="ANNULE"),$C149="AOO-M"),'ENGAGEMENTS 2026'!P149,IF($H149="EN COURS DE PREENGAGEMENT",'ENGAGEMENTS 2026'!O149,IF($H149="PREENGAGE",IF($E149="ATTRIBUE",'ENGAGEMENTS 2026'!AE149,'ENGAGEMENTS 2026'!O149),'ENGAGEMENTS 2026'!AE149))))</f>
        <v>78000</v>
      </c>
      <c r="K149" s="97">
        <f>IF(ISBLANK('ENGAGEMENTS 2026'!W149),"",'ENGAGEMENTS 2026'!W149)</f>
        <v>46387</v>
      </c>
      <c r="L149" s="73">
        <f t="shared" ca="1" si="4"/>
        <v>-99</v>
      </c>
      <c r="M149" t="str">
        <f t="shared" si="5"/>
        <v>Engagé</v>
      </c>
      <c r="N149" t="str">
        <f>IF(ISBLANK('ENGAGEMENTS 2026'!C149),"",'ENGAGEMENTS 2026'!L149)</f>
        <v>Ordinaire</v>
      </c>
      <c r="O149" t="str">
        <f>IF(ISBLANK('ENGAGEMENTS 2026'!C149),"",'ENGAGEMENTS 2026'!M149)</f>
        <v>FONCTIONNEMENT</v>
      </c>
      <c r="P149" t="str">
        <f>IF(ISBLANK('ENGAGEMENTS 2026'!C149),"",'ENGAGEMENTS 2026'!K149)</f>
        <v>NON CONCERNE</v>
      </c>
      <c r="Q149" t="str">
        <f>IF($A149="","",IF(OR($E149="INFRUCTUEUX",$E149="ANNULE"),$A149&amp;"|"&amp;(COUNTIFS($A$2:$A149,$A149,$E$2:$E149,"INFRUCTUEUX")+COUNTIFS($A$2:$A149,$A149,$E$2:$E149,"ANNULE")),""))</f>
        <v/>
      </c>
    </row>
    <row r="150" spans="1:17" x14ac:dyDescent="0.25">
      <c r="A150" t="str">
        <f>IF(ISBLANK('ENGAGEMENTS 2026'!C150),"",IF('ENGAGEMENTS 2026'!C150="DTSI","DCT",'ENGAGEMENTS 2026'!C150))</f>
        <v>DPPR</v>
      </c>
      <c r="B150" t="str">
        <f>IF(ISBLANK('ENGAGEMENTS 2026'!C150),"",'ENGAGEMENTS 2026'!D150)</f>
        <v>PV N° : 01RC2025-DPPR</v>
      </c>
      <c r="C150" t="str">
        <f>IF(ISBLANK('ENGAGEMENTS 2026'!C150),"",'ENGAGEMENTS 2026'!E150)</f>
        <v>CONTRAT</v>
      </c>
      <c r="D150" t="str">
        <f>IF(ISBLANK('ENGAGEMENTS 2026'!C150),"",'ENGAGEMENTS 2026'!G150)</f>
        <v>ANASS EL MALHOUNI  -  Journaliste chargé de la préparation et la présentation des bulletins et flashs d’information et des émissions radiophoniques</v>
      </c>
      <c r="E150" t="str">
        <f>IF(ISBLANK('ENGAGEMENTS 2026'!C150),"",'ENGAGEMENTS 2026'!I150)</f>
        <v>APPROUVE</v>
      </c>
      <c r="F150">
        <f>IF(ISBLANK('ENGAGEMENTS 2026'!C150),"",'ENGAGEMENTS 2026'!J150)</f>
        <v>0</v>
      </c>
      <c r="G150" t="str">
        <f>IF(ISBLANK('ENGAGEMENTS 2026'!C150),"",'ENGAGEMENTS 2026'!M150)</f>
        <v>FONCTIONNEMENT</v>
      </c>
      <c r="H150" t="str">
        <f>IF(ISBLANK('ENGAGEMENTS 2026'!C150),"",'ENGAGEMENTS 2026'!AF150)</f>
        <v>ENGAGE</v>
      </c>
      <c r="I150" t="str">
        <f>IF(ISBLANK('ENGAGEMENTS 2026'!C150),"",'ENGAGEMENTS 2026'!H150)</f>
        <v>VALIDE</v>
      </c>
      <c r="J150" s="72">
        <f>IF(ISBLANK('ENGAGEMENTS 2026'!C150),"",IF(AND(OR($E150="INFRUCTUEUX",$E150="ANNULE"),$C150="AOO-M"),'ENGAGEMENTS 2026'!P150,IF($H150="EN COURS DE PREENGAGEMENT",'ENGAGEMENTS 2026'!O150,IF($H150="PREENGAGE",IF($E150="ATTRIBUE",'ENGAGEMENTS 2026'!AE150,'ENGAGEMENTS 2026'!O150),'ENGAGEMENTS 2026'!AE150))))</f>
        <v>78000</v>
      </c>
      <c r="K150" s="97">
        <f>IF(ISBLANK('ENGAGEMENTS 2026'!W150),"",'ENGAGEMENTS 2026'!W150)</f>
        <v>46387</v>
      </c>
      <c r="L150" s="73">
        <f t="shared" ca="1" si="4"/>
        <v>-99</v>
      </c>
      <c r="M150" t="str">
        <f t="shared" si="5"/>
        <v>Engagé</v>
      </c>
      <c r="N150" t="str">
        <f>IF(ISBLANK('ENGAGEMENTS 2026'!C150),"",'ENGAGEMENTS 2026'!L150)</f>
        <v>Ordinaire</v>
      </c>
      <c r="O150" t="str">
        <f>IF(ISBLANK('ENGAGEMENTS 2026'!C150),"",'ENGAGEMENTS 2026'!M150)</f>
        <v>FONCTIONNEMENT</v>
      </c>
      <c r="P150" t="str">
        <f>IF(ISBLANK('ENGAGEMENTS 2026'!C150),"",'ENGAGEMENTS 2026'!K150)</f>
        <v>NON CONCERNE</v>
      </c>
      <c r="Q150" t="str">
        <f>IF($A150="","",IF(OR($E150="INFRUCTUEUX",$E150="ANNULE"),$A150&amp;"|"&amp;(COUNTIFS($A$2:$A150,$A150,$E$2:$E150,"INFRUCTUEUX")+COUNTIFS($A$2:$A150,$A150,$E$2:$E150,"ANNULE")),""))</f>
        <v/>
      </c>
    </row>
    <row r="151" spans="1:17" x14ac:dyDescent="0.25">
      <c r="A151" t="str">
        <f>IF(ISBLANK('ENGAGEMENTS 2026'!C151),"",IF('ENGAGEMENTS 2026'!C151="DTSI","DCT",'ENGAGEMENTS 2026'!C151))</f>
        <v>DPPR</v>
      </c>
      <c r="B151" t="str">
        <f>IF(ISBLANK('ENGAGEMENTS 2026'!C151),"",'ENGAGEMENTS 2026'!D151)</f>
        <v>PV N° : 01RC2025-DPPR</v>
      </c>
      <c r="C151" t="str">
        <f>IF(ISBLANK('ENGAGEMENTS 2026'!C151),"",'ENGAGEMENTS 2026'!E151)</f>
        <v>CONTRAT</v>
      </c>
      <c r="D151" t="str">
        <f>IF(ISBLANK('ENGAGEMENTS 2026'!C151),"",'ENGAGEMENTS 2026'!G151)</f>
        <v>KADIRI EL MAANA MY OMAR  -  Journaliste chargé de la préparation et la présentation des bulletins et flashs d’information et des émissions radiophoniques</v>
      </c>
      <c r="E151" t="str">
        <f>IF(ISBLANK('ENGAGEMENTS 2026'!C151),"",'ENGAGEMENTS 2026'!I151)</f>
        <v>APPROUVE</v>
      </c>
      <c r="F151">
        <f>IF(ISBLANK('ENGAGEMENTS 2026'!C151),"",'ENGAGEMENTS 2026'!J151)</f>
        <v>0</v>
      </c>
      <c r="G151" t="str">
        <f>IF(ISBLANK('ENGAGEMENTS 2026'!C151),"",'ENGAGEMENTS 2026'!M151)</f>
        <v>FONCTIONNEMENT</v>
      </c>
      <c r="H151" t="str">
        <f>IF(ISBLANK('ENGAGEMENTS 2026'!C151),"",'ENGAGEMENTS 2026'!AF151)</f>
        <v>ENGAGE</v>
      </c>
      <c r="I151" t="str">
        <f>IF(ISBLANK('ENGAGEMENTS 2026'!C151),"",'ENGAGEMENTS 2026'!H151)</f>
        <v>VALIDE</v>
      </c>
      <c r="J151" s="72">
        <f>IF(ISBLANK('ENGAGEMENTS 2026'!C151),"",IF(AND(OR($E151="INFRUCTUEUX",$E151="ANNULE"),$C151="AOO-M"),'ENGAGEMENTS 2026'!P151,IF($H151="EN COURS DE PREENGAGEMENT",'ENGAGEMENTS 2026'!O151,IF($H151="PREENGAGE",IF($E151="ATTRIBUE",'ENGAGEMENTS 2026'!AE151,'ENGAGEMENTS 2026'!O151),'ENGAGEMENTS 2026'!AE151))))</f>
        <v>96000</v>
      </c>
      <c r="K151" s="97">
        <f>IF(ISBLANK('ENGAGEMENTS 2026'!W151),"",'ENGAGEMENTS 2026'!W151)</f>
        <v>46387</v>
      </c>
      <c r="L151" s="73">
        <f t="shared" ca="1" si="4"/>
        <v>-99</v>
      </c>
      <c r="M151" t="str">
        <f t="shared" si="5"/>
        <v>Engagé</v>
      </c>
      <c r="N151" t="str">
        <f>IF(ISBLANK('ENGAGEMENTS 2026'!C151),"",'ENGAGEMENTS 2026'!L151)</f>
        <v>Ordinaire</v>
      </c>
      <c r="O151" t="str">
        <f>IF(ISBLANK('ENGAGEMENTS 2026'!C151),"",'ENGAGEMENTS 2026'!M151)</f>
        <v>FONCTIONNEMENT</v>
      </c>
      <c r="P151" t="str">
        <f>IF(ISBLANK('ENGAGEMENTS 2026'!C151),"",'ENGAGEMENTS 2026'!K151)</f>
        <v>NON CONCERNE</v>
      </c>
      <c r="Q151" t="str">
        <f>IF($A151="","",IF(OR($E151="INFRUCTUEUX",$E151="ANNULE"),$A151&amp;"|"&amp;(COUNTIFS($A$2:$A151,$A151,$E$2:$E151,"INFRUCTUEUX")+COUNTIFS($A$2:$A151,$A151,$E$2:$E151,"ANNULE")),""))</f>
        <v/>
      </c>
    </row>
    <row r="152" spans="1:17" x14ac:dyDescent="0.25">
      <c r="A152" t="str">
        <f>IF(ISBLANK('ENGAGEMENTS 2026'!C152),"",IF('ENGAGEMENTS 2026'!C152="DTSI","DCT",'ENGAGEMENTS 2026'!C152))</f>
        <v>DPPR</v>
      </c>
      <c r="B152" t="str">
        <f>IF(ISBLANK('ENGAGEMENTS 2026'!C152),"",'ENGAGEMENTS 2026'!D152)</f>
        <v>PV N° : 01RC2025-DPPR</v>
      </c>
      <c r="C152" t="str">
        <f>IF(ISBLANK('ENGAGEMENTS 2026'!C152),"",'ENGAGEMENTS 2026'!E152)</f>
        <v>CONTRAT</v>
      </c>
      <c r="D152" t="str">
        <f>IF(ISBLANK('ENGAGEMENTS 2026'!C152),"",'ENGAGEMENTS 2026'!G152)</f>
        <v>ZAHRAOUI MOHAMED  -  Journaliste chargé de la préparation et la présentation des bulletins et flashs d’information et des émissions radiophoniques</v>
      </c>
      <c r="E152" t="str">
        <f>IF(ISBLANK('ENGAGEMENTS 2026'!C152),"",'ENGAGEMENTS 2026'!I152)</f>
        <v>APPROUVE</v>
      </c>
      <c r="F152">
        <f>IF(ISBLANK('ENGAGEMENTS 2026'!C152),"",'ENGAGEMENTS 2026'!J152)</f>
        <v>0</v>
      </c>
      <c r="G152" t="str">
        <f>IF(ISBLANK('ENGAGEMENTS 2026'!C152),"",'ENGAGEMENTS 2026'!M152)</f>
        <v>FONCTIONNEMENT</v>
      </c>
      <c r="H152" t="str">
        <f>IF(ISBLANK('ENGAGEMENTS 2026'!C152),"",'ENGAGEMENTS 2026'!AF152)</f>
        <v>ENGAGE</v>
      </c>
      <c r="I152" t="str">
        <f>IF(ISBLANK('ENGAGEMENTS 2026'!C152),"",'ENGAGEMENTS 2026'!H152)</f>
        <v>VALIDE</v>
      </c>
      <c r="J152" s="72">
        <f>IF(ISBLANK('ENGAGEMENTS 2026'!C152),"",IF(AND(OR($E152="INFRUCTUEUX",$E152="ANNULE"),$C152="AOO-M"),'ENGAGEMENTS 2026'!P152,IF($H152="EN COURS DE PREENGAGEMENT",'ENGAGEMENTS 2026'!O152,IF($H152="PREENGAGE",IF($E152="ATTRIBUE",'ENGAGEMENTS 2026'!AE152,'ENGAGEMENTS 2026'!O152),'ENGAGEMENTS 2026'!AE152))))</f>
        <v>96000</v>
      </c>
      <c r="K152" s="97">
        <f>IF(ISBLANK('ENGAGEMENTS 2026'!W152),"",'ENGAGEMENTS 2026'!W152)</f>
        <v>46387</v>
      </c>
      <c r="L152" s="73">
        <f t="shared" ca="1" si="4"/>
        <v>-99</v>
      </c>
      <c r="M152" t="str">
        <f t="shared" si="5"/>
        <v>Engagé</v>
      </c>
      <c r="N152" t="str">
        <f>IF(ISBLANK('ENGAGEMENTS 2026'!C152),"",'ENGAGEMENTS 2026'!L152)</f>
        <v>Ordinaire</v>
      </c>
      <c r="O152" t="str">
        <f>IF(ISBLANK('ENGAGEMENTS 2026'!C152),"",'ENGAGEMENTS 2026'!M152)</f>
        <v>FONCTIONNEMENT</v>
      </c>
      <c r="P152" t="str">
        <f>IF(ISBLANK('ENGAGEMENTS 2026'!C152),"",'ENGAGEMENTS 2026'!K152)</f>
        <v>NON CONCERNE</v>
      </c>
      <c r="Q152" t="str">
        <f>IF($A152="","",IF(OR($E152="INFRUCTUEUX",$E152="ANNULE"),$A152&amp;"|"&amp;(COUNTIFS($A$2:$A152,$A152,$E$2:$E152,"INFRUCTUEUX")+COUNTIFS($A$2:$A152,$A152,$E$2:$E152,"ANNULE")),""))</f>
        <v/>
      </c>
    </row>
    <row r="153" spans="1:17" x14ac:dyDescent="0.25">
      <c r="A153" t="str">
        <f>IF(ISBLANK('ENGAGEMENTS 2026'!C153),"",IF('ENGAGEMENTS 2026'!C153="DTSI","DCT",'ENGAGEMENTS 2026'!C153))</f>
        <v>DPPR</v>
      </c>
      <c r="B153" t="str">
        <f>IF(ISBLANK('ENGAGEMENTS 2026'!C153),"",'ENGAGEMENTS 2026'!D153)</f>
        <v>PV N° : 01RC2025-DPPR</v>
      </c>
      <c r="C153" t="str">
        <f>IF(ISBLANK('ENGAGEMENTS 2026'!C153),"",'ENGAGEMENTS 2026'!E153)</f>
        <v>CONTRAT</v>
      </c>
      <c r="D153" t="str">
        <f>IF(ISBLANK('ENGAGEMENTS 2026'!C153),"",'ENGAGEMENTS 2026'!G153)</f>
        <v>TASAFT MOHAMMED  -  Journaliste chargé de la préparation et la présentation des bulletins et flashs d’information et des émissions radiophoniques</v>
      </c>
      <c r="E153" t="str">
        <f>IF(ISBLANK('ENGAGEMENTS 2026'!C153),"",'ENGAGEMENTS 2026'!I153)</f>
        <v>APPROUVE</v>
      </c>
      <c r="F153">
        <f>IF(ISBLANK('ENGAGEMENTS 2026'!C153),"",'ENGAGEMENTS 2026'!J153)</f>
        <v>0</v>
      </c>
      <c r="G153" t="str">
        <f>IF(ISBLANK('ENGAGEMENTS 2026'!C153),"",'ENGAGEMENTS 2026'!M153)</f>
        <v>FONCTIONNEMENT</v>
      </c>
      <c r="H153" t="str">
        <f>IF(ISBLANK('ENGAGEMENTS 2026'!C153),"",'ENGAGEMENTS 2026'!AF153)</f>
        <v>ENGAGE</v>
      </c>
      <c r="I153" t="str">
        <f>IF(ISBLANK('ENGAGEMENTS 2026'!C153),"",'ENGAGEMENTS 2026'!H153)</f>
        <v>VALIDE</v>
      </c>
      <c r="J153" s="72">
        <f>IF(ISBLANK('ENGAGEMENTS 2026'!C153),"",IF(AND(OR($E153="INFRUCTUEUX",$E153="ANNULE"),$C153="AOO-M"),'ENGAGEMENTS 2026'!P153,IF($H153="EN COURS DE PREENGAGEMENT",'ENGAGEMENTS 2026'!O153,IF($H153="PREENGAGE",IF($E153="ATTRIBUE",'ENGAGEMENTS 2026'!AE153,'ENGAGEMENTS 2026'!O153),'ENGAGEMENTS 2026'!AE153))))</f>
        <v>96000</v>
      </c>
      <c r="K153" s="97">
        <f>IF(ISBLANK('ENGAGEMENTS 2026'!W153),"",'ENGAGEMENTS 2026'!W153)</f>
        <v>46387</v>
      </c>
      <c r="L153" s="73">
        <f t="shared" ca="1" si="4"/>
        <v>-99</v>
      </c>
      <c r="M153" t="str">
        <f t="shared" si="5"/>
        <v>Engagé</v>
      </c>
      <c r="N153" t="str">
        <f>IF(ISBLANK('ENGAGEMENTS 2026'!C153),"",'ENGAGEMENTS 2026'!L153)</f>
        <v>Ordinaire</v>
      </c>
      <c r="O153" t="str">
        <f>IF(ISBLANK('ENGAGEMENTS 2026'!C153),"",'ENGAGEMENTS 2026'!M153)</f>
        <v>FONCTIONNEMENT</v>
      </c>
      <c r="P153" t="str">
        <f>IF(ISBLANK('ENGAGEMENTS 2026'!C153),"",'ENGAGEMENTS 2026'!K153)</f>
        <v>NON CONCERNE</v>
      </c>
      <c r="Q153" t="str">
        <f>IF($A153="","",IF(OR($E153="INFRUCTUEUX",$E153="ANNULE"),$A153&amp;"|"&amp;(COUNTIFS($A$2:$A153,$A153,$E$2:$E153,"INFRUCTUEUX")+COUNTIFS($A$2:$A153,$A153,$E$2:$E153,"ANNULE")),""))</f>
        <v/>
      </c>
    </row>
    <row r="154" spans="1:17" x14ac:dyDescent="0.25">
      <c r="A154" t="str">
        <f>IF(ISBLANK('ENGAGEMENTS 2026'!C154),"",IF('ENGAGEMENTS 2026'!C154="DTSI","DCT",'ENGAGEMENTS 2026'!C154))</f>
        <v>DPPR</v>
      </c>
      <c r="B154" t="str">
        <f>IF(ISBLANK('ENGAGEMENTS 2026'!C154),"",'ENGAGEMENTS 2026'!D154)</f>
        <v>PV N° : 01RC2025-DPPR</v>
      </c>
      <c r="C154" t="str">
        <f>IF(ISBLANK('ENGAGEMENTS 2026'!C154),"",'ENGAGEMENTS 2026'!E154)</f>
        <v>CONTRAT</v>
      </c>
      <c r="D154" t="str">
        <f>IF(ISBLANK('ENGAGEMENTS 2026'!C154),"",'ENGAGEMENTS 2026'!G154)</f>
        <v>LAHBIB AADID  -  Journaliste chargé de la préparation et la présentation des bulletins et flashs d’information et des émissions radiophoniques</v>
      </c>
      <c r="E154" t="str">
        <f>IF(ISBLANK('ENGAGEMENTS 2026'!C154),"",'ENGAGEMENTS 2026'!I154)</f>
        <v>APPROUVE</v>
      </c>
      <c r="F154">
        <f>IF(ISBLANK('ENGAGEMENTS 2026'!C154),"",'ENGAGEMENTS 2026'!J154)</f>
        <v>0</v>
      </c>
      <c r="G154" t="str">
        <f>IF(ISBLANK('ENGAGEMENTS 2026'!C154),"",'ENGAGEMENTS 2026'!M154)</f>
        <v>FONCTIONNEMENT</v>
      </c>
      <c r="H154" t="str">
        <f>IF(ISBLANK('ENGAGEMENTS 2026'!C154),"",'ENGAGEMENTS 2026'!AF154)</f>
        <v>ENGAGE</v>
      </c>
      <c r="I154" t="str">
        <f>IF(ISBLANK('ENGAGEMENTS 2026'!C154),"",'ENGAGEMENTS 2026'!H154)</f>
        <v>VALIDE</v>
      </c>
      <c r="J154" s="72">
        <f>IF(ISBLANK('ENGAGEMENTS 2026'!C154),"",IF(AND(OR($E154="INFRUCTUEUX",$E154="ANNULE"),$C154="AOO-M"),'ENGAGEMENTS 2026'!P154,IF($H154="EN COURS DE PREENGAGEMENT",'ENGAGEMENTS 2026'!O154,IF($H154="PREENGAGE",IF($E154="ATTRIBUE",'ENGAGEMENTS 2026'!AE154,'ENGAGEMENTS 2026'!O154),'ENGAGEMENTS 2026'!AE154))))</f>
        <v>48000</v>
      </c>
      <c r="K154" s="97">
        <f>IF(ISBLANK('ENGAGEMENTS 2026'!W154),"",'ENGAGEMENTS 2026'!W154)</f>
        <v>46387</v>
      </c>
      <c r="L154" s="73">
        <f t="shared" ca="1" si="4"/>
        <v>-99</v>
      </c>
      <c r="M154" t="str">
        <f t="shared" si="5"/>
        <v>Engagé</v>
      </c>
      <c r="N154" t="str">
        <f>IF(ISBLANK('ENGAGEMENTS 2026'!C154),"",'ENGAGEMENTS 2026'!L154)</f>
        <v>Ordinaire</v>
      </c>
      <c r="O154" t="str">
        <f>IF(ISBLANK('ENGAGEMENTS 2026'!C154),"",'ENGAGEMENTS 2026'!M154)</f>
        <v>FONCTIONNEMENT</v>
      </c>
      <c r="P154" t="str">
        <f>IF(ISBLANK('ENGAGEMENTS 2026'!C154),"",'ENGAGEMENTS 2026'!K154)</f>
        <v>NON CONCERNE</v>
      </c>
      <c r="Q154" t="str">
        <f>IF($A154="","",IF(OR($E154="INFRUCTUEUX",$E154="ANNULE"),$A154&amp;"|"&amp;(COUNTIFS($A$2:$A154,$A154,$E$2:$E154,"INFRUCTUEUX")+COUNTIFS($A$2:$A154,$A154,$E$2:$E154,"ANNULE")),""))</f>
        <v/>
      </c>
    </row>
    <row r="155" spans="1:17" x14ac:dyDescent="0.25">
      <c r="A155" t="str">
        <f>IF(ISBLANK('ENGAGEMENTS 2026'!C155),"",IF('ENGAGEMENTS 2026'!C155="DTSI","DCT",'ENGAGEMENTS 2026'!C155))</f>
        <v>DPPR</v>
      </c>
      <c r="B155" t="str">
        <f>IF(ISBLANK('ENGAGEMENTS 2026'!C155),"",'ENGAGEMENTS 2026'!D155)</f>
        <v>PV N° : 01RC2025-DPPR</v>
      </c>
      <c r="C155" t="str">
        <f>IF(ISBLANK('ENGAGEMENTS 2026'!C155),"",'ENGAGEMENTS 2026'!E155)</f>
        <v>CONTRAT</v>
      </c>
      <c r="D155" t="str">
        <f>IF(ISBLANK('ENGAGEMENTS 2026'!C155),"",'ENGAGEMENTS 2026'!G155)</f>
        <v>FATIMATOU ERGUIBI  -  Journaliste chargée de la préparation et la présentation des bulletins et flashs d’information et des émissions radiophoniques</v>
      </c>
      <c r="E155" t="str">
        <f>IF(ISBLANK('ENGAGEMENTS 2026'!C155),"",'ENGAGEMENTS 2026'!I155)</f>
        <v>APPROUVE</v>
      </c>
      <c r="F155">
        <f>IF(ISBLANK('ENGAGEMENTS 2026'!C155),"",'ENGAGEMENTS 2026'!J155)</f>
        <v>0</v>
      </c>
      <c r="G155" t="str">
        <f>IF(ISBLANK('ENGAGEMENTS 2026'!C155),"",'ENGAGEMENTS 2026'!M155)</f>
        <v>FONCTIONNEMENT</v>
      </c>
      <c r="H155" t="str">
        <f>IF(ISBLANK('ENGAGEMENTS 2026'!C155),"",'ENGAGEMENTS 2026'!AF155)</f>
        <v>ENGAGE</v>
      </c>
      <c r="I155" t="str">
        <f>IF(ISBLANK('ENGAGEMENTS 2026'!C155),"",'ENGAGEMENTS 2026'!H155)</f>
        <v>VALIDE</v>
      </c>
      <c r="J155" s="72">
        <f>IF(ISBLANK('ENGAGEMENTS 2026'!C155),"",IF(AND(OR($E155="INFRUCTUEUX",$E155="ANNULE"),$C155="AOO-M"),'ENGAGEMENTS 2026'!P155,IF($H155="EN COURS DE PREENGAGEMENT",'ENGAGEMENTS 2026'!O155,IF($H155="PREENGAGE",IF($E155="ATTRIBUE",'ENGAGEMENTS 2026'!AE155,'ENGAGEMENTS 2026'!O155),'ENGAGEMENTS 2026'!AE155))))</f>
        <v>72000</v>
      </c>
      <c r="K155" s="97">
        <f>IF(ISBLANK('ENGAGEMENTS 2026'!W155),"",'ENGAGEMENTS 2026'!W155)</f>
        <v>46387</v>
      </c>
      <c r="L155" s="73">
        <f t="shared" ca="1" si="4"/>
        <v>-99</v>
      </c>
      <c r="M155" t="str">
        <f t="shared" si="5"/>
        <v>Engagé</v>
      </c>
      <c r="N155" t="str">
        <f>IF(ISBLANK('ENGAGEMENTS 2026'!C155),"",'ENGAGEMENTS 2026'!L155)</f>
        <v>Ordinaire</v>
      </c>
      <c r="O155" t="str">
        <f>IF(ISBLANK('ENGAGEMENTS 2026'!C155),"",'ENGAGEMENTS 2026'!M155)</f>
        <v>FONCTIONNEMENT</v>
      </c>
      <c r="P155" t="str">
        <f>IF(ISBLANK('ENGAGEMENTS 2026'!C155),"",'ENGAGEMENTS 2026'!K155)</f>
        <v>NON CONCERNE</v>
      </c>
      <c r="Q155" t="str">
        <f>IF($A155="","",IF(OR($E155="INFRUCTUEUX",$E155="ANNULE"),$A155&amp;"|"&amp;(COUNTIFS($A$2:$A155,$A155,$E$2:$E155,"INFRUCTUEUX")+COUNTIFS($A$2:$A155,$A155,$E$2:$E155,"ANNULE")),""))</f>
        <v/>
      </c>
    </row>
    <row r="156" spans="1:17" x14ac:dyDescent="0.25">
      <c r="A156" t="str">
        <f>IF(ISBLANK('ENGAGEMENTS 2026'!C156),"",IF('ENGAGEMENTS 2026'!C156="DTSI","DCT",'ENGAGEMENTS 2026'!C156))</f>
        <v>DPPR</v>
      </c>
      <c r="B156" t="str">
        <f>IF(ISBLANK('ENGAGEMENTS 2026'!C156),"",'ENGAGEMENTS 2026'!D156)</f>
        <v>PV N° : 01RC2025-DPPR</v>
      </c>
      <c r="C156" t="str">
        <f>IF(ISBLANK('ENGAGEMENTS 2026'!C156),"",'ENGAGEMENTS 2026'!E156)</f>
        <v>CONTRAT</v>
      </c>
      <c r="D156" t="str">
        <f>IF(ISBLANK('ENGAGEMENTS 2026'!C156),"",'ENGAGEMENTS 2026'!G156)</f>
        <v>MAOULAININE MOHAMED  -  Journaliste chargé de la préparation et la présentation des bulletins et flashs d’information et des émissions radiophoniques</v>
      </c>
      <c r="E156" t="str">
        <f>IF(ISBLANK('ENGAGEMENTS 2026'!C156),"",'ENGAGEMENTS 2026'!I156)</f>
        <v>APPROUVE</v>
      </c>
      <c r="F156">
        <f>IF(ISBLANK('ENGAGEMENTS 2026'!C156),"",'ENGAGEMENTS 2026'!J156)</f>
        <v>0</v>
      </c>
      <c r="G156" t="str">
        <f>IF(ISBLANK('ENGAGEMENTS 2026'!C156),"",'ENGAGEMENTS 2026'!M156)</f>
        <v>FONCTIONNEMENT</v>
      </c>
      <c r="H156" t="str">
        <f>IF(ISBLANK('ENGAGEMENTS 2026'!C156),"",'ENGAGEMENTS 2026'!AF156)</f>
        <v>ENGAGE</v>
      </c>
      <c r="I156" t="str">
        <f>IF(ISBLANK('ENGAGEMENTS 2026'!C156),"",'ENGAGEMENTS 2026'!H156)</f>
        <v>VALIDE</v>
      </c>
      <c r="J156" s="72">
        <f>IF(ISBLANK('ENGAGEMENTS 2026'!C156),"",IF(AND(OR($E156="INFRUCTUEUX",$E156="ANNULE"),$C156="AOO-M"),'ENGAGEMENTS 2026'!P156,IF($H156="EN COURS DE PREENGAGEMENT",'ENGAGEMENTS 2026'!O156,IF($H156="PREENGAGE",IF($E156="ATTRIBUE",'ENGAGEMENTS 2026'!AE156,'ENGAGEMENTS 2026'!O156),'ENGAGEMENTS 2026'!AE156))))</f>
        <v>72000</v>
      </c>
      <c r="K156" s="97">
        <f>IF(ISBLANK('ENGAGEMENTS 2026'!W156),"",'ENGAGEMENTS 2026'!W156)</f>
        <v>46387</v>
      </c>
      <c r="L156" s="73">
        <f t="shared" ca="1" si="4"/>
        <v>-99</v>
      </c>
      <c r="M156" t="str">
        <f t="shared" si="5"/>
        <v>Engagé</v>
      </c>
      <c r="N156" t="str">
        <f>IF(ISBLANK('ENGAGEMENTS 2026'!C156),"",'ENGAGEMENTS 2026'!L156)</f>
        <v>Ordinaire</v>
      </c>
      <c r="O156" t="str">
        <f>IF(ISBLANK('ENGAGEMENTS 2026'!C156),"",'ENGAGEMENTS 2026'!M156)</f>
        <v>FONCTIONNEMENT</v>
      </c>
      <c r="P156" t="str">
        <f>IF(ISBLANK('ENGAGEMENTS 2026'!C156),"",'ENGAGEMENTS 2026'!K156)</f>
        <v>NON CONCERNE</v>
      </c>
      <c r="Q156" t="str">
        <f>IF($A156="","",IF(OR($E156="INFRUCTUEUX",$E156="ANNULE"),$A156&amp;"|"&amp;(COUNTIFS($A$2:$A156,$A156,$E$2:$E156,"INFRUCTUEUX")+COUNTIFS($A$2:$A156,$A156,$E$2:$E156,"ANNULE")),""))</f>
        <v/>
      </c>
    </row>
    <row r="157" spans="1:17" x14ac:dyDescent="0.25">
      <c r="A157" t="str">
        <f>IF(ISBLANK('ENGAGEMENTS 2026'!C157),"",IF('ENGAGEMENTS 2026'!C157="DTSI","DCT",'ENGAGEMENTS 2026'!C157))</f>
        <v>DPPR</v>
      </c>
      <c r="B157" t="str">
        <f>IF(ISBLANK('ENGAGEMENTS 2026'!C157),"",'ENGAGEMENTS 2026'!D157)</f>
        <v>PV N° : 01RC2025-DPPR</v>
      </c>
      <c r="C157" t="str">
        <f>IF(ISBLANK('ENGAGEMENTS 2026'!C157),"",'ENGAGEMENTS 2026'!E157)</f>
        <v>CONTRAT</v>
      </c>
      <c r="D157" t="str">
        <f>IF(ISBLANK('ENGAGEMENTS 2026'!C157),"",'ENGAGEMENTS 2026'!G157)</f>
        <v>FATMA BOUTABAA  -  Journaliste chargé de la préparation et la présentation des bulletins et flashs d’information et des émissions radiophoniques</v>
      </c>
      <c r="E157" t="str">
        <f>IF(ISBLANK('ENGAGEMENTS 2026'!C157),"",'ENGAGEMENTS 2026'!I157)</f>
        <v>APPROUVE</v>
      </c>
      <c r="F157">
        <f>IF(ISBLANK('ENGAGEMENTS 2026'!C157),"",'ENGAGEMENTS 2026'!J157)</f>
        <v>0</v>
      </c>
      <c r="G157" t="str">
        <f>IF(ISBLANK('ENGAGEMENTS 2026'!C157),"",'ENGAGEMENTS 2026'!M157)</f>
        <v>FONCTIONNEMENT</v>
      </c>
      <c r="H157" t="str">
        <f>IF(ISBLANK('ENGAGEMENTS 2026'!C157),"",'ENGAGEMENTS 2026'!AF157)</f>
        <v>ENGAGE</v>
      </c>
      <c r="I157" t="str">
        <f>IF(ISBLANK('ENGAGEMENTS 2026'!C157),"",'ENGAGEMENTS 2026'!H157)</f>
        <v>VALIDE</v>
      </c>
      <c r="J157" s="72">
        <f>IF(ISBLANK('ENGAGEMENTS 2026'!C157),"",IF(AND(OR($E157="INFRUCTUEUX",$E157="ANNULE"),$C157="AOO-M"),'ENGAGEMENTS 2026'!P157,IF($H157="EN COURS DE PREENGAGEMENT",'ENGAGEMENTS 2026'!O157,IF($H157="PREENGAGE",IF($E157="ATTRIBUE",'ENGAGEMENTS 2026'!AE157,'ENGAGEMENTS 2026'!O157),'ENGAGEMENTS 2026'!AE157))))</f>
        <v>96000</v>
      </c>
      <c r="K157" s="97">
        <f>IF(ISBLANK('ENGAGEMENTS 2026'!W157),"",'ENGAGEMENTS 2026'!W157)</f>
        <v>46387</v>
      </c>
      <c r="L157" s="73">
        <f t="shared" ca="1" si="4"/>
        <v>-99</v>
      </c>
      <c r="M157" t="str">
        <f t="shared" si="5"/>
        <v>Engagé</v>
      </c>
      <c r="N157" t="str">
        <f>IF(ISBLANK('ENGAGEMENTS 2026'!C157),"",'ENGAGEMENTS 2026'!L157)</f>
        <v>Ordinaire</v>
      </c>
      <c r="O157" t="str">
        <f>IF(ISBLANK('ENGAGEMENTS 2026'!C157),"",'ENGAGEMENTS 2026'!M157)</f>
        <v>FONCTIONNEMENT</v>
      </c>
      <c r="P157" t="str">
        <f>IF(ISBLANK('ENGAGEMENTS 2026'!C157),"",'ENGAGEMENTS 2026'!K157)</f>
        <v>NON CONCERNE</v>
      </c>
      <c r="Q157" t="str">
        <f>IF($A157="","",IF(OR($E157="INFRUCTUEUX",$E157="ANNULE"),$A157&amp;"|"&amp;(COUNTIFS($A$2:$A157,$A157,$E$2:$E157,"INFRUCTUEUX")+COUNTIFS($A$2:$A157,$A157,$E$2:$E157,"ANNULE")),""))</f>
        <v/>
      </c>
    </row>
    <row r="158" spans="1:17" x14ac:dyDescent="0.25">
      <c r="A158" t="str">
        <f>IF(ISBLANK('ENGAGEMENTS 2026'!C158),"",IF('ENGAGEMENTS 2026'!C158="DTSI","DCT",'ENGAGEMENTS 2026'!C158))</f>
        <v>DPPR</v>
      </c>
      <c r="B158" t="str">
        <f>IF(ISBLANK('ENGAGEMENTS 2026'!C158),"",'ENGAGEMENTS 2026'!D158)</f>
        <v>PV N° : 01RC2025-DPPR</v>
      </c>
      <c r="C158" t="str">
        <f>IF(ISBLANK('ENGAGEMENTS 2026'!C158),"",'ENGAGEMENTS 2026'!E158)</f>
        <v>CONTRAT</v>
      </c>
      <c r="D158" t="str">
        <f>IF(ISBLANK('ENGAGEMENTS 2026'!C158),"",'ENGAGEMENTS 2026'!G158)</f>
        <v>ZAZA MOHAMMED  -  Journaliste chargé de la préparation et la présentation des bulletins et flashs d’information et des émissions radiophoniques</v>
      </c>
      <c r="E158" t="str">
        <f>IF(ISBLANK('ENGAGEMENTS 2026'!C158),"",'ENGAGEMENTS 2026'!I158)</f>
        <v>APPROUVE</v>
      </c>
      <c r="F158">
        <f>IF(ISBLANK('ENGAGEMENTS 2026'!C158),"",'ENGAGEMENTS 2026'!J158)</f>
        <v>0</v>
      </c>
      <c r="G158" t="str">
        <f>IF(ISBLANK('ENGAGEMENTS 2026'!C158),"",'ENGAGEMENTS 2026'!M158)</f>
        <v>FONCTIONNEMENT</v>
      </c>
      <c r="H158" t="str">
        <f>IF(ISBLANK('ENGAGEMENTS 2026'!C158),"",'ENGAGEMENTS 2026'!AF158)</f>
        <v>ENGAGE</v>
      </c>
      <c r="I158" t="str">
        <f>IF(ISBLANK('ENGAGEMENTS 2026'!C158),"",'ENGAGEMENTS 2026'!H158)</f>
        <v>VALIDE</v>
      </c>
      <c r="J158" s="72">
        <f>IF(ISBLANK('ENGAGEMENTS 2026'!C158),"",IF(AND(OR($E158="INFRUCTUEUX",$E158="ANNULE"),$C158="AOO-M"),'ENGAGEMENTS 2026'!P158,IF($H158="EN COURS DE PREENGAGEMENT",'ENGAGEMENTS 2026'!O158,IF($H158="PREENGAGE",IF($E158="ATTRIBUE",'ENGAGEMENTS 2026'!AE158,'ENGAGEMENTS 2026'!O158),'ENGAGEMENTS 2026'!AE158))))</f>
        <v>180000</v>
      </c>
      <c r="K158" s="97">
        <f>IF(ISBLANK('ENGAGEMENTS 2026'!W158),"",'ENGAGEMENTS 2026'!W158)</f>
        <v>46387</v>
      </c>
      <c r="L158" s="73">
        <f t="shared" ca="1" si="4"/>
        <v>-99</v>
      </c>
      <c r="M158" t="str">
        <f t="shared" si="5"/>
        <v>Engagé</v>
      </c>
      <c r="N158" t="str">
        <f>IF(ISBLANK('ENGAGEMENTS 2026'!C158),"",'ENGAGEMENTS 2026'!L158)</f>
        <v>Ordinaire</v>
      </c>
      <c r="O158" t="str">
        <f>IF(ISBLANK('ENGAGEMENTS 2026'!C158),"",'ENGAGEMENTS 2026'!M158)</f>
        <v>FONCTIONNEMENT</v>
      </c>
      <c r="P158" t="str">
        <f>IF(ISBLANK('ENGAGEMENTS 2026'!C158),"",'ENGAGEMENTS 2026'!K158)</f>
        <v>NON CONCERNE</v>
      </c>
      <c r="Q158" t="str">
        <f>IF($A158="","",IF(OR($E158="INFRUCTUEUX",$E158="ANNULE"),$A158&amp;"|"&amp;(COUNTIFS($A$2:$A158,$A158,$E$2:$E158,"INFRUCTUEUX")+COUNTIFS($A$2:$A158,$A158,$E$2:$E158,"ANNULE")),""))</f>
        <v/>
      </c>
    </row>
    <row r="159" spans="1:17" x14ac:dyDescent="0.25">
      <c r="A159" t="str">
        <f>IF(ISBLANK('ENGAGEMENTS 2026'!C159),"",IF('ENGAGEMENTS 2026'!C159="DTSI","DCT",'ENGAGEMENTS 2026'!C159))</f>
        <v>DPPR</v>
      </c>
      <c r="B159" t="str">
        <f>IF(ISBLANK('ENGAGEMENTS 2026'!C159),"",'ENGAGEMENTS 2026'!D159)</f>
        <v>PV N° : 01RC2025-DPPR</v>
      </c>
      <c r="C159" t="str">
        <f>IF(ISBLANK('ENGAGEMENTS 2026'!C159),"",'ENGAGEMENTS 2026'!E159)</f>
        <v>CONTRAT</v>
      </c>
      <c r="D159" t="str">
        <f>IF(ISBLANK('ENGAGEMENTS 2026'!C159),"",'ENGAGEMENTS 2026'!G159)</f>
        <v>SALAH ALLALI  -  Journaliste chargé de la préparation et la présentation des bulletins et flashs d’information et des émissions radiophoniques</v>
      </c>
      <c r="E159" t="str">
        <f>IF(ISBLANK('ENGAGEMENTS 2026'!C159),"",'ENGAGEMENTS 2026'!I159)</f>
        <v>APPROUVE</v>
      </c>
      <c r="F159">
        <f>IF(ISBLANK('ENGAGEMENTS 2026'!C159),"",'ENGAGEMENTS 2026'!J159)</f>
        <v>0</v>
      </c>
      <c r="G159" t="str">
        <f>IF(ISBLANK('ENGAGEMENTS 2026'!C159),"",'ENGAGEMENTS 2026'!M159)</f>
        <v>FONCTIONNEMENT</v>
      </c>
      <c r="H159" t="str">
        <f>IF(ISBLANK('ENGAGEMENTS 2026'!C159),"",'ENGAGEMENTS 2026'!AF159)</f>
        <v>ENGAGE</v>
      </c>
      <c r="I159" t="str">
        <f>IF(ISBLANK('ENGAGEMENTS 2026'!C159),"",'ENGAGEMENTS 2026'!H159)</f>
        <v>VALIDE</v>
      </c>
      <c r="J159" s="72">
        <f>IF(ISBLANK('ENGAGEMENTS 2026'!C159),"",IF(AND(OR($E159="INFRUCTUEUX",$E159="ANNULE"),$C159="AOO-M"),'ENGAGEMENTS 2026'!P159,IF($H159="EN COURS DE PREENGAGEMENT",'ENGAGEMENTS 2026'!O159,IF($H159="PREENGAGE",IF($E159="ATTRIBUE",'ENGAGEMENTS 2026'!AE159,'ENGAGEMENTS 2026'!O159),'ENGAGEMENTS 2026'!AE159))))</f>
        <v>96000</v>
      </c>
      <c r="K159" s="97">
        <f>IF(ISBLANK('ENGAGEMENTS 2026'!W159),"",'ENGAGEMENTS 2026'!W159)</f>
        <v>46387</v>
      </c>
      <c r="L159" s="73">
        <f t="shared" ca="1" si="4"/>
        <v>-99</v>
      </c>
      <c r="M159" t="str">
        <f t="shared" si="5"/>
        <v>Engagé</v>
      </c>
      <c r="N159" t="str">
        <f>IF(ISBLANK('ENGAGEMENTS 2026'!C159),"",'ENGAGEMENTS 2026'!L159)</f>
        <v>Ordinaire</v>
      </c>
      <c r="O159" t="str">
        <f>IF(ISBLANK('ENGAGEMENTS 2026'!C159),"",'ENGAGEMENTS 2026'!M159)</f>
        <v>FONCTIONNEMENT</v>
      </c>
      <c r="P159" t="str">
        <f>IF(ISBLANK('ENGAGEMENTS 2026'!C159),"",'ENGAGEMENTS 2026'!K159)</f>
        <v>NON CONCERNE</v>
      </c>
      <c r="Q159" t="str">
        <f>IF($A159="","",IF(OR($E159="INFRUCTUEUX",$E159="ANNULE"),$A159&amp;"|"&amp;(COUNTIFS($A$2:$A159,$A159,$E$2:$E159,"INFRUCTUEUX")+COUNTIFS($A$2:$A159,$A159,$E$2:$E159,"ANNULE")),""))</f>
        <v/>
      </c>
    </row>
    <row r="160" spans="1:17" x14ac:dyDescent="0.25">
      <c r="A160" t="str">
        <f>IF(ISBLANK('ENGAGEMENTS 2026'!C160),"",IF('ENGAGEMENTS 2026'!C160="DTSI","DCT",'ENGAGEMENTS 2026'!C160))</f>
        <v>DPPR</v>
      </c>
      <c r="B160" t="str">
        <f>IF(ISBLANK('ENGAGEMENTS 2026'!C160),"",'ENGAGEMENTS 2026'!D160)</f>
        <v>PV N° : 01RC2025-DPPR</v>
      </c>
      <c r="C160" t="str">
        <f>IF(ISBLANK('ENGAGEMENTS 2026'!C160),"",'ENGAGEMENTS 2026'!E160)</f>
        <v>CONTRAT</v>
      </c>
      <c r="D160" t="str">
        <f>IF(ISBLANK('ENGAGEMENTS 2026'!C160),"",'ENGAGEMENTS 2026'!G160)</f>
        <v>MOHAMMED SAMADI  -  Journaliste chargé de la préparation et la présentation des bulletins et flashs d’information et des émissions radiophoniques</v>
      </c>
      <c r="E160" t="str">
        <f>IF(ISBLANK('ENGAGEMENTS 2026'!C160),"",'ENGAGEMENTS 2026'!I160)</f>
        <v>APPROUVE</v>
      </c>
      <c r="F160">
        <f>IF(ISBLANK('ENGAGEMENTS 2026'!C160),"",'ENGAGEMENTS 2026'!J160)</f>
        <v>0</v>
      </c>
      <c r="G160" t="str">
        <f>IF(ISBLANK('ENGAGEMENTS 2026'!C160),"",'ENGAGEMENTS 2026'!M160)</f>
        <v>FONCTIONNEMENT</v>
      </c>
      <c r="H160" t="str">
        <f>IF(ISBLANK('ENGAGEMENTS 2026'!C160),"",'ENGAGEMENTS 2026'!AF160)</f>
        <v>ENGAGE</v>
      </c>
      <c r="I160" t="str">
        <f>IF(ISBLANK('ENGAGEMENTS 2026'!C160),"",'ENGAGEMENTS 2026'!H160)</f>
        <v>VALIDE</v>
      </c>
      <c r="J160" s="72">
        <f>IF(ISBLANK('ENGAGEMENTS 2026'!C160),"",IF(AND(OR($E160="INFRUCTUEUX",$E160="ANNULE"),$C160="AOO-M"),'ENGAGEMENTS 2026'!P160,IF($H160="EN COURS DE PREENGAGEMENT",'ENGAGEMENTS 2026'!O160,IF($H160="PREENGAGE",IF($E160="ATTRIBUE",'ENGAGEMENTS 2026'!AE160,'ENGAGEMENTS 2026'!O160),'ENGAGEMENTS 2026'!AE160))))</f>
        <v>96000</v>
      </c>
      <c r="K160" s="97">
        <f>IF(ISBLANK('ENGAGEMENTS 2026'!W160),"",'ENGAGEMENTS 2026'!W160)</f>
        <v>46387</v>
      </c>
      <c r="L160" s="73">
        <f t="shared" ca="1" si="4"/>
        <v>-99</v>
      </c>
      <c r="M160" t="str">
        <f t="shared" si="5"/>
        <v>Engagé</v>
      </c>
      <c r="N160" t="str">
        <f>IF(ISBLANK('ENGAGEMENTS 2026'!C160),"",'ENGAGEMENTS 2026'!L160)</f>
        <v>Ordinaire</v>
      </c>
      <c r="O160" t="str">
        <f>IF(ISBLANK('ENGAGEMENTS 2026'!C160),"",'ENGAGEMENTS 2026'!M160)</f>
        <v>FONCTIONNEMENT</v>
      </c>
      <c r="P160" t="str">
        <f>IF(ISBLANK('ENGAGEMENTS 2026'!C160),"",'ENGAGEMENTS 2026'!K160)</f>
        <v>NON CONCERNE</v>
      </c>
      <c r="Q160" t="str">
        <f>IF($A160="","",IF(OR($E160="INFRUCTUEUX",$E160="ANNULE"),$A160&amp;"|"&amp;(COUNTIFS($A$2:$A160,$A160,$E$2:$E160,"INFRUCTUEUX")+COUNTIFS($A$2:$A160,$A160,$E$2:$E160,"ANNULE")),""))</f>
        <v/>
      </c>
    </row>
    <row r="161" spans="1:17" x14ac:dyDescent="0.25">
      <c r="A161" t="str">
        <f>IF(ISBLANK('ENGAGEMENTS 2026'!C161),"",IF('ENGAGEMENTS 2026'!C161="DTSI","DCT",'ENGAGEMENTS 2026'!C161))</f>
        <v>DPPR</v>
      </c>
      <c r="B161" t="str">
        <f>IF(ISBLANK('ENGAGEMENTS 2026'!C161),"",'ENGAGEMENTS 2026'!D161)</f>
        <v>PV N° : 01RC2025-DPPR</v>
      </c>
      <c r="C161" t="str">
        <f>IF(ISBLANK('ENGAGEMENTS 2026'!C161),"",'ENGAGEMENTS 2026'!E161)</f>
        <v>CONTRAT</v>
      </c>
      <c r="D161" t="str">
        <f>IF(ISBLANK('ENGAGEMENTS 2026'!C161),"",'ENGAGEMENTS 2026'!G161)</f>
        <v>NOUKRACHI ABDELHAMID  -  Journaliste chargé de la préparation et la présentation des bulletins et flashs d’information et des émissions radiophoniques</v>
      </c>
      <c r="E161" t="str">
        <f>IF(ISBLANK('ENGAGEMENTS 2026'!C161),"",'ENGAGEMENTS 2026'!I161)</f>
        <v>APPROUVE</v>
      </c>
      <c r="F161">
        <f>IF(ISBLANK('ENGAGEMENTS 2026'!C161),"",'ENGAGEMENTS 2026'!J161)</f>
        <v>0</v>
      </c>
      <c r="G161" t="str">
        <f>IF(ISBLANK('ENGAGEMENTS 2026'!C161),"",'ENGAGEMENTS 2026'!M161)</f>
        <v>FONCTIONNEMENT</v>
      </c>
      <c r="H161" t="str">
        <f>IF(ISBLANK('ENGAGEMENTS 2026'!C161),"",'ENGAGEMENTS 2026'!AF161)</f>
        <v>ENGAGE</v>
      </c>
      <c r="I161" t="str">
        <f>IF(ISBLANK('ENGAGEMENTS 2026'!C161),"",'ENGAGEMENTS 2026'!H161)</f>
        <v>VALIDE</v>
      </c>
      <c r="J161" s="72">
        <f>IF(ISBLANK('ENGAGEMENTS 2026'!C161),"",IF(AND(OR($E161="INFRUCTUEUX",$E161="ANNULE"),$C161="AOO-M"),'ENGAGEMENTS 2026'!P161,IF($H161="EN COURS DE PREENGAGEMENT",'ENGAGEMENTS 2026'!O161,IF($H161="PREENGAGE",IF($E161="ATTRIBUE",'ENGAGEMENTS 2026'!AE161,'ENGAGEMENTS 2026'!O161),'ENGAGEMENTS 2026'!AE161))))</f>
        <v>96000</v>
      </c>
      <c r="K161" s="97">
        <f>IF(ISBLANK('ENGAGEMENTS 2026'!W161),"",'ENGAGEMENTS 2026'!W161)</f>
        <v>46387</v>
      </c>
      <c r="L161" s="73">
        <f t="shared" ca="1" si="4"/>
        <v>-99</v>
      </c>
      <c r="M161" t="str">
        <f t="shared" si="5"/>
        <v>Engagé</v>
      </c>
      <c r="N161" t="str">
        <f>IF(ISBLANK('ENGAGEMENTS 2026'!C161),"",'ENGAGEMENTS 2026'!L161)</f>
        <v>Ordinaire</v>
      </c>
      <c r="O161" t="str">
        <f>IF(ISBLANK('ENGAGEMENTS 2026'!C161),"",'ENGAGEMENTS 2026'!M161)</f>
        <v>FONCTIONNEMENT</v>
      </c>
      <c r="P161" t="str">
        <f>IF(ISBLANK('ENGAGEMENTS 2026'!C161),"",'ENGAGEMENTS 2026'!K161)</f>
        <v>NON CONCERNE</v>
      </c>
      <c r="Q161" t="str">
        <f>IF($A161="","",IF(OR($E161="INFRUCTUEUX",$E161="ANNULE"),$A161&amp;"|"&amp;(COUNTIFS($A$2:$A161,$A161,$E$2:$E161,"INFRUCTUEUX")+COUNTIFS($A$2:$A161,$A161,$E$2:$E161,"ANNULE")),""))</f>
        <v/>
      </c>
    </row>
    <row r="162" spans="1:17" x14ac:dyDescent="0.25">
      <c r="A162" t="str">
        <f>IF(ISBLANK('ENGAGEMENTS 2026'!C162),"",IF('ENGAGEMENTS 2026'!C162="DTSI","DCT",'ENGAGEMENTS 2026'!C162))</f>
        <v>DPPR</v>
      </c>
      <c r="B162" t="str">
        <f>IF(ISBLANK('ENGAGEMENTS 2026'!C162),"",'ENGAGEMENTS 2026'!D162)</f>
        <v>PV N° : 01RC2025-DPPR</v>
      </c>
      <c r="C162" t="str">
        <f>IF(ISBLANK('ENGAGEMENTS 2026'!C162),"",'ENGAGEMENTS 2026'!E162)</f>
        <v>CONTRAT</v>
      </c>
      <c r="D162" t="str">
        <f>IF(ISBLANK('ENGAGEMENTS 2026'!C162),"",'ENGAGEMENTS 2026'!G162)</f>
        <v>ALLOU MOHAMED  -  Journaliste chargé de la préparation et la présentation des bulletins et flashs d’information et des émissions radiophoniques</v>
      </c>
      <c r="E162" t="str">
        <f>IF(ISBLANK('ENGAGEMENTS 2026'!C162),"",'ENGAGEMENTS 2026'!I162)</f>
        <v>APPROUVE</v>
      </c>
      <c r="F162">
        <f>IF(ISBLANK('ENGAGEMENTS 2026'!C162),"",'ENGAGEMENTS 2026'!J162)</f>
        <v>0</v>
      </c>
      <c r="G162" t="str">
        <f>IF(ISBLANK('ENGAGEMENTS 2026'!C162),"",'ENGAGEMENTS 2026'!M162)</f>
        <v>FONCTIONNEMENT</v>
      </c>
      <c r="H162" t="str">
        <f>IF(ISBLANK('ENGAGEMENTS 2026'!C162),"",'ENGAGEMENTS 2026'!AF162)</f>
        <v>ENGAGE</v>
      </c>
      <c r="I162" t="str">
        <f>IF(ISBLANK('ENGAGEMENTS 2026'!C162),"",'ENGAGEMENTS 2026'!H162)</f>
        <v>VALIDE</v>
      </c>
      <c r="J162" s="72">
        <f>IF(ISBLANK('ENGAGEMENTS 2026'!C162),"",IF(AND(OR($E162="INFRUCTUEUX",$E162="ANNULE"),$C162="AOO-M"),'ENGAGEMENTS 2026'!P162,IF($H162="EN COURS DE PREENGAGEMENT",'ENGAGEMENTS 2026'!O162,IF($H162="PREENGAGE",IF($E162="ATTRIBUE",'ENGAGEMENTS 2026'!AE162,'ENGAGEMENTS 2026'!O162),'ENGAGEMENTS 2026'!AE162))))</f>
        <v>96000</v>
      </c>
      <c r="K162" s="97">
        <f>IF(ISBLANK('ENGAGEMENTS 2026'!W162),"",'ENGAGEMENTS 2026'!W162)</f>
        <v>46387</v>
      </c>
      <c r="L162" s="73">
        <f t="shared" ca="1" si="4"/>
        <v>-99</v>
      </c>
      <c r="M162" t="str">
        <f t="shared" si="5"/>
        <v>Engagé</v>
      </c>
      <c r="N162" t="str">
        <f>IF(ISBLANK('ENGAGEMENTS 2026'!C162),"",'ENGAGEMENTS 2026'!L162)</f>
        <v>Ordinaire</v>
      </c>
      <c r="O162" t="str">
        <f>IF(ISBLANK('ENGAGEMENTS 2026'!C162),"",'ENGAGEMENTS 2026'!M162)</f>
        <v>FONCTIONNEMENT</v>
      </c>
      <c r="P162" t="str">
        <f>IF(ISBLANK('ENGAGEMENTS 2026'!C162),"",'ENGAGEMENTS 2026'!K162)</f>
        <v>NON CONCERNE</v>
      </c>
      <c r="Q162" t="str">
        <f>IF($A162="","",IF(OR($E162="INFRUCTUEUX",$E162="ANNULE"),$A162&amp;"|"&amp;(COUNTIFS($A$2:$A162,$A162,$E$2:$E162,"INFRUCTUEUX")+COUNTIFS($A$2:$A162,$A162,$E$2:$E162,"ANNULE")),""))</f>
        <v/>
      </c>
    </row>
    <row r="163" spans="1:17" x14ac:dyDescent="0.25">
      <c r="A163" t="str">
        <f>IF(ISBLANK('ENGAGEMENTS 2026'!C163),"",IF('ENGAGEMENTS 2026'!C163="DTSI","DCT",'ENGAGEMENTS 2026'!C163))</f>
        <v>DPPR</v>
      </c>
      <c r="B163" t="str">
        <f>IF(ISBLANK('ENGAGEMENTS 2026'!C163),"",'ENGAGEMENTS 2026'!D163)</f>
        <v>PV N° : 01RC2025-DPPR</v>
      </c>
      <c r="C163" t="str">
        <f>IF(ISBLANK('ENGAGEMENTS 2026'!C163),"",'ENGAGEMENTS 2026'!E163)</f>
        <v>CONTRAT</v>
      </c>
      <c r="D163" t="str">
        <f>IF(ISBLANK('ENGAGEMENTS 2026'!C163),"",'ENGAGEMENTS 2026'!G163)</f>
        <v>EL OUARDANI ABDELMAJID   -  Journaliste chargé de la préparation et la présentation des bulletins et flashs d’information et des émissions radiophoniques</v>
      </c>
      <c r="E163" t="str">
        <f>IF(ISBLANK('ENGAGEMENTS 2026'!C163),"",'ENGAGEMENTS 2026'!I163)</f>
        <v>APPROUVE</v>
      </c>
      <c r="F163">
        <f>IF(ISBLANK('ENGAGEMENTS 2026'!C163),"",'ENGAGEMENTS 2026'!J163)</f>
        <v>0</v>
      </c>
      <c r="G163" t="str">
        <f>IF(ISBLANK('ENGAGEMENTS 2026'!C163),"",'ENGAGEMENTS 2026'!M163)</f>
        <v>FONCTIONNEMENT</v>
      </c>
      <c r="H163" t="str">
        <f>IF(ISBLANK('ENGAGEMENTS 2026'!C163),"",'ENGAGEMENTS 2026'!AF163)</f>
        <v>ENGAGE</v>
      </c>
      <c r="I163" t="str">
        <f>IF(ISBLANK('ENGAGEMENTS 2026'!C163),"",'ENGAGEMENTS 2026'!H163)</f>
        <v>VALIDE</v>
      </c>
      <c r="J163" s="72">
        <f>IF(ISBLANK('ENGAGEMENTS 2026'!C163),"",IF(AND(OR($E163="INFRUCTUEUX",$E163="ANNULE"),$C163="AOO-M"),'ENGAGEMENTS 2026'!P163,IF($H163="EN COURS DE PREENGAGEMENT",'ENGAGEMENTS 2026'!O163,IF($H163="PREENGAGE",IF($E163="ATTRIBUE",'ENGAGEMENTS 2026'!AE163,'ENGAGEMENTS 2026'!O163),'ENGAGEMENTS 2026'!AE163))))</f>
        <v>96000</v>
      </c>
      <c r="K163" s="97">
        <f>IF(ISBLANK('ENGAGEMENTS 2026'!W163),"",'ENGAGEMENTS 2026'!W163)</f>
        <v>46387</v>
      </c>
      <c r="L163" s="73">
        <f t="shared" ca="1" si="4"/>
        <v>-99</v>
      </c>
      <c r="M163" t="str">
        <f t="shared" si="5"/>
        <v>Engagé</v>
      </c>
      <c r="N163" t="str">
        <f>IF(ISBLANK('ENGAGEMENTS 2026'!C163),"",'ENGAGEMENTS 2026'!L163)</f>
        <v>Ordinaire</v>
      </c>
      <c r="O163" t="str">
        <f>IF(ISBLANK('ENGAGEMENTS 2026'!C163),"",'ENGAGEMENTS 2026'!M163)</f>
        <v>FONCTIONNEMENT</v>
      </c>
      <c r="P163" t="str">
        <f>IF(ISBLANK('ENGAGEMENTS 2026'!C163),"",'ENGAGEMENTS 2026'!K163)</f>
        <v>NON CONCERNE</v>
      </c>
      <c r="Q163" t="str">
        <f>IF($A163="","",IF(OR($E163="INFRUCTUEUX",$E163="ANNULE"),$A163&amp;"|"&amp;(COUNTIFS($A$2:$A163,$A163,$E$2:$E163,"INFRUCTUEUX")+COUNTIFS($A$2:$A163,$A163,$E$2:$E163,"ANNULE")),""))</f>
        <v/>
      </c>
    </row>
    <row r="164" spans="1:17" x14ac:dyDescent="0.25">
      <c r="A164" t="str">
        <f>IF(ISBLANK('ENGAGEMENTS 2026'!C164),"",IF('ENGAGEMENTS 2026'!C164="DTSI","DCT",'ENGAGEMENTS 2026'!C164))</f>
        <v>DPPR</v>
      </c>
      <c r="B164" t="str">
        <f>IF(ISBLANK('ENGAGEMENTS 2026'!C164),"",'ENGAGEMENTS 2026'!D164)</f>
        <v>PV N° : 01RC2025-DPPR</v>
      </c>
      <c r="C164" t="str">
        <f>IF(ISBLANK('ENGAGEMENTS 2026'!C164),"",'ENGAGEMENTS 2026'!E164)</f>
        <v>CONTRAT</v>
      </c>
      <c r="D164" t="str">
        <f>IF(ISBLANK('ENGAGEMENTS 2026'!C164),"",'ENGAGEMENTS 2026'!G164)</f>
        <v>LAGZANNAY KHIRA  -  Journaliste chargé de la préparation et la présentation des bulletins et flashs d’information et des émissions radiophoniques</v>
      </c>
      <c r="E164" t="str">
        <f>IF(ISBLANK('ENGAGEMENTS 2026'!C164),"",'ENGAGEMENTS 2026'!I164)</f>
        <v>APPROUVE</v>
      </c>
      <c r="F164">
        <f>IF(ISBLANK('ENGAGEMENTS 2026'!C164),"",'ENGAGEMENTS 2026'!J164)</f>
        <v>0</v>
      </c>
      <c r="G164" t="str">
        <f>IF(ISBLANK('ENGAGEMENTS 2026'!C164),"",'ENGAGEMENTS 2026'!M164)</f>
        <v>FONCTIONNEMENT</v>
      </c>
      <c r="H164" t="str">
        <f>IF(ISBLANK('ENGAGEMENTS 2026'!C164),"",'ENGAGEMENTS 2026'!AF164)</f>
        <v>ENGAGE</v>
      </c>
      <c r="I164" t="str">
        <f>IF(ISBLANK('ENGAGEMENTS 2026'!C164),"",'ENGAGEMENTS 2026'!H164)</f>
        <v>VALIDE</v>
      </c>
      <c r="J164" s="72">
        <f>IF(ISBLANK('ENGAGEMENTS 2026'!C164),"",IF(AND(OR($E164="INFRUCTUEUX",$E164="ANNULE"),$C164="AOO-M"),'ENGAGEMENTS 2026'!P164,IF($H164="EN COURS DE PREENGAGEMENT",'ENGAGEMENTS 2026'!O164,IF($H164="PREENGAGE",IF($E164="ATTRIBUE",'ENGAGEMENTS 2026'!AE164,'ENGAGEMENTS 2026'!O164),'ENGAGEMENTS 2026'!AE164))))</f>
        <v>96000</v>
      </c>
      <c r="K164" s="97">
        <f>IF(ISBLANK('ENGAGEMENTS 2026'!W164),"",'ENGAGEMENTS 2026'!W164)</f>
        <v>46387</v>
      </c>
      <c r="L164" s="73">
        <f t="shared" ca="1" si="4"/>
        <v>-99</v>
      </c>
      <c r="M164" t="str">
        <f t="shared" si="5"/>
        <v>Engagé</v>
      </c>
      <c r="N164" t="str">
        <f>IF(ISBLANK('ENGAGEMENTS 2026'!C164),"",'ENGAGEMENTS 2026'!L164)</f>
        <v>Ordinaire</v>
      </c>
      <c r="O164" t="str">
        <f>IF(ISBLANK('ENGAGEMENTS 2026'!C164),"",'ENGAGEMENTS 2026'!M164)</f>
        <v>FONCTIONNEMENT</v>
      </c>
      <c r="P164" t="str">
        <f>IF(ISBLANK('ENGAGEMENTS 2026'!C164),"",'ENGAGEMENTS 2026'!K164)</f>
        <v>NON CONCERNE</v>
      </c>
      <c r="Q164" t="str">
        <f>IF($A164="","",IF(OR($E164="INFRUCTUEUX",$E164="ANNULE"),$A164&amp;"|"&amp;(COUNTIFS($A$2:$A164,$A164,$E$2:$E164,"INFRUCTUEUX")+COUNTIFS($A$2:$A164,$A164,$E$2:$E164,"ANNULE")),""))</f>
        <v/>
      </c>
    </row>
    <row r="165" spans="1:17" x14ac:dyDescent="0.25">
      <c r="A165" t="str">
        <f>IF(ISBLANK('ENGAGEMENTS 2026'!C165),"",IF('ENGAGEMENTS 2026'!C165="DTSI","DCT",'ENGAGEMENTS 2026'!C165))</f>
        <v>DPPR</v>
      </c>
      <c r="B165" t="str">
        <f>IF(ISBLANK('ENGAGEMENTS 2026'!C165),"",'ENGAGEMENTS 2026'!D165)</f>
        <v>PV N° : 01RC2025-DPPR</v>
      </c>
      <c r="C165" t="str">
        <f>IF(ISBLANK('ENGAGEMENTS 2026'!C165),"",'ENGAGEMENTS 2026'!E165)</f>
        <v>CONTRAT</v>
      </c>
      <c r="D165" t="str">
        <f>IF(ISBLANK('ENGAGEMENTS 2026'!C165),"",'ENGAGEMENTS 2026'!G165)</f>
        <v>CHOUKAR YOUSSEF  -  Opérateur prise de son</v>
      </c>
      <c r="E165" t="str">
        <f>IF(ISBLANK('ENGAGEMENTS 2026'!C165),"",'ENGAGEMENTS 2026'!I165)</f>
        <v>APPROUVE</v>
      </c>
      <c r="F165">
        <f>IF(ISBLANK('ENGAGEMENTS 2026'!C165),"",'ENGAGEMENTS 2026'!J165)</f>
        <v>0</v>
      </c>
      <c r="G165" t="str">
        <f>IF(ISBLANK('ENGAGEMENTS 2026'!C165),"",'ENGAGEMENTS 2026'!M165)</f>
        <v>FONCTIONNEMENT</v>
      </c>
      <c r="H165" t="str">
        <f>IF(ISBLANK('ENGAGEMENTS 2026'!C165),"",'ENGAGEMENTS 2026'!AF165)</f>
        <v>ENGAGE</v>
      </c>
      <c r="I165" t="str">
        <f>IF(ISBLANK('ENGAGEMENTS 2026'!C165),"",'ENGAGEMENTS 2026'!H165)</f>
        <v>VALIDE</v>
      </c>
      <c r="J165" s="72">
        <f>IF(ISBLANK('ENGAGEMENTS 2026'!C165),"",IF(AND(OR($E165="INFRUCTUEUX",$E165="ANNULE"),$C165="AOO-M"),'ENGAGEMENTS 2026'!P165,IF($H165="EN COURS DE PREENGAGEMENT",'ENGAGEMENTS 2026'!O165,IF($H165="PREENGAGE",IF($E165="ATTRIBUE",'ENGAGEMENTS 2026'!AE165,'ENGAGEMENTS 2026'!O165),'ENGAGEMENTS 2026'!AE165))))</f>
        <v>72000</v>
      </c>
      <c r="K165" s="97">
        <f>IF(ISBLANK('ENGAGEMENTS 2026'!W165),"",'ENGAGEMENTS 2026'!W165)</f>
        <v>46387</v>
      </c>
      <c r="L165" s="73">
        <f t="shared" ca="1" si="4"/>
        <v>-99</v>
      </c>
      <c r="M165" t="str">
        <f t="shared" si="5"/>
        <v>Engagé</v>
      </c>
      <c r="N165" t="str">
        <f>IF(ISBLANK('ENGAGEMENTS 2026'!C165),"",'ENGAGEMENTS 2026'!L165)</f>
        <v>Ordinaire</v>
      </c>
      <c r="O165" t="str">
        <f>IF(ISBLANK('ENGAGEMENTS 2026'!C165),"",'ENGAGEMENTS 2026'!M165)</f>
        <v>FONCTIONNEMENT</v>
      </c>
      <c r="P165" t="str">
        <f>IF(ISBLANK('ENGAGEMENTS 2026'!C165),"",'ENGAGEMENTS 2026'!K165)</f>
        <v>NON CONCERNE</v>
      </c>
      <c r="Q165" t="str">
        <f>IF($A165="","",IF(OR($E165="INFRUCTUEUX",$E165="ANNULE"),$A165&amp;"|"&amp;(COUNTIFS($A$2:$A165,$A165,$E$2:$E165,"INFRUCTUEUX")+COUNTIFS($A$2:$A165,$A165,$E$2:$E165,"ANNULE")),""))</f>
        <v/>
      </c>
    </row>
    <row r="166" spans="1:17" x14ac:dyDescent="0.25">
      <c r="A166" t="str">
        <f>IF(ISBLANK('ENGAGEMENTS 2026'!C166),"",IF('ENGAGEMENTS 2026'!C166="DTSI","DCT",'ENGAGEMENTS 2026'!C166))</f>
        <v>DPPR</v>
      </c>
      <c r="B166" t="str">
        <f>IF(ISBLANK('ENGAGEMENTS 2026'!C166),"",'ENGAGEMENTS 2026'!D166)</f>
        <v>PV N° : 01RC2025-DPPR</v>
      </c>
      <c r="C166" t="str">
        <f>IF(ISBLANK('ENGAGEMENTS 2026'!C166),"",'ENGAGEMENTS 2026'!E166)</f>
        <v>CONTRAT</v>
      </c>
      <c r="D166" t="str">
        <f>IF(ISBLANK('ENGAGEMENTS 2026'!C166),"",'ENGAGEMENTS 2026'!G166)</f>
        <v>ALIA EDIOURI  -  Journaliste chargée de la préparation et la présentation des émissions radiophoniques</v>
      </c>
      <c r="E166" t="str">
        <f>IF(ISBLANK('ENGAGEMENTS 2026'!C166),"",'ENGAGEMENTS 2026'!I166)</f>
        <v>APPROUVE</v>
      </c>
      <c r="F166">
        <f>IF(ISBLANK('ENGAGEMENTS 2026'!C166),"",'ENGAGEMENTS 2026'!J166)</f>
        <v>0</v>
      </c>
      <c r="G166" t="str">
        <f>IF(ISBLANK('ENGAGEMENTS 2026'!C166),"",'ENGAGEMENTS 2026'!M166)</f>
        <v>FONCTIONNEMENT</v>
      </c>
      <c r="H166" t="str">
        <f>IF(ISBLANK('ENGAGEMENTS 2026'!C166),"",'ENGAGEMENTS 2026'!AF166)</f>
        <v>ENGAGE</v>
      </c>
      <c r="I166" t="str">
        <f>IF(ISBLANK('ENGAGEMENTS 2026'!C166),"",'ENGAGEMENTS 2026'!H166)</f>
        <v>VALIDE</v>
      </c>
      <c r="J166" s="72">
        <f>IF(ISBLANK('ENGAGEMENTS 2026'!C166),"",IF(AND(OR($E166="INFRUCTUEUX",$E166="ANNULE"),$C166="AOO-M"),'ENGAGEMENTS 2026'!P166,IF($H166="EN COURS DE PREENGAGEMENT",'ENGAGEMENTS 2026'!O166,IF($H166="PREENGAGE",IF($E166="ATTRIBUE",'ENGAGEMENTS 2026'!AE166,'ENGAGEMENTS 2026'!O166),'ENGAGEMENTS 2026'!AE166))))</f>
        <v>120000</v>
      </c>
      <c r="K166" s="97">
        <f>IF(ISBLANK('ENGAGEMENTS 2026'!W166),"",'ENGAGEMENTS 2026'!W166)</f>
        <v>46387</v>
      </c>
      <c r="L166" s="73">
        <f t="shared" ca="1" si="4"/>
        <v>-99</v>
      </c>
      <c r="M166" t="str">
        <f t="shared" si="5"/>
        <v>Engagé</v>
      </c>
      <c r="N166" t="str">
        <f>IF(ISBLANK('ENGAGEMENTS 2026'!C166),"",'ENGAGEMENTS 2026'!L166)</f>
        <v>Ordinaire</v>
      </c>
      <c r="O166" t="str">
        <f>IF(ISBLANK('ENGAGEMENTS 2026'!C166),"",'ENGAGEMENTS 2026'!M166)</f>
        <v>FONCTIONNEMENT</v>
      </c>
      <c r="P166" t="str">
        <f>IF(ISBLANK('ENGAGEMENTS 2026'!C166),"",'ENGAGEMENTS 2026'!K166)</f>
        <v>NON CONCERNE</v>
      </c>
      <c r="Q166" t="str">
        <f>IF($A166="","",IF(OR($E166="INFRUCTUEUX",$E166="ANNULE"),$A166&amp;"|"&amp;(COUNTIFS($A$2:$A166,$A166,$E$2:$E166,"INFRUCTUEUX")+COUNTIFS($A$2:$A166,$A166,$E$2:$E166,"ANNULE")),""))</f>
        <v/>
      </c>
    </row>
    <row r="167" spans="1:17" x14ac:dyDescent="0.25">
      <c r="A167" t="str">
        <f>IF(ISBLANK('ENGAGEMENTS 2026'!C167),"",IF('ENGAGEMENTS 2026'!C167="DTSI","DCT",'ENGAGEMENTS 2026'!C167))</f>
        <v>DPPR</v>
      </c>
      <c r="B167" t="str">
        <f>IF(ISBLANK('ENGAGEMENTS 2026'!C167),"",'ENGAGEMENTS 2026'!D167)</f>
        <v>PV N° : 01RC2025-DPPR</v>
      </c>
      <c r="C167" t="str">
        <f>IF(ISBLANK('ENGAGEMENTS 2026'!C167),"",'ENGAGEMENTS 2026'!E167)</f>
        <v>CONTRAT</v>
      </c>
      <c r="D167" t="str">
        <f>IF(ISBLANK('ENGAGEMENTS 2026'!C167),"",'ENGAGEMENTS 2026'!G167)</f>
        <v>FATIMA-EZZAHRA ELYAAKOUBI  -  Journaliste chargée de la préparation et la présentation des émissions radiophoniques</v>
      </c>
      <c r="E167" t="str">
        <f>IF(ISBLANK('ENGAGEMENTS 2026'!C167),"",'ENGAGEMENTS 2026'!I167)</f>
        <v>APPROUVE</v>
      </c>
      <c r="F167">
        <f>IF(ISBLANK('ENGAGEMENTS 2026'!C167),"",'ENGAGEMENTS 2026'!J167)</f>
        <v>0</v>
      </c>
      <c r="G167" t="str">
        <f>IF(ISBLANK('ENGAGEMENTS 2026'!C167),"",'ENGAGEMENTS 2026'!M167)</f>
        <v>FONCTIONNEMENT</v>
      </c>
      <c r="H167" t="str">
        <f>IF(ISBLANK('ENGAGEMENTS 2026'!C167),"",'ENGAGEMENTS 2026'!AF167)</f>
        <v>ENGAGE</v>
      </c>
      <c r="I167" t="str">
        <f>IF(ISBLANK('ENGAGEMENTS 2026'!C167),"",'ENGAGEMENTS 2026'!H167)</f>
        <v>VALIDE</v>
      </c>
      <c r="J167" s="72">
        <f>IF(ISBLANK('ENGAGEMENTS 2026'!C167),"",IF(AND(OR($E167="INFRUCTUEUX",$E167="ANNULE"),$C167="AOO-M"),'ENGAGEMENTS 2026'!P167,IF($H167="EN COURS DE PREENGAGEMENT",'ENGAGEMENTS 2026'!O167,IF($H167="PREENGAGE",IF($E167="ATTRIBUE",'ENGAGEMENTS 2026'!AE167,'ENGAGEMENTS 2026'!O167),'ENGAGEMENTS 2026'!AE167))))</f>
        <v>120000</v>
      </c>
      <c r="K167" s="97">
        <f>IF(ISBLANK('ENGAGEMENTS 2026'!W167),"",'ENGAGEMENTS 2026'!W167)</f>
        <v>46387</v>
      </c>
      <c r="L167" s="73">
        <f t="shared" ca="1" si="4"/>
        <v>-99</v>
      </c>
      <c r="M167" t="str">
        <f t="shared" si="5"/>
        <v>Engagé</v>
      </c>
      <c r="N167" t="str">
        <f>IF(ISBLANK('ENGAGEMENTS 2026'!C167),"",'ENGAGEMENTS 2026'!L167)</f>
        <v>Ordinaire</v>
      </c>
      <c r="O167" t="str">
        <f>IF(ISBLANK('ENGAGEMENTS 2026'!C167),"",'ENGAGEMENTS 2026'!M167)</f>
        <v>FONCTIONNEMENT</v>
      </c>
      <c r="P167" t="str">
        <f>IF(ISBLANK('ENGAGEMENTS 2026'!C167),"",'ENGAGEMENTS 2026'!K167)</f>
        <v>NON CONCERNE</v>
      </c>
      <c r="Q167" t="str">
        <f>IF($A167="","",IF(OR($E167="INFRUCTUEUX",$E167="ANNULE"),$A167&amp;"|"&amp;(COUNTIFS($A$2:$A167,$A167,$E$2:$E167,"INFRUCTUEUX")+COUNTIFS($A$2:$A167,$A167,$E$2:$E167,"ANNULE")),""))</f>
        <v/>
      </c>
    </row>
    <row r="168" spans="1:17" x14ac:dyDescent="0.25">
      <c r="A168" t="str">
        <f>IF(ISBLANK('ENGAGEMENTS 2026'!C168),"",IF('ENGAGEMENTS 2026'!C168="DTSI","DCT",'ENGAGEMENTS 2026'!C168))</f>
        <v>DPPR</v>
      </c>
      <c r="B168" t="str">
        <f>IF(ISBLANK('ENGAGEMENTS 2026'!C168),"",'ENGAGEMENTS 2026'!D168)</f>
        <v>PV N° : 01RC2025-DPPR</v>
      </c>
      <c r="C168" t="str">
        <f>IF(ISBLANK('ENGAGEMENTS 2026'!C168),"",'ENGAGEMENTS 2026'!E168)</f>
        <v>CONTRAT</v>
      </c>
      <c r="D168" t="str">
        <f>IF(ISBLANK('ENGAGEMENTS 2026'!C168),"",'ENGAGEMENTS 2026'!G168)</f>
        <v>MOUAD BOUDINA  -  Journaliste chargé de la préparation des magazines d’information, des reportages RD, la présentation des journaux parlés et flashs d’information, ainsi que la préparation et l’animation des émissions RD dans la région de Fès</v>
      </c>
      <c r="E168" t="str">
        <f>IF(ISBLANK('ENGAGEMENTS 2026'!C168),"",'ENGAGEMENTS 2026'!I168)</f>
        <v>APPROUVE</v>
      </c>
      <c r="F168">
        <f>IF(ISBLANK('ENGAGEMENTS 2026'!C168),"",'ENGAGEMENTS 2026'!J168)</f>
        <v>0</v>
      </c>
      <c r="G168" t="str">
        <f>IF(ISBLANK('ENGAGEMENTS 2026'!C168),"",'ENGAGEMENTS 2026'!M168)</f>
        <v>FONCTIONNEMENT</v>
      </c>
      <c r="H168" t="str">
        <f>IF(ISBLANK('ENGAGEMENTS 2026'!C168),"",'ENGAGEMENTS 2026'!AF168)</f>
        <v>ENGAGE</v>
      </c>
      <c r="I168" t="str">
        <f>IF(ISBLANK('ENGAGEMENTS 2026'!C168),"",'ENGAGEMENTS 2026'!H168)</f>
        <v>VALIDE</v>
      </c>
      <c r="J168" s="72">
        <f>IF(ISBLANK('ENGAGEMENTS 2026'!C168),"",IF(AND(OR($E168="INFRUCTUEUX",$E168="ANNULE"),$C168="AOO-M"),'ENGAGEMENTS 2026'!P168,IF($H168="EN COURS DE PREENGAGEMENT",'ENGAGEMENTS 2026'!O168,IF($H168="PREENGAGE",IF($E168="ATTRIBUE",'ENGAGEMENTS 2026'!AE168,'ENGAGEMENTS 2026'!O168),'ENGAGEMENTS 2026'!AE168))))</f>
        <v>96000</v>
      </c>
      <c r="K168" s="97">
        <f>IF(ISBLANK('ENGAGEMENTS 2026'!W168),"",'ENGAGEMENTS 2026'!W168)</f>
        <v>46387</v>
      </c>
      <c r="L168" s="73">
        <f t="shared" ca="1" si="4"/>
        <v>-99</v>
      </c>
      <c r="M168" t="str">
        <f t="shared" si="5"/>
        <v>Engagé</v>
      </c>
      <c r="N168" t="str">
        <f>IF(ISBLANK('ENGAGEMENTS 2026'!C168),"",'ENGAGEMENTS 2026'!L168)</f>
        <v>Ordinaire</v>
      </c>
      <c r="O168" t="str">
        <f>IF(ISBLANK('ENGAGEMENTS 2026'!C168),"",'ENGAGEMENTS 2026'!M168)</f>
        <v>FONCTIONNEMENT</v>
      </c>
      <c r="P168" t="str">
        <f>IF(ISBLANK('ENGAGEMENTS 2026'!C168),"",'ENGAGEMENTS 2026'!K168)</f>
        <v>NON CONCERNE</v>
      </c>
      <c r="Q168" t="str">
        <f>IF($A168="","",IF(OR($E168="INFRUCTUEUX",$E168="ANNULE"),$A168&amp;"|"&amp;(COUNTIFS($A$2:$A168,$A168,$E$2:$E168,"INFRUCTUEUX")+COUNTIFS($A$2:$A168,$A168,$E$2:$E168,"ANNULE")),""))</f>
        <v/>
      </c>
    </row>
    <row r="169" spans="1:17" x14ac:dyDescent="0.25">
      <c r="A169" t="str">
        <f>IF(ISBLANK('ENGAGEMENTS 2026'!C169),"",IF('ENGAGEMENTS 2026'!C169="DTSI","DCT",'ENGAGEMENTS 2026'!C169))</f>
        <v>DPPR</v>
      </c>
      <c r="B169" t="str">
        <f>IF(ISBLANK('ENGAGEMENTS 2026'!C169),"",'ENGAGEMENTS 2026'!D169)</f>
        <v>PV N° : 01RC2025-DPPR</v>
      </c>
      <c r="C169" t="str">
        <f>IF(ISBLANK('ENGAGEMENTS 2026'!C169),"",'ENGAGEMENTS 2026'!E169)</f>
        <v>CONTRAT</v>
      </c>
      <c r="D169" t="str">
        <f>IF(ISBLANK('ENGAGEMENTS 2026'!C169),"",'ENGAGEMENTS 2026'!G169)</f>
        <v>TAHANI MOULAY ABDELILAH  -  Journaliste chargé de la préparation et la présentation des émissions radiophoniques</v>
      </c>
      <c r="E169" t="str">
        <f>IF(ISBLANK('ENGAGEMENTS 2026'!C169),"",'ENGAGEMENTS 2026'!I169)</f>
        <v>APPROUVE</v>
      </c>
      <c r="F169">
        <f>IF(ISBLANK('ENGAGEMENTS 2026'!C169),"",'ENGAGEMENTS 2026'!J169)</f>
        <v>0</v>
      </c>
      <c r="G169" t="str">
        <f>IF(ISBLANK('ENGAGEMENTS 2026'!C169),"",'ENGAGEMENTS 2026'!M169)</f>
        <v>FONCTIONNEMENT</v>
      </c>
      <c r="H169" t="str">
        <f>IF(ISBLANK('ENGAGEMENTS 2026'!C169),"",'ENGAGEMENTS 2026'!AF169)</f>
        <v>ENGAGE</v>
      </c>
      <c r="I169" t="str">
        <f>IF(ISBLANK('ENGAGEMENTS 2026'!C169),"",'ENGAGEMENTS 2026'!H169)</f>
        <v>VALIDE</v>
      </c>
      <c r="J169" s="72">
        <f>IF(ISBLANK('ENGAGEMENTS 2026'!C169),"",IF(AND(OR($E169="INFRUCTUEUX",$E169="ANNULE"),$C169="AOO-M"),'ENGAGEMENTS 2026'!P169,IF($H169="EN COURS DE PREENGAGEMENT",'ENGAGEMENTS 2026'!O169,IF($H169="PREENGAGE",IF($E169="ATTRIBUE",'ENGAGEMENTS 2026'!AE169,'ENGAGEMENTS 2026'!O169),'ENGAGEMENTS 2026'!AE169))))</f>
        <v>300000</v>
      </c>
      <c r="K169" s="97">
        <f>IF(ISBLANK('ENGAGEMENTS 2026'!W169),"",'ENGAGEMENTS 2026'!W169)</f>
        <v>46387</v>
      </c>
      <c r="L169" s="73">
        <f t="shared" ca="1" si="4"/>
        <v>-99</v>
      </c>
      <c r="M169" t="str">
        <f t="shared" si="5"/>
        <v>Engagé</v>
      </c>
      <c r="N169" t="str">
        <f>IF(ISBLANK('ENGAGEMENTS 2026'!C169),"",'ENGAGEMENTS 2026'!L169)</f>
        <v>Ordinaire</v>
      </c>
      <c r="O169" t="str">
        <f>IF(ISBLANK('ENGAGEMENTS 2026'!C169),"",'ENGAGEMENTS 2026'!M169)</f>
        <v>FONCTIONNEMENT</v>
      </c>
      <c r="P169" t="str">
        <f>IF(ISBLANK('ENGAGEMENTS 2026'!C169),"",'ENGAGEMENTS 2026'!K169)</f>
        <v>NON CONCERNE</v>
      </c>
      <c r="Q169" t="str">
        <f>IF($A169="","",IF(OR($E169="INFRUCTUEUX",$E169="ANNULE"),$A169&amp;"|"&amp;(COUNTIFS($A$2:$A169,$A169,$E$2:$E169,"INFRUCTUEUX")+COUNTIFS($A$2:$A169,$A169,$E$2:$E169,"ANNULE")),""))</f>
        <v/>
      </c>
    </row>
    <row r="170" spans="1:17" x14ac:dyDescent="0.25">
      <c r="A170" t="str">
        <f>IF(ISBLANK('ENGAGEMENTS 2026'!C170),"",IF('ENGAGEMENTS 2026'!C170="DTSI","DCT",'ENGAGEMENTS 2026'!C170))</f>
        <v>DPPR</v>
      </c>
      <c r="B170" t="str">
        <f>IF(ISBLANK('ENGAGEMENTS 2026'!C170),"",'ENGAGEMENTS 2026'!D170)</f>
        <v>PV N° : 01RC2025-DPPR</v>
      </c>
      <c r="C170" t="str">
        <f>IF(ISBLANK('ENGAGEMENTS 2026'!C170),"",'ENGAGEMENTS 2026'!E170)</f>
        <v>CONTRAT</v>
      </c>
      <c r="D170" t="str">
        <f>IF(ISBLANK('ENGAGEMENTS 2026'!C170),"",'ENGAGEMENTS 2026'!G170)</f>
        <v>SAMIRA ELHADDOUCHI  -  Chroniqueuse chargée de la préparation et l’animation de l’émission RD « LA MODE »</v>
      </c>
      <c r="E170" t="str">
        <f>IF(ISBLANK('ENGAGEMENTS 2026'!C170),"",'ENGAGEMENTS 2026'!I170)</f>
        <v>APPROUVE</v>
      </c>
      <c r="F170">
        <f>IF(ISBLANK('ENGAGEMENTS 2026'!C170),"",'ENGAGEMENTS 2026'!J170)</f>
        <v>0</v>
      </c>
      <c r="G170" t="str">
        <f>IF(ISBLANK('ENGAGEMENTS 2026'!C170),"",'ENGAGEMENTS 2026'!M170)</f>
        <v>FONCTIONNEMENT</v>
      </c>
      <c r="H170" t="str">
        <f>IF(ISBLANK('ENGAGEMENTS 2026'!C170),"",'ENGAGEMENTS 2026'!AF170)</f>
        <v>ENGAGE</v>
      </c>
      <c r="I170" t="str">
        <f>IF(ISBLANK('ENGAGEMENTS 2026'!C170),"",'ENGAGEMENTS 2026'!H170)</f>
        <v>VALIDE</v>
      </c>
      <c r="J170" s="72">
        <f>IF(ISBLANK('ENGAGEMENTS 2026'!C170),"",IF(AND(OR($E170="INFRUCTUEUX",$E170="ANNULE"),$C170="AOO-M"),'ENGAGEMENTS 2026'!P170,IF($H170="EN COURS DE PREENGAGEMENT",'ENGAGEMENTS 2026'!O170,IF($H170="PREENGAGE",IF($E170="ATTRIBUE",'ENGAGEMENTS 2026'!AE170,'ENGAGEMENTS 2026'!O170),'ENGAGEMENTS 2026'!AE170))))</f>
        <v>130000</v>
      </c>
      <c r="K170" s="97">
        <f>IF(ISBLANK('ENGAGEMENTS 2026'!W170),"",'ENGAGEMENTS 2026'!W170)</f>
        <v>46387</v>
      </c>
      <c r="L170" s="73">
        <f t="shared" ca="1" si="4"/>
        <v>-99</v>
      </c>
      <c r="M170" t="str">
        <f t="shared" si="5"/>
        <v>Engagé</v>
      </c>
      <c r="N170" t="str">
        <f>IF(ISBLANK('ENGAGEMENTS 2026'!C170),"",'ENGAGEMENTS 2026'!L170)</f>
        <v>Ordinaire</v>
      </c>
      <c r="O170" t="str">
        <f>IF(ISBLANK('ENGAGEMENTS 2026'!C170),"",'ENGAGEMENTS 2026'!M170)</f>
        <v>FONCTIONNEMENT</v>
      </c>
      <c r="P170" t="str">
        <f>IF(ISBLANK('ENGAGEMENTS 2026'!C170),"",'ENGAGEMENTS 2026'!K170)</f>
        <v>NON CONCERNE</v>
      </c>
      <c r="Q170" t="str">
        <f>IF($A170="","",IF(OR($E170="INFRUCTUEUX",$E170="ANNULE"),$A170&amp;"|"&amp;(COUNTIFS($A$2:$A170,$A170,$E$2:$E170,"INFRUCTUEUX")+COUNTIFS($A$2:$A170,$A170,$E$2:$E170,"ANNULE")),""))</f>
        <v/>
      </c>
    </row>
    <row r="171" spans="1:17" x14ac:dyDescent="0.25">
      <c r="A171" t="str">
        <f>IF(ISBLANK('ENGAGEMENTS 2026'!C171),"",IF('ENGAGEMENTS 2026'!C171="DTSI","DCT",'ENGAGEMENTS 2026'!C171))</f>
        <v>DPPR</v>
      </c>
      <c r="B171" t="str">
        <f>IF(ISBLANK('ENGAGEMENTS 2026'!C171),"",'ENGAGEMENTS 2026'!D171)</f>
        <v>PV N° : 01RC2025-DPPR</v>
      </c>
      <c r="C171" t="str">
        <f>IF(ISBLANK('ENGAGEMENTS 2026'!C171),"",'ENGAGEMENTS 2026'!E171)</f>
        <v>CONTRAT</v>
      </c>
      <c r="D171" t="str">
        <f>IF(ISBLANK('ENGAGEMENTS 2026'!C171),"",'ENGAGEMENTS 2026'!G171)</f>
        <v>MUSTAPHA SEHIMI  -  Chroniqueur chargé de la préparation et l’animation de l’émission RD « REPERE »</v>
      </c>
      <c r="E171" t="str">
        <f>IF(ISBLANK('ENGAGEMENTS 2026'!C171),"",'ENGAGEMENTS 2026'!I171)</f>
        <v>APPROUVE</v>
      </c>
      <c r="F171">
        <f>IF(ISBLANK('ENGAGEMENTS 2026'!C171),"",'ENGAGEMENTS 2026'!J171)</f>
        <v>0</v>
      </c>
      <c r="G171" t="str">
        <f>IF(ISBLANK('ENGAGEMENTS 2026'!C171),"",'ENGAGEMENTS 2026'!M171)</f>
        <v>FONCTIONNEMENT</v>
      </c>
      <c r="H171" t="str">
        <f>IF(ISBLANK('ENGAGEMENTS 2026'!C171),"",'ENGAGEMENTS 2026'!AF171)</f>
        <v>ENGAGE</v>
      </c>
      <c r="I171" t="str">
        <f>IF(ISBLANK('ENGAGEMENTS 2026'!C171),"",'ENGAGEMENTS 2026'!H171)</f>
        <v>VALIDE</v>
      </c>
      <c r="J171" s="72">
        <f>IF(ISBLANK('ENGAGEMENTS 2026'!C171),"",IF(AND(OR($E171="INFRUCTUEUX",$E171="ANNULE"),$C171="AOO-M"),'ENGAGEMENTS 2026'!P171,IF($H171="EN COURS DE PREENGAGEMENT",'ENGAGEMENTS 2026'!O171,IF($H171="PREENGAGE",IF($E171="ATTRIBUE",'ENGAGEMENTS 2026'!AE171,'ENGAGEMENTS 2026'!O171),'ENGAGEMENTS 2026'!AE171))))</f>
        <v>130000</v>
      </c>
      <c r="K171" s="97">
        <f>IF(ISBLANK('ENGAGEMENTS 2026'!W171),"",'ENGAGEMENTS 2026'!W171)</f>
        <v>46387</v>
      </c>
      <c r="L171" s="73">
        <f t="shared" ca="1" si="4"/>
        <v>-99</v>
      </c>
      <c r="M171" t="str">
        <f t="shared" si="5"/>
        <v>Engagé</v>
      </c>
      <c r="N171" t="str">
        <f>IF(ISBLANK('ENGAGEMENTS 2026'!C171),"",'ENGAGEMENTS 2026'!L171)</f>
        <v>Ordinaire</v>
      </c>
      <c r="O171" t="str">
        <f>IF(ISBLANK('ENGAGEMENTS 2026'!C171),"",'ENGAGEMENTS 2026'!M171)</f>
        <v>FONCTIONNEMENT</v>
      </c>
      <c r="P171" t="str">
        <f>IF(ISBLANK('ENGAGEMENTS 2026'!C171),"",'ENGAGEMENTS 2026'!K171)</f>
        <v>NON CONCERNE</v>
      </c>
      <c r="Q171" t="str">
        <f>IF($A171="","",IF(OR($E171="INFRUCTUEUX",$E171="ANNULE"),$A171&amp;"|"&amp;(COUNTIFS($A$2:$A171,$A171,$E$2:$E171,"INFRUCTUEUX")+COUNTIFS($A$2:$A171,$A171,$E$2:$E171,"ANNULE")),""))</f>
        <v/>
      </c>
    </row>
    <row r="172" spans="1:17" x14ac:dyDescent="0.25">
      <c r="A172" t="str">
        <f>IF(ISBLANK('ENGAGEMENTS 2026'!C172),"",IF('ENGAGEMENTS 2026'!C172="DTSI","DCT",'ENGAGEMENTS 2026'!C172))</f>
        <v>DPPR</v>
      </c>
      <c r="B172" t="str">
        <f>IF(ISBLANK('ENGAGEMENTS 2026'!C172),"",'ENGAGEMENTS 2026'!D172)</f>
        <v>PV N° : 01RC2025-DPPR</v>
      </c>
      <c r="C172" t="str">
        <f>IF(ISBLANK('ENGAGEMENTS 2026'!C172),"",'ENGAGEMENTS 2026'!E172)</f>
        <v>CONTRAT</v>
      </c>
      <c r="D172" t="str">
        <f>IF(ISBLANK('ENGAGEMENTS 2026'!C172),"",'ENGAGEMENTS 2026'!G172)</f>
        <v>SANAA CHAABAOUI  -  Préparation et présentation d’une émission de sensibilisation à la santé psychologique</v>
      </c>
      <c r="E172" t="str">
        <f>IF(ISBLANK('ENGAGEMENTS 2026'!C172),"",'ENGAGEMENTS 2026'!I172)</f>
        <v>APPROUVE</v>
      </c>
      <c r="F172">
        <f>IF(ISBLANK('ENGAGEMENTS 2026'!C172),"",'ENGAGEMENTS 2026'!J172)</f>
        <v>0</v>
      </c>
      <c r="G172" t="str">
        <f>IF(ISBLANK('ENGAGEMENTS 2026'!C172),"",'ENGAGEMENTS 2026'!M172)</f>
        <v>FONCTIONNEMENT</v>
      </c>
      <c r="H172" t="str">
        <f>IF(ISBLANK('ENGAGEMENTS 2026'!C172),"",'ENGAGEMENTS 2026'!AF172)</f>
        <v>ENGAGE</v>
      </c>
      <c r="I172" t="str">
        <f>IF(ISBLANK('ENGAGEMENTS 2026'!C172),"",'ENGAGEMENTS 2026'!H172)</f>
        <v>VALIDE</v>
      </c>
      <c r="J172" s="72">
        <f>IF(ISBLANK('ENGAGEMENTS 2026'!C172),"",IF(AND(OR($E172="INFRUCTUEUX",$E172="ANNULE"),$C172="AOO-M"),'ENGAGEMENTS 2026'!P172,IF($H172="EN COURS DE PREENGAGEMENT",'ENGAGEMENTS 2026'!O172,IF($H172="PREENGAGE",IF($E172="ATTRIBUE",'ENGAGEMENTS 2026'!AE172,'ENGAGEMENTS 2026'!O172),'ENGAGEMENTS 2026'!AE172))))</f>
        <v>78000</v>
      </c>
      <c r="K172" s="97">
        <f>IF(ISBLANK('ENGAGEMENTS 2026'!W172),"",'ENGAGEMENTS 2026'!W172)</f>
        <v>46387</v>
      </c>
      <c r="L172" s="73">
        <f t="shared" ca="1" si="4"/>
        <v>-99</v>
      </c>
      <c r="M172" t="str">
        <f t="shared" si="5"/>
        <v>Engagé</v>
      </c>
      <c r="N172" t="str">
        <f>IF(ISBLANK('ENGAGEMENTS 2026'!C172),"",'ENGAGEMENTS 2026'!L172)</f>
        <v>Ordinaire</v>
      </c>
      <c r="O172" t="str">
        <f>IF(ISBLANK('ENGAGEMENTS 2026'!C172),"",'ENGAGEMENTS 2026'!M172)</f>
        <v>FONCTIONNEMENT</v>
      </c>
      <c r="P172" t="str">
        <f>IF(ISBLANK('ENGAGEMENTS 2026'!C172),"",'ENGAGEMENTS 2026'!K172)</f>
        <v>NON CONCERNE</v>
      </c>
      <c r="Q172" t="str">
        <f>IF($A172="","",IF(OR($E172="INFRUCTUEUX",$E172="ANNULE"),$A172&amp;"|"&amp;(COUNTIFS($A$2:$A172,$A172,$E$2:$E172,"INFRUCTUEUX")+COUNTIFS($A$2:$A172,$A172,$E$2:$E172,"ANNULE")),""))</f>
        <v/>
      </c>
    </row>
    <row r="173" spans="1:17" x14ac:dyDescent="0.25">
      <c r="A173" t="str">
        <f>IF(ISBLANK('ENGAGEMENTS 2026'!C173),"",IF('ENGAGEMENTS 2026'!C173="DTSI","DCT",'ENGAGEMENTS 2026'!C173))</f>
        <v>DPPR</v>
      </c>
      <c r="B173" t="str">
        <f>IF(ISBLANK('ENGAGEMENTS 2026'!C173),"",'ENGAGEMENTS 2026'!D173)</f>
        <v>PV N° : 01RC2025-DPPR</v>
      </c>
      <c r="C173" t="str">
        <f>IF(ISBLANK('ENGAGEMENTS 2026'!C173),"",'ENGAGEMENTS 2026'!E173)</f>
        <v>CONTRAT</v>
      </c>
      <c r="D173" t="str">
        <f>IF(ISBLANK('ENGAGEMENTS 2026'!C173),"",'ENGAGEMENTS 2026'!G173)</f>
        <v>MOHAMED SELHAMI -  Chroniqueur chargé de la préparation et l’animation de l’émission RD « REPERE »</v>
      </c>
      <c r="E173" t="str">
        <f>IF(ISBLANK('ENGAGEMENTS 2026'!C173),"",'ENGAGEMENTS 2026'!I173)</f>
        <v>APPROUVE</v>
      </c>
      <c r="F173">
        <f>IF(ISBLANK('ENGAGEMENTS 2026'!C173),"",'ENGAGEMENTS 2026'!J173)</f>
        <v>0</v>
      </c>
      <c r="G173" t="str">
        <f>IF(ISBLANK('ENGAGEMENTS 2026'!C173),"",'ENGAGEMENTS 2026'!M173)</f>
        <v>FONCTIONNEMENT</v>
      </c>
      <c r="H173" t="str">
        <f>IF(ISBLANK('ENGAGEMENTS 2026'!C173),"",'ENGAGEMENTS 2026'!AF173)</f>
        <v>ENGAGE</v>
      </c>
      <c r="I173" t="str">
        <f>IF(ISBLANK('ENGAGEMENTS 2026'!C173),"",'ENGAGEMENTS 2026'!H173)</f>
        <v>VALIDE</v>
      </c>
      <c r="J173" s="72">
        <f>IF(ISBLANK('ENGAGEMENTS 2026'!C173),"",IF(AND(OR($E173="INFRUCTUEUX",$E173="ANNULE"),$C173="AOO-M"),'ENGAGEMENTS 2026'!P173,IF($H173="EN COURS DE PREENGAGEMENT",'ENGAGEMENTS 2026'!O173,IF($H173="PREENGAGE",IF($E173="ATTRIBUE",'ENGAGEMENTS 2026'!AE173,'ENGAGEMENTS 2026'!O173),'ENGAGEMENTS 2026'!AE173))))</f>
        <v>130000</v>
      </c>
      <c r="K173" s="97">
        <f>IF(ISBLANK('ENGAGEMENTS 2026'!W173),"",'ENGAGEMENTS 2026'!W173)</f>
        <v>46387</v>
      </c>
      <c r="L173" s="73">
        <f t="shared" ca="1" si="4"/>
        <v>-99</v>
      </c>
      <c r="M173" t="str">
        <f t="shared" si="5"/>
        <v>Engagé</v>
      </c>
      <c r="N173" t="str">
        <f>IF(ISBLANK('ENGAGEMENTS 2026'!C173),"",'ENGAGEMENTS 2026'!L173)</f>
        <v>Ordinaire</v>
      </c>
      <c r="O173" t="str">
        <f>IF(ISBLANK('ENGAGEMENTS 2026'!C173),"",'ENGAGEMENTS 2026'!M173)</f>
        <v>FONCTIONNEMENT</v>
      </c>
      <c r="P173" t="str">
        <f>IF(ISBLANK('ENGAGEMENTS 2026'!C173),"",'ENGAGEMENTS 2026'!K173)</f>
        <v>NON CONCERNE</v>
      </c>
      <c r="Q173" t="str">
        <f>IF($A173="","",IF(OR($E173="INFRUCTUEUX",$E173="ANNULE"),$A173&amp;"|"&amp;(COUNTIFS($A$2:$A173,$A173,$E$2:$E173,"INFRUCTUEUX")+COUNTIFS($A$2:$A173,$A173,$E$2:$E173,"ANNULE")),""))</f>
        <v/>
      </c>
    </row>
    <row r="174" spans="1:17" x14ac:dyDescent="0.25">
      <c r="A174" t="str">
        <f>IF(ISBLANK('ENGAGEMENTS 2026'!C174),"",IF('ENGAGEMENTS 2026'!C174="DTSI","DCT",'ENGAGEMENTS 2026'!C174))</f>
        <v>DRPSD</v>
      </c>
      <c r="B174" t="str">
        <f>IF(ISBLANK('ENGAGEMENTS 2026'!C174),"",'ENGAGEMENTS 2026'!D174)</f>
        <v>PV N° : 01RC2025- DRPSD</v>
      </c>
      <c r="C174" t="str">
        <f>IF(ISBLANK('ENGAGEMENTS 2026'!C174),"",'ENGAGEMENTS 2026'!E174)</f>
        <v>CONTRAT</v>
      </c>
      <c r="D174" t="str">
        <f>IF(ISBLANK('ENGAGEMENTS 2026'!C174),"",'ENGAGEMENTS 2026'!G174)</f>
        <v>ABIR BOUZID  -  Chargée de la gestion des conducteurs publicitaires</v>
      </c>
      <c r="E174" t="str">
        <f>IF(ISBLANK('ENGAGEMENTS 2026'!C174),"",'ENGAGEMENTS 2026'!I174)</f>
        <v>APPROUVE</v>
      </c>
      <c r="F174">
        <f>IF(ISBLANK('ENGAGEMENTS 2026'!C174),"",'ENGAGEMENTS 2026'!J174)</f>
        <v>0</v>
      </c>
      <c r="G174" t="str">
        <f>IF(ISBLANK('ENGAGEMENTS 2026'!C174),"",'ENGAGEMENTS 2026'!M174)</f>
        <v>FONCTIONNEMENT</v>
      </c>
      <c r="H174" t="str">
        <f>IF(ISBLANK('ENGAGEMENTS 2026'!C174),"",'ENGAGEMENTS 2026'!AF174)</f>
        <v>ENGAGE</v>
      </c>
      <c r="I174" t="str">
        <f>IF(ISBLANK('ENGAGEMENTS 2026'!C174),"",'ENGAGEMENTS 2026'!H174)</f>
        <v>VALIDE</v>
      </c>
      <c r="J174" s="72">
        <f>IF(ISBLANK('ENGAGEMENTS 2026'!C174),"",IF(AND(OR($E174="INFRUCTUEUX",$E174="ANNULE"),$C174="AOO-M"),'ENGAGEMENTS 2026'!P174,IF($H174="EN COURS DE PREENGAGEMENT",'ENGAGEMENTS 2026'!O174,IF($H174="PREENGAGE",IF($E174="ATTRIBUE",'ENGAGEMENTS 2026'!AE174,'ENGAGEMENTS 2026'!O174),'ENGAGEMENTS 2026'!AE174))))</f>
        <v>120000</v>
      </c>
      <c r="K174" s="97">
        <f>IF(ISBLANK('ENGAGEMENTS 2026'!W174),"",'ENGAGEMENTS 2026'!W174)</f>
        <v>46387</v>
      </c>
      <c r="L174" s="73">
        <f t="shared" ca="1" si="4"/>
        <v>-99</v>
      </c>
      <c r="M174" t="str">
        <f t="shared" si="5"/>
        <v>Engagé</v>
      </c>
      <c r="N174" t="str">
        <f>IF(ISBLANK('ENGAGEMENTS 2026'!C174),"",'ENGAGEMENTS 2026'!L174)</f>
        <v>Ordinaire</v>
      </c>
      <c r="O174" t="str">
        <f>IF(ISBLANK('ENGAGEMENTS 2026'!C174),"",'ENGAGEMENTS 2026'!M174)</f>
        <v>FONCTIONNEMENT</v>
      </c>
      <c r="P174" t="str">
        <f>IF(ISBLANK('ENGAGEMENTS 2026'!C174),"",'ENGAGEMENTS 2026'!K174)</f>
        <v>NON CONCERNE</v>
      </c>
      <c r="Q174" t="str">
        <f>IF($A174="","",IF(OR($E174="INFRUCTUEUX",$E174="ANNULE"),$A174&amp;"|"&amp;(COUNTIFS($A$2:$A174,$A174,$E$2:$E174,"INFRUCTUEUX")+COUNTIFS($A$2:$A174,$A174,$E$2:$E174,"ANNULE")),""))</f>
        <v/>
      </c>
    </row>
    <row r="175" spans="1:17" x14ac:dyDescent="0.25">
      <c r="A175" t="str">
        <f>IF(ISBLANK('ENGAGEMENTS 2026'!C175),"",IF('ENGAGEMENTS 2026'!C175="DTSI","DCT",'ENGAGEMENTS 2026'!C175))</f>
        <v>DRPSD</v>
      </c>
      <c r="B175" t="str">
        <f>IF(ISBLANK('ENGAGEMENTS 2026'!C175),"",'ENGAGEMENTS 2026'!D175)</f>
        <v>PV N° : 01RC2025- DRPSD</v>
      </c>
      <c r="C175" t="str">
        <f>IF(ISBLANK('ENGAGEMENTS 2026'!C175),"",'ENGAGEMENTS 2026'!E175)</f>
        <v>CONTRAT</v>
      </c>
      <c r="D175" t="str">
        <f>IF(ISBLANK('ENGAGEMENTS 2026'!C175),"",'ENGAGEMENTS 2026'!G175)</f>
        <v>NAJI RABEH  -  Chargé de la gestion des écrans publicitaires</v>
      </c>
      <c r="E175" t="str">
        <f>IF(ISBLANK('ENGAGEMENTS 2026'!C175),"",'ENGAGEMENTS 2026'!I175)</f>
        <v>APPROUVE</v>
      </c>
      <c r="F175">
        <f>IF(ISBLANK('ENGAGEMENTS 2026'!C175),"",'ENGAGEMENTS 2026'!J175)</f>
        <v>0</v>
      </c>
      <c r="G175" t="str">
        <f>IF(ISBLANK('ENGAGEMENTS 2026'!C175),"",'ENGAGEMENTS 2026'!M175)</f>
        <v>FONCTIONNEMENT</v>
      </c>
      <c r="H175" t="str">
        <f>IF(ISBLANK('ENGAGEMENTS 2026'!C175),"",'ENGAGEMENTS 2026'!AF175)</f>
        <v>ENGAGE</v>
      </c>
      <c r="I175" t="str">
        <f>IF(ISBLANK('ENGAGEMENTS 2026'!C175),"",'ENGAGEMENTS 2026'!H175)</f>
        <v>VALIDE</v>
      </c>
      <c r="J175" s="72">
        <f>IF(ISBLANK('ENGAGEMENTS 2026'!C175),"",IF(AND(OR($E175="INFRUCTUEUX",$E175="ANNULE"),$C175="AOO-M"),'ENGAGEMENTS 2026'!P175,IF($H175="EN COURS DE PREENGAGEMENT",'ENGAGEMENTS 2026'!O175,IF($H175="PREENGAGE",IF($E175="ATTRIBUE",'ENGAGEMENTS 2026'!AE175,'ENGAGEMENTS 2026'!O175),'ENGAGEMENTS 2026'!AE175))))</f>
        <v>120000</v>
      </c>
      <c r="K175" s="97">
        <f>IF(ISBLANK('ENGAGEMENTS 2026'!W175),"",'ENGAGEMENTS 2026'!W175)</f>
        <v>46387</v>
      </c>
      <c r="L175" s="73">
        <f t="shared" ca="1" si="4"/>
        <v>-99</v>
      </c>
      <c r="M175" t="str">
        <f t="shared" si="5"/>
        <v>Engagé</v>
      </c>
      <c r="N175" t="str">
        <f>IF(ISBLANK('ENGAGEMENTS 2026'!C175),"",'ENGAGEMENTS 2026'!L175)</f>
        <v>Ordinaire</v>
      </c>
      <c r="O175" t="str">
        <f>IF(ISBLANK('ENGAGEMENTS 2026'!C175),"",'ENGAGEMENTS 2026'!M175)</f>
        <v>FONCTIONNEMENT</v>
      </c>
      <c r="P175" t="str">
        <f>IF(ISBLANK('ENGAGEMENTS 2026'!C175),"",'ENGAGEMENTS 2026'!K175)</f>
        <v>NON CONCERNE</v>
      </c>
      <c r="Q175" t="str">
        <f>IF($A175="","",IF(OR($E175="INFRUCTUEUX",$E175="ANNULE"),$A175&amp;"|"&amp;(COUNTIFS($A$2:$A175,$A175,$E$2:$E175,"INFRUCTUEUX")+COUNTIFS($A$2:$A175,$A175,$E$2:$E175,"ANNULE")),""))</f>
        <v/>
      </c>
    </row>
    <row r="176" spans="1:17" x14ac:dyDescent="0.25">
      <c r="A176" t="str">
        <f>IF(ISBLANK('ENGAGEMENTS 2026'!C176),"",IF('ENGAGEMENTS 2026'!C176="DTSI","DCT",'ENGAGEMENTS 2026'!C176))</f>
        <v>DRPSD</v>
      </c>
      <c r="B176" t="str">
        <f>IF(ISBLANK('ENGAGEMENTS 2026'!C176),"",'ENGAGEMENTS 2026'!D176)</f>
        <v>PV N° : 01RC2025- DRPSD</v>
      </c>
      <c r="C176" t="str">
        <f>IF(ISBLANK('ENGAGEMENTS 2026'!C176),"",'ENGAGEMENTS 2026'!E176)</f>
        <v>CONTRAT</v>
      </c>
      <c r="D176" t="str">
        <f>IF(ISBLANK('ENGAGEMENTS 2026'!C176),"",'ENGAGEMENTS 2026'!G176)</f>
        <v>MOHAMED CHARIF DJEBLI  -  Informaticien, chargé de la sécurisation des plateformes digitales de la SNRT</v>
      </c>
      <c r="E176" t="str">
        <f>IF(ISBLANK('ENGAGEMENTS 2026'!C176),"",'ENGAGEMENTS 2026'!I176)</f>
        <v>APPROUVE</v>
      </c>
      <c r="F176">
        <f>IF(ISBLANK('ENGAGEMENTS 2026'!C176),"",'ENGAGEMENTS 2026'!J176)</f>
        <v>0</v>
      </c>
      <c r="G176" t="str">
        <f>IF(ISBLANK('ENGAGEMENTS 2026'!C176),"",'ENGAGEMENTS 2026'!M176)</f>
        <v>FONCTIONNEMENT</v>
      </c>
      <c r="H176" t="str">
        <f>IF(ISBLANK('ENGAGEMENTS 2026'!C176),"",'ENGAGEMENTS 2026'!AF176)</f>
        <v>ENGAGE</v>
      </c>
      <c r="I176" t="str">
        <f>IF(ISBLANK('ENGAGEMENTS 2026'!C176),"",'ENGAGEMENTS 2026'!H176)</f>
        <v>VALIDE</v>
      </c>
      <c r="J176" s="72">
        <f>IF(ISBLANK('ENGAGEMENTS 2026'!C176),"",IF(AND(OR($E176="INFRUCTUEUX",$E176="ANNULE"),$C176="AOO-M"),'ENGAGEMENTS 2026'!P176,IF($H176="EN COURS DE PREENGAGEMENT",'ENGAGEMENTS 2026'!O176,IF($H176="PREENGAGE",IF($E176="ATTRIBUE",'ENGAGEMENTS 2026'!AE176,'ENGAGEMENTS 2026'!O176),'ENGAGEMENTS 2026'!AE176))))</f>
        <v>121212.12</v>
      </c>
      <c r="K176" s="97">
        <f>IF(ISBLANK('ENGAGEMENTS 2026'!W176),"",'ENGAGEMENTS 2026'!W176)</f>
        <v>46387</v>
      </c>
      <c r="L176" s="73">
        <f t="shared" ca="1" si="4"/>
        <v>-99</v>
      </c>
      <c r="M176" t="str">
        <f t="shared" si="5"/>
        <v>Engagé</v>
      </c>
      <c r="N176" t="str">
        <f>IF(ISBLANK('ENGAGEMENTS 2026'!C176),"",'ENGAGEMENTS 2026'!L176)</f>
        <v>Ordinaire</v>
      </c>
      <c r="O176" t="str">
        <f>IF(ISBLANK('ENGAGEMENTS 2026'!C176),"",'ENGAGEMENTS 2026'!M176)</f>
        <v>FONCTIONNEMENT</v>
      </c>
      <c r="P176" t="str">
        <f>IF(ISBLANK('ENGAGEMENTS 2026'!C176),"",'ENGAGEMENTS 2026'!K176)</f>
        <v>NON CONCERNE</v>
      </c>
      <c r="Q176" t="str">
        <f>IF($A176="","",IF(OR($E176="INFRUCTUEUX",$E176="ANNULE"),$A176&amp;"|"&amp;(COUNTIFS($A$2:$A176,$A176,$E$2:$E176,"INFRUCTUEUX")+COUNTIFS($A$2:$A176,$A176,$E$2:$E176,"ANNULE")),""))</f>
        <v/>
      </c>
    </row>
    <row r="177" spans="1:17" x14ac:dyDescent="0.25">
      <c r="A177" t="str">
        <f>IF(ISBLANK('ENGAGEMENTS 2026'!C177),"",IF('ENGAGEMENTS 2026'!C177="DTSI","DCT",'ENGAGEMENTS 2026'!C177))</f>
        <v>DRPSD</v>
      </c>
      <c r="B177" t="str">
        <f>IF(ISBLANK('ENGAGEMENTS 2026'!C177),"",'ENGAGEMENTS 2026'!D177)</f>
        <v>PV N° : 01RC2025-DRPSD-SNRTNEWS</v>
      </c>
      <c r="C177" t="str">
        <f>IF(ISBLANK('ENGAGEMENTS 2026'!C177),"",'ENGAGEMENTS 2026'!E177)</f>
        <v>CONTRAT</v>
      </c>
      <c r="D177" t="str">
        <f>IF(ISBLANK('ENGAGEMENTS 2026'!C177),"",'ENGAGEMENTS 2026'!G177)</f>
        <v>JAMAL EL KHANOUSSI  -  Chargé de la rédaction, de la coordination et de la production du contenu de la plateforme SNRTNEWS.</v>
      </c>
      <c r="E177" t="str">
        <f>IF(ISBLANK('ENGAGEMENTS 2026'!C177),"",'ENGAGEMENTS 2026'!I177)</f>
        <v>APPROUVE</v>
      </c>
      <c r="F177">
        <f>IF(ISBLANK('ENGAGEMENTS 2026'!C177),"",'ENGAGEMENTS 2026'!J177)</f>
        <v>0</v>
      </c>
      <c r="G177" t="str">
        <f>IF(ISBLANK('ENGAGEMENTS 2026'!C177),"",'ENGAGEMENTS 2026'!M177)</f>
        <v>FONCTIONNEMENT</v>
      </c>
      <c r="H177" t="str">
        <f>IF(ISBLANK('ENGAGEMENTS 2026'!C177),"",'ENGAGEMENTS 2026'!AF177)</f>
        <v>ENGAGE</v>
      </c>
      <c r="I177" t="str">
        <f>IF(ISBLANK('ENGAGEMENTS 2026'!C177),"",'ENGAGEMENTS 2026'!H177)</f>
        <v>VALIDE</v>
      </c>
      <c r="J177" s="72">
        <f>IF(ISBLANK('ENGAGEMENTS 2026'!C177),"",IF(AND(OR($E177="INFRUCTUEUX",$E177="ANNULE"),$C177="AOO-M"),'ENGAGEMENTS 2026'!P177,IF($H177="EN COURS DE PREENGAGEMENT",'ENGAGEMENTS 2026'!O177,IF($H177="PREENGAGE",IF($E177="ATTRIBUE",'ENGAGEMENTS 2026'!AE177,'ENGAGEMENTS 2026'!O177),'ENGAGEMENTS 2026'!AE177))))</f>
        <v>694285.68</v>
      </c>
      <c r="K177" s="97">
        <f>IF(ISBLANK('ENGAGEMENTS 2026'!W177),"",'ENGAGEMENTS 2026'!W177)</f>
        <v>46387</v>
      </c>
      <c r="L177" s="73">
        <f t="shared" ca="1" si="4"/>
        <v>-99</v>
      </c>
      <c r="M177" t="str">
        <f t="shared" si="5"/>
        <v>Engagé</v>
      </c>
      <c r="N177" t="str">
        <f>IF(ISBLANK('ENGAGEMENTS 2026'!C177),"",'ENGAGEMENTS 2026'!L177)</f>
        <v>Ordinaire</v>
      </c>
      <c r="O177" t="str">
        <f>IF(ISBLANK('ENGAGEMENTS 2026'!C177),"",'ENGAGEMENTS 2026'!M177)</f>
        <v>FONCTIONNEMENT</v>
      </c>
      <c r="P177" t="str">
        <f>IF(ISBLANK('ENGAGEMENTS 2026'!C177),"",'ENGAGEMENTS 2026'!K177)</f>
        <v>NON CONCERNE</v>
      </c>
      <c r="Q177" t="str">
        <f>IF($A177="","",IF(OR($E177="INFRUCTUEUX",$E177="ANNULE"),$A177&amp;"|"&amp;(COUNTIFS($A$2:$A177,$A177,$E$2:$E177,"INFRUCTUEUX")+COUNTIFS($A$2:$A177,$A177,$E$2:$E177,"ANNULE")),""))</f>
        <v/>
      </c>
    </row>
    <row r="178" spans="1:17" x14ac:dyDescent="0.25">
      <c r="A178" t="str">
        <f>IF(ISBLANK('ENGAGEMENTS 2026'!C178),"",IF('ENGAGEMENTS 2026'!C178="DTSI","DCT",'ENGAGEMENTS 2026'!C178))</f>
        <v>DRPSD</v>
      </c>
      <c r="B178" t="str">
        <f>IF(ISBLANK('ENGAGEMENTS 2026'!C178),"",'ENGAGEMENTS 2026'!D178)</f>
        <v>PV N° : 01RC2025-DRPSD-SNRTNEWS</v>
      </c>
      <c r="C178" t="str">
        <f>IF(ISBLANK('ENGAGEMENTS 2026'!C178),"",'ENGAGEMENTS 2026'!E178)</f>
        <v>CONTRAT</v>
      </c>
      <c r="D178" t="str">
        <f>IF(ISBLANK('ENGAGEMENTS 2026'!C178),"",'ENGAGEMENTS 2026'!G178)</f>
        <v>SALAH ELGOUMRI  -  Journaliste</v>
      </c>
      <c r="E178" t="str">
        <f>IF(ISBLANK('ENGAGEMENTS 2026'!C178),"",'ENGAGEMENTS 2026'!I178)</f>
        <v>APPROUVE</v>
      </c>
      <c r="F178">
        <f>IF(ISBLANK('ENGAGEMENTS 2026'!C178),"",'ENGAGEMENTS 2026'!J178)</f>
        <v>0</v>
      </c>
      <c r="G178" t="str">
        <f>IF(ISBLANK('ENGAGEMENTS 2026'!C178),"",'ENGAGEMENTS 2026'!M178)</f>
        <v>FONCTIONNEMENT</v>
      </c>
      <c r="H178" t="str">
        <f>IF(ISBLANK('ENGAGEMENTS 2026'!C178),"",'ENGAGEMENTS 2026'!AF178)</f>
        <v>ENGAGE</v>
      </c>
      <c r="I178" t="str">
        <f>IF(ISBLANK('ENGAGEMENTS 2026'!C178),"",'ENGAGEMENTS 2026'!H178)</f>
        <v>VALIDE</v>
      </c>
      <c r="J178" s="72">
        <f>IF(ISBLANK('ENGAGEMENTS 2026'!C178),"",IF(AND(OR($E178="INFRUCTUEUX",$E178="ANNULE"),$C178="AOO-M"),'ENGAGEMENTS 2026'!P178,IF($H178="EN COURS DE PREENGAGEMENT",'ENGAGEMENTS 2026'!O178,IF($H178="PREENGAGE",IF($E178="ATTRIBUE",'ENGAGEMENTS 2026'!AE178,'ENGAGEMENTS 2026'!O178),'ENGAGEMENTS 2026'!AE178))))</f>
        <v>127272.72</v>
      </c>
      <c r="K178" s="97">
        <f>IF(ISBLANK('ENGAGEMENTS 2026'!W178),"",'ENGAGEMENTS 2026'!W178)</f>
        <v>46387</v>
      </c>
      <c r="L178" s="73">
        <f t="shared" ca="1" si="4"/>
        <v>-99</v>
      </c>
      <c r="M178" t="str">
        <f t="shared" si="5"/>
        <v>Engagé</v>
      </c>
      <c r="N178" t="str">
        <f>IF(ISBLANK('ENGAGEMENTS 2026'!C178),"",'ENGAGEMENTS 2026'!L178)</f>
        <v>Ordinaire</v>
      </c>
      <c r="O178" t="str">
        <f>IF(ISBLANK('ENGAGEMENTS 2026'!C178),"",'ENGAGEMENTS 2026'!M178)</f>
        <v>FONCTIONNEMENT</v>
      </c>
      <c r="P178" t="str">
        <f>IF(ISBLANK('ENGAGEMENTS 2026'!C178),"",'ENGAGEMENTS 2026'!K178)</f>
        <v>NON CONCERNE</v>
      </c>
      <c r="Q178" t="str">
        <f>IF($A178="","",IF(OR($E178="INFRUCTUEUX",$E178="ANNULE"),$A178&amp;"|"&amp;(COUNTIFS($A$2:$A178,$A178,$E$2:$E178,"INFRUCTUEUX")+COUNTIFS($A$2:$A178,$A178,$E$2:$E178,"ANNULE")),""))</f>
        <v/>
      </c>
    </row>
    <row r="179" spans="1:17" x14ac:dyDescent="0.25">
      <c r="A179" t="str">
        <f>IF(ISBLANK('ENGAGEMENTS 2026'!C179),"",IF('ENGAGEMENTS 2026'!C179="DTSI","DCT",'ENGAGEMENTS 2026'!C179))</f>
        <v>DRPSD</v>
      </c>
      <c r="B179" t="str">
        <f>IF(ISBLANK('ENGAGEMENTS 2026'!C179),"",'ENGAGEMENTS 2026'!D179)</f>
        <v>PV N° : 01RC2025-DRPSD-SNRTNEWS</v>
      </c>
      <c r="C179" t="str">
        <f>IF(ISBLANK('ENGAGEMENTS 2026'!C179),"",'ENGAGEMENTS 2026'!E179)</f>
        <v>CONTRAT</v>
      </c>
      <c r="D179" t="str">
        <f>IF(ISBLANK('ENGAGEMENTS 2026'!C179),"",'ENGAGEMENTS 2026'!G179)</f>
        <v>BOUCHRA EL AOUMARI  -  Assistante de Rédaction</v>
      </c>
      <c r="E179" t="str">
        <f>IF(ISBLANK('ENGAGEMENTS 2026'!C179),"",'ENGAGEMENTS 2026'!I179)</f>
        <v>APPROUVE</v>
      </c>
      <c r="F179">
        <f>IF(ISBLANK('ENGAGEMENTS 2026'!C179),"",'ENGAGEMENTS 2026'!J179)</f>
        <v>0</v>
      </c>
      <c r="G179" t="str">
        <f>IF(ISBLANK('ENGAGEMENTS 2026'!C179),"",'ENGAGEMENTS 2026'!M179)</f>
        <v>FONCTIONNEMENT</v>
      </c>
      <c r="H179" t="str">
        <f>IF(ISBLANK('ENGAGEMENTS 2026'!C179),"",'ENGAGEMENTS 2026'!AF179)</f>
        <v>ENGAGE</v>
      </c>
      <c r="I179" t="str">
        <f>IF(ISBLANK('ENGAGEMENTS 2026'!C179),"",'ENGAGEMENTS 2026'!H179)</f>
        <v>VALIDE</v>
      </c>
      <c r="J179" s="72">
        <f>IF(ISBLANK('ENGAGEMENTS 2026'!C179),"",IF(AND(OR($E179="INFRUCTUEUX",$E179="ANNULE"),$C179="AOO-M"),'ENGAGEMENTS 2026'!P179,IF($H179="EN COURS DE PREENGAGEMENT",'ENGAGEMENTS 2026'!O179,IF($H179="PREENGAGE",IF($E179="ATTRIBUE",'ENGAGEMENTS 2026'!AE179,'ENGAGEMENTS 2026'!O179),'ENGAGEMENTS 2026'!AE179))))</f>
        <v>193939.44</v>
      </c>
      <c r="K179" s="97">
        <f>IF(ISBLANK('ENGAGEMENTS 2026'!W179),"",'ENGAGEMENTS 2026'!W179)</f>
        <v>46387</v>
      </c>
      <c r="L179" s="73">
        <f t="shared" ca="1" si="4"/>
        <v>-99</v>
      </c>
      <c r="M179" t="str">
        <f t="shared" si="5"/>
        <v>Engagé</v>
      </c>
      <c r="N179" t="str">
        <f>IF(ISBLANK('ENGAGEMENTS 2026'!C179),"",'ENGAGEMENTS 2026'!L179)</f>
        <v>Ordinaire</v>
      </c>
      <c r="O179" t="str">
        <f>IF(ISBLANK('ENGAGEMENTS 2026'!C179),"",'ENGAGEMENTS 2026'!M179)</f>
        <v>FONCTIONNEMENT</v>
      </c>
      <c r="P179" t="str">
        <f>IF(ISBLANK('ENGAGEMENTS 2026'!C179),"",'ENGAGEMENTS 2026'!K179)</f>
        <v>NON CONCERNE</v>
      </c>
      <c r="Q179" t="str">
        <f>IF($A179="","",IF(OR($E179="INFRUCTUEUX",$E179="ANNULE"),$A179&amp;"|"&amp;(COUNTIFS($A$2:$A179,$A179,$E$2:$E179,"INFRUCTUEUX")+COUNTIFS($A$2:$A179,$A179,$E$2:$E179,"ANNULE")),""))</f>
        <v/>
      </c>
    </row>
    <row r="180" spans="1:17" x14ac:dyDescent="0.25">
      <c r="A180" t="str">
        <f>IF(ISBLANK('ENGAGEMENTS 2026'!C180),"",IF('ENGAGEMENTS 2026'!C180="DTSI","DCT",'ENGAGEMENTS 2026'!C180))</f>
        <v>DRPSD</v>
      </c>
      <c r="B180" t="str">
        <f>IF(ISBLANK('ENGAGEMENTS 2026'!C180),"",'ENGAGEMENTS 2026'!D180)</f>
        <v>PV N° : 01RC2025-DRPSD-SNRTNEWS</v>
      </c>
      <c r="C180" t="str">
        <f>IF(ISBLANK('ENGAGEMENTS 2026'!C180),"",'ENGAGEMENTS 2026'!E180)</f>
        <v>CONTRAT</v>
      </c>
      <c r="D180" t="str">
        <f>IF(ISBLANK('ENGAGEMENTS 2026'!C180),"",'ENGAGEMENTS 2026'!G180)</f>
        <v>MOHAMMED ELASRI  -  Chef Monteur</v>
      </c>
      <c r="E180" t="str">
        <f>IF(ISBLANK('ENGAGEMENTS 2026'!C180),"",'ENGAGEMENTS 2026'!I180)</f>
        <v>APPROUVE</v>
      </c>
      <c r="F180">
        <f>IF(ISBLANK('ENGAGEMENTS 2026'!C180),"",'ENGAGEMENTS 2026'!J180)</f>
        <v>0</v>
      </c>
      <c r="G180" t="str">
        <f>IF(ISBLANK('ENGAGEMENTS 2026'!C180),"",'ENGAGEMENTS 2026'!M180)</f>
        <v>FONCTIONNEMENT</v>
      </c>
      <c r="H180" t="str">
        <f>IF(ISBLANK('ENGAGEMENTS 2026'!C180),"",'ENGAGEMENTS 2026'!AF180)</f>
        <v>ENGAGE</v>
      </c>
      <c r="I180" t="str">
        <f>IF(ISBLANK('ENGAGEMENTS 2026'!C180),"",'ENGAGEMENTS 2026'!H180)</f>
        <v>VALIDE</v>
      </c>
      <c r="J180" s="72">
        <f>IF(ISBLANK('ENGAGEMENTS 2026'!C180),"",IF(AND(OR($E180="INFRUCTUEUX",$E180="ANNULE"),$C180="AOO-M"),'ENGAGEMENTS 2026'!P180,IF($H180="EN COURS DE PREENGAGEMENT",'ENGAGEMENTS 2026'!O180,IF($H180="PREENGAGE",IF($E180="ATTRIBUE",'ENGAGEMENTS 2026'!AE180,'ENGAGEMENTS 2026'!O180),'ENGAGEMENTS 2026'!AE180))))</f>
        <v>240000</v>
      </c>
      <c r="K180" s="97">
        <f>IF(ISBLANK('ENGAGEMENTS 2026'!W180),"",'ENGAGEMENTS 2026'!W180)</f>
        <v>46387</v>
      </c>
      <c r="L180" s="73">
        <f t="shared" ca="1" si="4"/>
        <v>-99</v>
      </c>
      <c r="M180" t="str">
        <f t="shared" si="5"/>
        <v>Engagé</v>
      </c>
      <c r="N180" t="str">
        <f>IF(ISBLANK('ENGAGEMENTS 2026'!C180),"",'ENGAGEMENTS 2026'!L180)</f>
        <v>Ordinaire</v>
      </c>
      <c r="O180" t="str">
        <f>IF(ISBLANK('ENGAGEMENTS 2026'!C180),"",'ENGAGEMENTS 2026'!M180)</f>
        <v>FONCTIONNEMENT</v>
      </c>
      <c r="P180" t="str">
        <f>IF(ISBLANK('ENGAGEMENTS 2026'!C180),"",'ENGAGEMENTS 2026'!K180)</f>
        <v>NON CONCERNE</v>
      </c>
      <c r="Q180" t="str">
        <f>IF($A180="","",IF(OR($E180="INFRUCTUEUX",$E180="ANNULE"),$A180&amp;"|"&amp;(COUNTIFS($A$2:$A180,$A180,$E$2:$E180,"INFRUCTUEUX")+COUNTIFS($A$2:$A180,$A180,$E$2:$E180,"ANNULE")),""))</f>
        <v/>
      </c>
    </row>
    <row r="181" spans="1:17" x14ac:dyDescent="0.25">
      <c r="A181" t="str">
        <f>IF(ISBLANK('ENGAGEMENTS 2026'!C181),"",IF('ENGAGEMENTS 2026'!C181="DTSI","DCT",'ENGAGEMENTS 2026'!C181))</f>
        <v>DRPSD</v>
      </c>
      <c r="B181" t="str">
        <f>IF(ISBLANK('ENGAGEMENTS 2026'!C181),"",'ENGAGEMENTS 2026'!D181)</f>
        <v>PV N° : 01RC2025-DRPSD-SNRTNEWS</v>
      </c>
      <c r="C181" t="str">
        <f>IF(ISBLANK('ENGAGEMENTS 2026'!C181),"",'ENGAGEMENTS 2026'!E181)</f>
        <v>CONTRAT</v>
      </c>
      <c r="D181" t="str">
        <f>IF(ISBLANK('ENGAGEMENTS 2026'!C181),"",'ENGAGEMENTS 2026'!G181)</f>
        <v>MOUSSA MATROUF  -  Secrétaire de Rédaction</v>
      </c>
      <c r="E181" t="str">
        <f>IF(ISBLANK('ENGAGEMENTS 2026'!C181),"",'ENGAGEMENTS 2026'!I181)</f>
        <v>APPROUVE</v>
      </c>
      <c r="F181">
        <f>IF(ISBLANK('ENGAGEMENTS 2026'!C181),"",'ENGAGEMENTS 2026'!J181)</f>
        <v>0</v>
      </c>
      <c r="G181" t="str">
        <f>IF(ISBLANK('ENGAGEMENTS 2026'!C181),"",'ENGAGEMENTS 2026'!M181)</f>
        <v>FONCTIONNEMENT</v>
      </c>
      <c r="H181" t="str">
        <f>IF(ISBLANK('ENGAGEMENTS 2026'!C181),"",'ENGAGEMENTS 2026'!AF181)</f>
        <v>ENGAGE</v>
      </c>
      <c r="I181" t="str">
        <f>IF(ISBLANK('ENGAGEMENTS 2026'!C181),"",'ENGAGEMENTS 2026'!H181)</f>
        <v>VALIDE</v>
      </c>
      <c r="J181" s="72">
        <f>IF(ISBLANK('ENGAGEMENTS 2026'!C181),"",IF(AND(OR($E181="INFRUCTUEUX",$E181="ANNULE"),$C181="AOO-M"),'ENGAGEMENTS 2026'!P181,IF($H181="EN COURS DE PREENGAGEMENT",'ENGAGEMENTS 2026'!O181,IF($H181="PREENGAGE",IF($E181="ATTRIBUE",'ENGAGEMENTS 2026'!AE181,'ENGAGEMENTS 2026'!O181),'ENGAGEMENTS 2026'!AE181))))</f>
        <v>377142.72</v>
      </c>
      <c r="K181" s="97">
        <f>IF(ISBLANK('ENGAGEMENTS 2026'!W181),"",'ENGAGEMENTS 2026'!W181)</f>
        <v>46387</v>
      </c>
      <c r="L181" s="73">
        <f t="shared" ca="1" si="4"/>
        <v>-99</v>
      </c>
      <c r="M181" t="str">
        <f t="shared" si="5"/>
        <v>Engagé</v>
      </c>
      <c r="N181" t="str">
        <f>IF(ISBLANK('ENGAGEMENTS 2026'!C181),"",'ENGAGEMENTS 2026'!L181)</f>
        <v>Ordinaire</v>
      </c>
      <c r="O181" t="str">
        <f>IF(ISBLANK('ENGAGEMENTS 2026'!C181),"",'ENGAGEMENTS 2026'!M181)</f>
        <v>FONCTIONNEMENT</v>
      </c>
      <c r="P181" t="str">
        <f>IF(ISBLANK('ENGAGEMENTS 2026'!C181),"",'ENGAGEMENTS 2026'!K181)</f>
        <v>NON CONCERNE</v>
      </c>
      <c r="Q181" t="str">
        <f>IF($A181="","",IF(OR($E181="INFRUCTUEUX",$E181="ANNULE"),$A181&amp;"|"&amp;(COUNTIFS($A$2:$A181,$A181,$E$2:$E181,"INFRUCTUEUX")+COUNTIFS($A$2:$A181,$A181,$E$2:$E181,"ANNULE")),""))</f>
        <v/>
      </c>
    </row>
    <row r="182" spans="1:17" x14ac:dyDescent="0.25">
      <c r="A182" t="str">
        <f>IF(ISBLANK('ENGAGEMENTS 2026'!C182),"",IF('ENGAGEMENTS 2026'!C182="DTSI","DCT",'ENGAGEMENTS 2026'!C182))</f>
        <v>DRPSD</v>
      </c>
      <c r="B182" t="str">
        <f>IF(ISBLANK('ENGAGEMENTS 2026'!C182),"",'ENGAGEMENTS 2026'!D182)</f>
        <v>PV N° : 01RC2025-DRPSD-SNRTNEWS</v>
      </c>
      <c r="C182" t="str">
        <f>IF(ISBLANK('ENGAGEMENTS 2026'!C182),"",'ENGAGEMENTS 2026'!E182)</f>
        <v>CONTRAT</v>
      </c>
      <c r="D182" t="str">
        <f>IF(ISBLANK('ENGAGEMENTS 2026'!C182),"",'ENGAGEMENTS 2026'!G182)</f>
        <v>MUSTAPHA AZOUGAH  -  Secrétaire de Rédaction</v>
      </c>
      <c r="E182" t="str">
        <f>IF(ISBLANK('ENGAGEMENTS 2026'!C182),"",'ENGAGEMENTS 2026'!I182)</f>
        <v>APPROUVE</v>
      </c>
      <c r="F182">
        <f>IF(ISBLANK('ENGAGEMENTS 2026'!C182),"",'ENGAGEMENTS 2026'!J182)</f>
        <v>0</v>
      </c>
      <c r="G182" t="str">
        <f>IF(ISBLANK('ENGAGEMENTS 2026'!C182),"",'ENGAGEMENTS 2026'!M182)</f>
        <v>FONCTIONNEMENT</v>
      </c>
      <c r="H182" t="str">
        <f>IF(ISBLANK('ENGAGEMENTS 2026'!C182),"",'ENGAGEMENTS 2026'!AF182)</f>
        <v>ENGAGE</v>
      </c>
      <c r="I182" t="str">
        <f>IF(ISBLANK('ENGAGEMENTS 2026'!C182),"",'ENGAGEMENTS 2026'!H182)</f>
        <v>VALIDE</v>
      </c>
      <c r="J182" s="72">
        <f>IF(ISBLANK('ENGAGEMENTS 2026'!C182),"",IF(AND(OR($E182="INFRUCTUEUX",$E182="ANNULE"),$C182="AOO-M"),'ENGAGEMENTS 2026'!P182,IF($H182="EN COURS DE PREENGAGEMENT",'ENGAGEMENTS 2026'!O182,IF($H182="PREENGAGE",IF($E182="ATTRIBUE",'ENGAGEMENTS 2026'!AE182,'ENGAGEMENTS 2026'!O182),'ENGAGEMENTS 2026'!AE182))))</f>
        <v>342857.04</v>
      </c>
      <c r="K182" s="97">
        <f>IF(ISBLANK('ENGAGEMENTS 2026'!W182),"",'ENGAGEMENTS 2026'!W182)</f>
        <v>46387</v>
      </c>
      <c r="L182" s="73">
        <f t="shared" ca="1" si="4"/>
        <v>-99</v>
      </c>
      <c r="M182" t="str">
        <f t="shared" si="5"/>
        <v>Engagé</v>
      </c>
      <c r="N182" t="str">
        <f>IF(ISBLANK('ENGAGEMENTS 2026'!C182),"",'ENGAGEMENTS 2026'!L182)</f>
        <v>Ordinaire</v>
      </c>
      <c r="O182" t="str">
        <f>IF(ISBLANK('ENGAGEMENTS 2026'!C182),"",'ENGAGEMENTS 2026'!M182)</f>
        <v>FONCTIONNEMENT</v>
      </c>
      <c r="P182" t="str">
        <f>IF(ISBLANK('ENGAGEMENTS 2026'!C182),"",'ENGAGEMENTS 2026'!K182)</f>
        <v>NON CONCERNE</v>
      </c>
      <c r="Q182" t="str">
        <f>IF($A182="","",IF(OR($E182="INFRUCTUEUX",$E182="ANNULE"),$A182&amp;"|"&amp;(COUNTIFS($A$2:$A182,$A182,$E$2:$E182,"INFRUCTUEUX")+COUNTIFS($A$2:$A182,$A182,$E$2:$E182,"ANNULE")),""))</f>
        <v/>
      </c>
    </row>
    <row r="183" spans="1:17" x14ac:dyDescent="0.25">
      <c r="A183" t="str">
        <f>IF(ISBLANK('ENGAGEMENTS 2026'!C183),"",IF('ENGAGEMENTS 2026'!C183="DTSI","DCT",'ENGAGEMENTS 2026'!C183))</f>
        <v>DRPSD</v>
      </c>
      <c r="B183" t="str">
        <f>IF(ISBLANK('ENGAGEMENTS 2026'!C183),"",'ENGAGEMENTS 2026'!D183)</f>
        <v>PV N° : 01RC2025-DRPSD-SNRTNEWS</v>
      </c>
      <c r="C183" t="str">
        <f>IF(ISBLANK('ENGAGEMENTS 2026'!C183),"",'ENGAGEMENTS 2026'!E183)</f>
        <v>CONTRAT</v>
      </c>
      <c r="D183" t="str">
        <f>IF(ISBLANK('ENGAGEMENTS 2026'!C183),"",'ENGAGEMENTS 2026'!G183)</f>
        <v>WALID KDIDIR -  Monteur - Infographiste</v>
      </c>
      <c r="E183" t="str">
        <f>IF(ISBLANK('ENGAGEMENTS 2026'!C183),"",'ENGAGEMENTS 2026'!I183)</f>
        <v>APPROUVE</v>
      </c>
      <c r="F183">
        <f>IF(ISBLANK('ENGAGEMENTS 2026'!C183),"",'ENGAGEMENTS 2026'!J183)</f>
        <v>0</v>
      </c>
      <c r="G183" t="str">
        <f>IF(ISBLANK('ENGAGEMENTS 2026'!C183),"",'ENGAGEMENTS 2026'!M183)</f>
        <v>FONCTIONNEMENT</v>
      </c>
      <c r="H183" t="str">
        <f>IF(ISBLANK('ENGAGEMENTS 2026'!C183),"",'ENGAGEMENTS 2026'!AF183)</f>
        <v>ENGAGE</v>
      </c>
      <c r="I183" t="str">
        <f>IF(ISBLANK('ENGAGEMENTS 2026'!C183),"",'ENGAGEMENTS 2026'!H183)</f>
        <v>VALIDE</v>
      </c>
      <c r="J183" s="72">
        <f>IF(ISBLANK('ENGAGEMENTS 2026'!C183),"",IF(AND(OR($E183="INFRUCTUEUX",$E183="ANNULE"),$C183="AOO-M"),'ENGAGEMENTS 2026'!P183,IF($H183="EN COURS DE PREENGAGEMENT",'ENGAGEMENTS 2026'!O183,IF($H183="PREENGAGE",IF($E183="ATTRIBUE",'ENGAGEMENTS 2026'!AE183,'ENGAGEMENTS 2026'!O183),'ENGAGEMENTS 2026'!AE183))))</f>
        <v>126000</v>
      </c>
      <c r="K183" s="97">
        <f>IF(ISBLANK('ENGAGEMENTS 2026'!W183),"",'ENGAGEMENTS 2026'!W183)</f>
        <v>46387</v>
      </c>
      <c r="L183" s="73">
        <f t="shared" ca="1" si="4"/>
        <v>-99</v>
      </c>
      <c r="M183" t="str">
        <f t="shared" si="5"/>
        <v>Engagé</v>
      </c>
      <c r="N183" t="str">
        <f>IF(ISBLANK('ENGAGEMENTS 2026'!C183),"",'ENGAGEMENTS 2026'!L183)</f>
        <v>Ordinaire</v>
      </c>
      <c r="O183" t="str">
        <f>IF(ISBLANK('ENGAGEMENTS 2026'!C183),"",'ENGAGEMENTS 2026'!M183)</f>
        <v>FONCTIONNEMENT</v>
      </c>
      <c r="P183" t="str">
        <f>IF(ISBLANK('ENGAGEMENTS 2026'!C183),"",'ENGAGEMENTS 2026'!K183)</f>
        <v>NON CONCERNE</v>
      </c>
      <c r="Q183" t="str">
        <f>IF($A183="","",IF(OR($E183="INFRUCTUEUX",$E183="ANNULE"),$A183&amp;"|"&amp;(COUNTIFS($A$2:$A183,$A183,$E$2:$E183,"INFRUCTUEUX")+COUNTIFS($A$2:$A183,$A183,$E$2:$E183,"ANNULE")),""))</f>
        <v/>
      </c>
    </row>
    <row r="184" spans="1:17" x14ac:dyDescent="0.25">
      <c r="A184" t="str">
        <f>IF(ISBLANK('ENGAGEMENTS 2026'!C184),"",IF('ENGAGEMENTS 2026'!C184="DTSI","DCT",'ENGAGEMENTS 2026'!C184))</f>
        <v>DRPSD</v>
      </c>
      <c r="B184" t="str">
        <f>IF(ISBLANK('ENGAGEMENTS 2026'!C184),"",'ENGAGEMENTS 2026'!D184)</f>
        <v>PV N° : 01RC2025-DRPSD-SNRTNEWS</v>
      </c>
      <c r="C184" t="str">
        <f>IF(ISBLANK('ENGAGEMENTS 2026'!C184),"",'ENGAGEMENTS 2026'!E184)</f>
        <v>CONTRAT</v>
      </c>
      <c r="D184" t="str">
        <f>IF(ISBLANK('ENGAGEMENTS 2026'!C184),"",'ENGAGEMENTS 2026'!G184)</f>
        <v>HAMZA BAMMOU  -  Journaliste</v>
      </c>
      <c r="E184" t="str">
        <f>IF(ISBLANK('ENGAGEMENTS 2026'!C184),"",'ENGAGEMENTS 2026'!I184)</f>
        <v>APPROUVE</v>
      </c>
      <c r="F184">
        <f>IF(ISBLANK('ENGAGEMENTS 2026'!C184),"",'ENGAGEMENTS 2026'!J184)</f>
        <v>0</v>
      </c>
      <c r="G184" t="str">
        <f>IF(ISBLANK('ENGAGEMENTS 2026'!C184),"",'ENGAGEMENTS 2026'!M184)</f>
        <v>FONCTIONNEMENT</v>
      </c>
      <c r="H184" t="str">
        <f>IF(ISBLANK('ENGAGEMENTS 2026'!C184),"",'ENGAGEMENTS 2026'!AF184)</f>
        <v>ENGAGE</v>
      </c>
      <c r="I184" t="str">
        <f>IF(ISBLANK('ENGAGEMENTS 2026'!C184),"",'ENGAGEMENTS 2026'!H184)</f>
        <v>VALIDE</v>
      </c>
      <c r="J184" s="72">
        <f>IF(ISBLANK('ENGAGEMENTS 2026'!C184),"",IF(AND(OR($E184="INFRUCTUEUX",$E184="ANNULE"),$C184="AOO-M"),'ENGAGEMENTS 2026'!P184,IF($H184="EN COURS DE PREENGAGEMENT",'ENGAGEMENTS 2026'!O184,IF($H184="PREENGAGE",IF($E184="ATTRIBUE",'ENGAGEMENTS 2026'!AE184,'ENGAGEMENTS 2026'!O184),'ENGAGEMENTS 2026'!AE184))))</f>
        <v>126000</v>
      </c>
      <c r="K184" s="97">
        <f>IF(ISBLANK('ENGAGEMENTS 2026'!W184),"",'ENGAGEMENTS 2026'!W184)</f>
        <v>46387</v>
      </c>
      <c r="L184" s="73">
        <f t="shared" ca="1" si="4"/>
        <v>-99</v>
      </c>
      <c r="M184" t="str">
        <f t="shared" si="5"/>
        <v>Engagé</v>
      </c>
      <c r="N184" t="str">
        <f>IF(ISBLANK('ENGAGEMENTS 2026'!C184),"",'ENGAGEMENTS 2026'!L184)</f>
        <v>Ordinaire</v>
      </c>
      <c r="O184" t="str">
        <f>IF(ISBLANK('ENGAGEMENTS 2026'!C184),"",'ENGAGEMENTS 2026'!M184)</f>
        <v>FONCTIONNEMENT</v>
      </c>
      <c r="P184" t="str">
        <f>IF(ISBLANK('ENGAGEMENTS 2026'!C184),"",'ENGAGEMENTS 2026'!K184)</f>
        <v>NON CONCERNE</v>
      </c>
      <c r="Q184" t="str">
        <f>IF($A184="","",IF(OR($E184="INFRUCTUEUX",$E184="ANNULE"),$A184&amp;"|"&amp;(COUNTIFS($A$2:$A184,$A184,$E$2:$E184,"INFRUCTUEUX")+COUNTIFS($A$2:$A184,$A184,$E$2:$E184,"ANNULE")),""))</f>
        <v/>
      </c>
    </row>
    <row r="185" spans="1:17" x14ac:dyDescent="0.25">
      <c r="A185" t="str">
        <f>IF(ISBLANK('ENGAGEMENTS 2026'!C185),"",IF('ENGAGEMENTS 2026'!C185="DTSI","DCT",'ENGAGEMENTS 2026'!C185))</f>
        <v>TAMAZIGHT</v>
      </c>
      <c r="B185" t="str">
        <f>IF(ISBLANK('ENGAGEMENTS 2026'!C185),"",'ENGAGEMENTS 2026'!D185)</f>
        <v>PV N° : 01RC2025- DCPCART</v>
      </c>
      <c r="C185" t="str">
        <f>IF(ISBLANK('ENGAGEMENTS 2026'!C185),"",'ENGAGEMENTS 2026'!E185)</f>
        <v>CONTRAT</v>
      </c>
      <c r="D185" t="str">
        <f>IF(ISBLANK('ENGAGEMENTS 2026'!C185),"",'ENGAGEMENTS 2026'!G185)</f>
        <v>NARJISS EL GOURARI  -  Maquilleuse coiffeuse et habilleuse sénior</v>
      </c>
      <c r="E185" t="str">
        <f>IF(ISBLANK('ENGAGEMENTS 2026'!C185),"",'ENGAGEMENTS 2026'!I185)</f>
        <v>APPROUVE</v>
      </c>
      <c r="F185">
        <f>IF(ISBLANK('ENGAGEMENTS 2026'!C185),"",'ENGAGEMENTS 2026'!J185)</f>
        <v>0</v>
      </c>
      <c r="G185" t="str">
        <f>IF(ISBLANK('ENGAGEMENTS 2026'!C185),"",'ENGAGEMENTS 2026'!M185)</f>
        <v>FONCTIONNEMENT</v>
      </c>
      <c r="H185" t="str">
        <f>IF(ISBLANK('ENGAGEMENTS 2026'!C185),"",'ENGAGEMENTS 2026'!AF185)</f>
        <v>ENGAGE</v>
      </c>
      <c r="I185" t="str">
        <f>IF(ISBLANK('ENGAGEMENTS 2026'!C185),"",'ENGAGEMENTS 2026'!H185)</f>
        <v>VALIDE</v>
      </c>
      <c r="J185" s="72">
        <f>IF(ISBLANK('ENGAGEMENTS 2026'!C185),"",IF(AND(OR($E185="INFRUCTUEUX",$E185="ANNULE"),$C185="AOO-M"),'ENGAGEMENTS 2026'!P185,IF($H185="EN COURS DE PREENGAGEMENT",'ENGAGEMENTS 2026'!O185,IF($H185="PREENGAGE",IF($E185="ATTRIBUE",'ENGAGEMENTS 2026'!AE185,'ENGAGEMENTS 2026'!O185),'ENGAGEMENTS 2026'!AE185))))</f>
        <v>84000</v>
      </c>
      <c r="K185" s="97">
        <f>IF(ISBLANK('ENGAGEMENTS 2026'!W185),"",'ENGAGEMENTS 2026'!W185)</f>
        <v>46387</v>
      </c>
      <c r="L185" s="73">
        <f t="shared" ca="1" si="4"/>
        <v>-99</v>
      </c>
      <c r="M185" t="str">
        <f t="shared" si="5"/>
        <v>Engagé</v>
      </c>
      <c r="N185" t="str">
        <f>IF(ISBLANK('ENGAGEMENTS 2026'!C185),"",'ENGAGEMENTS 2026'!L185)</f>
        <v>Ordinaire</v>
      </c>
      <c r="O185" t="str">
        <f>IF(ISBLANK('ENGAGEMENTS 2026'!C185),"",'ENGAGEMENTS 2026'!M185)</f>
        <v>FONCTIONNEMENT</v>
      </c>
      <c r="P185" t="str">
        <f>IF(ISBLANK('ENGAGEMENTS 2026'!C185),"",'ENGAGEMENTS 2026'!K185)</f>
        <v>NON CONCERNE</v>
      </c>
      <c r="Q185" t="str">
        <f>IF($A185="","",IF(OR($E185="INFRUCTUEUX",$E185="ANNULE"),$A185&amp;"|"&amp;(COUNTIFS($A$2:$A185,$A185,$E$2:$E185,"INFRUCTUEUX")+COUNTIFS($A$2:$A185,$A185,$E$2:$E185,"ANNULE")),""))</f>
        <v/>
      </c>
    </row>
    <row r="186" spans="1:17" x14ac:dyDescent="0.25">
      <c r="A186" t="str">
        <f>IF(ISBLANK('ENGAGEMENTS 2026'!C186),"",IF('ENGAGEMENTS 2026'!C186="DTSI","DCT",'ENGAGEMENTS 2026'!C186))</f>
        <v>TAMAZIGHT</v>
      </c>
      <c r="B186" t="str">
        <f>IF(ISBLANK('ENGAGEMENTS 2026'!C186),"",'ENGAGEMENTS 2026'!D186)</f>
        <v>PV N° : 01RC2025- DCPCART</v>
      </c>
      <c r="C186" t="str">
        <f>IF(ISBLANK('ENGAGEMENTS 2026'!C186),"",'ENGAGEMENTS 2026'!E186)</f>
        <v>CONTRAT</v>
      </c>
      <c r="D186" t="str">
        <f>IF(ISBLANK('ENGAGEMENTS 2026'!C186),"",'ENGAGEMENTS 2026'!G186)</f>
        <v>KARIM DRISS AZIZ  -  Infographiste/Créer et gérer les playlists pour le JT</v>
      </c>
      <c r="E186" t="str">
        <f>IF(ISBLANK('ENGAGEMENTS 2026'!C186),"",'ENGAGEMENTS 2026'!I186)</f>
        <v>APPROUVE</v>
      </c>
      <c r="F186">
        <f>IF(ISBLANK('ENGAGEMENTS 2026'!C186),"",'ENGAGEMENTS 2026'!J186)</f>
        <v>0</v>
      </c>
      <c r="G186" t="str">
        <f>IF(ISBLANK('ENGAGEMENTS 2026'!C186),"",'ENGAGEMENTS 2026'!M186)</f>
        <v>FONCTIONNEMENT</v>
      </c>
      <c r="H186" t="str">
        <f>IF(ISBLANK('ENGAGEMENTS 2026'!C186),"",'ENGAGEMENTS 2026'!AF186)</f>
        <v>ENGAGE</v>
      </c>
      <c r="I186" t="str">
        <f>IF(ISBLANK('ENGAGEMENTS 2026'!C186),"",'ENGAGEMENTS 2026'!H186)</f>
        <v>VALIDE</v>
      </c>
      <c r="J186" s="72">
        <f>IF(ISBLANK('ENGAGEMENTS 2026'!C186),"",IF(AND(OR($E186="INFRUCTUEUX",$E186="ANNULE"),$C186="AOO-M"),'ENGAGEMENTS 2026'!P186,IF($H186="EN COURS DE PREENGAGEMENT",'ENGAGEMENTS 2026'!O186,IF($H186="PREENGAGE",IF($E186="ATTRIBUE",'ENGAGEMENTS 2026'!AE186,'ENGAGEMENTS 2026'!O186),'ENGAGEMENTS 2026'!AE186))))</f>
        <v>109200</v>
      </c>
      <c r="K186" s="97">
        <f>IF(ISBLANK('ENGAGEMENTS 2026'!W186),"",'ENGAGEMENTS 2026'!W186)</f>
        <v>46387</v>
      </c>
      <c r="L186" s="73">
        <f t="shared" ca="1" si="4"/>
        <v>-99</v>
      </c>
      <c r="M186" t="str">
        <f t="shared" si="5"/>
        <v>Engagé</v>
      </c>
      <c r="N186" t="str">
        <f>IF(ISBLANK('ENGAGEMENTS 2026'!C186),"",'ENGAGEMENTS 2026'!L186)</f>
        <v>Ordinaire</v>
      </c>
      <c r="O186" t="str">
        <f>IF(ISBLANK('ENGAGEMENTS 2026'!C186),"",'ENGAGEMENTS 2026'!M186)</f>
        <v>FONCTIONNEMENT</v>
      </c>
      <c r="P186" t="str">
        <f>IF(ISBLANK('ENGAGEMENTS 2026'!C186),"",'ENGAGEMENTS 2026'!K186)</f>
        <v>NON CONCERNE</v>
      </c>
      <c r="Q186" t="str">
        <f>IF($A186="","",IF(OR($E186="INFRUCTUEUX",$E186="ANNULE"),$A186&amp;"|"&amp;(COUNTIFS($A$2:$A186,$A186,$E$2:$E186,"INFRUCTUEUX")+COUNTIFS($A$2:$A186,$A186,$E$2:$E186,"ANNULE")),""))</f>
        <v/>
      </c>
    </row>
    <row r="187" spans="1:17" x14ac:dyDescent="0.25">
      <c r="A187" t="str">
        <f>IF(ISBLANK('ENGAGEMENTS 2026'!C187),"",IF('ENGAGEMENTS 2026'!C187="DTSI","DCT",'ENGAGEMENTS 2026'!C187))</f>
        <v>TAMAZIGHT</v>
      </c>
      <c r="B187" t="str">
        <f>IF(ISBLANK('ENGAGEMENTS 2026'!C187),"",'ENGAGEMENTS 2026'!D187)</f>
        <v>PV N° : 01RC2025- DCPCART</v>
      </c>
      <c r="C187" t="str">
        <f>IF(ISBLANK('ENGAGEMENTS 2026'!C187),"",'ENGAGEMENTS 2026'!E187)</f>
        <v>CONTRAT</v>
      </c>
      <c r="D187" t="str">
        <f>IF(ISBLANK('ENGAGEMENTS 2026'!C187),"",'ENGAGEMENTS 2026'!G187)</f>
        <v>FATIMA ID -HAMOU  -  Montage Auto-Promotion et Bandes Annonces, Webmaster</v>
      </c>
      <c r="E187" t="str">
        <f>IF(ISBLANK('ENGAGEMENTS 2026'!C187),"",'ENGAGEMENTS 2026'!I187)</f>
        <v>APPROUVE</v>
      </c>
      <c r="F187">
        <f>IF(ISBLANK('ENGAGEMENTS 2026'!C187),"",'ENGAGEMENTS 2026'!J187)</f>
        <v>0</v>
      </c>
      <c r="G187" t="str">
        <f>IF(ISBLANK('ENGAGEMENTS 2026'!C187),"",'ENGAGEMENTS 2026'!M187)</f>
        <v>FONCTIONNEMENT</v>
      </c>
      <c r="H187" t="str">
        <f>IF(ISBLANK('ENGAGEMENTS 2026'!C187),"",'ENGAGEMENTS 2026'!AF187)</f>
        <v>ENGAGE</v>
      </c>
      <c r="I187" t="str">
        <f>IF(ISBLANK('ENGAGEMENTS 2026'!C187),"",'ENGAGEMENTS 2026'!H187)</f>
        <v>VALIDE</v>
      </c>
      <c r="J187" s="72">
        <f>IF(ISBLANK('ENGAGEMENTS 2026'!C187),"",IF(AND(OR($E187="INFRUCTUEUX",$E187="ANNULE"),$C187="AOO-M"),'ENGAGEMENTS 2026'!P187,IF($H187="EN COURS DE PREENGAGEMENT",'ENGAGEMENTS 2026'!O187,IF($H187="PREENGAGE",IF($E187="ATTRIBUE",'ENGAGEMENTS 2026'!AE187,'ENGAGEMENTS 2026'!O187),'ENGAGEMENTS 2026'!AE187))))</f>
        <v>124800</v>
      </c>
      <c r="K187" s="97">
        <f>IF(ISBLANK('ENGAGEMENTS 2026'!W187),"",'ENGAGEMENTS 2026'!W187)</f>
        <v>46387</v>
      </c>
      <c r="L187" s="73">
        <f t="shared" ca="1" si="4"/>
        <v>-99</v>
      </c>
      <c r="M187" t="str">
        <f t="shared" si="5"/>
        <v>Engagé</v>
      </c>
      <c r="N187" t="str">
        <f>IF(ISBLANK('ENGAGEMENTS 2026'!C187),"",'ENGAGEMENTS 2026'!L187)</f>
        <v>Ordinaire</v>
      </c>
      <c r="O187" t="str">
        <f>IF(ISBLANK('ENGAGEMENTS 2026'!C187),"",'ENGAGEMENTS 2026'!M187)</f>
        <v>FONCTIONNEMENT</v>
      </c>
      <c r="P187" t="str">
        <f>IF(ISBLANK('ENGAGEMENTS 2026'!C187),"",'ENGAGEMENTS 2026'!K187)</f>
        <v>NON CONCERNE</v>
      </c>
      <c r="Q187" t="str">
        <f>IF($A187="","",IF(OR($E187="INFRUCTUEUX",$E187="ANNULE"),$A187&amp;"|"&amp;(COUNTIFS($A$2:$A187,$A187,$E$2:$E187,"INFRUCTUEUX")+COUNTIFS($A$2:$A187,$A187,$E$2:$E187,"ANNULE")),""))</f>
        <v/>
      </c>
    </row>
    <row r="188" spans="1:17" x14ac:dyDescent="0.25">
      <c r="A188" t="str">
        <f>IF(ISBLANK('ENGAGEMENTS 2026'!C188),"",IF('ENGAGEMENTS 2026'!C188="DTSI","DCT",'ENGAGEMENTS 2026'!C188))</f>
        <v>TAMAZIGHT</v>
      </c>
      <c r="B188" t="str">
        <f>IF(ISBLANK('ENGAGEMENTS 2026'!C188),"",'ENGAGEMENTS 2026'!D188)</f>
        <v>PV N° : 01RC2025- DCPCART</v>
      </c>
      <c r="C188" t="str">
        <f>IF(ISBLANK('ENGAGEMENTS 2026'!C188),"",'ENGAGEMENTS 2026'!E188)</f>
        <v>CONTRAT</v>
      </c>
      <c r="D188" t="str">
        <f>IF(ISBLANK('ENGAGEMENTS 2026'!C188),"",'ENGAGEMENTS 2026'!G188)</f>
        <v>YOUSSEF CHAIH  -  Pré-PAD/Assistant réalisateur</v>
      </c>
      <c r="E188" t="str">
        <f>IF(ISBLANK('ENGAGEMENTS 2026'!C188),"",'ENGAGEMENTS 2026'!I188)</f>
        <v>APPROUVE</v>
      </c>
      <c r="F188">
        <f>IF(ISBLANK('ENGAGEMENTS 2026'!C188),"",'ENGAGEMENTS 2026'!J188)</f>
        <v>0</v>
      </c>
      <c r="G188" t="str">
        <f>IF(ISBLANK('ENGAGEMENTS 2026'!C188),"",'ENGAGEMENTS 2026'!M188)</f>
        <v>FONCTIONNEMENT</v>
      </c>
      <c r="H188" t="str">
        <f>IF(ISBLANK('ENGAGEMENTS 2026'!C188),"",'ENGAGEMENTS 2026'!AF188)</f>
        <v>ENGAGE</v>
      </c>
      <c r="I188" t="str">
        <f>IF(ISBLANK('ENGAGEMENTS 2026'!C188),"",'ENGAGEMENTS 2026'!H188)</f>
        <v>VALIDE</v>
      </c>
      <c r="J188" s="72">
        <f>IF(ISBLANK('ENGAGEMENTS 2026'!C188),"",IF(AND(OR($E188="INFRUCTUEUX",$E188="ANNULE"),$C188="AOO-M"),'ENGAGEMENTS 2026'!P188,IF($H188="EN COURS DE PREENGAGEMENT",'ENGAGEMENTS 2026'!O188,IF($H188="PREENGAGE",IF($E188="ATTRIBUE",'ENGAGEMENTS 2026'!AE188,'ENGAGEMENTS 2026'!O188),'ENGAGEMENTS 2026'!AE188))))</f>
        <v>85800</v>
      </c>
      <c r="K188" s="97">
        <f>IF(ISBLANK('ENGAGEMENTS 2026'!W188),"",'ENGAGEMENTS 2026'!W188)</f>
        <v>46387</v>
      </c>
      <c r="L188" s="73">
        <f t="shared" ca="1" si="4"/>
        <v>-99</v>
      </c>
      <c r="M188" t="str">
        <f t="shared" si="5"/>
        <v>Engagé</v>
      </c>
      <c r="N188" t="str">
        <f>IF(ISBLANK('ENGAGEMENTS 2026'!C188),"",'ENGAGEMENTS 2026'!L188)</f>
        <v>Ordinaire</v>
      </c>
      <c r="O188" t="str">
        <f>IF(ISBLANK('ENGAGEMENTS 2026'!C188),"",'ENGAGEMENTS 2026'!M188)</f>
        <v>FONCTIONNEMENT</v>
      </c>
      <c r="P188" t="str">
        <f>IF(ISBLANK('ENGAGEMENTS 2026'!C188),"",'ENGAGEMENTS 2026'!K188)</f>
        <v>NON CONCERNE</v>
      </c>
      <c r="Q188" t="str">
        <f>IF($A188="","",IF(OR($E188="INFRUCTUEUX",$E188="ANNULE"),$A188&amp;"|"&amp;(COUNTIFS($A$2:$A188,$A188,$E$2:$E188,"INFRUCTUEUX")+COUNTIFS($A$2:$A188,$A188,$E$2:$E188,"ANNULE")),""))</f>
        <v/>
      </c>
    </row>
    <row r="189" spans="1:17" x14ac:dyDescent="0.25">
      <c r="A189" t="str">
        <f>IF(ISBLANK('ENGAGEMENTS 2026'!C189),"",IF('ENGAGEMENTS 2026'!C189="DTSI","DCT",'ENGAGEMENTS 2026'!C189))</f>
        <v>TAMAZIGHT</v>
      </c>
      <c r="B189" t="str">
        <f>IF(ISBLANK('ENGAGEMENTS 2026'!C189),"",'ENGAGEMENTS 2026'!D189)</f>
        <v>PV N° : 01RC2025- DCPCART</v>
      </c>
      <c r="C189" t="str">
        <f>IF(ISBLANK('ENGAGEMENTS 2026'!C189),"",'ENGAGEMENTS 2026'!E189)</f>
        <v>CONTRAT</v>
      </c>
      <c r="D189" t="str">
        <f>IF(ISBLANK('ENGAGEMENTS 2026'!C189),"",'ENGAGEMENTS 2026'!G189)</f>
        <v>CHIHAL FOUAD  -  Réalisateur</v>
      </c>
      <c r="E189" t="str">
        <f>IF(ISBLANK('ENGAGEMENTS 2026'!C189),"",'ENGAGEMENTS 2026'!I189)</f>
        <v>APPROUVE</v>
      </c>
      <c r="F189">
        <f>IF(ISBLANK('ENGAGEMENTS 2026'!C189),"",'ENGAGEMENTS 2026'!J189)</f>
        <v>0</v>
      </c>
      <c r="G189" t="str">
        <f>IF(ISBLANK('ENGAGEMENTS 2026'!C189),"",'ENGAGEMENTS 2026'!M189)</f>
        <v>FONCTIONNEMENT</v>
      </c>
      <c r="H189" t="str">
        <f>IF(ISBLANK('ENGAGEMENTS 2026'!C189),"",'ENGAGEMENTS 2026'!AF189)</f>
        <v>ENGAGE</v>
      </c>
      <c r="I189" t="str">
        <f>IF(ISBLANK('ENGAGEMENTS 2026'!C189),"",'ENGAGEMENTS 2026'!H189)</f>
        <v>VALIDE</v>
      </c>
      <c r="J189" s="72">
        <f>IF(ISBLANK('ENGAGEMENTS 2026'!C189),"",IF(AND(OR($E189="INFRUCTUEUX",$E189="ANNULE"),$C189="AOO-M"),'ENGAGEMENTS 2026'!P189,IF($H189="EN COURS DE PREENGAGEMENT",'ENGAGEMENTS 2026'!O189,IF($H189="PREENGAGE",IF($E189="ATTRIBUE",'ENGAGEMENTS 2026'!AE189,'ENGAGEMENTS 2026'!O189),'ENGAGEMENTS 2026'!AE189))))</f>
        <v>109200</v>
      </c>
      <c r="K189" s="97">
        <f>IF(ISBLANK('ENGAGEMENTS 2026'!W189),"",'ENGAGEMENTS 2026'!W189)</f>
        <v>46387</v>
      </c>
      <c r="L189" s="73">
        <f t="shared" ca="1" si="4"/>
        <v>-99</v>
      </c>
      <c r="M189" t="str">
        <f t="shared" si="5"/>
        <v>Engagé</v>
      </c>
      <c r="N189" t="str">
        <f>IF(ISBLANK('ENGAGEMENTS 2026'!C189),"",'ENGAGEMENTS 2026'!L189)</f>
        <v>Ordinaire</v>
      </c>
      <c r="O189" t="str">
        <f>IF(ISBLANK('ENGAGEMENTS 2026'!C189),"",'ENGAGEMENTS 2026'!M189)</f>
        <v>FONCTIONNEMENT</v>
      </c>
      <c r="P189" t="str">
        <f>IF(ISBLANK('ENGAGEMENTS 2026'!C189),"",'ENGAGEMENTS 2026'!K189)</f>
        <v>NON CONCERNE</v>
      </c>
      <c r="Q189" t="str">
        <f>IF($A189="","",IF(OR($E189="INFRUCTUEUX",$E189="ANNULE"),$A189&amp;"|"&amp;(COUNTIFS($A$2:$A189,$A189,$E$2:$E189,"INFRUCTUEUX")+COUNTIFS($A$2:$A189,$A189,$E$2:$E189,"ANNULE")),""))</f>
        <v/>
      </c>
    </row>
    <row r="190" spans="1:17" x14ac:dyDescent="0.25">
      <c r="A190" t="str">
        <f>IF(ISBLANK('ENGAGEMENTS 2026'!C190),"",IF('ENGAGEMENTS 2026'!C190="DTSI","DCT",'ENGAGEMENTS 2026'!C190))</f>
        <v>TAMAZIGHT</v>
      </c>
      <c r="B190" t="str">
        <f>IF(ISBLANK('ENGAGEMENTS 2026'!C190),"",'ENGAGEMENTS 2026'!D190)</f>
        <v>PV N° : 01RC2025- DCPCART</v>
      </c>
      <c r="C190" t="str">
        <f>IF(ISBLANK('ENGAGEMENTS 2026'!C190),"",'ENGAGEMENTS 2026'!E190)</f>
        <v>CONTRAT</v>
      </c>
      <c r="D190" t="str">
        <f>IF(ISBLANK('ENGAGEMENTS 2026'!C190),"",'ENGAGEMENTS 2026'!G190)</f>
        <v>INSSAF BENTARKA  -  Maquilleuse coiffeuse et habilleuse</v>
      </c>
      <c r="E190" t="str">
        <f>IF(ISBLANK('ENGAGEMENTS 2026'!C190),"",'ENGAGEMENTS 2026'!I190)</f>
        <v>APPROUVE</v>
      </c>
      <c r="F190">
        <f>IF(ISBLANK('ENGAGEMENTS 2026'!C190),"",'ENGAGEMENTS 2026'!J190)</f>
        <v>0</v>
      </c>
      <c r="G190" t="str">
        <f>IF(ISBLANK('ENGAGEMENTS 2026'!C190),"",'ENGAGEMENTS 2026'!M190)</f>
        <v>FONCTIONNEMENT</v>
      </c>
      <c r="H190" t="str">
        <f>IF(ISBLANK('ENGAGEMENTS 2026'!C190),"",'ENGAGEMENTS 2026'!AF190)</f>
        <v>ENGAGE</v>
      </c>
      <c r="I190" t="str">
        <f>IF(ISBLANK('ENGAGEMENTS 2026'!C190),"",'ENGAGEMENTS 2026'!H190)</f>
        <v>VALIDE</v>
      </c>
      <c r="J190" s="72">
        <f>IF(ISBLANK('ENGAGEMENTS 2026'!C190),"",IF(AND(OR($E190="INFRUCTUEUX",$E190="ANNULE"),$C190="AOO-M"),'ENGAGEMENTS 2026'!P190,IF($H190="EN COURS DE PREENGAGEMENT",'ENGAGEMENTS 2026'!O190,IF($H190="PREENGAGE",IF($E190="ATTRIBUE",'ENGAGEMENTS 2026'!AE190,'ENGAGEMENTS 2026'!O190),'ENGAGEMENTS 2026'!AE190))))</f>
        <v>78000</v>
      </c>
      <c r="K190" s="97">
        <f>IF(ISBLANK('ENGAGEMENTS 2026'!W190),"",'ENGAGEMENTS 2026'!W190)</f>
        <v>46387</v>
      </c>
      <c r="L190" s="73">
        <f t="shared" ca="1" si="4"/>
        <v>-99</v>
      </c>
      <c r="M190" t="str">
        <f t="shared" si="5"/>
        <v>Engagé</v>
      </c>
      <c r="N190" t="str">
        <f>IF(ISBLANK('ENGAGEMENTS 2026'!C190),"",'ENGAGEMENTS 2026'!L190)</f>
        <v>Ordinaire</v>
      </c>
      <c r="O190" t="str">
        <f>IF(ISBLANK('ENGAGEMENTS 2026'!C190),"",'ENGAGEMENTS 2026'!M190)</f>
        <v>FONCTIONNEMENT</v>
      </c>
      <c r="P190" t="str">
        <f>IF(ISBLANK('ENGAGEMENTS 2026'!C190),"",'ENGAGEMENTS 2026'!K190)</f>
        <v>NON CONCERNE</v>
      </c>
      <c r="Q190" t="str">
        <f>IF($A190="","",IF(OR($E190="INFRUCTUEUX",$E190="ANNULE"),$A190&amp;"|"&amp;(COUNTIFS($A$2:$A190,$A190,$E$2:$E190,"INFRUCTUEUX")+COUNTIFS($A$2:$A190,$A190,$E$2:$E190,"ANNULE")),""))</f>
        <v/>
      </c>
    </row>
    <row r="191" spans="1:17" x14ac:dyDescent="0.25">
      <c r="A191" t="str">
        <f>IF(ISBLANK('ENGAGEMENTS 2026'!C191),"",IF('ENGAGEMENTS 2026'!C191="DTSI","DCT",'ENGAGEMENTS 2026'!C191))</f>
        <v>TAMAZIGHT</v>
      </c>
      <c r="B191" t="str">
        <f>IF(ISBLANK('ENGAGEMENTS 2026'!C191),"",'ENGAGEMENTS 2026'!D191)</f>
        <v>PV N° : 01RC2025- DCPCART</v>
      </c>
      <c r="C191" t="str">
        <f>IF(ISBLANK('ENGAGEMENTS 2026'!C191),"",'ENGAGEMENTS 2026'!E191)</f>
        <v>CONTRAT</v>
      </c>
      <c r="D191" t="str">
        <f>IF(ISBLANK('ENGAGEMENTS 2026'!C191),"",'ENGAGEMENTS 2026'!G191)</f>
        <v>LAHCEN HERRAF  -  Coordinateur Archives</v>
      </c>
      <c r="E191" t="str">
        <f>IF(ISBLANK('ENGAGEMENTS 2026'!C191),"",'ENGAGEMENTS 2026'!I191)</f>
        <v>APPROUVE</v>
      </c>
      <c r="F191">
        <f>IF(ISBLANK('ENGAGEMENTS 2026'!C191),"",'ENGAGEMENTS 2026'!J191)</f>
        <v>0</v>
      </c>
      <c r="G191" t="str">
        <f>IF(ISBLANK('ENGAGEMENTS 2026'!C191),"",'ENGAGEMENTS 2026'!M191)</f>
        <v>FONCTIONNEMENT</v>
      </c>
      <c r="H191" t="str">
        <f>IF(ISBLANK('ENGAGEMENTS 2026'!C191),"",'ENGAGEMENTS 2026'!AF191)</f>
        <v>ENGAGE</v>
      </c>
      <c r="I191" t="str">
        <f>IF(ISBLANK('ENGAGEMENTS 2026'!C191),"",'ENGAGEMENTS 2026'!H191)</f>
        <v>VALIDE</v>
      </c>
      <c r="J191" s="72">
        <f>IF(ISBLANK('ENGAGEMENTS 2026'!C191),"",IF(AND(OR($E191="INFRUCTUEUX",$E191="ANNULE"),$C191="AOO-M"),'ENGAGEMENTS 2026'!P191,IF($H191="EN COURS DE PREENGAGEMENT",'ENGAGEMENTS 2026'!O191,IF($H191="PREENGAGE",IF($E191="ATTRIBUE",'ENGAGEMENTS 2026'!AE191,'ENGAGEMENTS 2026'!O191),'ENGAGEMENTS 2026'!AE191))))</f>
        <v>62400</v>
      </c>
      <c r="K191" s="97">
        <f>IF(ISBLANK('ENGAGEMENTS 2026'!W191),"",'ENGAGEMENTS 2026'!W191)</f>
        <v>46387</v>
      </c>
      <c r="L191" s="73">
        <f t="shared" ca="1" si="4"/>
        <v>-99</v>
      </c>
      <c r="M191" t="str">
        <f t="shared" si="5"/>
        <v>Engagé</v>
      </c>
      <c r="N191" t="str">
        <f>IF(ISBLANK('ENGAGEMENTS 2026'!C191),"",'ENGAGEMENTS 2026'!L191)</f>
        <v>Ordinaire</v>
      </c>
      <c r="O191" t="str">
        <f>IF(ISBLANK('ENGAGEMENTS 2026'!C191),"",'ENGAGEMENTS 2026'!M191)</f>
        <v>FONCTIONNEMENT</v>
      </c>
      <c r="P191" t="str">
        <f>IF(ISBLANK('ENGAGEMENTS 2026'!C191),"",'ENGAGEMENTS 2026'!K191)</f>
        <v>NON CONCERNE</v>
      </c>
      <c r="Q191" t="str">
        <f>IF($A191="","",IF(OR($E191="INFRUCTUEUX",$E191="ANNULE"),$A191&amp;"|"&amp;(COUNTIFS($A$2:$A191,$A191,$E$2:$E191,"INFRUCTUEUX")+COUNTIFS($A$2:$A191,$A191,$E$2:$E191,"ANNULE")),""))</f>
        <v/>
      </c>
    </row>
    <row r="192" spans="1:17" x14ac:dyDescent="0.25">
      <c r="A192" t="str">
        <f>IF(ISBLANK('ENGAGEMENTS 2026'!C192),"",IF('ENGAGEMENTS 2026'!C192="DTSI","DCT",'ENGAGEMENTS 2026'!C192))</f>
        <v>TAMAZIGHT</v>
      </c>
      <c r="B192" t="str">
        <f>IF(ISBLANK('ENGAGEMENTS 2026'!C192),"",'ENGAGEMENTS 2026'!D192)</f>
        <v>PV N° : 01RC2025- DCPCART</v>
      </c>
      <c r="C192" t="str">
        <f>IF(ISBLANK('ENGAGEMENTS 2026'!C192),"",'ENGAGEMENTS 2026'!E192)</f>
        <v>CONTRAT</v>
      </c>
      <c r="D192" t="str">
        <f>IF(ISBLANK('ENGAGEMENTS 2026'!C192),"",'ENGAGEMENTS 2026'!G192)</f>
        <v>FATIMA DOUIBI  -  Maquilleuse coiffeuse et habilleuse</v>
      </c>
      <c r="E192" t="str">
        <f>IF(ISBLANK('ENGAGEMENTS 2026'!C192),"",'ENGAGEMENTS 2026'!I192)</f>
        <v>APPROUVE</v>
      </c>
      <c r="F192">
        <f>IF(ISBLANK('ENGAGEMENTS 2026'!C192),"",'ENGAGEMENTS 2026'!J192)</f>
        <v>0</v>
      </c>
      <c r="G192" t="str">
        <f>IF(ISBLANK('ENGAGEMENTS 2026'!C192),"",'ENGAGEMENTS 2026'!M192)</f>
        <v>FONCTIONNEMENT</v>
      </c>
      <c r="H192" t="str">
        <f>IF(ISBLANK('ENGAGEMENTS 2026'!C192),"",'ENGAGEMENTS 2026'!AF192)</f>
        <v>ENGAGE</v>
      </c>
      <c r="I192" t="str">
        <f>IF(ISBLANK('ENGAGEMENTS 2026'!C192),"",'ENGAGEMENTS 2026'!H192)</f>
        <v>VALIDE</v>
      </c>
      <c r="J192" s="72">
        <f>IF(ISBLANK('ENGAGEMENTS 2026'!C192),"",IF(AND(OR($E192="INFRUCTUEUX",$E192="ANNULE"),$C192="AOO-M"),'ENGAGEMENTS 2026'!P192,IF($H192="EN COURS DE PREENGAGEMENT",'ENGAGEMENTS 2026'!O192,IF($H192="PREENGAGE",IF($E192="ATTRIBUE",'ENGAGEMENTS 2026'!AE192,'ENGAGEMENTS 2026'!O192),'ENGAGEMENTS 2026'!AE192))))</f>
        <v>72000</v>
      </c>
      <c r="K192" s="97">
        <f>IF(ISBLANK('ENGAGEMENTS 2026'!W192),"",'ENGAGEMENTS 2026'!W192)</f>
        <v>46387</v>
      </c>
      <c r="L192" s="73">
        <f t="shared" ca="1" si="4"/>
        <v>-99</v>
      </c>
      <c r="M192" t="str">
        <f t="shared" si="5"/>
        <v>Engagé</v>
      </c>
      <c r="N192" t="str">
        <f>IF(ISBLANK('ENGAGEMENTS 2026'!C192),"",'ENGAGEMENTS 2026'!L192)</f>
        <v>Ordinaire</v>
      </c>
      <c r="O192" t="str">
        <f>IF(ISBLANK('ENGAGEMENTS 2026'!C192),"",'ENGAGEMENTS 2026'!M192)</f>
        <v>FONCTIONNEMENT</v>
      </c>
      <c r="P192" t="str">
        <f>IF(ISBLANK('ENGAGEMENTS 2026'!C192),"",'ENGAGEMENTS 2026'!K192)</f>
        <v>NON CONCERNE</v>
      </c>
      <c r="Q192" t="str">
        <f>IF($A192="","",IF(OR($E192="INFRUCTUEUX",$E192="ANNULE"),$A192&amp;"|"&amp;(COUNTIFS($A$2:$A192,$A192,$E$2:$E192,"INFRUCTUEUX")+COUNTIFS($A$2:$A192,$A192,$E$2:$E192,"ANNULE")),""))</f>
        <v/>
      </c>
    </row>
    <row r="193" spans="1:17" x14ac:dyDescent="0.25">
      <c r="A193" t="str">
        <f>IF(ISBLANK('ENGAGEMENTS 2026'!C193),"",IF('ENGAGEMENTS 2026'!C193="DTSI","DCT",'ENGAGEMENTS 2026'!C193))</f>
        <v>TAMAZIGHT</v>
      </c>
      <c r="B193" t="str">
        <f>IF(ISBLANK('ENGAGEMENTS 2026'!C193),"",'ENGAGEMENTS 2026'!D193)</f>
        <v>PV N° : 01RC2025- DCPCART</v>
      </c>
      <c r="C193" t="str">
        <f>IF(ISBLANK('ENGAGEMENTS 2026'!C193),"",'ENGAGEMENTS 2026'!E193)</f>
        <v>CONTRAT</v>
      </c>
      <c r="D193" t="str">
        <f>IF(ISBLANK('ENGAGEMENTS 2026'!C193),"",'ENGAGEMENTS 2026'!G193)</f>
        <v>SOUAD HILALI  -  Journaliste</v>
      </c>
      <c r="E193" t="str">
        <f>IF(ISBLANK('ENGAGEMENTS 2026'!C193),"",'ENGAGEMENTS 2026'!I193)</f>
        <v>APPROUVE</v>
      </c>
      <c r="F193">
        <f>IF(ISBLANK('ENGAGEMENTS 2026'!C193),"",'ENGAGEMENTS 2026'!J193)</f>
        <v>0</v>
      </c>
      <c r="G193" t="str">
        <f>IF(ISBLANK('ENGAGEMENTS 2026'!C193),"",'ENGAGEMENTS 2026'!M193)</f>
        <v>FONCTIONNEMENT</v>
      </c>
      <c r="H193" t="str">
        <f>IF(ISBLANK('ENGAGEMENTS 2026'!C193),"",'ENGAGEMENTS 2026'!AF193)</f>
        <v>ENGAGE</v>
      </c>
      <c r="I193" t="str">
        <f>IF(ISBLANK('ENGAGEMENTS 2026'!C193),"",'ENGAGEMENTS 2026'!H193)</f>
        <v>VALIDE</v>
      </c>
      <c r="J193" s="72">
        <f>IF(ISBLANK('ENGAGEMENTS 2026'!C193),"",IF(AND(OR($E193="INFRUCTUEUX",$E193="ANNULE"),$C193="AOO-M"),'ENGAGEMENTS 2026'!P193,IF($H193="EN COURS DE PREENGAGEMENT",'ENGAGEMENTS 2026'!O193,IF($H193="PREENGAGE",IF($E193="ATTRIBUE",'ENGAGEMENTS 2026'!AE193,'ENGAGEMENTS 2026'!O193),'ENGAGEMENTS 2026'!AE193))))</f>
        <v>90000</v>
      </c>
      <c r="K193" s="97">
        <f>IF(ISBLANK('ENGAGEMENTS 2026'!W193),"",'ENGAGEMENTS 2026'!W193)</f>
        <v>46387</v>
      </c>
      <c r="L193" s="73">
        <f t="shared" ca="1" si="4"/>
        <v>-99</v>
      </c>
      <c r="M193" t="str">
        <f t="shared" si="5"/>
        <v>Engagé</v>
      </c>
      <c r="N193" t="str">
        <f>IF(ISBLANK('ENGAGEMENTS 2026'!C193),"",'ENGAGEMENTS 2026'!L193)</f>
        <v>Ordinaire</v>
      </c>
      <c r="O193" t="str">
        <f>IF(ISBLANK('ENGAGEMENTS 2026'!C193),"",'ENGAGEMENTS 2026'!M193)</f>
        <v>FONCTIONNEMENT</v>
      </c>
      <c r="P193" t="str">
        <f>IF(ISBLANK('ENGAGEMENTS 2026'!C193),"",'ENGAGEMENTS 2026'!K193)</f>
        <v>NON CONCERNE</v>
      </c>
      <c r="Q193" t="str">
        <f>IF($A193="","",IF(OR($E193="INFRUCTUEUX",$E193="ANNULE"),$A193&amp;"|"&amp;(COUNTIFS($A$2:$A193,$A193,$E$2:$E193,"INFRUCTUEUX")+COUNTIFS($A$2:$A193,$A193,$E$2:$E193,"ANNULE")),""))</f>
        <v/>
      </c>
    </row>
    <row r="194" spans="1:17" x14ac:dyDescent="0.25">
      <c r="A194" t="str">
        <f>IF(ISBLANK('ENGAGEMENTS 2026'!C194),"",IF('ENGAGEMENTS 2026'!C194="DTSI","DCT",'ENGAGEMENTS 2026'!C194))</f>
        <v>TAMAZIGHT</v>
      </c>
      <c r="B194" t="str">
        <f>IF(ISBLANK('ENGAGEMENTS 2026'!C194),"",'ENGAGEMENTS 2026'!D194)</f>
        <v>PV N° : 01RC2025- DCPCART</v>
      </c>
      <c r="C194" t="str">
        <f>IF(ISBLANK('ENGAGEMENTS 2026'!C194),"",'ENGAGEMENTS 2026'!E194)</f>
        <v>CONTRAT</v>
      </c>
      <c r="D194" t="str">
        <f>IF(ISBLANK('ENGAGEMENTS 2026'!C194),"",'ENGAGEMENTS 2026'!G194)</f>
        <v>REDA KENZI  -  Chargé de production</v>
      </c>
      <c r="E194" t="str">
        <f>IF(ISBLANK('ENGAGEMENTS 2026'!C194),"",'ENGAGEMENTS 2026'!I194)</f>
        <v>APPROUVE</v>
      </c>
      <c r="F194">
        <f>IF(ISBLANK('ENGAGEMENTS 2026'!C194),"",'ENGAGEMENTS 2026'!J194)</f>
        <v>0</v>
      </c>
      <c r="G194" t="str">
        <f>IF(ISBLANK('ENGAGEMENTS 2026'!C194),"",'ENGAGEMENTS 2026'!M194)</f>
        <v>FONCTIONNEMENT</v>
      </c>
      <c r="H194" t="str">
        <f>IF(ISBLANK('ENGAGEMENTS 2026'!C194),"",'ENGAGEMENTS 2026'!AF194)</f>
        <v>ENGAGE</v>
      </c>
      <c r="I194" t="str">
        <f>IF(ISBLANK('ENGAGEMENTS 2026'!C194),"",'ENGAGEMENTS 2026'!H194)</f>
        <v>VALIDE</v>
      </c>
      <c r="J194" s="72">
        <f>IF(ISBLANK('ENGAGEMENTS 2026'!C194),"",IF(AND(OR($E194="INFRUCTUEUX",$E194="ANNULE"),$C194="AOO-M"),'ENGAGEMENTS 2026'!P194,IF($H194="EN COURS DE PREENGAGEMENT",'ENGAGEMENTS 2026'!O194,IF($H194="PREENGAGE",IF($E194="ATTRIBUE",'ENGAGEMENTS 2026'!AE194,'ENGAGEMENTS 2026'!O194),'ENGAGEMENTS 2026'!AE194))))</f>
        <v>84000</v>
      </c>
      <c r="K194" s="97">
        <f>IF(ISBLANK('ENGAGEMENTS 2026'!W194),"",'ENGAGEMENTS 2026'!W194)</f>
        <v>46387</v>
      </c>
      <c r="L194" s="73">
        <f t="shared" ref="L194:L257" ca="1" si="6">IF($K194="","",TODAY()-$K194)</f>
        <v>-99</v>
      </c>
      <c r="M194" t="str">
        <f t="shared" ref="M194:M257" si="7">IF($A194="","",IF($H194="ENGAGE","Engagé",IF(AND($H194="NON ENGAGE",OR($I194="INFRUCTUEUX",$I194="ANNULE")),"Clôturé sans suite","En cours")))</f>
        <v>Engagé</v>
      </c>
      <c r="N194" t="str">
        <f>IF(ISBLANK('ENGAGEMENTS 2026'!C194),"",'ENGAGEMENTS 2026'!L194)</f>
        <v>Ordinaire</v>
      </c>
      <c r="O194" t="str">
        <f>IF(ISBLANK('ENGAGEMENTS 2026'!C194),"",'ENGAGEMENTS 2026'!M194)</f>
        <v>FONCTIONNEMENT</v>
      </c>
      <c r="P194" t="str">
        <f>IF(ISBLANK('ENGAGEMENTS 2026'!C194),"",'ENGAGEMENTS 2026'!K194)</f>
        <v>NON CONCERNE</v>
      </c>
      <c r="Q194" t="str">
        <f>IF($A194="","",IF(OR($E194="INFRUCTUEUX",$E194="ANNULE"),$A194&amp;"|"&amp;(COUNTIFS($A$2:$A194,$A194,$E$2:$E194,"INFRUCTUEUX")+COUNTIFS($A$2:$A194,$A194,$E$2:$E194,"ANNULE")),""))</f>
        <v/>
      </c>
    </row>
    <row r="195" spans="1:17" x14ac:dyDescent="0.25">
      <c r="A195" t="str">
        <f>IF(ISBLANK('ENGAGEMENTS 2026'!C195),"",IF('ENGAGEMENTS 2026'!C195="DTSI","DCT",'ENGAGEMENTS 2026'!C195))</f>
        <v>TAMAZIGHT</v>
      </c>
      <c r="B195" t="str">
        <f>IF(ISBLANK('ENGAGEMENTS 2026'!C195),"",'ENGAGEMENTS 2026'!D195)</f>
        <v>PV N° : 01RC2025- DCPCART</v>
      </c>
      <c r="C195" t="str">
        <f>IF(ISBLANK('ENGAGEMENTS 2026'!C195),"",'ENGAGEMENTS 2026'!E195)</f>
        <v>CONTRAT</v>
      </c>
      <c r="D195" t="str">
        <f>IF(ISBLANK('ENGAGEMENTS 2026'!C195),"",'ENGAGEMENTS 2026'!G195)</f>
        <v>IDRISSI BADR TAFRAOUTI  -  Technicien en OPV/OPS.</v>
      </c>
      <c r="E195" t="str">
        <f>IF(ISBLANK('ENGAGEMENTS 2026'!C195),"",'ENGAGEMENTS 2026'!I195)</f>
        <v>APPROUVE</v>
      </c>
      <c r="F195">
        <f>IF(ISBLANK('ENGAGEMENTS 2026'!C195),"",'ENGAGEMENTS 2026'!J195)</f>
        <v>0</v>
      </c>
      <c r="G195" t="str">
        <f>IF(ISBLANK('ENGAGEMENTS 2026'!C195),"",'ENGAGEMENTS 2026'!M195)</f>
        <v>FONCTIONNEMENT</v>
      </c>
      <c r="H195" t="str">
        <f>IF(ISBLANK('ENGAGEMENTS 2026'!C195),"",'ENGAGEMENTS 2026'!AF195)</f>
        <v>ENGAGE</v>
      </c>
      <c r="I195" t="str">
        <f>IF(ISBLANK('ENGAGEMENTS 2026'!C195),"",'ENGAGEMENTS 2026'!H195)</f>
        <v>VALIDE</v>
      </c>
      <c r="J195" s="72">
        <f>IF(ISBLANK('ENGAGEMENTS 2026'!C195),"",IF(AND(OR($E195="INFRUCTUEUX",$E195="ANNULE"),$C195="AOO-M"),'ENGAGEMENTS 2026'!P195,IF($H195="EN COURS DE PREENGAGEMENT",'ENGAGEMENTS 2026'!O195,IF($H195="PREENGAGE",IF($E195="ATTRIBUE",'ENGAGEMENTS 2026'!AE195,'ENGAGEMENTS 2026'!O195),'ENGAGEMENTS 2026'!AE195))))</f>
        <v>84000</v>
      </c>
      <c r="K195" s="97">
        <f>IF(ISBLANK('ENGAGEMENTS 2026'!W195),"",'ENGAGEMENTS 2026'!W195)</f>
        <v>46387</v>
      </c>
      <c r="L195" s="73">
        <f t="shared" ca="1" si="6"/>
        <v>-99</v>
      </c>
      <c r="M195" t="str">
        <f t="shared" si="7"/>
        <v>Engagé</v>
      </c>
      <c r="N195" t="str">
        <f>IF(ISBLANK('ENGAGEMENTS 2026'!C195),"",'ENGAGEMENTS 2026'!L195)</f>
        <v>Ordinaire</v>
      </c>
      <c r="O195" t="str">
        <f>IF(ISBLANK('ENGAGEMENTS 2026'!C195),"",'ENGAGEMENTS 2026'!M195)</f>
        <v>FONCTIONNEMENT</v>
      </c>
      <c r="P195" t="str">
        <f>IF(ISBLANK('ENGAGEMENTS 2026'!C195),"",'ENGAGEMENTS 2026'!K195)</f>
        <v>NON CONCERNE</v>
      </c>
      <c r="Q195" t="str">
        <f>IF($A195="","",IF(OR($E195="INFRUCTUEUX",$E195="ANNULE"),$A195&amp;"|"&amp;(COUNTIFS($A$2:$A195,$A195,$E$2:$E195,"INFRUCTUEUX")+COUNTIFS($A$2:$A195,$A195,$E$2:$E195,"ANNULE")),""))</f>
        <v/>
      </c>
    </row>
    <row r="196" spans="1:17" x14ac:dyDescent="0.25">
      <c r="A196" t="str">
        <f>IF(ISBLANK('ENGAGEMENTS 2026'!C196),"",IF('ENGAGEMENTS 2026'!C196="DTSI","DCT",'ENGAGEMENTS 2026'!C196))</f>
        <v>TAMAZIGHT</v>
      </c>
      <c r="B196" t="str">
        <f>IF(ISBLANK('ENGAGEMENTS 2026'!C196),"",'ENGAGEMENTS 2026'!D196)</f>
        <v>PV N° : 01RC2025- DCPCART</v>
      </c>
      <c r="C196" t="str">
        <f>IF(ISBLANK('ENGAGEMENTS 2026'!C196),"",'ENGAGEMENTS 2026'!E196)</f>
        <v>CONTRAT</v>
      </c>
      <c r="D196" t="str">
        <f>IF(ISBLANK('ENGAGEMENTS 2026'!C196),"",'ENGAGEMENTS 2026'!G196)</f>
        <v>REDA OU-OUCHEN  -  Monteur/assistant graphiste</v>
      </c>
      <c r="E196" t="str">
        <f>IF(ISBLANK('ENGAGEMENTS 2026'!C196),"",'ENGAGEMENTS 2026'!I196)</f>
        <v>APPROUVE</v>
      </c>
      <c r="F196">
        <f>IF(ISBLANK('ENGAGEMENTS 2026'!C196),"",'ENGAGEMENTS 2026'!J196)</f>
        <v>0</v>
      </c>
      <c r="G196" t="str">
        <f>IF(ISBLANK('ENGAGEMENTS 2026'!C196),"",'ENGAGEMENTS 2026'!M196)</f>
        <v>FONCTIONNEMENT</v>
      </c>
      <c r="H196" t="str">
        <f>IF(ISBLANK('ENGAGEMENTS 2026'!C196),"",'ENGAGEMENTS 2026'!AF196)</f>
        <v>ENGAGE</v>
      </c>
      <c r="I196" t="str">
        <f>IF(ISBLANK('ENGAGEMENTS 2026'!C196),"",'ENGAGEMENTS 2026'!H196)</f>
        <v>VALIDE</v>
      </c>
      <c r="J196" s="72">
        <f>IF(ISBLANK('ENGAGEMENTS 2026'!C196),"",IF(AND(OR($E196="INFRUCTUEUX",$E196="ANNULE"),$C196="AOO-M"),'ENGAGEMENTS 2026'!P196,IF($H196="EN COURS DE PREENGAGEMENT",'ENGAGEMENTS 2026'!O196,IF($H196="PREENGAGE",IF($E196="ATTRIBUE",'ENGAGEMENTS 2026'!AE196,'ENGAGEMENTS 2026'!O196),'ENGAGEMENTS 2026'!AE196))))</f>
        <v>96000</v>
      </c>
      <c r="K196" s="97">
        <f>IF(ISBLANK('ENGAGEMENTS 2026'!W196),"",'ENGAGEMENTS 2026'!W196)</f>
        <v>46387</v>
      </c>
      <c r="L196" s="73">
        <f t="shared" ca="1" si="6"/>
        <v>-99</v>
      </c>
      <c r="M196" t="str">
        <f t="shared" si="7"/>
        <v>Engagé</v>
      </c>
      <c r="N196" t="str">
        <f>IF(ISBLANK('ENGAGEMENTS 2026'!C196),"",'ENGAGEMENTS 2026'!L196)</f>
        <v>Ordinaire</v>
      </c>
      <c r="O196" t="str">
        <f>IF(ISBLANK('ENGAGEMENTS 2026'!C196),"",'ENGAGEMENTS 2026'!M196)</f>
        <v>FONCTIONNEMENT</v>
      </c>
      <c r="P196" t="str">
        <f>IF(ISBLANK('ENGAGEMENTS 2026'!C196),"",'ENGAGEMENTS 2026'!K196)</f>
        <v>NON CONCERNE</v>
      </c>
      <c r="Q196" t="str">
        <f>IF($A196="","",IF(OR($E196="INFRUCTUEUX",$E196="ANNULE"),$A196&amp;"|"&amp;(COUNTIFS($A$2:$A196,$A196,$E$2:$E196,"INFRUCTUEUX")+COUNTIFS($A$2:$A196,$A196,$E$2:$E196,"ANNULE")),""))</f>
        <v/>
      </c>
    </row>
    <row r="197" spans="1:17" x14ac:dyDescent="0.25">
      <c r="A197" t="str">
        <f>IF(ISBLANK('ENGAGEMENTS 2026'!C197),"",IF('ENGAGEMENTS 2026'!C197="DTSI","DCT",'ENGAGEMENTS 2026'!C197))</f>
        <v>TAMAZIGHT</v>
      </c>
      <c r="B197" t="str">
        <f>IF(ISBLANK('ENGAGEMENTS 2026'!C197),"",'ENGAGEMENTS 2026'!D197)</f>
        <v>PV N° : 01RC2025- DCPCART</v>
      </c>
      <c r="C197" t="str">
        <f>IF(ISBLANK('ENGAGEMENTS 2026'!C197),"",'ENGAGEMENTS 2026'!E197)</f>
        <v>CONTRAT</v>
      </c>
      <c r="D197" t="str">
        <f>IF(ISBLANK('ENGAGEMENTS 2026'!C197),"",'ENGAGEMENTS 2026'!G197)</f>
        <v>SAID BELLI  -  Réalisateur</v>
      </c>
      <c r="E197" t="str">
        <f>IF(ISBLANK('ENGAGEMENTS 2026'!C197),"",'ENGAGEMENTS 2026'!I197)</f>
        <v>APPROUVE</v>
      </c>
      <c r="F197">
        <f>IF(ISBLANK('ENGAGEMENTS 2026'!C197),"",'ENGAGEMENTS 2026'!J197)</f>
        <v>0</v>
      </c>
      <c r="G197" t="str">
        <f>IF(ISBLANK('ENGAGEMENTS 2026'!C197),"",'ENGAGEMENTS 2026'!M197)</f>
        <v>FONCTIONNEMENT</v>
      </c>
      <c r="H197" t="str">
        <f>IF(ISBLANK('ENGAGEMENTS 2026'!C197),"",'ENGAGEMENTS 2026'!AF197)</f>
        <v>ENGAGE</v>
      </c>
      <c r="I197" t="str">
        <f>IF(ISBLANK('ENGAGEMENTS 2026'!C197),"",'ENGAGEMENTS 2026'!H197)</f>
        <v>VALIDE</v>
      </c>
      <c r="J197" s="72">
        <f>IF(ISBLANK('ENGAGEMENTS 2026'!C197),"",IF(AND(OR($E197="INFRUCTUEUX",$E197="ANNULE"),$C197="AOO-M"),'ENGAGEMENTS 2026'!P197,IF($H197="EN COURS DE PREENGAGEMENT",'ENGAGEMENTS 2026'!O197,IF($H197="PREENGAGE",IF($E197="ATTRIBUE",'ENGAGEMENTS 2026'!AE197,'ENGAGEMENTS 2026'!O197),'ENGAGEMENTS 2026'!AE197))))</f>
        <v>108000</v>
      </c>
      <c r="K197" s="97">
        <f>IF(ISBLANK('ENGAGEMENTS 2026'!W197),"",'ENGAGEMENTS 2026'!W197)</f>
        <v>46387</v>
      </c>
      <c r="L197" s="73">
        <f t="shared" ca="1" si="6"/>
        <v>-99</v>
      </c>
      <c r="M197" t="str">
        <f t="shared" si="7"/>
        <v>Engagé</v>
      </c>
      <c r="N197" t="str">
        <f>IF(ISBLANK('ENGAGEMENTS 2026'!C197),"",'ENGAGEMENTS 2026'!L197)</f>
        <v>Ordinaire</v>
      </c>
      <c r="O197" t="str">
        <f>IF(ISBLANK('ENGAGEMENTS 2026'!C197),"",'ENGAGEMENTS 2026'!M197)</f>
        <v>FONCTIONNEMENT</v>
      </c>
      <c r="P197" t="str">
        <f>IF(ISBLANK('ENGAGEMENTS 2026'!C197),"",'ENGAGEMENTS 2026'!K197)</f>
        <v>NON CONCERNE</v>
      </c>
      <c r="Q197" t="str">
        <f>IF($A197="","",IF(OR($E197="INFRUCTUEUX",$E197="ANNULE"),$A197&amp;"|"&amp;(COUNTIFS($A$2:$A197,$A197,$E$2:$E197,"INFRUCTUEUX")+COUNTIFS($A$2:$A197,$A197,$E$2:$E197,"ANNULE")),""))</f>
        <v/>
      </c>
    </row>
    <row r="198" spans="1:17" x14ac:dyDescent="0.25">
      <c r="A198" t="str">
        <f>IF(ISBLANK('ENGAGEMENTS 2026'!C198),"",IF('ENGAGEMENTS 2026'!C198="DTSI","DCT",'ENGAGEMENTS 2026'!C198))</f>
        <v>TAMAZIGHT</v>
      </c>
      <c r="B198" t="str">
        <f>IF(ISBLANK('ENGAGEMENTS 2026'!C198),"",'ENGAGEMENTS 2026'!D198)</f>
        <v>PV N° : 01RC2025- DCPCART</v>
      </c>
      <c r="C198" t="str">
        <f>IF(ISBLANK('ENGAGEMENTS 2026'!C198),"",'ENGAGEMENTS 2026'!E198)</f>
        <v>CONTRAT</v>
      </c>
      <c r="D198" t="str">
        <f>IF(ISBLANK('ENGAGEMENTS 2026'!C198),"",'ENGAGEMENTS 2026'!G198)</f>
        <v>BASMA OULKHCHICH  -  Journaliste</v>
      </c>
      <c r="E198" t="str">
        <f>IF(ISBLANK('ENGAGEMENTS 2026'!C198),"",'ENGAGEMENTS 2026'!I198)</f>
        <v>APPROUVE</v>
      </c>
      <c r="F198">
        <f>IF(ISBLANK('ENGAGEMENTS 2026'!C198),"",'ENGAGEMENTS 2026'!J198)</f>
        <v>0</v>
      </c>
      <c r="G198" t="str">
        <f>IF(ISBLANK('ENGAGEMENTS 2026'!C198),"",'ENGAGEMENTS 2026'!M198)</f>
        <v>FONCTIONNEMENT</v>
      </c>
      <c r="H198" t="str">
        <f>IF(ISBLANK('ENGAGEMENTS 2026'!C198),"",'ENGAGEMENTS 2026'!AF198)</f>
        <v>ENGAGE</v>
      </c>
      <c r="I198" t="str">
        <f>IF(ISBLANK('ENGAGEMENTS 2026'!C198),"",'ENGAGEMENTS 2026'!H198)</f>
        <v>VALIDE</v>
      </c>
      <c r="J198" s="72">
        <f>IF(ISBLANK('ENGAGEMENTS 2026'!C198),"",IF(AND(OR($E198="INFRUCTUEUX",$E198="ANNULE"),$C198="AOO-M"),'ENGAGEMENTS 2026'!P198,IF($H198="EN COURS DE PREENGAGEMENT",'ENGAGEMENTS 2026'!O198,IF($H198="PREENGAGE",IF($E198="ATTRIBUE",'ENGAGEMENTS 2026'!AE198,'ENGAGEMENTS 2026'!O198),'ENGAGEMENTS 2026'!AE198))))</f>
        <v>78000</v>
      </c>
      <c r="K198" s="97">
        <f>IF(ISBLANK('ENGAGEMENTS 2026'!W198),"",'ENGAGEMENTS 2026'!W198)</f>
        <v>46387</v>
      </c>
      <c r="L198" s="73">
        <f t="shared" ca="1" si="6"/>
        <v>-99</v>
      </c>
      <c r="M198" t="str">
        <f t="shared" si="7"/>
        <v>Engagé</v>
      </c>
      <c r="N198" t="str">
        <f>IF(ISBLANK('ENGAGEMENTS 2026'!C198),"",'ENGAGEMENTS 2026'!L198)</f>
        <v>Ordinaire</v>
      </c>
      <c r="O198" t="str">
        <f>IF(ISBLANK('ENGAGEMENTS 2026'!C198),"",'ENGAGEMENTS 2026'!M198)</f>
        <v>FONCTIONNEMENT</v>
      </c>
      <c r="P198" t="str">
        <f>IF(ISBLANK('ENGAGEMENTS 2026'!C198),"",'ENGAGEMENTS 2026'!K198)</f>
        <v>NON CONCERNE</v>
      </c>
      <c r="Q198" t="str">
        <f>IF($A198="","",IF(OR($E198="INFRUCTUEUX",$E198="ANNULE"),$A198&amp;"|"&amp;(COUNTIFS($A$2:$A198,$A198,$E$2:$E198,"INFRUCTUEUX")+COUNTIFS($A$2:$A198,$A198,$E$2:$E198,"ANNULE")),""))</f>
        <v/>
      </c>
    </row>
    <row r="199" spans="1:17" x14ac:dyDescent="0.25">
      <c r="A199" t="str">
        <f>IF(ISBLANK('ENGAGEMENTS 2026'!C199),"",IF('ENGAGEMENTS 2026'!C199="DTSI","DCT",'ENGAGEMENTS 2026'!C199))</f>
        <v>TAMAZIGHT</v>
      </c>
      <c r="B199" t="str">
        <f>IF(ISBLANK('ENGAGEMENTS 2026'!C199),"",'ENGAGEMENTS 2026'!D199)</f>
        <v>PV N° : 01RC2025- DCPCART</v>
      </c>
      <c r="C199" t="str">
        <f>IF(ISBLANK('ENGAGEMENTS 2026'!C199),"",'ENGAGEMENTS 2026'!E199)</f>
        <v>CONTRAT</v>
      </c>
      <c r="D199" t="str">
        <f>IF(ISBLANK('ENGAGEMENTS 2026'!C199),"",'ENGAGEMENTS 2026'!G199)</f>
        <v>FATIMA BOUSSABRI  -  Journaliste</v>
      </c>
      <c r="E199" t="str">
        <f>IF(ISBLANK('ENGAGEMENTS 2026'!C199),"",'ENGAGEMENTS 2026'!I199)</f>
        <v>APPROUVE</v>
      </c>
      <c r="F199">
        <f>IF(ISBLANK('ENGAGEMENTS 2026'!C199),"",'ENGAGEMENTS 2026'!J199)</f>
        <v>0</v>
      </c>
      <c r="G199" t="str">
        <f>IF(ISBLANK('ENGAGEMENTS 2026'!C199),"",'ENGAGEMENTS 2026'!M199)</f>
        <v>FONCTIONNEMENT</v>
      </c>
      <c r="H199" t="str">
        <f>IF(ISBLANK('ENGAGEMENTS 2026'!C199),"",'ENGAGEMENTS 2026'!AF199)</f>
        <v>ENGAGE</v>
      </c>
      <c r="I199" t="str">
        <f>IF(ISBLANK('ENGAGEMENTS 2026'!C199),"",'ENGAGEMENTS 2026'!H199)</f>
        <v>VALIDE</v>
      </c>
      <c r="J199" s="72">
        <f>IF(ISBLANK('ENGAGEMENTS 2026'!C199),"",IF(AND(OR($E199="INFRUCTUEUX",$E199="ANNULE"),$C199="AOO-M"),'ENGAGEMENTS 2026'!P199,IF($H199="EN COURS DE PREENGAGEMENT",'ENGAGEMENTS 2026'!O199,IF($H199="PREENGAGE",IF($E199="ATTRIBUE",'ENGAGEMENTS 2026'!AE199,'ENGAGEMENTS 2026'!O199),'ENGAGEMENTS 2026'!AE199))))</f>
        <v>84000</v>
      </c>
      <c r="K199" s="97">
        <f>IF(ISBLANK('ENGAGEMENTS 2026'!W199),"",'ENGAGEMENTS 2026'!W199)</f>
        <v>46387</v>
      </c>
      <c r="L199" s="73">
        <f t="shared" ca="1" si="6"/>
        <v>-99</v>
      </c>
      <c r="M199" t="str">
        <f t="shared" si="7"/>
        <v>Engagé</v>
      </c>
      <c r="N199" t="str">
        <f>IF(ISBLANK('ENGAGEMENTS 2026'!C199),"",'ENGAGEMENTS 2026'!L199)</f>
        <v>Ordinaire</v>
      </c>
      <c r="O199" t="str">
        <f>IF(ISBLANK('ENGAGEMENTS 2026'!C199),"",'ENGAGEMENTS 2026'!M199)</f>
        <v>FONCTIONNEMENT</v>
      </c>
      <c r="P199" t="str">
        <f>IF(ISBLANK('ENGAGEMENTS 2026'!C199),"",'ENGAGEMENTS 2026'!K199)</f>
        <v>NON CONCERNE</v>
      </c>
      <c r="Q199" t="str">
        <f>IF($A199="","",IF(OR($E199="INFRUCTUEUX",$E199="ANNULE"),$A199&amp;"|"&amp;(COUNTIFS($A$2:$A199,$A199,$E$2:$E199,"INFRUCTUEUX")+COUNTIFS($A$2:$A199,$A199,$E$2:$E199,"ANNULE")),""))</f>
        <v/>
      </c>
    </row>
    <row r="200" spans="1:17" x14ac:dyDescent="0.25">
      <c r="A200" t="str">
        <f>IF(ISBLANK('ENGAGEMENTS 2026'!C200),"",IF('ENGAGEMENTS 2026'!C200="DTSI","DCT",'ENGAGEMENTS 2026'!C200))</f>
        <v>TAMAZIGHT</v>
      </c>
      <c r="B200" t="str">
        <f>IF(ISBLANK('ENGAGEMENTS 2026'!C200),"",'ENGAGEMENTS 2026'!D200)</f>
        <v>PV N° : 01RC2025- DCPCART</v>
      </c>
      <c r="C200" t="str">
        <f>IF(ISBLANK('ENGAGEMENTS 2026'!C200),"",'ENGAGEMENTS 2026'!E200)</f>
        <v>CONTRAT</v>
      </c>
      <c r="D200" t="str">
        <f>IF(ISBLANK('ENGAGEMENTS 2026'!C200),"",'ENGAGEMENTS 2026'!G200)</f>
        <v>JAMAL OUJDDOU  -  Journaliste</v>
      </c>
      <c r="E200" t="str">
        <f>IF(ISBLANK('ENGAGEMENTS 2026'!C200),"",'ENGAGEMENTS 2026'!I200)</f>
        <v>APPROUVE</v>
      </c>
      <c r="F200">
        <f>IF(ISBLANK('ENGAGEMENTS 2026'!C200),"",'ENGAGEMENTS 2026'!J200)</f>
        <v>0</v>
      </c>
      <c r="G200" t="str">
        <f>IF(ISBLANK('ENGAGEMENTS 2026'!C200),"",'ENGAGEMENTS 2026'!M200)</f>
        <v>FONCTIONNEMENT</v>
      </c>
      <c r="H200" t="str">
        <f>IF(ISBLANK('ENGAGEMENTS 2026'!C200),"",'ENGAGEMENTS 2026'!AF200)</f>
        <v>ENGAGE</v>
      </c>
      <c r="I200" t="str">
        <f>IF(ISBLANK('ENGAGEMENTS 2026'!C200),"",'ENGAGEMENTS 2026'!H200)</f>
        <v>VALIDE</v>
      </c>
      <c r="J200" s="72">
        <f>IF(ISBLANK('ENGAGEMENTS 2026'!C200),"",IF(AND(OR($E200="INFRUCTUEUX",$E200="ANNULE"),$C200="AOO-M"),'ENGAGEMENTS 2026'!P200,IF($H200="EN COURS DE PREENGAGEMENT",'ENGAGEMENTS 2026'!O200,IF($H200="PREENGAGE",IF($E200="ATTRIBUE",'ENGAGEMENTS 2026'!AE200,'ENGAGEMENTS 2026'!O200),'ENGAGEMENTS 2026'!AE200))))</f>
        <v>96000</v>
      </c>
      <c r="K200" s="97">
        <f>IF(ISBLANK('ENGAGEMENTS 2026'!W200),"",'ENGAGEMENTS 2026'!W200)</f>
        <v>46387</v>
      </c>
      <c r="L200" s="73">
        <f t="shared" ca="1" si="6"/>
        <v>-99</v>
      </c>
      <c r="M200" t="str">
        <f t="shared" si="7"/>
        <v>Engagé</v>
      </c>
      <c r="N200" t="str">
        <f>IF(ISBLANK('ENGAGEMENTS 2026'!C200),"",'ENGAGEMENTS 2026'!L200)</f>
        <v>Ordinaire</v>
      </c>
      <c r="O200" t="str">
        <f>IF(ISBLANK('ENGAGEMENTS 2026'!C200),"",'ENGAGEMENTS 2026'!M200)</f>
        <v>FONCTIONNEMENT</v>
      </c>
      <c r="P200" t="str">
        <f>IF(ISBLANK('ENGAGEMENTS 2026'!C200),"",'ENGAGEMENTS 2026'!K200)</f>
        <v>NON CONCERNE</v>
      </c>
      <c r="Q200" t="str">
        <f>IF($A200="","",IF(OR($E200="INFRUCTUEUX",$E200="ANNULE"),$A200&amp;"|"&amp;(COUNTIFS($A$2:$A200,$A200,$E$2:$E200,"INFRUCTUEUX")+COUNTIFS($A$2:$A200,$A200,$E$2:$E200,"ANNULE")),""))</f>
        <v/>
      </c>
    </row>
    <row r="201" spans="1:17" x14ac:dyDescent="0.25">
      <c r="A201" t="str">
        <f>IF(ISBLANK('ENGAGEMENTS 2026'!C201),"",IF('ENGAGEMENTS 2026'!C201="DTSI","DCT",'ENGAGEMENTS 2026'!C201))</f>
        <v>TAMAZIGHT</v>
      </c>
      <c r="B201" t="str">
        <f>IF(ISBLANK('ENGAGEMENTS 2026'!C201),"",'ENGAGEMENTS 2026'!D201)</f>
        <v>PV N° : 01RC2025- DCPCART</v>
      </c>
      <c r="C201" t="str">
        <f>IF(ISBLANK('ENGAGEMENTS 2026'!C201),"",'ENGAGEMENTS 2026'!E201)</f>
        <v>CONTRAT</v>
      </c>
      <c r="D201" t="str">
        <f>IF(ISBLANK('ENGAGEMENTS 2026'!C201),"",'ENGAGEMENTS 2026'!G201)</f>
        <v>REDOUAN SEDDEKI  -  Monteur</v>
      </c>
      <c r="E201" t="str">
        <f>IF(ISBLANK('ENGAGEMENTS 2026'!C201),"",'ENGAGEMENTS 2026'!I201)</f>
        <v>APPROUVE</v>
      </c>
      <c r="F201">
        <f>IF(ISBLANK('ENGAGEMENTS 2026'!C201),"",'ENGAGEMENTS 2026'!J201)</f>
        <v>0</v>
      </c>
      <c r="G201" t="str">
        <f>IF(ISBLANK('ENGAGEMENTS 2026'!C201),"",'ENGAGEMENTS 2026'!M201)</f>
        <v>FONCTIONNEMENT</v>
      </c>
      <c r="H201" t="str">
        <f>IF(ISBLANK('ENGAGEMENTS 2026'!C201),"",'ENGAGEMENTS 2026'!AF201)</f>
        <v>ENGAGE</v>
      </c>
      <c r="I201" t="str">
        <f>IF(ISBLANK('ENGAGEMENTS 2026'!C201),"",'ENGAGEMENTS 2026'!H201)</f>
        <v>VALIDE</v>
      </c>
      <c r="J201" s="72">
        <f>IF(ISBLANK('ENGAGEMENTS 2026'!C201),"",IF(AND(OR($E201="INFRUCTUEUX",$E201="ANNULE"),$C201="AOO-M"),'ENGAGEMENTS 2026'!P201,IF($H201="EN COURS DE PREENGAGEMENT",'ENGAGEMENTS 2026'!O201,IF($H201="PREENGAGE",IF($E201="ATTRIBUE",'ENGAGEMENTS 2026'!AE201,'ENGAGEMENTS 2026'!O201),'ENGAGEMENTS 2026'!AE201))))</f>
        <v>96000</v>
      </c>
      <c r="K201" s="97">
        <f>IF(ISBLANK('ENGAGEMENTS 2026'!W201),"",'ENGAGEMENTS 2026'!W201)</f>
        <v>46387</v>
      </c>
      <c r="L201" s="73">
        <f t="shared" ca="1" si="6"/>
        <v>-99</v>
      </c>
      <c r="M201" t="str">
        <f t="shared" si="7"/>
        <v>Engagé</v>
      </c>
      <c r="N201" t="str">
        <f>IF(ISBLANK('ENGAGEMENTS 2026'!C201),"",'ENGAGEMENTS 2026'!L201)</f>
        <v>Ordinaire</v>
      </c>
      <c r="O201" t="str">
        <f>IF(ISBLANK('ENGAGEMENTS 2026'!C201),"",'ENGAGEMENTS 2026'!M201)</f>
        <v>FONCTIONNEMENT</v>
      </c>
      <c r="P201" t="str">
        <f>IF(ISBLANK('ENGAGEMENTS 2026'!C201),"",'ENGAGEMENTS 2026'!K201)</f>
        <v>NON CONCERNE</v>
      </c>
      <c r="Q201" t="str">
        <f>IF($A201="","",IF(OR($E201="INFRUCTUEUX",$E201="ANNULE"),$A201&amp;"|"&amp;(COUNTIFS($A$2:$A201,$A201,$E$2:$E201,"INFRUCTUEUX")+COUNTIFS($A$2:$A201,$A201,$E$2:$E201,"ANNULE")),""))</f>
        <v/>
      </c>
    </row>
    <row r="202" spans="1:17" x14ac:dyDescent="0.25">
      <c r="A202" t="str">
        <f>IF(ISBLANK('ENGAGEMENTS 2026'!C202),"",IF('ENGAGEMENTS 2026'!C202="DTSI","DCT",'ENGAGEMENTS 2026'!C202))</f>
        <v>TAMAZIGHT</v>
      </c>
      <c r="B202" t="str">
        <f>IF(ISBLANK('ENGAGEMENTS 2026'!C202),"",'ENGAGEMENTS 2026'!D202)</f>
        <v>PV N° : 01RC2025- DCPCART</v>
      </c>
      <c r="C202" t="str">
        <f>IF(ISBLANK('ENGAGEMENTS 2026'!C202),"",'ENGAGEMENTS 2026'!E202)</f>
        <v>CONTRAT</v>
      </c>
      <c r="D202" t="str">
        <f>IF(ISBLANK('ENGAGEMENTS 2026'!C202),"",'ENGAGEMENTS 2026'!G202)</f>
        <v>MOHAMED FADLAOUI  -  Commentateur des matches de football</v>
      </c>
      <c r="E202" t="str">
        <f>IF(ISBLANK('ENGAGEMENTS 2026'!C202),"",'ENGAGEMENTS 2026'!I202)</f>
        <v>APPROUVE</v>
      </c>
      <c r="F202">
        <f>IF(ISBLANK('ENGAGEMENTS 2026'!C202),"",'ENGAGEMENTS 2026'!J202)</f>
        <v>0</v>
      </c>
      <c r="G202" t="str">
        <f>IF(ISBLANK('ENGAGEMENTS 2026'!C202),"",'ENGAGEMENTS 2026'!M202)</f>
        <v>FONCTIONNEMENT</v>
      </c>
      <c r="H202" t="str">
        <f>IF(ISBLANK('ENGAGEMENTS 2026'!C202),"",'ENGAGEMENTS 2026'!AF202)</f>
        <v>ENGAGE</v>
      </c>
      <c r="I202" t="str">
        <f>IF(ISBLANK('ENGAGEMENTS 2026'!C202),"",'ENGAGEMENTS 2026'!H202)</f>
        <v>VALIDE</v>
      </c>
      <c r="J202" s="72">
        <f>IF(ISBLANK('ENGAGEMENTS 2026'!C202),"",IF(AND(OR($E202="INFRUCTUEUX",$E202="ANNULE"),$C202="AOO-M"),'ENGAGEMENTS 2026'!P202,IF($H202="EN COURS DE PREENGAGEMENT",'ENGAGEMENTS 2026'!O202,IF($H202="PREENGAGE",IF($E202="ATTRIBUE",'ENGAGEMENTS 2026'!AE202,'ENGAGEMENTS 2026'!O202),'ENGAGEMENTS 2026'!AE202))))</f>
        <v>72000</v>
      </c>
      <c r="K202" s="97">
        <f>IF(ISBLANK('ENGAGEMENTS 2026'!W202),"",'ENGAGEMENTS 2026'!W202)</f>
        <v>46387</v>
      </c>
      <c r="L202" s="73">
        <f t="shared" ca="1" si="6"/>
        <v>-99</v>
      </c>
      <c r="M202" t="str">
        <f t="shared" si="7"/>
        <v>Engagé</v>
      </c>
      <c r="N202" t="str">
        <f>IF(ISBLANK('ENGAGEMENTS 2026'!C202),"",'ENGAGEMENTS 2026'!L202)</f>
        <v>Ordinaire</v>
      </c>
      <c r="O202" t="str">
        <f>IF(ISBLANK('ENGAGEMENTS 2026'!C202),"",'ENGAGEMENTS 2026'!M202)</f>
        <v>FONCTIONNEMENT</v>
      </c>
      <c r="P202" t="str">
        <f>IF(ISBLANK('ENGAGEMENTS 2026'!C202),"",'ENGAGEMENTS 2026'!K202)</f>
        <v>NON CONCERNE</v>
      </c>
      <c r="Q202" t="str">
        <f>IF($A202="","",IF(OR($E202="INFRUCTUEUX",$E202="ANNULE"),$A202&amp;"|"&amp;(COUNTIFS($A$2:$A202,$A202,$E$2:$E202,"INFRUCTUEUX")+COUNTIFS($A$2:$A202,$A202,$E$2:$E202,"ANNULE")),""))</f>
        <v/>
      </c>
    </row>
    <row r="203" spans="1:17" x14ac:dyDescent="0.25">
      <c r="A203" t="str">
        <f>IF(ISBLANK('ENGAGEMENTS 2026'!C203),"",IF('ENGAGEMENTS 2026'!C203="DTSI","DCT",'ENGAGEMENTS 2026'!C203))</f>
        <v>TAMAZIGHT</v>
      </c>
      <c r="B203" t="str">
        <f>IF(ISBLANK('ENGAGEMENTS 2026'!C203),"",'ENGAGEMENTS 2026'!D203)</f>
        <v>PV N° : 01RC2025- DCPCART</v>
      </c>
      <c r="C203" t="str">
        <f>IF(ISBLANK('ENGAGEMENTS 2026'!C203),"",'ENGAGEMENTS 2026'!E203)</f>
        <v>CONTRAT</v>
      </c>
      <c r="D203" t="str">
        <f>IF(ISBLANK('ENGAGEMENTS 2026'!C203),"",'ENGAGEMENTS 2026'!G203)</f>
        <v>LARBI OUAHDANI  -  Coiffeur, Maquilleur</v>
      </c>
      <c r="E203" t="str">
        <f>IF(ISBLANK('ENGAGEMENTS 2026'!C203),"",'ENGAGEMENTS 2026'!I203)</f>
        <v>APPROUVE</v>
      </c>
      <c r="F203">
        <f>IF(ISBLANK('ENGAGEMENTS 2026'!C203),"",'ENGAGEMENTS 2026'!J203)</f>
        <v>0</v>
      </c>
      <c r="G203" t="str">
        <f>IF(ISBLANK('ENGAGEMENTS 2026'!C203),"",'ENGAGEMENTS 2026'!M203)</f>
        <v>FONCTIONNEMENT</v>
      </c>
      <c r="H203" t="str">
        <f>IF(ISBLANK('ENGAGEMENTS 2026'!C203),"",'ENGAGEMENTS 2026'!AF203)</f>
        <v>ENGAGE</v>
      </c>
      <c r="I203" t="str">
        <f>IF(ISBLANK('ENGAGEMENTS 2026'!C203),"",'ENGAGEMENTS 2026'!H203)</f>
        <v>VALIDE</v>
      </c>
      <c r="J203" s="72">
        <f>IF(ISBLANK('ENGAGEMENTS 2026'!C203),"",IF(AND(OR($E203="INFRUCTUEUX",$E203="ANNULE"),$C203="AOO-M"),'ENGAGEMENTS 2026'!P203,IF($H203="EN COURS DE PREENGAGEMENT",'ENGAGEMENTS 2026'!O203,IF($H203="PREENGAGE",IF($E203="ATTRIBUE",'ENGAGEMENTS 2026'!AE203,'ENGAGEMENTS 2026'!O203),'ENGAGEMENTS 2026'!AE203))))</f>
        <v>72000</v>
      </c>
      <c r="K203" s="97">
        <f>IF(ISBLANK('ENGAGEMENTS 2026'!W203),"",'ENGAGEMENTS 2026'!W203)</f>
        <v>46387</v>
      </c>
      <c r="L203" s="73">
        <f t="shared" ca="1" si="6"/>
        <v>-99</v>
      </c>
      <c r="M203" t="str">
        <f t="shared" si="7"/>
        <v>Engagé</v>
      </c>
      <c r="N203" t="str">
        <f>IF(ISBLANK('ENGAGEMENTS 2026'!C203),"",'ENGAGEMENTS 2026'!L203)</f>
        <v>Ordinaire</v>
      </c>
      <c r="O203" t="str">
        <f>IF(ISBLANK('ENGAGEMENTS 2026'!C203),"",'ENGAGEMENTS 2026'!M203)</f>
        <v>FONCTIONNEMENT</v>
      </c>
      <c r="P203" t="str">
        <f>IF(ISBLANK('ENGAGEMENTS 2026'!C203),"",'ENGAGEMENTS 2026'!K203)</f>
        <v>NON CONCERNE</v>
      </c>
      <c r="Q203" t="str">
        <f>IF($A203="","",IF(OR($E203="INFRUCTUEUX",$E203="ANNULE"),$A203&amp;"|"&amp;(COUNTIFS($A$2:$A203,$A203,$E$2:$E203,"INFRUCTUEUX")+COUNTIFS($A$2:$A203,$A203,$E$2:$E203,"ANNULE")),""))</f>
        <v/>
      </c>
    </row>
    <row r="204" spans="1:17" x14ac:dyDescent="0.25">
      <c r="A204" t="str">
        <f>IF(ISBLANK('ENGAGEMENTS 2026'!C204),"",IF('ENGAGEMENTS 2026'!C204="DTSI","DCT",'ENGAGEMENTS 2026'!C204))</f>
        <v>TAMAZIGHT</v>
      </c>
      <c r="B204" t="str">
        <f>IF(ISBLANK('ENGAGEMENTS 2026'!C204),"",'ENGAGEMENTS 2026'!D204)</f>
        <v>PV N° : 01RC2025- DCPCART</v>
      </c>
      <c r="C204" t="str">
        <f>IF(ISBLANK('ENGAGEMENTS 2026'!C204),"",'ENGAGEMENTS 2026'!E204)</f>
        <v>CONTRAT</v>
      </c>
      <c r="D204" t="str">
        <f>IF(ISBLANK('ENGAGEMENTS 2026'!C204),"",'ENGAGEMENTS 2026'!G204)</f>
        <v>BOUMCOUSI MOHAMED  -  Concepteur Animateur RD/TV</v>
      </c>
      <c r="E204" t="str">
        <f>IF(ISBLANK('ENGAGEMENTS 2026'!C204),"",'ENGAGEMENTS 2026'!I204)</f>
        <v>APPROUVE</v>
      </c>
      <c r="F204">
        <f>IF(ISBLANK('ENGAGEMENTS 2026'!C204),"",'ENGAGEMENTS 2026'!J204)</f>
        <v>0</v>
      </c>
      <c r="G204" t="str">
        <f>IF(ISBLANK('ENGAGEMENTS 2026'!C204),"",'ENGAGEMENTS 2026'!M204)</f>
        <v>FONCTIONNEMENT</v>
      </c>
      <c r="H204" t="str">
        <f>IF(ISBLANK('ENGAGEMENTS 2026'!C204),"",'ENGAGEMENTS 2026'!AF204)</f>
        <v>ENGAGE</v>
      </c>
      <c r="I204" t="str">
        <f>IF(ISBLANK('ENGAGEMENTS 2026'!C204),"",'ENGAGEMENTS 2026'!H204)</f>
        <v>VALIDE</v>
      </c>
      <c r="J204" s="72">
        <f>IF(ISBLANK('ENGAGEMENTS 2026'!C204),"",IF(AND(OR($E204="INFRUCTUEUX",$E204="ANNULE"),$C204="AOO-M"),'ENGAGEMENTS 2026'!P204,IF($H204="EN COURS DE PREENGAGEMENT",'ENGAGEMENTS 2026'!O204,IF($H204="PREENGAGE",IF($E204="ATTRIBUE",'ENGAGEMENTS 2026'!AE204,'ENGAGEMENTS 2026'!O204),'ENGAGEMENTS 2026'!AE204))))</f>
        <v>96000</v>
      </c>
      <c r="K204" s="97">
        <f>IF(ISBLANK('ENGAGEMENTS 2026'!W204),"",'ENGAGEMENTS 2026'!W204)</f>
        <v>46387</v>
      </c>
      <c r="L204" s="73">
        <f t="shared" ca="1" si="6"/>
        <v>-99</v>
      </c>
      <c r="M204" t="str">
        <f t="shared" si="7"/>
        <v>Engagé</v>
      </c>
      <c r="N204" t="str">
        <f>IF(ISBLANK('ENGAGEMENTS 2026'!C204),"",'ENGAGEMENTS 2026'!L204)</f>
        <v>Ordinaire</v>
      </c>
      <c r="O204" t="str">
        <f>IF(ISBLANK('ENGAGEMENTS 2026'!C204),"",'ENGAGEMENTS 2026'!M204)</f>
        <v>FONCTIONNEMENT</v>
      </c>
      <c r="P204" t="str">
        <f>IF(ISBLANK('ENGAGEMENTS 2026'!C204),"",'ENGAGEMENTS 2026'!K204)</f>
        <v>NON CONCERNE</v>
      </c>
      <c r="Q204" t="str">
        <f>IF($A204="","",IF(OR($E204="INFRUCTUEUX",$E204="ANNULE"),$A204&amp;"|"&amp;(COUNTIFS($A$2:$A204,$A204,$E$2:$E204,"INFRUCTUEUX")+COUNTIFS($A$2:$A204,$A204,$E$2:$E204,"ANNULE")),""))</f>
        <v/>
      </c>
    </row>
    <row r="205" spans="1:17" x14ac:dyDescent="0.25">
      <c r="A205" t="str">
        <f>IF(ISBLANK('ENGAGEMENTS 2026'!C205),"",IF('ENGAGEMENTS 2026'!C205="DTSI","DCT",'ENGAGEMENTS 2026'!C205))</f>
        <v>TAMAZIGHT</v>
      </c>
      <c r="B205" t="str">
        <f>IF(ISBLANK('ENGAGEMENTS 2026'!C205),"",'ENGAGEMENTS 2026'!D205)</f>
        <v>PV N° : 01RC2025- DCPCART</v>
      </c>
      <c r="C205" t="str">
        <f>IF(ISBLANK('ENGAGEMENTS 2026'!C205),"",'ENGAGEMENTS 2026'!E205)</f>
        <v>CONTRAT</v>
      </c>
      <c r="D205" t="str">
        <f>IF(ISBLANK('ENGAGEMENTS 2026'!C205),"",'ENGAGEMENTS 2026'!G205)</f>
        <v>SALAH BOULLA  -  Chef d’édition JT</v>
      </c>
      <c r="E205" t="str">
        <f>IF(ISBLANK('ENGAGEMENTS 2026'!C205),"",'ENGAGEMENTS 2026'!I205)</f>
        <v>APPROUVE</v>
      </c>
      <c r="F205">
        <f>IF(ISBLANK('ENGAGEMENTS 2026'!C205),"",'ENGAGEMENTS 2026'!J205)</f>
        <v>0</v>
      </c>
      <c r="G205" t="str">
        <f>IF(ISBLANK('ENGAGEMENTS 2026'!C205),"",'ENGAGEMENTS 2026'!M205)</f>
        <v>FONCTIONNEMENT</v>
      </c>
      <c r="H205" t="str">
        <f>IF(ISBLANK('ENGAGEMENTS 2026'!C205),"",'ENGAGEMENTS 2026'!AF205)</f>
        <v>ENGAGE</v>
      </c>
      <c r="I205" t="str">
        <f>IF(ISBLANK('ENGAGEMENTS 2026'!C205),"",'ENGAGEMENTS 2026'!H205)</f>
        <v>VALIDE</v>
      </c>
      <c r="J205" s="72">
        <f>IF(ISBLANK('ENGAGEMENTS 2026'!C205),"",IF(AND(OR($E205="INFRUCTUEUX",$E205="ANNULE"),$C205="AOO-M"),'ENGAGEMENTS 2026'!P205,IF($H205="EN COURS DE PREENGAGEMENT",'ENGAGEMENTS 2026'!O205,IF($H205="PREENGAGE",IF($E205="ATTRIBUE",'ENGAGEMENTS 2026'!AE205,'ENGAGEMENTS 2026'!O205),'ENGAGEMENTS 2026'!AE205))))</f>
        <v>144000</v>
      </c>
      <c r="K205" s="97">
        <f>IF(ISBLANK('ENGAGEMENTS 2026'!W205),"",'ENGAGEMENTS 2026'!W205)</f>
        <v>46387</v>
      </c>
      <c r="L205" s="73">
        <f t="shared" ca="1" si="6"/>
        <v>-99</v>
      </c>
      <c r="M205" t="str">
        <f t="shared" si="7"/>
        <v>Engagé</v>
      </c>
      <c r="N205" t="str">
        <f>IF(ISBLANK('ENGAGEMENTS 2026'!C205),"",'ENGAGEMENTS 2026'!L205)</f>
        <v>Ordinaire</v>
      </c>
      <c r="O205" t="str">
        <f>IF(ISBLANK('ENGAGEMENTS 2026'!C205),"",'ENGAGEMENTS 2026'!M205)</f>
        <v>FONCTIONNEMENT</v>
      </c>
      <c r="P205" t="str">
        <f>IF(ISBLANK('ENGAGEMENTS 2026'!C205),"",'ENGAGEMENTS 2026'!K205)</f>
        <v>NON CONCERNE</v>
      </c>
      <c r="Q205" t="str">
        <f>IF($A205="","",IF(OR($E205="INFRUCTUEUX",$E205="ANNULE"),$A205&amp;"|"&amp;(COUNTIFS($A$2:$A205,$A205,$E$2:$E205,"INFRUCTUEUX")+COUNTIFS($A$2:$A205,$A205,$E$2:$E205,"ANNULE")),""))</f>
        <v/>
      </c>
    </row>
    <row r="206" spans="1:17" x14ac:dyDescent="0.25">
      <c r="A206" t="str">
        <f>IF(ISBLANK('ENGAGEMENTS 2026'!C206),"",IF('ENGAGEMENTS 2026'!C206="DTSI","DCT",'ENGAGEMENTS 2026'!C206))</f>
        <v>TAMAZIGHT</v>
      </c>
      <c r="B206" t="str">
        <f>IF(ISBLANK('ENGAGEMENTS 2026'!C206),"",'ENGAGEMENTS 2026'!D206)</f>
        <v>PV N° : 01RC2025- DCPCART</v>
      </c>
      <c r="C206" t="str">
        <f>IF(ISBLANK('ENGAGEMENTS 2026'!C206),"",'ENGAGEMENTS 2026'!E206)</f>
        <v>CONTRAT</v>
      </c>
      <c r="D206" t="str">
        <f>IF(ISBLANK('ENGAGEMENTS 2026'!C206),"",'ENGAGEMENTS 2026'!G206)</f>
        <v>AKDIM M'BAREK  -  Concepteur Animateur RD/TV</v>
      </c>
      <c r="E206" t="str">
        <f>IF(ISBLANK('ENGAGEMENTS 2026'!C206),"",'ENGAGEMENTS 2026'!I206)</f>
        <v>APPROUVE</v>
      </c>
      <c r="F206">
        <f>IF(ISBLANK('ENGAGEMENTS 2026'!C206),"",'ENGAGEMENTS 2026'!J206)</f>
        <v>0</v>
      </c>
      <c r="G206" t="str">
        <f>IF(ISBLANK('ENGAGEMENTS 2026'!C206),"",'ENGAGEMENTS 2026'!M206)</f>
        <v>FONCTIONNEMENT</v>
      </c>
      <c r="H206" t="str">
        <f>IF(ISBLANK('ENGAGEMENTS 2026'!C206),"",'ENGAGEMENTS 2026'!AF206)</f>
        <v>ENGAGE</v>
      </c>
      <c r="I206" t="str">
        <f>IF(ISBLANK('ENGAGEMENTS 2026'!C206),"",'ENGAGEMENTS 2026'!H206)</f>
        <v>VALIDE</v>
      </c>
      <c r="J206" s="72">
        <f>IF(ISBLANK('ENGAGEMENTS 2026'!C206),"",IF(AND(OR($E206="INFRUCTUEUX",$E206="ANNULE"),$C206="AOO-M"),'ENGAGEMENTS 2026'!P206,IF($H206="EN COURS DE PREENGAGEMENT",'ENGAGEMENTS 2026'!O206,IF($H206="PREENGAGE",IF($E206="ATTRIBUE",'ENGAGEMENTS 2026'!AE206,'ENGAGEMENTS 2026'!O206),'ENGAGEMENTS 2026'!AE206))))</f>
        <v>132000</v>
      </c>
      <c r="K206" s="97">
        <f>IF(ISBLANK('ENGAGEMENTS 2026'!W206),"",'ENGAGEMENTS 2026'!W206)</f>
        <v>46387</v>
      </c>
      <c r="L206" s="73">
        <f t="shared" ca="1" si="6"/>
        <v>-99</v>
      </c>
      <c r="M206" t="str">
        <f t="shared" si="7"/>
        <v>Engagé</v>
      </c>
      <c r="N206" t="str">
        <f>IF(ISBLANK('ENGAGEMENTS 2026'!C206),"",'ENGAGEMENTS 2026'!L206)</f>
        <v>Ordinaire</v>
      </c>
      <c r="O206" t="str">
        <f>IF(ISBLANK('ENGAGEMENTS 2026'!C206),"",'ENGAGEMENTS 2026'!M206)</f>
        <v>FONCTIONNEMENT</v>
      </c>
      <c r="P206" t="str">
        <f>IF(ISBLANK('ENGAGEMENTS 2026'!C206),"",'ENGAGEMENTS 2026'!K206)</f>
        <v>NON CONCERNE</v>
      </c>
      <c r="Q206" t="str">
        <f>IF($A206="","",IF(OR($E206="INFRUCTUEUX",$E206="ANNULE"),$A206&amp;"|"&amp;(COUNTIFS($A$2:$A206,$A206,$E$2:$E206,"INFRUCTUEUX")+COUNTIFS($A$2:$A206,$A206,$E$2:$E206,"ANNULE")),""))</f>
        <v/>
      </c>
    </row>
    <row r="207" spans="1:17" x14ac:dyDescent="0.25">
      <c r="A207" t="str">
        <f>IF(ISBLANK('ENGAGEMENTS 2026'!C207),"",IF('ENGAGEMENTS 2026'!C207="DTSI","DCT",'ENGAGEMENTS 2026'!C207))</f>
        <v>TAMAZIGHT</v>
      </c>
      <c r="B207" t="str">
        <f>IF(ISBLANK('ENGAGEMENTS 2026'!C207),"",'ENGAGEMENTS 2026'!D207)</f>
        <v>PV N° : 01RC2025- DCPCART</v>
      </c>
      <c r="C207" t="str">
        <f>IF(ISBLANK('ENGAGEMENTS 2026'!C207),"",'ENGAGEMENTS 2026'!E207)</f>
        <v>CONTRAT</v>
      </c>
      <c r="D207" t="str">
        <f>IF(ISBLANK('ENGAGEMENTS 2026'!C207),"",'ENGAGEMENTS 2026'!G207)</f>
        <v>MARYEM OUJOUJ  -  Régisseur d'antenne /Opérateur serveur</v>
      </c>
      <c r="E207" t="str">
        <f>IF(ISBLANK('ENGAGEMENTS 2026'!C207),"",'ENGAGEMENTS 2026'!I207)</f>
        <v>APPROUVE</v>
      </c>
      <c r="F207">
        <f>IF(ISBLANK('ENGAGEMENTS 2026'!C207),"",'ENGAGEMENTS 2026'!J207)</f>
        <v>0</v>
      </c>
      <c r="G207" t="str">
        <f>IF(ISBLANK('ENGAGEMENTS 2026'!C207),"",'ENGAGEMENTS 2026'!M207)</f>
        <v>FONCTIONNEMENT</v>
      </c>
      <c r="H207" t="str">
        <f>IF(ISBLANK('ENGAGEMENTS 2026'!C207),"",'ENGAGEMENTS 2026'!AF207)</f>
        <v>ENGAGE</v>
      </c>
      <c r="I207" t="str">
        <f>IF(ISBLANK('ENGAGEMENTS 2026'!C207),"",'ENGAGEMENTS 2026'!H207)</f>
        <v>VALIDE</v>
      </c>
      <c r="J207" s="72">
        <f>IF(ISBLANK('ENGAGEMENTS 2026'!C207),"",IF(AND(OR($E207="INFRUCTUEUX",$E207="ANNULE"),$C207="AOO-M"),'ENGAGEMENTS 2026'!P207,IF($H207="EN COURS DE PREENGAGEMENT",'ENGAGEMENTS 2026'!O207,IF($H207="PREENGAGE",IF($E207="ATTRIBUE",'ENGAGEMENTS 2026'!AE207,'ENGAGEMENTS 2026'!O207),'ENGAGEMENTS 2026'!AE207))))</f>
        <v>96000</v>
      </c>
      <c r="K207" s="97">
        <f>IF(ISBLANK('ENGAGEMENTS 2026'!W207),"",'ENGAGEMENTS 2026'!W207)</f>
        <v>46387</v>
      </c>
      <c r="L207" s="73">
        <f t="shared" ca="1" si="6"/>
        <v>-99</v>
      </c>
      <c r="M207" t="str">
        <f t="shared" si="7"/>
        <v>Engagé</v>
      </c>
      <c r="N207" t="str">
        <f>IF(ISBLANK('ENGAGEMENTS 2026'!C207),"",'ENGAGEMENTS 2026'!L207)</f>
        <v>Ordinaire</v>
      </c>
      <c r="O207" t="str">
        <f>IF(ISBLANK('ENGAGEMENTS 2026'!C207),"",'ENGAGEMENTS 2026'!M207)</f>
        <v>FONCTIONNEMENT</v>
      </c>
      <c r="P207" t="str">
        <f>IF(ISBLANK('ENGAGEMENTS 2026'!C207),"",'ENGAGEMENTS 2026'!K207)</f>
        <v>NON CONCERNE</v>
      </c>
      <c r="Q207" t="str">
        <f>IF($A207="","",IF(OR($E207="INFRUCTUEUX",$E207="ANNULE"),$A207&amp;"|"&amp;(COUNTIFS($A$2:$A207,$A207,$E$2:$E207,"INFRUCTUEUX")+COUNTIFS($A$2:$A207,$A207,$E$2:$E207,"ANNULE")),""))</f>
        <v/>
      </c>
    </row>
    <row r="208" spans="1:17" x14ac:dyDescent="0.25">
      <c r="A208" t="str">
        <f>IF(ISBLANK('ENGAGEMENTS 2026'!C208),"",IF('ENGAGEMENTS 2026'!C208="DTSI","DCT",'ENGAGEMENTS 2026'!C208))</f>
        <v>TAMAZIGHT</v>
      </c>
      <c r="B208" t="str">
        <f>IF(ISBLANK('ENGAGEMENTS 2026'!C208),"",'ENGAGEMENTS 2026'!D208)</f>
        <v>PV N° : 01RC2025- DCPCART</v>
      </c>
      <c r="C208" t="str">
        <f>IF(ISBLANK('ENGAGEMENTS 2026'!C208),"",'ENGAGEMENTS 2026'!E208)</f>
        <v>CONTRAT</v>
      </c>
      <c r="D208" t="str">
        <f>IF(ISBLANK('ENGAGEMENTS 2026'!C208),"",'ENGAGEMENTS 2026'!G208)</f>
        <v>RACHID EL MANSOURI  -  Pré PAD/ Assistant réalisateur</v>
      </c>
      <c r="E208" t="str">
        <f>IF(ISBLANK('ENGAGEMENTS 2026'!C208),"",'ENGAGEMENTS 2026'!I208)</f>
        <v>APPROUVE</v>
      </c>
      <c r="F208">
        <f>IF(ISBLANK('ENGAGEMENTS 2026'!C208),"",'ENGAGEMENTS 2026'!J208)</f>
        <v>0</v>
      </c>
      <c r="G208" t="str">
        <f>IF(ISBLANK('ENGAGEMENTS 2026'!C208),"",'ENGAGEMENTS 2026'!M208)</f>
        <v>FONCTIONNEMENT</v>
      </c>
      <c r="H208" t="str">
        <f>IF(ISBLANK('ENGAGEMENTS 2026'!C208),"",'ENGAGEMENTS 2026'!AF208)</f>
        <v>ENGAGE</v>
      </c>
      <c r="I208" t="str">
        <f>IF(ISBLANK('ENGAGEMENTS 2026'!C208),"",'ENGAGEMENTS 2026'!H208)</f>
        <v>VALIDE</v>
      </c>
      <c r="J208" s="72">
        <f>IF(ISBLANK('ENGAGEMENTS 2026'!C208),"",IF(AND(OR($E208="INFRUCTUEUX",$E208="ANNULE"),$C208="AOO-M"),'ENGAGEMENTS 2026'!P208,IF($H208="EN COURS DE PREENGAGEMENT",'ENGAGEMENTS 2026'!O208,IF($H208="PREENGAGE",IF($E208="ATTRIBUE",'ENGAGEMENTS 2026'!AE208,'ENGAGEMENTS 2026'!O208),'ENGAGEMENTS 2026'!AE208))))</f>
        <v>124800</v>
      </c>
      <c r="K208" s="97">
        <f>IF(ISBLANK('ENGAGEMENTS 2026'!W208),"",'ENGAGEMENTS 2026'!W208)</f>
        <v>46387</v>
      </c>
      <c r="L208" s="73">
        <f t="shared" ca="1" si="6"/>
        <v>-99</v>
      </c>
      <c r="M208" t="str">
        <f t="shared" si="7"/>
        <v>Engagé</v>
      </c>
      <c r="N208" t="str">
        <f>IF(ISBLANK('ENGAGEMENTS 2026'!C208),"",'ENGAGEMENTS 2026'!L208)</f>
        <v>Ordinaire</v>
      </c>
      <c r="O208" t="str">
        <f>IF(ISBLANK('ENGAGEMENTS 2026'!C208),"",'ENGAGEMENTS 2026'!M208)</f>
        <v>FONCTIONNEMENT</v>
      </c>
      <c r="P208" t="str">
        <f>IF(ISBLANK('ENGAGEMENTS 2026'!C208),"",'ENGAGEMENTS 2026'!K208)</f>
        <v>NON CONCERNE</v>
      </c>
      <c r="Q208" t="str">
        <f>IF($A208="","",IF(OR($E208="INFRUCTUEUX",$E208="ANNULE"),$A208&amp;"|"&amp;(COUNTIFS($A$2:$A208,$A208,$E$2:$E208,"INFRUCTUEUX")+COUNTIFS($A$2:$A208,$A208,$E$2:$E208,"ANNULE")),""))</f>
        <v/>
      </c>
    </row>
    <row r="209" spans="1:17" x14ac:dyDescent="0.25">
      <c r="A209" t="str">
        <f>IF(ISBLANK('ENGAGEMENTS 2026'!C209),"",IF('ENGAGEMENTS 2026'!C209="DTSI","DCT",'ENGAGEMENTS 2026'!C209))</f>
        <v>TAMAZIGHT</v>
      </c>
      <c r="B209" t="str">
        <f>IF(ISBLANK('ENGAGEMENTS 2026'!C209),"",'ENGAGEMENTS 2026'!D209)</f>
        <v>PV N° : 01RC2025- DCPCART</v>
      </c>
      <c r="C209" t="str">
        <f>IF(ISBLANK('ENGAGEMENTS 2026'!C209),"",'ENGAGEMENTS 2026'!E209)</f>
        <v>CONTRAT</v>
      </c>
      <c r="D209" t="str">
        <f>IF(ISBLANK('ENGAGEMENTS 2026'!C209),"",'ENGAGEMENTS 2026'!G209)</f>
        <v>HICHAM MADACHA  -  Consultant Politique</v>
      </c>
      <c r="E209" t="str">
        <f>IF(ISBLANK('ENGAGEMENTS 2026'!C209),"",'ENGAGEMENTS 2026'!I209)</f>
        <v>APPROUVE</v>
      </c>
      <c r="F209">
        <f>IF(ISBLANK('ENGAGEMENTS 2026'!C209),"",'ENGAGEMENTS 2026'!J209)</f>
        <v>0</v>
      </c>
      <c r="G209" t="str">
        <f>IF(ISBLANK('ENGAGEMENTS 2026'!C209),"",'ENGAGEMENTS 2026'!M209)</f>
        <v>FONCTIONNEMENT</v>
      </c>
      <c r="H209" t="str">
        <f>IF(ISBLANK('ENGAGEMENTS 2026'!C209),"",'ENGAGEMENTS 2026'!AF209)</f>
        <v>ENGAGE</v>
      </c>
      <c r="I209" t="str">
        <f>IF(ISBLANK('ENGAGEMENTS 2026'!C209),"",'ENGAGEMENTS 2026'!H209)</f>
        <v>VALIDE</v>
      </c>
      <c r="J209" s="72">
        <f>IF(ISBLANK('ENGAGEMENTS 2026'!C209),"",IF(AND(OR($E209="INFRUCTUEUX",$E209="ANNULE"),$C209="AOO-M"),'ENGAGEMENTS 2026'!P209,IF($H209="EN COURS DE PREENGAGEMENT",'ENGAGEMENTS 2026'!O209,IF($H209="PREENGAGE",IF($E209="ATTRIBUE",'ENGAGEMENTS 2026'!AE209,'ENGAGEMENTS 2026'!O209),'ENGAGEMENTS 2026'!AE209))))</f>
        <v>171428.52</v>
      </c>
      <c r="K209" s="97">
        <f>IF(ISBLANK('ENGAGEMENTS 2026'!W209),"",'ENGAGEMENTS 2026'!W209)</f>
        <v>46387</v>
      </c>
      <c r="L209" s="73">
        <f t="shared" ca="1" si="6"/>
        <v>-99</v>
      </c>
      <c r="M209" t="str">
        <f t="shared" si="7"/>
        <v>Engagé</v>
      </c>
      <c r="N209" t="str">
        <f>IF(ISBLANK('ENGAGEMENTS 2026'!C209),"",'ENGAGEMENTS 2026'!L209)</f>
        <v>Ordinaire</v>
      </c>
      <c r="O209" t="str">
        <f>IF(ISBLANK('ENGAGEMENTS 2026'!C209),"",'ENGAGEMENTS 2026'!M209)</f>
        <v>FONCTIONNEMENT</v>
      </c>
      <c r="P209" t="str">
        <f>IF(ISBLANK('ENGAGEMENTS 2026'!C209),"",'ENGAGEMENTS 2026'!K209)</f>
        <v>NON CONCERNE</v>
      </c>
      <c r="Q209" t="str">
        <f>IF($A209="","",IF(OR($E209="INFRUCTUEUX",$E209="ANNULE"),$A209&amp;"|"&amp;(COUNTIFS($A$2:$A209,$A209,$E$2:$E209,"INFRUCTUEUX")+COUNTIFS($A$2:$A209,$A209,$E$2:$E209,"ANNULE")),""))</f>
        <v/>
      </c>
    </row>
    <row r="210" spans="1:17" x14ac:dyDescent="0.25">
      <c r="A210" t="str">
        <f>IF(ISBLANK('ENGAGEMENTS 2026'!C210),"",IF('ENGAGEMENTS 2026'!C210="DTSI","DCT",'ENGAGEMENTS 2026'!C210))</f>
        <v>TAMAZIGHT</v>
      </c>
      <c r="B210" t="str">
        <f>IF(ISBLANK('ENGAGEMENTS 2026'!C210),"",'ENGAGEMENTS 2026'!D210)</f>
        <v>PV N° : 01RC2025- DCPCART</v>
      </c>
      <c r="C210" t="str">
        <f>IF(ISBLANK('ENGAGEMENTS 2026'!C210),"",'ENGAGEMENTS 2026'!E210)</f>
        <v>CONTRAT</v>
      </c>
      <c r="D210" t="str">
        <f>IF(ISBLANK('ENGAGEMENTS 2026'!C210),"",'ENGAGEMENTS 2026'!G210)</f>
        <v>MUSTAPHA AZIZI  -  Consultant Politique</v>
      </c>
      <c r="E210" t="str">
        <f>IF(ISBLANK('ENGAGEMENTS 2026'!C210),"",'ENGAGEMENTS 2026'!I210)</f>
        <v>APPROUVE</v>
      </c>
      <c r="F210">
        <f>IF(ISBLANK('ENGAGEMENTS 2026'!C210),"",'ENGAGEMENTS 2026'!J210)</f>
        <v>0</v>
      </c>
      <c r="G210" t="str">
        <f>IF(ISBLANK('ENGAGEMENTS 2026'!C210),"",'ENGAGEMENTS 2026'!M210)</f>
        <v>FONCTIONNEMENT</v>
      </c>
      <c r="H210" t="str">
        <f>IF(ISBLANK('ENGAGEMENTS 2026'!C210),"",'ENGAGEMENTS 2026'!AF210)</f>
        <v>ENGAGE</v>
      </c>
      <c r="I210" t="str">
        <f>IF(ISBLANK('ENGAGEMENTS 2026'!C210),"",'ENGAGEMENTS 2026'!H210)</f>
        <v>VALIDE</v>
      </c>
      <c r="J210" s="72">
        <f>IF(ISBLANK('ENGAGEMENTS 2026'!C210),"",IF(AND(OR($E210="INFRUCTUEUX",$E210="ANNULE"),$C210="AOO-M"),'ENGAGEMENTS 2026'!P210,IF($H210="EN COURS DE PREENGAGEMENT",'ENGAGEMENTS 2026'!O210,IF($H210="PREENGAGE",IF($E210="ATTRIBUE",'ENGAGEMENTS 2026'!AE210,'ENGAGEMENTS 2026'!O210),'ENGAGEMENTS 2026'!AE210))))</f>
        <v>180000</v>
      </c>
      <c r="K210" s="97">
        <f>IF(ISBLANK('ENGAGEMENTS 2026'!W210),"",'ENGAGEMENTS 2026'!W210)</f>
        <v>46387</v>
      </c>
      <c r="L210" s="73">
        <f t="shared" ca="1" si="6"/>
        <v>-99</v>
      </c>
      <c r="M210" t="str">
        <f t="shared" si="7"/>
        <v>Engagé</v>
      </c>
      <c r="N210" t="str">
        <f>IF(ISBLANK('ENGAGEMENTS 2026'!C210),"",'ENGAGEMENTS 2026'!L210)</f>
        <v>Ordinaire</v>
      </c>
      <c r="O210" t="str">
        <f>IF(ISBLANK('ENGAGEMENTS 2026'!C210),"",'ENGAGEMENTS 2026'!M210)</f>
        <v>FONCTIONNEMENT</v>
      </c>
      <c r="P210" t="str">
        <f>IF(ISBLANK('ENGAGEMENTS 2026'!C210),"",'ENGAGEMENTS 2026'!K210)</f>
        <v>NON CONCERNE</v>
      </c>
      <c r="Q210" t="str">
        <f>IF($A210="","",IF(OR($E210="INFRUCTUEUX",$E210="ANNULE"),$A210&amp;"|"&amp;(COUNTIFS($A$2:$A210,$A210,$E$2:$E210,"INFRUCTUEUX")+COUNTIFS($A$2:$A210,$A210,$E$2:$E210,"ANNULE")),""))</f>
        <v/>
      </c>
    </row>
    <row r="211" spans="1:17" x14ac:dyDescent="0.25">
      <c r="A211" t="str">
        <f>IF(ISBLANK('ENGAGEMENTS 2026'!C211),"",IF('ENGAGEMENTS 2026'!C211="DTSI","DCT",'ENGAGEMENTS 2026'!C211))</f>
        <v>TAMAZIGHT</v>
      </c>
      <c r="B211" t="str">
        <f>IF(ISBLANK('ENGAGEMENTS 2026'!C211),"",'ENGAGEMENTS 2026'!D211)</f>
        <v>PV N° : 01RC2025- DCPCART</v>
      </c>
      <c r="C211" t="str">
        <f>IF(ISBLANK('ENGAGEMENTS 2026'!C211),"",'ENGAGEMENTS 2026'!E211)</f>
        <v>CONTRAT</v>
      </c>
      <c r="D211" t="str">
        <f>IF(ISBLANK('ENGAGEMENTS 2026'!C211),"",'ENGAGEMENTS 2026'!G211)</f>
        <v>HAFID EZZAHRI  -  Consultant Politique</v>
      </c>
      <c r="E211" t="str">
        <f>IF(ISBLANK('ENGAGEMENTS 2026'!C211),"",'ENGAGEMENTS 2026'!I211)</f>
        <v>EN SIGNATURE</v>
      </c>
      <c r="F211">
        <f>IF(ISBLANK('ENGAGEMENTS 2026'!C211),"",'ENGAGEMENTS 2026'!J211)</f>
        <v>0</v>
      </c>
      <c r="G211" t="str">
        <f>IF(ISBLANK('ENGAGEMENTS 2026'!C211),"",'ENGAGEMENTS 2026'!M211)</f>
        <v>FONCTIONNEMENT</v>
      </c>
      <c r="H211" t="str">
        <f>IF(ISBLANK('ENGAGEMENTS 2026'!C211),"",'ENGAGEMENTS 2026'!AF211)</f>
        <v>ENGAGE</v>
      </c>
      <c r="I211" t="str">
        <f>IF(ISBLANK('ENGAGEMENTS 2026'!C211),"",'ENGAGEMENTS 2026'!H211)</f>
        <v>VALIDE</v>
      </c>
      <c r="J211" s="72">
        <f>IF(ISBLANK('ENGAGEMENTS 2026'!C211),"",IF(AND(OR($E211="INFRUCTUEUX",$E211="ANNULE"),$C211="AOO-M"),'ENGAGEMENTS 2026'!P211,IF($H211="EN COURS DE PREENGAGEMENT",'ENGAGEMENTS 2026'!O211,IF($H211="PREENGAGE",IF($E211="ATTRIBUE",'ENGAGEMENTS 2026'!AE211,'ENGAGEMENTS 2026'!O211),'ENGAGEMENTS 2026'!AE211))))</f>
        <v>120000</v>
      </c>
      <c r="K211" s="97">
        <f>IF(ISBLANK('ENGAGEMENTS 2026'!W211),"",'ENGAGEMENTS 2026'!W211)</f>
        <v>46387</v>
      </c>
      <c r="L211" s="73">
        <f t="shared" ca="1" si="6"/>
        <v>-99</v>
      </c>
      <c r="M211" t="str">
        <f t="shared" si="7"/>
        <v>Engagé</v>
      </c>
      <c r="N211" t="str">
        <f>IF(ISBLANK('ENGAGEMENTS 2026'!C211),"",'ENGAGEMENTS 2026'!L211)</f>
        <v>Ordinaire</v>
      </c>
      <c r="O211" t="str">
        <f>IF(ISBLANK('ENGAGEMENTS 2026'!C211),"",'ENGAGEMENTS 2026'!M211)</f>
        <v>FONCTIONNEMENT</v>
      </c>
      <c r="P211" t="str">
        <f>IF(ISBLANK('ENGAGEMENTS 2026'!C211),"",'ENGAGEMENTS 2026'!K211)</f>
        <v>NON CONCERNE</v>
      </c>
      <c r="Q211" t="str">
        <f>IF($A211="","",IF(OR($E211="INFRUCTUEUX",$E211="ANNULE"),$A211&amp;"|"&amp;(COUNTIFS($A$2:$A211,$A211,$E$2:$E211,"INFRUCTUEUX")+COUNTIFS($A$2:$A211,$A211,$E$2:$E211,"ANNULE")),""))</f>
        <v/>
      </c>
    </row>
    <row r="212" spans="1:17" x14ac:dyDescent="0.25">
      <c r="A212" t="str">
        <f>IF(ISBLANK('ENGAGEMENTS 2026'!C212),"",IF('ENGAGEMENTS 2026'!C212="DTSI","DCT",'ENGAGEMENTS 2026'!C212))</f>
        <v>TAMAZIGHT</v>
      </c>
      <c r="B212" t="str">
        <f>IF(ISBLANK('ENGAGEMENTS 2026'!C212),"",'ENGAGEMENTS 2026'!D212)</f>
        <v>PV N° : 01RC2025- DCPCART</v>
      </c>
      <c r="C212" t="str">
        <f>IF(ISBLANK('ENGAGEMENTS 2026'!C212),"",'ENGAGEMENTS 2026'!E212)</f>
        <v>CONTRAT</v>
      </c>
      <c r="D212" t="str">
        <f>IF(ISBLANK('ENGAGEMENTS 2026'!C212),"",'ENGAGEMENTS 2026'!G212)</f>
        <v>SOFIA EL AMALKI  -  Journaliste</v>
      </c>
      <c r="E212" t="str">
        <f>IF(ISBLANK('ENGAGEMENTS 2026'!C212),"",'ENGAGEMENTS 2026'!I212)</f>
        <v>APPROUVE</v>
      </c>
      <c r="F212">
        <f>IF(ISBLANK('ENGAGEMENTS 2026'!C212),"",'ENGAGEMENTS 2026'!J212)</f>
        <v>0</v>
      </c>
      <c r="G212" t="str">
        <f>IF(ISBLANK('ENGAGEMENTS 2026'!C212),"",'ENGAGEMENTS 2026'!M212)</f>
        <v>FONCTIONNEMENT</v>
      </c>
      <c r="H212" t="str">
        <f>IF(ISBLANK('ENGAGEMENTS 2026'!C212),"",'ENGAGEMENTS 2026'!AF212)</f>
        <v>ENGAGE</v>
      </c>
      <c r="I212" t="str">
        <f>IF(ISBLANK('ENGAGEMENTS 2026'!C212),"",'ENGAGEMENTS 2026'!H212)</f>
        <v>VALIDE</v>
      </c>
      <c r="J212" s="72">
        <f>IF(ISBLANK('ENGAGEMENTS 2026'!C212),"",IF(AND(OR($E212="INFRUCTUEUX",$E212="ANNULE"),$C212="AOO-M"),'ENGAGEMENTS 2026'!P212,IF($H212="EN COURS DE PREENGAGEMENT",'ENGAGEMENTS 2026'!O212,IF($H212="PREENGAGE",IF($E212="ATTRIBUE",'ENGAGEMENTS 2026'!AE212,'ENGAGEMENTS 2026'!O212),'ENGAGEMENTS 2026'!AE212))))</f>
        <v>96000</v>
      </c>
      <c r="K212" s="97">
        <f>IF(ISBLANK('ENGAGEMENTS 2026'!W212),"",'ENGAGEMENTS 2026'!W212)</f>
        <v>46387</v>
      </c>
      <c r="L212" s="73">
        <f t="shared" ca="1" si="6"/>
        <v>-99</v>
      </c>
      <c r="M212" t="str">
        <f t="shared" si="7"/>
        <v>Engagé</v>
      </c>
      <c r="N212" t="str">
        <f>IF(ISBLANK('ENGAGEMENTS 2026'!C212),"",'ENGAGEMENTS 2026'!L212)</f>
        <v>Ordinaire</v>
      </c>
      <c r="O212" t="str">
        <f>IF(ISBLANK('ENGAGEMENTS 2026'!C212),"",'ENGAGEMENTS 2026'!M212)</f>
        <v>FONCTIONNEMENT</v>
      </c>
      <c r="P212" t="str">
        <f>IF(ISBLANK('ENGAGEMENTS 2026'!C212),"",'ENGAGEMENTS 2026'!K212)</f>
        <v>NON CONCERNE</v>
      </c>
      <c r="Q212" t="str">
        <f>IF($A212="","",IF(OR($E212="INFRUCTUEUX",$E212="ANNULE"),$A212&amp;"|"&amp;(COUNTIFS($A$2:$A212,$A212,$E$2:$E212,"INFRUCTUEUX")+COUNTIFS($A$2:$A212,$A212,$E$2:$E212,"ANNULE")),""))</f>
        <v/>
      </c>
    </row>
    <row r="213" spans="1:17" x14ac:dyDescent="0.25">
      <c r="A213" t="str">
        <f>IF(ISBLANK('ENGAGEMENTS 2026'!C213),"",IF('ENGAGEMENTS 2026'!C213="DTSI","DCT",'ENGAGEMENTS 2026'!C213))</f>
        <v>TAMAZIGHT</v>
      </c>
      <c r="B213" t="str">
        <f>IF(ISBLANK('ENGAGEMENTS 2026'!C213),"",'ENGAGEMENTS 2026'!D213)</f>
        <v>PV N° : 01RC2025- DCPCART</v>
      </c>
      <c r="C213" t="str">
        <f>IF(ISBLANK('ENGAGEMENTS 2026'!C213),"",'ENGAGEMENTS 2026'!E213)</f>
        <v>CONTRAT</v>
      </c>
      <c r="D213" t="str">
        <f>IF(ISBLANK('ENGAGEMENTS 2026'!C213),"",'ENGAGEMENTS 2026'!G213)</f>
        <v>TAHAR MOHAMED  -  Technicien OPV/OPS</v>
      </c>
      <c r="E213" t="str">
        <f>IF(ISBLANK('ENGAGEMENTS 2026'!C213),"",'ENGAGEMENTS 2026'!I213)</f>
        <v>APPROUVE</v>
      </c>
      <c r="F213">
        <f>IF(ISBLANK('ENGAGEMENTS 2026'!C213),"",'ENGAGEMENTS 2026'!J213)</f>
        <v>0</v>
      </c>
      <c r="G213" t="str">
        <f>IF(ISBLANK('ENGAGEMENTS 2026'!C213),"",'ENGAGEMENTS 2026'!M213)</f>
        <v>FONCTIONNEMENT</v>
      </c>
      <c r="H213" t="str">
        <f>IF(ISBLANK('ENGAGEMENTS 2026'!C213),"",'ENGAGEMENTS 2026'!AF213)</f>
        <v>ENGAGE</v>
      </c>
      <c r="I213" t="str">
        <f>IF(ISBLANK('ENGAGEMENTS 2026'!C213),"",'ENGAGEMENTS 2026'!H213)</f>
        <v>VALIDE</v>
      </c>
      <c r="J213" s="72">
        <f>IF(ISBLANK('ENGAGEMENTS 2026'!C213),"",IF(AND(OR($E213="INFRUCTUEUX",$E213="ANNULE"),$C213="AOO-M"),'ENGAGEMENTS 2026'!P213,IF($H213="EN COURS DE PREENGAGEMENT",'ENGAGEMENTS 2026'!O213,IF($H213="PREENGAGE",IF($E213="ATTRIBUE",'ENGAGEMENTS 2026'!AE213,'ENGAGEMENTS 2026'!O213),'ENGAGEMENTS 2026'!AE213))))</f>
        <v>84000</v>
      </c>
      <c r="K213" s="97">
        <f>IF(ISBLANK('ENGAGEMENTS 2026'!W213),"",'ENGAGEMENTS 2026'!W213)</f>
        <v>46387</v>
      </c>
      <c r="L213" s="73">
        <f t="shared" ca="1" si="6"/>
        <v>-99</v>
      </c>
      <c r="M213" t="str">
        <f t="shared" si="7"/>
        <v>Engagé</v>
      </c>
      <c r="N213" t="str">
        <f>IF(ISBLANK('ENGAGEMENTS 2026'!C213),"",'ENGAGEMENTS 2026'!L213)</f>
        <v>Ordinaire</v>
      </c>
      <c r="O213" t="str">
        <f>IF(ISBLANK('ENGAGEMENTS 2026'!C213),"",'ENGAGEMENTS 2026'!M213)</f>
        <v>FONCTIONNEMENT</v>
      </c>
      <c r="P213" t="str">
        <f>IF(ISBLANK('ENGAGEMENTS 2026'!C213),"",'ENGAGEMENTS 2026'!K213)</f>
        <v>NON CONCERNE</v>
      </c>
      <c r="Q213" t="str">
        <f>IF($A213="","",IF(OR($E213="INFRUCTUEUX",$E213="ANNULE"),$A213&amp;"|"&amp;(COUNTIFS($A$2:$A213,$A213,$E$2:$E213,"INFRUCTUEUX")+COUNTIFS($A$2:$A213,$A213,$E$2:$E213,"ANNULE")),""))</f>
        <v/>
      </c>
    </row>
    <row r="214" spans="1:17" x14ac:dyDescent="0.25">
      <c r="A214" t="str">
        <f>IF(ISBLANK('ENGAGEMENTS 2026'!C214),"",IF('ENGAGEMENTS 2026'!C214="DTSI","DCT",'ENGAGEMENTS 2026'!C214))</f>
        <v>TAMAZIGHT</v>
      </c>
      <c r="B214" t="str">
        <f>IF(ISBLANK('ENGAGEMENTS 2026'!C214),"",'ENGAGEMENTS 2026'!D214)</f>
        <v>PV N° : 01RC2025- DCPCART</v>
      </c>
      <c r="C214" t="str">
        <f>IF(ISBLANK('ENGAGEMENTS 2026'!C214),"",'ENGAGEMENTS 2026'!E214)</f>
        <v>CONTRAT</v>
      </c>
      <c r="D214" t="str">
        <f>IF(ISBLANK('ENGAGEMENTS 2026'!C214),"",'ENGAGEMENTS 2026'!G214)</f>
        <v>SAID HASNI  -  Concepteur Animateur RD/TV</v>
      </c>
      <c r="E214" t="str">
        <f>IF(ISBLANK('ENGAGEMENTS 2026'!C214),"",'ENGAGEMENTS 2026'!I214)</f>
        <v>APPROUVE</v>
      </c>
      <c r="F214">
        <f>IF(ISBLANK('ENGAGEMENTS 2026'!C214),"",'ENGAGEMENTS 2026'!J214)</f>
        <v>0</v>
      </c>
      <c r="G214" t="str">
        <f>IF(ISBLANK('ENGAGEMENTS 2026'!C214),"",'ENGAGEMENTS 2026'!M214)</f>
        <v>FONCTIONNEMENT</v>
      </c>
      <c r="H214" t="str">
        <f>IF(ISBLANK('ENGAGEMENTS 2026'!C214),"",'ENGAGEMENTS 2026'!AF214)</f>
        <v>ENGAGE</v>
      </c>
      <c r="I214" t="str">
        <f>IF(ISBLANK('ENGAGEMENTS 2026'!C214),"",'ENGAGEMENTS 2026'!H214)</f>
        <v>VALIDE</v>
      </c>
      <c r="J214" s="72">
        <f>IF(ISBLANK('ENGAGEMENTS 2026'!C214),"",IF(AND(OR($E214="INFRUCTUEUX",$E214="ANNULE"),$C214="AOO-M"),'ENGAGEMENTS 2026'!P214,IF($H214="EN COURS DE PREENGAGEMENT",'ENGAGEMENTS 2026'!O214,IF($H214="PREENGAGE",IF($E214="ATTRIBUE",'ENGAGEMENTS 2026'!AE214,'ENGAGEMENTS 2026'!O214),'ENGAGEMENTS 2026'!AE214))))</f>
        <v>96000</v>
      </c>
      <c r="K214" s="97">
        <f>IF(ISBLANK('ENGAGEMENTS 2026'!W214),"",'ENGAGEMENTS 2026'!W214)</f>
        <v>46387</v>
      </c>
      <c r="L214" s="73">
        <f t="shared" ca="1" si="6"/>
        <v>-99</v>
      </c>
      <c r="M214" t="str">
        <f t="shared" si="7"/>
        <v>Engagé</v>
      </c>
      <c r="N214" t="str">
        <f>IF(ISBLANK('ENGAGEMENTS 2026'!C214),"",'ENGAGEMENTS 2026'!L214)</f>
        <v>Ordinaire</v>
      </c>
      <c r="O214" t="str">
        <f>IF(ISBLANK('ENGAGEMENTS 2026'!C214),"",'ENGAGEMENTS 2026'!M214)</f>
        <v>FONCTIONNEMENT</v>
      </c>
      <c r="P214" t="str">
        <f>IF(ISBLANK('ENGAGEMENTS 2026'!C214),"",'ENGAGEMENTS 2026'!K214)</f>
        <v>NON CONCERNE</v>
      </c>
      <c r="Q214" t="str">
        <f>IF($A214="","",IF(OR($E214="INFRUCTUEUX",$E214="ANNULE"),$A214&amp;"|"&amp;(COUNTIFS($A$2:$A214,$A214,$E$2:$E214,"INFRUCTUEUX")+COUNTIFS($A$2:$A214,$A214,$E$2:$E214,"ANNULE")),""))</f>
        <v/>
      </c>
    </row>
    <row r="215" spans="1:17" x14ac:dyDescent="0.25">
      <c r="A215" t="str">
        <f>IF(ISBLANK('ENGAGEMENTS 2026'!C215),"",IF('ENGAGEMENTS 2026'!C215="DTSI","DCT",'ENGAGEMENTS 2026'!C215))</f>
        <v>TAMAZIGHT</v>
      </c>
      <c r="B215" t="str">
        <f>IF(ISBLANK('ENGAGEMENTS 2026'!C215),"",'ENGAGEMENTS 2026'!D215)</f>
        <v>PV N° : 01RC2025- DCPCART</v>
      </c>
      <c r="C215" t="str">
        <f>IF(ISBLANK('ENGAGEMENTS 2026'!C215),"",'ENGAGEMENTS 2026'!E215)</f>
        <v>CONTRAT</v>
      </c>
      <c r="D215" t="str">
        <f>IF(ISBLANK('ENGAGEMENTS 2026'!C215),"",'ENGAGEMENTS 2026'!G215)</f>
        <v>NAJMI NOUREDDIN  -  Concepteur Animateur RD/TV</v>
      </c>
      <c r="E215" t="str">
        <f>IF(ISBLANK('ENGAGEMENTS 2026'!C215),"",'ENGAGEMENTS 2026'!I215)</f>
        <v>APPROUVE</v>
      </c>
      <c r="F215">
        <f>IF(ISBLANK('ENGAGEMENTS 2026'!C215),"",'ENGAGEMENTS 2026'!J215)</f>
        <v>0</v>
      </c>
      <c r="G215" t="str">
        <f>IF(ISBLANK('ENGAGEMENTS 2026'!C215),"",'ENGAGEMENTS 2026'!M215)</f>
        <v>FONCTIONNEMENT</v>
      </c>
      <c r="H215" t="str">
        <f>IF(ISBLANK('ENGAGEMENTS 2026'!C215),"",'ENGAGEMENTS 2026'!AF215)</f>
        <v>ENGAGE</v>
      </c>
      <c r="I215" t="str">
        <f>IF(ISBLANK('ENGAGEMENTS 2026'!C215),"",'ENGAGEMENTS 2026'!H215)</f>
        <v>VALIDE</v>
      </c>
      <c r="J215" s="72">
        <f>IF(ISBLANK('ENGAGEMENTS 2026'!C215),"",IF(AND(OR($E215="INFRUCTUEUX",$E215="ANNULE"),$C215="AOO-M"),'ENGAGEMENTS 2026'!P215,IF($H215="EN COURS DE PREENGAGEMENT",'ENGAGEMENTS 2026'!O215,IF($H215="PREENGAGE",IF($E215="ATTRIBUE",'ENGAGEMENTS 2026'!AE215,'ENGAGEMENTS 2026'!O215),'ENGAGEMENTS 2026'!AE215))))</f>
        <v>96000</v>
      </c>
      <c r="K215" s="97">
        <f>IF(ISBLANK('ENGAGEMENTS 2026'!W215),"",'ENGAGEMENTS 2026'!W215)</f>
        <v>46387</v>
      </c>
      <c r="L215" s="73">
        <f t="shared" ca="1" si="6"/>
        <v>-99</v>
      </c>
      <c r="M215" t="str">
        <f t="shared" si="7"/>
        <v>Engagé</v>
      </c>
      <c r="N215" t="str">
        <f>IF(ISBLANK('ENGAGEMENTS 2026'!C215),"",'ENGAGEMENTS 2026'!L215)</f>
        <v>Ordinaire</v>
      </c>
      <c r="O215" t="str">
        <f>IF(ISBLANK('ENGAGEMENTS 2026'!C215),"",'ENGAGEMENTS 2026'!M215)</f>
        <v>FONCTIONNEMENT</v>
      </c>
      <c r="P215" t="str">
        <f>IF(ISBLANK('ENGAGEMENTS 2026'!C215),"",'ENGAGEMENTS 2026'!K215)</f>
        <v>NON CONCERNE</v>
      </c>
      <c r="Q215" t="str">
        <f>IF($A215="","",IF(OR($E215="INFRUCTUEUX",$E215="ANNULE"),$A215&amp;"|"&amp;(COUNTIFS($A$2:$A215,$A215,$E$2:$E215,"INFRUCTUEUX")+COUNTIFS($A$2:$A215,$A215,$E$2:$E215,"ANNULE")),""))</f>
        <v/>
      </c>
    </row>
    <row r="216" spans="1:17" x14ac:dyDescent="0.25">
      <c r="A216" t="str">
        <f>IF(ISBLANK('ENGAGEMENTS 2026'!C216),"",IF('ENGAGEMENTS 2026'!C216="DTSI","DCT",'ENGAGEMENTS 2026'!C216))</f>
        <v>TAMAZIGHT</v>
      </c>
      <c r="B216" t="str">
        <f>IF(ISBLANK('ENGAGEMENTS 2026'!C216),"",'ENGAGEMENTS 2026'!D216)</f>
        <v>PV N° : 01RC2025- DCPCART</v>
      </c>
      <c r="C216" t="str">
        <f>IF(ISBLANK('ENGAGEMENTS 2026'!C216),"",'ENGAGEMENTS 2026'!E216)</f>
        <v>CONTRAT</v>
      </c>
      <c r="D216" t="str">
        <f>IF(ISBLANK('ENGAGEMENTS 2026'!C216),"",'ENGAGEMENTS 2026'!G216)</f>
        <v>ABEL NEZHA  -  Concepteur Animateur RD/TV</v>
      </c>
      <c r="E216" t="str">
        <f>IF(ISBLANK('ENGAGEMENTS 2026'!C216),"",'ENGAGEMENTS 2026'!I216)</f>
        <v>APPROUVE</v>
      </c>
      <c r="F216">
        <f>IF(ISBLANK('ENGAGEMENTS 2026'!C216),"",'ENGAGEMENTS 2026'!J216)</f>
        <v>0</v>
      </c>
      <c r="G216" t="str">
        <f>IF(ISBLANK('ENGAGEMENTS 2026'!C216),"",'ENGAGEMENTS 2026'!M216)</f>
        <v>FONCTIONNEMENT</v>
      </c>
      <c r="H216" t="str">
        <f>IF(ISBLANK('ENGAGEMENTS 2026'!C216),"",'ENGAGEMENTS 2026'!AF216)</f>
        <v>ENGAGE</v>
      </c>
      <c r="I216" t="str">
        <f>IF(ISBLANK('ENGAGEMENTS 2026'!C216),"",'ENGAGEMENTS 2026'!H216)</f>
        <v>VALIDE</v>
      </c>
      <c r="J216" s="72">
        <f>IF(ISBLANK('ENGAGEMENTS 2026'!C216),"",IF(AND(OR($E216="INFRUCTUEUX",$E216="ANNULE"),$C216="AOO-M"),'ENGAGEMENTS 2026'!P216,IF($H216="EN COURS DE PREENGAGEMENT",'ENGAGEMENTS 2026'!O216,IF($H216="PREENGAGE",IF($E216="ATTRIBUE",'ENGAGEMENTS 2026'!AE216,'ENGAGEMENTS 2026'!O216),'ENGAGEMENTS 2026'!AE216))))</f>
        <v>84000</v>
      </c>
      <c r="K216" s="97">
        <f>IF(ISBLANK('ENGAGEMENTS 2026'!W216),"",'ENGAGEMENTS 2026'!W216)</f>
        <v>46387</v>
      </c>
      <c r="L216" s="73">
        <f t="shared" ca="1" si="6"/>
        <v>-99</v>
      </c>
      <c r="M216" t="str">
        <f t="shared" si="7"/>
        <v>Engagé</v>
      </c>
      <c r="N216" t="str">
        <f>IF(ISBLANK('ENGAGEMENTS 2026'!C216),"",'ENGAGEMENTS 2026'!L216)</f>
        <v>Ordinaire</v>
      </c>
      <c r="O216" t="str">
        <f>IF(ISBLANK('ENGAGEMENTS 2026'!C216),"",'ENGAGEMENTS 2026'!M216)</f>
        <v>FONCTIONNEMENT</v>
      </c>
      <c r="P216" t="str">
        <f>IF(ISBLANK('ENGAGEMENTS 2026'!C216),"",'ENGAGEMENTS 2026'!K216)</f>
        <v>NON CONCERNE</v>
      </c>
      <c r="Q216" t="str">
        <f>IF($A216="","",IF(OR($E216="INFRUCTUEUX",$E216="ANNULE"),$A216&amp;"|"&amp;(COUNTIFS($A$2:$A216,$A216,$E$2:$E216,"INFRUCTUEUX")+COUNTIFS($A$2:$A216,$A216,$E$2:$E216,"ANNULE")),""))</f>
        <v/>
      </c>
    </row>
    <row r="217" spans="1:17" x14ac:dyDescent="0.25">
      <c r="A217" t="str">
        <f>IF(ISBLANK('ENGAGEMENTS 2026'!C217),"",IF('ENGAGEMENTS 2026'!C217="DTSI","DCT",'ENGAGEMENTS 2026'!C217))</f>
        <v>TAMAZIGHT</v>
      </c>
      <c r="B217" t="str">
        <f>IF(ISBLANK('ENGAGEMENTS 2026'!C217),"",'ENGAGEMENTS 2026'!D217)</f>
        <v>PV N° : 01RC2025- DCPCART</v>
      </c>
      <c r="C217" t="str">
        <f>IF(ISBLANK('ENGAGEMENTS 2026'!C217),"",'ENGAGEMENTS 2026'!E217)</f>
        <v>CONTRAT</v>
      </c>
      <c r="D217" t="str">
        <f>IF(ISBLANK('ENGAGEMENTS 2026'!C217),"",'ENGAGEMENTS 2026'!G217)</f>
        <v>MHAMED EL FERDI  -  Concepteur Animateur RD/TV</v>
      </c>
      <c r="E217" t="str">
        <f>IF(ISBLANK('ENGAGEMENTS 2026'!C217),"",'ENGAGEMENTS 2026'!I217)</f>
        <v>APPROUVE</v>
      </c>
      <c r="F217">
        <f>IF(ISBLANK('ENGAGEMENTS 2026'!C217),"",'ENGAGEMENTS 2026'!J217)</f>
        <v>0</v>
      </c>
      <c r="G217" t="str">
        <f>IF(ISBLANK('ENGAGEMENTS 2026'!C217),"",'ENGAGEMENTS 2026'!M217)</f>
        <v>FONCTIONNEMENT</v>
      </c>
      <c r="H217" t="str">
        <f>IF(ISBLANK('ENGAGEMENTS 2026'!C217),"",'ENGAGEMENTS 2026'!AF217)</f>
        <v>ENGAGE</v>
      </c>
      <c r="I217" t="str">
        <f>IF(ISBLANK('ENGAGEMENTS 2026'!C217),"",'ENGAGEMENTS 2026'!H217)</f>
        <v>VALIDE</v>
      </c>
      <c r="J217" s="72">
        <f>IF(ISBLANK('ENGAGEMENTS 2026'!C217),"",IF(AND(OR($E217="INFRUCTUEUX",$E217="ANNULE"),$C217="AOO-M"),'ENGAGEMENTS 2026'!P217,IF($H217="EN COURS DE PREENGAGEMENT",'ENGAGEMENTS 2026'!O217,IF($H217="PREENGAGE",IF($E217="ATTRIBUE",'ENGAGEMENTS 2026'!AE217,'ENGAGEMENTS 2026'!O217),'ENGAGEMENTS 2026'!AE217))))</f>
        <v>96000</v>
      </c>
      <c r="K217" s="97">
        <f>IF(ISBLANK('ENGAGEMENTS 2026'!W217),"",'ENGAGEMENTS 2026'!W217)</f>
        <v>46387</v>
      </c>
      <c r="L217" s="73">
        <f t="shared" ca="1" si="6"/>
        <v>-99</v>
      </c>
      <c r="M217" t="str">
        <f t="shared" si="7"/>
        <v>Engagé</v>
      </c>
      <c r="N217" t="str">
        <f>IF(ISBLANK('ENGAGEMENTS 2026'!C217),"",'ENGAGEMENTS 2026'!L217)</f>
        <v>Ordinaire</v>
      </c>
      <c r="O217" t="str">
        <f>IF(ISBLANK('ENGAGEMENTS 2026'!C217),"",'ENGAGEMENTS 2026'!M217)</f>
        <v>FONCTIONNEMENT</v>
      </c>
      <c r="P217" t="str">
        <f>IF(ISBLANK('ENGAGEMENTS 2026'!C217),"",'ENGAGEMENTS 2026'!K217)</f>
        <v>NON CONCERNE</v>
      </c>
      <c r="Q217" t="str">
        <f>IF($A217="","",IF(OR($E217="INFRUCTUEUX",$E217="ANNULE"),$A217&amp;"|"&amp;(COUNTIFS($A$2:$A217,$A217,$E$2:$E217,"INFRUCTUEUX")+COUNTIFS($A$2:$A217,$A217,$E$2:$E217,"ANNULE")),""))</f>
        <v/>
      </c>
    </row>
    <row r="218" spans="1:17" x14ac:dyDescent="0.25">
      <c r="A218" t="str">
        <f>IF(ISBLANK('ENGAGEMENTS 2026'!C218),"",IF('ENGAGEMENTS 2026'!C218="DTSI","DCT",'ENGAGEMENTS 2026'!C218))</f>
        <v>TAMAZIGHT</v>
      </c>
      <c r="B218" t="str">
        <f>IF(ISBLANK('ENGAGEMENTS 2026'!C218),"",'ENGAGEMENTS 2026'!D218)</f>
        <v>PV N° : 01RC2025- DCPCART</v>
      </c>
      <c r="C218" t="str">
        <f>IF(ISBLANK('ENGAGEMENTS 2026'!C218),"",'ENGAGEMENTS 2026'!E218)</f>
        <v>CONTRAT</v>
      </c>
      <c r="D218" t="str">
        <f>IF(ISBLANK('ENGAGEMENTS 2026'!C218),"",'ENGAGEMENTS 2026'!G218)</f>
        <v>ABRDAOUS NAIMA  -  Chargée de production</v>
      </c>
      <c r="E218" t="str">
        <f>IF(ISBLANK('ENGAGEMENTS 2026'!C218),"",'ENGAGEMENTS 2026'!I218)</f>
        <v>APPROUVE</v>
      </c>
      <c r="F218">
        <f>IF(ISBLANK('ENGAGEMENTS 2026'!C218),"",'ENGAGEMENTS 2026'!J218)</f>
        <v>0</v>
      </c>
      <c r="G218" t="str">
        <f>IF(ISBLANK('ENGAGEMENTS 2026'!C218),"",'ENGAGEMENTS 2026'!M218)</f>
        <v>FONCTIONNEMENT</v>
      </c>
      <c r="H218" t="str">
        <f>IF(ISBLANK('ENGAGEMENTS 2026'!C218),"",'ENGAGEMENTS 2026'!AF218)</f>
        <v>ENGAGE</v>
      </c>
      <c r="I218" t="str">
        <f>IF(ISBLANK('ENGAGEMENTS 2026'!C218),"",'ENGAGEMENTS 2026'!H218)</f>
        <v>VALIDE</v>
      </c>
      <c r="J218" s="72">
        <f>IF(ISBLANK('ENGAGEMENTS 2026'!C218),"",IF(AND(OR($E218="INFRUCTUEUX",$E218="ANNULE"),$C218="AOO-M"),'ENGAGEMENTS 2026'!P218,IF($H218="EN COURS DE PREENGAGEMENT",'ENGAGEMENTS 2026'!O218,IF($H218="PREENGAGE",IF($E218="ATTRIBUE",'ENGAGEMENTS 2026'!AE218,'ENGAGEMENTS 2026'!O218),'ENGAGEMENTS 2026'!AE218))))</f>
        <v>96000</v>
      </c>
      <c r="K218" s="97">
        <f>IF(ISBLANK('ENGAGEMENTS 2026'!W218),"",'ENGAGEMENTS 2026'!W218)</f>
        <v>46387</v>
      </c>
      <c r="L218" s="73">
        <f t="shared" ca="1" si="6"/>
        <v>-99</v>
      </c>
      <c r="M218" t="str">
        <f t="shared" si="7"/>
        <v>Engagé</v>
      </c>
      <c r="N218" t="str">
        <f>IF(ISBLANK('ENGAGEMENTS 2026'!C218),"",'ENGAGEMENTS 2026'!L218)</f>
        <v>Ordinaire</v>
      </c>
      <c r="O218" t="str">
        <f>IF(ISBLANK('ENGAGEMENTS 2026'!C218),"",'ENGAGEMENTS 2026'!M218)</f>
        <v>FONCTIONNEMENT</v>
      </c>
      <c r="P218" t="str">
        <f>IF(ISBLANK('ENGAGEMENTS 2026'!C218),"",'ENGAGEMENTS 2026'!K218)</f>
        <v>NON CONCERNE</v>
      </c>
      <c r="Q218" t="str">
        <f>IF($A218="","",IF(OR($E218="INFRUCTUEUX",$E218="ANNULE"),$A218&amp;"|"&amp;(COUNTIFS($A$2:$A218,$A218,$E$2:$E218,"INFRUCTUEUX")+COUNTIFS($A$2:$A218,$A218,$E$2:$E218,"ANNULE")),""))</f>
        <v/>
      </c>
    </row>
    <row r="219" spans="1:17" x14ac:dyDescent="0.25">
      <c r="A219" t="str">
        <f>IF(ISBLANK('ENGAGEMENTS 2026'!C219),"",IF('ENGAGEMENTS 2026'!C219="DTSI","DCT",'ENGAGEMENTS 2026'!C219))</f>
        <v>TAMAZIGHT</v>
      </c>
      <c r="B219" t="str">
        <f>IF(ISBLANK('ENGAGEMENTS 2026'!C219),"",'ENGAGEMENTS 2026'!D219)</f>
        <v>PV N° : 01RC2025- DCPCART</v>
      </c>
      <c r="C219" t="str">
        <f>IF(ISBLANK('ENGAGEMENTS 2026'!C219),"",'ENGAGEMENTS 2026'!E219)</f>
        <v>CONTRAT</v>
      </c>
      <c r="D219" t="str">
        <f>IF(ISBLANK('ENGAGEMENTS 2026'!C219),"",'ENGAGEMENTS 2026'!G219)</f>
        <v>DARKAOUI AHLAM   -  Concepteur Animateur RD</v>
      </c>
      <c r="E219" t="str">
        <f>IF(ISBLANK('ENGAGEMENTS 2026'!C219),"",'ENGAGEMENTS 2026'!I219)</f>
        <v>APPROUVE</v>
      </c>
      <c r="F219">
        <f>IF(ISBLANK('ENGAGEMENTS 2026'!C219),"",'ENGAGEMENTS 2026'!J219)</f>
        <v>0</v>
      </c>
      <c r="G219" t="str">
        <f>IF(ISBLANK('ENGAGEMENTS 2026'!C219),"",'ENGAGEMENTS 2026'!M219)</f>
        <v>FONCTIONNEMENT</v>
      </c>
      <c r="H219" t="str">
        <f>IF(ISBLANK('ENGAGEMENTS 2026'!C219),"",'ENGAGEMENTS 2026'!AF219)</f>
        <v>ENGAGE</v>
      </c>
      <c r="I219" t="str">
        <f>IF(ISBLANK('ENGAGEMENTS 2026'!C219),"",'ENGAGEMENTS 2026'!H219)</f>
        <v>VALIDE</v>
      </c>
      <c r="J219" s="72">
        <f>IF(ISBLANK('ENGAGEMENTS 2026'!C219),"",IF(AND(OR($E219="INFRUCTUEUX",$E219="ANNULE"),$C219="AOO-M"),'ENGAGEMENTS 2026'!P219,IF($H219="EN COURS DE PREENGAGEMENT",'ENGAGEMENTS 2026'!O219,IF($H219="PREENGAGE",IF($E219="ATTRIBUE",'ENGAGEMENTS 2026'!AE219,'ENGAGEMENTS 2026'!O219),'ENGAGEMENTS 2026'!AE219))))</f>
        <v>96000</v>
      </c>
      <c r="K219" s="97">
        <f>IF(ISBLANK('ENGAGEMENTS 2026'!W219),"",'ENGAGEMENTS 2026'!W219)</f>
        <v>46387</v>
      </c>
      <c r="L219" s="73">
        <f t="shared" ca="1" si="6"/>
        <v>-99</v>
      </c>
      <c r="M219" t="str">
        <f t="shared" si="7"/>
        <v>Engagé</v>
      </c>
      <c r="N219" t="str">
        <f>IF(ISBLANK('ENGAGEMENTS 2026'!C219),"",'ENGAGEMENTS 2026'!L219)</f>
        <v>Ordinaire</v>
      </c>
      <c r="O219" t="str">
        <f>IF(ISBLANK('ENGAGEMENTS 2026'!C219),"",'ENGAGEMENTS 2026'!M219)</f>
        <v>FONCTIONNEMENT</v>
      </c>
      <c r="P219" t="str">
        <f>IF(ISBLANK('ENGAGEMENTS 2026'!C219),"",'ENGAGEMENTS 2026'!K219)</f>
        <v>NON CONCERNE</v>
      </c>
      <c r="Q219" t="str">
        <f>IF($A219="","",IF(OR($E219="INFRUCTUEUX",$E219="ANNULE"),$A219&amp;"|"&amp;(COUNTIFS($A$2:$A219,$A219,$E$2:$E219,"INFRUCTUEUX")+COUNTIFS($A$2:$A219,$A219,$E$2:$E219,"ANNULE")),""))</f>
        <v/>
      </c>
    </row>
    <row r="220" spans="1:17" x14ac:dyDescent="0.25">
      <c r="A220" t="str">
        <f>IF(ISBLANK('ENGAGEMENTS 2026'!C220),"",IF('ENGAGEMENTS 2026'!C220="DTSI","DCT",'ENGAGEMENTS 2026'!C220))</f>
        <v>TAMAZIGHT</v>
      </c>
      <c r="B220" t="str">
        <f>IF(ISBLANK('ENGAGEMENTS 2026'!C220),"",'ENGAGEMENTS 2026'!D220)</f>
        <v>PV N° : 01RC2025- DCPCART</v>
      </c>
      <c r="C220" t="str">
        <f>IF(ISBLANK('ENGAGEMENTS 2026'!C220),"",'ENGAGEMENTS 2026'!E220)</f>
        <v>CONTRAT</v>
      </c>
      <c r="D220" t="str">
        <f>IF(ISBLANK('ENGAGEMENTS 2026'!C220),"",'ENGAGEMENTS 2026'!G220)</f>
        <v>ABEL AMINA  -  Concepteur Animateur RD/TV</v>
      </c>
      <c r="E220" t="str">
        <f>IF(ISBLANK('ENGAGEMENTS 2026'!C220),"",'ENGAGEMENTS 2026'!I220)</f>
        <v>APPROUVE</v>
      </c>
      <c r="F220">
        <f>IF(ISBLANK('ENGAGEMENTS 2026'!C220),"",'ENGAGEMENTS 2026'!J220)</f>
        <v>0</v>
      </c>
      <c r="G220" t="str">
        <f>IF(ISBLANK('ENGAGEMENTS 2026'!C220),"",'ENGAGEMENTS 2026'!M220)</f>
        <v>FONCTIONNEMENT</v>
      </c>
      <c r="H220" t="str">
        <f>IF(ISBLANK('ENGAGEMENTS 2026'!C220),"",'ENGAGEMENTS 2026'!AF220)</f>
        <v>ENGAGE</v>
      </c>
      <c r="I220" t="str">
        <f>IF(ISBLANK('ENGAGEMENTS 2026'!C220),"",'ENGAGEMENTS 2026'!H220)</f>
        <v>VALIDE</v>
      </c>
      <c r="J220" s="72">
        <f>IF(ISBLANK('ENGAGEMENTS 2026'!C220),"",IF(AND(OR($E220="INFRUCTUEUX",$E220="ANNULE"),$C220="AOO-M"),'ENGAGEMENTS 2026'!P220,IF($H220="EN COURS DE PREENGAGEMENT",'ENGAGEMENTS 2026'!O220,IF($H220="PREENGAGE",IF($E220="ATTRIBUE",'ENGAGEMENTS 2026'!AE220,'ENGAGEMENTS 2026'!O220),'ENGAGEMENTS 2026'!AE220))))</f>
        <v>96000</v>
      </c>
      <c r="K220" s="97">
        <f>IF(ISBLANK('ENGAGEMENTS 2026'!W220),"",'ENGAGEMENTS 2026'!W220)</f>
        <v>46387</v>
      </c>
      <c r="L220" s="73">
        <f t="shared" ca="1" si="6"/>
        <v>-99</v>
      </c>
      <c r="M220" t="str">
        <f t="shared" si="7"/>
        <v>Engagé</v>
      </c>
      <c r="N220" t="str">
        <f>IF(ISBLANK('ENGAGEMENTS 2026'!C220),"",'ENGAGEMENTS 2026'!L220)</f>
        <v>Ordinaire</v>
      </c>
      <c r="O220" t="str">
        <f>IF(ISBLANK('ENGAGEMENTS 2026'!C220),"",'ENGAGEMENTS 2026'!M220)</f>
        <v>FONCTIONNEMENT</v>
      </c>
      <c r="P220" t="str">
        <f>IF(ISBLANK('ENGAGEMENTS 2026'!C220),"",'ENGAGEMENTS 2026'!K220)</f>
        <v>NON CONCERNE</v>
      </c>
      <c r="Q220" t="str">
        <f>IF($A220="","",IF(OR($E220="INFRUCTUEUX",$E220="ANNULE"),$A220&amp;"|"&amp;(COUNTIFS($A$2:$A220,$A220,$E$2:$E220,"INFRUCTUEUX")+COUNTIFS($A$2:$A220,$A220,$E$2:$E220,"ANNULE")),""))</f>
        <v/>
      </c>
    </row>
    <row r="221" spans="1:17" x14ac:dyDescent="0.25">
      <c r="A221" t="str">
        <f>IF(ISBLANK('ENGAGEMENTS 2026'!C221),"",IF('ENGAGEMENTS 2026'!C221="DTSI","DCT",'ENGAGEMENTS 2026'!C221))</f>
        <v>TAMAZIGHT</v>
      </c>
      <c r="B221" t="str">
        <f>IF(ISBLANK('ENGAGEMENTS 2026'!C221),"",'ENGAGEMENTS 2026'!D221)</f>
        <v>PV N° : 01RC2025- DCPCART</v>
      </c>
      <c r="C221" t="str">
        <f>IF(ISBLANK('ENGAGEMENTS 2026'!C221),"",'ENGAGEMENTS 2026'!E221)</f>
        <v>CONTRAT</v>
      </c>
      <c r="D221" t="str">
        <f>IF(ISBLANK('ENGAGEMENTS 2026'!C221),"",'ENGAGEMENTS 2026'!G221)</f>
        <v>BRAHIM IAAZA  -  Rédacteur en Tifinagh</v>
      </c>
      <c r="E221" t="str">
        <f>IF(ISBLANK('ENGAGEMENTS 2026'!C221),"",'ENGAGEMENTS 2026'!I221)</f>
        <v>APPROUVE</v>
      </c>
      <c r="F221">
        <f>IF(ISBLANK('ENGAGEMENTS 2026'!C221),"",'ENGAGEMENTS 2026'!J221)</f>
        <v>0</v>
      </c>
      <c r="G221" t="str">
        <f>IF(ISBLANK('ENGAGEMENTS 2026'!C221),"",'ENGAGEMENTS 2026'!M221)</f>
        <v>FONCTIONNEMENT</v>
      </c>
      <c r="H221" t="str">
        <f>IF(ISBLANK('ENGAGEMENTS 2026'!C221),"",'ENGAGEMENTS 2026'!AF221)</f>
        <v>ENGAGE</v>
      </c>
      <c r="I221" t="str">
        <f>IF(ISBLANK('ENGAGEMENTS 2026'!C221),"",'ENGAGEMENTS 2026'!H221)</f>
        <v>VALIDE</v>
      </c>
      <c r="J221" s="72">
        <f>IF(ISBLANK('ENGAGEMENTS 2026'!C221),"",IF(AND(OR($E221="INFRUCTUEUX",$E221="ANNULE"),$C221="AOO-M"),'ENGAGEMENTS 2026'!P221,IF($H221="EN COURS DE PREENGAGEMENT",'ENGAGEMENTS 2026'!O221,IF($H221="PREENGAGE",IF($E221="ATTRIBUE",'ENGAGEMENTS 2026'!AE221,'ENGAGEMENTS 2026'!O221),'ENGAGEMENTS 2026'!AE221))))</f>
        <v>96000</v>
      </c>
      <c r="K221" s="97">
        <f>IF(ISBLANK('ENGAGEMENTS 2026'!W221),"",'ENGAGEMENTS 2026'!W221)</f>
        <v>46387</v>
      </c>
      <c r="L221" s="73">
        <f t="shared" ca="1" si="6"/>
        <v>-99</v>
      </c>
      <c r="M221" t="str">
        <f t="shared" si="7"/>
        <v>Engagé</v>
      </c>
      <c r="N221" t="str">
        <f>IF(ISBLANK('ENGAGEMENTS 2026'!C221),"",'ENGAGEMENTS 2026'!L221)</f>
        <v>Ordinaire</v>
      </c>
      <c r="O221" t="str">
        <f>IF(ISBLANK('ENGAGEMENTS 2026'!C221),"",'ENGAGEMENTS 2026'!M221)</f>
        <v>FONCTIONNEMENT</v>
      </c>
      <c r="P221" t="str">
        <f>IF(ISBLANK('ENGAGEMENTS 2026'!C221),"",'ENGAGEMENTS 2026'!K221)</f>
        <v>NON CONCERNE</v>
      </c>
      <c r="Q221" t="str">
        <f>IF($A221="","",IF(OR($E221="INFRUCTUEUX",$E221="ANNULE"),$A221&amp;"|"&amp;(COUNTIFS($A$2:$A221,$A221,$E$2:$E221,"INFRUCTUEUX")+COUNTIFS($A$2:$A221,$A221,$E$2:$E221,"ANNULE")),""))</f>
        <v/>
      </c>
    </row>
    <row r="222" spans="1:17" x14ac:dyDescent="0.25">
      <c r="A222" t="str">
        <f>IF(ISBLANK('ENGAGEMENTS 2026'!C222),"",IF('ENGAGEMENTS 2026'!C222="DTSI","DCT",'ENGAGEMENTS 2026'!C222))</f>
        <v>TAMAZIGHT</v>
      </c>
      <c r="B222" t="str">
        <f>IF(ISBLANK('ENGAGEMENTS 2026'!C222),"",'ENGAGEMENTS 2026'!D222)</f>
        <v>PV N° : 01RC2025- DCPCART</v>
      </c>
      <c r="C222" t="str">
        <f>IF(ISBLANK('ENGAGEMENTS 2026'!C222),"",'ENGAGEMENTS 2026'!E222)</f>
        <v>CONTRAT</v>
      </c>
      <c r="D222" t="str">
        <f>IF(ISBLANK('ENGAGEMENTS 2026'!C222),"",'ENGAGEMENTS 2026'!G222)</f>
        <v>MOHAMED TALEB  -  Concepteur Animateur RD</v>
      </c>
      <c r="E222" t="str">
        <f>IF(ISBLANK('ENGAGEMENTS 2026'!C222),"",'ENGAGEMENTS 2026'!I222)</f>
        <v>APPROUVE</v>
      </c>
      <c r="F222">
        <f>IF(ISBLANK('ENGAGEMENTS 2026'!C222),"",'ENGAGEMENTS 2026'!J222)</f>
        <v>0</v>
      </c>
      <c r="G222" t="str">
        <f>IF(ISBLANK('ENGAGEMENTS 2026'!C222),"",'ENGAGEMENTS 2026'!M222)</f>
        <v>FONCTIONNEMENT</v>
      </c>
      <c r="H222" t="str">
        <f>IF(ISBLANK('ENGAGEMENTS 2026'!C222),"",'ENGAGEMENTS 2026'!AF222)</f>
        <v>ENGAGE</v>
      </c>
      <c r="I222" t="str">
        <f>IF(ISBLANK('ENGAGEMENTS 2026'!C222),"",'ENGAGEMENTS 2026'!H222)</f>
        <v>VALIDE</v>
      </c>
      <c r="J222" s="72">
        <f>IF(ISBLANK('ENGAGEMENTS 2026'!C222),"",IF(AND(OR($E222="INFRUCTUEUX",$E222="ANNULE"),$C222="AOO-M"),'ENGAGEMENTS 2026'!P222,IF($H222="EN COURS DE PREENGAGEMENT",'ENGAGEMENTS 2026'!O222,IF($H222="PREENGAGE",IF($E222="ATTRIBUE",'ENGAGEMENTS 2026'!AE222,'ENGAGEMENTS 2026'!O222),'ENGAGEMENTS 2026'!AE222))))</f>
        <v>96000</v>
      </c>
      <c r="K222" s="97">
        <f>IF(ISBLANK('ENGAGEMENTS 2026'!W222),"",'ENGAGEMENTS 2026'!W222)</f>
        <v>46387</v>
      </c>
      <c r="L222" s="73">
        <f t="shared" ca="1" si="6"/>
        <v>-99</v>
      </c>
      <c r="M222" t="str">
        <f t="shared" si="7"/>
        <v>Engagé</v>
      </c>
      <c r="N222" t="str">
        <f>IF(ISBLANK('ENGAGEMENTS 2026'!C222),"",'ENGAGEMENTS 2026'!L222)</f>
        <v>Ordinaire</v>
      </c>
      <c r="O222" t="str">
        <f>IF(ISBLANK('ENGAGEMENTS 2026'!C222),"",'ENGAGEMENTS 2026'!M222)</f>
        <v>FONCTIONNEMENT</v>
      </c>
      <c r="P222" t="str">
        <f>IF(ISBLANK('ENGAGEMENTS 2026'!C222),"",'ENGAGEMENTS 2026'!K222)</f>
        <v>NON CONCERNE</v>
      </c>
      <c r="Q222" t="str">
        <f>IF($A222="","",IF(OR($E222="INFRUCTUEUX",$E222="ANNULE"),$A222&amp;"|"&amp;(COUNTIFS($A$2:$A222,$A222,$E$2:$E222,"INFRUCTUEUX")+COUNTIFS($A$2:$A222,$A222,$E$2:$E222,"ANNULE")),""))</f>
        <v/>
      </c>
    </row>
    <row r="223" spans="1:17" x14ac:dyDescent="0.25">
      <c r="A223" t="str">
        <f>IF(ISBLANK('ENGAGEMENTS 2026'!C223),"",IF('ENGAGEMENTS 2026'!C223="DTSI","DCT",'ENGAGEMENTS 2026'!C223))</f>
        <v>TAMAZIGHT</v>
      </c>
      <c r="B223" t="str">
        <f>IF(ISBLANK('ENGAGEMENTS 2026'!C223),"",'ENGAGEMENTS 2026'!D223)</f>
        <v>PV N° : 01RC2025- DCPCART</v>
      </c>
      <c r="C223" t="str">
        <f>IF(ISBLANK('ENGAGEMENTS 2026'!C223),"",'ENGAGEMENTS 2026'!E223)</f>
        <v>CONTRAT</v>
      </c>
      <c r="D223" t="str">
        <f>IF(ISBLANK('ENGAGEMENTS 2026'!C223),"",'ENGAGEMENTS 2026'!G223)</f>
        <v>ARJDAL ZOHRA  -  Concepteur Animateur RD/TV</v>
      </c>
      <c r="E223" t="str">
        <f>IF(ISBLANK('ENGAGEMENTS 2026'!C223),"",'ENGAGEMENTS 2026'!I223)</f>
        <v>APPROUVE</v>
      </c>
      <c r="F223">
        <f>IF(ISBLANK('ENGAGEMENTS 2026'!C223),"",'ENGAGEMENTS 2026'!J223)</f>
        <v>0</v>
      </c>
      <c r="G223" t="str">
        <f>IF(ISBLANK('ENGAGEMENTS 2026'!C223),"",'ENGAGEMENTS 2026'!M223)</f>
        <v>FONCTIONNEMENT</v>
      </c>
      <c r="H223" t="str">
        <f>IF(ISBLANK('ENGAGEMENTS 2026'!C223),"",'ENGAGEMENTS 2026'!AF223)</f>
        <v>ENGAGE</v>
      </c>
      <c r="I223" t="str">
        <f>IF(ISBLANK('ENGAGEMENTS 2026'!C223),"",'ENGAGEMENTS 2026'!H223)</f>
        <v>VALIDE</v>
      </c>
      <c r="J223" s="72">
        <f>IF(ISBLANK('ENGAGEMENTS 2026'!C223),"",IF(AND(OR($E223="INFRUCTUEUX",$E223="ANNULE"),$C223="AOO-M"),'ENGAGEMENTS 2026'!P223,IF($H223="EN COURS DE PREENGAGEMENT",'ENGAGEMENTS 2026'!O223,IF($H223="PREENGAGE",IF($E223="ATTRIBUE",'ENGAGEMENTS 2026'!AE223,'ENGAGEMENTS 2026'!O223),'ENGAGEMENTS 2026'!AE223))))</f>
        <v>96000</v>
      </c>
      <c r="K223" s="97">
        <f>IF(ISBLANK('ENGAGEMENTS 2026'!W223),"",'ENGAGEMENTS 2026'!W223)</f>
        <v>46387</v>
      </c>
      <c r="L223" s="73">
        <f t="shared" ca="1" si="6"/>
        <v>-99</v>
      </c>
      <c r="M223" t="str">
        <f t="shared" si="7"/>
        <v>Engagé</v>
      </c>
      <c r="N223" t="str">
        <f>IF(ISBLANK('ENGAGEMENTS 2026'!C223),"",'ENGAGEMENTS 2026'!L223)</f>
        <v>Ordinaire</v>
      </c>
      <c r="O223" t="str">
        <f>IF(ISBLANK('ENGAGEMENTS 2026'!C223),"",'ENGAGEMENTS 2026'!M223)</f>
        <v>FONCTIONNEMENT</v>
      </c>
      <c r="P223" t="str">
        <f>IF(ISBLANK('ENGAGEMENTS 2026'!C223),"",'ENGAGEMENTS 2026'!K223)</f>
        <v>NON CONCERNE</v>
      </c>
      <c r="Q223" t="str">
        <f>IF($A223="","",IF(OR($E223="INFRUCTUEUX",$E223="ANNULE"),$A223&amp;"|"&amp;(COUNTIFS($A$2:$A223,$A223,$E$2:$E223,"INFRUCTUEUX")+COUNTIFS($A$2:$A223,$A223,$E$2:$E223,"ANNULE")),""))</f>
        <v/>
      </c>
    </row>
    <row r="224" spans="1:17" x14ac:dyDescent="0.25">
      <c r="A224" t="str">
        <f>IF(ISBLANK('ENGAGEMENTS 2026'!C224),"",IF('ENGAGEMENTS 2026'!C224="DTSI","DCT",'ENGAGEMENTS 2026'!C224))</f>
        <v>TAMAZIGHT</v>
      </c>
      <c r="B224" t="str">
        <f>IF(ISBLANK('ENGAGEMENTS 2026'!C224),"",'ENGAGEMENTS 2026'!D224)</f>
        <v>PV N° : 01RC2025- DCPCART</v>
      </c>
      <c r="C224" t="str">
        <f>IF(ISBLANK('ENGAGEMENTS 2026'!C224),"",'ENGAGEMENTS 2026'!E224)</f>
        <v>CONTRAT</v>
      </c>
      <c r="D224" t="str">
        <f>IF(ISBLANK('ENGAGEMENTS 2026'!C224),"",'ENGAGEMENTS 2026'!G224)</f>
        <v>OUARDA KOULLIGE  -  Concepteur Animateur RD</v>
      </c>
      <c r="E224" t="str">
        <f>IF(ISBLANK('ENGAGEMENTS 2026'!C224),"",'ENGAGEMENTS 2026'!I224)</f>
        <v>APPROUVE</v>
      </c>
      <c r="F224">
        <f>IF(ISBLANK('ENGAGEMENTS 2026'!C224),"",'ENGAGEMENTS 2026'!J224)</f>
        <v>0</v>
      </c>
      <c r="G224" t="str">
        <f>IF(ISBLANK('ENGAGEMENTS 2026'!C224),"",'ENGAGEMENTS 2026'!M224)</f>
        <v>FONCTIONNEMENT</v>
      </c>
      <c r="H224" t="str">
        <f>IF(ISBLANK('ENGAGEMENTS 2026'!C224),"",'ENGAGEMENTS 2026'!AF224)</f>
        <v>ENGAGE</v>
      </c>
      <c r="I224" t="str">
        <f>IF(ISBLANK('ENGAGEMENTS 2026'!C224),"",'ENGAGEMENTS 2026'!H224)</f>
        <v>VALIDE</v>
      </c>
      <c r="J224" s="72">
        <f>IF(ISBLANK('ENGAGEMENTS 2026'!C224),"",IF(AND(OR($E224="INFRUCTUEUX",$E224="ANNULE"),$C224="AOO-M"),'ENGAGEMENTS 2026'!P224,IF($H224="EN COURS DE PREENGAGEMENT",'ENGAGEMENTS 2026'!O224,IF($H224="PREENGAGE",IF($E224="ATTRIBUE",'ENGAGEMENTS 2026'!AE224,'ENGAGEMENTS 2026'!O224),'ENGAGEMENTS 2026'!AE224))))</f>
        <v>96000</v>
      </c>
      <c r="K224" s="97">
        <f>IF(ISBLANK('ENGAGEMENTS 2026'!W224),"",'ENGAGEMENTS 2026'!W224)</f>
        <v>46387</v>
      </c>
      <c r="L224" s="73">
        <f t="shared" ca="1" si="6"/>
        <v>-99</v>
      </c>
      <c r="M224" t="str">
        <f t="shared" si="7"/>
        <v>Engagé</v>
      </c>
      <c r="N224" t="str">
        <f>IF(ISBLANK('ENGAGEMENTS 2026'!C224),"",'ENGAGEMENTS 2026'!L224)</f>
        <v>Ordinaire</v>
      </c>
      <c r="O224" t="str">
        <f>IF(ISBLANK('ENGAGEMENTS 2026'!C224),"",'ENGAGEMENTS 2026'!M224)</f>
        <v>FONCTIONNEMENT</v>
      </c>
      <c r="P224" t="str">
        <f>IF(ISBLANK('ENGAGEMENTS 2026'!C224),"",'ENGAGEMENTS 2026'!K224)</f>
        <v>NON CONCERNE</v>
      </c>
      <c r="Q224" t="str">
        <f>IF($A224="","",IF(OR($E224="INFRUCTUEUX",$E224="ANNULE"),$A224&amp;"|"&amp;(COUNTIFS($A$2:$A224,$A224,$E$2:$E224,"INFRUCTUEUX")+COUNTIFS($A$2:$A224,$A224,$E$2:$E224,"ANNULE")),""))</f>
        <v/>
      </c>
    </row>
    <row r="225" spans="1:17" x14ac:dyDescent="0.25">
      <c r="A225" t="str">
        <f>IF(ISBLANK('ENGAGEMENTS 2026'!C225),"",IF('ENGAGEMENTS 2026'!C225="DTSI","DCT",'ENGAGEMENTS 2026'!C225))</f>
        <v>TAMAZIGHT</v>
      </c>
      <c r="B225" t="str">
        <f>IF(ISBLANK('ENGAGEMENTS 2026'!C225),"",'ENGAGEMENTS 2026'!D225)</f>
        <v>PV N° : 01RC2025- DCPCART</v>
      </c>
      <c r="C225" t="str">
        <f>IF(ISBLANK('ENGAGEMENTS 2026'!C225),"",'ENGAGEMENTS 2026'!E225)</f>
        <v>CONTRAT</v>
      </c>
      <c r="D225" t="str">
        <f>IF(ISBLANK('ENGAGEMENTS 2026'!C225),"",'ENGAGEMENTS 2026'!G225)</f>
        <v>YAMINA CHOUA  -  Concepteur Animateur RD</v>
      </c>
      <c r="E225" t="str">
        <f>IF(ISBLANK('ENGAGEMENTS 2026'!C225),"",'ENGAGEMENTS 2026'!I225)</f>
        <v>APPROUVE</v>
      </c>
      <c r="F225">
        <f>IF(ISBLANK('ENGAGEMENTS 2026'!C225),"",'ENGAGEMENTS 2026'!J225)</f>
        <v>0</v>
      </c>
      <c r="G225" t="str">
        <f>IF(ISBLANK('ENGAGEMENTS 2026'!C225),"",'ENGAGEMENTS 2026'!M225)</f>
        <v>FONCTIONNEMENT</v>
      </c>
      <c r="H225" t="str">
        <f>IF(ISBLANK('ENGAGEMENTS 2026'!C225),"",'ENGAGEMENTS 2026'!AF225)</f>
        <v>ENGAGE</v>
      </c>
      <c r="I225" t="str">
        <f>IF(ISBLANK('ENGAGEMENTS 2026'!C225),"",'ENGAGEMENTS 2026'!H225)</f>
        <v>VALIDE</v>
      </c>
      <c r="J225" s="72">
        <f>IF(ISBLANK('ENGAGEMENTS 2026'!C225),"",IF(AND(OR($E225="INFRUCTUEUX",$E225="ANNULE"),$C225="AOO-M"),'ENGAGEMENTS 2026'!P225,IF($H225="EN COURS DE PREENGAGEMENT",'ENGAGEMENTS 2026'!O225,IF($H225="PREENGAGE",IF($E225="ATTRIBUE",'ENGAGEMENTS 2026'!AE225,'ENGAGEMENTS 2026'!O225),'ENGAGEMENTS 2026'!AE225))))</f>
        <v>96000</v>
      </c>
      <c r="K225" s="97">
        <f>IF(ISBLANK('ENGAGEMENTS 2026'!W225),"",'ENGAGEMENTS 2026'!W225)</f>
        <v>46387</v>
      </c>
      <c r="L225" s="73">
        <f t="shared" ca="1" si="6"/>
        <v>-99</v>
      </c>
      <c r="M225" t="str">
        <f t="shared" si="7"/>
        <v>Engagé</v>
      </c>
      <c r="N225" t="str">
        <f>IF(ISBLANK('ENGAGEMENTS 2026'!C225),"",'ENGAGEMENTS 2026'!L225)</f>
        <v>Ordinaire</v>
      </c>
      <c r="O225" t="str">
        <f>IF(ISBLANK('ENGAGEMENTS 2026'!C225),"",'ENGAGEMENTS 2026'!M225)</f>
        <v>FONCTIONNEMENT</v>
      </c>
      <c r="P225" t="str">
        <f>IF(ISBLANK('ENGAGEMENTS 2026'!C225),"",'ENGAGEMENTS 2026'!K225)</f>
        <v>NON CONCERNE</v>
      </c>
      <c r="Q225" t="str">
        <f>IF($A225="","",IF(OR($E225="INFRUCTUEUX",$E225="ANNULE"),$A225&amp;"|"&amp;(COUNTIFS($A$2:$A225,$A225,$E$2:$E225,"INFRUCTUEUX")+COUNTIFS($A$2:$A225,$A225,$E$2:$E225,"ANNULE")),""))</f>
        <v/>
      </c>
    </row>
    <row r="226" spans="1:17" x14ac:dyDescent="0.25">
      <c r="A226" t="str">
        <f>IF(ISBLANK('ENGAGEMENTS 2026'!C226),"",IF('ENGAGEMENTS 2026'!C226="DTSI","DCT",'ENGAGEMENTS 2026'!C226))</f>
        <v>TAMAZIGHT</v>
      </c>
      <c r="B226" t="str">
        <f>IF(ISBLANK('ENGAGEMENTS 2026'!C226),"",'ENGAGEMENTS 2026'!D226)</f>
        <v>PV N° : 01RC2025- DCPCART</v>
      </c>
      <c r="C226" t="str">
        <f>IF(ISBLANK('ENGAGEMENTS 2026'!C226),"",'ENGAGEMENTS 2026'!E226)</f>
        <v>CONTRAT</v>
      </c>
      <c r="D226" t="str">
        <f>IF(ISBLANK('ENGAGEMENTS 2026'!C226),"",'ENGAGEMENTS 2026'!G226)</f>
        <v>MOULOUD RABAH  -  Journaliste sportif</v>
      </c>
      <c r="E226" t="str">
        <f>IF(ISBLANK('ENGAGEMENTS 2026'!C226),"",'ENGAGEMENTS 2026'!I226)</f>
        <v>APPROUVE</v>
      </c>
      <c r="F226">
        <f>IF(ISBLANK('ENGAGEMENTS 2026'!C226),"",'ENGAGEMENTS 2026'!J226)</f>
        <v>0</v>
      </c>
      <c r="G226" t="str">
        <f>IF(ISBLANK('ENGAGEMENTS 2026'!C226),"",'ENGAGEMENTS 2026'!M226)</f>
        <v>FONCTIONNEMENT</v>
      </c>
      <c r="H226" t="str">
        <f>IF(ISBLANK('ENGAGEMENTS 2026'!C226),"",'ENGAGEMENTS 2026'!AF226)</f>
        <v>ENGAGE</v>
      </c>
      <c r="I226" t="str">
        <f>IF(ISBLANK('ENGAGEMENTS 2026'!C226),"",'ENGAGEMENTS 2026'!H226)</f>
        <v>VALIDE</v>
      </c>
      <c r="J226" s="72">
        <f>IF(ISBLANK('ENGAGEMENTS 2026'!C226),"",IF(AND(OR($E226="INFRUCTUEUX",$E226="ANNULE"),$C226="AOO-M"),'ENGAGEMENTS 2026'!P226,IF($H226="EN COURS DE PREENGAGEMENT",'ENGAGEMENTS 2026'!O226,IF($H226="PREENGAGE",IF($E226="ATTRIBUE",'ENGAGEMENTS 2026'!AE226,'ENGAGEMENTS 2026'!O226),'ENGAGEMENTS 2026'!AE226))))</f>
        <v>132000</v>
      </c>
      <c r="K226" s="97">
        <f>IF(ISBLANK('ENGAGEMENTS 2026'!W226),"",'ENGAGEMENTS 2026'!W226)</f>
        <v>46387</v>
      </c>
      <c r="L226" s="73">
        <f t="shared" ca="1" si="6"/>
        <v>-99</v>
      </c>
      <c r="M226" t="str">
        <f t="shared" si="7"/>
        <v>Engagé</v>
      </c>
      <c r="N226" t="str">
        <f>IF(ISBLANK('ENGAGEMENTS 2026'!C226),"",'ENGAGEMENTS 2026'!L226)</f>
        <v>Ordinaire</v>
      </c>
      <c r="O226" t="str">
        <f>IF(ISBLANK('ENGAGEMENTS 2026'!C226),"",'ENGAGEMENTS 2026'!M226)</f>
        <v>FONCTIONNEMENT</v>
      </c>
      <c r="P226" t="str">
        <f>IF(ISBLANK('ENGAGEMENTS 2026'!C226),"",'ENGAGEMENTS 2026'!K226)</f>
        <v>NON CONCERNE</v>
      </c>
      <c r="Q226" t="str">
        <f>IF($A226="","",IF(OR($E226="INFRUCTUEUX",$E226="ANNULE"),$A226&amp;"|"&amp;(COUNTIFS($A$2:$A226,$A226,$E$2:$E226,"INFRUCTUEUX")+COUNTIFS($A$2:$A226,$A226,$E$2:$E226,"ANNULE")),""))</f>
        <v/>
      </c>
    </row>
    <row r="227" spans="1:17" x14ac:dyDescent="0.25">
      <c r="A227" t="str">
        <f>IF(ISBLANK('ENGAGEMENTS 2026'!C227),"",IF('ENGAGEMENTS 2026'!C227="DTSI","DCT",'ENGAGEMENTS 2026'!C227))</f>
        <v>TAMAZIGHT</v>
      </c>
      <c r="B227" t="str">
        <f>IF(ISBLANK('ENGAGEMENTS 2026'!C227),"",'ENGAGEMENTS 2026'!D227)</f>
        <v>PV N° : 01RC2025- DCPCART</v>
      </c>
      <c r="C227" t="str">
        <f>IF(ISBLANK('ENGAGEMENTS 2026'!C227),"",'ENGAGEMENTS 2026'!E227)</f>
        <v>CONTRAT</v>
      </c>
      <c r="D227" t="str">
        <f>IF(ISBLANK('ENGAGEMENTS 2026'!C227),"",'ENGAGEMENTS 2026'!G227)</f>
        <v>OBTEL NAJAT  -  Gestionnaire d'antenne</v>
      </c>
      <c r="E227" t="str">
        <f>IF(ISBLANK('ENGAGEMENTS 2026'!C227),"",'ENGAGEMENTS 2026'!I227)</f>
        <v>APPROUVE</v>
      </c>
      <c r="F227">
        <f>IF(ISBLANK('ENGAGEMENTS 2026'!C227),"",'ENGAGEMENTS 2026'!J227)</f>
        <v>0</v>
      </c>
      <c r="G227" t="str">
        <f>IF(ISBLANK('ENGAGEMENTS 2026'!C227),"",'ENGAGEMENTS 2026'!M227)</f>
        <v>FONCTIONNEMENT</v>
      </c>
      <c r="H227" t="str">
        <f>IF(ISBLANK('ENGAGEMENTS 2026'!C227),"",'ENGAGEMENTS 2026'!AF227)</f>
        <v>ENGAGE</v>
      </c>
      <c r="I227" t="str">
        <f>IF(ISBLANK('ENGAGEMENTS 2026'!C227),"",'ENGAGEMENTS 2026'!H227)</f>
        <v>VALIDE</v>
      </c>
      <c r="J227" s="72">
        <f>IF(ISBLANK('ENGAGEMENTS 2026'!C227),"",IF(AND(OR($E227="INFRUCTUEUX",$E227="ANNULE"),$C227="AOO-M"),'ENGAGEMENTS 2026'!P227,IF($H227="EN COURS DE PREENGAGEMENT",'ENGAGEMENTS 2026'!O227,IF($H227="PREENGAGE",IF($E227="ATTRIBUE",'ENGAGEMENTS 2026'!AE227,'ENGAGEMENTS 2026'!O227),'ENGAGEMENTS 2026'!AE227))))</f>
        <v>84000</v>
      </c>
      <c r="K227" s="97">
        <f>IF(ISBLANK('ENGAGEMENTS 2026'!W227),"",'ENGAGEMENTS 2026'!W227)</f>
        <v>46387</v>
      </c>
      <c r="L227" s="73">
        <f t="shared" ca="1" si="6"/>
        <v>-99</v>
      </c>
      <c r="M227" t="str">
        <f t="shared" si="7"/>
        <v>Engagé</v>
      </c>
      <c r="N227" t="str">
        <f>IF(ISBLANK('ENGAGEMENTS 2026'!C227),"",'ENGAGEMENTS 2026'!L227)</f>
        <v>Ordinaire</v>
      </c>
      <c r="O227" t="str">
        <f>IF(ISBLANK('ENGAGEMENTS 2026'!C227),"",'ENGAGEMENTS 2026'!M227)</f>
        <v>FONCTIONNEMENT</v>
      </c>
      <c r="P227" t="str">
        <f>IF(ISBLANK('ENGAGEMENTS 2026'!C227),"",'ENGAGEMENTS 2026'!K227)</f>
        <v>NON CONCERNE</v>
      </c>
      <c r="Q227" t="str">
        <f>IF($A227="","",IF(OR($E227="INFRUCTUEUX",$E227="ANNULE"),$A227&amp;"|"&amp;(COUNTIFS($A$2:$A227,$A227,$E$2:$E227,"INFRUCTUEUX")+COUNTIFS($A$2:$A227,$A227,$E$2:$E227,"ANNULE")),""))</f>
        <v/>
      </c>
    </row>
    <row r="228" spans="1:17" x14ac:dyDescent="0.25">
      <c r="A228" t="str">
        <f>IF(ISBLANK('ENGAGEMENTS 2026'!C228),"",IF('ENGAGEMENTS 2026'!C228="DTSI","DCT",'ENGAGEMENTS 2026'!C228))</f>
        <v>TAMAZIGHT</v>
      </c>
      <c r="B228" t="str">
        <f>IF(ISBLANK('ENGAGEMENTS 2026'!C228),"",'ENGAGEMENTS 2026'!D228)</f>
        <v>PV N° : 01RC2025- DCPCART</v>
      </c>
      <c r="C228" t="str">
        <f>IF(ISBLANK('ENGAGEMENTS 2026'!C228),"",'ENGAGEMENTS 2026'!E228)</f>
        <v>CONTRAT</v>
      </c>
      <c r="D228" t="str">
        <f>IF(ISBLANK('ENGAGEMENTS 2026'!C228),"",'ENGAGEMENTS 2026'!G228)</f>
        <v>DANYAL AZAOUM  -  Concepteur Animateur RD/TV</v>
      </c>
      <c r="E228" t="str">
        <f>IF(ISBLANK('ENGAGEMENTS 2026'!C228),"",'ENGAGEMENTS 2026'!I228)</f>
        <v>APPROUVE</v>
      </c>
      <c r="F228">
        <f>IF(ISBLANK('ENGAGEMENTS 2026'!C228),"",'ENGAGEMENTS 2026'!J228)</f>
        <v>0</v>
      </c>
      <c r="G228" t="str">
        <f>IF(ISBLANK('ENGAGEMENTS 2026'!C228),"",'ENGAGEMENTS 2026'!M228)</f>
        <v>FONCTIONNEMENT</v>
      </c>
      <c r="H228" t="str">
        <f>IF(ISBLANK('ENGAGEMENTS 2026'!C228),"",'ENGAGEMENTS 2026'!AF228)</f>
        <v>ENGAGE</v>
      </c>
      <c r="I228" t="str">
        <f>IF(ISBLANK('ENGAGEMENTS 2026'!C228),"",'ENGAGEMENTS 2026'!H228)</f>
        <v>VALIDE</v>
      </c>
      <c r="J228" s="72">
        <f>IF(ISBLANK('ENGAGEMENTS 2026'!C228),"",IF(AND(OR($E228="INFRUCTUEUX",$E228="ANNULE"),$C228="AOO-M"),'ENGAGEMENTS 2026'!P228,IF($H228="EN COURS DE PREENGAGEMENT",'ENGAGEMENTS 2026'!O228,IF($H228="PREENGAGE",IF($E228="ATTRIBUE",'ENGAGEMENTS 2026'!AE228,'ENGAGEMENTS 2026'!O228),'ENGAGEMENTS 2026'!AE228))))</f>
        <v>96000</v>
      </c>
      <c r="K228" s="97">
        <f>IF(ISBLANK('ENGAGEMENTS 2026'!W228),"",'ENGAGEMENTS 2026'!W228)</f>
        <v>46387</v>
      </c>
      <c r="L228" s="73">
        <f t="shared" ca="1" si="6"/>
        <v>-99</v>
      </c>
      <c r="M228" t="str">
        <f t="shared" si="7"/>
        <v>Engagé</v>
      </c>
      <c r="N228" t="str">
        <f>IF(ISBLANK('ENGAGEMENTS 2026'!C228),"",'ENGAGEMENTS 2026'!L228)</f>
        <v>Ordinaire</v>
      </c>
      <c r="O228" t="str">
        <f>IF(ISBLANK('ENGAGEMENTS 2026'!C228),"",'ENGAGEMENTS 2026'!M228)</f>
        <v>FONCTIONNEMENT</v>
      </c>
      <c r="P228" t="str">
        <f>IF(ISBLANK('ENGAGEMENTS 2026'!C228),"",'ENGAGEMENTS 2026'!K228)</f>
        <v>NON CONCERNE</v>
      </c>
      <c r="Q228" t="str">
        <f>IF($A228="","",IF(OR($E228="INFRUCTUEUX",$E228="ANNULE"),$A228&amp;"|"&amp;(COUNTIFS($A$2:$A228,$A228,$E$2:$E228,"INFRUCTUEUX")+COUNTIFS($A$2:$A228,$A228,$E$2:$E228,"ANNULE")),""))</f>
        <v/>
      </c>
    </row>
    <row r="229" spans="1:17" x14ac:dyDescent="0.25">
      <c r="A229" t="str">
        <f>IF(ISBLANK('ENGAGEMENTS 2026'!C229),"",IF('ENGAGEMENTS 2026'!C229="DTSI","DCT",'ENGAGEMENTS 2026'!C229))</f>
        <v>TAMAZIGHT</v>
      </c>
      <c r="B229" t="str">
        <f>IF(ISBLANK('ENGAGEMENTS 2026'!C229),"",'ENGAGEMENTS 2026'!D229)</f>
        <v>PV N° : 01RC2025- DCPCART</v>
      </c>
      <c r="C229" t="str">
        <f>IF(ISBLANK('ENGAGEMENTS 2026'!C229),"",'ENGAGEMENTS 2026'!E229)</f>
        <v>CONTRAT</v>
      </c>
      <c r="D229" t="str">
        <f>IF(ISBLANK('ENGAGEMENTS 2026'!C229),"",'ENGAGEMENTS 2026'!G229)</f>
        <v>OUHSSAIN ZAHRA  -  Concepteur Animateur RD/TV</v>
      </c>
      <c r="E229" t="str">
        <f>IF(ISBLANK('ENGAGEMENTS 2026'!C229),"",'ENGAGEMENTS 2026'!I229)</f>
        <v>APPROUVE</v>
      </c>
      <c r="F229">
        <f>IF(ISBLANK('ENGAGEMENTS 2026'!C229),"",'ENGAGEMENTS 2026'!J229)</f>
        <v>0</v>
      </c>
      <c r="G229" t="str">
        <f>IF(ISBLANK('ENGAGEMENTS 2026'!C229),"",'ENGAGEMENTS 2026'!M229)</f>
        <v>FONCTIONNEMENT</v>
      </c>
      <c r="H229" t="str">
        <f>IF(ISBLANK('ENGAGEMENTS 2026'!C229),"",'ENGAGEMENTS 2026'!AF229)</f>
        <v>ENGAGE</v>
      </c>
      <c r="I229" t="str">
        <f>IF(ISBLANK('ENGAGEMENTS 2026'!C229),"",'ENGAGEMENTS 2026'!H229)</f>
        <v>VALIDE</v>
      </c>
      <c r="J229" s="72">
        <f>IF(ISBLANK('ENGAGEMENTS 2026'!C229),"",IF(AND(OR($E229="INFRUCTUEUX",$E229="ANNULE"),$C229="AOO-M"),'ENGAGEMENTS 2026'!P229,IF($H229="EN COURS DE PREENGAGEMENT",'ENGAGEMENTS 2026'!O229,IF($H229="PREENGAGE",IF($E229="ATTRIBUE",'ENGAGEMENTS 2026'!AE229,'ENGAGEMENTS 2026'!O229),'ENGAGEMENTS 2026'!AE229))))</f>
        <v>96000</v>
      </c>
      <c r="K229" s="97">
        <f>IF(ISBLANK('ENGAGEMENTS 2026'!W229),"",'ENGAGEMENTS 2026'!W229)</f>
        <v>46387</v>
      </c>
      <c r="L229" s="73">
        <f t="shared" ca="1" si="6"/>
        <v>-99</v>
      </c>
      <c r="M229" t="str">
        <f t="shared" si="7"/>
        <v>Engagé</v>
      </c>
      <c r="N229" t="str">
        <f>IF(ISBLANK('ENGAGEMENTS 2026'!C229),"",'ENGAGEMENTS 2026'!L229)</f>
        <v>Ordinaire</v>
      </c>
      <c r="O229" t="str">
        <f>IF(ISBLANK('ENGAGEMENTS 2026'!C229),"",'ENGAGEMENTS 2026'!M229)</f>
        <v>FONCTIONNEMENT</v>
      </c>
      <c r="P229" t="str">
        <f>IF(ISBLANK('ENGAGEMENTS 2026'!C229),"",'ENGAGEMENTS 2026'!K229)</f>
        <v>NON CONCERNE</v>
      </c>
      <c r="Q229" t="str">
        <f>IF($A229="","",IF(OR($E229="INFRUCTUEUX",$E229="ANNULE"),$A229&amp;"|"&amp;(COUNTIFS($A$2:$A229,$A229,$E$2:$E229,"INFRUCTUEUX")+COUNTIFS($A$2:$A229,$A229,$E$2:$E229,"ANNULE")),""))</f>
        <v/>
      </c>
    </row>
    <row r="230" spans="1:17" x14ac:dyDescent="0.25">
      <c r="A230" t="str">
        <f>IF(ISBLANK('ENGAGEMENTS 2026'!C230),"",IF('ENGAGEMENTS 2026'!C230="DTSI","DCT",'ENGAGEMENTS 2026'!C230))</f>
        <v>TAMAZIGHT</v>
      </c>
      <c r="B230" t="str">
        <f>IF(ISBLANK('ENGAGEMENTS 2026'!C230),"",'ENGAGEMENTS 2026'!D230)</f>
        <v>PV N° : 01RC2025- DCPCART</v>
      </c>
      <c r="C230" t="str">
        <f>IF(ISBLANK('ENGAGEMENTS 2026'!C230),"",'ENGAGEMENTS 2026'!E230)</f>
        <v>CONTRAT</v>
      </c>
      <c r="D230" t="str">
        <f>IF(ISBLANK('ENGAGEMENTS 2026'!C230),"",'ENGAGEMENTS 2026'!G230)</f>
        <v>SAADIA BOUZALRHA  -  Concepteur Animateur RD/TV</v>
      </c>
      <c r="E230" t="str">
        <f>IF(ISBLANK('ENGAGEMENTS 2026'!C230),"",'ENGAGEMENTS 2026'!I230)</f>
        <v>APPROUVE</v>
      </c>
      <c r="F230">
        <f>IF(ISBLANK('ENGAGEMENTS 2026'!C230),"",'ENGAGEMENTS 2026'!J230)</f>
        <v>0</v>
      </c>
      <c r="G230" t="str">
        <f>IF(ISBLANK('ENGAGEMENTS 2026'!C230),"",'ENGAGEMENTS 2026'!M230)</f>
        <v>FONCTIONNEMENT</v>
      </c>
      <c r="H230" t="str">
        <f>IF(ISBLANK('ENGAGEMENTS 2026'!C230),"",'ENGAGEMENTS 2026'!AF230)</f>
        <v>ENGAGE</v>
      </c>
      <c r="I230" t="str">
        <f>IF(ISBLANK('ENGAGEMENTS 2026'!C230),"",'ENGAGEMENTS 2026'!H230)</f>
        <v>VALIDE</v>
      </c>
      <c r="J230" s="72">
        <f>IF(ISBLANK('ENGAGEMENTS 2026'!C230),"",IF(AND(OR($E230="INFRUCTUEUX",$E230="ANNULE"),$C230="AOO-M"),'ENGAGEMENTS 2026'!P230,IF($H230="EN COURS DE PREENGAGEMENT",'ENGAGEMENTS 2026'!O230,IF($H230="PREENGAGE",IF($E230="ATTRIBUE",'ENGAGEMENTS 2026'!AE230,'ENGAGEMENTS 2026'!O230),'ENGAGEMENTS 2026'!AE230))))</f>
        <v>96000</v>
      </c>
      <c r="K230" s="97">
        <f>IF(ISBLANK('ENGAGEMENTS 2026'!W230),"",'ENGAGEMENTS 2026'!W230)</f>
        <v>46387</v>
      </c>
      <c r="L230" s="73">
        <f t="shared" ca="1" si="6"/>
        <v>-99</v>
      </c>
      <c r="M230" t="str">
        <f t="shared" si="7"/>
        <v>Engagé</v>
      </c>
      <c r="N230" t="str">
        <f>IF(ISBLANK('ENGAGEMENTS 2026'!C230),"",'ENGAGEMENTS 2026'!L230)</f>
        <v>Ordinaire</v>
      </c>
      <c r="O230" t="str">
        <f>IF(ISBLANK('ENGAGEMENTS 2026'!C230),"",'ENGAGEMENTS 2026'!M230)</f>
        <v>FONCTIONNEMENT</v>
      </c>
      <c r="P230" t="str">
        <f>IF(ISBLANK('ENGAGEMENTS 2026'!C230),"",'ENGAGEMENTS 2026'!K230)</f>
        <v>NON CONCERNE</v>
      </c>
      <c r="Q230" t="str">
        <f>IF($A230="","",IF(OR($E230="INFRUCTUEUX",$E230="ANNULE"),$A230&amp;"|"&amp;(COUNTIFS($A$2:$A230,$A230,$E$2:$E230,"INFRUCTUEUX")+COUNTIFS($A$2:$A230,$A230,$E$2:$E230,"ANNULE")),""))</f>
        <v/>
      </c>
    </row>
    <row r="231" spans="1:17" x14ac:dyDescent="0.25">
      <c r="A231" t="str">
        <f>IF(ISBLANK('ENGAGEMENTS 2026'!C231),"",IF('ENGAGEMENTS 2026'!C231="DTSI","DCT",'ENGAGEMENTS 2026'!C231))</f>
        <v>TAMAZIGHT</v>
      </c>
      <c r="B231" t="str">
        <f>IF(ISBLANK('ENGAGEMENTS 2026'!C231),"",'ENGAGEMENTS 2026'!D231)</f>
        <v>PV N° : 01RC2025- DCPCART</v>
      </c>
      <c r="C231" t="str">
        <f>IF(ISBLANK('ENGAGEMENTS 2026'!C231),"",'ENGAGEMENTS 2026'!E231)</f>
        <v>CONTRAT</v>
      </c>
      <c r="D231" t="str">
        <f>IF(ISBLANK('ENGAGEMENTS 2026'!C231),"",'ENGAGEMENTS 2026'!G231)</f>
        <v>MUSTAPHA BOUKRIM  -  Concepteur Animateur RD</v>
      </c>
      <c r="E231" t="str">
        <f>IF(ISBLANK('ENGAGEMENTS 2026'!C231),"",'ENGAGEMENTS 2026'!I231)</f>
        <v>APPROUVE</v>
      </c>
      <c r="F231">
        <f>IF(ISBLANK('ENGAGEMENTS 2026'!C231),"",'ENGAGEMENTS 2026'!J231)</f>
        <v>0</v>
      </c>
      <c r="G231" t="str">
        <f>IF(ISBLANK('ENGAGEMENTS 2026'!C231),"",'ENGAGEMENTS 2026'!M231)</f>
        <v>FONCTIONNEMENT</v>
      </c>
      <c r="H231" t="str">
        <f>IF(ISBLANK('ENGAGEMENTS 2026'!C231),"",'ENGAGEMENTS 2026'!AF231)</f>
        <v>ENGAGE</v>
      </c>
      <c r="I231" t="str">
        <f>IF(ISBLANK('ENGAGEMENTS 2026'!C231),"",'ENGAGEMENTS 2026'!H231)</f>
        <v>VALIDE</v>
      </c>
      <c r="J231" s="72">
        <f>IF(ISBLANK('ENGAGEMENTS 2026'!C231),"",IF(AND(OR($E231="INFRUCTUEUX",$E231="ANNULE"),$C231="AOO-M"),'ENGAGEMENTS 2026'!P231,IF($H231="EN COURS DE PREENGAGEMENT",'ENGAGEMENTS 2026'!O231,IF($H231="PREENGAGE",IF($E231="ATTRIBUE",'ENGAGEMENTS 2026'!AE231,'ENGAGEMENTS 2026'!O231),'ENGAGEMENTS 2026'!AE231))))</f>
        <v>96000</v>
      </c>
      <c r="K231" s="97">
        <f>IF(ISBLANK('ENGAGEMENTS 2026'!W231),"",'ENGAGEMENTS 2026'!W231)</f>
        <v>46387</v>
      </c>
      <c r="L231" s="73">
        <f t="shared" ca="1" si="6"/>
        <v>-99</v>
      </c>
      <c r="M231" t="str">
        <f t="shared" si="7"/>
        <v>Engagé</v>
      </c>
      <c r="N231" t="str">
        <f>IF(ISBLANK('ENGAGEMENTS 2026'!C231),"",'ENGAGEMENTS 2026'!L231)</f>
        <v>Ordinaire</v>
      </c>
      <c r="O231" t="str">
        <f>IF(ISBLANK('ENGAGEMENTS 2026'!C231),"",'ENGAGEMENTS 2026'!M231)</f>
        <v>FONCTIONNEMENT</v>
      </c>
      <c r="P231" t="str">
        <f>IF(ISBLANK('ENGAGEMENTS 2026'!C231),"",'ENGAGEMENTS 2026'!K231)</f>
        <v>NON CONCERNE</v>
      </c>
      <c r="Q231" t="str">
        <f>IF($A231="","",IF(OR($E231="INFRUCTUEUX",$E231="ANNULE"),$A231&amp;"|"&amp;(COUNTIFS($A$2:$A231,$A231,$E$2:$E231,"INFRUCTUEUX")+COUNTIFS($A$2:$A231,$A231,$E$2:$E231,"ANNULE")),""))</f>
        <v/>
      </c>
    </row>
    <row r="232" spans="1:17" x14ac:dyDescent="0.25">
      <c r="A232" t="str">
        <f>IF(ISBLANK('ENGAGEMENTS 2026'!C232),"",IF('ENGAGEMENTS 2026'!C232="DTSI","DCT",'ENGAGEMENTS 2026'!C232))</f>
        <v>TAMAZIGHT</v>
      </c>
      <c r="B232" t="str">
        <f>IF(ISBLANK('ENGAGEMENTS 2026'!C232),"",'ENGAGEMENTS 2026'!D232)</f>
        <v>PV N° : 01RC2025- DCPCART</v>
      </c>
      <c r="C232" t="str">
        <f>IF(ISBLANK('ENGAGEMENTS 2026'!C232),"",'ENGAGEMENTS 2026'!E232)</f>
        <v>CONTRAT</v>
      </c>
      <c r="D232" t="str">
        <f>IF(ISBLANK('ENGAGEMENTS 2026'!C232),"",'ENGAGEMENTS 2026'!G232)</f>
        <v>FATIMA EL KABBOUD  -  Concepteur Animateur RD/TV</v>
      </c>
      <c r="E232" t="str">
        <f>IF(ISBLANK('ENGAGEMENTS 2026'!C232),"",'ENGAGEMENTS 2026'!I232)</f>
        <v>APPROUVE</v>
      </c>
      <c r="F232">
        <f>IF(ISBLANK('ENGAGEMENTS 2026'!C232),"",'ENGAGEMENTS 2026'!J232)</f>
        <v>0</v>
      </c>
      <c r="G232" t="str">
        <f>IF(ISBLANK('ENGAGEMENTS 2026'!C232),"",'ENGAGEMENTS 2026'!M232)</f>
        <v>FONCTIONNEMENT</v>
      </c>
      <c r="H232" t="str">
        <f>IF(ISBLANK('ENGAGEMENTS 2026'!C232),"",'ENGAGEMENTS 2026'!AF232)</f>
        <v>ENGAGE</v>
      </c>
      <c r="I232" t="str">
        <f>IF(ISBLANK('ENGAGEMENTS 2026'!C232),"",'ENGAGEMENTS 2026'!H232)</f>
        <v>VALIDE</v>
      </c>
      <c r="J232" s="72">
        <f>IF(ISBLANK('ENGAGEMENTS 2026'!C232),"",IF(AND(OR($E232="INFRUCTUEUX",$E232="ANNULE"),$C232="AOO-M"),'ENGAGEMENTS 2026'!P232,IF($H232="EN COURS DE PREENGAGEMENT",'ENGAGEMENTS 2026'!O232,IF($H232="PREENGAGE",IF($E232="ATTRIBUE",'ENGAGEMENTS 2026'!AE232,'ENGAGEMENTS 2026'!O232),'ENGAGEMENTS 2026'!AE232))))</f>
        <v>96000</v>
      </c>
      <c r="K232" s="97">
        <f>IF(ISBLANK('ENGAGEMENTS 2026'!W232),"",'ENGAGEMENTS 2026'!W232)</f>
        <v>46387</v>
      </c>
      <c r="L232" s="73">
        <f t="shared" ca="1" si="6"/>
        <v>-99</v>
      </c>
      <c r="M232" t="str">
        <f t="shared" si="7"/>
        <v>Engagé</v>
      </c>
      <c r="N232" t="str">
        <f>IF(ISBLANK('ENGAGEMENTS 2026'!C232),"",'ENGAGEMENTS 2026'!L232)</f>
        <v>Ordinaire</v>
      </c>
      <c r="O232" t="str">
        <f>IF(ISBLANK('ENGAGEMENTS 2026'!C232),"",'ENGAGEMENTS 2026'!M232)</f>
        <v>FONCTIONNEMENT</v>
      </c>
      <c r="P232" t="str">
        <f>IF(ISBLANK('ENGAGEMENTS 2026'!C232),"",'ENGAGEMENTS 2026'!K232)</f>
        <v>NON CONCERNE</v>
      </c>
      <c r="Q232" t="str">
        <f>IF($A232="","",IF(OR($E232="INFRUCTUEUX",$E232="ANNULE"),$A232&amp;"|"&amp;(COUNTIFS($A$2:$A232,$A232,$E$2:$E232,"INFRUCTUEUX")+COUNTIFS($A$2:$A232,$A232,$E$2:$E232,"ANNULE")),""))</f>
        <v/>
      </c>
    </row>
    <row r="233" spans="1:17" x14ac:dyDescent="0.25">
      <c r="A233" t="str">
        <f>IF(ISBLANK('ENGAGEMENTS 2026'!C233),"",IF('ENGAGEMENTS 2026'!C233="DTSI","DCT",'ENGAGEMENTS 2026'!C233))</f>
        <v>TAMAZIGHT</v>
      </c>
      <c r="B233" t="str">
        <f>IF(ISBLANK('ENGAGEMENTS 2026'!C233),"",'ENGAGEMENTS 2026'!D233)</f>
        <v>PV N° : 01RC2025- DCPCART</v>
      </c>
      <c r="C233" t="str">
        <f>IF(ISBLANK('ENGAGEMENTS 2026'!C233),"",'ENGAGEMENTS 2026'!E233)</f>
        <v>CONTRAT</v>
      </c>
      <c r="D233" t="str">
        <f>IF(ISBLANK('ENGAGEMENTS 2026'!C233),"",'ENGAGEMENTS 2026'!G233)</f>
        <v>SAID BAJJI  -  Concepteur Animateur RD</v>
      </c>
      <c r="E233" t="str">
        <f>IF(ISBLANK('ENGAGEMENTS 2026'!C233),"",'ENGAGEMENTS 2026'!I233)</f>
        <v>APPROUVE</v>
      </c>
      <c r="F233">
        <f>IF(ISBLANK('ENGAGEMENTS 2026'!C233),"",'ENGAGEMENTS 2026'!J233)</f>
        <v>0</v>
      </c>
      <c r="G233" t="str">
        <f>IF(ISBLANK('ENGAGEMENTS 2026'!C233),"",'ENGAGEMENTS 2026'!M233)</f>
        <v>FONCTIONNEMENT</v>
      </c>
      <c r="H233" t="str">
        <f>IF(ISBLANK('ENGAGEMENTS 2026'!C233),"",'ENGAGEMENTS 2026'!AF233)</f>
        <v>ENGAGE</v>
      </c>
      <c r="I233" t="str">
        <f>IF(ISBLANK('ENGAGEMENTS 2026'!C233),"",'ENGAGEMENTS 2026'!H233)</f>
        <v>VALIDE</v>
      </c>
      <c r="J233" s="72">
        <f>IF(ISBLANK('ENGAGEMENTS 2026'!C233),"",IF(AND(OR($E233="INFRUCTUEUX",$E233="ANNULE"),$C233="AOO-M"),'ENGAGEMENTS 2026'!P233,IF($H233="EN COURS DE PREENGAGEMENT",'ENGAGEMENTS 2026'!O233,IF($H233="PREENGAGE",IF($E233="ATTRIBUE",'ENGAGEMENTS 2026'!AE233,'ENGAGEMENTS 2026'!O233),'ENGAGEMENTS 2026'!AE233))))</f>
        <v>96000</v>
      </c>
      <c r="K233" s="97">
        <f>IF(ISBLANK('ENGAGEMENTS 2026'!W233),"",'ENGAGEMENTS 2026'!W233)</f>
        <v>46387</v>
      </c>
      <c r="L233" s="73">
        <f t="shared" ca="1" si="6"/>
        <v>-99</v>
      </c>
      <c r="M233" t="str">
        <f t="shared" si="7"/>
        <v>Engagé</v>
      </c>
      <c r="N233" t="str">
        <f>IF(ISBLANK('ENGAGEMENTS 2026'!C233),"",'ENGAGEMENTS 2026'!L233)</f>
        <v>Ordinaire</v>
      </c>
      <c r="O233" t="str">
        <f>IF(ISBLANK('ENGAGEMENTS 2026'!C233),"",'ENGAGEMENTS 2026'!M233)</f>
        <v>FONCTIONNEMENT</v>
      </c>
      <c r="P233" t="str">
        <f>IF(ISBLANK('ENGAGEMENTS 2026'!C233),"",'ENGAGEMENTS 2026'!K233)</f>
        <v>NON CONCERNE</v>
      </c>
      <c r="Q233" t="str">
        <f>IF($A233="","",IF(OR($E233="INFRUCTUEUX",$E233="ANNULE"),$A233&amp;"|"&amp;(COUNTIFS($A$2:$A233,$A233,$E$2:$E233,"INFRUCTUEUX")+COUNTIFS($A$2:$A233,$A233,$E$2:$E233,"ANNULE")),""))</f>
        <v/>
      </c>
    </row>
    <row r="234" spans="1:17" x14ac:dyDescent="0.25">
      <c r="A234" t="str">
        <f>IF(ISBLANK('ENGAGEMENTS 2026'!C234),"",IF('ENGAGEMENTS 2026'!C234="DTSI","DCT",'ENGAGEMENTS 2026'!C234))</f>
        <v>TAMAZIGHT</v>
      </c>
      <c r="B234" t="str">
        <f>IF(ISBLANK('ENGAGEMENTS 2026'!C234),"",'ENGAGEMENTS 2026'!D234)</f>
        <v>PV N° : 01RC2025- DCPCART</v>
      </c>
      <c r="C234" t="str">
        <f>IF(ISBLANK('ENGAGEMENTS 2026'!C234),"",'ENGAGEMENTS 2026'!E234)</f>
        <v>CONTRAT</v>
      </c>
      <c r="D234" t="str">
        <f>IF(ISBLANK('ENGAGEMENTS 2026'!C234),"",'ENGAGEMENTS 2026'!G234)</f>
        <v>AASSID AHMED  -  Chroniqueur</v>
      </c>
      <c r="E234" t="str">
        <f>IF(ISBLANK('ENGAGEMENTS 2026'!C234),"",'ENGAGEMENTS 2026'!I234)</f>
        <v>APPROUVE</v>
      </c>
      <c r="F234">
        <f>IF(ISBLANK('ENGAGEMENTS 2026'!C234),"",'ENGAGEMENTS 2026'!J234)</f>
        <v>0</v>
      </c>
      <c r="G234" t="str">
        <f>IF(ISBLANK('ENGAGEMENTS 2026'!C234),"",'ENGAGEMENTS 2026'!M234)</f>
        <v>FONCTIONNEMENT</v>
      </c>
      <c r="H234" t="str">
        <f>IF(ISBLANK('ENGAGEMENTS 2026'!C234),"",'ENGAGEMENTS 2026'!AF234)</f>
        <v>ENGAGE</v>
      </c>
      <c r="I234" t="str">
        <f>IF(ISBLANK('ENGAGEMENTS 2026'!C234),"",'ENGAGEMENTS 2026'!H234)</f>
        <v>VALIDE</v>
      </c>
      <c r="J234" s="72">
        <f>IF(ISBLANK('ENGAGEMENTS 2026'!C234),"",IF(AND(OR($E234="INFRUCTUEUX",$E234="ANNULE"),$C234="AOO-M"),'ENGAGEMENTS 2026'!P234,IF($H234="EN COURS DE PREENGAGEMENT",'ENGAGEMENTS 2026'!O234,IF($H234="PREENGAGE",IF($E234="ATTRIBUE",'ENGAGEMENTS 2026'!AE234,'ENGAGEMENTS 2026'!O234),'ENGAGEMENTS 2026'!AE234))))</f>
        <v>457142.72</v>
      </c>
      <c r="K234" s="97">
        <f>IF(ISBLANK('ENGAGEMENTS 2026'!W234),"",'ENGAGEMENTS 2026'!W234)</f>
        <v>46387</v>
      </c>
      <c r="L234" s="73">
        <f t="shared" ca="1" si="6"/>
        <v>-99</v>
      </c>
      <c r="M234" t="str">
        <f t="shared" si="7"/>
        <v>Engagé</v>
      </c>
      <c r="N234" t="str">
        <f>IF(ISBLANK('ENGAGEMENTS 2026'!C234),"",'ENGAGEMENTS 2026'!L234)</f>
        <v>Ordinaire</v>
      </c>
      <c r="O234" t="str">
        <f>IF(ISBLANK('ENGAGEMENTS 2026'!C234),"",'ENGAGEMENTS 2026'!M234)</f>
        <v>FONCTIONNEMENT</v>
      </c>
      <c r="P234" t="str">
        <f>IF(ISBLANK('ENGAGEMENTS 2026'!C234),"",'ENGAGEMENTS 2026'!K234)</f>
        <v>NON CONCERNE</v>
      </c>
      <c r="Q234" t="str">
        <f>IF($A234="","",IF(OR($E234="INFRUCTUEUX",$E234="ANNULE"),$A234&amp;"|"&amp;(COUNTIFS($A$2:$A234,$A234,$E$2:$E234,"INFRUCTUEUX")+COUNTIFS($A$2:$A234,$A234,$E$2:$E234,"ANNULE")),""))</f>
        <v/>
      </c>
    </row>
    <row r="235" spans="1:17" x14ac:dyDescent="0.25">
      <c r="A235" t="str">
        <f>IF(ISBLANK('ENGAGEMENTS 2026'!C235),"",IF('ENGAGEMENTS 2026'!C235="DTSI","DCT",'ENGAGEMENTS 2026'!C235))</f>
        <v>TAMAZIGHT</v>
      </c>
      <c r="B235" t="str">
        <f>IF(ISBLANK('ENGAGEMENTS 2026'!C235),"",'ENGAGEMENTS 2026'!D235)</f>
        <v>PV N° : 01RC2025- DCPCART</v>
      </c>
      <c r="C235" t="str">
        <f>IF(ISBLANK('ENGAGEMENTS 2026'!C235),"",'ENGAGEMENTS 2026'!E235)</f>
        <v>CONTRAT</v>
      </c>
      <c r="D235" t="str">
        <f>IF(ISBLANK('ENGAGEMENTS 2026'!C235),"",'ENGAGEMENTS 2026'!G235)</f>
        <v>MOUSTAOUI MOHAMED  -  Chroniqueur</v>
      </c>
      <c r="E235" t="str">
        <f>IF(ISBLANK('ENGAGEMENTS 2026'!C235),"",'ENGAGEMENTS 2026'!I235)</f>
        <v>APPROUVE</v>
      </c>
      <c r="F235">
        <f>IF(ISBLANK('ENGAGEMENTS 2026'!C235),"",'ENGAGEMENTS 2026'!J235)</f>
        <v>0</v>
      </c>
      <c r="G235" t="str">
        <f>IF(ISBLANK('ENGAGEMENTS 2026'!C235),"",'ENGAGEMENTS 2026'!M235)</f>
        <v>FONCTIONNEMENT</v>
      </c>
      <c r="H235" t="str">
        <f>IF(ISBLANK('ENGAGEMENTS 2026'!C235),"",'ENGAGEMENTS 2026'!AF235)</f>
        <v>ENGAGE</v>
      </c>
      <c r="I235" t="str">
        <f>IF(ISBLANK('ENGAGEMENTS 2026'!C235),"",'ENGAGEMENTS 2026'!H235)</f>
        <v>VALIDE</v>
      </c>
      <c r="J235" s="72">
        <f>IF(ISBLANK('ENGAGEMENTS 2026'!C235),"",IF(AND(OR($E235="INFRUCTUEUX",$E235="ANNULE"),$C235="AOO-M"),'ENGAGEMENTS 2026'!P235,IF($H235="EN COURS DE PREENGAGEMENT",'ENGAGEMENTS 2026'!O235,IF($H235="PREENGAGE",IF($E235="ATTRIBUE",'ENGAGEMENTS 2026'!AE235,'ENGAGEMENTS 2026'!O235),'ENGAGEMENTS 2026'!AE235))))</f>
        <v>41600</v>
      </c>
      <c r="K235" s="97">
        <f>IF(ISBLANK('ENGAGEMENTS 2026'!W235),"",'ENGAGEMENTS 2026'!W235)</f>
        <v>46387</v>
      </c>
      <c r="L235" s="73">
        <f t="shared" ca="1" si="6"/>
        <v>-99</v>
      </c>
      <c r="M235" t="str">
        <f t="shared" si="7"/>
        <v>Engagé</v>
      </c>
      <c r="N235" t="str">
        <f>IF(ISBLANK('ENGAGEMENTS 2026'!C235),"",'ENGAGEMENTS 2026'!L235)</f>
        <v>Ordinaire</v>
      </c>
      <c r="O235" t="str">
        <f>IF(ISBLANK('ENGAGEMENTS 2026'!C235),"",'ENGAGEMENTS 2026'!M235)</f>
        <v>FONCTIONNEMENT</v>
      </c>
      <c r="P235" t="str">
        <f>IF(ISBLANK('ENGAGEMENTS 2026'!C235),"",'ENGAGEMENTS 2026'!K235)</f>
        <v>NON CONCERNE</v>
      </c>
      <c r="Q235" t="str">
        <f>IF($A235="","",IF(OR($E235="INFRUCTUEUX",$E235="ANNULE"),$A235&amp;"|"&amp;(COUNTIFS($A$2:$A235,$A235,$E$2:$E235,"INFRUCTUEUX")+COUNTIFS($A$2:$A235,$A235,$E$2:$E235,"ANNULE")),""))</f>
        <v/>
      </c>
    </row>
    <row r="236" spans="1:17" x14ac:dyDescent="0.25">
      <c r="A236" t="str">
        <f>IF(ISBLANK('ENGAGEMENTS 2026'!C236),"",IF('ENGAGEMENTS 2026'!C236="DTSI","DCT",'ENGAGEMENTS 2026'!C236))</f>
        <v>TAMAZIGHT</v>
      </c>
      <c r="B236" t="str">
        <f>IF(ISBLANK('ENGAGEMENTS 2026'!C236),"",'ENGAGEMENTS 2026'!D236)</f>
        <v>PV N° : 01RC2025- DCPCART</v>
      </c>
      <c r="C236" t="str">
        <f>IF(ISBLANK('ENGAGEMENTS 2026'!C236),"",'ENGAGEMENTS 2026'!E236)</f>
        <v>CONTRAT</v>
      </c>
      <c r="D236" t="str">
        <f>IF(ISBLANK('ENGAGEMENTS 2026'!C236),"",'ENGAGEMENTS 2026'!G236)</f>
        <v>RACHID ABDELOIAHID  -  Journaliste sportif en charge de la préparation et l'animation des émissions ''TONOUNT" &amp; "DIMANCHE SPORT" (version Tachlhit)</v>
      </c>
      <c r="E236" t="str">
        <f>IF(ISBLANK('ENGAGEMENTS 2026'!C236),"",'ENGAGEMENTS 2026'!I236)</f>
        <v>APPROUVE</v>
      </c>
      <c r="F236">
        <f>IF(ISBLANK('ENGAGEMENTS 2026'!C236),"",'ENGAGEMENTS 2026'!J236)</f>
        <v>0</v>
      </c>
      <c r="G236" t="str">
        <f>IF(ISBLANK('ENGAGEMENTS 2026'!C236),"",'ENGAGEMENTS 2026'!M236)</f>
        <v>FONCTIONNEMENT</v>
      </c>
      <c r="H236" t="str">
        <f>IF(ISBLANK('ENGAGEMENTS 2026'!C236),"",'ENGAGEMENTS 2026'!AF236)</f>
        <v>ENGAGE</v>
      </c>
      <c r="I236" t="str">
        <f>IF(ISBLANK('ENGAGEMENTS 2026'!C236),"",'ENGAGEMENTS 2026'!H236)</f>
        <v>VALIDE</v>
      </c>
      <c r="J236" s="72">
        <f>IF(ISBLANK('ENGAGEMENTS 2026'!C236),"",IF(AND(OR($E236="INFRUCTUEUX",$E236="ANNULE"),$C236="AOO-M"),'ENGAGEMENTS 2026'!P236,IF($H236="EN COURS DE PREENGAGEMENT",'ENGAGEMENTS 2026'!O236,IF($H236="PREENGAGE",IF($E236="ATTRIBUE",'ENGAGEMENTS 2026'!AE236,'ENGAGEMENTS 2026'!O236),'ENGAGEMENTS 2026'!AE236))))</f>
        <v>71400</v>
      </c>
      <c r="K236" s="97">
        <f>IF(ISBLANK('ENGAGEMENTS 2026'!W236),"",'ENGAGEMENTS 2026'!W236)</f>
        <v>46387</v>
      </c>
      <c r="L236" s="73">
        <f t="shared" ca="1" si="6"/>
        <v>-99</v>
      </c>
      <c r="M236" t="str">
        <f t="shared" si="7"/>
        <v>Engagé</v>
      </c>
      <c r="N236" t="str">
        <f>IF(ISBLANK('ENGAGEMENTS 2026'!C236),"",'ENGAGEMENTS 2026'!L236)</f>
        <v>Ordinaire</v>
      </c>
      <c r="O236" t="str">
        <f>IF(ISBLANK('ENGAGEMENTS 2026'!C236),"",'ENGAGEMENTS 2026'!M236)</f>
        <v>FONCTIONNEMENT</v>
      </c>
      <c r="P236" t="str">
        <f>IF(ISBLANK('ENGAGEMENTS 2026'!C236),"",'ENGAGEMENTS 2026'!K236)</f>
        <v>NON CONCERNE</v>
      </c>
      <c r="Q236" t="str">
        <f>IF($A236="","",IF(OR($E236="INFRUCTUEUX",$E236="ANNULE"),$A236&amp;"|"&amp;(COUNTIFS($A$2:$A236,$A236,$E$2:$E236,"INFRUCTUEUX")+COUNTIFS($A$2:$A236,$A236,$E$2:$E236,"ANNULE")),""))</f>
        <v/>
      </c>
    </row>
    <row r="237" spans="1:17" x14ac:dyDescent="0.25">
      <c r="A237" t="str">
        <f>IF(ISBLANK('ENGAGEMENTS 2026'!C237),"",IF('ENGAGEMENTS 2026'!C237="DTSI","DCT",'ENGAGEMENTS 2026'!C237))</f>
        <v>TAMAZIGHT</v>
      </c>
      <c r="B237" t="str">
        <f>IF(ISBLANK('ENGAGEMENTS 2026'!C237),"",'ENGAGEMENTS 2026'!D237)</f>
        <v>PV N° : 01RC2025- DCPCART</v>
      </c>
      <c r="C237" t="str">
        <f>IF(ISBLANK('ENGAGEMENTS 2026'!C237),"",'ENGAGEMENTS 2026'!E237)</f>
        <v>CONTRAT</v>
      </c>
      <c r="D237" t="str">
        <f>IF(ISBLANK('ENGAGEMENTS 2026'!C237),"",'ENGAGEMENTS 2026'!G237)</f>
        <v>SRHANE EL MOSTAFA  -  Journaliste sportif en charge de l'animation de l'émission ''LEGHA D RIADA" &amp; "DIMANCHE SPORT" (version Tamazight)</v>
      </c>
      <c r="E237" t="str">
        <f>IF(ISBLANK('ENGAGEMENTS 2026'!C237),"",'ENGAGEMENTS 2026'!I237)</f>
        <v>APPROUVE</v>
      </c>
      <c r="F237">
        <f>IF(ISBLANK('ENGAGEMENTS 2026'!C237),"",'ENGAGEMENTS 2026'!J237)</f>
        <v>0</v>
      </c>
      <c r="G237" t="str">
        <f>IF(ISBLANK('ENGAGEMENTS 2026'!C237),"",'ENGAGEMENTS 2026'!M237)</f>
        <v>FONCTIONNEMENT</v>
      </c>
      <c r="H237" t="str">
        <f>IF(ISBLANK('ENGAGEMENTS 2026'!C237),"",'ENGAGEMENTS 2026'!AF237)</f>
        <v>ENGAGE</v>
      </c>
      <c r="I237" t="str">
        <f>IF(ISBLANK('ENGAGEMENTS 2026'!C237),"",'ENGAGEMENTS 2026'!H237)</f>
        <v>VALIDE</v>
      </c>
      <c r="J237" s="72">
        <f>IF(ISBLANK('ENGAGEMENTS 2026'!C237),"",IF(AND(OR($E237="INFRUCTUEUX",$E237="ANNULE"),$C237="AOO-M"),'ENGAGEMENTS 2026'!P237,IF($H237="EN COURS DE PREENGAGEMENT",'ENGAGEMENTS 2026'!O237,IF($H237="PREENGAGE",IF($E237="ATTRIBUE",'ENGAGEMENTS 2026'!AE237,'ENGAGEMENTS 2026'!O237),'ENGAGEMENTS 2026'!AE237))))</f>
        <v>71400</v>
      </c>
      <c r="K237" s="97">
        <f>IF(ISBLANK('ENGAGEMENTS 2026'!W237),"",'ENGAGEMENTS 2026'!W237)</f>
        <v>46387</v>
      </c>
      <c r="L237" s="73">
        <f t="shared" ca="1" si="6"/>
        <v>-99</v>
      </c>
      <c r="M237" t="str">
        <f t="shared" si="7"/>
        <v>Engagé</v>
      </c>
      <c r="N237" t="str">
        <f>IF(ISBLANK('ENGAGEMENTS 2026'!C237),"",'ENGAGEMENTS 2026'!L237)</f>
        <v>Ordinaire</v>
      </c>
      <c r="O237" t="str">
        <f>IF(ISBLANK('ENGAGEMENTS 2026'!C237),"",'ENGAGEMENTS 2026'!M237)</f>
        <v>FONCTIONNEMENT</v>
      </c>
      <c r="P237" t="str">
        <f>IF(ISBLANK('ENGAGEMENTS 2026'!C237),"",'ENGAGEMENTS 2026'!K237)</f>
        <v>NON CONCERNE</v>
      </c>
      <c r="Q237" t="str">
        <f>IF($A237="","",IF(OR($E237="INFRUCTUEUX",$E237="ANNULE"),$A237&amp;"|"&amp;(COUNTIFS($A$2:$A237,$A237,$E$2:$E237,"INFRUCTUEUX")+COUNTIFS($A$2:$A237,$A237,$E$2:$E237,"ANNULE")),""))</f>
        <v/>
      </c>
    </row>
    <row r="238" spans="1:17" x14ac:dyDescent="0.25">
      <c r="A238" t="str">
        <f>IF(ISBLANK('ENGAGEMENTS 2026'!C238),"",IF('ENGAGEMENTS 2026'!C238="DTSI","DCT",'ENGAGEMENTS 2026'!C238))</f>
        <v>TAMAZIGHT</v>
      </c>
      <c r="B238" t="str">
        <f>IF(ISBLANK('ENGAGEMENTS 2026'!C238),"",'ENGAGEMENTS 2026'!D238)</f>
        <v>PV N° : 01RC2025- DCPCART</v>
      </c>
      <c r="C238" t="str">
        <f>IF(ISBLANK('ENGAGEMENTS 2026'!C238),"",'ENGAGEMENTS 2026'!E238)</f>
        <v>CONTRAT</v>
      </c>
      <c r="D238" t="str">
        <f>IF(ISBLANK('ENGAGEMENTS 2026'!C238),"",'ENGAGEMENTS 2026'!G238)</f>
        <v>BEN AMAR RACHID  -  Journaliste sportif en charge de l'animation de l'émission ''LEGHA D RIADA" &amp; "DIMANCHE SPORT" (version Tarifit)</v>
      </c>
      <c r="E238" t="str">
        <f>IF(ISBLANK('ENGAGEMENTS 2026'!C238),"",'ENGAGEMENTS 2026'!I238)</f>
        <v>APPROUVE</v>
      </c>
      <c r="F238">
        <f>IF(ISBLANK('ENGAGEMENTS 2026'!C238),"",'ENGAGEMENTS 2026'!J238)</f>
        <v>0</v>
      </c>
      <c r="G238" t="str">
        <f>IF(ISBLANK('ENGAGEMENTS 2026'!C238),"",'ENGAGEMENTS 2026'!M238)</f>
        <v>FONCTIONNEMENT</v>
      </c>
      <c r="H238" t="str">
        <f>IF(ISBLANK('ENGAGEMENTS 2026'!C238),"",'ENGAGEMENTS 2026'!AF238)</f>
        <v>ENGAGE</v>
      </c>
      <c r="I238" t="str">
        <f>IF(ISBLANK('ENGAGEMENTS 2026'!C238),"",'ENGAGEMENTS 2026'!H238)</f>
        <v>VALIDE</v>
      </c>
      <c r="J238" s="72">
        <f>IF(ISBLANK('ENGAGEMENTS 2026'!C238),"",IF(AND(OR($E238="INFRUCTUEUX",$E238="ANNULE"),$C238="AOO-M"),'ENGAGEMENTS 2026'!P238,IF($H238="EN COURS DE PREENGAGEMENT",'ENGAGEMENTS 2026'!O238,IF($H238="PREENGAGE",IF($E238="ATTRIBUE",'ENGAGEMENTS 2026'!AE238,'ENGAGEMENTS 2026'!O238),'ENGAGEMENTS 2026'!AE238))))</f>
        <v>71400</v>
      </c>
      <c r="K238" s="97">
        <f>IF(ISBLANK('ENGAGEMENTS 2026'!W238),"",'ENGAGEMENTS 2026'!W238)</f>
        <v>46387</v>
      </c>
      <c r="L238" s="73">
        <f t="shared" ca="1" si="6"/>
        <v>-99</v>
      </c>
      <c r="M238" t="str">
        <f t="shared" si="7"/>
        <v>Engagé</v>
      </c>
      <c r="N238" t="str">
        <f>IF(ISBLANK('ENGAGEMENTS 2026'!C238),"",'ENGAGEMENTS 2026'!L238)</f>
        <v>Ordinaire</v>
      </c>
      <c r="O238" t="str">
        <f>IF(ISBLANK('ENGAGEMENTS 2026'!C238),"",'ENGAGEMENTS 2026'!M238)</f>
        <v>FONCTIONNEMENT</v>
      </c>
      <c r="P238" t="str">
        <f>IF(ISBLANK('ENGAGEMENTS 2026'!C238),"",'ENGAGEMENTS 2026'!K238)</f>
        <v>NON CONCERNE</v>
      </c>
      <c r="Q238" t="str">
        <f>IF($A238="","",IF(OR($E238="INFRUCTUEUX",$E238="ANNULE"),$A238&amp;"|"&amp;(COUNTIFS($A$2:$A238,$A238,$E$2:$E238,"INFRUCTUEUX")+COUNTIFS($A$2:$A238,$A238,$E$2:$E238,"ANNULE")),""))</f>
        <v/>
      </c>
    </row>
    <row r="239" spans="1:17" x14ac:dyDescent="0.25">
      <c r="A239" t="str">
        <f>IF(ISBLANK('ENGAGEMENTS 2026'!C239),"",IF('ENGAGEMENTS 2026'!C239="DTSI","DCT",'ENGAGEMENTS 2026'!C239))</f>
        <v>TAMAZIGHT</v>
      </c>
      <c r="B239" t="str">
        <f>IF(ISBLANK('ENGAGEMENTS 2026'!C239),"",'ENGAGEMENTS 2026'!D239)</f>
        <v>PV N° : 01RC2025- DCPCART</v>
      </c>
      <c r="C239" t="str">
        <f>IF(ISBLANK('ENGAGEMENTS 2026'!C239),"",'ENGAGEMENTS 2026'!E239)</f>
        <v>CONTRAT</v>
      </c>
      <c r="D239" t="str">
        <f>IF(ISBLANK('ENGAGEMENTS 2026'!C239),"",'ENGAGEMENTS 2026'!G239)</f>
        <v>AAMOUNE MY EL BACHIR  -  Chroniqueur</v>
      </c>
      <c r="E239" t="str">
        <f>IF(ISBLANK('ENGAGEMENTS 2026'!C239),"",'ENGAGEMENTS 2026'!I239)</f>
        <v>APPROUVE</v>
      </c>
      <c r="F239">
        <f>IF(ISBLANK('ENGAGEMENTS 2026'!C239),"",'ENGAGEMENTS 2026'!J239)</f>
        <v>0</v>
      </c>
      <c r="G239" t="str">
        <f>IF(ISBLANK('ENGAGEMENTS 2026'!C239),"",'ENGAGEMENTS 2026'!M239)</f>
        <v>FONCTIONNEMENT</v>
      </c>
      <c r="H239" t="str">
        <f>IF(ISBLANK('ENGAGEMENTS 2026'!C239),"",'ENGAGEMENTS 2026'!AF239)</f>
        <v>ENGAGE</v>
      </c>
      <c r="I239" t="str">
        <f>IF(ISBLANK('ENGAGEMENTS 2026'!C239),"",'ENGAGEMENTS 2026'!H239)</f>
        <v>VALIDE</v>
      </c>
      <c r="J239" s="72">
        <f>IF(ISBLANK('ENGAGEMENTS 2026'!C239),"",IF(AND(OR($E239="INFRUCTUEUX",$E239="ANNULE"),$C239="AOO-M"),'ENGAGEMENTS 2026'!P239,IF($H239="EN COURS DE PREENGAGEMENT",'ENGAGEMENTS 2026'!O239,IF($H239="PREENGAGE",IF($E239="ATTRIBUE",'ENGAGEMENTS 2026'!AE239,'ENGAGEMENTS 2026'!O239),'ENGAGEMENTS 2026'!AE239))))</f>
        <v>41600</v>
      </c>
      <c r="K239" s="97">
        <f>IF(ISBLANK('ENGAGEMENTS 2026'!W239),"",'ENGAGEMENTS 2026'!W239)</f>
        <v>46387</v>
      </c>
      <c r="L239" s="73">
        <f t="shared" ca="1" si="6"/>
        <v>-99</v>
      </c>
      <c r="M239" t="str">
        <f t="shared" si="7"/>
        <v>Engagé</v>
      </c>
      <c r="N239" t="str">
        <f>IF(ISBLANK('ENGAGEMENTS 2026'!C239),"",'ENGAGEMENTS 2026'!L239)</f>
        <v>Ordinaire</v>
      </c>
      <c r="O239" t="str">
        <f>IF(ISBLANK('ENGAGEMENTS 2026'!C239),"",'ENGAGEMENTS 2026'!M239)</f>
        <v>FONCTIONNEMENT</v>
      </c>
      <c r="P239" t="str">
        <f>IF(ISBLANK('ENGAGEMENTS 2026'!C239),"",'ENGAGEMENTS 2026'!K239)</f>
        <v>NON CONCERNE</v>
      </c>
      <c r="Q239" t="str">
        <f>IF($A239="","",IF(OR($E239="INFRUCTUEUX",$E239="ANNULE"),$A239&amp;"|"&amp;(COUNTIFS($A$2:$A239,$A239,$E$2:$E239,"INFRUCTUEUX")+COUNTIFS($A$2:$A239,$A239,$E$2:$E239,"ANNULE")),""))</f>
        <v/>
      </c>
    </row>
    <row r="240" spans="1:17" x14ac:dyDescent="0.25">
      <c r="A240" t="str">
        <f>IF(ISBLANK('ENGAGEMENTS 2026'!C240),"",IF('ENGAGEMENTS 2026'!C240="DTSI","DCT",'ENGAGEMENTS 2026'!C240))</f>
        <v>ASSADISSA</v>
      </c>
      <c r="B240" t="str">
        <f>IF(ISBLANK('ENGAGEMENTS 2026'!C240),"",'ENGAGEMENTS 2026'!D240)</f>
        <v>PV N° : 02RC2025-DPPCCRTV</v>
      </c>
      <c r="C240" t="str">
        <f>IF(ISBLANK('ENGAGEMENTS 2026'!C240),"",'ENGAGEMENTS 2026'!E240)</f>
        <v>CONTRAT</v>
      </c>
      <c r="D240" t="str">
        <f>IF(ISBLANK('ENGAGEMENTS 2026'!C240),"",'ENGAGEMENTS 2026'!G240)</f>
        <v>LAHASSAN ID SAID  -  Président de la commission scientifique chargée de l’écoute, du visionnage, de la validation et de l’approbation du contenu des émissions coraniques RD et TV</v>
      </c>
      <c r="E240" t="str">
        <f>IF(ISBLANK('ENGAGEMENTS 2026'!C240),"",'ENGAGEMENTS 2026'!I240)</f>
        <v>APPROUVE</v>
      </c>
      <c r="F240">
        <f>IF(ISBLANK('ENGAGEMENTS 2026'!C240),"",'ENGAGEMENTS 2026'!J240)</f>
        <v>0</v>
      </c>
      <c r="G240" t="str">
        <f>IF(ISBLANK('ENGAGEMENTS 2026'!C240),"",'ENGAGEMENTS 2026'!M240)</f>
        <v>FONCTIONNEMENT</v>
      </c>
      <c r="H240" t="str">
        <f>IF(ISBLANK('ENGAGEMENTS 2026'!C240),"",'ENGAGEMENTS 2026'!AF240)</f>
        <v>ENGAGE</v>
      </c>
      <c r="I240" t="str">
        <f>IF(ISBLANK('ENGAGEMENTS 2026'!C240),"",'ENGAGEMENTS 2026'!H240)</f>
        <v>VALIDE</v>
      </c>
      <c r="J240" s="72">
        <f>IF(ISBLANK('ENGAGEMENTS 2026'!C240),"",IF(AND(OR($E240="INFRUCTUEUX",$E240="ANNULE"),$C240="AOO-M"),'ENGAGEMENTS 2026'!P240,IF($H240="EN COURS DE PREENGAGEMENT",'ENGAGEMENTS 2026'!O240,IF($H240="PREENGAGE",IF($E240="ATTRIBUE",'ENGAGEMENTS 2026'!AE240,'ENGAGEMENTS 2026'!O240),'ENGAGEMENTS 2026'!AE240))))</f>
        <v>96000</v>
      </c>
      <c r="K240" s="97">
        <f>IF(ISBLANK('ENGAGEMENTS 2026'!W240),"",'ENGAGEMENTS 2026'!W240)</f>
        <v>46387</v>
      </c>
      <c r="L240" s="73">
        <f t="shared" ca="1" si="6"/>
        <v>-99</v>
      </c>
      <c r="M240" t="str">
        <f t="shared" si="7"/>
        <v>Engagé</v>
      </c>
      <c r="N240" t="str">
        <f>IF(ISBLANK('ENGAGEMENTS 2026'!C240),"",'ENGAGEMENTS 2026'!L240)</f>
        <v>Ordinaire</v>
      </c>
      <c r="O240" t="str">
        <f>IF(ISBLANK('ENGAGEMENTS 2026'!C240),"",'ENGAGEMENTS 2026'!M240)</f>
        <v>FONCTIONNEMENT</v>
      </c>
      <c r="P240" t="str">
        <f>IF(ISBLANK('ENGAGEMENTS 2026'!C240),"",'ENGAGEMENTS 2026'!K240)</f>
        <v>NON CONCERNE</v>
      </c>
      <c r="Q240" t="str">
        <f>IF($A240="","",IF(OR($E240="INFRUCTUEUX",$E240="ANNULE"),$A240&amp;"|"&amp;(COUNTIFS($A$2:$A240,$A240,$E$2:$E240,"INFRUCTUEUX")+COUNTIFS($A$2:$A240,$A240,$E$2:$E240,"ANNULE")),""))</f>
        <v/>
      </c>
    </row>
    <row r="241" spans="1:17" x14ac:dyDescent="0.25">
      <c r="A241" t="str">
        <f>IF(ISBLANK('ENGAGEMENTS 2026'!C241),"",IF('ENGAGEMENTS 2026'!C241="DTSI","DCT",'ENGAGEMENTS 2026'!C241))</f>
        <v>ASSADISSA</v>
      </c>
      <c r="B241" t="str">
        <f>IF(ISBLANK('ENGAGEMENTS 2026'!C241),"",'ENGAGEMENTS 2026'!D241)</f>
        <v>PV N° : 02RC2025-DPPCCRTV</v>
      </c>
      <c r="C241" t="str">
        <f>IF(ISBLANK('ENGAGEMENTS 2026'!C241),"",'ENGAGEMENTS 2026'!E241)</f>
        <v>CONTRAT</v>
      </c>
      <c r="D241" t="str">
        <f>IF(ISBLANK('ENGAGEMENTS 2026'!C241),"",'ENGAGEMENTS 2026'!G241)</f>
        <v>BOULAAMANE ABDELKAMEL  -  Membre de la commission scientifique chargée de l’écoute, du visionnage et de la validation du contenu des émissions coraniques RD et TV</v>
      </c>
      <c r="E241" t="str">
        <f>IF(ISBLANK('ENGAGEMENTS 2026'!C241),"",'ENGAGEMENTS 2026'!I241)</f>
        <v>APPROUVE</v>
      </c>
      <c r="F241">
        <f>IF(ISBLANK('ENGAGEMENTS 2026'!C241),"",'ENGAGEMENTS 2026'!J241)</f>
        <v>0</v>
      </c>
      <c r="G241" t="str">
        <f>IF(ISBLANK('ENGAGEMENTS 2026'!C241),"",'ENGAGEMENTS 2026'!M241)</f>
        <v>FONCTIONNEMENT</v>
      </c>
      <c r="H241" t="str">
        <f>IF(ISBLANK('ENGAGEMENTS 2026'!C241),"",'ENGAGEMENTS 2026'!AF241)</f>
        <v>ENGAGE</v>
      </c>
      <c r="I241" t="str">
        <f>IF(ISBLANK('ENGAGEMENTS 2026'!C241),"",'ENGAGEMENTS 2026'!H241)</f>
        <v>VALIDE</v>
      </c>
      <c r="J241" s="72">
        <f>IF(ISBLANK('ENGAGEMENTS 2026'!C241),"",IF(AND(OR($E241="INFRUCTUEUX",$E241="ANNULE"),$C241="AOO-M"),'ENGAGEMENTS 2026'!P241,IF($H241="EN COURS DE PREENGAGEMENT",'ENGAGEMENTS 2026'!O241,IF($H241="PREENGAGE",IF($E241="ATTRIBUE",'ENGAGEMENTS 2026'!AE241,'ENGAGEMENTS 2026'!O241),'ENGAGEMENTS 2026'!AE241))))</f>
        <v>51600</v>
      </c>
      <c r="K241" s="97">
        <f>IF(ISBLANK('ENGAGEMENTS 2026'!W241),"",'ENGAGEMENTS 2026'!W241)</f>
        <v>46387</v>
      </c>
      <c r="L241" s="73">
        <f t="shared" ca="1" si="6"/>
        <v>-99</v>
      </c>
      <c r="M241" t="str">
        <f t="shared" si="7"/>
        <v>Engagé</v>
      </c>
      <c r="N241" t="str">
        <f>IF(ISBLANK('ENGAGEMENTS 2026'!C241),"",'ENGAGEMENTS 2026'!L241)</f>
        <v>Ordinaire</v>
      </c>
      <c r="O241" t="str">
        <f>IF(ISBLANK('ENGAGEMENTS 2026'!C241),"",'ENGAGEMENTS 2026'!M241)</f>
        <v>FONCTIONNEMENT</v>
      </c>
      <c r="P241" t="str">
        <f>IF(ISBLANK('ENGAGEMENTS 2026'!C241),"",'ENGAGEMENTS 2026'!K241)</f>
        <v>NON CONCERNE</v>
      </c>
      <c r="Q241" t="str">
        <f>IF($A241="","",IF(OR($E241="INFRUCTUEUX",$E241="ANNULE"),$A241&amp;"|"&amp;(COUNTIFS($A$2:$A241,$A241,$E$2:$E241,"INFRUCTUEUX")+COUNTIFS($A$2:$A241,$A241,$E$2:$E241,"ANNULE")),""))</f>
        <v/>
      </c>
    </row>
    <row r="242" spans="1:17" x14ac:dyDescent="0.25">
      <c r="A242" t="str">
        <f>IF(ISBLANK('ENGAGEMENTS 2026'!C242),"",IF('ENGAGEMENTS 2026'!C242="DTSI","DCT",'ENGAGEMENTS 2026'!C242))</f>
        <v>ASSADISSA</v>
      </c>
      <c r="B242" t="str">
        <f>IF(ISBLANK('ENGAGEMENTS 2026'!C242),"",'ENGAGEMENTS 2026'!D242)</f>
        <v>PV N° : 02RC2025-DPPCCRTV</v>
      </c>
      <c r="C242" t="str">
        <f>IF(ISBLANK('ENGAGEMENTS 2026'!C242),"",'ENGAGEMENTS 2026'!E242)</f>
        <v>CONTRAT</v>
      </c>
      <c r="D242" t="str">
        <f>IF(ISBLANK('ENGAGEMENTS 2026'!C242),"",'ENGAGEMENTS 2026'!G242)</f>
        <v>EL BAHJA MOUSSA  -  Membre de la commission scientifique chargée de l’écoute, du visionnage et de la validation du contenu des émissions coraniques RD et TV</v>
      </c>
      <c r="E242" t="str">
        <f>IF(ISBLANK('ENGAGEMENTS 2026'!C242),"",'ENGAGEMENTS 2026'!I242)</f>
        <v>APPROUVE</v>
      </c>
      <c r="F242">
        <f>IF(ISBLANK('ENGAGEMENTS 2026'!C242),"",'ENGAGEMENTS 2026'!J242)</f>
        <v>0</v>
      </c>
      <c r="G242" t="str">
        <f>IF(ISBLANK('ENGAGEMENTS 2026'!C242),"",'ENGAGEMENTS 2026'!M242)</f>
        <v>FONCTIONNEMENT</v>
      </c>
      <c r="H242" t="str">
        <f>IF(ISBLANK('ENGAGEMENTS 2026'!C242),"",'ENGAGEMENTS 2026'!AF242)</f>
        <v>ENGAGE</v>
      </c>
      <c r="I242" t="str">
        <f>IF(ISBLANK('ENGAGEMENTS 2026'!C242),"",'ENGAGEMENTS 2026'!H242)</f>
        <v>VALIDE</v>
      </c>
      <c r="J242" s="72">
        <f>IF(ISBLANK('ENGAGEMENTS 2026'!C242),"",IF(AND(OR($E242="INFRUCTUEUX",$E242="ANNULE"),$C242="AOO-M"),'ENGAGEMENTS 2026'!P242,IF($H242="EN COURS DE PREENGAGEMENT",'ENGAGEMENTS 2026'!O242,IF($H242="PREENGAGE",IF($E242="ATTRIBUE",'ENGAGEMENTS 2026'!AE242,'ENGAGEMENTS 2026'!O242),'ENGAGEMENTS 2026'!AE242))))</f>
        <v>51600</v>
      </c>
      <c r="K242" s="97">
        <f>IF(ISBLANK('ENGAGEMENTS 2026'!W242),"",'ENGAGEMENTS 2026'!W242)</f>
        <v>46387</v>
      </c>
      <c r="L242" s="73">
        <f t="shared" ca="1" si="6"/>
        <v>-99</v>
      </c>
      <c r="M242" t="str">
        <f t="shared" si="7"/>
        <v>Engagé</v>
      </c>
      <c r="N242" t="str">
        <f>IF(ISBLANK('ENGAGEMENTS 2026'!C242),"",'ENGAGEMENTS 2026'!L242)</f>
        <v>Ordinaire</v>
      </c>
      <c r="O242" t="str">
        <f>IF(ISBLANK('ENGAGEMENTS 2026'!C242),"",'ENGAGEMENTS 2026'!M242)</f>
        <v>FONCTIONNEMENT</v>
      </c>
      <c r="P242" t="str">
        <f>IF(ISBLANK('ENGAGEMENTS 2026'!C242),"",'ENGAGEMENTS 2026'!K242)</f>
        <v>NON CONCERNE</v>
      </c>
      <c r="Q242" t="str">
        <f>IF($A242="","",IF(OR($E242="INFRUCTUEUX",$E242="ANNULE"),$A242&amp;"|"&amp;(COUNTIFS($A$2:$A242,$A242,$E$2:$E242,"INFRUCTUEUX")+COUNTIFS($A$2:$A242,$A242,$E$2:$E242,"ANNULE")),""))</f>
        <v/>
      </c>
    </row>
    <row r="243" spans="1:17" x14ac:dyDescent="0.25">
      <c r="A243" t="str">
        <f>IF(ISBLANK('ENGAGEMENTS 2026'!C243),"",IF('ENGAGEMENTS 2026'!C243="DTSI","DCT",'ENGAGEMENTS 2026'!C243))</f>
        <v>ASSADISSA</v>
      </c>
      <c r="B243" t="str">
        <f>IF(ISBLANK('ENGAGEMENTS 2026'!C243),"",'ENGAGEMENTS 2026'!D243)</f>
        <v>PV N° : 02RC2025-DPPCCRTV</v>
      </c>
      <c r="C243" t="str">
        <f>IF(ISBLANK('ENGAGEMENTS 2026'!C243),"",'ENGAGEMENTS 2026'!E243)</f>
        <v>CONTRAT</v>
      </c>
      <c r="D243" t="str">
        <f>IF(ISBLANK('ENGAGEMENTS 2026'!C243),"",'ENGAGEMENTS 2026'!G243)</f>
        <v>AZZOUZI HASSANE  -  Membre de la commission scientifique chargée de l’écoute, du visionnage et de la validation du contenu des émissions coraniques RD et TV</v>
      </c>
      <c r="E243" t="str">
        <f>IF(ISBLANK('ENGAGEMENTS 2026'!C243),"",'ENGAGEMENTS 2026'!I243)</f>
        <v>APPROUVE</v>
      </c>
      <c r="F243">
        <f>IF(ISBLANK('ENGAGEMENTS 2026'!C243),"",'ENGAGEMENTS 2026'!J243)</f>
        <v>0</v>
      </c>
      <c r="G243" t="str">
        <f>IF(ISBLANK('ENGAGEMENTS 2026'!C243),"",'ENGAGEMENTS 2026'!M243)</f>
        <v>FONCTIONNEMENT</v>
      </c>
      <c r="H243" t="str">
        <f>IF(ISBLANK('ENGAGEMENTS 2026'!C243),"",'ENGAGEMENTS 2026'!AF243)</f>
        <v>ENGAGE</v>
      </c>
      <c r="I243" t="str">
        <f>IF(ISBLANK('ENGAGEMENTS 2026'!C243),"",'ENGAGEMENTS 2026'!H243)</f>
        <v>VALIDE</v>
      </c>
      <c r="J243" s="72">
        <f>IF(ISBLANK('ENGAGEMENTS 2026'!C243),"",IF(AND(OR($E243="INFRUCTUEUX",$E243="ANNULE"),$C243="AOO-M"),'ENGAGEMENTS 2026'!P243,IF($H243="EN COURS DE PREENGAGEMENT",'ENGAGEMENTS 2026'!O243,IF($H243="PREENGAGE",IF($E243="ATTRIBUE",'ENGAGEMENTS 2026'!AE243,'ENGAGEMENTS 2026'!O243),'ENGAGEMENTS 2026'!AE243))))</f>
        <v>51600</v>
      </c>
      <c r="K243" s="97">
        <f>IF(ISBLANK('ENGAGEMENTS 2026'!W243),"",'ENGAGEMENTS 2026'!W243)</f>
        <v>46387</v>
      </c>
      <c r="L243" s="73">
        <f t="shared" ca="1" si="6"/>
        <v>-99</v>
      </c>
      <c r="M243" t="str">
        <f t="shared" si="7"/>
        <v>Engagé</v>
      </c>
      <c r="N243" t="str">
        <f>IF(ISBLANK('ENGAGEMENTS 2026'!C243),"",'ENGAGEMENTS 2026'!L243)</f>
        <v>Ordinaire</v>
      </c>
      <c r="O243" t="str">
        <f>IF(ISBLANK('ENGAGEMENTS 2026'!C243),"",'ENGAGEMENTS 2026'!M243)</f>
        <v>FONCTIONNEMENT</v>
      </c>
      <c r="P243" t="str">
        <f>IF(ISBLANK('ENGAGEMENTS 2026'!C243),"",'ENGAGEMENTS 2026'!K243)</f>
        <v>NON CONCERNE</v>
      </c>
      <c r="Q243" t="str">
        <f>IF($A243="","",IF(OR($E243="INFRUCTUEUX",$E243="ANNULE"),$A243&amp;"|"&amp;(COUNTIFS($A$2:$A243,$A243,$E$2:$E243,"INFRUCTUEUX")+COUNTIFS($A$2:$A243,$A243,$E$2:$E243,"ANNULE")),""))</f>
        <v/>
      </c>
    </row>
    <row r="244" spans="1:17" x14ac:dyDescent="0.25">
      <c r="A244" t="str">
        <f>IF(ISBLANK('ENGAGEMENTS 2026'!C244),"",IF('ENGAGEMENTS 2026'!C244="DTSI","DCT",'ENGAGEMENTS 2026'!C244))</f>
        <v>ASSADISSA</v>
      </c>
      <c r="B244" t="str">
        <f>IF(ISBLANK('ENGAGEMENTS 2026'!C244),"",'ENGAGEMENTS 2026'!D244)</f>
        <v>PV N° : 02RC2025-DPPCCRTV</v>
      </c>
      <c r="C244" t="str">
        <f>IF(ISBLANK('ENGAGEMENTS 2026'!C244),"",'ENGAGEMENTS 2026'!E244)</f>
        <v>CONTRAT</v>
      </c>
      <c r="D244" t="str">
        <f>IF(ISBLANK('ENGAGEMENTS 2026'!C244),"",'ENGAGEMENTS 2026'!G244)</f>
        <v>LAYACHI QABBOUSSI  -  PAD RD et TV : Membre de la commission scientifique chargée de l’écoute, du visionnage des émissions coraniques RD et TV</v>
      </c>
      <c r="E244" t="str">
        <f>IF(ISBLANK('ENGAGEMENTS 2026'!C244),"",'ENGAGEMENTS 2026'!I244)</f>
        <v>APPROUVE</v>
      </c>
      <c r="F244">
        <f>IF(ISBLANK('ENGAGEMENTS 2026'!C244),"",'ENGAGEMENTS 2026'!J244)</f>
        <v>0</v>
      </c>
      <c r="G244" t="str">
        <f>IF(ISBLANK('ENGAGEMENTS 2026'!C244),"",'ENGAGEMENTS 2026'!M244)</f>
        <v>FONCTIONNEMENT</v>
      </c>
      <c r="H244" t="str">
        <f>IF(ISBLANK('ENGAGEMENTS 2026'!C244),"",'ENGAGEMENTS 2026'!AF244)</f>
        <v>ENGAGE</v>
      </c>
      <c r="I244" t="str">
        <f>IF(ISBLANK('ENGAGEMENTS 2026'!C244),"",'ENGAGEMENTS 2026'!H244)</f>
        <v>VALIDE</v>
      </c>
      <c r="J244" s="72">
        <f>IF(ISBLANK('ENGAGEMENTS 2026'!C244),"",IF(AND(OR($E244="INFRUCTUEUX",$E244="ANNULE"),$C244="AOO-M"),'ENGAGEMENTS 2026'!P244,IF($H244="EN COURS DE PREENGAGEMENT",'ENGAGEMENTS 2026'!O244,IF($H244="PREENGAGE",IF($E244="ATTRIBUE",'ENGAGEMENTS 2026'!AE244,'ENGAGEMENTS 2026'!O244),'ENGAGEMENTS 2026'!AE244))))</f>
        <v>51600</v>
      </c>
      <c r="K244" s="97">
        <f>IF(ISBLANK('ENGAGEMENTS 2026'!W244),"",'ENGAGEMENTS 2026'!W244)</f>
        <v>46387</v>
      </c>
      <c r="L244" s="73">
        <f t="shared" ca="1" si="6"/>
        <v>-99</v>
      </c>
      <c r="M244" t="str">
        <f t="shared" si="7"/>
        <v>Engagé</v>
      </c>
      <c r="N244" t="str">
        <f>IF(ISBLANK('ENGAGEMENTS 2026'!C244),"",'ENGAGEMENTS 2026'!L244)</f>
        <v>Ordinaire</v>
      </c>
      <c r="O244" t="str">
        <f>IF(ISBLANK('ENGAGEMENTS 2026'!C244),"",'ENGAGEMENTS 2026'!M244)</f>
        <v>FONCTIONNEMENT</v>
      </c>
      <c r="P244" t="str">
        <f>IF(ISBLANK('ENGAGEMENTS 2026'!C244),"",'ENGAGEMENTS 2026'!K244)</f>
        <v>NON CONCERNE</v>
      </c>
      <c r="Q244" t="str">
        <f>IF($A244="","",IF(OR($E244="INFRUCTUEUX",$E244="ANNULE"),$A244&amp;"|"&amp;(COUNTIFS($A$2:$A244,$A244,$E$2:$E244,"INFRUCTUEUX")+COUNTIFS($A$2:$A244,$A244,$E$2:$E244,"ANNULE")),""))</f>
        <v/>
      </c>
    </row>
    <row r="245" spans="1:17" x14ac:dyDescent="0.25">
      <c r="A245" t="str">
        <f>IF(ISBLANK('ENGAGEMENTS 2026'!C245),"",IF('ENGAGEMENTS 2026'!C245="DTSI","DCT",'ENGAGEMENTS 2026'!C245))</f>
        <v>ASSADISSA</v>
      </c>
      <c r="B245" t="str">
        <f>IF(ISBLANK('ENGAGEMENTS 2026'!C245),"",'ENGAGEMENTS 2026'!D245)</f>
        <v>PV N° : 02RC2025-DPPCCRTV</v>
      </c>
      <c r="C245" t="str">
        <f>IF(ISBLANK('ENGAGEMENTS 2026'!C245),"",'ENGAGEMENTS 2026'!E245)</f>
        <v>CONTRAT</v>
      </c>
      <c r="D245" t="str">
        <f>IF(ISBLANK('ENGAGEMENTS 2026'!C245),"",'ENGAGEMENTS 2026'!G245)</f>
        <v>AMZIL ALI ABDELJALIL  -  PAD RD et TV : Membre de la commission scientifique chargée de l’écoute, du visionnage des émissions coraniques RD et TV</v>
      </c>
      <c r="E245" t="str">
        <f>IF(ISBLANK('ENGAGEMENTS 2026'!C245),"",'ENGAGEMENTS 2026'!I245)</f>
        <v>APPROUVE</v>
      </c>
      <c r="F245">
        <f>IF(ISBLANK('ENGAGEMENTS 2026'!C245),"",'ENGAGEMENTS 2026'!J245)</f>
        <v>0</v>
      </c>
      <c r="G245" t="str">
        <f>IF(ISBLANK('ENGAGEMENTS 2026'!C245),"",'ENGAGEMENTS 2026'!M245)</f>
        <v>FONCTIONNEMENT</v>
      </c>
      <c r="H245" t="str">
        <f>IF(ISBLANK('ENGAGEMENTS 2026'!C245),"",'ENGAGEMENTS 2026'!AF245)</f>
        <v>ENGAGE</v>
      </c>
      <c r="I245" t="str">
        <f>IF(ISBLANK('ENGAGEMENTS 2026'!C245),"",'ENGAGEMENTS 2026'!H245)</f>
        <v>VALIDE</v>
      </c>
      <c r="J245" s="72">
        <f>IF(ISBLANK('ENGAGEMENTS 2026'!C245),"",IF(AND(OR($E245="INFRUCTUEUX",$E245="ANNULE"),$C245="AOO-M"),'ENGAGEMENTS 2026'!P245,IF($H245="EN COURS DE PREENGAGEMENT",'ENGAGEMENTS 2026'!O245,IF($H245="PREENGAGE",IF($E245="ATTRIBUE",'ENGAGEMENTS 2026'!AE245,'ENGAGEMENTS 2026'!O245),'ENGAGEMENTS 2026'!AE245))))</f>
        <v>51600</v>
      </c>
      <c r="K245" s="97">
        <f>IF(ISBLANK('ENGAGEMENTS 2026'!W245),"",'ENGAGEMENTS 2026'!W245)</f>
        <v>46387</v>
      </c>
      <c r="L245" s="73">
        <f t="shared" ca="1" si="6"/>
        <v>-99</v>
      </c>
      <c r="M245" t="str">
        <f t="shared" si="7"/>
        <v>Engagé</v>
      </c>
      <c r="N245" t="str">
        <f>IF(ISBLANK('ENGAGEMENTS 2026'!C245),"",'ENGAGEMENTS 2026'!L245)</f>
        <v>Ordinaire</v>
      </c>
      <c r="O245" t="str">
        <f>IF(ISBLANK('ENGAGEMENTS 2026'!C245),"",'ENGAGEMENTS 2026'!M245)</f>
        <v>FONCTIONNEMENT</v>
      </c>
      <c r="P245" t="str">
        <f>IF(ISBLANK('ENGAGEMENTS 2026'!C245),"",'ENGAGEMENTS 2026'!K245)</f>
        <v>NON CONCERNE</v>
      </c>
      <c r="Q245" t="str">
        <f>IF($A245="","",IF(OR($E245="INFRUCTUEUX",$E245="ANNULE"),$A245&amp;"|"&amp;(COUNTIFS($A$2:$A245,$A245,$E$2:$E245,"INFRUCTUEUX")+COUNTIFS($A$2:$A245,$A245,$E$2:$E245,"ANNULE")),""))</f>
        <v/>
      </c>
    </row>
    <row r="246" spans="1:17" x14ac:dyDescent="0.25">
      <c r="A246" t="str">
        <f>IF(ISBLANK('ENGAGEMENTS 2026'!C246),"",IF('ENGAGEMENTS 2026'!C246="DTSI","DCT",'ENGAGEMENTS 2026'!C246))</f>
        <v>ASSADISSA</v>
      </c>
      <c r="B246" t="str">
        <f>IF(ISBLANK('ENGAGEMENTS 2026'!C246),"",'ENGAGEMENTS 2026'!D246)</f>
        <v>PV N° : 02RC2025-DPPCCRTV</v>
      </c>
      <c r="C246" t="str">
        <f>IF(ISBLANK('ENGAGEMENTS 2026'!C246),"",'ENGAGEMENTS 2026'!E246)</f>
        <v>CONTRAT</v>
      </c>
      <c r="D246" t="str">
        <f>IF(ISBLANK('ENGAGEMENTS 2026'!C246),"",'ENGAGEMENTS 2026'!G246)</f>
        <v>ENNACIRI YOUSSEF  -  PAD RD et TV : Membre de la commission scientifique chargée de l’écoute, du visionnage des émissions coraniques RD et TV</v>
      </c>
      <c r="E246" t="str">
        <f>IF(ISBLANK('ENGAGEMENTS 2026'!C246),"",'ENGAGEMENTS 2026'!I246)</f>
        <v>APPROUVE</v>
      </c>
      <c r="F246">
        <f>IF(ISBLANK('ENGAGEMENTS 2026'!C246),"",'ENGAGEMENTS 2026'!J246)</f>
        <v>0</v>
      </c>
      <c r="G246" t="str">
        <f>IF(ISBLANK('ENGAGEMENTS 2026'!C246),"",'ENGAGEMENTS 2026'!M246)</f>
        <v>FONCTIONNEMENT</v>
      </c>
      <c r="H246" t="str">
        <f>IF(ISBLANK('ENGAGEMENTS 2026'!C246),"",'ENGAGEMENTS 2026'!AF246)</f>
        <v>ENGAGE</v>
      </c>
      <c r="I246" t="str">
        <f>IF(ISBLANK('ENGAGEMENTS 2026'!C246),"",'ENGAGEMENTS 2026'!H246)</f>
        <v>VALIDE</v>
      </c>
      <c r="J246" s="72">
        <f>IF(ISBLANK('ENGAGEMENTS 2026'!C246),"",IF(AND(OR($E246="INFRUCTUEUX",$E246="ANNULE"),$C246="AOO-M"),'ENGAGEMENTS 2026'!P246,IF($H246="EN COURS DE PREENGAGEMENT",'ENGAGEMENTS 2026'!O246,IF($H246="PREENGAGE",IF($E246="ATTRIBUE",'ENGAGEMENTS 2026'!AE246,'ENGAGEMENTS 2026'!O246),'ENGAGEMENTS 2026'!AE246))))</f>
        <v>51600</v>
      </c>
      <c r="K246" s="97">
        <f>IF(ISBLANK('ENGAGEMENTS 2026'!W246),"",'ENGAGEMENTS 2026'!W246)</f>
        <v>46387</v>
      </c>
      <c r="L246" s="73">
        <f t="shared" ca="1" si="6"/>
        <v>-99</v>
      </c>
      <c r="M246" t="str">
        <f t="shared" si="7"/>
        <v>Engagé</v>
      </c>
      <c r="N246" t="str">
        <f>IF(ISBLANK('ENGAGEMENTS 2026'!C246),"",'ENGAGEMENTS 2026'!L246)</f>
        <v>Ordinaire</v>
      </c>
      <c r="O246" t="str">
        <f>IF(ISBLANK('ENGAGEMENTS 2026'!C246),"",'ENGAGEMENTS 2026'!M246)</f>
        <v>FONCTIONNEMENT</v>
      </c>
      <c r="P246" t="str">
        <f>IF(ISBLANK('ENGAGEMENTS 2026'!C246),"",'ENGAGEMENTS 2026'!K246)</f>
        <v>NON CONCERNE</v>
      </c>
      <c r="Q246" t="str">
        <f>IF($A246="","",IF(OR($E246="INFRUCTUEUX",$E246="ANNULE"),$A246&amp;"|"&amp;(COUNTIFS($A$2:$A246,$A246,$E$2:$E246,"INFRUCTUEUX")+COUNTIFS($A$2:$A246,$A246,$E$2:$E246,"ANNULE")),""))</f>
        <v/>
      </c>
    </row>
    <row r="247" spans="1:17" x14ac:dyDescent="0.25">
      <c r="A247" t="str">
        <f>IF(ISBLANK('ENGAGEMENTS 2026'!C247),"",IF('ENGAGEMENTS 2026'!C247="DTSI","DCT",'ENGAGEMENTS 2026'!C247))</f>
        <v>ASSADISSA</v>
      </c>
      <c r="B247" t="str">
        <f>IF(ISBLANK('ENGAGEMENTS 2026'!C247),"",'ENGAGEMENTS 2026'!D247)</f>
        <v>PV N° : 02RC2025-DPPCCRTV</v>
      </c>
      <c r="C247" t="str">
        <f>IF(ISBLANK('ENGAGEMENTS 2026'!C247),"",'ENGAGEMENTS 2026'!E247)</f>
        <v>CONTRAT</v>
      </c>
      <c r="D247" t="str">
        <f>IF(ISBLANK('ENGAGEMENTS 2026'!C247),"",'ENGAGEMENTS 2026'!G247)</f>
        <v>TAYEB AIT OUGHORI  -  PAD RD et TV : Membre de la commission scientifique chargée de l’écoute, du visionnage des émissions coraniques RD et TV</v>
      </c>
      <c r="E247" t="str">
        <f>IF(ISBLANK('ENGAGEMENTS 2026'!C247),"",'ENGAGEMENTS 2026'!I247)</f>
        <v>APPROUVE</v>
      </c>
      <c r="F247">
        <f>IF(ISBLANK('ENGAGEMENTS 2026'!C247),"",'ENGAGEMENTS 2026'!J247)</f>
        <v>0</v>
      </c>
      <c r="G247" t="str">
        <f>IF(ISBLANK('ENGAGEMENTS 2026'!C247),"",'ENGAGEMENTS 2026'!M247)</f>
        <v>FONCTIONNEMENT</v>
      </c>
      <c r="H247" t="str">
        <f>IF(ISBLANK('ENGAGEMENTS 2026'!C247),"",'ENGAGEMENTS 2026'!AF247)</f>
        <v>ENGAGE</v>
      </c>
      <c r="I247" t="str">
        <f>IF(ISBLANK('ENGAGEMENTS 2026'!C247),"",'ENGAGEMENTS 2026'!H247)</f>
        <v>VALIDE</v>
      </c>
      <c r="J247" s="72">
        <f>IF(ISBLANK('ENGAGEMENTS 2026'!C247),"",IF(AND(OR($E247="INFRUCTUEUX",$E247="ANNULE"),$C247="AOO-M"),'ENGAGEMENTS 2026'!P247,IF($H247="EN COURS DE PREENGAGEMENT",'ENGAGEMENTS 2026'!O247,IF($H247="PREENGAGE",IF($E247="ATTRIBUE",'ENGAGEMENTS 2026'!AE247,'ENGAGEMENTS 2026'!O247),'ENGAGEMENTS 2026'!AE247))))</f>
        <v>51600</v>
      </c>
      <c r="K247" s="97">
        <f>IF(ISBLANK('ENGAGEMENTS 2026'!W247),"",'ENGAGEMENTS 2026'!W247)</f>
        <v>46387</v>
      </c>
      <c r="L247" s="73">
        <f t="shared" ca="1" si="6"/>
        <v>-99</v>
      </c>
      <c r="M247" t="str">
        <f t="shared" si="7"/>
        <v>Engagé</v>
      </c>
      <c r="N247" t="str">
        <f>IF(ISBLANK('ENGAGEMENTS 2026'!C247),"",'ENGAGEMENTS 2026'!L247)</f>
        <v>Ordinaire</v>
      </c>
      <c r="O247" t="str">
        <f>IF(ISBLANK('ENGAGEMENTS 2026'!C247),"",'ENGAGEMENTS 2026'!M247)</f>
        <v>FONCTIONNEMENT</v>
      </c>
      <c r="P247" t="str">
        <f>IF(ISBLANK('ENGAGEMENTS 2026'!C247),"",'ENGAGEMENTS 2026'!K247)</f>
        <v>NON CONCERNE</v>
      </c>
      <c r="Q247" t="str">
        <f>IF($A247="","",IF(OR($E247="INFRUCTUEUX",$E247="ANNULE"),$A247&amp;"|"&amp;(COUNTIFS($A$2:$A247,$A247,$E$2:$E247,"INFRUCTUEUX")+COUNTIFS($A$2:$A247,$A247,$E$2:$E247,"ANNULE")),""))</f>
        <v/>
      </c>
    </row>
    <row r="248" spans="1:17" x14ac:dyDescent="0.25">
      <c r="A248" t="str">
        <f>IF(ISBLANK('ENGAGEMENTS 2026'!C248),"",IF('ENGAGEMENTS 2026'!C248="DTSI","DCT",'ENGAGEMENTS 2026'!C248))</f>
        <v>ASSADISSA</v>
      </c>
      <c r="B248" t="str">
        <f>IF(ISBLANK('ENGAGEMENTS 2026'!C248),"",'ENGAGEMENTS 2026'!D248)</f>
        <v>PV N° : 02RC2025-DPPCCRTV</v>
      </c>
      <c r="C248" t="str">
        <f>IF(ISBLANK('ENGAGEMENTS 2026'!C248),"",'ENGAGEMENTS 2026'!E248)</f>
        <v>CONTRAT</v>
      </c>
      <c r="D248" t="str">
        <f>IF(ISBLANK('ENGAGEMENTS 2026'!C248),"",'ENGAGEMENTS 2026'!G248)</f>
        <v>HICHAM EL HLIMI  -  PAD RD et TV : Membre de la commission scientifique chargée de l’écoute, du visionnage des émissions coraniques RD et TV</v>
      </c>
      <c r="E248" t="str">
        <f>IF(ISBLANK('ENGAGEMENTS 2026'!C248),"",'ENGAGEMENTS 2026'!I248)</f>
        <v>APPROUVE</v>
      </c>
      <c r="F248">
        <f>IF(ISBLANK('ENGAGEMENTS 2026'!C248),"",'ENGAGEMENTS 2026'!J248)</f>
        <v>0</v>
      </c>
      <c r="G248" t="str">
        <f>IF(ISBLANK('ENGAGEMENTS 2026'!C248),"",'ENGAGEMENTS 2026'!M248)</f>
        <v>FONCTIONNEMENT</v>
      </c>
      <c r="H248" t="str">
        <f>IF(ISBLANK('ENGAGEMENTS 2026'!C248),"",'ENGAGEMENTS 2026'!AF248)</f>
        <v>ENGAGE</v>
      </c>
      <c r="I248" t="str">
        <f>IF(ISBLANK('ENGAGEMENTS 2026'!C248),"",'ENGAGEMENTS 2026'!H248)</f>
        <v>VALIDE</v>
      </c>
      <c r="J248" s="72">
        <f>IF(ISBLANK('ENGAGEMENTS 2026'!C248),"",IF(AND(OR($E248="INFRUCTUEUX",$E248="ANNULE"),$C248="AOO-M"),'ENGAGEMENTS 2026'!P248,IF($H248="EN COURS DE PREENGAGEMENT",'ENGAGEMENTS 2026'!O248,IF($H248="PREENGAGE",IF($E248="ATTRIBUE",'ENGAGEMENTS 2026'!AE248,'ENGAGEMENTS 2026'!O248),'ENGAGEMENTS 2026'!AE248))))</f>
        <v>51600</v>
      </c>
      <c r="K248" s="97">
        <f>IF(ISBLANK('ENGAGEMENTS 2026'!W248),"",'ENGAGEMENTS 2026'!W248)</f>
        <v>46387</v>
      </c>
      <c r="L248" s="73">
        <f t="shared" ca="1" si="6"/>
        <v>-99</v>
      </c>
      <c r="M248" t="str">
        <f t="shared" si="7"/>
        <v>Engagé</v>
      </c>
      <c r="N248" t="str">
        <f>IF(ISBLANK('ENGAGEMENTS 2026'!C248),"",'ENGAGEMENTS 2026'!L248)</f>
        <v>Ordinaire</v>
      </c>
      <c r="O248" t="str">
        <f>IF(ISBLANK('ENGAGEMENTS 2026'!C248),"",'ENGAGEMENTS 2026'!M248)</f>
        <v>FONCTIONNEMENT</v>
      </c>
      <c r="P248" t="str">
        <f>IF(ISBLANK('ENGAGEMENTS 2026'!C248),"",'ENGAGEMENTS 2026'!K248)</f>
        <v>NON CONCERNE</v>
      </c>
      <c r="Q248" t="str">
        <f>IF($A248="","",IF(OR($E248="INFRUCTUEUX",$E248="ANNULE"),$A248&amp;"|"&amp;(COUNTIFS($A$2:$A248,$A248,$E$2:$E248,"INFRUCTUEUX")+COUNTIFS($A$2:$A248,$A248,$E$2:$E248,"ANNULE")),""))</f>
        <v/>
      </c>
    </row>
    <row r="249" spans="1:17" x14ac:dyDescent="0.25">
      <c r="A249" t="str">
        <f>IF(ISBLANK('ENGAGEMENTS 2026'!C249),"",IF('ENGAGEMENTS 2026'!C249="DTSI","DCT",'ENGAGEMENTS 2026'!C249))</f>
        <v>ASSADISSA</v>
      </c>
      <c r="B249" t="str">
        <f>IF(ISBLANK('ENGAGEMENTS 2026'!C249),"",'ENGAGEMENTS 2026'!D249)</f>
        <v>PV N° : 02RC2025-DPPCCRTV</v>
      </c>
      <c r="C249" t="str">
        <f>IF(ISBLANK('ENGAGEMENTS 2026'!C249),"",'ENGAGEMENTS 2026'!E249)</f>
        <v>CONTRAT</v>
      </c>
      <c r="D249" t="str">
        <f>IF(ISBLANK('ENGAGEMENTS 2026'!C249),"",'ENGAGEMENTS 2026'!G249)</f>
        <v>EL ASRI HAFSAE  -  PAD RD et TV : Membre de la commission scientifique chargée de l’écoute, du visionnage des émissions coraniques RD et TV</v>
      </c>
      <c r="E249" t="str">
        <f>IF(ISBLANK('ENGAGEMENTS 2026'!C249),"",'ENGAGEMENTS 2026'!I249)</f>
        <v>APPROUVE</v>
      </c>
      <c r="F249">
        <f>IF(ISBLANK('ENGAGEMENTS 2026'!C249),"",'ENGAGEMENTS 2026'!J249)</f>
        <v>0</v>
      </c>
      <c r="G249" t="str">
        <f>IF(ISBLANK('ENGAGEMENTS 2026'!C249),"",'ENGAGEMENTS 2026'!M249)</f>
        <v>FONCTIONNEMENT</v>
      </c>
      <c r="H249" t="str">
        <f>IF(ISBLANK('ENGAGEMENTS 2026'!C249),"",'ENGAGEMENTS 2026'!AF249)</f>
        <v>ENGAGE</v>
      </c>
      <c r="I249" t="str">
        <f>IF(ISBLANK('ENGAGEMENTS 2026'!C249),"",'ENGAGEMENTS 2026'!H249)</f>
        <v>VALIDE</v>
      </c>
      <c r="J249" s="72">
        <f>IF(ISBLANK('ENGAGEMENTS 2026'!C249),"",IF(AND(OR($E249="INFRUCTUEUX",$E249="ANNULE"),$C249="AOO-M"),'ENGAGEMENTS 2026'!P249,IF($H249="EN COURS DE PREENGAGEMENT",'ENGAGEMENTS 2026'!O249,IF($H249="PREENGAGE",IF($E249="ATTRIBUE",'ENGAGEMENTS 2026'!AE249,'ENGAGEMENTS 2026'!O249),'ENGAGEMENTS 2026'!AE249))))</f>
        <v>51600</v>
      </c>
      <c r="K249" s="97">
        <f>IF(ISBLANK('ENGAGEMENTS 2026'!W249),"",'ENGAGEMENTS 2026'!W249)</f>
        <v>46387</v>
      </c>
      <c r="L249" s="73">
        <f t="shared" ca="1" si="6"/>
        <v>-99</v>
      </c>
      <c r="M249" t="str">
        <f t="shared" si="7"/>
        <v>Engagé</v>
      </c>
      <c r="N249" t="str">
        <f>IF(ISBLANK('ENGAGEMENTS 2026'!C249),"",'ENGAGEMENTS 2026'!L249)</f>
        <v>Ordinaire</v>
      </c>
      <c r="O249" t="str">
        <f>IF(ISBLANK('ENGAGEMENTS 2026'!C249),"",'ENGAGEMENTS 2026'!M249)</f>
        <v>FONCTIONNEMENT</v>
      </c>
      <c r="P249" t="str">
        <f>IF(ISBLANK('ENGAGEMENTS 2026'!C249),"",'ENGAGEMENTS 2026'!K249)</f>
        <v>NON CONCERNE</v>
      </c>
      <c r="Q249" t="str">
        <f>IF($A249="","",IF(OR($E249="INFRUCTUEUX",$E249="ANNULE"),$A249&amp;"|"&amp;(COUNTIFS($A$2:$A249,$A249,$E$2:$E249,"INFRUCTUEUX")+COUNTIFS($A$2:$A249,$A249,$E$2:$E249,"ANNULE")),""))</f>
        <v/>
      </c>
    </row>
    <row r="250" spans="1:17" x14ac:dyDescent="0.25">
      <c r="A250" t="str">
        <f>IF(ISBLANK('ENGAGEMENTS 2026'!C250),"",IF('ENGAGEMENTS 2026'!C250="DTSI","DCT",'ENGAGEMENTS 2026'!C250))</f>
        <v>ASSADISSA</v>
      </c>
      <c r="B250" t="str">
        <f>IF(ISBLANK('ENGAGEMENTS 2026'!C250),"",'ENGAGEMENTS 2026'!D250)</f>
        <v>PV N° : 02RC2025-DPPCCRTV</v>
      </c>
      <c r="C250" t="str">
        <f>IF(ISBLANK('ENGAGEMENTS 2026'!C250),"",'ENGAGEMENTS 2026'!E250)</f>
        <v>CONTRAT</v>
      </c>
      <c r="D250" t="str">
        <f>IF(ISBLANK('ENGAGEMENTS 2026'!C250),"",'ENGAGEMENTS 2026'!G250)</f>
        <v>AHMED BENMAHANE  -  PAD RD et TV : Membre de la commission scientifique chargée de l’écoute, du visionnage des lectures et des émissions coraniques RD et TV</v>
      </c>
      <c r="E250" t="str">
        <f>IF(ISBLANK('ENGAGEMENTS 2026'!C250),"",'ENGAGEMENTS 2026'!I250)</f>
        <v>APPROUVE</v>
      </c>
      <c r="F250">
        <f>IF(ISBLANK('ENGAGEMENTS 2026'!C250),"",'ENGAGEMENTS 2026'!J250)</f>
        <v>0</v>
      </c>
      <c r="G250" t="str">
        <f>IF(ISBLANK('ENGAGEMENTS 2026'!C250),"",'ENGAGEMENTS 2026'!M250)</f>
        <v>FONCTIONNEMENT</v>
      </c>
      <c r="H250" t="str">
        <f>IF(ISBLANK('ENGAGEMENTS 2026'!C250),"",'ENGAGEMENTS 2026'!AF250)</f>
        <v>ENGAGE</v>
      </c>
      <c r="I250" t="str">
        <f>IF(ISBLANK('ENGAGEMENTS 2026'!C250),"",'ENGAGEMENTS 2026'!H250)</f>
        <v>VALIDE</v>
      </c>
      <c r="J250" s="72">
        <f>IF(ISBLANK('ENGAGEMENTS 2026'!C250),"",IF(AND(OR($E250="INFRUCTUEUX",$E250="ANNULE"),$C250="AOO-M"),'ENGAGEMENTS 2026'!P250,IF($H250="EN COURS DE PREENGAGEMENT",'ENGAGEMENTS 2026'!O250,IF($H250="PREENGAGE",IF($E250="ATTRIBUE",'ENGAGEMENTS 2026'!AE250,'ENGAGEMENTS 2026'!O250),'ENGAGEMENTS 2026'!AE250))))</f>
        <v>51600</v>
      </c>
      <c r="K250" s="97">
        <f>IF(ISBLANK('ENGAGEMENTS 2026'!W250),"",'ENGAGEMENTS 2026'!W250)</f>
        <v>46387</v>
      </c>
      <c r="L250" s="73">
        <f t="shared" ca="1" si="6"/>
        <v>-99</v>
      </c>
      <c r="M250" t="str">
        <f t="shared" si="7"/>
        <v>Engagé</v>
      </c>
      <c r="N250" t="str">
        <f>IF(ISBLANK('ENGAGEMENTS 2026'!C250),"",'ENGAGEMENTS 2026'!L250)</f>
        <v>Ordinaire</v>
      </c>
      <c r="O250" t="str">
        <f>IF(ISBLANK('ENGAGEMENTS 2026'!C250),"",'ENGAGEMENTS 2026'!M250)</f>
        <v>FONCTIONNEMENT</v>
      </c>
      <c r="P250" t="str">
        <f>IF(ISBLANK('ENGAGEMENTS 2026'!C250),"",'ENGAGEMENTS 2026'!K250)</f>
        <v>NON CONCERNE</v>
      </c>
      <c r="Q250" t="str">
        <f>IF($A250="","",IF(OR($E250="INFRUCTUEUX",$E250="ANNULE"),$A250&amp;"|"&amp;(COUNTIFS($A$2:$A250,$A250,$E$2:$E250,"INFRUCTUEUX")+COUNTIFS($A$2:$A250,$A250,$E$2:$E250,"ANNULE")),""))</f>
        <v/>
      </c>
    </row>
    <row r="251" spans="1:17" x14ac:dyDescent="0.25">
      <c r="A251" t="str">
        <f>IF(ISBLANK('ENGAGEMENTS 2026'!C251),"",IF('ENGAGEMENTS 2026'!C251="DTSI","DCT",'ENGAGEMENTS 2026'!C251))</f>
        <v>ASSADISSA</v>
      </c>
      <c r="B251" t="str">
        <f>IF(ISBLANK('ENGAGEMENTS 2026'!C251),"",'ENGAGEMENTS 2026'!D251)</f>
        <v>PV N° : 02RC2025-DPPCCRTV</v>
      </c>
      <c r="C251" t="str">
        <f>IF(ISBLANK('ENGAGEMENTS 2026'!C251),"",'ENGAGEMENTS 2026'!E251)</f>
        <v>CONTRAT</v>
      </c>
      <c r="D251" t="str">
        <f>IF(ISBLANK('ENGAGEMENTS 2026'!C251),"",'ENGAGEMENTS 2026'!G251)</f>
        <v>EL BOUKHARI MOHAMED  -  PAD RD et TV : Membre de la commission scientifique chargée de l’écoute, du visionnage des lectures et des émissions coraniques RD et TV</v>
      </c>
      <c r="E251" t="str">
        <f>IF(ISBLANK('ENGAGEMENTS 2026'!C251),"",'ENGAGEMENTS 2026'!I251)</f>
        <v>APPROUVE</v>
      </c>
      <c r="F251">
        <f>IF(ISBLANK('ENGAGEMENTS 2026'!C251),"",'ENGAGEMENTS 2026'!J251)</f>
        <v>0</v>
      </c>
      <c r="G251" t="str">
        <f>IF(ISBLANK('ENGAGEMENTS 2026'!C251),"",'ENGAGEMENTS 2026'!M251)</f>
        <v>FONCTIONNEMENT</v>
      </c>
      <c r="H251" t="str">
        <f>IF(ISBLANK('ENGAGEMENTS 2026'!C251),"",'ENGAGEMENTS 2026'!AF251)</f>
        <v>ENGAGE</v>
      </c>
      <c r="I251" t="str">
        <f>IF(ISBLANK('ENGAGEMENTS 2026'!C251),"",'ENGAGEMENTS 2026'!H251)</f>
        <v>VALIDE</v>
      </c>
      <c r="J251" s="72">
        <f>IF(ISBLANK('ENGAGEMENTS 2026'!C251),"",IF(AND(OR($E251="INFRUCTUEUX",$E251="ANNULE"),$C251="AOO-M"),'ENGAGEMENTS 2026'!P251,IF($H251="EN COURS DE PREENGAGEMENT",'ENGAGEMENTS 2026'!O251,IF($H251="PREENGAGE",IF($E251="ATTRIBUE",'ENGAGEMENTS 2026'!AE251,'ENGAGEMENTS 2026'!O251),'ENGAGEMENTS 2026'!AE251))))</f>
        <v>51600</v>
      </c>
      <c r="K251" s="97">
        <f>IF(ISBLANK('ENGAGEMENTS 2026'!W251),"",'ENGAGEMENTS 2026'!W251)</f>
        <v>46387</v>
      </c>
      <c r="L251" s="73">
        <f t="shared" ca="1" si="6"/>
        <v>-99</v>
      </c>
      <c r="M251" t="str">
        <f t="shared" si="7"/>
        <v>Engagé</v>
      </c>
      <c r="N251" t="str">
        <f>IF(ISBLANK('ENGAGEMENTS 2026'!C251),"",'ENGAGEMENTS 2026'!L251)</f>
        <v>Ordinaire</v>
      </c>
      <c r="O251" t="str">
        <f>IF(ISBLANK('ENGAGEMENTS 2026'!C251),"",'ENGAGEMENTS 2026'!M251)</f>
        <v>FONCTIONNEMENT</v>
      </c>
      <c r="P251" t="str">
        <f>IF(ISBLANK('ENGAGEMENTS 2026'!C251),"",'ENGAGEMENTS 2026'!K251)</f>
        <v>NON CONCERNE</v>
      </c>
      <c r="Q251" t="str">
        <f>IF($A251="","",IF(OR($E251="INFRUCTUEUX",$E251="ANNULE"),$A251&amp;"|"&amp;(COUNTIFS($A$2:$A251,$A251,$E$2:$E251,"INFRUCTUEUX")+COUNTIFS($A$2:$A251,$A251,$E$2:$E251,"ANNULE")),""))</f>
        <v/>
      </c>
    </row>
    <row r="252" spans="1:17" x14ac:dyDescent="0.25">
      <c r="A252" t="str">
        <f>IF(ISBLANK('ENGAGEMENTS 2026'!C252),"",IF('ENGAGEMENTS 2026'!C252="DTSI","DCT",'ENGAGEMENTS 2026'!C252))</f>
        <v>ASSADISSA</v>
      </c>
      <c r="B252" t="str">
        <f>IF(ISBLANK('ENGAGEMENTS 2026'!C252),"",'ENGAGEMENTS 2026'!D252)</f>
        <v>PV N° : 02RC2025-DPPCCRTV</v>
      </c>
      <c r="C252" t="str">
        <f>IF(ISBLANK('ENGAGEMENTS 2026'!C252),"",'ENGAGEMENTS 2026'!E252)</f>
        <v>CONTRAT</v>
      </c>
      <c r="D252" t="str">
        <f>IF(ISBLANK('ENGAGEMENTS 2026'!C252),"",'ENGAGEMENTS 2026'!G252)</f>
        <v>ABDELKRIM EL BAKI ALLAH  -  PAD RD et TV : Membre de la commission scientifique chargée de l’écoute, du visionnage des lectures et des émissions coraniques RD et TV</v>
      </c>
      <c r="E252" t="str">
        <f>IF(ISBLANK('ENGAGEMENTS 2026'!C252),"",'ENGAGEMENTS 2026'!I252)</f>
        <v>APPROUVE</v>
      </c>
      <c r="F252">
        <f>IF(ISBLANK('ENGAGEMENTS 2026'!C252),"",'ENGAGEMENTS 2026'!J252)</f>
        <v>0</v>
      </c>
      <c r="G252" t="str">
        <f>IF(ISBLANK('ENGAGEMENTS 2026'!C252),"",'ENGAGEMENTS 2026'!M252)</f>
        <v>FONCTIONNEMENT</v>
      </c>
      <c r="H252" t="str">
        <f>IF(ISBLANK('ENGAGEMENTS 2026'!C252),"",'ENGAGEMENTS 2026'!AF252)</f>
        <v>ENGAGE</v>
      </c>
      <c r="I252" t="str">
        <f>IF(ISBLANK('ENGAGEMENTS 2026'!C252),"",'ENGAGEMENTS 2026'!H252)</f>
        <v>VALIDE</v>
      </c>
      <c r="J252" s="72">
        <f>IF(ISBLANK('ENGAGEMENTS 2026'!C252),"",IF(AND(OR($E252="INFRUCTUEUX",$E252="ANNULE"),$C252="AOO-M"),'ENGAGEMENTS 2026'!P252,IF($H252="EN COURS DE PREENGAGEMENT",'ENGAGEMENTS 2026'!O252,IF($H252="PREENGAGE",IF($E252="ATTRIBUE",'ENGAGEMENTS 2026'!AE252,'ENGAGEMENTS 2026'!O252),'ENGAGEMENTS 2026'!AE252))))</f>
        <v>51600</v>
      </c>
      <c r="K252" s="97">
        <f>IF(ISBLANK('ENGAGEMENTS 2026'!W252),"",'ENGAGEMENTS 2026'!W252)</f>
        <v>46387</v>
      </c>
      <c r="L252" s="73">
        <f t="shared" ca="1" si="6"/>
        <v>-99</v>
      </c>
      <c r="M252" t="str">
        <f t="shared" si="7"/>
        <v>Engagé</v>
      </c>
      <c r="N252" t="str">
        <f>IF(ISBLANK('ENGAGEMENTS 2026'!C252),"",'ENGAGEMENTS 2026'!L252)</f>
        <v>Ordinaire</v>
      </c>
      <c r="O252" t="str">
        <f>IF(ISBLANK('ENGAGEMENTS 2026'!C252),"",'ENGAGEMENTS 2026'!M252)</f>
        <v>FONCTIONNEMENT</v>
      </c>
      <c r="P252" t="str">
        <f>IF(ISBLANK('ENGAGEMENTS 2026'!C252),"",'ENGAGEMENTS 2026'!K252)</f>
        <v>NON CONCERNE</v>
      </c>
      <c r="Q252" t="str">
        <f>IF($A252="","",IF(OR($E252="INFRUCTUEUX",$E252="ANNULE"),$A252&amp;"|"&amp;(COUNTIFS($A$2:$A252,$A252,$E$2:$E252,"INFRUCTUEUX")+COUNTIFS($A$2:$A252,$A252,$E$2:$E252,"ANNULE")),""))</f>
        <v/>
      </c>
    </row>
    <row r="253" spans="1:17" x14ac:dyDescent="0.25">
      <c r="A253" t="str">
        <f>IF(ISBLANK('ENGAGEMENTS 2026'!C253),"",IF('ENGAGEMENTS 2026'!C253="DTSI","DCT",'ENGAGEMENTS 2026'!C253))</f>
        <v>DCT</v>
      </c>
      <c r="B253" t="str">
        <f>IF(ISBLANK('ENGAGEMENTS 2026'!C253),"",'ENGAGEMENTS 2026'!D253)</f>
        <v>PV N° : 02RC2025- DCT</v>
      </c>
      <c r="C253" t="str">
        <f>IF(ISBLANK('ENGAGEMENTS 2026'!C253),"",'ENGAGEMENTS 2026'!E253)</f>
        <v>CONTRAT</v>
      </c>
      <c r="D253" t="str">
        <f>IF(ISBLANK('ENGAGEMENTS 2026'!C253),"",'ENGAGEMENTS 2026'!G253)</f>
        <v>RIH AMAL  -  Preneur de vue</v>
      </c>
      <c r="E253" t="str">
        <f>IF(ISBLANK('ENGAGEMENTS 2026'!C253),"",'ENGAGEMENTS 2026'!I253)</f>
        <v>APPROUVE</v>
      </c>
      <c r="F253">
        <f>IF(ISBLANK('ENGAGEMENTS 2026'!C253),"",'ENGAGEMENTS 2026'!J253)</f>
        <v>0</v>
      </c>
      <c r="G253" t="str">
        <f>IF(ISBLANK('ENGAGEMENTS 2026'!C253),"",'ENGAGEMENTS 2026'!M253)</f>
        <v>FONCTIONNEMENT</v>
      </c>
      <c r="H253" t="str">
        <f>IF(ISBLANK('ENGAGEMENTS 2026'!C253),"",'ENGAGEMENTS 2026'!AF253)</f>
        <v>ENGAGE</v>
      </c>
      <c r="I253" t="str">
        <f>IF(ISBLANK('ENGAGEMENTS 2026'!C253),"",'ENGAGEMENTS 2026'!H253)</f>
        <v>VALIDE</v>
      </c>
      <c r="J253" s="72">
        <f>IF(ISBLANK('ENGAGEMENTS 2026'!C253),"",IF(AND(OR($E253="INFRUCTUEUX",$E253="ANNULE"),$C253="AOO-M"),'ENGAGEMENTS 2026'!P253,IF($H253="EN COURS DE PREENGAGEMENT",'ENGAGEMENTS 2026'!O253,IF($H253="PREENGAGE",IF($E253="ATTRIBUE",'ENGAGEMENTS 2026'!AE253,'ENGAGEMENTS 2026'!O253),'ENGAGEMENTS 2026'!AE253))))</f>
        <v>148800</v>
      </c>
      <c r="K253" s="97">
        <f>IF(ISBLANK('ENGAGEMENTS 2026'!W253),"",'ENGAGEMENTS 2026'!W253)</f>
        <v>46387</v>
      </c>
      <c r="L253" s="73">
        <f t="shared" ca="1" si="6"/>
        <v>-99</v>
      </c>
      <c r="M253" t="str">
        <f t="shared" si="7"/>
        <v>Engagé</v>
      </c>
      <c r="N253" t="str">
        <f>IF(ISBLANK('ENGAGEMENTS 2026'!C253),"",'ENGAGEMENTS 2026'!L253)</f>
        <v>Ordinaire</v>
      </c>
      <c r="O253" t="str">
        <f>IF(ISBLANK('ENGAGEMENTS 2026'!C253),"",'ENGAGEMENTS 2026'!M253)</f>
        <v>FONCTIONNEMENT</v>
      </c>
      <c r="P253" t="str">
        <f>IF(ISBLANK('ENGAGEMENTS 2026'!C253),"",'ENGAGEMENTS 2026'!K253)</f>
        <v>NON CONCERNE</v>
      </c>
      <c r="Q253" t="str">
        <f>IF($A253="","",IF(OR($E253="INFRUCTUEUX",$E253="ANNULE"),$A253&amp;"|"&amp;(COUNTIFS($A$2:$A253,$A253,$E$2:$E253,"INFRUCTUEUX")+COUNTIFS($A$2:$A253,$A253,$E$2:$E253,"ANNULE")),""))</f>
        <v/>
      </c>
    </row>
    <row r="254" spans="1:17" x14ac:dyDescent="0.25">
      <c r="A254" t="str">
        <f>IF(ISBLANK('ENGAGEMENTS 2026'!C254),"",IF('ENGAGEMENTS 2026'!C254="DTSI","DCT",'ENGAGEMENTS 2026'!C254))</f>
        <v>DCT</v>
      </c>
      <c r="B254" t="str">
        <f>IF(ISBLANK('ENGAGEMENTS 2026'!C254),"",'ENGAGEMENTS 2026'!D254)</f>
        <v>PV N° : 02RC2025- DCT</v>
      </c>
      <c r="C254" t="str">
        <f>IF(ISBLANK('ENGAGEMENTS 2026'!C254),"",'ENGAGEMENTS 2026'!E254)</f>
        <v>CONTRAT</v>
      </c>
      <c r="D254" t="str">
        <f>IF(ISBLANK('ENGAGEMENTS 2026'!C254),"",'ENGAGEMENTS 2026'!G254)</f>
        <v>ABDERRAZZAK MOUZAHIM  -  Preneur de vue</v>
      </c>
      <c r="E254" t="str">
        <f>IF(ISBLANK('ENGAGEMENTS 2026'!C254),"",'ENGAGEMENTS 2026'!I254)</f>
        <v>APPROUVE</v>
      </c>
      <c r="F254">
        <f>IF(ISBLANK('ENGAGEMENTS 2026'!C254),"",'ENGAGEMENTS 2026'!J254)</f>
        <v>0</v>
      </c>
      <c r="G254" t="str">
        <f>IF(ISBLANK('ENGAGEMENTS 2026'!C254),"",'ENGAGEMENTS 2026'!M254)</f>
        <v>FONCTIONNEMENT</v>
      </c>
      <c r="H254" t="str">
        <f>IF(ISBLANK('ENGAGEMENTS 2026'!C254),"",'ENGAGEMENTS 2026'!AF254)</f>
        <v>ENGAGE</v>
      </c>
      <c r="I254" t="str">
        <f>IF(ISBLANK('ENGAGEMENTS 2026'!C254),"",'ENGAGEMENTS 2026'!H254)</f>
        <v>VALIDE</v>
      </c>
      <c r="J254" s="72">
        <f>IF(ISBLANK('ENGAGEMENTS 2026'!C254),"",IF(AND(OR($E254="INFRUCTUEUX",$E254="ANNULE"),$C254="AOO-M"),'ENGAGEMENTS 2026'!P254,IF($H254="EN COURS DE PREENGAGEMENT",'ENGAGEMENTS 2026'!O254,IF($H254="PREENGAGE",IF($E254="ATTRIBUE",'ENGAGEMENTS 2026'!AE254,'ENGAGEMENTS 2026'!O254),'ENGAGEMENTS 2026'!AE254))))</f>
        <v>148800</v>
      </c>
      <c r="K254" s="97">
        <f>IF(ISBLANK('ENGAGEMENTS 2026'!W254),"",'ENGAGEMENTS 2026'!W254)</f>
        <v>46387</v>
      </c>
      <c r="L254" s="73">
        <f t="shared" ca="1" si="6"/>
        <v>-99</v>
      </c>
      <c r="M254" t="str">
        <f t="shared" si="7"/>
        <v>Engagé</v>
      </c>
      <c r="N254" t="str">
        <f>IF(ISBLANK('ENGAGEMENTS 2026'!C254),"",'ENGAGEMENTS 2026'!L254)</f>
        <v>Ordinaire</v>
      </c>
      <c r="O254" t="str">
        <f>IF(ISBLANK('ENGAGEMENTS 2026'!C254),"",'ENGAGEMENTS 2026'!M254)</f>
        <v>FONCTIONNEMENT</v>
      </c>
      <c r="P254" t="str">
        <f>IF(ISBLANK('ENGAGEMENTS 2026'!C254),"",'ENGAGEMENTS 2026'!K254)</f>
        <v>NON CONCERNE</v>
      </c>
      <c r="Q254" t="str">
        <f>IF($A254="","",IF(OR($E254="INFRUCTUEUX",$E254="ANNULE"),$A254&amp;"|"&amp;(COUNTIFS($A$2:$A254,$A254,$E$2:$E254,"INFRUCTUEUX")+COUNTIFS($A$2:$A254,$A254,$E$2:$E254,"ANNULE")),""))</f>
        <v/>
      </c>
    </row>
    <row r="255" spans="1:17" x14ac:dyDescent="0.25">
      <c r="A255" t="str">
        <f>IF(ISBLANK('ENGAGEMENTS 2026'!C255),"",IF('ENGAGEMENTS 2026'!C255="DTSI","DCT",'ENGAGEMENTS 2026'!C255))</f>
        <v>DCT</v>
      </c>
      <c r="B255" t="str">
        <f>IF(ISBLANK('ENGAGEMENTS 2026'!C255),"",'ENGAGEMENTS 2026'!D255)</f>
        <v>PV N° : 02RC2025- DCT</v>
      </c>
      <c r="C255" t="str">
        <f>IF(ISBLANK('ENGAGEMENTS 2026'!C255),"",'ENGAGEMENTS 2026'!E255)</f>
        <v>CONTRAT</v>
      </c>
      <c r="D255" t="str">
        <f>IF(ISBLANK('ENGAGEMENTS 2026'!C255),"",'ENGAGEMENTS 2026'!G255)</f>
        <v>AMRENSS YOUSSEF  -  Assistant cameraman</v>
      </c>
      <c r="E255" t="str">
        <f>IF(ISBLANK('ENGAGEMENTS 2026'!C255),"",'ENGAGEMENTS 2026'!I255)</f>
        <v>APPROUVE</v>
      </c>
      <c r="F255">
        <f>IF(ISBLANK('ENGAGEMENTS 2026'!C255),"",'ENGAGEMENTS 2026'!J255)</f>
        <v>0</v>
      </c>
      <c r="G255" t="str">
        <f>IF(ISBLANK('ENGAGEMENTS 2026'!C255),"",'ENGAGEMENTS 2026'!M255)</f>
        <v>FONCTIONNEMENT</v>
      </c>
      <c r="H255" t="str">
        <f>IF(ISBLANK('ENGAGEMENTS 2026'!C255),"",'ENGAGEMENTS 2026'!AF255)</f>
        <v>ENGAGE</v>
      </c>
      <c r="I255" t="str">
        <f>IF(ISBLANK('ENGAGEMENTS 2026'!C255),"",'ENGAGEMENTS 2026'!H255)</f>
        <v>VALIDE</v>
      </c>
      <c r="J255" s="72">
        <f>IF(ISBLANK('ENGAGEMENTS 2026'!C255),"",IF(AND(OR($E255="INFRUCTUEUX",$E255="ANNULE"),$C255="AOO-M"),'ENGAGEMENTS 2026'!P255,IF($H255="EN COURS DE PREENGAGEMENT",'ENGAGEMENTS 2026'!O255,IF($H255="PREENGAGE",IF($E255="ATTRIBUE",'ENGAGEMENTS 2026'!AE255,'ENGAGEMENTS 2026'!O255),'ENGAGEMENTS 2026'!AE255))))</f>
        <v>96000</v>
      </c>
      <c r="K255" s="97">
        <f>IF(ISBLANK('ENGAGEMENTS 2026'!W255),"",'ENGAGEMENTS 2026'!W255)</f>
        <v>46387</v>
      </c>
      <c r="L255" s="73">
        <f t="shared" ca="1" si="6"/>
        <v>-99</v>
      </c>
      <c r="M255" t="str">
        <f t="shared" si="7"/>
        <v>Engagé</v>
      </c>
      <c r="N255" t="str">
        <f>IF(ISBLANK('ENGAGEMENTS 2026'!C255),"",'ENGAGEMENTS 2026'!L255)</f>
        <v>Ordinaire</v>
      </c>
      <c r="O255" t="str">
        <f>IF(ISBLANK('ENGAGEMENTS 2026'!C255),"",'ENGAGEMENTS 2026'!M255)</f>
        <v>FONCTIONNEMENT</v>
      </c>
      <c r="P255" t="str">
        <f>IF(ISBLANK('ENGAGEMENTS 2026'!C255),"",'ENGAGEMENTS 2026'!K255)</f>
        <v>NON CONCERNE</v>
      </c>
      <c r="Q255" t="str">
        <f>IF($A255="","",IF(OR($E255="INFRUCTUEUX",$E255="ANNULE"),$A255&amp;"|"&amp;(COUNTIFS($A$2:$A255,$A255,$E$2:$E255,"INFRUCTUEUX")+COUNTIFS($A$2:$A255,$A255,$E$2:$E255,"ANNULE")),""))</f>
        <v/>
      </c>
    </row>
    <row r="256" spans="1:17" x14ac:dyDescent="0.25">
      <c r="A256" t="str">
        <f>IF(ISBLANK('ENGAGEMENTS 2026'!C256),"",IF('ENGAGEMENTS 2026'!C256="DTSI","DCT",'ENGAGEMENTS 2026'!C256))</f>
        <v>DCT</v>
      </c>
      <c r="B256" t="str">
        <f>IF(ISBLANK('ENGAGEMENTS 2026'!C256),"",'ENGAGEMENTS 2026'!D256)</f>
        <v>PV N° : 02RC2025- DCT</v>
      </c>
      <c r="C256" t="str">
        <f>IF(ISBLANK('ENGAGEMENTS 2026'!C256),"",'ENGAGEMENTS 2026'!E256)</f>
        <v>CONTRAT</v>
      </c>
      <c r="D256" t="str">
        <f>IF(ISBLANK('ENGAGEMENTS 2026'!C256),"",'ENGAGEMENTS 2026'!G256)</f>
        <v>ISMAIL MESKINE  -  Assistant cameraman</v>
      </c>
      <c r="E256" t="str">
        <f>IF(ISBLANK('ENGAGEMENTS 2026'!C256),"",'ENGAGEMENTS 2026'!I256)</f>
        <v>ANNULE</v>
      </c>
      <c r="F256">
        <f>IF(ISBLANK('ENGAGEMENTS 2026'!C256),"",'ENGAGEMENTS 2026'!J256)</f>
        <v>0</v>
      </c>
      <c r="G256" t="str">
        <f>IF(ISBLANK('ENGAGEMENTS 2026'!C256),"",'ENGAGEMENTS 2026'!M256)</f>
        <v>FONCTIONNEMENT</v>
      </c>
      <c r="H256" t="str">
        <f>IF(ISBLANK('ENGAGEMENTS 2026'!C256),"",'ENGAGEMENTS 2026'!AF256)</f>
        <v>NON ENGAGE</v>
      </c>
      <c r="I256" t="str">
        <f>IF(ISBLANK('ENGAGEMENTS 2026'!C256),"",'ENGAGEMENTS 2026'!H256)</f>
        <v>VALIDE</v>
      </c>
      <c r="J256" s="72">
        <f>IF(ISBLANK('ENGAGEMENTS 2026'!C256),"",IF(AND(OR($E256="INFRUCTUEUX",$E256="ANNULE"),$C256="AOO-M"),'ENGAGEMENTS 2026'!P256,IF($H256="EN COURS DE PREENGAGEMENT",'ENGAGEMENTS 2026'!O256,IF($H256="PREENGAGE",IF($E256="ATTRIBUE",'ENGAGEMENTS 2026'!AE256,'ENGAGEMENTS 2026'!O256),'ENGAGEMENTS 2026'!AE256))))</f>
        <v>96000</v>
      </c>
      <c r="K256" s="97">
        <f>IF(ISBLANK('ENGAGEMENTS 2026'!W256),"",'ENGAGEMENTS 2026'!W256)</f>
        <v>46387</v>
      </c>
      <c r="L256" s="73">
        <f t="shared" ca="1" si="6"/>
        <v>-99</v>
      </c>
      <c r="M256" t="str">
        <f t="shared" si="7"/>
        <v>En cours</v>
      </c>
      <c r="N256" t="str">
        <f>IF(ISBLANK('ENGAGEMENTS 2026'!C256),"",'ENGAGEMENTS 2026'!L256)</f>
        <v>Ordinaire</v>
      </c>
      <c r="O256" t="str">
        <f>IF(ISBLANK('ENGAGEMENTS 2026'!C256),"",'ENGAGEMENTS 2026'!M256)</f>
        <v>FONCTIONNEMENT</v>
      </c>
      <c r="P256" t="str">
        <f>IF(ISBLANK('ENGAGEMENTS 2026'!C256),"",'ENGAGEMENTS 2026'!K256)</f>
        <v>NON CONCERNE</v>
      </c>
      <c r="Q256" t="str">
        <f>IF($A256="","",IF(OR($E256="INFRUCTUEUX",$E256="ANNULE"),$A256&amp;"|"&amp;(COUNTIFS($A$2:$A256,$A256,$E$2:$E256,"INFRUCTUEUX")+COUNTIFS($A$2:$A256,$A256,$E$2:$E256,"ANNULE")),""))</f>
        <v>DCT|1</v>
      </c>
    </row>
    <row r="257" spans="1:17" x14ac:dyDescent="0.25">
      <c r="A257" t="str">
        <f>IF(ISBLANK('ENGAGEMENTS 2026'!C257),"",IF('ENGAGEMENTS 2026'!C257="DTSI","DCT",'ENGAGEMENTS 2026'!C257))</f>
        <v>DCT</v>
      </c>
      <c r="B257" t="str">
        <f>IF(ISBLANK('ENGAGEMENTS 2026'!C257),"",'ENGAGEMENTS 2026'!D257)</f>
        <v>PV N° : 02RC2025- DCT</v>
      </c>
      <c r="C257" t="str">
        <f>IF(ISBLANK('ENGAGEMENTS 2026'!C257),"",'ENGAGEMENTS 2026'!E257)</f>
        <v>CONTRAT</v>
      </c>
      <c r="D257" t="str">
        <f>IF(ISBLANK('ENGAGEMENTS 2026'!C257),"",'ENGAGEMENTS 2026'!G257)</f>
        <v>YAHYA SKAF  -  Assistant cameraman</v>
      </c>
      <c r="E257" t="str">
        <f>IF(ISBLANK('ENGAGEMENTS 2026'!C257),"",'ENGAGEMENTS 2026'!I257)</f>
        <v>APPROUVE</v>
      </c>
      <c r="F257">
        <f>IF(ISBLANK('ENGAGEMENTS 2026'!C257),"",'ENGAGEMENTS 2026'!J257)</f>
        <v>0</v>
      </c>
      <c r="G257" t="str">
        <f>IF(ISBLANK('ENGAGEMENTS 2026'!C257),"",'ENGAGEMENTS 2026'!M257)</f>
        <v>FONCTIONNEMENT</v>
      </c>
      <c r="H257" t="str">
        <f>IF(ISBLANK('ENGAGEMENTS 2026'!C257),"",'ENGAGEMENTS 2026'!AF257)</f>
        <v>ENGAGE</v>
      </c>
      <c r="I257" t="str">
        <f>IF(ISBLANK('ENGAGEMENTS 2026'!C257),"",'ENGAGEMENTS 2026'!H257)</f>
        <v>VALIDE</v>
      </c>
      <c r="J257" s="72">
        <f>IF(ISBLANK('ENGAGEMENTS 2026'!C257),"",IF(AND(OR($E257="INFRUCTUEUX",$E257="ANNULE"),$C257="AOO-M"),'ENGAGEMENTS 2026'!P257,IF($H257="EN COURS DE PREENGAGEMENT",'ENGAGEMENTS 2026'!O257,IF($H257="PREENGAGE",IF($E257="ATTRIBUE",'ENGAGEMENTS 2026'!AE257,'ENGAGEMENTS 2026'!O257),'ENGAGEMENTS 2026'!AE257))))</f>
        <v>96000</v>
      </c>
      <c r="K257" s="97">
        <f>IF(ISBLANK('ENGAGEMENTS 2026'!W257),"",'ENGAGEMENTS 2026'!W257)</f>
        <v>46387</v>
      </c>
      <c r="L257" s="73">
        <f t="shared" ca="1" si="6"/>
        <v>-99</v>
      </c>
      <c r="M257" t="str">
        <f t="shared" si="7"/>
        <v>Engagé</v>
      </c>
      <c r="N257" t="str">
        <f>IF(ISBLANK('ENGAGEMENTS 2026'!C257),"",'ENGAGEMENTS 2026'!L257)</f>
        <v>Ordinaire</v>
      </c>
      <c r="O257" t="str">
        <f>IF(ISBLANK('ENGAGEMENTS 2026'!C257),"",'ENGAGEMENTS 2026'!M257)</f>
        <v>FONCTIONNEMENT</v>
      </c>
      <c r="P257" t="str">
        <f>IF(ISBLANK('ENGAGEMENTS 2026'!C257),"",'ENGAGEMENTS 2026'!K257)</f>
        <v>NON CONCERNE</v>
      </c>
      <c r="Q257" t="str">
        <f>IF($A257="","",IF(OR($E257="INFRUCTUEUX",$E257="ANNULE"),$A257&amp;"|"&amp;(COUNTIFS($A$2:$A257,$A257,$E$2:$E257,"INFRUCTUEUX")+COUNTIFS($A$2:$A257,$A257,$E$2:$E257,"ANNULE")),""))</f>
        <v/>
      </c>
    </row>
    <row r="258" spans="1:17" x14ac:dyDescent="0.25">
      <c r="A258" t="str">
        <f>IF(ISBLANK('ENGAGEMENTS 2026'!C258),"",IF('ENGAGEMENTS 2026'!C258="DTSI","DCT",'ENGAGEMENTS 2026'!C258))</f>
        <v>DCT</v>
      </c>
      <c r="B258" t="str">
        <f>IF(ISBLANK('ENGAGEMENTS 2026'!C258),"",'ENGAGEMENTS 2026'!D258)</f>
        <v>PV N° : 02RC2025- DCT</v>
      </c>
      <c r="C258" t="str">
        <f>IF(ISBLANK('ENGAGEMENTS 2026'!C258),"",'ENGAGEMENTS 2026'!E258)</f>
        <v>CONTRAT</v>
      </c>
      <c r="D258" t="str">
        <f>IF(ISBLANK('ENGAGEMENTS 2026'!C258),"",'ENGAGEMENTS 2026'!G258)</f>
        <v>KABBAJ ZOUHEIR  -  Assistant cameraman</v>
      </c>
      <c r="E258" t="str">
        <f>IF(ISBLANK('ENGAGEMENTS 2026'!C258),"",'ENGAGEMENTS 2026'!I258)</f>
        <v>APPROUVE</v>
      </c>
      <c r="F258">
        <f>IF(ISBLANK('ENGAGEMENTS 2026'!C258),"",'ENGAGEMENTS 2026'!J258)</f>
        <v>0</v>
      </c>
      <c r="G258" t="str">
        <f>IF(ISBLANK('ENGAGEMENTS 2026'!C258),"",'ENGAGEMENTS 2026'!M258)</f>
        <v>FONCTIONNEMENT</v>
      </c>
      <c r="H258" t="str">
        <f>IF(ISBLANK('ENGAGEMENTS 2026'!C258),"",'ENGAGEMENTS 2026'!AF258)</f>
        <v>ENGAGE</v>
      </c>
      <c r="I258" t="str">
        <f>IF(ISBLANK('ENGAGEMENTS 2026'!C258),"",'ENGAGEMENTS 2026'!H258)</f>
        <v>VALIDE</v>
      </c>
      <c r="J258" s="72">
        <f>IF(ISBLANK('ENGAGEMENTS 2026'!C258),"",IF(AND(OR($E258="INFRUCTUEUX",$E258="ANNULE"),$C258="AOO-M"),'ENGAGEMENTS 2026'!P258,IF($H258="EN COURS DE PREENGAGEMENT",'ENGAGEMENTS 2026'!O258,IF($H258="PREENGAGE",IF($E258="ATTRIBUE",'ENGAGEMENTS 2026'!AE258,'ENGAGEMENTS 2026'!O258),'ENGAGEMENTS 2026'!AE258))))</f>
        <v>96000</v>
      </c>
      <c r="K258" s="97">
        <f>IF(ISBLANK('ENGAGEMENTS 2026'!W258),"",'ENGAGEMENTS 2026'!W258)</f>
        <v>46387</v>
      </c>
      <c r="L258" s="73">
        <f t="shared" ref="L258:L321" ca="1" si="8">IF($K258="","",TODAY()-$K258)</f>
        <v>-99</v>
      </c>
      <c r="M258" t="str">
        <f t="shared" ref="M258:M321" si="9">IF($A258="","",IF($H258="ENGAGE","Engagé",IF(AND($H258="NON ENGAGE",OR($I258="INFRUCTUEUX",$I258="ANNULE")),"Clôturé sans suite","En cours")))</f>
        <v>Engagé</v>
      </c>
      <c r="N258" t="str">
        <f>IF(ISBLANK('ENGAGEMENTS 2026'!C258),"",'ENGAGEMENTS 2026'!L258)</f>
        <v>Ordinaire</v>
      </c>
      <c r="O258" t="str">
        <f>IF(ISBLANK('ENGAGEMENTS 2026'!C258),"",'ENGAGEMENTS 2026'!M258)</f>
        <v>FONCTIONNEMENT</v>
      </c>
      <c r="P258" t="str">
        <f>IF(ISBLANK('ENGAGEMENTS 2026'!C258),"",'ENGAGEMENTS 2026'!K258)</f>
        <v>NON CONCERNE</v>
      </c>
      <c r="Q258" t="str">
        <f>IF($A258="","",IF(OR($E258="INFRUCTUEUX",$E258="ANNULE"),$A258&amp;"|"&amp;(COUNTIFS($A$2:$A258,$A258,$E$2:$E258,"INFRUCTUEUX")+COUNTIFS($A$2:$A258,$A258,$E$2:$E258,"ANNULE")),""))</f>
        <v/>
      </c>
    </row>
    <row r="259" spans="1:17" x14ac:dyDescent="0.25">
      <c r="A259" t="str">
        <f>IF(ISBLANK('ENGAGEMENTS 2026'!C259),"",IF('ENGAGEMENTS 2026'!C259="DTSI","DCT",'ENGAGEMENTS 2026'!C259))</f>
        <v>DCT</v>
      </c>
      <c r="B259" t="str">
        <f>IF(ISBLANK('ENGAGEMENTS 2026'!C259),"",'ENGAGEMENTS 2026'!D259)</f>
        <v>PV N° : 02RC2025- DCT</v>
      </c>
      <c r="C259" t="str">
        <f>IF(ISBLANK('ENGAGEMENTS 2026'!C259),"",'ENGAGEMENTS 2026'!E259)</f>
        <v>CONTRAT</v>
      </c>
      <c r="D259" t="str">
        <f>IF(ISBLANK('ENGAGEMENTS 2026'!C259),"",'ENGAGEMENTS 2026'!G259)</f>
        <v>M'RABETT AYOUB  -  Assistant cameraman</v>
      </c>
      <c r="E259" t="str">
        <f>IF(ISBLANK('ENGAGEMENTS 2026'!C259),"",'ENGAGEMENTS 2026'!I259)</f>
        <v>APPROUVE</v>
      </c>
      <c r="F259">
        <f>IF(ISBLANK('ENGAGEMENTS 2026'!C259),"",'ENGAGEMENTS 2026'!J259)</f>
        <v>0</v>
      </c>
      <c r="G259" t="str">
        <f>IF(ISBLANK('ENGAGEMENTS 2026'!C259),"",'ENGAGEMENTS 2026'!M259)</f>
        <v>FONCTIONNEMENT</v>
      </c>
      <c r="H259" t="str">
        <f>IF(ISBLANK('ENGAGEMENTS 2026'!C259),"",'ENGAGEMENTS 2026'!AF259)</f>
        <v>ENGAGE</v>
      </c>
      <c r="I259" t="str">
        <f>IF(ISBLANK('ENGAGEMENTS 2026'!C259),"",'ENGAGEMENTS 2026'!H259)</f>
        <v>VALIDE</v>
      </c>
      <c r="J259" s="72">
        <f>IF(ISBLANK('ENGAGEMENTS 2026'!C259),"",IF(AND(OR($E259="INFRUCTUEUX",$E259="ANNULE"),$C259="AOO-M"),'ENGAGEMENTS 2026'!P259,IF($H259="EN COURS DE PREENGAGEMENT",'ENGAGEMENTS 2026'!O259,IF($H259="PREENGAGE",IF($E259="ATTRIBUE",'ENGAGEMENTS 2026'!AE259,'ENGAGEMENTS 2026'!O259),'ENGAGEMENTS 2026'!AE259))))</f>
        <v>96000</v>
      </c>
      <c r="K259" s="97">
        <f>IF(ISBLANK('ENGAGEMENTS 2026'!W259),"",'ENGAGEMENTS 2026'!W259)</f>
        <v>46387</v>
      </c>
      <c r="L259" s="73">
        <f t="shared" ca="1" si="8"/>
        <v>-99</v>
      </c>
      <c r="M259" t="str">
        <f t="shared" si="9"/>
        <v>Engagé</v>
      </c>
      <c r="N259" t="str">
        <f>IF(ISBLANK('ENGAGEMENTS 2026'!C259),"",'ENGAGEMENTS 2026'!L259)</f>
        <v>Ordinaire</v>
      </c>
      <c r="O259" t="str">
        <f>IF(ISBLANK('ENGAGEMENTS 2026'!C259),"",'ENGAGEMENTS 2026'!M259)</f>
        <v>FONCTIONNEMENT</v>
      </c>
      <c r="P259" t="str">
        <f>IF(ISBLANK('ENGAGEMENTS 2026'!C259),"",'ENGAGEMENTS 2026'!K259)</f>
        <v>NON CONCERNE</v>
      </c>
      <c r="Q259" t="str">
        <f>IF($A259="","",IF(OR($E259="INFRUCTUEUX",$E259="ANNULE"),$A259&amp;"|"&amp;(COUNTIFS($A$2:$A259,$A259,$E$2:$E259,"INFRUCTUEUX")+COUNTIFS($A$2:$A259,$A259,$E$2:$E259,"ANNULE")),""))</f>
        <v/>
      </c>
    </row>
    <row r="260" spans="1:17" x14ac:dyDescent="0.25">
      <c r="A260" t="str">
        <f>IF(ISBLANK('ENGAGEMENTS 2026'!C260),"",IF('ENGAGEMENTS 2026'!C260="DTSI","DCT",'ENGAGEMENTS 2026'!C260))</f>
        <v>ASSADISSA</v>
      </c>
      <c r="B260" t="str">
        <f>IF(ISBLANK('ENGAGEMENTS 2026'!C260),"",'ENGAGEMENTS 2026'!D260)</f>
        <v>PV N° : 03RC2025-DPPCCRTV</v>
      </c>
      <c r="C260" t="str">
        <f>IF(ISBLANK('ENGAGEMENTS 2026'!C260),"",'ENGAGEMENTS 2026'!E260)</f>
        <v>CONTRAT</v>
      </c>
      <c r="D260" t="str">
        <f>IF(ISBLANK('ENGAGEMENTS 2026'!C260),"",'ENGAGEMENTS 2026'!G260)</f>
        <v>MOHAMMED TOURABI  -  Préparation et la présentation de l'émission radiophonique « ورتل القرآن ترتيلا »</v>
      </c>
      <c r="E260" t="str">
        <f>IF(ISBLANK('ENGAGEMENTS 2026'!C260),"",'ENGAGEMENTS 2026'!I260)</f>
        <v>APPROUVE</v>
      </c>
      <c r="F260">
        <f>IF(ISBLANK('ENGAGEMENTS 2026'!C260),"",'ENGAGEMENTS 2026'!J260)</f>
        <v>0</v>
      </c>
      <c r="G260" t="str">
        <f>IF(ISBLANK('ENGAGEMENTS 2026'!C260),"",'ENGAGEMENTS 2026'!M260)</f>
        <v>FONCTIONNEMENT</v>
      </c>
      <c r="H260" t="str">
        <f>IF(ISBLANK('ENGAGEMENTS 2026'!C260),"",'ENGAGEMENTS 2026'!AF260)</f>
        <v>ENGAGE</v>
      </c>
      <c r="I260" t="str">
        <f>IF(ISBLANK('ENGAGEMENTS 2026'!C260),"",'ENGAGEMENTS 2026'!H260)</f>
        <v>VALIDE</v>
      </c>
      <c r="J260" s="72">
        <f>IF(ISBLANK('ENGAGEMENTS 2026'!C260),"",IF(AND(OR($E260="INFRUCTUEUX",$E260="ANNULE"),$C260="AOO-M"),'ENGAGEMENTS 2026'!P260,IF($H260="EN COURS DE PREENGAGEMENT",'ENGAGEMENTS 2026'!O260,IF($H260="PREENGAGE",IF($E260="ATTRIBUE",'ENGAGEMENTS 2026'!AE260,'ENGAGEMENTS 2026'!O260),'ENGAGEMENTS 2026'!AE260))))</f>
        <v>60000</v>
      </c>
      <c r="K260" s="97">
        <f>IF(ISBLANK('ENGAGEMENTS 2026'!W260),"",'ENGAGEMENTS 2026'!W260)</f>
        <v>46387</v>
      </c>
      <c r="L260" s="73">
        <f t="shared" ca="1" si="8"/>
        <v>-99</v>
      </c>
      <c r="M260" t="str">
        <f t="shared" si="9"/>
        <v>Engagé</v>
      </c>
      <c r="N260" t="str">
        <f>IF(ISBLANK('ENGAGEMENTS 2026'!C260),"",'ENGAGEMENTS 2026'!L260)</f>
        <v>Ordinaire</v>
      </c>
      <c r="O260" t="str">
        <f>IF(ISBLANK('ENGAGEMENTS 2026'!C260),"",'ENGAGEMENTS 2026'!M260)</f>
        <v>FONCTIONNEMENT</v>
      </c>
      <c r="P260" t="str">
        <f>IF(ISBLANK('ENGAGEMENTS 2026'!C260),"",'ENGAGEMENTS 2026'!K260)</f>
        <v>NON CONCERNE</v>
      </c>
      <c r="Q260" t="str">
        <f>IF($A260="","",IF(OR($E260="INFRUCTUEUX",$E260="ANNULE"),$A260&amp;"|"&amp;(COUNTIFS($A$2:$A260,$A260,$E$2:$E260,"INFRUCTUEUX")+COUNTIFS($A$2:$A260,$A260,$E$2:$E260,"ANNULE")),""))</f>
        <v/>
      </c>
    </row>
    <row r="261" spans="1:17" x14ac:dyDescent="0.25">
      <c r="A261" t="str">
        <f>IF(ISBLANK('ENGAGEMENTS 2026'!C261),"",IF('ENGAGEMENTS 2026'!C261="DTSI","DCT",'ENGAGEMENTS 2026'!C261))</f>
        <v>ASSADISSA</v>
      </c>
      <c r="B261" t="str">
        <f>IF(ISBLANK('ENGAGEMENTS 2026'!C261),"",'ENGAGEMENTS 2026'!D261)</f>
        <v>PV N° : 03RC2025-DPPCCRTV</v>
      </c>
      <c r="C261" t="str">
        <f>IF(ISBLANK('ENGAGEMENTS 2026'!C261),"",'ENGAGEMENTS 2026'!E261)</f>
        <v>CONTRAT</v>
      </c>
      <c r="D261" t="str">
        <f>IF(ISBLANK('ENGAGEMENTS 2026'!C261),"",'ENGAGEMENTS 2026'!G261)</f>
        <v>ABDELLATIF BOUBALA  -  Préparation et la présentation de l’émission RD « ملتقى الأطفال»</v>
      </c>
      <c r="E261" t="str">
        <f>IF(ISBLANK('ENGAGEMENTS 2026'!C261),"",'ENGAGEMENTS 2026'!I261)</f>
        <v>APPROUVE</v>
      </c>
      <c r="F261">
        <f>IF(ISBLANK('ENGAGEMENTS 2026'!C261),"",'ENGAGEMENTS 2026'!J261)</f>
        <v>0</v>
      </c>
      <c r="G261" t="str">
        <f>IF(ISBLANK('ENGAGEMENTS 2026'!C261),"",'ENGAGEMENTS 2026'!M261)</f>
        <v>FONCTIONNEMENT</v>
      </c>
      <c r="H261" t="str">
        <f>IF(ISBLANK('ENGAGEMENTS 2026'!C261),"",'ENGAGEMENTS 2026'!AF261)</f>
        <v>ENGAGE</v>
      </c>
      <c r="I261" t="str">
        <f>IF(ISBLANK('ENGAGEMENTS 2026'!C261),"",'ENGAGEMENTS 2026'!H261)</f>
        <v>VALIDE</v>
      </c>
      <c r="J261" s="72">
        <f>IF(ISBLANK('ENGAGEMENTS 2026'!C261),"",IF(AND(OR($E261="INFRUCTUEUX",$E261="ANNULE"),$C261="AOO-M"),'ENGAGEMENTS 2026'!P261,IF($H261="EN COURS DE PREENGAGEMENT",'ENGAGEMENTS 2026'!O261,IF($H261="PREENGAGE",IF($E261="ATTRIBUE",'ENGAGEMENTS 2026'!AE261,'ENGAGEMENTS 2026'!O261),'ENGAGEMENTS 2026'!AE261))))</f>
        <v>200000</v>
      </c>
      <c r="K261" s="97">
        <f>IF(ISBLANK('ENGAGEMENTS 2026'!W261),"",'ENGAGEMENTS 2026'!W261)</f>
        <v>46387</v>
      </c>
      <c r="L261" s="73">
        <f t="shared" ca="1" si="8"/>
        <v>-99</v>
      </c>
      <c r="M261" t="str">
        <f t="shared" si="9"/>
        <v>Engagé</v>
      </c>
      <c r="N261" t="str">
        <f>IF(ISBLANK('ENGAGEMENTS 2026'!C261),"",'ENGAGEMENTS 2026'!L261)</f>
        <v>Ordinaire</v>
      </c>
      <c r="O261" t="str">
        <f>IF(ISBLANK('ENGAGEMENTS 2026'!C261),"",'ENGAGEMENTS 2026'!M261)</f>
        <v>FONCTIONNEMENT</v>
      </c>
      <c r="P261" t="str">
        <f>IF(ISBLANK('ENGAGEMENTS 2026'!C261),"",'ENGAGEMENTS 2026'!K261)</f>
        <v>NON CONCERNE</v>
      </c>
      <c r="Q261" t="str">
        <f>IF($A261="","",IF(OR($E261="INFRUCTUEUX",$E261="ANNULE"),$A261&amp;"|"&amp;(COUNTIFS($A$2:$A261,$A261,$E$2:$E261,"INFRUCTUEUX")+COUNTIFS($A$2:$A261,$A261,$E$2:$E261,"ANNULE")),""))</f>
        <v/>
      </c>
    </row>
    <row r="262" spans="1:17" x14ac:dyDescent="0.25">
      <c r="A262" t="str">
        <f>IF(ISBLANK('ENGAGEMENTS 2026'!C262),"",IF('ENGAGEMENTS 2026'!C262="DTSI","DCT",'ENGAGEMENTS 2026'!C262))</f>
        <v>ASSADISSA</v>
      </c>
      <c r="B262" t="str">
        <f>IF(ISBLANK('ENGAGEMENTS 2026'!C262),"",'ENGAGEMENTS 2026'!D262)</f>
        <v>PV N° : 03RC2025-DPPCCRTV</v>
      </c>
      <c r="C262" t="str">
        <f>IF(ISBLANK('ENGAGEMENTS 2026'!C262),"",'ENGAGEMENTS 2026'!E262)</f>
        <v>CONTRAT</v>
      </c>
      <c r="D262" t="str">
        <f>IF(ISBLANK('ENGAGEMENTS 2026'!C262),"",'ENGAGEMENTS 2026'!G262)</f>
        <v>MOSTAFA BEN HAMZA  -  Préparation et présentation de l'émission TV " الكراسي العلمية "</v>
      </c>
      <c r="E262" t="str">
        <f>IF(ISBLANK('ENGAGEMENTS 2026'!C262),"",'ENGAGEMENTS 2026'!I262)</f>
        <v>APPROUVE</v>
      </c>
      <c r="F262">
        <f>IF(ISBLANK('ENGAGEMENTS 2026'!C262),"",'ENGAGEMENTS 2026'!J262)</f>
        <v>0</v>
      </c>
      <c r="G262" t="str">
        <f>IF(ISBLANK('ENGAGEMENTS 2026'!C262),"",'ENGAGEMENTS 2026'!M262)</f>
        <v>FONCTIONNEMENT</v>
      </c>
      <c r="H262" t="str">
        <f>IF(ISBLANK('ENGAGEMENTS 2026'!C262),"",'ENGAGEMENTS 2026'!AF262)</f>
        <v>ENGAGE</v>
      </c>
      <c r="I262" t="str">
        <f>IF(ISBLANK('ENGAGEMENTS 2026'!C262),"",'ENGAGEMENTS 2026'!H262)</f>
        <v>VALIDE</v>
      </c>
      <c r="J262" s="72">
        <f>IF(ISBLANK('ENGAGEMENTS 2026'!C262),"",IF(AND(OR($E262="INFRUCTUEUX",$E262="ANNULE"),$C262="AOO-M"),'ENGAGEMENTS 2026'!P262,IF($H262="EN COURS DE PREENGAGEMENT",'ENGAGEMENTS 2026'!O262,IF($H262="PREENGAGE",IF($E262="ATTRIBUE",'ENGAGEMENTS 2026'!AE262,'ENGAGEMENTS 2026'!O262),'ENGAGEMENTS 2026'!AE262))))</f>
        <v>228571.2</v>
      </c>
      <c r="K262" s="97">
        <f>IF(ISBLANK('ENGAGEMENTS 2026'!W262),"",'ENGAGEMENTS 2026'!W262)</f>
        <v>46387</v>
      </c>
      <c r="L262" s="73">
        <f t="shared" ca="1" si="8"/>
        <v>-99</v>
      </c>
      <c r="M262" t="str">
        <f t="shared" si="9"/>
        <v>Engagé</v>
      </c>
      <c r="N262" t="str">
        <f>IF(ISBLANK('ENGAGEMENTS 2026'!C262),"",'ENGAGEMENTS 2026'!L262)</f>
        <v>Ordinaire</v>
      </c>
      <c r="O262" t="str">
        <f>IF(ISBLANK('ENGAGEMENTS 2026'!C262),"",'ENGAGEMENTS 2026'!M262)</f>
        <v>FONCTIONNEMENT</v>
      </c>
      <c r="P262" t="str">
        <f>IF(ISBLANK('ENGAGEMENTS 2026'!C262),"",'ENGAGEMENTS 2026'!K262)</f>
        <v>NON CONCERNE</v>
      </c>
      <c r="Q262" t="str">
        <f>IF($A262="","",IF(OR($E262="INFRUCTUEUX",$E262="ANNULE"),$A262&amp;"|"&amp;(COUNTIFS($A$2:$A262,$A262,$E$2:$E262,"INFRUCTUEUX")+COUNTIFS($A$2:$A262,$A262,$E$2:$E262,"ANNULE")),""))</f>
        <v/>
      </c>
    </row>
    <row r="263" spans="1:17" x14ac:dyDescent="0.25">
      <c r="A263" t="str">
        <f>IF(ISBLANK('ENGAGEMENTS 2026'!C263),"",IF('ENGAGEMENTS 2026'!C263="DTSI","DCT",'ENGAGEMENTS 2026'!C263))</f>
        <v>ASSADISSA</v>
      </c>
      <c r="B263" t="str">
        <f>IF(ISBLANK('ENGAGEMENTS 2026'!C263),"",'ENGAGEMENTS 2026'!D263)</f>
        <v>PV N° : 03RC2025-DPPCCRTV</v>
      </c>
      <c r="C263" t="str">
        <f>IF(ISBLANK('ENGAGEMENTS 2026'!C263),"",'ENGAGEMENTS 2026'!E263)</f>
        <v>CONTRAT</v>
      </c>
      <c r="D263" t="str">
        <f>IF(ISBLANK('ENGAGEMENTS 2026'!C263),"",'ENGAGEMENTS 2026'!G263)</f>
        <v>ABDERRAHIM NABOULSSI  -  Préparation et présentation de l'émission TV " الكراسي العلمية "</v>
      </c>
      <c r="E263" t="str">
        <f>IF(ISBLANK('ENGAGEMENTS 2026'!C263),"",'ENGAGEMENTS 2026'!I263)</f>
        <v>APPROUVE</v>
      </c>
      <c r="F263">
        <f>IF(ISBLANK('ENGAGEMENTS 2026'!C263),"",'ENGAGEMENTS 2026'!J263)</f>
        <v>0</v>
      </c>
      <c r="G263" t="str">
        <f>IF(ISBLANK('ENGAGEMENTS 2026'!C263),"",'ENGAGEMENTS 2026'!M263)</f>
        <v>FONCTIONNEMENT</v>
      </c>
      <c r="H263" t="str">
        <f>IF(ISBLANK('ENGAGEMENTS 2026'!C263),"",'ENGAGEMENTS 2026'!AF263)</f>
        <v>ENGAGE</v>
      </c>
      <c r="I263" t="str">
        <f>IF(ISBLANK('ENGAGEMENTS 2026'!C263),"",'ENGAGEMENTS 2026'!H263)</f>
        <v>VALIDE</v>
      </c>
      <c r="J263" s="72">
        <f>IF(ISBLANK('ENGAGEMENTS 2026'!C263),"",IF(AND(OR($E263="INFRUCTUEUX",$E263="ANNULE"),$C263="AOO-M"),'ENGAGEMENTS 2026'!P263,IF($H263="EN COURS DE PREENGAGEMENT",'ENGAGEMENTS 2026'!O263,IF($H263="PREENGAGE",IF($E263="ATTRIBUE",'ENGAGEMENTS 2026'!AE263,'ENGAGEMENTS 2026'!O263),'ENGAGEMENTS 2026'!AE263))))</f>
        <v>228571.2</v>
      </c>
      <c r="K263" s="97">
        <f>IF(ISBLANK('ENGAGEMENTS 2026'!W263),"",'ENGAGEMENTS 2026'!W263)</f>
        <v>46387</v>
      </c>
      <c r="L263" s="73">
        <f t="shared" ca="1" si="8"/>
        <v>-99</v>
      </c>
      <c r="M263" t="str">
        <f t="shared" si="9"/>
        <v>Engagé</v>
      </c>
      <c r="N263" t="str">
        <f>IF(ISBLANK('ENGAGEMENTS 2026'!C263),"",'ENGAGEMENTS 2026'!L263)</f>
        <v>Ordinaire</v>
      </c>
      <c r="O263" t="str">
        <f>IF(ISBLANK('ENGAGEMENTS 2026'!C263),"",'ENGAGEMENTS 2026'!M263)</f>
        <v>FONCTIONNEMENT</v>
      </c>
      <c r="P263" t="str">
        <f>IF(ISBLANK('ENGAGEMENTS 2026'!C263),"",'ENGAGEMENTS 2026'!K263)</f>
        <v>NON CONCERNE</v>
      </c>
      <c r="Q263" t="str">
        <f>IF($A263="","",IF(OR($E263="INFRUCTUEUX",$E263="ANNULE"),$A263&amp;"|"&amp;(COUNTIFS($A$2:$A263,$A263,$E$2:$E263,"INFRUCTUEUX")+COUNTIFS($A$2:$A263,$A263,$E$2:$E263,"ANNULE")),""))</f>
        <v/>
      </c>
    </row>
    <row r="264" spans="1:17" x14ac:dyDescent="0.25">
      <c r="A264" t="str">
        <f>IF(ISBLANK('ENGAGEMENTS 2026'!C264),"",IF('ENGAGEMENTS 2026'!C264="DTSI","DCT",'ENGAGEMENTS 2026'!C264))</f>
        <v>ASSADISSA</v>
      </c>
      <c r="B264" t="str">
        <f>IF(ISBLANK('ENGAGEMENTS 2026'!C264),"",'ENGAGEMENTS 2026'!D264)</f>
        <v>PV N° : 03RC2025-DPPCCRTV</v>
      </c>
      <c r="C264" t="str">
        <f>IF(ISBLANK('ENGAGEMENTS 2026'!C264),"",'ENGAGEMENTS 2026'!E264)</f>
        <v>CONTRAT</v>
      </c>
      <c r="D264" t="str">
        <f>IF(ISBLANK('ENGAGEMENTS 2026'!C264),"",'ENGAGEMENTS 2026'!G264)</f>
        <v>MOHAMED RAOUGUI  -  Préparation et présentation de l'émission TV " الكراسي العلمية "</v>
      </c>
      <c r="E264" t="str">
        <f>IF(ISBLANK('ENGAGEMENTS 2026'!C264),"",'ENGAGEMENTS 2026'!I264)</f>
        <v>APPROUVE</v>
      </c>
      <c r="F264">
        <f>IF(ISBLANK('ENGAGEMENTS 2026'!C264),"",'ENGAGEMENTS 2026'!J264)</f>
        <v>0</v>
      </c>
      <c r="G264" t="str">
        <f>IF(ISBLANK('ENGAGEMENTS 2026'!C264),"",'ENGAGEMENTS 2026'!M264)</f>
        <v>FONCTIONNEMENT</v>
      </c>
      <c r="H264" t="str">
        <f>IF(ISBLANK('ENGAGEMENTS 2026'!C264),"",'ENGAGEMENTS 2026'!AF264)</f>
        <v>ENGAGE</v>
      </c>
      <c r="I264" t="str">
        <f>IF(ISBLANK('ENGAGEMENTS 2026'!C264),"",'ENGAGEMENTS 2026'!H264)</f>
        <v>VALIDE</v>
      </c>
      <c r="J264" s="72">
        <f>IF(ISBLANK('ENGAGEMENTS 2026'!C264),"",IF(AND(OR($E264="INFRUCTUEUX",$E264="ANNULE"),$C264="AOO-M"),'ENGAGEMENTS 2026'!P264,IF($H264="EN COURS DE PREENGAGEMENT",'ENGAGEMENTS 2026'!O264,IF($H264="PREENGAGE",IF($E264="ATTRIBUE",'ENGAGEMENTS 2026'!AE264,'ENGAGEMENTS 2026'!O264),'ENGAGEMENTS 2026'!AE264))))</f>
        <v>171428.4</v>
      </c>
      <c r="K264" s="97">
        <f>IF(ISBLANK('ENGAGEMENTS 2026'!W264),"",'ENGAGEMENTS 2026'!W264)</f>
        <v>46387</v>
      </c>
      <c r="L264" s="73">
        <f t="shared" ca="1" si="8"/>
        <v>-99</v>
      </c>
      <c r="M264" t="str">
        <f t="shared" si="9"/>
        <v>Engagé</v>
      </c>
      <c r="N264" t="str">
        <f>IF(ISBLANK('ENGAGEMENTS 2026'!C264),"",'ENGAGEMENTS 2026'!L264)</f>
        <v>Ordinaire</v>
      </c>
      <c r="O264" t="str">
        <f>IF(ISBLANK('ENGAGEMENTS 2026'!C264),"",'ENGAGEMENTS 2026'!M264)</f>
        <v>FONCTIONNEMENT</v>
      </c>
      <c r="P264" t="str">
        <f>IF(ISBLANK('ENGAGEMENTS 2026'!C264),"",'ENGAGEMENTS 2026'!K264)</f>
        <v>NON CONCERNE</v>
      </c>
      <c r="Q264" t="str">
        <f>IF($A264="","",IF(OR($E264="INFRUCTUEUX",$E264="ANNULE"),$A264&amp;"|"&amp;(COUNTIFS($A$2:$A264,$A264,$E$2:$E264,"INFRUCTUEUX")+COUNTIFS($A$2:$A264,$A264,$E$2:$E264,"ANNULE")),""))</f>
        <v/>
      </c>
    </row>
    <row r="265" spans="1:17" x14ac:dyDescent="0.25">
      <c r="A265" t="str">
        <f>IF(ISBLANK('ENGAGEMENTS 2026'!C265),"",IF('ENGAGEMENTS 2026'!C265="DTSI","DCT",'ENGAGEMENTS 2026'!C265))</f>
        <v>ASSADISSA</v>
      </c>
      <c r="B265" t="str">
        <f>IF(ISBLANK('ENGAGEMENTS 2026'!C265),"",'ENGAGEMENTS 2026'!D265)</f>
        <v>PV N° : 03RC2025-DPPCCRTV</v>
      </c>
      <c r="C265" t="str">
        <f>IF(ISBLANK('ENGAGEMENTS 2026'!C265),"",'ENGAGEMENTS 2026'!E265)</f>
        <v>CONTRAT</v>
      </c>
      <c r="D265" t="str">
        <f>IF(ISBLANK('ENGAGEMENTS 2026'!C265),"",'ENGAGEMENTS 2026'!G265)</f>
        <v>MUSTAPHA BAHIAOUI  -  Préparation et présentation de l'émission TV " الكراسي العلمية "</v>
      </c>
      <c r="E265" t="str">
        <f>IF(ISBLANK('ENGAGEMENTS 2026'!C265),"",'ENGAGEMENTS 2026'!I265)</f>
        <v>APPROUVE</v>
      </c>
      <c r="F265">
        <f>IF(ISBLANK('ENGAGEMENTS 2026'!C265),"",'ENGAGEMENTS 2026'!J265)</f>
        <v>0</v>
      </c>
      <c r="G265" t="str">
        <f>IF(ISBLANK('ENGAGEMENTS 2026'!C265),"",'ENGAGEMENTS 2026'!M265)</f>
        <v>FONCTIONNEMENT</v>
      </c>
      <c r="H265" t="str">
        <f>IF(ISBLANK('ENGAGEMENTS 2026'!C265),"",'ENGAGEMENTS 2026'!AF265)</f>
        <v>ENGAGE</v>
      </c>
      <c r="I265" t="str">
        <f>IF(ISBLANK('ENGAGEMENTS 2026'!C265),"",'ENGAGEMENTS 2026'!H265)</f>
        <v>VALIDE</v>
      </c>
      <c r="J265" s="72">
        <f>IF(ISBLANK('ENGAGEMENTS 2026'!C265),"",IF(AND(OR($E265="INFRUCTUEUX",$E265="ANNULE"),$C265="AOO-M"),'ENGAGEMENTS 2026'!P265,IF($H265="EN COURS DE PREENGAGEMENT",'ENGAGEMENTS 2026'!O265,IF($H265="PREENGAGE",IF($E265="ATTRIBUE",'ENGAGEMENTS 2026'!AE265,'ENGAGEMENTS 2026'!O265),'ENGAGEMENTS 2026'!AE265))))</f>
        <v>228571.2</v>
      </c>
      <c r="K265" s="97">
        <f>IF(ISBLANK('ENGAGEMENTS 2026'!W265),"",'ENGAGEMENTS 2026'!W265)</f>
        <v>46387</v>
      </c>
      <c r="L265" s="73">
        <f t="shared" ca="1" si="8"/>
        <v>-99</v>
      </c>
      <c r="M265" t="str">
        <f t="shared" si="9"/>
        <v>Engagé</v>
      </c>
      <c r="N265" t="str">
        <f>IF(ISBLANK('ENGAGEMENTS 2026'!C265),"",'ENGAGEMENTS 2026'!L265)</f>
        <v>Ordinaire</v>
      </c>
      <c r="O265" t="str">
        <f>IF(ISBLANK('ENGAGEMENTS 2026'!C265),"",'ENGAGEMENTS 2026'!M265)</f>
        <v>FONCTIONNEMENT</v>
      </c>
      <c r="P265" t="str">
        <f>IF(ISBLANK('ENGAGEMENTS 2026'!C265),"",'ENGAGEMENTS 2026'!K265)</f>
        <v>NON CONCERNE</v>
      </c>
      <c r="Q265" t="str">
        <f>IF($A265="","",IF(OR($E265="INFRUCTUEUX",$E265="ANNULE"),$A265&amp;"|"&amp;(COUNTIFS($A$2:$A265,$A265,$E$2:$E265,"INFRUCTUEUX")+COUNTIFS($A$2:$A265,$A265,$E$2:$E265,"ANNULE")),""))</f>
        <v/>
      </c>
    </row>
    <row r="266" spans="1:17" x14ac:dyDescent="0.25">
      <c r="A266" t="str">
        <f>IF(ISBLANK('ENGAGEMENTS 2026'!C266),"",IF('ENGAGEMENTS 2026'!C266="DTSI","DCT",'ENGAGEMENTS 2026'!C266))</f>
        <v>ASSADISSA</v>
      </c>
      <c r="B266" t="str">
        <f>IF(ISBLANK('ENGAGEMENTS 2026'!C266),"",'ENGAGEMENTS 2026'!D266)</f>
        <v>PV N° : 03RC2025-DPPCCRTV</v>
      </c>
      <c r="C266" t="str">
        <f>IF(ISBLANK('ENGAGEMENTS 2026'!C266),"",'ENGAGEMENTS 2026'!E266)</f>
        <v>CONTRAT</v>
      </c>
      <c r="D266" t="str">
        <f>IF(ISBLANK('ENGAGEMENTS 2026'!C266),"",'ENGAGEMENTS 2026'!G266)</f>
        <v>MOHAMMED BENKIRANE  -  Préparation et présentation de l'émission TV " الكراسي العلمية "</v>
      </c>
      <c r="E266" t="str">
        <f>IF(ISBLANK('ENGAGEMENTS 2026'!C266),"",'ENGAGEMENTS 2026'!I266)</f>
        <v>APPROUVE</v>
      </c>
      <c r="F266">
        <f>IF(ISBLANK('ENGAGEMENTS 2026'!C266),"",'ENGAGEMENTS 2026'!J266)</f>
        <v>0</v>
      </c>
      <c r="G266" t="str">
        <f>IF(ISBLANK('ENGAGEMENTS 2026'!C266),"",'ENGAGEMENTS 2026'!M266)</f>
        <v>FONCTIONNEMENT</v>
      </c>
      <c r="H266" t="str">
        <f>IF(ISBLANK('ENGAGEMENTS 2026'!C266),"",'ENGAGEMENTS 2026'!AF266)</f>
        <v>ENGAGE</v>
      </c>
      <c r="I266" t="str">
        <f>IF(ISBLANK('ENGAGEMENTS 2026'!C266),"",'ENGAGEMENTS 2026'!H266)</f>
        <v>VALIDE</v>
      </c>
      <c r="J266" s="72">
        <f>IF(ISBLANK('ENGAGEMENTS 2026'!C266),"",IF(AND(OR($E266="INFRUCTUEUX",$E266="ANNULE"),$C266="AOO-M"),'ENGAGEMENTS 2026'!P266,IF($H266="EN COURS DE PREENGAGEMENT",'ENGAGEMENTS 2026'!O266,IF($H266="PREENGAGE",IF($E266="ATTRIBUE",'ENGAGEMENTS 2026'!AE266,'ENGAGEMENTS 2026'!O266),'ENGAGEMENTS 2026'!AE266))))</f>
        <v>171428.4</v>
      </c>
      <c r="K266" s="97">
        <f>IF(ISBLANK('ENGAGEMENTS 2026'!W266),"",'ENGAGEMENTS 2026'!W266)</f>
        <v>46387</v>
      </c>
      <c r="L266" s="73">
        <f t="shared" ca="1" si="8"/>
        <v>-99</v>
      </c>
      <c r="M266" t="str">
        <f t="shared" si="9"/>
        <v>Engagé</v>
      </c>
      <c r="N266" t="str">
        <f>IF(ISBLANK('ENGAGEMENTS 2026'!C266),"",'ENGAGEMENTS 2026'!L266)</f>
        <v>Ordinaire</v>
      </c>
      <c r="O266" t="str">
        <f>IF(ISBLANK('ENGAGEMENTS 2026'!C266),"",'ENGAGEMENTS 2026'!M266)</f>
        <v>FONCTIONNEMENT</v>
      </c>
      <c r="P266" t="str">
        <f>IF(ISBLANK('ENGAGEMENTS 2026'!C266),"",'ENGAGEMENTS 2026'!K266)</f>
        <v>NON CONCERNE</v>
      </c>
      <c r="Q266" t="str">
        <f>IF($A266="","",IF(OR($E266="INFRUCTUEUX",$E266="ANNULE"),$A266&amp;"|"&amp;(COUNTIFS($A$2:$A266,$A266,$E$2:$E266,"INFRUCTUEUX")+COUNTIFS($A$2:$A266,$A266,$E$2:$E266,"ANNULE")),""))</f>
        <v/>
      </c>
    </row>
    <row r="267" spans="1:17" x14ac:dyDescent="0.25">
      <c r="A267" t="str">
        <f>IF(ISBLANK('ENGAGEMENTS 2026'!C267),"",IF('ENGAGEMENTS 2026'!C267="DTSI","DCT",'ENGAGEMENTS 2026'!C267))</f>
        <v>ASSADISSA</v>
      </c>
      <c r="B267" t="str">
        <f>IF(ISBLANK('ENGAGEMENTS 2026'!C267),"",'ENGAGEMENTS 2026'!D267)</f>
        <v>PV N° : 03RC2025-DPPCCRTV</v>
      </c>
      <c r="C267" t="str">
        <f>IF(ISBLANK('ENGAGEMENTS 2026'!C267),"",'ENGAGEMENTS 2026'!E267)</f>
        <v>CONTRAT</v>
      </c>
      <c r="D267" t="str">
        <f>IF(ISBLANK('ENGAGEMENTS 2026'!C267),"",'ENGAGEMENTS 2026'!G267)</f>
        <v>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v>
      </c>
      <c r="E267" t="str">
        <f>IF(ISBLANK('ENGAGEMENTS 2026'!C267),"",'ENGAGEMENTS 2026'!I267)</f>
        <v>APPROUVE</v>
      </c>
      <c r="F267">
        <f>IF(ISBLANK('ENGAGEMENTS 2026'!C267),"",'ENGAGEMENTS 2026'!J267)</f>
        <v>0</v>
      </c>
      <c r="G267" t="str">
        <f>IF(ISBLANK('ENGAGEMENTS 2026'!C267),"",'ENGAGEMENTS 2026'!M267)</f>
        <v>FONCTIONNEMENT</v>
      </c>
      <c r="H267" t="str">
        <f>IF(ISBLANK('ENGAGEMENTS 2026'!C267),"",'ENGAGEMENTS 2026'!AF267)</f>
        <v>ENGAGE</v>
      </c>
      <c r="I267" t="str">
        <f>IF(ISBLANK('ENGAGEMENTS 2026'!C267),"",'ENGAGEMENTS 2026'!H267)</f>
        <v>VALIDE</v>
      </c>
      <c r="J267" s="72">
        <f>IF(ISBLANK('ENGAGEMENTS 2026'!C267),"",IF(AND(OR($E267="INFRUCTUEUX",$E267="ANNULE"),$C267="AOO-M"),'ENGAGEMENTS 2026'!P267,IF($H267="EN COURS DE PREENGAGEMENT",'ENGAGEMENTS 2026'!O267,IF($H267="PREENGAGE",IF($E267="ATTRIBUE",'ENGAGEMENTS 2026'!AE267,'ENGAGEMENTS 2026'!O267),'ENGAGEMENTS 2026'!AE267))))</f>
        <v>290399.76</v>
      </c>
      <c r="K267" s="97">
        <f>IF(ISBLANK('ENGAGEMENTS 2026'!W267),"",'ENGAGEMENTS 2026'!W267)</f>
        <v>46387</v>
      </c>
      <c r="L267" s="73">
        <f t="shared" ca="1" si="8"/>
        <v>-99</v>
      </c>
      <c r="M267" t="str">
        <f t="shared" si="9"/>
        <v>Engagé</v>
      </c>
      <c r="N267" t="str">
        <f>IF(ISBLANK('ENGAGEMENTS 2026'!C267),"",'ENGAGEMENTS 2026'!L267)</f>
        <v>Ordinaire</v>
      </c>
      <c r="O267" t="str">
        <f>IF(ISBLANK('ENGAGEMENTS 2026'!C267),"",'ENGAGEMENTS 2026'!M267)</f>
        <v>FONCTIONNEMENT</v>
      </c>
      <c r="P267" t="str">
        <f>IF(ISBLANK('ENGAGEMENTS 2026'!C267),"",'ENGAGEMENTS 2026'!K267)</f>
        <v>NON CONCERNE</v>
      </c>
      <c r="Q267" t="str">
        <f>IF($A267="","",IF(OR($E267="INFRUCTUEUX",$E267="ANNULE"),$A267&amp;"|"&amp;(COUNTIFS($A$2:$A267,$A267,$E$2:$E267,"INFRUCTUEUX")+COUNTIFS($A$2:$A267,$A267,$E$2:$E267,"ANNULE")),""))</f>
        <v/>
      </c>
    </row>
    <row r="268" spans="1:17" x14ac:dyDescent="0.25">
      <c r="A268" t="str">
        <f>IF(ISBLANK('ENGAGEMENTS 2026'!C268),"",IF('ENGAGEMENTS 2026'!C268="DTSI","DCT",'ENGAGEMENTS 2026'!C268))</f>
        <v>ASSADISSA</v>
      </c>
      <c r="B268" t="str">
        <f>IF(ISBLANK('ENGAGEMENTS 2026'!C268),"",'ENGAGEMENTS 2026'!D268)</f>
        <v>PV N° : 03RC2025-DPPCCRTV</v>
      </c>
      <c r="C268" t="str">
        <f>IF(ISBLANK('ENGAGEMENTS 2026'!C268),"",'ENGAGEMENTS 2026'!E268)</f>
        <v>CONTRAT</v>
      </c>
      <c r="D268" t="str">
        <f>IF(ISBLANK('ENGAGEMENTS 2026'!C268),"",'ENGAGEMENTS 2026'!G268)</f>
        <v>ABDELLAH ABOUATALLAH  -  Préparation et présentation de l’émission TV " الكراسي العلمية "</v>
      </c>
      <c r="E268" t="str">
        <f>IF(ISBLANK('ENGAGEMENTS 2026'!C268),"",'ENGAGEMENTS 2026'!I268)</f>
        <v>APPROUVE</v>
      </c>
      <c r="F268">
        <f>IF(ISBLANK('ENGAGEMENTS 2026'!C268),"",'ENGAGEMENTS 2026'!J268)</f>
        <v>0</v>
      </c>
      <c r="G268" t="str">
        <f>IF(ISBLANK('ENGAGEMENTS 2026'!C268),"",'ENGAGEMENTS 2026'!M268)</f>
        <v>FONCTIONNEMENT</v>
      </c>
      <c r="H268" t="str">
        <f>IF(ISBLANK('ENGAGEMENTS 2026'!C268),"",'ENGAGEMENTS 2026'!AF268)</f>
        <v>ENGAGE</v>
      </c>
      <c r="I268" t="str">
        <f>IF(ISBLANK('ENGAGEMENTS 2026'!C268),"",'ENGAGEMENTS 2026'!H268)</f>
        <v>VALIDE</v>
      </c>
      <c r="J268" s="72">
        <f>IF(ISBLANK('ENGAGEMENTS 2026'!C268),"",IF(AND(OR($E268="INFRUCTUEUX",$E268="ANNULE"),$C268="AOO-M"),'ENGAGEMENTS 2026'!P268,IF($H268="EN COURS DE PREENGAGEMENT",'ENGAGEMENTS 2026'!O268,IF($H268="PREENGAGE",IF($E268="ATTRIBUE",'ENGAGEMENTS 2026'!AE268,'ENGAGEMENTS 2026'!O268),'ENGAGEMENTS 2026'!AE268))))</f>
        <v>171428.4</v>
      </c>
      <c r="K268" s="97">
        <f>IF(ISBLANK('ENGAGEMENTS 2026'!W268),"",'ENGAGEMENTS 2026'!W268)</f>
        <v>46387</v>
      </c>
      <c r="L268" s="73">
        <f t="shared" ca="1" si="8"/>
        <v>-99</v>
      </c>
      <c r="M268" t="str">
        <f t="shared" si="9"/>
        <v>Engagé</v>
      </c>
      <c r="N268" t="str">
        <f>IF(ISBLANK('ENGAGEMENTS 2026'!C268),"",'ENGAGEMENTS 2026'!L268)</f>
        <v>Ordinaire</v>
      </c>
      <c r="O268" t="str">
        <f>IF(ISBLANK('ENGAGEMENTS 2026'!C268),"",'ENGAGEMENTS 2026'!M268)</f>
        <v>FONCTIONNEMENT</v>
      </c>
      <c r="P268" t="str">
        <f>IF(ISBLANK('ENGAGEMENTS 2026'!C268),"",'ENGAGEMENTS 2026'!K268)</f>
        <v>NON CONCERNE</v>
      </c>
      <c r="Q268" t="str">
        <f>IF($A268="","",IF(OR($E268="INFRUCTUEUX",$E268="ANNULE"),$A268&amp;"|"&amp;(COUNTIFS($A$2:$A268,$A268,$E$2:$E268,"INFRUCTUEUX")+COUNTIFS($A$2:$A268,$A268,$E$2:$E268,"ANNULE")),""))</f>
        <v/>
      </c>
    </row>
    <row r="269" spans="1:17" x14ac:dyDescent="0.25">
      <c r="A269" t="str">
        <f>IF(ISBLANK('ENGAGEMENTS 2026'!C269),"",IF('ENGAGEMENTS 2026'!C269="DTSI","DCT",'ENGAGEMENTS 2026'!C269))</f>
        <v>ASSADISSA</v>
      </c>
      <c r="B269" t="str">
        <f>IF(ISBLANK('ENGAGEMENTS 2026'!C269),"",'ENGAGEMENTS 2026'!D269)</f>
        <v>PV N° : 03RC2025-DPPCCRTV</v>
      </c>
      <c r="C269" t="str">
        <f>IF(ISBLANK('ENGAGEMENTS 2026'!C269),"",'ENGAGEMENTS 2026'!E269)</f>
        <v>CONTRAT</v>
      </c>
      <c r="D269" t="str">
        <f>IF(ISBLANK('ENGAGEMENTS 2026'!C269),"",'ENGAGEMENTS 2026'!G269)</f>
        <v>ID SAID LAHSSAN  -  Réponse sur antenne TV aux questions des téléspectateurs à l'émission TV " يسألونك/ Réponse sur antenne RD aux questions des auditeurs à l'émission RD "يسألونك"</v>
      </c>
      <c r="E269" t="str">
        <f>IF(ISBLANK('ENGAGEMENTS 2026'!C269),"",'ENGAGEMENTS 2026'!I269)</f>
        <v>APPROUVE</v>
      </c>
      <c r="F269">
        <f>IF(ISBLANK('ENGAGEMENTS 2026'!C269),"",'ENGAGEMENTS 2026'!J269)</f>
        <v>0</v>
      </c>
      <c r="G269" t="str">
        <f>IF(ISBLANK('ENGAGEMENTS 2026'!C269),"",'ENGAGEMENTS 2026'!M269)</f>
        <v>FONCTIONNEMENT</v>
      </c>
      <c r="H269" t="str">
        <f>IF(ISBLANK('ENGAGEMENTS 2026'!C269),"",'ENGAGEMENTS 2026'!AF269)</f>
        <v>ENGAGE</v>
      </c>
      <c r="I269" t="str">
        <f>IF(ISBLANK('ENGAGEMENTS 2026'!C269),"",'ENGAGEMENTS 2026'!H269)</f>
        <v>VALIDE</v>
      </c>
      <c r="J269" s="72">
        <f>IF(ISBLANK('ENGAGEMENTS 2026'!C269),"",IF(AND(OR($E269="INFRUCTUEUX",$E269="ANNULE"),$C269="AOO-M"),'ENGAGEMENTS 2026'!P269,IF($H269="EN COURS DE PREENGAGEMENT",'ENGAGEMENTS 2026'!O269,IF($H269="PREENGAGE",IF($E269="ATTRIBUE",'ENGAGEMENTS 2026'!AE269,'ENGAGEMENTS 2026'!O269),'ENGAGEMENTS 2026'!AE269))))</f>
        <v>125714.16</v>
      </c>
      <c r="K269" s="97">
        <f>IF(ISBLANK('ENGAGEMENTS 2026'!W269),"",'ENGAGEMENTS 2026'!W269)</f>
        <v>46387</v>
      </c>
      <c r="L269" s="73">
        <f t="shared" ca="1" si="8"/>
        <v>-99</v>
      </c>
      <c r="M269" t="str">
        <f t="shared" si="9"/>
        <v>Engagé</v>
      </c>
      <c r="N269" t="str">
        <f>IF(ISBLANK('ENGAGEMENTS 2026'!C269),"",'ENGAGEMENTS 2026'!L269)</f>
        <v>Ordinaire</v>
      </c>
      <c r="O269" t="str">
        <f>IF(ISBLANK('ENGAGEMENTS 2026'!C269),"",'ENGAGEMENTS 2026'!M269)</f>
        <v>FONCTIONNEMENT</v>
      </c>
      <c r="P269" t="str">
        <f>IF(ISBLANK('ENGAGEMENTS 2026'!C269),"",'ENGAGEMENTS 2026'!K269)</f>
        <v>NON CONCERNE</v>
      </c>
      <c r="Q269" t="str">
        <f>IF($A269="","",IF(OR($E269="INFRUCTUEUX",$E269="ANNULE"),$A269&amp;"|"&amp;(COUNTIFS($A$2:$A269,$A269,$E$2:$E269,"INFRUCTUEUX")+COUNTIFS($A$2:$A269,$A269,$E$2:$E269,"ANNULE")),""))</f>
        <v/>
      </c>
    </row>
    <row r="270" spans="1:17" x14ac:dyDescent="0.25">
      <c r="A270" t="str">
        <f>IF(ISBLANK('ENGAGEMENTS 2026'!C270),"",IF('ENGAGEMENTS 2026'!C270="DTSI","DCT",'ENGAGEMENTS 2026'!C270))</f>
        <v>ASSADISSA</v>
      </c>
      <c r="B270" t="str">
        <f>IF(ISBLANK('ENGAGEMENTS 2026'!C270),"",'ENGAGEMENTS 2026'!D270)</f>
        <v>PV N° : 03RC2025-DPPCCRTV</v>
      </c>
      <c r="C270" t="str">
        <f>IF(ISBLANK('ENGAGEMENTS 2026'!C270),"",'ENGAGEMENTS 2026'!E270)</f>
        <v>CONTRAT</v>
      </c>
      <c r="D270" t="str">
        <f>IF(ISBLANK('ENGAGEMENTS 2026'!C270),"",'ENGAGEMENTS 2026'!G270)</f>
        <v>MIFRAH EL HOUSSAIN  -  Réponse sur antenne TV aux questions des téléspectateurs à l'émission TV " يسألونك / Réponse sur antenne RD aux questions des auditeurs à l'émission RD "يسألونك"</v>
      </c>
      <c r="E270" t="str">
        <f>IF(ISBLANK('ENGAGEMENTS 2026'!C270),"",'ENGAGEMENTS 2026'!I270)</f>
        <v>APPROUVE</v>
      </c>
      <c r="F270">
        <f>IF(ISBLANK('ENGAGEMENTS 2026'!C270),"",'ENGAGEMENTS 2026'!J270)</f>
        <v>0</v>
      </c>
      <c r="G270" t="str">
        <f>IF(ISBLANK('ENGAGEMENTS 2026'!C270),"",'ENGAGEMENTS 2026'!M270)</f>
        <v>FONCTIONNEMENT</v>
      </c>
      <c r="H270" t="str">
        <f>IF(ISBLANK('ENGAGEMENTS 2026'!C270),"",'ENGAGEMENTS 2026'!AF270)</f>
        <v>ENGAGE</v>
      </c>
      <c r="I270" t="str">
        <f>IF(ISBLANK('ENGAGEMENTS 2026'!C270),"",'ENGAGEMENTS 2026'!H270)</f>
        <v>VALIDE</v>
      </c>
      <c r="J270" s="72">
        <f>IF(ISBLANK('ENGAGEMENTS 2026'!C270),"",IF(AND(OR($E270="INFRUCTUEUX",$E270="ANNULE"),$C270="AOO-M"),'ENGAGEMENTS 2026'!P270,IF($H270="EN COURS DE PREENGAGEMENT",'ENGAGEMENTS 2026'!O270,IF($H270="PREENGAGE",IF($E270="ATTRIBUE",'ENGAGEMENTS 2026'!AE270,'ENGAGEMENTS 2026'!O270),'ENGAGEMENTS 2026'!AE270))))</f>
        <v>152114.16</v>
      </c>
      <c r="K270" s="97">
        <f>IF(ISBLANK('ENGAGEMENTS 2026'!W270),"",'ENGAGEMENTS 2026'!W270)</f>
        <v>46387</v>
      </c>
      <c r="L270" s="73">
        <f t="shared" ca="1" si="8"/>
        <v>-99</v>
      </c>
      <c r="M270" t="str">
        <f t="shared" si="9"/>
        <v>Engagé</v>
      </c>
      <c r="N270" t="str">
        <f>IF(ISBLANK('ENGAGEMENTS 2026'!C270),"",'ENGAGEMENTS 2026'!L270)</f>
        <v>Ordinaire</v>
      </c>
      <c r="O270" t="str">
        <f>IF(ISBLANK('ENGAGEMENTS 2026'!C270),"",'ENGAGEMENTS 2026'!M270)</f>
        <v>FONCTIONNEMENT</v>
      </c>
      <c r="P270" t="str">
        <f>IF(ISBLANK('ENGAGEMENTS 2026'!C270),"",'ENGAGEMENTS 2026'!K270)</f>
        <v>NON CONCERNE</v>
      </c>
      <c r="Q270" t="str">
        <f>IF($A270="","",IF(OR($E270="INFRUCTUEUX",$E270="ANNULE"),$A270&amp;"|"&amp;(COUNTIFS($A$2:$A270,$A270,$E$2:$E270,"INFRUCTUEUX")+COUNTIFS($A$2:$A270,$A270,$E$2:$E270,"ANNULE")),""))</f>
        <v/>
      </c>
    </row>
    <row r="271" spans="1:17" x14ac:dyDescent="0.25">
      <c r="A271" t="str">
        <f>IF(ISBLANK('ENGAGEMENTS 2026'!C271),"",IF('ENGAGEMENTS 2026'!C271="DTSI","DCT",'ENGAGEMENTS 2026'!C271))</f>
        <v>ASSADISSA</v>
      </c>
      <c r="B271" t="str">
        <f>IF(ISBLANK('ENGAGEMENTS 2026'!C271),"",'ENGAGEMENTS 2026'!D271)</f>
        <v>PV N° : 03RC2025-DPPCCRTV</v>
      </c>
      <c r="C271" t="str">
        <f>IF(ISBLANK('ENGAGEMENTS 2026'!C271),"",'ENGAGEMENTS 2026'!E271)</f>
        <v>CONTRAT</v>
      </c>
      <c r="D271" t="str">
        <f>IF(ISBLANK('ENGAGEMENTS 2026'!C271),"",'ENGAGEMENTS 2026'!G271)</f>
        <v>MOHAMMED EL YOUSSOUFI  -  Réponse sur antenne TV aux questions des téléspectateurs à l'émission TV " يسألونك / Réponse sur antenne RD aux questions des auditeurs à l'émission RD "يسألونك"</v>
      </c>
      <c r="E271" t="str">
        <f>IF(ISBLANK('ENGAGEMENTS 2026'!C271),"",'ENGAGEMENTS 2026'!I271)</f>
        <v>APPROUVE</v>
      </c>
      <c r="F271">
        <f>IF(ISBLANK('ENGAGEMENTS 2026'!C271),"",'ENGAGEMENTS 2026'!J271)</f>
        <v>0</v>
      </c>
      <c r="G271" t="str">
        <f>IF(ISBLANK('ENGAGEMENTS 2026'!C271),"",'ENGAGEMENTS 2026'!M271)</f>
        <v>FONCTIONNEMENT</v>
      </c>
      <c r="H271" t="str">
        <f>IF(ISBLANK('ENGAGEMENTS 2026'!C271),"",'ENGAGEMENTS 2026'!AF271)</f>
        <v>ENGAGE</v>
      </c>
      <c r="I271" t="str">
        <f>IF(ISBLANK('ENGAGEMENTS 2026'!C271),"",'ENGAGEMENTS 2026'!H271)</f>
        <v>VALIDE</v>
      </c>
      <c r="J271" s="72">
        <f>IF(ISBLANK('ENGAGEMENTS 2026'!C271),"",IF(AND(OR($E271="INFRUCTUEUX",$E271="ANNULE"),$C271="AOO-M"),'ENGAGEMENTS 2026'!P271,IF($H271="EN COURS DE PREENGAGEMENT",'ENGAGEMENTS 2026'!O271,IF($H271="PREENGAGE",IF($E271="ATTRIBUE",'ENGAGEMENTS 2026'!AE271,'ENGAGEMENTS 2026'!O271),'ENGAGEMENTS 2026'!AE271))))</f>
        <v>125714.16</v>
      </c>
      <c r="K271" s="97">
        <f>IF(ISBLANK('ENGAGEMENTS 2026'!W271),"",'ENGAGEMENTS 2026'!W271)</f>
        <v>46387</v>
      </c>
      <c r="L271" s="73">
        <f t="shared" ca="1" si="8"/>
        <v>-99</v>
      </c>
      <c r="M271" t="str">
        <f t="shared" si="9"/>
        <v>Engagé</v>
      </c>
      <c r="N271" t="str">
        <f>IF(ISBLANK('ENGAGEMENTS 2026'!C271),"",'ENGAGEMENTS 2026'!L271)</f>
        <v>Ordinaire</v>
      </c>
      <c r="O271" t="str">
        <f>IF(ISBLANK('ENGAGEMENTS 2026'!C271),"",'ENGAGEMENTS 2026'!M271)</f>
        <v>FONCTIONNEMENT</v>
      </c>
      <c r="P271" t="str">
        <f>IF(ISBLANK('ENGAGEMENTS 2026'!C271),"",'ENGAGEMENTS 2026'!K271)</f>
        <v>NON CONCERNE</v>
      </c>
      <c r="Q271" t="str">
        <f>IF($A271="","",IF(OR($E271="INFRUCTUEUX",$E271="ANNULE"),$A271&amp;"|"&amp;(COUNTIFS($A$2:$A271,$A271,$E$2:$E271,"INFRUCTUEUX")+COUNTIFS($A$2:$A271,$A271,$E$2:$E271,"ANNULE")),""))</f>
        <v/>
      </c>
    </row>
    <row r="272" spans="1:17" x14ac:dyDescent="0.25">
      <c r="A272" t="str">
        <f>IF(ISBLANK('ENGAGEMENTS 2026'!C272),"",IF('ENGAGEMENTS 2026'!C272="DTSI","DCT",'ENGAGEMENTS 2026'!C272))</f>
        <v>ASSADISSA</v>
      </c>
      <c r="B272" t="str">
        <f>IF(ISBLANK('ENGAGEMENTS 2026'!C272),"",'ENGAGEMENTS 2026'!D272)</f>
        <v>PV N° : 03RC2025-DPPCCRTV</v>
      </c>
      <c r="C272" t="str">
        <f>IF(ISBLANK('ENGAGEMENTS 2026'!C272),"",'ENGAGEMENTS 2026'!E272)</f>
        <v>CONTRAT</v>
      </c>
      <c r="D272" t="str">
        <f>IF(ISBLANK('ENGAGEMENTS 2026'!C272),"",'ENGAGEMENTS 2026'!G272)</f>
        <v>ABOUZID KHADIJA  -  Réponse sur antenne TV aux questions des téléspectateurs à l'émission TV " يسألونك / Réponse sur antenne RD aux questions des auditeurs à l'émission RD "يسألونك"</v>
      </c>
      <c r="E272" t="str">
        <f>IF(ISBLANK('ENGAGEMENTS 2026'!C272),"",'ENGAGEMENTS 2026'!I272)</f>
        <v>APPROUVE</v>
      </c>
      <c r="F272">
        <f>IF(ISBLANK('ENGAGEMENTS 2026'!C272),"",'ENGAGEMENTS 2026'!J272)</f>
        <v>0</v>
      </c>
      <c r="G272" t="str">
        <f>IF(ISBLANK('ENGAGEMENTS 2026'!C272),"",'ENGAGEMENTS 2026'!M272)</f>
        <v>FONCTIONNEMENT</v>
      </c>
      <c r="H272" t="str">
        <f>IF(ISBLANK('ENGAGEMENTS 2026'!C272),"",'ENGAGEMENTS 2026'!AF272)</f>
        <v>ENGAGE</v>
      </c>
      <c r="I272" t="str">
        <f>IF(ISBLANK('ENGAGEMENTS 2026'!C272),"",'ENGAGEMENTS 2026'!H272)</f>
        <v>VALIDE</v>
      </c>
      <c r="J272" s="72">
        <f>IF(ISBLANK('ENGAGEMENTS 2026'!C272),"",IF(AND(OR($E272="INFRUCTUEUX",$E272="ANNULE"),$C272="AOO-M"),'ENGAGEMENTS 2026'!P272,IF($H272="EN COURS DE PREENGAGEMENT",'ENGAGEMENTS 2026'!O272,IF($H272="PREENGAGE",IF($E272="ATTRIBUE",'ENGAGEMENTS 2026'!AE272,'ENGAGEMENTS 2026'!O272),'ENGAGEMENTS 2026'!AE272))))</f>
        <v>111428.46</v>
      </c>
      <c r="K272" s="97">
        <f>IF(ISBLANK('ENGAGEMENTS 2026'!W272),"",'ENGAGEMENTS 2026'!W272)</f>
        <v>46387</v>
      </c>
      <c r="L272" s="73">
        <f t="shared" ca="1" si="8"/>
        <v>-99</v>
      </c>
      <c r="M272" t="str">
        <f t="shared" si="9"/>
        <v>Engagé</v>
      </c>
      <c r="N272" t="str">
        <f>IF(ISBLANK('ENGAGEMENTS 2026'!C272),"",'ENGAGEMENTS 2026'!L272)</f>
        <v>Ordinaire</v>
      </c>
      <c r="O272" t="str">
        <f>IF(ISBLANK('ENGAGEMENTS 2026'!C272),"",'ENGAGEMENTS 2026'!M272)</f>
        <v>FONCTIONNEMENT</v>
      </c>
      <c r="P272" t="str">
        <f>IF(ISBLANK('ENGAGEMENTS 2026'!C272),"",'ENGAGEMENTS 2026'!K272)</f>
        <v>NON CONCERNE</v>
      </c>
      <c r="Q272" t="str">
        <f>IF($A272="","",IF(OR($E272="INFRUCTUEUX",$E272="ANNULE"),$A272&amp;"|"&amp;(COUNTIFS($A$2:$A272,$A272,$E$2:$E272,"INFRUCTUEUX")+COUNTIFS($A$2:$A272,$A272,$E$2:$E272,"ANNULE")),""))</f>
        <v/>
      </c>
    </row>
    <row r="273" spans="1:17" x14ac:dyDescent="0.25">
      <c r="A273" t="str">
        <f>IF(ISBLANK('ENGAGEMENTS 2026'!C273),"",IF('ENGAGEMENTS 2026'!C273="DTSI","DCT",'ENGAGEMENTS 2026'!C273))</f>
        <v>ASSADISSA</v>
      </c>
      <c r="B273" t="str">
        <f>IF(ISBLANK('ENGAGEMENTS 2026'!C273),"",'ENGAGEMENTS 2026'!D273)</f>
        <v>PV N° : 03RC2025-DPPCCRTV</v>
      </c>
      <c r="C273" t="str">
        <f>IF(ISBLANK('ENGAGEMENTS 2026'!C273),"",'ENGAGEMENTS 2026'!E273)</f>
        <v>CONTRAT</v>
      </c>
      <c r="D273" t="str">
        <f>IF(ISBLANK('ENGAGEMENTS 2026'!C273),"",'ENGAGEMENTS 2026'!G273)</f>
        <v>EL GHOLABZOURI BOUTHAINA  -  Réponse sur antenne TV aux questions des téléspectateurs à l'émission TV " يسألونك</v>
      </c>
      <c r="E273" t="str">
        <f>IF(ISBLANK('ENGAGEMENTS 2026'!C273),"",'ENGAGEMENTS 2026'!I273)</f>
        <v>APPROUVE</v>
      </c>
      <c r="F273">
        <f>IF(ISBLANK('ENGAGEMENTS 2026'!C273),"",'ENGAGEMENTS 2026'!J273)</f>
        <v>0</v>
      </c>
      <c r="G273" t="str">
        <f>IF(ISBLANK('ENGAGEMENTS 2026'!C273),"",'ENGAGEMENTS 2026'!M273)</f>
        <v>FONCTIONNEMENT</v>
      </c>
      <c r="H273" t="str">
        <f>IF(ISBLANK('ENGAGEMENTS 2026'!C273),"",'ENGAGEMENTS 2026'!AF273)</f>
        <v>ENGAGE</v>
      </c>
      <c r="I273" t="str">
        <f>IF(ISBLANK('ENGAGEMENTS 2026'!C273),"",'ENGAGEMENTS 2026'!H273)</f>
        <v>VALIDE</v>
      </c>
      <c r="J273" s="72">
        <f>IF(ISBLANK('ENGAGEMENTS 2026'!C273),"",IF(AND(OR($E273="INFRUCTUEUX",$E273="ANNULE"),$C273="AOO-M"),'ENGAGEMENTS 2026'!P273,IF($H273="EN COURS DE PREENGAGEMENT",'ENGAGEMENTS 2026'!O273,IF($H273="PREENGAGE",IF($E273="ATTRIBUE",'ENGAGEMENTS 2026'!AE273,'ENGAGEMENTS 2026'!O273),'ENGAGEMENTS 2026'!AE273))))</f>
        <v>42857.1</v>
      </c>
      <c r="K273" s="97">
        <f>IF(ISBLANK('ENGAGEMENTS 2026'!W273),"",'ENGAGEMENTS 2026'!W273)</f>
        <v>46387</v>
      </c>
      <c r="L273" s="73">
        <f t="shared" ca="1" si="8"/>
        <v>-99</v>
      </c>
      <c r="M273" t="str">
        <f t="shared" si="9"/>
        <v>Engagé</v>
      </c>
      <c r="N273" t="str">
        <f>IF(ISBLANK('ENGAGEMENTS 2026'!C273),"",'ENGAGEMENTS 2026'!L273)</f>
        <v>Ordinaire</v>
      </c>
      <c r="O273" t="str">
        <f>IF(ISBLANK('ENGAGEMENTS 2026'!C273),"",'ENGAGEMENTS 2026'!M273)</f>
        <v>FONCTIONNEMENT</v>
      </c>
      <c r="P273" t="str">
        <f>IF(ISBLANK('ENGAGEMENTS 2026'!C273),"",'ENGAGEMENTS 2026'!K273)</f>
        <v>NON CONCERNE</v>
      </c>
      <c r="Q273" t="str">
        <f>IF($A273="","",IF(OR($E273="INFRUCTUEUX",$E273="ANNULE"),$A273&amp;"|"&amp;(COUNTIFS($A$2:$A273,$A273,$E$2:$E273,"INFRUCTUEUX")+COUNTIFS($A$2:$A273,$A273,$E$2:$E273,"ANNULE")),""))</f>
        <v/>
      </c>
    </row>
    <row r="274" spans="1:17" x14ac:dyDescent="0.25">
      <c r="A274" t="str">
        <f>IF(ISBLANK('ENGAGEMENTS 2026'!C274),"",IF('ENGAGEMENTS 2026'!C274="DTSI","DCT",'ENGAGEMENTS 2026'!C274))</f>
        <v>ASSADISSA</v>
      </c>
      <c r="B274" t="str">
        <f>IF(ISBLANK('ENGAGEMENTS 2026'!C274),"",'ENGAGEMENTS 2026'!D274)</f>
        <v>PV N° : 03RC2025-DPPCCRTV</v>
      </c>
      <c r="C274" t="str">
        <f>IF(ISBLANK('ENGAGEMENTS 2026'!C274),"",'ENGAGEMENTS 2026'!E274)</f>
        <v>CONTRAT</v>
      </c>
      <c r="D274" t="str">
        <f>IF(ISBLANK('ENGAGEMENTS 2026'!C274),"",'ENGAGEMENTS 2026'!G274)</f>
        <v>MUSTAPHA ZAMEHNA  -  Réponse sur antenne TV aux questions des téléspectateurs à l'émission TV " يسألونك</v>
      </c>
      <c r="E274" t="str">
        <f>IF(ISBLANK('ENGAGEMENTS 2026'!C274),"",'ENGAGEMENTS 2026'!I274)</f>
        <v>APPROUVE</v>
      </c>
      <c r="F274">
        <f>IF(ISBLANK('ENGAGEMENTS 2026'!C274),"",'ENGAGEMENTS 2026'!J274)</f>
        <v>0</v>
      </c>
      <c r="G274" t="str">
        <f>IF(ISBLANK('ENGAGEMENTS 2026'!C274),"",'ENGAGEMENTS 2026'!M274)</f>
        <v>FONCTIONNEMENT</v>
      </c>
      <c r="H274" t="str">
        <f>IF(ISBLANK('ENGAGEMENTS 2026'!C274),"",'ENGAGEMENTS 2026'!AF274)</f>
        <v>ENGAGE</v>
      </c>
      <c r="I274" t="str">
        <f>IF(ISBLANK('ENGAGEMENTS 2026'!C274),"",'ENGAGEMENTS 2026'!H274)</f>
        <v>VALIDE</v>
      </c>
      <c r="J274" s="72">
        <f>IF(ISBLANK('ENGAGEMENTS 2026'!C274),"",IF(AND(OR($E274="INFRUCTUEUX",$E274="ANNULE"),$C274="AOO-M"),'ENGAGEMENTS 2026'!P274,IF($H274="EN COURS DE PREENGAGEMENT",'ENGAGEMENTS 2026'!O274,IF($H274="PREENGAGE",IF($E274="ATTRIBUE",'ENGAGEMENTS 2026'!AE274,'ENGAGEMENTS 2026'!O274),'ENGAGEMENTS 2026'!AE274))))</f>
        <v>57142.8</v>
      </c>
      <c r="K274" s="97">
        <f>IF(ISBLANK('ENGAGEMENTS 2026'!W274),"",'ENGAGEMENTS 2026'!W274)</f>
        <v>46387</v>
      </c>
      <c r="L274" s="73">
        <f t="shared" ca="1" si="8"/>
        <v>-99</v>
      </c>
      <c r="M274" t="str">
        <f t="shared" si="9"/>
        <v>Engagé</v>
      </c>
      <c r="N274" t="str">
        <f>IF(ISBLANK('ENGAGEMENTS 2026'!C274),"",'ENGAGEMENTS 2026'!L274)</f>
        <v>Ordinaire</v>
      </c>
      <c r="O274" t="str">
        <f>IF(ISBLANK('ENGAGEMENTS 2026'!C274),"",'ENGAGEMENTS 2026'!M274)</f>
        <v>FONCTIONNEMENT</v>
      </c>
      <c r="P274" t="str">
        <f>IF(ISBLANK('ENGAGEMENTS 2026'!C274),"",'ENGAGEMENTS 2026'!K274)</f>
        <v>NON CONCERNE</v>
      </c>
      <c r="Q274" t="str">
        <f>IF($A274="","",IF(OR($E274="INFRUCTUEUX",$E274="ANNULE"),$A274&amp;"|"&amp;(COUNTIFS($A$2:$A274,$A274,$E$2:$E274,"INFRUCTUEUX")+COUNTIFS($A$2:$A274,$A274,$E$2:$E274,"ANNULE")),""))</f>
        <v/>
      </c>
    </row>
    <row r="275" spans="1:17" x14ac:dyDescent="0.25">
      <c r="A275" t="str">
        <f>IF(ISBLANK('ENGAGEMENTS 2026'!C275),"",IF('ENGAGEMENTS 2026'!C275="DTSI","DCT",'ENGAGEMENTS 2026'!C275))</f>
        <v>ASSADISSA</v>
      </c>
      <c r="B275" t="str">
        <f>IF(ISBLANK('ENGAGEMENTS 2026'!C275),"",'ENGAGEMENTS 2026'!D275)</f>
        <v>PV N° : 03RC2025-DPPCCRTV</v>
      </c>
      <c r="C275" t="str">
        <f>IF(ISBLANK('ENGAGEMENTS 2026'!C275),"",'ENGAGEMENTS 2026'!E275)</f>
        <v>CONTRAT</v>
      </c>
      <c r="D275" t="str">
        <f>IF(ISBLANK('ENGAGEMENTS 2026'!C275),"",'ENGAGEMENTS 2026'!G275)</f>
        <v>MOHAMMED EL KHIRAOUI  -  Préparation et la présentation l'émission RD "يسألونك"</v>
      </c>
      <c r="E275" t="str">
        <f>IF(ISBLANK('ENGAGEMENTS 2026'!C275),"",'ENGAGEMENTS 2026'!I275)</f>
        <v>APPROUVE</v>
      </c>
      <c r="F275">
        <f>IF(ISBLANK('ENGAGEMENTS 2026'!C275),"",'ENGAGEMENTS 2026'!J275)</f>
        <v>0</v>
      </c>
      <c r="G275" t="str">
        <f>IF(ISBLANK('ENGAGEMENTS 2026'!C275),"",'ENGAGEMENTS 2026'!M275)</f>
        <v>FONCTIONNEMENT</v>
      </c>
      <c r="H275" t="str">
        <f>IF(ISBLANK('ENGAGEMENTS 2026'!C275),"",'ENGAGEMENTS 2026'!AF275)</f>
        <v>ENGAGE</v>
      </c>
      <c r="I275" t="str">
        <f>IF(ISBLANK('ENGAGEMENTS 2026'!C275),"",'ENGAGEMENTS 2026'!H275)</f>
        <v>VALIDE</v>
      </c>
      <c r="J275" s="72">
        <f>IF(ISBLANK('ENGAGEMENTS 2026'!C275),"",IF(AND(OR($E275="INFRUCTUEUX",$E275="ANNULE"),$C275="AOO-M"),'ENGAGEMENTS 2026'!P275,IF($H275="EN COURS DE PREENGAGEMENT",'ENGAGEMENTS 2026'!O275,IF($H275="PREENGAGE",IF($E275="ATTRIBUE",'ENGAGEMENTS 2026'!AE275,'ENGAGEMENTS 2026'!O275),'ENGAGEMENTS 2026'!AE275))))</f>
        <v>142857</v>
      </c>
      <c r="K275" s="97">
        <f>IF(ISBLANK('ENGAGEMENTS 2026'!W275),"",'ENGAGEMENTS 2026'!W275)</f>
        <v>46387</v>
      </c>
      <c r="L275" s="73">
        <f t="shared" ca="1" si="8"/>
        <v>-99</v>
      </c>
      <c r="M275" t="str">
        <f t="shared" si="9"/>
        <v>Engagé</v>
      </c>
      <c r="N275" t="str">
        <f>IF(ISBLANK('ENGAGEMENTS 2026'!C275),"",'ENGAGEMENTS 2026'!L275)</f>
        <v>Ordinaire</v>
      </c>
      <c r="O275" t="str">
        <f>IF(ISBLANK('ENGAGEMENTS 2026'!C275),"",'ENGAGEMENTS 2026'!M275)</f>
        <v>FONCTIONNEMENT</v>
      </c>
      <c r="P275" t="str">
        <f>IF(ISBLANK('ENGAGEMENTS 2026'!C275),"",'ENGAGEMENTS 2026'!K275)</f>
        <v>NON CONCERNE</v>
      </c>
      <c r="Q275" t="str">
        <f>IF($A275="","",IF(OR($E275="INFRUCTUEUX",$E275="ANNULE"),$A275&amp;"|"&amp;(COUNTIFS($A$2:$A275,$A275,$E$2:$E275,"INFRUCTUEUX")+COUNTIFS($A$2:$A275,$A275,$E$2:$E275,"ANNULE")),""))</f>
        <v/>
      </c>
    </row>
    <row r="276" spans="1:17" x14ac:dyDescent="0.25">
      <c r="A276" t="str">
        <f>IF(ISBLANK('ENGAGEMENTS 2026'!C276),"",IF('ENGAGEMENTS 2026'!C276="DTSI","DCT",'ENGAGEMENTS 2026'!C276))</f>
        <v>ASSADISSA</v>
      </c>
      <c r="B276" t="str">
        <f>IF(ISBLANK('ENGAGEMENTS 2026'!C276),"",'ENGAGEMENTS 2026'!D276)</f>
        <v>PV N° : 03RC2025-DPPCCRTV</v>
      </c>
      <c r="C276" t="str">
        <f>IF(ISBLANK('ENGAGEMENTS 2026'!C276),"",'ENGAGEMENTS 2026'!E276)</f>
        <v>CONTRAT</v>
      </c>
      <c r="D276" t="str">
        <f>IF(ISBLANK('ENGAGEMENTS 2026'!C276),"",'ENGAGEMENTS 2026'!G276)</f>
        <v>LAYACHI QABBOUSSI  -  La préparation et présentation de l’émission TV « المسالك"</v>
      </c>
      <c r="E276" t="str">
        <f>IF(ISBLANK('ENGAGEMENTS 2026'!C276),"",'ENGAGEMENTS 2026'!I276)</f>
        <v>APPROUVE</v>
      </c>
      <c r="F276">
        <f>IF(ISBLANK('ENGAGEMENTS 2026'!C276),"",'ENGAGEMENTS 2026'!J276)</f>
        <v>0</v>
      </c>
      <c r="G276" t="str">
        <f>IF(ISBLANK('ENGAGEMENTS 2026'!C276),"",'ENGAGEMENTS 2026'!M276)</f>
        <v>FONCTIONNEMENT</v>
      </c>
      <c r="H276" t="str">
        <f>IF(ISBLANK('ENGAGEMENTS 2026'!C276),"",'ENGAGEMENTS 2026'!AF276)</f>
        <v>ENGAGE</v>
      </c>
      <c r="I276" t="str">
        <f>IF(ISBLANK('ENGAGEMENTS 2026'!C276),"",'ENGAGEMENTS 2026'!H276)</f>
        <v>VALIDE</v>
      </c>
      <c r="J276" s="72">
        <f>IF(ISBLANK('ENGAGEMENTS 2026'!C276),"",IF(AND(OR($E276="INFRUCTUEUX",$E276="ANNULE"),$C276="AOO-M"),'ENGAGEMENTS 2026'!P276,IF($H276="EN COURS DE PREENGAGEMENT",'ENGAGEMENTS 2026'!O276,IF($H276="PREENGAGE",IF($E276="ATTRIBUE",'ENGAGEMENTS 2026'!AE276,'ENGAGEMENTS 2026'!O276),'ENGAGEMENTS 2026'!AE276))))</f>
        <v>99000</v>
      </c>
      <c r="K276" s="97">
        <f>IF(ISBLANK('ENGAGEMENTS 2026'!W276),"",'ENGAGEMENTS 2026'!W276)</f>
        <v>46387</v>
      </c>
      <c r="L276" s="73">
        <f t="shared" ca="1" si="8"/>
        <v>-99</v>
      </c>
      <c r="M276" t="str">
        <f t="shared" si="9"/>
        <v>Engagé</v>
      </c>
      <c r="N276" t="str">
        <f>IF(ISBLANK('ENGAGEMENTS 2026'!C276),"",'ENGAGEMENTS 2026'!L276)</f>
        <v>Ordinaire</v>
      </c>
      <c r="O276" t="str">
        <f>IF(ISBLANK('ENGAGEMENTS 2026'!C276),"",'ENGAGEMENTS 2026'!M276)</f>
        <v>FONCTIONNEMENT</v>
      </c>
      <c r="P276" t="str">
        <f>IF(ISBLANK('ENGAGEMENTS 2026'!C276),"",'ENGAGEMENTS 2026'!K276)</f>
        <v>NON CONCERNE</v>
      </c>
      <c r="Q276" t="str">
        <f>IF($A276="","",IF(OR($E276="INFRUCTUEUX",$E276="ANNULE"),$A276&amp;"|"&amp;(COUNTIFS($A$2:$A276,$A276,$E$2:$E276,"INFRUCTUEUX")+COUNTIFS($A$2:$A276,$A276,$E$2:$E276,"ANNULE")),""))</f>
        <v/>
      </c>
    </row>
    <row r="277" spans="1:17" x14ac:dyDescent="0.25">
      <c r="A277" t="str">
        <f>IF(ISBLANK('ENGAGEMENTS 2026'!C277),"",IF('ENGAGEMENTS 2026'!C277="DTSI","DCT",'ENGAGEMENTS 2026'!C277))</f>
        <v>ASSADISSA</v>
      </c>
      <c r="B277" t="str">
        <f>IF(ISBLANK('ENGAGEMENTS 2026'!C277),"",'ENGAGEMENTS 2026'!D277)</f>
        <v>PV N° : 03RC2025-DPPCCRTV</v>
      </c>
      <c r="C277" t="str">
        <f>IF(ISBLANK('ENGAGEMENTS 2026'!C277),"",'ENGAGEMENTS 2026'!E277)</f>
        <v>CONTRAT</v>
      </c>
      <c r="D277" t="str">
        <f>IF(ISBLANK('ENGAGEMENTS 2026'!C277),"",'ENGAGEMENTS 2026'!G277)</f>
        <v>YOUSSEF ENNACIRI  -  La préparation et la présentation de l'émission TV " السيرة النبوية قضايا وأعلام"</v>
      </c>
      <c r="E277" t="str">
        <f>IF(ISBLANK('ENGAGEMENTS 2026'!C277),"",'ENGAGEMENTS 2026'!I277)</f>
        <v>APPROUVE</v>
      </c>
      <c r="F277">
        <f>IF(ISBLANK('ENGAGEMENTS 2026'!C277),"",'ENGAGEMENTS 2026'!J277)</f>
        <v>0</v>
      </c>
      <c r="G277" t="str">
        <f>IF(ISBLANK('ENGAGEMENTS 2026'!C277),"",'ENGAGEMENTS 2026'!M277)</f>
        <v>FONCTIONNEMENT</v>
      </c>
      <c r="H277" t="str">
        <f>IF(ISBLANK('ENGAGEMENTS 2026'!C277),"",'ENGAGEMENTS 2026'!AF277)</f>
        <v>ENGAGE</v>
      </c>
      <c r="I277" t="str">
        <f>IF(ISBLANK('ENGAGEMENTS 2026'!C277),"",'ENGAGEMENTS 2026'!H277)</f>
        <v>VALIDE</v>
      </c>
      <c r="J277" s="72">
        <f>IF(ISBLANK('ENGAGEMENTS 2026'!C277),"",IF(AND(OR($E277="INFRUCTUEUX",$E277="ANNULE"),$C277="AOO-M"),'ENGAGEMENTS 2026'!P277,IF($H277="EN COURS DE PREENGAGEMENT",'ENGAGEMENTS 2026'!O277,IF($H277="PREENGAGE",IF($E277="ATTRIBUE",'ENGAGEMENTS 2026'!AE277,'ENGAGEMENTS 2026'!O277),'ENGAGEMENTS 2026'!AE277))))</f>
        <v>99000</v>
      </c>
      <c r="K277" s="97">
        <f>IF(ISBLANK('ENGAGEMENTS 2026'!W277),"",'ENGAGEMENTS 2026'!W277)</f>
        <v>46387</v>
      </c>
      <c r="L277" s="73">
        <f t="shared" ca="1" si="8"/>
        <v>-99</v>
      </c>
      <c r="M277" t="str">
        <f t="shared" si="9"/>
        <v>Engagé</v>
      </c>
      <c r="N277" t="str">
        <f>IF(ISBLANK('ENGAGEMENTS 2026'!C277),"",'ENGAGEMENTS 2026'!L277)</f>
        <v>Ordinaire</v>
      </c>
      <c r="O277" t="str">
        <f>IF(ISBLANK('ENGAGEMENTS 2026'!C277),"",'ENGAGEMENTS 2026'!M277)</f>
        <v>FONCTIONNEMENT</v>
      </c>
      <c r="P277" t="str">
        <f>IF(ISBLANK('ENGAGEMENTS 2026'!C277),"",'ENGAGEMENTS 2026'!K277)</f>
        <v>NON CONCERNE</v>
      </c>
      <c r="Q277" t="str">
        <f>IF($A277="","",IF(OR($E277="INFRUCTUEUX",$E277="ANNULE"),$A277&amp;"|"&amp;(COUNTIFS($A$2:$A277,$A277,$E$2:$E277,"INFRUCTUEUX")+COUNTIFS($A$2:$A277,$A277,$E$2:$E277,"ANNULE")),""))</f>
        <v/>
      </c>
    </row>
    <row r="278" spans="1:17" x14ac:dyDescent="0.25">
      <c r="A278" t="str">
        <f>IF(ISBLANK('ENGAGEMENTS 2026'!C278),"",IF('ENGAGEMENTS 2026'!C278="DTSI","DCT",'ENGAGEMENTS 2026'!C278))</f>
        <v>ASSADISSA</v>
      </c>
      <c r="B278" t="str">
        <f>IF(ISBLANK('ENGAGEMENTS 2026'!C278),"",'ENGAGEMENTS 2026'!D278)</f>
        <v>PV N° : 03RC2025-DPPCCRTV</v>
      </c>
      <c r="C278" t="str">
        <f>IF(ISBLANK('ENGAGEMENTS 2026'!C278),"",'ENGAGEMENTS 2026'!E278)</f>
        <v>CONTRAT</v>
      </c>
      <c r="D278" t="str">
        <f>IF(ISBLANK('ENGAGEMENTS 2026'!C278),"",'ENGAGEMENTS 2026'!G278)</f>
        <v>LAMINE ABDERRAHIM  -  Réponse sur antenne RD aux questions des auditeurs à l'émission RD "يسألونك" / La préparation de l'émission TV "الدين و القانون"</v>
      </c>
      <c r="E278" t="str">
        <f>IF(ISBLANK('ENGAGEMENTS 2026'!C278),"",'ENGAGEMENTS 2026'!I278)</f>
        <v>APPROUVE</v>
      </c>
      <c r="F278">
        <f>IF(ISBLANK('ENGAGEMENTS 2026'!C278),"",'ENGAGEMENTS 2026'!J278)</f>
        <v>0</v>
      </c>
      <c r="G278" t="str">
        <f>IF(ISBLANK('ENGAGEMENTS 2026'!C278),"",'ENGAGEMENTS 2026'!M278)</f>
        <v>FONCTIONNEMENT</v>
      </c>
      <c r="H278" t="str">
        <f>IF(ISBLANK('ENGAGEMENTS 2026'!C278),"",'ENGAGEMENTS 2026'!AF278)</f>
        <v>ENGAGE</v>
      </c>
      <c r="I278" t="str">
        <f>IF(ISBLANK('ENGAGEMENTS 2026'!C278),"",'ENGAGEMENTS 2026'!H278)</f>
        <v>VALIDE</v>
      </c>
      <c r="J278" s="72">
        <f>IF(ISBLANK('ENGAGEMENTS 2026'!C278),"",IF(AND(OR($E278="INFRUCTUEUX",$E278="ANNULE"),$C278="AOO-M"),'ENGAGEMENTS 2026'!P278,IF($H278="EN COURS DE PREENGAGEMENT",'ENGAGEMENTS 2026'!O278,IF($H278="PREENGAGE",IF($E278="ATTRIBUE",'ENGAGEMENTS 2026'!AE278,'ENGAGEMENTS 2026'!O278),'ENGAGEMENTS 2026'!AE278))))</f>
        <v>146571.35999999999</v>
      </c>
      <c r="K278" s="97">
        <f>IF(ISBLANK('ENGAGEMENTS 2026'!W278),"",'ENGAGEMENTS 2026'!W278)</f>
        <v>46387</v>
      </c>
      <c r="L278" s="73">
        <f t="shared" ca="1" si="8"/>
        <v>-99</v>
      </c>
      <c r="M278" t="str">
        <f t="shared" si="9"/>
        <v>Engagé</v>
      </c>
      <c r="N278" t="str">
        <f>IF(ISBLANK('ENGAGEMENTS 2026'!C278),"",'ENGAGEMENTS 2026'!L278)</f>
        <v>Ordinaire</v>
      </c>
      <c r="O278" t="str">
        <f>IF(ISBLANK('ENGAGEMENTS 2026'!C278),"",'ENGAGEMENTS 2026'!M278)</f>
        <v>FONCTIONNEMENT</v>
      </c>
      <c r="P278" t="str">
        <f>IF(ISBLANK('ENGAGEMENTS 2026'!C278),"",'ENGAGEMENTS 2026'!K278)</f>
        <v>NON CONCERNE</v>
      </c>
      <c r="Q278" t="str">
        <f>IF($A278="","",IF(OR($E278="INFRUCTUEUX",$E278="ANNULE"),$A278&amp;"|"&amp;(COUNTIFS($A$2:$A278,$A278,$E$2:$E278,"INFRUCTUEUX")+COUNTIFS($A$2:$A278,$A278,$E$2:$E278,"ANNULE")),""))</f>
        <v/>
      </c>
    </row>
    <row r="279" spans="1:17" x14ac:dyDescent="0.25">
      <c r="A279" t="str">
        <f>IF(ISBLANK('ENGAGEMENTS 2026'!C279),"",IF('ENGAGEMENTS 2026'!C279="DTSI","DCT",'ENGAGEMENTS 2026'!C279))</f>
        <v>ASSADISSA</v>
      </c>
      <c r="B279" t="str">
        <f>IF(ISBLANK('ENGAGEMENTS 2026'!C279),"",'ENGAGEMENTS 2026'!D279)</f>
        <v>PV N° : 03RC2025-DPPCCRTV</v>
      </c>
      <c r="C279" t="str">
        <f>IF(ISBLANK('ENGAGEMENTS 2026'!C279),"",'ENGAGEMENTS 2026'!E279)</f>
        <v>CONTRAT</v>
      </c>
      <c r="D279" t="str">
        <f>IF(ISBLANK('ENGAGEMENTS 2026'!C279),"",'ENGAGEMENTS 2026'!G279)</f>
        <v>ZERRAD NAWAL  -  La préparation et la présentation de la capsule RD "حكم من القرآن و السنة".</v>
      </c>
      <c r="E279" t="str">
        <f>IF(ISBLANK('ENGAGEMENTS 2026'!C279),"",'ENGAGEMENTS 2026'!I279)</f>
        <v>APPROUVE</v>
      </c>
      <c r="F279">
        <f>IF(ISBLANK('ENGAGEMENTS 2026'!C279),"",'ENGAGEMENTS 2026'!J279)</f>
        <v>0</v>
      </c>
      <c r="G279" t="str">
        <f>IF(ISBLANK('ENGAGEMENTS 2026'!C279),"",'ENGAGEMENTS 2026'!M279)</f>
        <v>FONCTIONNEMENT</v>
      </c>
      <c r="H279" t="str">
        <f>IF(ISBLANK('ENGAGEMENTS 2026'!C279),"",'ENGAGEMENTS 2026'!AF279)</f>
        <v>ENGAGE</v>
      </c>
      <c r="I279" t="str">
        <f>IF(ISBLANK('ENGAGEMENTS 2026'!C279),"",'ENGAGEMENTS 2026'!H279)</f>
        <v>VALIDE</v>
      </c>
      <c r="J279" s="72">
        <f>IF(ISBLANK('ENGAGEMENTS 2026'!C279),"",IF(AND(OR($E279="INFRUCTUEUX",$E279="ANNULE"),$C279="AOO-M"),'ENGAGEMENTS 2026'!P279,IF($H279="EN COURS DE PREENGAGEMENT",'ENGAGEMENTS 2026'!O279,IF($H279="PREENGAGE",IF($E279="ATTRIBUE",'ENGAGEMENTS 2026'!AE279,'ENGAGEMENTS 2026'!O279),'ENGAGEMENTS 2026'!AE279))))</f>
        <v>12000</v>
      </c>
      <c r="K279" s="97">
        <f>IF(ISBLANK('ENGAGEMENTS 2026'!W279),"",'ENGAGEMENTS 2026'!W279)</f>
        <v>46387</v>
      </c>
      <c r="L279" s="73">
        <f t="shared" ca="1" si="8"/>
        <v>-99</v>
      </c>
      <c r="M279" t="str">
        <f t="shared" si="9"/>
        <v>Engagé</v>
      </c>
      <c r="N279" t="str">
        <f>IF(ISBLANK('ENGAGEMENTS 2026'!C279),"",'ENGAGEMENTS 2026'!L279)</f>
        <v>Ordinaire</v>
      </c>
      <c r="O279" t="str">
        <f>IF(ISBLANK('ENGAGEMENTS 2026'!C279),"",'ENGAGEMENTS 2026'!M279)</f>
        <v>FONCTIONNEMENT</v>
      </c>
      <c r="P279" t="str">
        <f>IF(ISBLANK('ENGAGEMENTS 2026'!C279),"",'ENGAGEMENTS 2026'!K279)</f>
        <v>NON CONCERNE</v>
      </c>
      <c r="Q279" t="str">
        <f>IF($A279="","",IF(OR($E279="INFRUCTUEUX",$E279="ANNULE"),$A279&amp;"|"&amp;(COUNTIFS($A$2:$A279,$A279,$E$2:$E279,"INFRUCTUEUX")+COUNTIFS($A$2:$A279,$A279,$E$2:$E279,"ANNULE")),""))</f>
        <v/>
      </c>
    </row>
    <row r="280" spans="1:17" x14ac:dyDescent="0.25">
      <c r="A280" t="str">
        <f>IF(ISBLANK('ENGAGEMENTS 2026'!C280),"",IF('ENGAGEMENTS 2026'!C280="DTSI","DCT",'ENGAGEMENTS 2026'!C280))</f>
        <v>ASSADISSA</v>
      </c>
      <c r="B280" t="str">
        <f>IF(ISBLANK('ENGAGEMENTS 2026'!C280),"",'ENGAGEMENTS 2026'!D280)</f>
        <v>PV N° : 03RC2025-DPPCCRTV</v>
      </c>
      <c r="C280" t="str">
        <f>IF(ISBLANK('ENGAGEMENTS 2026'!C280),"",'ENGAGEMENTS 2026'!E280)</f>
        <v>CONTRAT</v>
      </c>
      <c r="D280" t="str">
        <f>IF(ISBLANK('ENGAGEMENTS 2026'!C280),"",'ENGAGEMENTS 2026'!G280)</f>
        <v>AHMED BENMAHANE  -  La préparation et la Présentation de l'émission TV "براعم القراء" / La Préparation et la présentation de l'émission RD "مواهب التجويد"</v>
      </c>
      <c r="E280" t="str">
        <f>IF(ISBLANK('ENGAGEMENTS 2026'!C280),"",'ENGAGEMENTS 2026'!I280)</f>
        <v>APPROUVE</v>
      </c>
      <c r="F280">
        <f>IF(ISBLANK('ENGAGEMENTS 2026'!C280),"",'ENGAGEMENTS 2026'!J280)</f>
        <v>0</v>
      </c>
      <c r="G280" t="str">
        <f>IF(ISBLANK('ENGAGEMENTS 2026'!C280),"",'ENGAGEMENTS 2026'!M280)</f>
        <v>FONCTIONNEMENT</v>
      </c>
      <c r="H280" t="str">
        <f>IF(ISBLANK('ENGAGEMENTS 2026'!C280),"",'ENGAGEMENTS 2026'!AF280)</f>
        <v>ENGAGE</v>
      </c>
      <c r="I280" t="str">
        <f>IF(ISBLANK('ENGAGEMENTS 2026'!C280),"",'ENGAGEMENTS 2026'!H280)</f>
        <v>VALIDE</v>
      </c>
      <c r="J280" s="72">
        <f>IF(ISBLANK('ENGAGEMENTS 2026'!C280),"",IF(AND(OR($E280="INFRUCTUEUX",$E280="ANNULE"),$C280="AOO-M"),'ENGAGEMENTS 2026'!P280,IF($H280="EN COURS DE PREENGAGEMENT",'ENGAGEMENTS 2026'!O280,IF($H280="PREENGAGE",IF($E280="ATTRIBUE",'ENGAGEMENTS 2026'!AE280,'ENGAGEMENTS 2026'!O280),'ENGAGEMENTS 2026'!AE280))))</f>
        <v>185280</v>
      </c>
      <c r="K280" s="97">
        <f>IF(ISBLANK('ENGAGEMENTS 2026'!W280),"",'ENGAGEMENTS 2026'!W280)</f>
        <v>46387</v>
      </c>
      <c r="L280" s="73">
        <f t="shared" ca="1" si="8"/>
        <v>-99</v>
      </c>
      <c r="M280" t="str">
        <f t="shared" si="9"/>
        <v>Engagé</v>
      </c>
      <c r="N280" t="str">
        <f>IF(ISBLANK('ENGAGEMENTS 2026'!C280),"",'ENGAGEMENTS 2026'!L280)</f>
        <v>Ordinaire</v>
      </c>
      <c r="O280" t="str">
        <f>IF(ISBLANK('ENGAGEMENTS 2026'!C280),"",'ENGAGEMENTS 2026'!M280)</f>
        <v>FONCTIONNEMENT</v>
      </c>
      <c r="P280" t="str">
        <f>IF(ISBLANK('ENGAGEMENTS 2026'!C280),"",'ENGAGEMENTS 2026'!K280)</f>
        <v>NON CONCERNE</v>
      </c>
      <c r="Q280" t="str">
        <f>IF($A280="","",IF(OR($E280="INFRUCTUEUX",$E280="ANNULE"),$A280&amp;"|"&amp;(COUNTIFS($A$2:$A280,$A280,$E$2:$E280,"INFRUCTUEUX")+COUNTIFS($A$2:$A280,$A280,$E$2:$E280,"ANNULE")),""))</f>
        <v/>
      </c>
    </row>
    <row r="281" spans="1:17" x14ac:dyDescent="0.25">
      <c r="A281" t="str">
        <f>IF(ISBLANK('ENGAGEMENTS 2026'!C281),"",IF('ENGAGEMENTS 2026'!C281="DTSI","DCT",'ENGAGEMENTS 2026'!C281))</f>
        <v>ASSADISSA</v>
      </c>
      <c r="B281" t="str">
        <f>IF(ISBLANK('ENGAGEMENTS 2026'!C281),"",'ENGAGEMENTS 2026'!D281)</f>
        <v>PV N° : 03RC2025-DPPCCRTV</v>
      </c>
      <c r="C281" t="str">
        <f>IF(ISBLANK('ENGAGEMENTS 2026'!C281),"",'ENGAGEMENTS 2026'!E281)</f>
        <v>CONTRAT</v>
      </c>
      <c r="D281" t="str">
        <f>IF(ISBLANK('ENGAGEMENTS 2026'!C281),"",'ENGAGEMENTS 2026'!G281)</f>
        <v>FATOUHI HICHAM  -  La préparation de l'émission TV "الدين و القانون" / La présentation de la capsule RD " ''كمالات محمدية''</v>
      </c>
      <c r="E281" t="str">
        <f>IF(ISBLANK('ENGAGEMENTS 2026'!C281),"",'ENGAGEMENTS 2026'!I281)</f>
        <v>APPROUVE</v>
      </c>
      <c r="F281">
        <f>IF(ISBLANK('ENGAGEMENTS 2026'!C281),"",'ENGAGEMENTS 2026'!J281)</f>
        <v>0</v>
      </c>
      <c r="G281" t="str">
        <f>IF(ISBLANK('ENGAGEMENTS 2026'!C281),"",'ENGAGEMENTS 2026'!M281)</f>
        <v>FONCTIONNEMENT</v>
      </c>
      <c r="H281" t="str">
        <f>IF(ISBLANK('ENGAGEMENTS 2026'!C281),"",'ENGAGEMENTS 2026'!AF281)</f>
        <v>ENGAGE</v>
      </c>
      <c r="I281" t="str">
        <f>IF(ISBLANK('ENGAGEMENTS 2026'!C281),"",'ENGAGEMENTS 2026'!H281)</f>
        <v>VALIDE</v>
      </c>
      <c r="J281" s="72">
        <f>IF(ISBLANK('ENGAGEMENTS 2026'!C281),"",IF(AND(OR($E281="INFRUCTUEUX",$E281="ANNULE"),$C281="AOO-M"),'ENGAGEMENTS 2026'!P281,IF($H281="EN COURS DE PREENGAGEMENT",'ENGAGEMENTS 2026'!O281,IF($H281="PREENGAGE",IF($E281="ATTRIBUE",'ENGAGEMENTS 2026'!AE281,'ENGAGEMENTS 2026'!O281),'ENGAGEMENTS 2026'!AE281))))</f>
        <v>138000</v>
      </c>
      <c r="K281" s="97">
        <f>IF(ISBLANK('ENGAGEMENTS 2026'!W281),"",'ENGAGEMENTS 2026'!W281)</f>
        <v>46387</v>
      </c>
      <c r="L281" s="73">
        <f t="shared" ca="1" si="8"/>
        <v>-99</v>
      </c>
      <c r="M281" t="str">
        <f t="shared" si="9"/>
        <v>Engagé</v>
      </c>
      <c r="N281" t="str">
        <f>IF(ISBLANK('ENGAGEMENTS 2026'!C281),"",'ENGAGEMENTS 2026'!L281)</f>
        <v>Ordinaire</v>
      </c>
      <c r="O281" t="str">
        <f>IF(ISBLANK('ENGAGEMENTS 2026'!C281),"",'ENGAGEMENTS 2026'!M281)</f>
        <v>FONCTIONNEMENT</v>
      </c>
      <c r="P281" t="str">
        <f>IF(ISBLANK('ENGAGEMENTS 2026'!C281),"",'ENGAGEMENTS 2026'!K281)</f>
        <v>NON CONCERNE</v>
      </c>
      <c r="Q281" t="str">
        <f>IF($A281="","",IF(OR($E281="INFRUCTUEUX",$E281="ANNULE"),$A281&amp;"|"&amp;(COUNTIFS($A$2:$A281,$A281,$E$2:$E281,"INFRUCTUEUX")+COUNTIFS($A$2:$A281,$A281,$E$2:$E281,"ANNULE")),""))</f>
        <v/>
      </c>
    </row>
    <row r="282" spans="1:17" x14ac:dyDescent="0.25">
      <c r="A282" t="str">
        <f>IF(ISBLANK('ENGAGEMENTS 2026'!C282),"",IF('ENGAGEMENTS 2026'!C282="DTSI","DCT",'ENGAGEMENTS 2026'!C282))</f>
        <v>ASSADISSA</v>
      </c>
      <c r="B282" t="str">
        <f>IF(ISBLANK('ENGAGEMENTS 2026'!C282),"",'ENGAGEMENTS 2026'!D282)</f>
        <v>PV N° : 03RC2025-DPPCCRTV</v>
      </c>
      <c r="C282" t="str">
        <f>IF(ISBLANK('ENGAGEMENTS 2026'!C282),"",'ENGAGEMENTS 2026'!E282)</f>
        <v>CONTRAT</v>
      </c>
      <c r="D282" t="str">
        <f>IF(ISBLANK('ENGAGEMENTS 2026'!C282),"",'ENGAGEMENTS 2026'!G282)</f>
        <v>MOHAMED THAMI EL HARRAK  -  La préparation de la capsule RD " ''كمالات محمدية''</v>
      </c>
      <c r="E282" t="str">
        <f>IF(ISBLANK('ENGAGEMENTS 2026'!C282),"",'ENGAGEMENTS 2026'!I282)</f>
        <v>APPROUVE</v>
      </c>
      <c r="F282">
        <f>IF(ISBLANK('ENGAGEMENTS 2026'!C282),"",'ENGAGEMENTS 2026'!J282)</f>
        <v>0</v>
      </c>
      <c r="G282" t="str">
        <f>IF(ISBLANK('ENGAGEMENTS 2026'!C282),"",'ENGAGEMENTS 2026'!M282)</f>
        <v>FONCTIONNEMENT</v>
      </c>
      <c r="H282" t="str">
        <f>IF(ISBLANK('ENGAGEMENTS 2026'!C282),"",'ENGAGEMENTS 2026'!AF282)</f>
        <v>ENGAGE</v>
      </c>
      <c r="I282" t="str">
        <f>IF(ISBLANK('ENGAGEMENTS 2026'!C282),"",'ENGAGEMENTS 2026'!H282)</f>
        <v>VALIDE</v>
      </c>
      <c r="J282" s="72">
        <f>IF(ISBLANK('ENGAGEMENTS 2026'!C282),"",IF(AND(OR($E282="INFRUCTUEUX",$E282="ANNULE"),$C282="AOO-M"),'ENGAGEMENTS 2026'!P282,IF($H282="EN COURS DE PREENGAGEMENT",'ENGAGEMENTS 2026'!O282,IF($H282="PREENGAGE",IF($E282="ATTRIBUE",'ENGAGEMENTS 2026'!AE282,'ENGAGEMENTS 2026'!O282),'ENGAGEMENTS 2026'!AE282))))</f>
        <v>60000</v>
      </c>
      <c r="K282" s="97">
        <f>IF(ISBLANK('ENGAGEMENTS 2026'!W282),"",'ENGAGEMENTS 2026'!W282)</f>
        <v>46387</v>
      </c>
      <c r="L282" s="73">
        <f t="shared" ca="1" si="8"/>
        <v>-99</v>
      </c>
      <c r="M282" t="str">
        <f t="shared" si="9"/>
        <v>Engagé</v>
      </c>
      <c r="N282" t="str">
        <f>IF(ISBLANK('ENGAGEMENTS 2026'!C282),"",'ENGAGEMENTS 2026'!L282)</f>
        <v>Ordinaire</v>
      </c>
      <c r="O282" t="str">
        <f>IF(ISBLANK('ENGAGEMENTS 2026'!C282),"",'ENGAGEMENTS 2026'!M282)</f>
        <v>FONCTIONNEMENT</v>
      </c>
      <c r="P282" t="str">
        <f>IF(ISBLANK('ENGAGEMENTS 2026'!C282),"",'ENGAGEMENTS 2026'!K282)</f>
        <v>NON CONCERNE</v>
      </c>
      <c r="Q282" t="str">
        <f>IF($A282="","",IF(OR($E282="INFRUCTUEUX",$E282="ANNULE"),$A282&amp;"|"&amp;(COUNTIFS($A$2:$A282,$A282,$E$2:$E282,"INFRUCTUEUX")+COUNTIFS($A$2:$A282,$A282,$E$2:$E282,"ANNULE")),""))</f>
        <v/>
      </c>
    </row>
    <row r="283" spans="1:17" x14ac:dyDescent="0.25">
      <c r="A283" t="str">
        <f>IF(ISBLANK('ENGAGEMENTS 2026'!C283),"",IF('ENGAGEMENTS 2026'!C283="DTSI","DCT",'ENGAGEMENTS 2026'!C283))</f>
        <v>ASSADISSA</v>
      </c>
      <c r="B283" t="str">
        <f>IF(ISBLANK('ENGAGEMENTS 2026'!C283),"",'ENGAGEMENTS 2026'!D283)</f>
        <v>PV N° : 03RC2025-DPPCCRTV</v>
      </c>
      <c r="C283" t="str">
        <f>IF(ISBLANK('ENGAGEMENTS 2026'!C283),"",'ENGAGEMENTS 2026'!E283)</f>
        <v>CONTRAT</v>
      </c>
      <c r="D283" t="str">
        <f>IF(ISBLANK('ENGAGEMENTS 2026'!C283),"",'ENGAGEMENTS 2026'!G283)</f>
        <v>ILYASSE BENNANI  -  La préparation et la présentation de la capsule RD ''ومضات حول الثوابت''</v>
      </c>
      <c r="E283" t="str">
        <f>IF(ISBLANK('ENGAGEMENTS 2026'!C283),"",'ENGAGEMENTS 2026'!I283)</f>
        <v>APPROUVE</v>
      </c>
      <c r="F283">
        <f>IF(ISBLANK('ENGAGEMENTS 2026'!C283),"",'ENGAGEMENTS 2026'!J283)</f>
        <v>0</v>
      </c>
      <c r="G283" t="str">
        <f>IF(ISBLANK('ENGAGEMENTS 2026'!C283),"",'ENGAGEMENTS 2026'!M283)</f>
        <v>FONCTIONNEMENT</v>
      </c>
      <c r="H283" t="str">
        <f>IF(ISBLANK('ENGAGEMENTS 2026'!C283),"",'ENGAGEMENTS 2026'!AF283)</f>
        <v>ENGAGE</v>
      </c>
      <c r="I283" t="str">
        <f>IF(ISBLANK('ENGAGEMENTS 2026'!C283),"",'ENGAGEMENTS 2026'!H283)</f>
        <v>VALIDE</v>
      </c>
      <c r="J283" s="72">
        <f>IF(ISBLANK('ENGAGEMENTS 2026'!C283),"",IF(AND(OR($E283="INFRUCTUEUX",$E283="ANNULE"),$C283="AOO-M"),'ENGAGEMENTS 2026'!P283,IF($H283="EN COURS DE PREENGAGEMENT",'ENGAGEMENTS 2026'!O283,IF($H283="PREENGAGE",IF($E283="ATTRIBUE",'ENGAGEMENTS 2026'!AE283,'ENGAGEMENTS 2026'!O283),'ENGAGEMENTS 2026'!AE283))))</f>
        <v>54000</v>
      </c>
      <c r="K283" s="97">
        <f>IF(ISBLANK('ENGAGEMENTS 2026'!W283),"",'ENGAGEMENTS 2026'!W283)</f>
        <v>46387</v>
      </c>
      <c r="L283" s="73">
        <f t="shared" ca="1" si="8"/>
        <v>-99</v>
      </c>
      <c r="M283" t="str">
        <f t="shared" si="9"/>
        <v>Engagé</v>
      </c>
      <c r="N283" t="str">
        <f>IF(ISBLANK('ENGAGEMENTS 2026'!C283),"",'ENGAGEMENTS 2026'!L283)</f>
        <v>Ordinaire</v>
      </c>
      <c r="O283" t="str">
        <f>IF(ISBLANK('ENGAGEMENTS 2026'!C283),"",'ENGAGEMENTS 2026'!M283)</f>
        <v>FONCTIONNEMENT</v>
      </c>
      <c r="P283" t="str">
        <f>IF(ISBLANK('ENGAGEMENTS 2026'!C283),"",'ENGAGEMENTS 2026'!K283)</f>
        <v>NON CONCERNE</v>
      </c>
      <c r="Q283" t="str">
        <f>IF($A283="","",IF(OR($E283="INFRUCTUEUX",$E283="ANNULE"),$A283&amp;"|"&amp;(COUNTIFS($A$2:$A283,$A283,$E$2:$E283,"INFRUCTUEUX")+COUNTIFS($A$2:$A283,$A283,$E$2:$E283,"ANNULE")),""))</f>
        <v/>
      </c>
    </row>
    <row r="284" spans="1:17" x14ac:dyDescent="0.25">
      <c r="A284" t="str">
        <f>IF(ISBLANK('ENGAGEMENTS 2026'!C284),"",IF('ENGAGEMENTS 2026'!C284="DTSI","DCT",'ENGAGEMENTS 2026'!C284))</f>
        <v>ASSADISSA</v>
      </c>
      <c r="B284" t="str">
        <f>IF(ISBLANK('ENGAGEMENTS 2026'!C284),"",'ENGAGEMENTS 2026'!D284)</f>
        <v>PV N° : 03RC2025-DPPCCRTV</v>
      </c>
      <c r="C284" t="str">
        <f>IF(ISBLANK('ENGAGEMENTS 2026'!C284),"",'ENGAGEMENTS 2026'!E284)</f>
        <v>CONTRAT</v>
      </c>
      <c r="D284" t="str">
        <f>IF(ISBLANK('ENGAGEMENTS 2026'!C284),"",'ENGAGEMENTS 2026'!G284)</f>
        <v>HAMDAOUI FATIHA  -  La préparation et la présentation de l'émission RD "طفل يقرأ"</v>
      </c>
      <c r="E284" t="str">
        <f>IF(ISBLANK('ENGAGEMENTS 2026'!C284),"",'ENGAGEMENTS 2026'!I284)</f>
        <v>APPROUVE</v>
      </c>
      <c r="F284">
        <f>IF(ISBLANK('ENGAGEMENTS 2026'!C284),"",'ENGAGEMENTS 2026'!J284)</f>
        <v>0</v>
      </c>
      <c r="G284" t="str">
        <f>IF(ISBLANK('ENGAGEMENTS 2026'!C284),"",'ENGAGEMENTS 2026'!M284)</f>
        <v>FONCTIONNEMENT</v>
      </c>
      <c r="H284" t="str">
        <f>IF(ISBLANK('ENGAGEMENTS 2026'!C284),"",'ENGAGEMENTS 2026'!AF284)</f>
        <v>ENGAGE</v>
      </c>
      <c r="I284" t="str">
        <f>IF(ISBLANK('ENGAGEMENTS 2026'!C284),"",'ENGAGEMENTS 2026'!H284)</f>
        <v>VALIDE</v>
      </c>
      <c r="J284" s="72">
        <f>IF(ISBLANK('ENGAGEMENTS 2026'!C284),"",IF(AND(OR($E284="INFRUCTUEUX",$E284="ANNULE"),$C284="AOO-M"),'ENGAGEMENTS 2026'!P284,IF($H284="EN COURS DE PREENGAGEMENT",'ENGAGEMENTS 2026'!O284,IF($H284="PREENGAGE",IF($E284="ATTRIBUE",'ENGAGEMENTS 2026'!AE284,'ENGAGEMENTS 2026'!O284),'ENGAGEMENTS 2026'!AE284))))</f>
        <v>60000</v>
      </c>
      <c r="K284" s="97">
        <f>IF(ISBLANK('ENGAGEMENTS 2026'!W284),"",'ENGAGEMENTS 2026'!W284)</f>
        <v>46387</v>
      </c>
      <c r="L284" s="73">
        <f t="shared" ca="1" si="8"/>
        <v>-99</v>
      </c>
      <c r="M284" t="str">
        <f t="shared" si="9"/>
        <v>Engagé</v>
      </c>
      <c r="N284" t="str">
        <f>IF(ISBLANK('ENGAGEMENTS 2026'!C284),"",'ENGAGEMENTS 2026'!L284)</f>
        <v>Ordinaire</v>
      </c>
      <c r="O284" t="str">
        <f>IF(ISBLANK('ENGAGEMENTS 2026'!C284),"",'ENGAGEMENTS 2026'!M284)</f>
        <v>FONCTIONNEMENT</v>
      </c>
      <c r="P284" t="str">
        <f>IF(ISBLANK('ENGAGEMENTS 2026'!C284),"",'ENGAGEMENTS 2026'!K284)</f>
        <v>NON CONCERNE</v>
      </c>
      <c r="Q284" t="str">
        <f>IF($A284="","",IF(OR($E284="INFRUCTUEUX",$E284="ANNULE"),$A284&amp;"|"&amp;(COUNTIFS($A$2:$A284,$A284,$E$2:$E284,"INFRUCTUEUX")+COUNTIFS($A$2:$A284,$A284,$E$2:$E284,"ANNULE")),""))</f>
        <v/>
      </c>
    </row>
    <row r="285" spans="1:17" x14ac:dyDescent="0.25">
      <c r="A285" t="str">
        <f>IF(ISBLANK('ENGAGEMENTS 2026'!C285),"",IF('ENGAGEMENTS 2026'!C285="DTSI","DCT",'ENGAGEMENTS 2026'!C285))</f>
        <v>ASSADISSA</v>
      </c>
      <c r="B285" t="str">
        <f>IF(ISBLANK('ENGAGEMENTS 2026'!C285),"",'ENGAGEMENTS 2026'!D285)</f>
        <v>PV N° : 03RC2025-DPPCCRTV</v>
      </c>
      <c r="C285" t="str">
        <f>IF(ISBLANK('ENGAGEMENTS 2026'!C285),"",'ENGAGEMENTS 2026'!E285)</f>
        <v>CONTRAT</v>
      </c>
      <c r="D285" t="str">
        <f>IF(ISBLANK('ENGAGEMENTS 2026'!C285),"",'ENGAGEMENTS 2026'!G285)</f>
        <v>MOHCIN NORCH  -  La préparation et la présentation de l'émission RD "محافل السماع".</v>
      </c>
      <c r="E285" t="str">
        <f>IF(ISBLANK('ENGAGEMENTS 2026'!C285),"",'ENGAGEMENTS 2026'!I285)</f>
        <v>APPROUVE</v>
      </c>
      <c r="F285">
        <f>IF(ISBLANK('ENGAGEMENTS 2026'!C285),"",'ENGAGEMENTS 2026'!J285)</f>
        <v>0</v>
      </c>
      <c r="G285" t="str">
        <f>IF(ISBLANK('ENGAGEMENTS 2026'!C285),"",'ENGAGEMENTS 2026'!M285)</f>
        <v>FONCTIONNEMENT</v>
      </c>
      <c r="H285" t="str">
        <f>IF(ISBLANK('ENGAGEMENTS 2026'!C285),"",'ENGAGEMENTS 2026'!AF285)</f>
        <v>ENGAGE</v>
      </c>
      <c r="I285" t="str">
        <f>IF(ISBLANK('ENGAGEMENTS 2026'!C285),"",'ENGAGEMENTS 2026'!H285)</f>
        <v>VALIDE</v>
      </c>
      <c r="J285" s="72">
        <f>IF(ISBLANK('ENGAGEMENTS 2026'!C285),"",IF(AND(OR($E285="INFRUCTUEUX",$E285="ANNULE"),$C285="AOO-M"),'ENGAGEMENTS 2026'!P285,IF($H285="EN COURS DE PREENGAGEMENT",'ENGAGEMENTS 2026'!O285,IF($H285="PREENGAGE",IF($E285="ATTRIBUE",'ENGAGEMENTS 2026'!AE285,'ENGAGEMENTS 2026'!O285),'ENGAGEMENTS 2026'!AE285))))</f>
        <v>100000</v>
      </c>
      <c r="K285" s="97">
        <f>IF(ISBLANK('ENGAGEMENTS 2026'!W285),"",'ENGAGEMENTS 2026'!W285)</f>
        <v>46387</v>
      </c>
      <c r="L285" s="73">
        <f t="shared" ca="1" si="8"/>
        <v>-99</v>
      </c>
      <c r="M285" t="str">
        <f t="shared" si="9"/>
        <v>Engagé</v>
      </c>
      <c r="N285" t="str">
        <f>IF(ISBLANK('ENGAGEMENTS 2026'!C285),"",'ENGAGEMENTS 2026'!L285)</f>
        <v>Ordinaire</v>
      </c>
      <c r="O285" t="str">
        <f>IF(ISBLANK('ENGAGEMENTS 2026'!C285),"",'ENGAGEMENTS 2026'!M285)</f>
        <v>FONCTIONNEMENT</v>
      </c>
      <c r="P285" t="str">
        <f>IF(ISBLANK('ENGAGEMENTS 2026'!C285),"",'ENGAGEMENTS 2026'!K285)</f>
        <v>NON CONCERNE</v>
      </c>
      <c r="Q285" t="str">
        <f>IF($A285="","",IF(OR($E285="INFRUCTUEUX",$E285="ANNULE"),$A285&amp;"|"&amp;(COUNTIFS($A$2:$A285,$A285,$E$2:$E285,"INFRUCTUEUX")+COUNTIFS($A$2:$A285,$A285,$E$2:$E285,"ANNULE")),""))</f>
        <v/>
      </c>
    </row>
    <row r="286" spans="1:17" x14ac:dyDescent="0.25">
      <c r="A286" t="str">
        <f>IF(ISBLANK('ENGAGEMENTS 2026'!C286),"",IF('ENGAGEMENTS 2026'!C286="DTSI","DCT",'ENGAGEMENTS 2026'!C286))</f>
        <v>ASSADISSA</v>
      </c>
      <c r="B286" t="str">
        <f>IF(ISBLANK('ENGAGEMENTS 2026'!C286),"",'ENGAGEMENTS 2026'!D286)</f>
        <v>PV N° : 03RC2025-DPPCCRTV</v>
      </c>
      <c r="C286" t="str">
        <f>IF(ISBLANK('ENGAGEMENTS 2026'!C286),"",'ENGAGEMENTS 2026'!E286)</f>
        <v>CONTRAT</v>
      </c>
      <c r="D286" t="str">
        <f>IF(ISBLANK('ENGAGEMENTS 2026'!C286),"",'ENGAGEMENTS 2026'!G286)</f>
        <v>HADDAD ZAKIA   -  La préparation et la présentation de l’émission RD"تاريخ وحضارة".</v>
      </c>
      <c r="E286" t="str">
        <f>IF(ISBLANK('ENGAGEMENTS 2026'!C286),"",'ENGAGEMENTS 2026'!I286)</f>
        <v>APPROUVE</v>
      </c>
      <c r="F286">
        <f>IF(ISBLANK('ENGAGEMENTS 2026'!C286),"",'ENGAGEMENTS 2026'!J286)</f>
        <v>0</v>
      </c>
      <c r="G286" t="str">
        <f>IF(ISBLANK('ENGAGEMENTS 2026'!C286),"",'ENGAGEMENTS 2026'!M286)</f>
        <v>FONCTIONNEMENT</v>
      </c>
      <c r="H286" t="str">
        <f>IF(ISBLANK('ENGAGEMENTS 2026'!C286),"",'ENGAGEMENTS 2026'!AF286)</f>
        <v>ENGAGE</v>
      </c>
      <c r="I286" t="str">
        <f>IF(ISBLANK('ENGAGEMENTS 2026'!C286),"",'ENGAGEMENTS 2026'!H286)</f>
        <v>VALIDE</v>
      </c>
      <c r="J286" s="72">
        <f>IF(ISBLANK('ENGAGEMENTS 2026'!C286),"",IF(AND(OR($E286="INFRUCTUEUX",$E286="ANNULE"),$C286="AOO-M"),'ENGAGEMENTS 2026'!P286,IF($H286="EN COURS DE PREENGAGEMENT",'ENGAGEMENTS 2026'!O286,IF($H286="PREENGAGE",IF($E286="ATTRIBUE",'ENGAGEMENTS 2026'!AE286,'ENGAGEMENTS 2026'!O286),'ENGAGEMENTS 2026'!AE286))))</f>
        <v>26000</v>
      </c>
      <c r="K286" s="97">
        <f>IF(ISBLANK('ENGAGEMENTS 2026'!W286),"",'ENGAGEMENTS 2026'!W286)</f>
        <v>46387</v>
      </c>
      <c r="L286" s="73">
        <f t="shared" ca="1" si="8"/>
        <v>-99</v>
      </c>
      <c r="M286" t="str">
        <f t="shared" si="9"/>
        <v>Engagé</v>
      </c>
      <c r="N286" t="str">
        <f>IF(ISBLANK('ENGAGEMENTS 2026'!C286),"",'ENGAGEMENTS 2026'!L286)</f>
        <v>Ordinaire</v>
      </c>
      <c r="O286" t="str">
        <f>IF(ISBLANK('ENGAGEMENTS 2026'!C286),"",'ENGAGEMENTS 2026'!M286)</f>
        <v>FONCTIONNEMENT</v>
      </c>
      <c r="P286" t="str">
        <f>IF(ISBLANK('ENGAGEMENTS 2026'!C286),"",'ENGAGEMENTS 2026'!K286)</f>
        <v>NON CONCERNE</v>
      </c>
      <c r="Q286" t="str">
        <f>IF($A286="","",IF(OR($E286="INFRUCTUEUX",$E286="ANNULE"),$A286&amp;"|"&amp;(COUNTIFS($A$2:$A286,$A286,$E$2:$E286,"INFRUCTUEUX")+COUNTIFS($A$2:$A286,$A286,$E$2:$E286,"ANNULE")),""))</f>
        <v/>
      </c>
    </row>
    <row r="287" spans="1:17" x14ac:dyDescent="0.25">
      <c r="A287" t="str">
        <f>IF(ISBLANK('ENGAGEMENTS 2026'!C287),"",IF('ENGAGEMENTS 2026'!C287="DTSI","DCT",'ENGAGEMENTS 2026'!C287))</f>
        <v>ASSADISSA</v>
      </c>
      <c r="B287" t="str">
        <f>IF(ISBLANK('ENGAGEMENTS 2026'!C287),"",'ENGAGEMENTS 2026'!D287)</f>
        <v>PV N° : 03RC2025-DPPCCRTV</v>
      </c>
      <c r="C287" t="str">
        <f>IF(ISBLANK('ENGAGEMENTS 2026'!C287),"",'ENGAGEMENTS 2026'!E287)</f>
        <v>CONTRAT</v>
      </c>
      <c r="D287" t="str">
        <f>IF(ISBLANK('ENGAGEMENTS 2026'!C287),"",'ENGAGEMENTS 2026'!G287)</f>
        <v>ILHAM CHAFIK  -  La préparation et la présentation de l'émission RD " التبليغ المبين لمعاني المرشد المعين "</v>
      </c>
      <c r="E287" t="str">
        <f>IF(ISBLANK('ENGAGEMENTS 2026'!C287),"",'ENGAGEMENTS 2026'!I287)</f>
        <v>APPROUVE</v>
      </c>
      <c r="F287">
        <f>IF(ISBLANK('ENGAGEMENTS 2026'!C287),"",'ENGAGEMENTS 2026'!J287)</f>
        <v>0</v>
      </c>
      <c r="G287" t="str">
        <f>IF(ISBLANK('ENGAGEMENTS 2026'!C287),"",'ENGAGEMENTS 2026'!M287)</f>
        <v>FONCTIONNEMENT</v>
      </c>
      <c r="H287" t="str">
        <f>IF(ISBLANK('ENGAGEMENTS 2026'!C287),"",'ENGAGEMENTS 2026'!AF287)</f>
        <v>ENGAGE</v>
      </c>
      <c r="I287" t="str">
        <f>IF(ISBLANK('ENGAGEMENTS 2026'!C287),"",'ENGAGEMENTS 2026'!H287)</f>
        <v>VALIDE</v>
      </c>
      <c r="J287" s="72">
        <f>IF(ISBLANK('ENGAGEMENTS 2026'!C287),"",IF(AND(OR($E287="INFRUCTUEUX",$E287="ANNULE"),$C287="AOO-M"),'ENGAGEMENTS 2026'!P287,IF($H287="EN COURS DE PREENGAGEMENT",'ENGAGEMENTS 2026'!O287,IF($H287="PREENGAGE",IF($E287="ATTRIBUE",'ENGAGEMENTS 2026'!AE287,'ENGAGEMENTS 2026'!O287),'ENGAGEMENTS 2026'!AE287))))</f>
        <v>72000</v>
      </c>
      <c r="K287" s="97">
        <f>IF(ISBLANK('ENGAGEMENTS 2026'!W287),"",'ENGAGEMENTS 2026'!W287)</f>
        <v>46387</v>
      </c>
      <c r="L287" s="73">
        <f t="shared" ca="1" si="8"/>
        <v>-99</v>
      </c>
      <c r="M287" t="str">
        <f t="shared" si="9"/>
        <v>Engagé</v>
      </c>
      <c r="N287" t="str">
        <f>IF(ISBLANK('ENGAGEMENTS 2026'!C287),"",'ENGAGEMENTS 2026'!L287)</f>
        <v>Ordinaire</v>
      </c>
      <c r="O287" t="str">
        <f>IF(ISBLANK('ENGAGEMENTS 2026'!C287),"",'ENGAGEMENTS 2026'!M287)</f>
        <v>FONCTIONNEMENT</v>
      </c>
      <c r="P287" t="str">
        <f>IF(ISBLANK('ENGAGEMENTS 2026'!C287),"",'ENGAGEMENTS 2026'!K287)</f>
        <v>NON CONCERNE</v>
      </c>
      <c r="Q287" t="str">
        <f>IF($A287="","",IF(OR($E287="INFRUCTUEUX",$E287="ANNULE"),$A287&amp;"|"&amp;(COUNTIFS($A$2:$A287,$A287,$E$2:$E287,"INFRUCTUEUX")+COUNTIFS($A$2:$A287,$A287,$E$2:$E287,"ANNULE")),""))</f>
        <v/>
      </c>
    </row>
    <row r="288" spans="1:17" x14ac:dyDescent="0.25">
      <c r="A288" t="str">
        <f>IF(ISBLANK('ENGAGEMENTS 2026'!C288),"",IF('ENGAGEMENTS 2026'!C288="DTSI","DCT",'ENGAGEMENTS 2026'!C288))</f>
        <v>ASSADISSA</v>
      </c>
      <c r="B288" t="str">
        <f>IF(ISBLANK('ENGAGEMENTS 2026'!C288),"",'ENGAGEMENTS 2026'!D288)</f>
        <v>PV N° : 03RC2025-DPPCCRTV</v>
      </c>
      <c r="C288" t="str">
        <f>IF(ISBLANK('ENGAGEMENTS 2026'!C288),"",'ENGAGEMENTS 2026'!E288)</f>
        <v>CONTRAT</v>
      </c>
      <c r="D288" t="str">
        <f>IF(ISBLANK('ENGAGEMENTS 2026'!C288),"",'ENGAGEMENTS 2026'!G288)</f>
        <v>SAID NAQCHI  -  La préparation et la présentation de l'émission TV"مع الشباب"</v>
      </c>
      <c r="E288" t="str">
        <f>IF(ISBLANK('ENGAGEMENTS 2026'!C288),"",'ENGAGEMENTS 2026'!I288)</f>
        <v>APPROUVE</v>
      </c>
      <c r="F288">
        <f>IF(ISBLANK('ENGAGEMENTS 2026'!C288),"",'ENGAGEMENTS 2026'!J288)</f>
        <v>0</v>
      </c>
      <c r="G288" t="str">
        <f>IF(ISBLANK('ENGAGEMENTS 2026'!C288),"",'ENGAGEMENTS 2026'!M288)</f>
        <v>FONCTIONNEMENT</v>
      </c>
      <c r="H288" t="str">
        <f>IF(ISBLANK('ENGAGEMENTS 2026'!C288),"",'ENGAGEMENTS 2026'!AF288)</f>
        <v>ENGAGE</v>
      </c>
      <c r="I288" t="str">
        <f>IF(ISBLANK('ENGAGEMENTS 2026'!C288),"",'ENGAGEMENTS 2026'!H288)</f>
        <v>VALIDE</v>
      </c>
      <c r="J288" s="72">
        <f>IF(ISBLANK('ENGAGEMENTS 2026'!C288),"",IF(AND(OR($E288="INFRUCTUEUX",$E288="ANNULE"),$C288="AOO-M"),'ENGAGEMENTS 2026'!P288,IF($H288="EN COURS DE PREENGAGEMENT",'ENGAGEMENTS 2026'!O288,IF($H288="PREENGAGE",IF($E288="ATTRIBUE",'ENGAGEMENTS 2026'!AE288,'ENGAGEMENTS 2026'!O288),'ENGAGEMENTS 2026'!AE288))))</f>
        <v>208000</v>
      </c>
      <c r="K288" s="97">
        <f>IF(ISBLANK('ENGAGEMENTS 2026'!W288),"",'ENGAGEMENTS 2026'!W288)</f>
        <v>46387</v>
      </c>
      <c r="L288" s="73">
        <f t="shared" ca="1" si="8"/>
        <v>-99</v>
      </c>
      <c r="M288" t="str">
        <f t="shared" si="9"/>
        <v>Engagé</v>
      </c>
      <c r="N288" t="str">
        <f>IF(ISBLANK('ENGAGEMENTS 2026'!C288),"",'ENGAGEMENTS 2026'!L288)</f>
        <v>Ordinaire</v>
      </c>
      <c r="O288" t="str">
        <f>IF(ISBLANK('ENGAGEMENTS 2026'!C288),"",'ENGAGEMENTS 2026'!M288)</f>
        <v>FONCTIONNEMENT</v>
      </c>
      <c r="P288" t="str">
        <f>IF(ISBLANK('ENGAGEMENTS 2026'!C288),"",'ENGAGEMENTS 2026'!K288)</f>
        <v>NON CONCERNE</v>
      </c>
      <c r="Q288" t="str">
        <f>IF($A288="","",IF(OR($E288="INFRUCTUEUX",$E288="ANNULE"),$A288&amp;"|"&amp;(COUNTIFS($A$2:$A288,$A288,$E$2:$E288,"INFRUCTUEUX")+COUNTIFS($A$2:$A288,$A288,$E$2:$E288,"ANNULE")),""))</f>
        <v/>
      </c>
    </row>
    <row r="289" spans="1:17" x14ac:dyDescent="0.25">
      <c r="A289" t="str">
        <f>IF(ISBLANK('ENGAGEMENTS 2026'!C289),"",IF('ENGAGEMENTS 2026'!C289="DTSI","DCT",'ENGAGEMENTS 2026'!C289))</f>
        <v>ASSADISSA</v>
      </c>
      <c r="B289" t="str">
        <f>IF(ISBLANK('ENGAGEMENTS 2026'!C289),"",'ENGAGEMENTS 2026'!D289)</f>
        <v>PV N° : 03RC2025-DPPCCRTV</v>
      </c>
      <c r="C289" t="str">
        <f>IF(ISBLANK('ENGAGEMENTS 2026'!C289),"",'ENGAGEMENTS 2026'!E289)</f>
        <v>CONTRAT</v>
      </c>
      <c r="D289" t="str">
        <f>IF(ISBLANK('ENGAGEMENTS 2026'!C289),"",'ENGAGEMENTS 2026'!G289)</f>
        <v>DINA KADIRI  -  La préparation et la présentation de l'émission TV"LES CHEMINS CROISES"</v>
      </c>
      <c r="E289" t="str">
        <f>IF(ISBLANK('ENGAGEMENTS 2026'!C289),"",'ENGAGEMENTS 2026'!I289)</f>
        <v>APPROUVE</v>
      </c>
      <c r="F289">
        <f>IF(ISBLANK('ENGAGEMENTS 2026'!C289),"",'ENGAGEMENTS 2026'!J289)</f>
        <v>0</v>
      </c>
      <c r="G289" t="str">
        <f>IF(ISBLANK('ENGAGEMENTS 2026'!C289),"",'ENGAGEMENTS 2026'!M289)</f>
        <v>FONCTIONNEMENT</v>
      </c>
      <c r="H289" t="str">
        <f>IF(ISBLANK('ENGAGEMENTS 2026'!C289),"",'ENGAGEMENTS 2026'!AF289)</f>
        <v>ENGAGE</v>
      </c>
      <c r="I289" t="str">
        <f>IF(ISBLANK('ENGAGEMENTS 2026'!C289),"",'ENGAGEMENTS 2026'!H289)</f>
        <v>VALIDE</v>
      </c>
      <c r="J289" s="72">
        <f>IF(ISBLANK('ENGAGEMENTS 2026'!C289),"",IF(AND(OR($E289="INFRUCTUEUX",$E289="ANNULE"),$C289="AOO-M"),'ENGAGEMENTS 2026'!P289,IF($H289="EN COURS DE PREENGAGEMENT",'ENGAGEMENTS 2026'!O289,IF($H289="PREENGAGE",IF($E289="ATTRIBUE",'ENGAGEMENTS 2026'!AE289,'ENGAGEMENTS 2026'!O289),'ENGAGEMENTS 2026'!AE289))))</f>
        <v>130000</v>
      </c>
      <c r="K289" s="97">
        <f>IF(ISBLANK('ENGAGEMENTS 2026'!W289),"",'ENGAGEMENTS 2026'!W289)</f>
        <v>46387</v>
      </c>
      <c r="L289" s="73">
        <f t="shared" ca="1" si="8"/>
        <v>-99</v>
      </c>
      <c r="M289" t="str">
        <f t="shared" si="9"/>
        <v>Engagé</v>
      </c>
      <c r="N289" t="str">
        <f>IF(ISBLANK('ENGAGEMENTS 2026'!C289),"",'ENGAGEMENTS 2026'!L289)</f>
        <v>Ordinaire</v>
      </c>
      <c r="O289" t="str">
        <f>IF(ISBLANK('ENGAGEMENTS 2026'!C289),"",'ENGAGEMENTS 2026'!M289)</f>
        <v>FONCTIONNEMENT</v>
      </c>
      <c r="P289" t="str">
        <f>IF(ISBLANK('ENGAGEMENTS 2026'!C289),"",'ENGAGEMENTS 2026'!K289)</f>
        <v>NON CONCERNE</v>
      </c>
      <c r="Q289" t="str">
        <f>IF($A289="","",IF(OR($E289="INFRUCTUEUX",$E289="ANNULE"),$A289&amp;"|"&amp;(COUNTIFS($A$2:$A289,$A289,$E$2:$E289,"INFRUCTUEUX")+COUNTIFS($A$2:$A289,$A289,$E$2:$E289,"ANNULE")),""))</f>
        <v/>
      </c>
    </row>
    <row r="290" spans="1:17" x14ac:dyDescent="0.25">
      <c r="A290" t="str">
        <f>IF(ISBLANK('ENGAGEMENTS 2026'!C290),"",IF('ENGAGEMENTS 2026'!C290="DTSI","DCT",'ENGAGEMENTS 2026'!C290))</f>
        <v>ASSADISSA</v>
      </c>
      <c r="B290" t="str">
        <f>IF(ISBLANK('ENGAGEMENTS 2026'!C290),"",'ENGAGEMENTS 2026'!D290)</f>
        <v>PV N° : 03RC2025-DPPCCRTV</v>
      </c>
      <c r="C290" t="str">
        <f>IF(ISBLANK('ENGAGEMENTS 2026'!C290),"",'ENGAGEMENTS 2026'!E290)</f>
        <v>CONTRAT</v>
      </c>
      <c r="D290" t="str">
        <f>IF(ISBLANK('ENGAGEMENTS 2026'!C290),"",'ENGAGEMENTS 2026'!G290)</f>
        <v>EL BOUKILI AHMED  -  La préparation et la présentation de l'émission TV " الكلمة السواء"</v>
      </c>
      <c r="E290" t="str">
        <f>IF(ISBLANK('ENGAGEMENTS 2026'!C290),"",'ENGAGEMENTS 2026'!I290)</f>
        <v>APPROUVE</v>
      </c>
      <c r="F290">
        <f>IF(ISBLANK('ENGAGEMENTS 2026'!C290),"",'ENGAGEMENTS 2026'!J290)</f>
        <v>0</v>
      </c>
      <c r="G290" t="str">
        <f>IF(ISBLANK('ENGAGEMENTS 2026'!C290),"",'ENGAGEMENTS 2026'!M290)</f>
        <v>FONCTIONNEMENT</v>
      </c>
      <c r="H290" t="str">
        <f>IF(ISBLANK('ENGAGEMENTS 2026'!C290),"",'ENGAGEMENTS 2026'!AF290)</f>
        <v>ENGAGE</v>
      </c>
      <c r="I290" t="str">
        <f>IF(ISBLANK('ENGAGEMENTS 2026'!C290),"",'ENGAGEMENTS 2026'!H290)</f>
        <v>VALIDE</v>
      </c>
      <c r="J290" s="72">
        <f>IF(ISBLANK('ENGAGEMENTS 2026'!C290),"",IF(AND(OR($E290="INFRUCTUEUX",$E290="ANNULE"),$C290="AOO-M"),'ENGAGEMENTS 2026'!P290,IF($H290="EN COURS DE PREENGAGEMENT",'ENGAGEMENTS 2026'!O290,IF($H290="PREENGAGE",IF($E290="ATTRIBUE",'ENGAGEMENTS 2026'!AE290,'ENGAGEMENTS 2026'!O290),'ENGAGEMENTS 2026'!AE290))))</f>
        <v>208000</v>
      </c>
      <c r="K290" s="97">
        <f>IF(ISBLANK('ENGAGEMENTS 2026'!W290),"",'ENGAGEMENTS 2026'!W290)</f>
        <v>46387</v>
      </c>
      <c r="L290" s="73">
        <f t="shared" ca="1" si="8"/>
        <v>-99</v>
      </c>
      <c r="M290" t="str">
        <f t="shared" si="9"/>
        <v>Engagé</v>
      </c>
      <c r="N290" t="str">
        <f>IF(ISBLANK('ENGAGEMENTS 2026'!C290),"",'ENGAGEMENTS 2026'!L290)</f>
        <v>Ordinaire</v>
      </c>
      <c r="O290" t="str">
        <f>IF(ISBLANK('ENGAGEMENTS 2026'!C290),"",'ENGAGEMENTS 2026'!M290)</f>
        <v>FONCTIONNEMENT</v>
      </c>
      <c r="P290" t="str">
        <f>IF(ISBLANK('ENGAGEMENTS 2026'!C290),"",'ENGAGEMENTS 2026'!K290)</f>
        <v>NON CONCERNE</v>
      </c>
      <c r="Q290" t="str">
        <f>IF($A290="","",IF(OR($E290="INFRUCTUEUX",$E290="ANNULE"),$A290&amp;"|"&amp;(COUNTIFS($A$2:$A290,$A290,$E$2:$E290,"INFRUCTUEUX")+COUNTIFS($A$2:$A290,$A290,$E$2:$E290,"ANNULE")),""))</f>
        <v/>
      </c>
    </row>
    <row r="291" spans="1:17" x14ac:dyDescent="0.25">
      <c r="A291" t="str">
        <f>IF(ISBLANK('ENGAGEMENTS 2026'!C291),"",IF('ENGAGEMENTS 2026'!C291="DTSI","DCT",'ENGAGEMENTS 2026'!C291))</f>
        <v>ASSADISSA</v>
      </c>
      <c r="B291" t="str">
        <f>IF(ISBLANK('ENGAGEMENTS 2026'!C291),"",'ENGAGEMENTS 2026'!D291)</f>
        <v>PV N° : 03RC2025-DPPCCRTV</v>
      </c>
      <c r="C291" t="str">
        <f>IF(ISBLANK('ENGAGEMENTS 2026'!C291),"",'ENGAGEMENTS 2026'!E291)</f>
        <v>CONTRAT</v>
      </c>
      <c r="D291" t="str">
        <f>IF(ISBLANK('ENGAGEMENTS 2026'!C291),"",'ENGAGEMENTS 2026'!G291)</f>
        <v>BIHI SAID  -  La préparation et la présentation de l'émission TV " قضايا التبليغ"</v>
      </c>
      <c r="E291" t="str">
        <f>IF(ISBLANK('ENGAGEMENTS 2026'!C291),"",'ENGAGEMENTS 2026'!I291)</f>
        <v>APPROUVE</v>
      </c>
      <c r="F291">
        <f>IF(ISBLANK('ENGAGEMENTS 2026'!C291),"",'ENGAGEMENTS 2026'!J291)</f>
        <v>0</v>
      </c>
      <c r="G291" t="str">
        <f>IF(ISBLANK('ENGAGEMENTS 2026'!C291),"",'ENGAGEMENTS 2026'!M291)</f>
        <v>FONCTIONNEMENT</v>
      </c>
      <c r="H291" t="str">
        <f>IF(ISBLANK('ENGAGEMENTS 2026'!C291),"",'ENGAGEMENTS 2026'!AF291)</f>
        <v>ENGAGE</v>
      </c>
      <c r="I291" t="str">
        <f>IF(ISBLANK('ENGAGEMENTS 2026'!C291),"",'ENGAGEMENTS 2026'!H291)</f>
        <v>VALIDE</v>
      </c>
      <c r="J291" s="72">
        <f>IF(ISBLANK('ENGAGEMENTS 2026'!C291),"",IF(AND(OR($E291="INFRUCTUEUX",$E291="ANNULE"),$C291="AOO-M"),'ENGAGEMENTS 2026'!P291,IF($H291="EN COURS DE PREENGAGEMENT",'ENGAGEMENTS 2026'!O291,IF($H291="PREENGAGE",IF($E291="ATTRIBUE",'ENGAGEMENTS 2026'!AE291,'ENGAGEMENTS 2026'!O291),'ENGAGEMENTS 2026'!AE291))))</f>
        <v>148200</v>
      </c>
      <c r="K291" s="97">
        <f>IF(ISBLANK('ENGAGEMENTS 2026'!W291),"",'ENGAGEMENTS 2026'!W291)</f>
        <v>46387</v>
      </c>
      <c r="L291" s="73">
        <f t="shared" ca="1" si="8"/>
        <v>-99</v>
      </c>
      <c r="M291" t="str">
        <f t="shared" si="9"/>
        <v>Engagé</v>
      </c>
      <c r="N291" t="str">
        <f>IF(ISBLANK('ENGAGEMENTS 2026'!C291),"",'ENGAGEMENTS 2026'!L291)</f>
        <v>Ordinaire</v>
      </c>
      <c r="O291" t="str">
        <f>IF(ISBLANK('ENGAGEMENTS 2026'!C291),"",'ENGAGEMENTS 2026'!M291)</f>
        <v>FONCTIONNEMENT</v>
      </c>
      <c r="P291" t="str">
        <f>IF(ISBLANK('ENGAGEMENTS 2026'!C291),"",'ENGAGEMENTS 2026'!K291)</f>
        <v>NON CONCERNE</v>
      </c>
      <c r="Q291" t="str">
        <f>IF($A291="","",IF(OR($E291="INFRUCTUEUX",$E291="ANNULE"),$A291&amp;"|"&amp;(COUNTIFS($A$2:$A291,$A291,$E$2:$E291,"INFRUCTUEUX")+COUNTIFS($A$2:$A291,$A291,$E$2:$E291,"ANNULE")),""))</f>
        <v/>
      </c>
    </row>
    <row r="292" spans="1:17" x14ac:dyDescent="0.25">
      <c r="A292" t="str">
        <f>IF(ISBLANK('ENGAGEMENTS 2026'!C292),"",IF('ENGAGEMENTS 2026'!C292="DTSI","DCT",'ENGAGEMENTS 2026'!C292))</f>
        <v>ASSADISSA</v>
      </c>
      <c r="B292" t="str">
        <f>IF(ISBLANK('ENGAGEMENTS 2026'!C292),"",'ENGAGEMENTS 2026'!D292)</f>
        <v>PV N° : 03RC2025-DPPCCRTV</v>
      </c>
      <c r="C292" t="str">
        <f>IF(ISBLANK('ENGAGEMENTS 2026'!C292),"",'ENGAGEMENTS 2026'!E292)</f>
        <v>CONTRAT</v>
      </c>
      <c r="D292" t="str">
        <f>IF(ISBLANK('ENGAGEMENTS 2026'!C292),"",'ENGAGEMENTS 2026'!G292)</f>
        <v>AMHARAR ILYASS  -  La préparation et la présentation de l'émission TV "LES CONSTANCES RELEGIEUSES".</v>
      </c>
      <c r="E292" t="str">
        <f>IF(ISBLANK('ENGAGEMENTS 2026'!C292),"",'ENGAGEMENTS 2026'!I292)</f>
        <v>APPROUVE</v>
      </c>
      <c r="F292">
        <f>IF(ISBLANK('ENGAGEMENTS 2026'!C292),"",'ENGAGEMENTS 2026'!J292)</f>
        <v>0</v>
      </c>
      <c r="G292" t="str">
        <f>IF(ISBLANK('ENGAGEMENTS 2026'!C292),"",'ENGAGEMENTS 2026'!M292)</f>
        <v>FONCTIONNEMENT</v>
      </c>
      <c r="H292" t="str">
        <f>IF(ISBLANK('ENGAGEMENTS 2026'!C292),"",'ENGAGEMENTS 2026'!AF292)</f>
        <v>ENGAGE</v>
      </c>
      <c r="I292" t="str">
        <f>IF(ISBLANK('ENGAGEMENTS 2026'!C292),"",'ENGAGEMENTS 2026'!H292)</f>
        <v>VALIDE</v>
      </c>
      <c r="J292" s="72">
        <f>IF(ISBLANK('ENGAGEMENTS 2026'!C292),"",IF(AND(OR($E292="INFRUCTUEUX",$E292="ANNULE"),$C292="AOO-M"),'ENGAGEMENTS 2026'!P292,IF($H292="EN COURS DE PREENGAGEMENT",'ENGAGEMENTS 2026'!O292,IF($H292="PREENGAGE",IF($E292="ATTRIBUE",'ENGAGEMENTS 2026'!AE292,'ENGAGEMENTS 2026'!O292),'ENGAGEMENTS 2026'!AE292))))</f>
        <v>85800</v>
      </c>
      <c r="K292" s="97">
        <f>IF(ISBLANK('ENGAGEMENTS 2026'!W292),"",'ENGAGEMENTS 2026'!W292)</f>
        <v>46387</v>
      </c>
      <c r="L292" s="73">
        <f t="shared" ca="1" si="8"/>
        <v>-99</v>
      </c>
      <c r="M292" t="str">
        <f t="shared" si="9"/>
        <v>Engagé</v>
      </c>
      <c r="N292" t="str">
        <f>IF(ISBLANK('ENGAGEMENTS 2026'!C292),"",'ENGAGEMENTS 2026'!L292)</f>
        <v>Ordinaire</v>
      </c>
      <c r="O292" t="str">
        <f>IF(ISBLANK('ENGAGEMENTS 2026'!C292),"",'ENGAGEMENTS 2026'!M292)</f>
        <v>FONCTIONNEMENT</v>
      </c>
      <c r="P292" t="str">
        <f>IF(ISBLANK('ENGAGEMENTS 2026'!C292),"",'ENGAGEMENTS 2026'!K292)</f>
        <v>NON CONCERNE</v>
      </c>
      <c r="Q292" t="str">
        <f>IF($A292="","",IF(OR($E292="INFRUCTUEUX",$E292="ANNULE"),$A292&amp;"|"&amp;(COUNTIFS($A$2:$A292,$A292,$E$2:$E292,"INFRUCTUEUX")+COUNTIFS($A$2:$A292,$A292,$E$2:$E292,"ANNULE")),""))</f>
        <v/>
      </c>
    </row>
    <row r="293" spans="1:17" x14ac:dyDescent="0.25">
      <c r="A293" t="str">
        <f>IF(ISBLANK('ENGAGEMENTS 2026'!C293),"",IF('ENGAGEMENTS 2026'!C293="DTSI","DCT",'ENGAGEMENTS 2026'!C293))</f>
        <v>ASSADISSA</v>
      </c>
      <c r="B293" t="str">
        <f>IF(ISBLANK('ENGAGEMENTS 2026'!C293),"",'ENGAGEMENTS 2026'!D293)</f>
        <v>PV N° : 03RC2025-DPPCCRTV</v>
      </c>
      <c r="C293" t="str">
        <f>IF(ISBLANK('ENGAGEMENTS 2026'!C293),"",'ENGAGEMENTS 2026'!E293)</f>
        <v>CONTRAT</v>
      </c>
      <c r="D293" t="str">
        <f>IF(ISBLANK('ENGAGEMENTS 2026'!C293),"",'ENGAGEMENTS 2026'!G293)</f>
        <v>ABDELKAMEL DINIA  -  La préparation et la présentation de l'émission RD intitulée ''مذاكرات''</v>
      </c>
      <c r="E293" t="str">
        <f>IF(ISBLANK('ENGAGEMENTS 2026'!C293),"",'ENGAGEMENTS 2026'!I293)</f>
        <v>APPROUVE</v>
      </c>
      <c r="F293">
        <f>IF(ISBLANK('ENGAGEMENTS 2026'!C293),"",'ENGAGEMENTS 2026'!J293)</f>
        <v>0</v>
      </c>
      <c r="G293" t="str">
        <f>IF(ISBLANK('ENGAGEMENTS 2026'!C293),"",'ENGAGEMENTS 2026'!M293)</f>
        <v>FONCTIONNEMENT</v>
      </c>
      <c r="H293" t="str">
        <f>IF(ISBLANK('ENGAGEMENTS 2026'!C293),"",'ENGAGEMENTS 2026'!AF293)</f>
        <v>ENGAGE</v>
      </c>
      <c r="I293" t="str">
        <f>IF(ISBLANK('ENGAGEMENTS 2026'!C293),"",'ENGAGEMENTS 2026'!H293)</f>
        <v>VALIDE</v>
      </c>
      <c r="J293" s="72">
        <f>IF(ISBLANK('ENGAGEMENTS 2026'!C293),"",IF(AND(OR($E293="INFRUCTUEUX",$E293="ANNULE"),$C293="AOO-M"),'ENGAGEMENTS 2026'!P293,IF($H293="EN COURS DE PREENGAGEMENT",'ENGAGEMENTS 2026'!O293,IF($H293="PREENGAGE",IF($E293="ATTRIBUE",'ENGAGEMENTS 2026'!AE293,'ENGAGEMENTS 2026'!O293),'ENGAGEMENTS 2026'!AE293))))</f>
        <v>72000</v>
      </c>
      <c r="K293" s="97">
        <f>IF(ISBLANK('ENGAGEMENTS 2026'!W293),"",'ENGAGEMENTS 2026'!W293)</f>
        <v>46387</v>
      </c>
      <c r="L293" s="73">
        <f t="shared" ca="1" si="8"/>
        <v>-99</v>
      </c>
      <c r="M293" t="str">
        <f t="shared" si="9"/>
        <v>Engagé</v>
      </c>
      <c r="N293" t="str">
        <f>IF(ISBLANK('ENGAGEMENTS 2026'!C293),"",'ENGAGEMENTS 2026'!L293)</f>
        <v>Ordinaire</v>
      </c>
      <c r="O293" t="str">
        <f>IF(ISBLANK('ENGAGEMENTS 2026'!C293),"",'ENGAGEMENTS 2026'!M293)</f>
        <v>FONCTIONNEMENT</v>
      </c>
      <c r="P293" t="str">
        <f>IF(ISBLANK('ENGAGEMENTS 2026'!C293),"",'ENGAGEMENTS 2026'!K293)</f>
        <v>NON CONCERNE</v>
      </c>
      <c r="Q293" t="str">
        <f>IF($A293="","",IF(OR($E293="INFRUCTUEUX",$E293="ANNULE"),$A293&amp;"|"&amp;(COUNTIFS($A$2:$A293,$A293,$E$2:$E293,"INFRUCTUEUX")+COUNTIFS($A$2:$A293,$A293,$E$2:$E293,"ANNULE")),""))</f>
        <v/>
      </c>
    </row>
    <row r="294" spans="1:17" x14ac:dyDescent="0.25">
      <c r="A294" t="str">
        <f>IF(ISBLANK('ENGAGEMENTS 2026'!C294),"",IF('ENGAGEMENTS 2026'!C294="DTSI","DCT",'ENGAGEMENTS 2026'!C294))</f>
        <v>ASSADISSA</v>
      </c>
      <c r="B294" t="str">
        <f>IF(ISBLANK('ENGAGEMENTS 2026'!C294),"",'ENGAGEMENTS 2026'!D294)</f>
        <v>PV N° : 03RC2025-DPPCCRTV</v>
      </c>
      <c r="C294" t="str">
        <f>IF(ISBLANK('ENGAGEMENTS 2026'!C294),"",'ENGAGEMENTS 2026'!E294)</f>
        <v>CONTRAT</v>
      </c>
      <c r="D294" t="str">
        <f>IF(ISBLANK('ENGAGEMENTS 2026'!C294),"",'ENGAGEMENTS 2026'!G294)</f>
        <v>WAFAE JABRANE  -  La préparation et la présentation de l'émission TV "جسور"</v>
      </c>
      <c r="E294" t="str">
        <f>IF(ISBLANK('ENGAGEMENTS 2026'!C294),"",'ENGAGEMENTS 2026'!I294)</f>
        <v>APPROUVE</v>
      </c>
      <c r="F294">
        <f>IF(ISBLANK('ENGAGEMENTS 2026'!C294),"",'ENGAGEMENTS 2026'!J294)</f>
        <v>0</v>
      </c>
      <c r="G294" t="str">
        <f>IF(ISBLANK('ENGAGEMENTS 2026'!C294),"",'ENGAGEMENTS 2026'!M294)</f>
        <v>FONCTIONNEMENT</v>
      </c>
      <c r="H294" t="str">
        <f>IF(ISBLANK('ENGAGEMENTS 2026'!C294),"",'ENGAGEMENTS 2026'!AF294)</f>
        <v>ENGAGE</v>
      </c>
      <c r="I294" t="str">
        <f>IF(ISBLANK('ENGAGEMENTS 2026'!C294),"",'ENGAGEMENTS 2026'!H294)</f>
        <v>VALIDE</v>
      </c>
      <c r="J294" s="72">
        <f>IF(ISBLANK('ENGAGEMENTS 2026'!C294),"",IF(AND(OR($E294="INFRUCTUEUX",$E294="ANNULE"),$C294="AOO-M"),'ENGAGEMENTS 2026'!P294,IF($H294="EN COURS DE PREENGAGEMENT",'ENGAGEMENTS 2026'!O294,IF($H294="PREENGAGE",IF($E294="ATTRIBUE",'ENGAGEMENTS 2026'!AE294,'ENGAGEMENTS 2026'!O294),'ENGAGEMENTS 2026'!AE294))))</f>
        <v>156000</v>
      </c>
      <c r="K294" s="97">
        <f>IF(ISBLANK('ENGAGEMENTS 2026'!W294),"",'ENGAGEMENTS 2026'!W294)</f>
        <v>46387</v>
      </c>
      <c r="L294" s="73">
        <f t="shared" ca="1" si="8"/>
        <v>-99</v>
      </c>
      <c r="M294" t="str">
        <f t="shared" si="9"/>
        <v>Engagé</v>
      </c>
      <c r="N294" t="str">
        <f>IF(ISBLANK('ENGAGEMENTS 2026'!C294),"",'ENGAGEMENTS 2026'!L294)</f>
        <v>Ordinaire</v>
      </c>
      <c r="O294" t="str">
        <f>IF(ISBLANK('ENGAGEMENTS 2026'!C294),"",'ENGAGEMENTS 2026'!M294)</f>
        <v>FONCTIONNEMENT</v>
      </c>
      <c r="P294" t="str">
        <f>IF(ISBLANK('ENGAGEMENTS 2026'!C294),"",'ENGAGEMENTS 2026'!K294)</f>
        <v>NON CONCERNE</v>
      </c>
      <c r="Q294" t="str">
        <f>IF($A294="","",IF(OR($E294="INFRUCTUEUX",$E294="ANNULE"),$A294&amp;"|"&amp;(COUNTIFS($A$2:$A294,$A294,$E$2:$E294,"INFRUCTUEUX")+COUNTIFS($A$2:$A294,$A294,$E$2:$E294,"ANNULE")),""))</f>
        <v/>
      </c>
    </row>
    <row r="295" spans="1:17" x14ac:dyDescent="0.25">
      <c r="A295" t="str">
        <f>IF(ISBLANK('ENGAGEMENTS 2026'!C295),"",IF('ENGAGEMENTS 2026'!C295="DTSI","DCT",'ENGAGEMENTS 2026'!C295))</f>
        <v>ASSADISSA</v>
      </c>
      <c r="B295" t="str">
        <f>IF(ISBLANK('ENGAGEMENTS 2026'!C295),"",'ENGAGEMENTS 2026'!D295)</f>
        <v>PV N° : 03RC2025-DPPCCRTV</v>
      </c>
      <c r="C295" t="str">
        <f>IF(ISBLANK('ENGAGEMENTS 2026'!C295),"",'ENGAGEMENTS 2026'!E295)</f>
        <v>CONTRAT</v>
      </c>
      <c r="D295" t="str">
        <f>IF(ISBLANK('ENGAGEMENTS 2026'!C295),"",'ENGAGEMENTS 2026'!G295)</f>
        <v>ENNAJI AL AMJAD  -  La préparation et la présentation de l'émission TV ''استهلال لست وحدك''</v>
      </c>
      <c r="E295" t="str">
        <f>IF(ISBLANK('ENGAGEMENTS 2026'!C295),"",'ENGAGEMENTS 2026'!I295)</f>
        <v>APPROUVE</v>
      </c>
      <c r="F295">
        <f>IF(ISBLANK('ENGAGEMENTS 2026'!C295),"",'ENGAGEMENTS 2026'!J295)</f>
        <v>0</v>
      </c>
      <c r="G295" t="str">
        <f>IF(ISBLANK('ENGAGEMENTS 2026'!C295),"",'ENGAGEMENTS 2026'!M295)</f>
        <v>FONCTIONNEMENT</v>
      </c>
      <c r="H295" t="str">
        <f>IF(ISBLANK('ENGAGEMENTS 2026'!C295),"",'ENGAGEMENTS 2026'!AF295)</f>
        <v>ENGAGE</v>
      </c>
      <c r="I295" t="str">
        <f>IF(ISBLANK('ENGAGEMENTS 2026'!C295),"",'ENGAGEMENTS 2026'!H295)</f>
        <v>VALIDE</v>
      </c>
      <c r="J295" s="72">
        <f>IF(ISBLANK('ENGAGEMENTS 2026'!C295),"",IF(AND(OR($E295="INFRUCTUEUX",$E295="ANNULE"),$C295="AOO-M"),'ENGAGEMENTS 2026'!P295,IF($H295="EN COURS DE PREENGAGEMENT",'ENGAGEMENTS 2026'!O295,IF($H295="PREENGAGE",IF($E295="ATTRIBUE",'ENGAGEMENTS 2026'!AE295,'ENGAGEMENTS 2026'!O295),'ENGAGEMENTS 2026'!AE295))))</f>
        <v>128000</v>
      </c>
      <c r="K295" s="97">
        <f>IF(ISBLANK('ENGAGEMENTS 2026'!W295),"",'ENGAGEMENTS 2026'!W295)</f>
        <v>46387</v>
      </c>
      <c r="L295" s="73">
        <f t="shared" ca="1" si="8"/>
        <v>-99</v>
      </c>
      <c r="M295" t="str">
        <f t="shared" si="9"/>
        <v>Engagé</v>
      </c>
      <c r="N295" t="str">
        <f>IF(ISBLANK('ENGAGEMENTS 2026'!C295),"",'ENGAGEMENTS 2026'!L295)</f>
        <v>Ordinaire</v>
      </c>
      <c r="O295" t="str">
        <f>IF(ISBLANK('ENGAGEMENTS 2026'!C295),"",'ENGAGEMENTS 2026'!M295)</f>
        <v>FONCTIONNEMENT</v>
      </c>
      <c r="P295" t="str">
        <f>IF(ISBLANK('ENGAGEMENTS 2026'!C295),"",'ENGAGEMENTS 2026'!K295)</f>
        <v>NON CONCERNE</v>
      </c>
      <c r="Q295" t="str">
        <f>IF($A295="","",IF(OR($E295="INFRUCTUEUX",$E295="ANNULE"),$A295&amp;"|"&amp;(COUNTIFS($A$2:$A295,$A295,$E$2:$E295,"INFRUCTUEUX")+COUNTIFS($A$2:$A295,$A295,$E$2:$E295,"ANNULE")),""))</f>
        <v/>
      </c>
    </row>
    <row r="296" spans="1:17" x14ac:dyDescent="0.25">
      <c r="A296" t="str">
        <f>IF(ISBLANK('ENGAGEMENTS 2026'!C296),"",IF('ENGAGEMENTS 2026'!C296="DTSI","DCT",'ENGAGEMENTS 2026'!C296))</f>
        <v>ASSADISSA</v>
      </c>
      <c r="B296" t="str">
        <f>IF(ISBLANK('ENGAGEMENTS 2026'!C296),"",'ENGAGEMENTS 2026'!D296)</f>
        <v>PV N° : 03RC2025-DPPCCRTV</v>
      </c>
      <c r="C296" t="str">
        <f>IF(ISBLANK('ENGAGEMENTS 2026'!C296),"",'ENGAGEMENTS 2026'!E296)</f>
        <v>CONTRAT</v>
      </c>
      <c r="D296" t="str">
        <f>IF(ISBLANK('ENGAGEMENTS 2026'!C296),"",'ENGAGEMENTS 2026'!G296)</f>
        <v>AMINA IRAQI HOUSSAINI  -  La préparation et la présentation de l'émission RD"لحظة لصحتك"</v>
      </c>
      <c r="E296" t="str">
        <f>IF(ISBLANK('ENGAGEMENTS 2026'!C296),"",'ENGAGEMENTS 2026'!I296)</f>
        <v>APPROUVE</v>
      </c>
      <c r="F296">
        <f>IF(ISBLANK('ENGAGEMENTS 2026'!C296),"",'ENGAGEMENTS 2026'!J296)</f>
        <v>0</v>
      </c>
      <c r="G296" t="str">
        <f>IF(ISBLANK('ENGAGEMENTS 2026'!C296),"",'ENGAGEMENTS 2026'!M296)</f>
        <v>FONCTIONNEMENT</v>
      </c>
      <c r="H296" t="str">
        <f>IF(ISBLANK('ENGAGEMENTS 2026'!C296),"",'ENGAGEMENTS 2026'!AF296)</f>
        <v>ENGAGE</v>
      </c>
      <c r="I296" t="str">
        <f>IF(ISBLANK('ENGAGEMENTS 2026'!C296),"",'ENGAGEMENTS 2026'!H296)</f>
        <v>VALIDE</v>
      </c>
      <c r="J296" s="72">
        <f>IF(ISBLANK('ENGAGEMENTS 2026'!C296),"",IF(AND(OR($E296="INFRUCTUEUX",$E296="ANNULE"),$C296="AOO-M"),'ENGAGEMENTS 2026'!P296,IF($H296="EN COURS DE PREENGAGEMENT",'ENGAGEMENTS 2026'!O296,IF($H296="PREENGAGE",IF($E296="ATTRIBUE",'ENGAGEMENTS 2026'!AE296,'ENGAGEMENTS 2026'!O296),'ENGAGEMENTS 2026'!AE296))))</f>
        <v>24000</v>
      </c>
      <c r="K296" s="97">
        <f>IF(ISBLANK('ENGAGEMENTS 2026'!W296),"",'ENGAGEMENTS 2026'!W296)</f>
        <v>46387</v>
      </c>
      <c r="L296" s="73">
        <f t="shared" ca="1" si="8"/>
        <v>-99</v>
      </c>
      <c r="M296" t="str">
        <f t="shared" si="9"/>
        <v>Engagé</v>
      </c>
      <c r="N296" t="str">
        <f>IF(ISBLANK('ENGAGEMENTS 2026'!C296),"",'ENGAGEMENTS 2026'!L296)</f>
        <v>Ordinaire</v>
      </c>
      <c r="O296" t="str">
        <f>IF(ISBLANK('ENGAGEMENTS 2026'!C296),"",'ENGAGEMENTS 2026'!M296)</f>
        <v>FONCTIONNEMENT</v>
      </c>
      <c r="P296" t="str">
        <f>IF(ISBLANK('ENGAGEMENTS 2026'!C296),"",'ENGAGEMENTS 2026'!K296)</f>
        <v>NON CONCERNE</v>
      </c>
      <c r="Q296" t="str">
        <f>IF($A296="","",IF(OR($E296="INFRUCTUEUX",$E296="ANNULE"),$A296&amp;"|"&amp;(COUNTIFS($A$2:$A296,$A296,$E$2:$E296,"INFRUCTUEUX")+COUNTIFS($A$2:$A296,$A296,$E$2:$E296,"ANNULE")),""))</f>
        <v/>
      </c>
    </row>
    <row r="297" spans="1:17" x14ac:dyDescent="0.25">
      <c r="A297" t="str">
        <f>IF(ISBLANK('ENGAGEMENTS 2026'!C297),"",IF('ENGAGEMENTS 2026'!C297="DTSI","DCT",'ENGAGEMENTS 2026'!C297))</f>
        <v>ASSADISSA</v>
      </c>
      <c r="B297" t="str">
        <f>IF(ISBLANK('ENGAGEMENTS 2026'!C297),"",'ENGAGEMENTS 2026'!D297)</f>
        <v>PV N° : 03RC2025-DPPCCRTV</v>
      </c>
      <c r="C297" t="str">
        <f>IF(ISBLANK('ENGAGEMENTS 2026'!C297),"",'ENGAGEMENTS 2026'!E297)</f>
        <v>CONTRAT</v>
      </c>
      <c r="D297" t="str">
        <f>IF(ISBLANK('ENGAGEMENTS 2026'!C297),"",'ENGAGEMENTS 2026'!G297)</f>
        <v>KHALID SAQI  -  La préparation et la présentation de l'émission radiophonique intitulée ''الرسالة الخالدة''</v>
      </c>
      <c r="E297" t="str">
        <f>IF(ISBLANK('ENGAGEMENTS 2026'!C297),"",'ENGAGEMENTS 2026'!I297)</f>
        <v>APPROUVE</v>
      </c>
      <c r="F297">
        <f>IF(ISBLANK('ENGAGEMENTS 2026'!C297),"",'ENGAGEMENTS 2026'!J297)</f>
        <v>0</v>
      </c>
      <c r="G297" t="str">
        <f>IF(ISBLANK('ENGAGEMENTS 2026'!C297),"",'ENGAGEMENTS 2026'!M297)</f>
        <v>FONCTIONNEMENT</v>
      </c>
      <c r="H297" t="str">
        <f>IF(ISBLANK('ENGAGEMENTS 2026'!C297),"",'ENGAGEMENTS 2026'!AF297)</f>
        <v>ENGAGE</v>
      </c>
      <c r="I297" t="str">
        <f>IF(ISBLANK('ENGAGEMENTS 2026'!C297),"",'ENGAGEMENTS 2026'!H297)</f>
        <v>VALIDE</v>
      </c>
      <c r="J297" s="72">
        <f>IF(ISBLANK('ENGAGEMENTS 2026'!C297),"",IF(AND(OR($E297="INFRUCTUEUX",$E297="ANNULE"),$C297="AOO-M"),'ENGAGEMENTS 2026'!P297,IF($H297="EN COURS DE PREENGAGEMENT",'ENGAGEMENTS 2026'!O297,IF($H297="PREENGAGE",IF($E297="ATTRIBUE",'ENGAGEMENTS 2026'!AE297,'ENGAGEMENTS 2026'!O297),'ENGAGEMENTS 2026'!AE297))))</f>
        <v>45000</v>
      </c>
      <c r="K297" s="97">
        <f>IF(ISBLANK('ENGAGEMENTS 2026'!W297),"",'ENGAGEMENTS 2026'!W297)</f>
        <v>46387</v>
      </c>
      <c r="L297" s="73">
        <f t="shared" ca="1" si="8"/>
        <v>-99</v>
      </c>
      <c r="M297" t="str">
        <f t="shared" si="9"/>
        <v>Engagé</v>
      </c>
      <c r="N297" t="str">
        <f>IF(ISBLANK('ENGAGEMENTS 2026'!C297),"",'ENGAGEMENTS 2026'!L297)</f>
        <v>Ordinaire</v>
      </c>
      <c r="O297" t="str">
        <f>IF(ISBLANK('ENGAGEMENTS 2026'!C297),"",'ENGAGEMENTS 2026'!M297)</f>
        <v>FONCTIONNEMENT</v>
      </c>
      <c r="P297" t="str">
        <f>IF(ISBLANK('ENGAGEMENTS 2026'!C297),"",'ENGAGEMENTS 2026'!K297)</f>
        <v>NON CONCERNE</v>
      </c>
      <c r="Q297" t="str">
        <f>IF($A297="","",IF(OR($E297="INFRUCTUEUX",$E297="ANNULE"),$A297&amp;"|"&amp;(COUNTIFS($A$2:$A297,$A297,$E$2:$E297,"INFRUCTUEUX")+COUNTIFS($A$2:$A297,$A297,$E$2:$E297,"ANNULE")),""))</f>
        <v/>
      </c>
    </row>
    <row r="298" spans="1:17" x14ac:dyDescent="0.25">
      <c r="A298" t="str">
        <f>IF(ISBLANK('ENGAGEMENTS 2026'!C298),"",IF('ENGAGEMENTS 2026'!C298="DTSI","DCT",'ENGAGEMENTS 2026'!C298))</f>
        <v>ASSADISSA</v>
      </c>
      <c r="B298" t="str">
        <f>IF(ISBLANK('ENGAGEMENTS 2026'!C298),"",'ENGAGEMENTS 2026'!D298)</f>
        <v>PV N° : 03RC2025-DPPCCRTV</v>
      </c>
      <c r="C298" t="str">
        <f>IF(ISBLANK('ENGAGEMENTS 2026'!C298),"",'ENGAGEMENTS 2026'!E298)</f>
        <v>CONTRAT</v>
      </c>
      <c r="D298" t="str">
        <f>IF(ISBLANK('ENGAGEMENTS 2026'!C298),"",'ENGAGEMENTS 2026'!G298)</f>
        <v>ZINEB HIDRA  -  La préparation et la présentation de l'émission TV intitulée ''لتسكنوا إليها ''</v>
      </c>
      <c r="E298" t="str">
        <f>IF(ISBLANK('ENGAGEMENTS 2026'!C298),"",'ENGAGEMENTS 2026'!I298)</f>
        <v>APPROUVE</v>
      </c>
      <c r="F298">
        <f>IF(ISBLANK('ENGAGEMENTS 2026'!C298),"",'ENGAGEMENTS 2026'!J298)</f>
        <v>0</v>
      </c>
      <c r="G298" t="str">
        <f>IF(ISBLANK('ENGAGEMENTS 2026'!C298),"",'ENGAGEMENTS 2026'!M298)</f>
        <v>FONCTIONNEMENT</v>
      </c>
      <c r="H298" t="str">
        <f>IF(ISBLANK('ENGAGEMENTS 2026'!C298),"",'ENGAGEMENTS 2026'!AF298)</f>
        <v>ENGAGE</v>
      </c>
      <c r="I298" t="str">
        <f>IF(ISBLANK('ENGAGEMENTS 2026'!C298),"",'ENGAGEMENTS 2026'!H298)</f>
        <v>VALIDE</v>
      </c>
      <c r="J298" s="72">
        <f>IF(ISBLANK('ENGAGEMENTS 2026'!C298),"",IF(AND(OR($E298="INFRUCTUEUX",$E298="ANNULE"),$C298="AOO-M"),'ENGAGEMENTS 2026'!P298,IF($H298="EN COURS DE PREENGAGEMENT",'ENGAGEMENTS 2026'!O298,IF($H298="PREENGAGE",IF($E298="ATTRIBUE",'ENGAGEMENTS 2026'!AE298,'ENGAGEMENTS 2026'!O298),'ENGAGEMENTS 2026'!AE298))))</f>
        <v>80000</v>
      </c>
      <c r="K298" s="97">
        <f>IF(ISBLANK('ENGAGEMENTS 2026'!W298),"",'ENGAGEMENTS 2026'!W298)</f>
        <v>46387</v>
      </c>
      <c r="L298" s="73">
        <f t="shared" ca="1" si="8"/>
        <v>-99</v>
      </c>
      <c r="M298" t="str">
        <f t="shared" si="9"/>
        <v>Engagé</v>
      </c>
      <c r="N298" t="str">
        <f>IF(ISBLANK('ENGAGEMENTS 2026'!C298),"",'ENGAGEMENTS 2026'!L298)</f>
        <v>Ordinaire</v>
      </c>
      <c r="O298" t="str">
        <f>IF(ISBLANK('ENGAGEMENTS 2026'!C298),"",'ENGAGEMENTS 2026'!M298)</f>
        <v>FONCTIONNEMENT</v>
      </c>
      <c r="P298" t="str">
        <f>IF(ISBLANK('ENGAGEMENTS 2026'!C298),"",'ENGAGEMENTS 2026'!K298)</f>
        <v>NON CONCERNE</v>
      </c>
      <c r="Q298" t="str">
        <f>IF($A298="","",IF(OR($E298="INFRUCTUEUX",$E298="ANNULE"),$A298&amp;"|"&amp;(COUNTIFS($A$2:$A298,$A298,$E$2:$E298,"INFRUCTUEUX")+COUNTIFS($A$2:$A298,$A298,$E$2:$E298,"ANNULE")),""))</f>
        <v/>
      </c>
    </row>
    <row r="299" spans="1:17" x14ac:dyDescent="0.25">
      <c r="A299" t="str">
        <f>IF(ISBLANK('ENGAGEMENTS 2026'!C299),"",IF('ENGAGEMENTS 2026'!C299="DTSI","DCT",'ENGAGEMENTS 2026'!C299))</f>
        <v>ASSADISSA</v>
      </c>
      <c r="B299" t="str">
        <f>IF(ISBLANK('ENGAGEMENTS 2026'!C299),"",'ENGAGEMENTS 2026'!D299)</f>
        <v>PV N° : 03RC2025-DPPCCRTV</v>
      </c>
      <c r="C299" t="str">
        <f>IF(ISBLANK('ENGAGEMENTS 2026'!C299),"",'ENGAGEMENTS 2026'!E299)</f>
        <v>CONTRAT</v>
      </c>
      <c r="D299" t="str">
        <f>IF(ISBLANK('ENGAGEMENTS 2026'!C299),"",'ENGAGEMENTS 2026'!G299)</f>
        <v>YAMNA HAMOURI  -  La préparation et la présentation de l'émission TV intitulée ''همزة وصل ''</v>
      </c>
      <c r="E299" t="str">
        <f>IF(ISBLANK('ENGAGEMENTS 2026'!C299),"",'ENGAGEMENTS 2026'!I299)</f>
        <v>APPROUVE</v>
      </c>
      <c r="F299">
        <f>IF(ISBLANK('ENGAGEMENTS 2026'!C299),"",'ENGAGEMENTS 2026'!J299)</f>
        <v>0</v>
      </c>
      <c r="G299" t="str">
        <f>IF(ISBLANK('ENGAGEMENTS 2026'!C299),"",'ENGAGEMENTS 2026'!M299)</f>
        <v>FONCTIONNEMENT</v>
      </c>
      <c r="H299" t="str">
        <f>IF(ISBLANK('ENGAGEMENTS 2026'!C299),"",'ENGAGEMENTS 2026'!AF299)</f>
        <v>ENGAGE</v>
      </c>
      <c r="I299" t="str">
        <f>IF(ISBLANK('ENGAGEMENTS 2026'!C299),"",'ENGAGEMENTS 2026'!H299)</f>
        <v>VALIDE</v>
      </c>
      <c r="J299" s="72">
        <f>IF(ISBLANK('ENGAGEMENTS 2026'!C299),"",IF(AND(OR($E299="INFRUCTUEUX",$E299="ANNULE"),$C299="AOO-M"),'ENGAGEMENTS 2026'!P299,IF($H299="EN COURS DE PREENGAGEMENT",'ENGAGEMENTS 2026'!O299,IF($H299="PREENGAGE",IF($E299="ATTRIBUE",'ENGAGEMENTS 2026'!AE299,'ENGAGEMENTS 2026'!O299),'ENGAGEMENTS 2026'!AE299))))</f>
        <v>72000</v>
      </c>
      <c r="K299" s="97">
        <f>IF(ISBLANK('ENGAGEMENTS 2026'!W299),"",'ENGAGEMENTS 2026'!W299)</f>
        <v>46387</v>
      </c>
      <c r="L299" s="73">
        <f t="shared" ca="1" si="8"/>
        <v>-99</v>
      </c>
      <c r="M299" t="str">
        <f t="shared" si="9"/>
        <v>Engagé</v>
      </c>
      <c r="N299" t="str">
        <f>IF(ISBLANK('ENGAGEMENTS 2026'!C299),"",'ENGAGEMENTS 2026'!L299)</f>
        <v>Ordinaire</v>
      </c>
      <c r="O299" t="str">
        <f>IF(ISBLANK('ENGAGEMENTS 2026'!C299),"",'ENGAGEMENTS 2026'!M299)</f>
        <v>FONCTIONNEMENT</v>
      </c>
      <c r="P299" t="str">
        <f>IF(ISBLANK('ENGAGEMENTS 2026'!C299),"",'ENGAGEMENTS 2026'!K299)</f>
        <v>NON CONCERNE</v>
      </c>
      <c r="Q299" t="str">
        <f>IF($A299="","",IF(OR($E299="INFRUCTUEUX",$E299="ANNULE"),$A299&amp;"|"&amp;(COUNTIFS($A$2:$A299,$A299,$E$2:$E299,"INFRUCTUEUX")+COUNTIFS($A$2:$A299,$A299,$E$2:$E299,"ANNULE")),""))</f>
        <v/>
      </c>
    </row>
    <row r="300" spans="1:17" x14ac:dyDescent="0.25">
      <c r="A300" t="str">
        <f>IF(ISBLANK('ENGAGEMENTS 2026'!C300),"",IF('ENGAGEMENTS 2026'!C300="DTSI","DCT",'ENGAGEMENTS 2026'!C300))</f>
        <v>ASSADISSA</v>
      </c>
      <c r="B300" t="str">
        <f>IF(ISBLANK('ENGAGEMENTS 2026'!C300),"",'ENGAGEMENTS 2026'!D300)</f>
        <v>PV N° : 03RC2025-DPPCCRTV</v>
      </c>
      <c r="C300" t="str">
        <f>IF(ISBLANK('ENGAGEMENTS 2026'!C300),"",'ENGAGEMENTS 2026'!E300)</f>
        <v>CONTRAT</v>
      </c>
      <c r="D300" t="str">
        <f>IF(ISBLANK('ENGAGEMENTS 2026'!C300),"",'ENGAGEMENTS 2026'!G300)</f>
        <v>ABDESLAM JMILI  -  La préparation de l’émission TV « المقنع في علم التوقيت»</v>
      </c>
      <c r="E300" t="str">
        <f>IF(ISBLANK('ENGAGEMENTS 2026'!C300),"",'ENGAGEMENTS 2026'!I300)</f>
        <v>APPROUVE</v>
      </c>
      <c r="F300">
        <f>IF(ISBLANK('ENGAGEMENTS 2026'!C300),"",'ENGAGEMENTS 2026'!J300)</f>
        <v>0</v>
      </c>
      <c r="G300" t="str">
        <f>IF(ISBLANK('ENGAGEMENTS 2026'!C300),"",'ENGAGEMENTS 2026'!M300)</f>
        <v>FONCTIONNEMENT</v>
      </c>
      <c r="H300" t="str">
        <f>IF(ISBLANK('ENGAGEMENTS 2026'!C300),"",'ENGAGEMENTS 2026'!AF300)</f>
        <v>ENGAGE</v>
      </c>
      <c r="I300" t="str">
        <f>IF(ISBLANK('ENGAGEMENTS 2026'!C300),"",'ENGAGEMENTS 2026'!H300)</f>
        <v>VALIDE</v>
      </c>
      <c r="J300" s="72">
        <f>IF(ISBLANK('ENGAGEMENTS 2026'!C300),"",IF(AND(OR($E300="INFRUCTUEUX",$E300="ANNULE"),$C300="AOO-M"),'ENGAGEMENTS 2026'!P300,IF($H300="EN COURS DE PREENGAGEMENT",'ENGAGEMENTS 2026'!O300,IF($H300="PREENGAGE",IF($E300="ATTRIBUE",'ENGAGEMENTS 2026'!AE300,'ENGAGEMENTS 2026'!O300),'ENGAGEMENTS 2026'!AE300))))</f>
        <v>80000</v>
      </c>
      <c r="K300" s="97">
        <f>IF(ISBLANK('ENGAGEMENTS 2026'!W300),"",'ENGAGEMENTS 2026'!W300)</f>
        <v>46387</v>
      </c>
      <c r="L300" s="73">
        <f t="shared" ca="1" si="8"/>
        <v>-99</v>
      </c>
      <c r="M300" t="str">
        <f t="shared" si="9"/>
        <v>Engagé</v>
      </c>
      <c r="N300" t="str">
        <f>IF(ISBLANK('ENGAGEMENTS 2026'!C300),"",'ENGAGEMENTS 2026'!L300)</f>
        <v>Ordinaire</v>
      </c>
      <c r="O300" t="str">
        <f>IF(ISBLANK('ENGAGEMENTS 2026'!C300),"",'ENGAGEMENTS 2026'!M300)</f>
        <v>FONCTIONNEMENT</v>
      </c>
      <c r="P300" t="str">
        <f>IF(ISBLANK('ENGAGEMENTS 2026'!C300),"",'ENGAGEMENTS 2026'!K300)</f>
        <v>NON CONCERNE</v>
      </c>
      <c r="Q300" t="str">
        <f>IF($A300="","",IF(OR($E300="INFRUCTUEUX",$E300="ANNULE"),$A300&amp;"|"&amp;(COUNTIFS($A$2:$A300,$A300,$E$2:$E300,"INFRUCTUEUX")+COUNTIFS($A$2:$A300,$A300,$E$2:$E300,"ANNULE")),""))</f>
        <v/>
      </c>
    </row>
    <row r="301" spans="1:17" x14ac:dyDescent="0.25">
      <c r="A301" t="str">
        <f>IF(ISBLANK('ENGAGEMENTS 2026'!C301),"",IF('ENGAGEMENTS 2026'!C301="DTSI","DCT",'ENGAGEMENTS 2026'!C301))</f>
        <v>ASSADISSA</v>
      </c>
      <c r="B301" t="str">
        <f>IF(ISBLANK('ENGAGEMENTS 2026'!C301),"",'ENGAGEMENTS 2026'!D301)</f>
        <v>PV N° : 03RC2025-DPPCCRTV</v>
      </c>
      <c r="C301" t="str">
        <f>IF(ISBLANK('ENGAGEMENTS 2026'!C301),"",'ENGAGEMENTS 2026'!E301)</f>
        <v>CONTRAT</v>
      </c>
      <c r="D301" t="str">
        <f>IF(ISBLANK('ENGAGEMENTS 2026'!C301),"",'ENGAGEMENTS 2026'!G301)</f>
        <v>MOULAY ENNAJEM TAHDAOUI  -  La préparation et la présentation de l'émission TV intitulée ''الرسم القرآني ‘‘</v>
      </c>
      <c r="E301" t="str">
        <f>IF(ISBLANK('ENGAGEMENTS 2026'!C301),"",'ENGAGEMENTS 2026'!I301)</f>
        <v>APPROUVE</v>
      </c>
      <c r="F301">
        <f>IF(ISBLANK('ENGAGEMENTS 2026'!C301),"",'ENGAGEMENTS 2026'!J301)</f>
        <v>0</v>
      </c>
      <c r="G301" t="str">
        <f>IF(ISBLANK('ENGAGEMENTS 2026'!C301),"",'ENGAGEMENTS 2026'!M301)</f>
        <v>FONCTIONNEMENT</v>
      </c>
      <c r="H301" t="str">
        <f>IF(ISBLANK('ENGAGEMENTS 2026'!C301),"",'ENGAGEMENTS 2026'!AF301)</f>
        <v>ENGAGE</v>
      </c>
      <c r="I301" t="str">
        <f>IF(ISBLANK('ENGAGEMENTS 2026'!C301),"",'ENGAGEMENTS 2026'!H301)</f>
        <v>VALIDE</v>
      </c>
      <c r="J301" s="72">
        <f>IF(ISBLANK('ENGAGEMENTS 2026'!C301),"",IF(AND(OR($E301="INFRUCTUEUX",$E301="ANNULE"),$C301="AOO-M"),'ENGAGEMENTS 2026'!P301,IF($H301="EN COURS DE PREENGAGEMENT",'ENGAGEMENTS 2026'!O301,IF($H301="PREENGAGE",IF($E301="ATTRIBUE",'ENGAGEMENTS 2026'!AE301,'ENGAGEMENTS 2026'!O301),'ENGAGEMENTS 2026'!AE301))))</f>
        <v>96000</v>
      </c>
      <c r="K301" s="97">
        <f>IF(ISBLANK('ENGAGEMENTS 2026'!W301),"",'ENGAGEMENTS 2026'!W301)</f>
        <v>46387</v>
      </c>
      <c r="L301" s="73">
        <f t="shared" ca="1" si="8"/>
        <v>-99</v>
      </c>
      <c r="M301" t="str">
        <f t="shared" si="9"/>
        <v>Engagé</v>
      </c>
      <c r="N301" t="str">
        <f>IF(ISBLANK('ENGAGEMENTS 2026'!C301),"",'ENGAGEMENTS 2026'!L301)</f>
        <v>Ordinaire</v>
      </c>
      <c r="O301" t="str">
        <f>IF(ISBLANK('ENGAGEMENTS 2026'!C301),"",'ENGAGEMENTS 2026'!M301)</f>
        <v>FONCTIONNEMENT</v>
      </c>
      <c r="P301" t="str">
        <f>IF(ISBLANK('ENGAGEMENTS 2026'!C301),"",'ENGAGEMENTS 2026'!K301)</f>
        <v>NON CONCERNE</v>
      </c>
      <c r="Q301" t="str">
        <f>IF($A301="","",IF(OR($E301="INFRUCTUEUX",$E301="ANNULE"),$A301&amp;"|"&amp;(COUNTIFS($A$2:$A301,$A301,$E$2:$E301,"INFRUCTUEUX")+COUNTIFS($A$2:$A301,$A301,$E$2:$E301,"ANNULE")),""))</f>
        <v/>
      </c>
    </row>
    <row r="302" spans="1:17" x14ac:dyDescent="0.25">
      <c r="A302" t="str">
        <f>IF(ISBLANK('ENGAGEMENTS 2026'!C302),"",IF('ENGAGEMENTS 2026'!C302="DTSI","DCT",'ENGAGEMENTS 2026'!C302))</f>
        <v>ASSADISSA</v>
      </c>
      <c r="B302" t="str">
        <f>IF(ISBLANK('ENGAGEMENTS 2026'!C302),"",'ENGAGEMENTS 2026'!D302)</f>
        <v>PV N° : 03RC2025-DPPCCRTV</v>
      </c>
      <c r="C302" t="str">
        <f>IF(ISBLANK('ENGAGEMENTS 2026'!C302),"",'ENGAGEMENTS 2026'!E302)</f>
        <v>CONTRAT</v>
      </c>
      <c r="D302" t="str">
        <f>IF(ISBLANK('ENGAGEMENTS 2026'!C302),"",'ENGAGEMENTS 2026'!G302)</f>
        <v>MOHAMED AIT ADDI  -  La préparation et la présentation de l'émission TV intitulée ''في ضيافة الشباب ''</v>
      </c>
      <c r="E302" t="str">
        <f>IF(ISBLANK('ENGAGEMENTS 2026'!C302),"",'ENGAGEMENTS 2026'!I302)</f>
        <v>APPROUVE</v>
      </c>
      <c r="F302">
        <f>IF(ISBLANK('ENGAGEMENTS 2026'!C302),"",'ENGAGEMENTS 2026'!J302)</f>
        <v>0</v>
      </c>
      <c r="G302" t="str">
        <f>IF(ISBLANK('ENGAGEMENTS 2026'!C302),"",'ENGAGEMENTS 2026'!M302)</f>
        <v>FONCTIONNEMENT</v>
      </c>
      <c r="H302" t="str">
        <f>IF(ISBLANK('ENGAGEMENTS 2026'!C302),"",'ENGAGEMENTS 2026'!AF302)</f>
        <v>ENGAGE</v>
      </c>
      <c r="I302" t="str">
        <f>IF(ISBLANK('ENGAGEMENTS 2026'!C302),"",'ENGAGEMENTS 2026'!H302)</f>
        <v>VALIDE</v>
      </c>
      <c r="J302" s="72">
        <f>IF(ISBLANK('ENGAGEMENTS 2026'!C302),"",IF(AND(OR($E302="INFRUCTUEUX",$E302="ANNULE"),$C302="AOO-M"),'ENGAGEMENTS 2026'!P302,IF($H302="EN COURS DE PREENGAGEMENT",'ENGAGEMENTS 2026'!O302,IF($H302="PREENGAGE",IF($E302="ATTRIBUE",'ENGAGEMENTS 2026'!AE302,'ENGAGEMENTS 2026'!O302),'ENGAGEMENTS 2026'!AE302))))</f>
        <v>128000</v>
      </c>
      <c r="K302" s="97">
        <f>IF(ISBLANK('ENGAGEMENTS 2026'!W302),"",'ENGAGEMENTS 2026'!W302)</f>
        <v>46387</v>
      </c>
      <c r="L302" s="73">
        <f t="shared" ca="1" si="8"/>
        <v>-99</v>
      </c>
      <c r="M302" t="str">
        <f t="shared" si="9"/>
        <v>Engagé</v>
      </c>
      <c r="N302" t="str">
        <f>IF(ISBLANK('ENGAGEMENTS 2026'!C302),"",'ENGAGEMENTS 2026'!L302)</f>
        <v>Ordinaire</v>
      </c>
      <c r="O302" t="str">
        <f>IF(ISBLANK('ENGAGEMENTS 2026'!C302),"",'ENGAGEMENTS 2026'!M302)</f>
        <v>FONCTIONNEMENT</v>
      </c>
      <c r="P302" t="str">
        <f>IF(ISBLANK('ENGAGEMENTS 2026'!C302),"",'ENGAGEMENTS 2026'!K302)</f>
        <v>NON CONCERNE</v>
      </c>
      <c r="Q302" t="str">
        <f>IF($A302="","",IF(OR($E302="INFRUCTUEUX",$E302="ANNULE"),$A302&amp;"|"&amp;(COUNTIFS($A$2:$A302,$A302,$E$2:$E302,"INFRUCTUEUX")+COUNTIFS($A$2:$A302,$A302,$E$2:$E302,"ANNULE")),""))</f>
        <v/>
      </c>
    </row>
    <row r="303" spans="1:17" x14ac:dyDescent="0.25">
      <c r="A303" t="str">
        <f>IF(ISBLANK('ENGAGEMENTS 2026'!C303),"",IF('ENGAGEMENTS 2026'!C303="DTSI","DCT",'ENGAGEMENTS 2026'!C303))</f>
        <v>ASSADISSA</v>
      </c>
      <c r="B303" t="str">
        <f>IF(ISBLANK('ENGAGEMENTS 2026'!C303),"",'ENGAGEMENTS 2026'!D303)</f>
        <v>PV N° : 03RC2025-DPPCCRTV</v>
      </c>
      <c r="C303" t="str">
        <f>IF(ISBLANK('ENGAGEMENTS 2026'!C303),"",'ENGAGEMENTS 2026'!E303)</f>
        <v>CONTRAT</v>
      </c>
      <c r="D303" t="str">
        <f>IF(ISBLANK('ENGAGEMENTS 2026'!C303),"",'ENGAGEMENTS 2026'!G303)</f>
        <v>ABDELLATIF TAYBI  -  La préparation et la présentation l'émission TV intitulée ''يوميات مسلم''</v>
      </c>
      <c r="E303" t="str">
        <f>IF(ISBLANK('ENGAGEMENTS 2026'!C303),"",'ENGAGEMENTS 2026'!I303)</f>
        <v>APPROUVE</v>
      </c>
      <c r="F303">
        <f>IF(ISBLANK('ENGAGEMENTS 2026'!C303),"",'ENGAGEMENTS 2026'!J303)</f>
        <v>0</v>
      </c>
      <c r="G303" t="str">
        <f>IF(ISBLANK('ENGAGEMENTS 2026'!C303),"",'ENGAGEMENTS 2026'!M303)</f>
        <v>FONCTIONNEMENT</v>
      </c>
      <c r="H303" t="str">
        <f>IF(ISBLANK('ENGAGEMENTS 2026'!C303),"",'ENGAGEMENTS 2026'!AF303)</f>
        <v>ENGAGE</v>
      </c>
      <c r="I303" t="str">
        <f>IF(ISBLANK('ENGAGEMENTS 2026'!C303),"",'ENGAGEMENTS 2026'!H303)</f>
        <v>VALIDE</v>
      </c>
      <c r="J303" s="72">
        <f>IF(ISBLANK('ENGAGEMENTS 2026'!C303),"",IF(AND(OR($E303="INFRUCTUEUX",$E303="ANNULE"),$C303="AOO-M"),'ENGAGEMENTS 2026'!P303,IF($H303="EN COURS DE PREENGAGEMENT",'ENGAGEMENTS 2026'!O303,IF($H303="PREENGAGE",IF($E303="ATTRIBUE",'ENGAGEMENTS 2026'!AE303,'ENGAGEMENTS 2026'!O303),'ENGAGEMENTS 2026'!AE303))))</f>
        <v>80000</v>
      </c>
      <c r="K303" s="97">
        <f>IF(ISBLANK('ENGAGEMENTS 2026'!W303),"",'ENGAGEMENTS 2026'!W303)</f>
        <v>46387</v>
      </c>
      <c r="L303" s="73">
        <f t="shared" ca="1" si="8"/>
        <v>-99</v>
      </c>
      <c r="M303" t="str">
        <f t="shared" si="9"/>
        <v>Engagé</v>
      </c>
      <c r="N303" t="str">
        <f>IF(ISBLANK('ENGAGEMENTS 2026'!C303),"",'ENGAGEMENTS 2026'!L303)</f>
        <v>Ordinaire</v>
      </c>
      <c r="O303" t="str">
        <f>IF(ISBLANK('ENGAGEMENTS 2026'!C303),"",'ENGAGEMENTS 2026'!M303)</f>
        <v>FONCTIONNEMENT</v>
      </c>
      <c r="P303" t="str">
        <f>IF(ISBLANK('ENGAGEMENTS 2026'!C303),"",'ENGAGEMENTS 2026'!K303)</f>
        <v>NON CONCERNE</v>
      </c>
      <c r="Q303" t="str">
        <f>IF($A303="","",IF(OR($E303="INFRUCTUEUX",$E303="ANNULE"),$A303&amp;"|"&amp;(COUNTIFS($A$2:$A303,$A303,$E$2:$E303,"INFRUCTUEUX")+COUNTIFS($A$2:$A303,$A303,$E$2:$E303,"ANNULE")),""))</f>
        <v/>
      </c>
    </row>
    <row r="304" spans="1:17" x14ac:dyDescent="0.25">
      <c r="A304" t="str">
        <f>IF(ISBLANK('ENGAGEMENTS 2026'!C304),"",IF('ENGAGEMENTS 2026'!C304="DTSI","DCT",'ENGAGEMENTS 2026'!C304))</f>
        <v>ASSADISSA</v>
      </c>
      <c r="B304" t="str">
        <f>IF(ISBLANK('ENGAGEMENTS 2026'!C304),"",'ENGAGEMENTS 2026'!D304)</f>
        <v>PV N° : 03RC2025-DPPCCRTV</v>
      </c>
      <c r="C304" t="str">
        <f>IF(ISBLANK('ENGAGEMENTS 2026'!C304),"",'ENGAGEMENTS 2026'!E304)</f>
        <v>CONTRAT</v>
      </c>
      <c r="D304" t="str">
        <f>IF(ISBLANK('ENGAGEMENTS 2026'!C304),"",'ENGAGEMENTS 2026'!G304)</f>
        <v>YOUNES BOUALAM  -  La préparation et la présentation de l'émission RD"قبس الأنوار"</v>
      </c>
      <c r="E304" t="str">
        <f>IF(ISBLANK('ENGAGEMENTS 2026'!C304),"",'ENGAGEMENTS 2026'!I304)</f>
        <v>APPROUVE</v>
      </c>
      <c r="F304">
        <f>IF(ISBLANK('ENGAGEMENTS 2026'!C304),"",'ENGAGEMENTS 2026'!J304)</f>
        <v>0</v>
      </c>
      <c r="G304" t="str">
        <f>IF(ISBLANK('ENGAGEMENTS 2026'!C304),"",'ENGAGEMENTS 2026'!M304)</f>
        <v>FONCTIONNEMENT</v>
      </c>
      <c r="H304" t="str">
        <f>IF(ISBLANK('ENGAGEMENTS 2026'!C304),"",'ENGAGEMENTS 2026'!AF304)</f>
        <v>ENGAGE</v>
      </c>
      <c r="I304" t="str">
        <f>IF(ISBLANK('ENGAGEMENTS 2026'!C304),"",'ENGAGEMENTS 2026'!H304)</f>
        <v>VALIDE</v>
      </c>
      <c r="J304" s="72">
        <f>IF(ISBLANK('ENGAGEMENTS 2026'!C304),"",IF(AND(OR($E304="INFRUCTUEUX",$E304="ANNULE"),$C304="AOO-M"),'ENGAGEMENTS 2026'!P304,IF($H304="EN COURS DE PREENGAGEMENT",'ENGAGEMENTS 2026'!O304,IF($H304="PREENGAGE",IF($E304="ATTRIBUE",'ENGAGEMENTS 2026'!AE304,'ENGAGEMENTS 2026'!O304),'ENGAGEMENTS 2026'!AE304))))</f>
        <v>51428.52</v>
      </c>
      <c r="K304" s="97">
        <f>IF(ISBLANK('ENGAGEMENTS 2026'!W304),"",'ENGAGEMENTS 2026'!W304)</f>
        <v>46387</v>
      </c>
      <c r="L304" s="73">
        <f t="shared" ca="1" si="8"/>
        <v>-99</v>
      </c>
      <c r="M304" t="str">
        <f t="shared" si="9"/>
        <v>Engagé</v>
      </c>
      <c r="N304" t="str">
        <f>IF(ISBLANK('ENGAGEMENTS 2026'!C304),"",'ENGAGEMENTS 2026'!L304)</f>
        <v>Ordinaire</v>
      </c>
      <c r="O304" t="str">
        <f>IF(ISBLANK('ENGAGEMENTS 2026'!C304),"",'ENGAGEMENTS 2026'!M304)</f>
        <v>FONCTIONNEMENT</v>
      </c>
      <c r="P304" t="str">
        <f>IF(ISBLANK('ENGAGEMENTS 2026'!C304),"",'ENGAGEMENTS 2026'!K304)</f>
        <v>NON CONCERNE</v>
      </c>
      <c r="Q304" t="str">
        <f>IF($A304="","",IF(OR($E304="INFRUCTUEUX",$E304="ANNULE"),$A304&amp;"|"&amp;(COUNTIFS($A$2:$A304,$A304,$E$2:$E304,"INFRUCTUEUX")+COUNTIFS($A$2:$A304,$A304,$E$2:$E304,"ANNULE")),""))</f>
        <v/>
      </c>
    </row>
    <row r="305" spans="1:17" x14ac:dyDescent="0.25">
      <c r="A305" t="str">
        <f>IF(ISBLANK('ENGAGEMENTS 2026'!C305),"",IF('ENGAGEMENTS 2026'!C305="DTSI","DCT",'ENGAGEMENTS 2026'!C305))</f>
        <v>TV LAAYOUNE</v>
      </c>
      <c r="B305" t="str">
        <f>IF(ISBLANK('ENGAGEMENTS 2026'!C305),"",'ENGAGEMENTS 2026'!D305)</f>
        <v>RECONDUCTION</v>
      </c>
      <c r="C305" t="str">
        <f>IF(ISBLANK('ENGAGEMENTS 2026'!C305),"",'ENGAGEMENTS 2026'!E305)</f>
        <v>AOO-CT</v>
      </c>
      <c r="D305" t="str">
        <f>IF(ISBLANK('ENGAGEMENTS 2026'!C305),"",'ENGAGEMENTS 2026'!G305)</f>
        <v>Exécution de la production de l'émission pour femmes en PAD intitulée "LAMASATE NISAIYA"</v>
      </c>
      <c r="E305" t="str">
        <f>IF(ISBLANK('ENGAGEMENTS 2026'!C305),"",'ENGAGEMENTS 2026'!I305)</f>
        <v>APPROUVE</v>
      </c>
      <c r="F305" t="str">
        <f>IF(ISBLANK('ENGAGEMENTS 2026'!C305),"",'ENGAGEMENTS 2026'!J305)</f>
        <v>12CT/SNRT/2026</v>
      </c>
      <c r="G305" t="str">
        <f>IF(ISBLANK('ENGAGEMENTS 2026'!C305),"",'ENGAGEMENTS 2026'!M305)</f>
        <v>FONCTIONNEMENT</v>
      </c>
      <c r="H305" t="str">
        <f>IF(ISBLANK('ENGAGEMENTS 2026'!C305),"",'ENGAGEMENTS 2026'!AF305)</f>
        <v>ENGAGE</v>
      </c>
      <c r="I305" t="str">
        <f>IF(ISBLANK('ENGAGEMENTS 2026'!C305),"",'ENGAGEMENTS 2026'!H305)</f>
        <v>VALIDE</v>
      </c>
      <c r="J305" s="72">
        <f>IF(ISBLANK('ENGAGEMENTS 2026'!C305),"",IF(AND(OR($E305="INFRUCTUEUX",$E305="ANNULE"),$C305="AOO-M"),'ENGAGEMENTS 2026'!P305,IF($H305="EN COURS DE PREENGAGEMENT",'ENGAGEMENTS 2026'!O305,IF($H305="PREENGAGE",IF($E305="ATTRIBUE",'ENGAGEMENTS 2026'!AE305,'ENGAGEMENTS 2026'!O305),'ENGAGEMENTS 2026'!AE305))))</f>
        <v>1030959.9</v>
      </c>
      <c r="K305" s="97">
        <f>IF(ISBLANK('ENGAGEMENTS 2026'!W305),"",'ENGAGEMENTS 2026'!W305)</f>
        <v>46030</v>
      </c>
      <c r="L305" s="73">
        <f t="shared" ca="1" si="8"/>
        <v>258</v>
      </c>
      <c r="M305" t="str">
        <f t="shared" si="9"/>
        <v>Engagé</v>
      </c>
      <c r="N305" t="str">
        <f>IF(ISBLANK('ENGAGEMENTS 2026'!C305),"",'ENGAGEMENTS 2026'!L305)</f>
        <v>Ordinaire</v>
      </c>
      <c r="O305" t="str">
        <f>IF(ISBLANK('ENGAGEMENTS 2026'!C305),"",'ENGAGEMENTS 2026'!M305)</f>
        <v>FONCTIONNEMENT</v>
      </c>
      <c r="P305" t="str">
        <f>IF(ISBLANK('ENGAGEMENTS 2026'!C305),"",'ENGAGEMENTS 2026'!K305)</f>
        <v>NON CONCERNE</v>
      </c>
      <c r="Q305" t="str">
        <f>IF($A305="","",IF(OR($E305="INFRUCTUEUX",$E305="ANNULE"),$A305&amp;"|"&amp;(COUNTIFS($A$2:$A305,$A305,$E$2:$E305,"INFRUCTUEUX")+COUNTIFS($A$2:$A305,$A305,$E$2:$E305,"ANNULE")),""))</f>
        <v/>
      </c>
    </row>
    <row r="306" spans="1:17" x14ac:dyDescent="0.25">
      <c r="A306" t="str">
        <f>IF(ISBLANK('ENGAGEMENTS 2026'!C306),"",IF('ENGAGEMENTS 2026'!C306="DTSI","DCT",'ENGAGEMENTS 2026'!C306))</f>
        <v>TV LAAYOUNE</v>
      </c>
      <c r="B306" t="str">
        <f>IF(ISBLANK('ENGAGEMENTS 2026'!C306),"",'ENGAGEMENTS 2026'!D306)</f>
        <v>RECONDUCTION</v>
      </c>
      <c r="C306" t="str">
        <f>IF(ISBLANK('ENGAGEMENTS 2026'!C306),"",'ENGAGEMENTS 2026'!E306)</f>
        <v>AOO-CT</v>
      </c>
      <c r="D306" t="str">
        <f>IF(ISBLANK('ENGAGEMENTS 2026'!C306),"",'ENGAGEMENTS 2026'!G306)</f>
        <v>Exécution de la production de l'émission de jeux culturel en co-prod intitulée «AL FAICHE EX AL FARIH "</v>
      </c>
      <c r="E306" t="str">
        <f>IF(ISBLANK('ENGAGEMENTS 2026'!C306),"",'ENGAGEMENTS 2026'!I306)</f>
        <v>APPROUVE</v>
      </c>
      <c r="F306" t="str">
        <f>IF(ISBLANK('ENGAGEMENTS 2026'!C306),"",'ENGAGEMENTS 2026'!J306)</f>
        <v>16CT/SNRT/2026</v>
      </c>
      <c r="G306" t="str">
        <f>IF(ISBLANK('ENGAGEMENTS 2026'!C306),"",'ENGAGEMENTS 2026'!M306)</f>
        <v>FONCTIONNEMENT</v>
      </c>
      <c r="H306" t="str">
        <f>IF(ISBLANK('ENGAGEMENTS 2026'!C306),"",'ENGAGEMENTS 2026'!AF306)</f>
        <v>ENGAGE</v>
      </c>
      <c r="I306" t="str">
        <f>IF(ISBLANK('ENGAGEMENTS 2026'!C306),"",'ENGAGEMENTS 2026'!H306)</f>
        <v>VALIDE</v>
      </c>
      <c r="J306" s="72">
        <f>IF(ISBLANK('ENGAGEMENTS 2026'!C306),"",IF(AND(OR($E306="INFRUCTUEUX",$E306="ANNULE"),$C306="AOO-M"),'ENGAGEMENTS 2026'!P306,IF($H306="EN COURS DE PREENGAGEMENT",'ENGAGEMENTS 2026'!O306,IF($H306="PREENGAGE",IF($E306="ATTRIBUE",'ENGAGEMENTS 2026'!AE306,'ENGAGEMENTS 2026'!O306),'ENGAGEMENTS 2026'!AE306))))</f>
        <v>696639.96</v>
      </c>
      <c r="K306" s="97">
        <f>IF(ISBLANK('ENGAGEMENTS 2026'!W306),"",'ENGAGEMENTS 2026'!W306)</f>
        <v>46030</v>
      </c>
      <c r="L306" s="73">
        <f t="shared" ca="1" si="8"/>
        <v>258</v>
      </c>
      <c r="M306" t="str">
        <f t="shared" si="9"/>
        <v>Engagé</v>
      </c>
      <c r="N306" t="str">
        <f>IF(ISBLANK('ENGAGEMENTS 2026'!C306),"",'ENGAGEMENTS 2026'!L306)</f>
        <v>Ordinaire</v>
      </c>
      <c r="O306" t="str">
        <f>IF(ISBLANK('ENGAGEMENTS 2026'!C306),"",'ENGAGEMENTS 2026'!M306)</f>
        <v>FONCTIONNEMENT</v>
      </c>
      <c r="P306" t="str">
        <f>IF(ISBLANK('ENGAGEMENTS 2026'!C306),"",'ENGAGEMENTS 2026'!K306)</f>
        <v>NON CONCERNE</v>
      </c>
      <c r="Q306" t="str">
        <f>IF($A306="","",IF(OR($E306="INFRUCTUEUX",$E306="ANNULE"),$A306&amp;"|"&amp;(COUNTIFS($A$2:$A306,$A306,$E$2:$E306,"INFRUCTUEUX")+COUNTIFS($A$2:$A306,$A306,$E$2:$E306,"ANNULE")),""))</f>
        <v/>
      </c>
    </row>
    <row r="307" spans="1:17" x14ac:dyDescent="0.25">
      <c r="A307" t="str">
        <f>IF(ISBLANK('ENGAGEMENTS 2026'!C307),"",IF('ENGAGEMENTS 2026'!C307="DTSI","DCT",'ENGAGEMENTS 2026'!C307))</f>
        <v>TV LAAYOUNE</v>
      </c>
      <c r="B307" t="str">
        <f>IF(ISBLANK('ENGAGEMENTS 2026'!C307),"",'ENGAGEMENTS 2026'!D307)</f>
        <v>RECONDUCTION</v>
      </c>
      <c r="C307" t="str">
        <f>IF(ISBLANK('ENGAGEMENTS 2026'!C307),"",'ENGAGEMENTS 2026'!E307)</f>
        <v>AOO-CT</v>
      </c>
      <c r="D307" t="str">
        <f>IF(ISBLANK('ENGAGEMENTS 2026'!C307),"",'ENGAGEMENTS 2026'!G307)</f>
        <v>Exécution de la production de l’émission en PAD "ICHOUF A CHIBANI</v>
      </c>
      <c r="E307" t="str">
        <f>IF(ISBLANK('ENGAGEMENTS 2026'!C307),"",'ENGAGEMENTS 2026'!I307)</f>
        <v>APPROUVE</v>
      </c>
      <c r="F307" t="str">
        <f>IF(ISBLANK('ENGAGEMENTS 2026'!C307),"",'ENGAGEMENTS 2026'!J307)</f>
        <v>22CT/SNRT/2026</v>
      </c>
      <c r="G307" t="str">
        <f>IF(ISBLANK('ENGAGEMENTS 2026'!C307),"",'ENGAGEMENTS 2026'!M307)</f>
        <v>FONCTIONNEMENT</v>
      </c>
      <c r="H307" t="str">
        <f>IF(ISBLANK('ENGAGEMENTS 2026'!C307),"",'ENGAGEMENTS 2026'!AF307)</f>
        <v>ENGAGE</v>
      </c>
      <c r="I307" t="str">
        <f>IF(ISBLANK('ENGAGEMENTS 2026'!C307),"",'ENGAGEMENTS 2026'!H307)</f>
        <v>VALIDE</v>
      </c>
      <c r="J307" s="72">
        <f>IF(ISBLANK('ENGAGEMENTS 2026'!C307),"",IF(AND(OR($E307="INFRUCTUEUX",$E307="ANNULE"),$C307="AOO-M"),'ENGAGEMENTS 2026'!P307,IF($H307="EN COURS DE PREENGAGEMENT",'ENGAGEMENTS 2026'!O307,IF($H307="PREENGAGE",IF($E307="ATTRIBUE",'ENGAGEMENTS 2026'!AE307,'ENGAGEMENTS 2026'!O307),'ENGAGEMENTS 2026'!AE307))))</f>
        <v>1195599.8999999999</v>
      </c>
      <c r="K307" s="97">
        <f>IF(ISBLANK('ENGAGEMENTS 2026'!W307),"",'ENGAGEMENTS 2026'!W307)</f>
        <v>46030</v>
      </c>
      <c r="L307" s="73">
        <f t="shared" ca="1" si="8"/>
        <v>258</v>
      </c>
      <c r="M307" t="str">
        <f t="shared" si="9"/>
        <v>Engagé</v>
      </c>
      <c r="N307" t="str">
        <f>IF(ISBLANK('ENGAGEMENTS 2026'!C307),"",'ENGAGEMENTS 2026'!L307)</f>
        <v>Ordinaire</v>
      </c>
      <c r="O307" t="str">
        <f>IF(ISBLANK('ENGAGEMENTS 2026'!C307),"",'ENGAGEMENTS 2026'!M307)</f>
        <v>FONCTIONNEMENT</v>
      </c>
      <c r="P307" t="str">
        <f>IF(ISBLANK('ENGAGEMENTS 2026'!C307),"",'ENGAGEMENTS 2026'!K307)</f>
        <v>NON CONCERNE</v>
      </c>
      <c r="Q307" t="str">
        <f>IF($A307="","",IF(OR($E307="INFRUCTUEUX",$E307="ANNULE"),$A307&amp;"|"&amp;(COUNTIFS($A$2:$A307,$A307,$E$2:$E307,"INFRUCTUEUX")+COUNTIFS($A$2:$A307,$A307,$E$2:$E307,"ANNULE")),""))</f>
        <v/>
      </c>
    </row>
    <row r="308" spans="1:17" x14ac:dyDescent="0.25">
      <c r="A308" t="str">
        <f>IF(ISBLANK('ENGAGEMENTS 2026'!C308),"",IF('ENGAGEMENTS 2026'!C308="DTSI","DCT",'ENGAGEMENTS 2026'!C308))</f>
        <v>TV LAAYOUNE</v>
      </c>
      <c r="B308" t="str">
        <f>IF(ISBLANK('ENGAGEMENTS 2026'!C308),"",'ENGAGEMENTS 2026'!D308)</f>
        <v>RECONDUCTION</v>
      </c>
      <c r="C308" t="str">
        <f>IF(ISBLANK('ENGAGEMENTS 2026'!C308),"",'ENGAGEMENTS 2026'!E308)</f>
        <v>AOO-CT</v>
      </c>
      <c r="D308" t="str">
        <f>IF(ISBLANK('ENGAGEMENTS 2026'!C308),"",'ENGAGEMENTS 2026'!G308)</f>
        <v>Exécution de la production du documentaire découverte sur le Sahara en PAD intitulée "AMNIR"</v>
      </c>
      <c r="E308" t="str">
        <f>IF(ISBLANK('ENGAGEMENTS 2026'!C308),"",'ENGAGEMENTS 2026'!I308)</f>
        <v>APPROUVE</v>
      </c>
      <c r="F308" t="str">
        <f>IF(ISBLANK('ENGAGEMENTS 2026'!C308),"",'ENGAGEMENTS 2026'!J308)</f>
        <v>15CT/SNRT/2026</v>
      </c>
      <c r="G308" t="str">
        <f>IF(ISBLANK('ENGAGEMENTS 2026'!C308),"",'ENGAGEMENTS 2026'!M308)</f>
        <v>FONCTIONNEMENT</v>
      </c>
      <c r="H308" t="str">
        <f>IF(ISBLANK('ENGAGEMENTS 2026'!C308),"",'ENGAGEMENTS 2026'!AF308)</f>
        <v>ENGAGE</v>
      </c>
      <c r="I308" t="str">
        <f>IF(ISBLANK('ENGAGEMENTS 2026'!C308),"",'ENGAGEMENTS 2026'!H308)</f>
        <v>VALIDE</v>
      </c>
      <c r="J308" s="72">
        <f>IF(ISBLANK('ENGAGEMENTS 2026'!C308),"",IF(AND(OR($E308="INFRUCTUEUX",$E308="ANNULE"),$C308="AOO-M"),'ENGAGEMENTS 2026'!P308,IF($H308="EN COURS DE PREENGAGEMENT",'ENGAGEMENTS 2026'!O308,IF($H308="PREENGAGE",IF($E308="ATTRIBUE",'ENGAGEMENTS 2026'!AE308,'ENGAGEMENTS 2026'!O308),'ENGAGEMENTS 2026'!AE308))))</f>
        <v>1687503.9</v>
      </c>
      <c r="K308" s="97">
        <f>IF(ISBLANK('ENGAGEMENTS 2026'!W308),"",'ENGAGEMENTS 2026'!W308)</f>
        <v>46030</v>
      </c>
      <c r="L308" s="73">
        <f t="shared" ca="1" si="8"/>
        <v>258</v>
      </c>
      <c r="M308" t="str">
        <f t="shared" si="9"/>
        <v>Engagé</v>
      </c>
      <c r="N308" t="str">
        <f>IF(ISBLANK('ENGAGEMENTS 2026'!C308),"",'ENGAGEMENTS 2026'!L308)</f>
        <v>Ordinaire</v>
      </c>
      <c r="O308" t="str">
        <f>IF(ISBLANK('ENGAGEMENTS 2026'!C308),"",'ENGAGEMENTS 2026'!M308)</f>
        <v>FONCTIONNEMENT</v>
      </c>
      <c r="P308" t="str">
        <f>IF(ISBLANK('ENGAGEMENTS 2026'!C308),"",'ENGAGEMENTS 2026'!K308)</f>
        <v>NON CONCERNE</v>
      </c>
      <c r="Q308" t="str">
        <f>IF($A308="","",IF(OR($E308="INFRUCTUEUX",$E308="ANNULE"),$A308&amp;"|"&amp;(COUNTIFS($A$2:$A308,$A308,$E$2:$E308,"INFRUCTUEUX")+COUNTIFS($A$2:$A308,$A308,$E$2:$E308,"ANNULE")),""))</f>
        <v/>
      </c>
    </row>
    <row r="309" spans="1:17" x14ac:dyDescent="0.25">
      <c r="A309" t="str">
        <f>IF(ISBLANK('ENGAGEMENTS 2026'!C309),"",IF('ENGAGEMENTS 2026'!C309="DTSI","DCT",'ENGAGEMENTS 2026'!C309))</f>
        <v>TV LAAYOUNE</v>
      </c>
      <c r="B309" t="str">
        <f>IF(ISBLANK('ENGAGEMENTS 2026'!C309),"",'ENGAGEMENTS 2026'!D309)</f>
        <v>RECONDUCTION</v>
      </c>
      <c r="C309" t="str">
        <f>IF(ISBLANK('ENGAGEMENTS 2026'!C309),"",'ENGAGEMENTS 2026'!E309)</f>
        <v>AOO-CT</v>
      </c>
      <c r="D309" t="str">
        <f>IF(ISBLANK('ENGAGEMENTS 2026'!C309),"",'ENGAGEMENTS 2026'!G309)</f>
        <v>Exécution de la production d’une série d’AMDAH NABAWIYA en PAD intitulée "BISMILAH LAHI NAMDAH"</v>
      </c>
      <c r="E309" t="str">
        <f>IF(ISBLANK('ENGAGEMENTS 2026'!C309),"",'ENGAGEMENTS 2026'!I309)</f>
        <v>APPROUVE</v>
      </c>
      <c r="F309" t="str">
        <f>IF(ISBLANK('ENGAGEMENTS 2026'!C309),"",'ENGAGEMENTS 2026'!J309)</f>
        <v>13CT/SNRT/2026</v>
      </c>
      <c r="G309" t="str">
        <f>IF(ISBLANK('ENGAGEMENTS 2026'!C309),"",'ENGAGEMENTS 2026'!M309)</f>
        <v>FONCTIONNEMENT</v>
      </c>
      <c r="H309" t="str">
        <f>IF(ISBLANK('ENGAGEMENTS 2026'!C309),"",'ENGAGEMENTS 2026'!AF309)</f>
        <v>ENGAGE</v>
      </c>
      <c r="I309" t="str">
        <f>IF(ISBLANK('ENGAGEMENTS 2026'!C309),"",'ENGAGEMENTS 2026'!H309)</f>
        <v>VALIDE</v>
      </c>
      <c r="J309" s="72">
        <f>IF(ISBLANK('ENGAGEMENTS 2026'!C309),"",IF(AND(OR($E309="INFRUCTUEUX",$E309="ANNULE"),$C309="AOO-M"),'ENGAGEMENTS 2026'!P309,IF($H309="EN COURS DE PREENGAGEMENT",'ENGAGEMENTS 2026'!O309,IF($H309="PREENGAGE",IF($E309="ATTRIBUE",'ENGAGEMENTS 2026'!AE309,'ENGAGEMENTS 2026'!O309),'ENGAGEMENTS 2026'!AE309))))</f>
        <v>933296.1</v>
      </c>
      <c r="K309" s="97">
        <f>IF(ISBLANK('ENGAGEMENTS 2026'!W309),"",'ENGAGEMENTS 2026'!W309)</f>
        <v>46030</v>
      </c>
      <c r="L309" s="73">
        <f t="shared" ca="1" si="8"/>
        <v>258</v>
      </c>
      <c r="M309" t="str">
        <f t="shared" si="9"/>
        <v>Engagé</v>
      </c>
      <c r="N309" t="str">
        <f>IF(ISBLANK('ENGAGEMENTS 2026'!C309),"",'ENGAGEMENTS 2026'!L309)</f>
        <v>Ordinaire</v>
      </c>
      <c r="O309" t="str">
        <f>IF(ISBLANK('ENGAGEMENTS 2026'!C309),"",'ENGAGEMENTS 2026'!M309)</f>
        <v>FONCTIONNEMENT</v>
      </c>
      <c r="P309" t="str">
        <f>IF(ISBLANK('ENGAGEMENTS 2026'!C309),"",'ENGAGEMENTS 2026'!K309)</f>
        <v>NON CONCERNE</v>
      </c>
      <c r="Q309" t="str">
        <f>IF($A309="","",IF(OR($E309="INFRUCTUEUX",$E309="ANNULE"),$A309&amp;"|"&amp;(COUNTIFS($A$2:$A309,$A309,$E$2:$E309,"INFRUCTUEUX")+COUNTIFS($A$2:$A309,$A309,$E$2:$E309,"ANNULE")),""))</f>
        <v/>
      </c>
    </row>
    <row r="310" spans="1:17" x14ac:dyDescent="0.25">
      <c r="A310" t="str">
        <f>IF(ISBLANK('ENGAGEMENTS 2026'!C310),"",IF('ENGAGEMENTS 2026'!C310="DTSI","DCT",'ENGAGEMENTS 2026'!C310))</f>
        <v>TV LAAYOUNE</v>
      </c>
      <c r="B310" t="str">
        <f>IF(ISBLANK('ENGAGEMENTS 2026'!C310),"",'ENGAGEMENTS 2026'!D310)</f>
        <v>RECONDUCTION</v>
      </c>
      <c r="C310" t="str">
        <f>IF(ISBLANK('ENGAGEMENTS 2026'!C310),"",'ENGAGEMENTS 2026'!E310)</f>
        <v>AOO-CT</v>
      </c>
      <c r="D310" t="str">
        <f>IF(ISBLANK('ENGAGEMENTS 2026'!C310),"",'ENGAGEMENTS 2026'!G310)</f>
        <v>Exécution de la production de   émission sur le patrimoine et la culture hassani en PAD intitulée: "MAA NAHA"</v>
      </c>
      <c r="E310" t="str">
        <f>IF(ISBLANK('ENGAGEMENTS 2026'!C310),"",'ENGAGEMENTS 2026'!I310)</f>
        <v>APPROUVE</v>
      </c>
      <c r="F310" t="str">
        <f>IF(ISBLANK('ENGAGEMENTS 2026'!C310),"",'ENGAGEMENTS 2026'!J310)</f>
        <v>21CT/SNRT/2026</v>
      </c>
      <c r="G310" t="str">
        <f>IF(ISBLANK('ENGAGEMENTS 2026'!C310),"",'ENGAGEMENTS 2026'!M310)</f>
        <v>FONCTIONNEMENT</v>
      </c>
      <c r="H310" t="str">
        <f>IF(ISBLANK('ENGAGEMENTS 2026'!C310),"",'ENGAGEMENTS 2026'!AF310)</f>
        <v>ENGAGE</v>
      </c>
      <c r="I310" t="str">
        <f>IF(ISBLANK('ENGAGEMENTS 2026'!C310),"",'ENGAGEMENTS 2026'!H310)</f>
        <v>VALIDE</v>
      </c>
      <c r="J310" s="72">
        <f>IF(ISBLANK('ENGAGEMENTS 2026'!C310),"",IF(AND(OR($E310="INFRUCTUEUX",$E310="ANNULE"),$C310="AOO-M"),'ENGAGEMENTS 2026'!P310,IF($H310="EN COURS DE PREENGAGEMENT",'ENGAGEMENTS 2026'!O310,IF($H310="PREENGAGE",IF($E310="ATTRIBUE",'ENGAGEMENTS 2026'!AE310,'ENGAGEMENTS 2026'!O310),'ENGAGEMENTS 2026'!AE310))))</f>
        <v>1184400</v>
      </c>
      <c r="K310" s="97">
        <f>IF(ISBLANK('ENGAGEMENTS 2026'!W310),"",'ENGAGEMENTS 2026'!W310)</f>
        <v>46030</v>
      </c>
      <c r="L310" s="73">
        <f t="shared" ca="1" si="8"/>
        <v>258</v>
      </c>
      <c r="M310" t="str">
        <f t="shared" si="9"/>
        <v>Engagé</v>
      </c>
      <c r="N310" t="str">
        <f>IF(ISBLANK('ENGAGEMENTS 2026'!C310),"",'ENGAGEMENTS 2026'!L310)</f>
        <v>Ordinaire</v>
      </c>
      <c r="O310" t="str">
        <f>IF(ISBLANK('ENGAGEMENTS 2026'!C310),"",'ENGAGEMENTS 2026'!M310)</f>
        <v>FONCTIONNEMENT</v>
      </c>
      <c r="P310" t="str">
        <f>IF(ISBLANK('ENGAGEMENTS 2026'!C310),"",'ENGAGEMENTS 2026'!K310)</f>
        <v>NON CONCERNE</v>
      </c>
      <c r="Q310" t="str">
        <f>IF($A310="","",IF(OR($E310="INFRUCTUEUX",$E310="ANNULE"),$A310&amp;"|"&amp;(COUNTIFS($A$2:$A310,$A310,$E$2:$E310,"INFRUCTUEUX")+COUNTIFS($A$2:$A310,$A310,$E$2:$E310,"ANNULE")),""))</f>
        <v/>
      </c>
    </row>
    <row r="311" spans="1:17" x14ac:dyDescent="0.25">
      <c r="A311" t="str">
        <f>IF(ISBLANK('ENGAGEMENTS 2026'!C311),"",IF('ENGAGEMENTS 2026'!C311="DTSI","DCT",'ENGAGEMENTS 2026'!C311))</f>
        <v>TV LAAYOUNE</v>
      </c>
      <c r="B311" t="str">
        <f>IF(ISBLANK('ENGAGEMENTS 2026'!C311),"",'ENGAGEMENTS 2026'!D311)</f>
        <v>RECONDUCTION</v>
      </c>
      <c r="C311" t="str">
        <f>IF(ISBLANK('ENGAGEMENTS 2026'!C311),"",'ENGAGEMENTS 2026'!E311)</f>
        <v>AOO-CT</v>
      </c>
      <c r="D311" t="str">
        <f>IF(ISBLANK('ENGAGEMENTS 2026'!C311),"",'ENGAGEMENTS 2026'!G311)</f>
        <v>Exécution de la production de   l'émission famille en PAD intitulée "HOUZMAT RAMADAN"</v>
      </c>
      <c r="E311" t="str">
        <f>IF(ISBLANK('ENGAGEMENTS 2026'!C311),"",'ENGAGEMENTS 2026'!I311)</f>
        <v>APPROUVE</v>
      </c>
      <c r="F311" t="str">
        <f>IF(ISBLANK('ENGAGEMENTS 2026'!C311),"",'ENGAGEMENTS 2026'!J311)</f>
        <v>11CT/SNRT/2026</v>
      </c>
      <c r="G311" t="str">
        <f>IF(ISBLANK('ENGAGEMENTS 2026'!C311),"",'ENGAGEMENTS 2026'!M311)</f>
        <v>FONCTIONNEMENT</v>
      </c>
      <c r="H311" t="str">
        <f>IF(ISBLANK('ENGAGEMENTS 2026'!C311),"",'ENGAGEMENTS 2026'!AF311)</f>
        <v>ENGAGE</v>
      </c>
      <c r="I311" t="str">
        <f>IF(ISBLANK('ENGAGEMENTS 2026'!C311),"",'ENGAGEMENTS 2026'!H311)</f>
        <v>VALIDE</v>
      </c>
      <c r="J311" s="72">
        <f>IF(ISBLANK('ENGAGEMENTS 2026'!C311),"",IF(AND(OR($E311="INFRUCTUEUX",$E311="ANNULE"),$C311="AOO-M"),'ENGAGEMENTS 2026'!P311,IF($H311="EN COURS DE PREENGAGEMENT",'ENGAGEMENTS 2026'!O311,IF($H311="PREENGAGE",IF($E311="ATTRIBUE",'ENGAGEMENTS 2026'!AE311,'ENGAGEMENTS 2026'!O311),'ENGAGEMENTS 2026'!AE311))))</f>
        <v>875616</v>
      </c>
      <c r="K311" s="97">
        <f>IF(ISBLANK('ENGAGEMENTS 2026'!W311),"",'ENGAGEMENTS 2026'!W311)</f>
        <v>46030</v>
      </c>
      <c r="L311" s="73">
        <f t="shared" ca="1" si="8"/>
        <v>258</v>
      </c>
      <c r="M311" t="str">
        <f t="shared" si="9"/>
        <v>Engagé</v>
      </c>
      <c r="N311" t="str">
        <f>IF(ISBLANK('ENGAGEMENTS 2026'!C311),"",'ENGAGEMENTS 2026'!L311)</f>
        <v>Ordinaire</v>
      </c>
      <c r="O311" t="str">
        <f>IF(ISBLANK('ENGAGEMENTS 2026'!C311),"",'ENGAGEMENTS 2026'!M311)</f>
        <v>FONCTIONNEMENT</v>
      </c>
      <c r="P311" t="str">
        <f>IF(ISBLANK('ENGAGEMENTS 2026'!C311),"",'ENGAGEMENTS 2026'!K311)</f>
        <v>NON CONCERNE</v>
      </c>
      <c r="Q311" t="str">
        <f>IF($A311="","",IF(OR($E311="INFRUCTUEUX",$E311="ANNULE"),$A311&amp;"|"&amp;(COUNTIFS($A$2:$A311,$A311,$E$2:$E311,"INFRUCTUEUX")+COUNTIFS($A$2:$A311,$A311,$E$2:$E311,"ANNULE")),""))</f>
        <v/>
      </c>
    </row>
    <row r="312" spans="1:17" x14ac:dyDescent="0.25">
      <c r="A312" t="str">
        <f>IF(ISBLANK('ENGAGEMENTS 2026'!C312),"",IF('ENGAGEMENTS 2026'!C312="DTSI","DCT",'ENGAGEMENTS 2026'!C312))</f>
        <v>TV LAAYOUNE</v>
      </c>
      <c r="B312" t="str">
        <f>IF(ISBLANK('ENGAGEMENTS 2026'!C312),"",'ENGAGEMENTS 2026'!D312)</f>
        <v>RECONDUCTION</v>
      </c>
      <c r="C312" t="str">
        <f>IF(ISBLANK('ENGAGEMENTS 2026'!C312),"",'ENGAGEMENTS 2026'!E312)</f>
        <v>AOO-CT</v>
      </c>
      <c r="D312" t="str">
        <f>IF(ISBLANK('ENGAGEMENTS 2026'!C312),"",'ENGAGEMENTS 2026'!G312)</f>
        <v>Exécution de la production de   l'émission de jeu  en coprod intitulée : "AL JAMAL BIMA HAMAL"</v>
      </c>
      <c r="E312" t="str">
        <f>IF(ISBLANK('ENGAGEMENTS 2026'!C312),"",'ENGAGEMENTS 2026'!I312)</f>
        <v>APPROUVE</v>
      </c>
      <c r="F312" t="str">
        <f>IF(ISBLANK('ENGAGEMENTS 2026'!C312),"",'ENGAGEMENTS 2026'!J312)</f>
        <v>08CT/SNRT/2026</v>
      </c>
      <c r="G312" t="str">
        <f>IF(ISBLANK('ENGAGEMENTS 2026'!C312),"",'ENGAGEMENTS 2026'!M312)</f>
        <v>FONCTIONNEMENT</v>
      </c>
      <c r="H312" t="str">
        <f>IF(ISBLANK('ENGAGEMENTS 2026'!C312),"",'ENGAGEMENTS 2026'!AF312)</f>
        <v>ENGAGE</v>
      </c>
      <c r="I312" t="str">
        <f>IF(ISBLANK('ENGAGEMENTS 2026'!C312),"",'ENGAGEMENTS 2026'!H312)</f>
        <v>VALIDE</v>
      </c>
      <c r="J312" s="72">
        <f>IF(ISBLANK('ENGAGEMENTS 2026'!C312),"",IF(AND(OR($E312="INFRUCTUEUX",$E312="ANNULE"),$C312="AOO-M"),'ENGAGEMENTS 2026'!P312,IF($H312="EN COURS DE PREENGAGEMENT",'ENGAGEMENTS 2026'!O312,IF($H312="PREENGAGE",IF($E312="ATTRIBUE",'ENGAGEMENTS 2026'!AE312,'ENGAGEMENTS 2026'!O312),'ENGAGEMENTS 2026'!AE312))))</f>
        <v>625408</v>
      </c>
      <c r="K312" s="97">
        <f>IF(ISBLANK('ENGAGEMENTS 2026'!W312),"",'ENGAGEMENTS 2026'!W312)</f>
        <v>46030</v>
      </c>
      <c r="L312" s="73">
        <f t="shared" ca="1" si="8"/>
        <v>258</v>
      </c>
      <c r="M312" t="str">
        <f t="shared" si="9"/>
        <v>Engagé</v>
      </c>
      <c r="N312" t="str">
        <f>IF(ISBLANK('ENGAGEMENTS 2026'!C312),"",'ENGAGEMENTS 2026'!L312)</f>
        <v>Ordinaire</v>
      </c>
      <c r="O312" t="str">
        <f>IF(ISBLANK('ENGAGEMENTS 2026'!C312),"",'ENGAGEMENTS 2026'!M312)</f>
        <v>FONCTIONNEMENT</v>
      </c>
      <c r="P312" t="str">
        <f>IF(ISBLANK('ENGAGEMENTS 2026'!C312),"",'ENGAGEMENTS 2026'!K312)</f>
        <v>NON CONCERNE</v>
      </c>
      <c r="Q312" t="str">
        <f>IF($A312="","",IF(OR($E312="INFRUCTUEUX",$E312="ANNULE"),$A312&amp;"|"&amp;(COUNTIFS($A$2:$A312,$A312,$E$2:$E312,"INFRUCTUEUX")+COUNTIFS($A$2:$A312,$A312,$E$2:$E312,"ANNULE")),""))</f>
        <v/>
      </c>
    </row>
    <row r="313" spans="1:17" x14ac:dyDescent="0.25">
      <c r="A313" t="str">
        <f>IF(ISBLANK('ENGAGEMENTS 2026'!C313),"",IF('ENGAGEMENTS 2026'!C313="DTSI","DCT",'ENGAGEMENTS 2026'!C313))</f>
        <v>TV LAAYOUNE</v>
      </c>
      <c r="B313" t="str">
        <f>IF(ISBLANK('ENGAGEMENTS 2026'!C313),"",'ENGAGEMENTS 2026'!D313)</f>
        <v>RECONDUCTION</v>
      </c>
      <c r="C313" t="str">
        <f>IF(ISBLANK('ENGAGEMENTS 2026'!C313),"",'ENGAGEMENTS 2026'!E313)</f>
        <v>AOO-CT</v>
      </c>
      <c r="D313" t="str">
        <f>IF(ISBLANK('ENGAGEMENTS 2026'!C313),"",'ENGAGEMENTS 2026'!G313)</f>
        <v xml:space="preserve">Exécution de la production de l’émission sur le patrimoine et la culture hassani en PAD "GHAB O JAB" </v>
      </c>
      <c r="E313" t="str">
        <f>IF(ISBLANK('ENGAGEMENTS 2026'!C313),"",'ENGAGEMENTS 2026'!I313)</f>
        <v>APPROUVE</v>
      </c>
      <c r="F313" t="str">
        <f>IF(ISBLANK('ENGAGEMENTS 2026'!C313),"",'ENGAGEMENTS 2026'!J313)</f>
        <v>20CT/SNRT/2026</v>
      </c>
      <c r="G313" t="str">
        <f>IF(ISBLANK('ENGAGEMENTS 2026'!C313),"",'ENGAGEMENTS 2026'!M313)</f>
        <v>FONCTIONNEMENT</v>
      </c>
      <c r="H313" t="str">
        <f>IF(ISBLANK('ENGAGEMENTS 2026'!C313),"",'ENGAGEMENTS 2026'!AF313)</f>
        <v>ENGAGE</v>
      </c>
      <c r="I313" t="str">
        <f>IF(ISBLANK('ENGAGEMENTS 2026'!C313),"",'ENGAGEMENTS 2026'!H313)</f>
        <v>VALIDE</v>
      </c>
      <c r="J313" s="72">
        <f>IF(ISBLANK('ENGAGEMENTS 2026'!C313),"",IF(AND(OR($E313="INFRUCTUEUX",$E313="ANNULE"),$C313="AOO-M"),'ENGAGEMENTS 2026'!P313,IF($H313="EN COURS DE PREENGAGEMENT",'ENGAGEMENTS 2026'!O313,IF($H313="PREENGAGE",IF($E313="ATTRIBUE",'ENGAGEMENTS 2026'!AE313,'ENGAGEMENTS 2026'!O313),'ENGAGEMENTS 2026'!AE313))))</f>
        <v>1156108.8</v>
      </c>
      <c r="K313" s="97">
        <f>IF(ISBLANK('ENGAGEMENTS 2026'!W313),"",'ENGAGEMENTS 2026'!W313)</f>
        <v>46030</v>
      </c>
      <c r="L313" s="73">
        <f t="shared" ca="1" si="8"/>
        <v>258</v>
      </c>
      <c r="M313" t="str">
        <f t="shared" si="9"/>
        <v>Engagé</v>
      </c>
      <c r="N313" t="str">
        <f>IF(ISBLANK('ENGAGEMENTS 2026'!C313),"",'ENGAGEMENTS 2026'!L313)</f>
        <v>Ordinaire</v>
      </c>
      <c r="O313" t="str">
        <f>IF(ISBLANK('ENGAGEMENTS 2026'!C313),"",'ENGAGEMENTS 2026'!M313)</f>
        <v>FONCTIONNEMENT</v>
      </c>
      <c r="P313" t="str">
        <f>IF(ISBLANK('ENGAGEMENTS 2026'!C313),"",'ENGAGEMENTS 2026'!K313)</f>
        <v>NON CONCERNE</v>
      </c>
      <c r="Q313" t="str">
        <f>IF($A313="","",IF(OR($E313="INFRUCTUEUX",$E313="ANNULE"),$A313&amp;"|"&amp;(COUNTIFS($A$2:$A313,$A313,$E$2:$E313,"INFRUCTUEUX")+COUNTIFS($A$2:$A313,$A313,$E$2:$E313,"ANNULE")),""))</f>
        <v/>
      </c>
    </row>
    <row r="314" spans="1:17" x14ac:dyDescent="0.25">
      <c r="A314" t="str">
        <f>IF(ISBLANK('ENGAGEMENTS 2026'!C314),"",IF('ENGAGEMENTS 2026'!C314="DTSI","DCT",'ENGAGEMENTS 2026'!C314))</f>
        <v>TV LAAYOUNE</v>
      </c>
      <c r="B314" t="str">
        <f>IF(ISBLANK('ENGAGEMENTS 2026'!C314),"",'ENGAGEMENTS 2026'!D314)</f>
        <v>RECONDUCTION</v>
      </c>
      <c r="C314" t="str">
        <f>IF(ISBLANK('ENGAGEMENTS 2026'!C314),"",'ENGAGEMENTS 2026'!E314)</f>
        <v>AOO-CT</v>
      </c>
      <c r="D314" t="str">
        <f>IF(ISBLANK('ENGAGEMENTS 2026'!C314),"",'ENGAGEMENTS 2026'!G314)</f>
        <v>Exécution de la production de l’émission de sensibilisation sur la santé en PAD intitulée "SIHATOUKA FI RAMADAN"</v>
      </c>
      <c r="E314" t="str">
        <f>IF(ISBLANK('ENGAGEMENTS 2026'!C314),"",'ENGAGEMENTS 2026'!I314)</f>
        <v>APPROUVE</v>
      </c>
      <c r="F314" t="str">
        <f>IF(ISBLANK('ENGAGEMENTS 2026'!C314),"",'ENGAGEMENTS 2026'!J314)</f>
        <v>09CT/SNRT/2026</v>
      </c>
      <c r="G314" t="str">
        <f>IF(ISBLANK('ENGAGEMENTS 2026'!C314),"",'ENGAGEMENTS 2026'!M314)</f>
        <v>FONCTIONNEMENT</v>
      </c>
      <c r="H314" t="str">
        <f>IF(ISBLANK('ENGAGEMENTS 2026'!C314),"",'ENGAGEMENTS 2026'!AF314)</f>
        <v>ENGAGE</v>
      </c>
      <c r="I314" t="str">
        <f>IF(ISBLANK('ENGAGEMENTS 2026'!C314),"",'ENGAGEMENTS 2026'!H314)</f>
        <v>VALIDE</v>
      </c>
      <c r="J314" s="72">
        <f>IF(ISBLANK('ENGAGEMENTS 2026'!C314),"",IF(AND(OR($E314="INFRUCTUEUX",$E314="ANNULE"),$C314="AOO-M"),'ENGAGEMENTS 2026'!P314,IF($H314="EN COURS DE PREENGAGEMENT",'ENGAGEMENTS 2026'!O314,IF($H314="PREENGAGE",IF($E314="ATTRIBUE",'ENGAGEMENTS 2026'!AE314,'ENGAGEMENTS 2026'!O314),'ENGAGEMENTS 2026'!AE314))))</f>
        <v>817935.9</v>
      </c>
      <c r="K314" s="97">
        <f>IF(ISBLANK('ENGAGEMENTS 2026'!W314),"",'ENGAGEMENTS 2026'!W314)</f>
        <v>46030</v>
      </c>
      <c r="L314" s="73">
        <f t="shared" ca="1" si="8"/>
        <v>258</v>
      </c>
      <c r="M314" t="str">
        <f t="shared" si="9"/>
        <v>Engagé</v>
      </c>
      <c r="N314" t="str">
        <f>IF(ISBLANK('ENGAGEMENTS 2026'!C314),"",'ENGAGEMENTS 2026'!L314)</f>
        <v>Ordinaire</v>
      </c>
      <c r="O314" t="str">
        <f>IF(ISBLANK('ENGAGEMENTS 2026'!C314),"",'ENGAGEMENTS 2026'!M314)</f>
        <v>FONCTIONNEMENT</v>
      </c>
      <c r="P314" t="str">
        <f>IF(ISBLANK('ENGAGEMENTS 2026'!C314),"",'ENGAGEMENTS 2026'!K314)</f>
        <v>NON CONCERNE</v>
      </c>
      <c r="Q314" t="str">
        <f>IF($A314="","",IF(OR($E314="INFRUCTUEUX",$E314="ANNULE"),$A314&amp;"|"&amp;(COUNTIFS($A$2:$A314,$A314,$E$2:$E314,"INFRUCTUEUX")+COUNTIFS($A$2:$A314,$A314,$E$2:$E314,"ANNULE")),""))</f>
        <v/>
      </c>
    </row>
    <row r="315" spans="1:17" x14ac:dyDescent="0.25">
      <c r="A315" t="str">
        <f>IF(ISBLANK('ENGAGEMENTS 2026'!C315),"",IF('ENGAGEMENTS 2026'!C315="DTSI","DCT",'ENGAGEMENTS 2026'!C315))</f>
        <v>TV LAAYOUNE</v>
      </c>
      <c r="B315" t="str">
        <f>IF(ISBLANK('ENGAGEMENTS 2026'!C315),"",'ENGAGEMENTS 2026'!D315)</f>
        <v>RECONDUCTION</v>
      </c>
      <c r="C315" t="str">
        <f>IF(ISBLANK('ENGAGEMENTS 2026'!C315),"",'ENGAGEMENTS 2026'!E315)</f>
        <v>AOO-CT</v>
      </c>
      <c r="D315" t="str">
        <f>IF(ISBLANK('ENGAGEMENTS 2026'!C315),"",'ENGAGEMENTS 2026'!G315)</f>
        <v>Exécution de la production de   l'émission culinaire en PAD intitulée "AL MAIDA SAHRAOUIYA"</v>
      </c>
      <c r="E315" t="str">
        <f>IF(ISBLANK('ENGAGEMENTS 2026'!C315),"",'ENGAGEMENTS 2026'!I315)</f>
        <v>APPROUVE</v>
      </c>
      <c r="F315" t="str">
        <f>IF(ISBLANK('ENGAGEMENTS 2026'!C315),"",'ENGAGEMENTS 2026'!J315)</f>
        <v>10CT/SNRT/2026</v>
      </c>
      <c r="G315" t="str">
        <f>IF(ISBLANK('ENGAGEMENTS 2026'!C315),"",'ENGAGEMENTS 2026'!M315)</f>
        <v>FONCTIONNEMENT</v>
      </c>
      <c r="H315" t="str">
        <f>IF(ISBLANK('ENGAGEMENTS 2026'!C315),"",'ENGAGEMENTS 2026'!AF315)</f>
        <v>ENGAGE</v>
      </c>
      <c r="I315" t="str">
        <f>IF(ISBLANK('ENGAGEMENTS 2026'!C315),"",'ENGAGEMENTS 2026'!H315)</f>
        <v>VALIDE</v>
      </c>
      <c r="J315" s="72">
        <f>IF(ISBLANK('ENGAGEMENTS 2026'!C315),"",IF(AND(OR($E315="INFRUCTUEUX",$E315="ANNULE"),$C315="AOO-M"),'ENGAGEMENTS 2026'!P315,IF($H315="EN COURS DE PREENGAGEMENT",'ENGAGEMENTS 2026'!O315,IF($H315="PREENGAGE",IF($E315="ATTRIBUE",'ENGAGEMENTS 2026'!AE315,'ENGAGEMENTS 2026'!O315),'ENGAGEMENTS 2026'!AE315))))</f>
        <v>882000</v>
      </c>
      <c r="K315" s="97">
        <f>IF(ISBLANK('ENGAGEMENTS 2026'!W315),"",'ENGAGEMENTS 2026'!W315)</f>
        <v>46030</v>
      </c>
      <c r="L315" s="73">
        <f t="shared" ca="1" si="8"/>
        <v>258</v>
      </c>
      <c r="M315" t="str">
        <f t="shared" si="9"/>
        <v>Engagé</v>
      </c>
      <c r="N315" t="str">
        <f>IF(ISBLANK('ENGAGEMENTS 2026'!C315),"",'ENGAGEMENTS 2026'!L315)</f>
        <v>Ordinaire</v>
      </c>
      <c r="O315" t="str">
        <f>IF(ISBLANK('ENGAGEMENTS 2026'!C315),"",'ENGAGEMENTS 2026'!M315)</f>
        <v>FONCTIONNEMENT</v>
      </c>
      <c r="P315" t="str">
        <f>IF(ISBLANK('ENGAGEMENTS 2026'!C315),"",'ENGAGEMENTS 2026'!K315)</f>
        <v>NON CONCERNE</v>
      </c>
      <c r="Q315" t="str">
        <f>IF($A315="","",IF(OR($E315="INFRUCTUEUX",$E315="ANNULE"),$A315&amp;"|"&amp;(COUNTIFS($A$2:$A315,$A315,$E$2:$E315,"INFRUCTUEUX")+COUNTIFS($A$2:$A315,$A315,$E$2:$E315,"ANNULE")),""))</f>
        <v/>
      </c>
    </row>
    <row r="316" spans="1:17" x14ac:dyDescent="0.25">
      <c r="A316" t="str">
        <f>IF(ISBLANK('ENGAGEMENTS 2026'!C316),"",IF('ENGAGEMENTS 2026'!C316="DTSI","DCT",'ENGAGEMENTS 2026'!C316))</f>
        <v>TV LAAYOUNE</v>
      </c>
      <c r="B316" t="str">
        <f>IF(ISBLANK('ENGAGEMENTS 2026'!C316),"",'ENGAGEMENTS 2026'!D316)</f>
        <v>RECONDUCTION</v>
      </c>
      <c r="C316" t="str">
        <f>IF(ISBLANK('ENGAGEMENTS 2026'!C316),"",'ENGAGEMENTS 2026'!E316)</f>
        <v>AOO-CT</v>
      </c>
      <c r="D316" t="str">
        <f>IF(ISBLANK('ENGAGEMENTS 2026'!C316),"",'ENGAGEMENTS 2026'!G316)</f>
        <v xml:space="preserve">Exécution de la production de   l'émission religieuse en PAD intitulée "KADAYA RAMADANIYA " </v>
      </c>
      <c r="E316" t="str">
        <f>IF(ISBLANK('ENGAGEMENTS 2026'!C316),"",'ENGAGEMENTS 2026'!I316)</f>
        <v>APPROUVE</v>
      </c>
      <c r="F316" t="str">
        <f>IF(ISBLANK('ENGAGEMENTS 2026'!C316),"",'ENGAGEMENTS 2026'!J316)</f>
        <v>14CT/SNRT/2026</v>
      </c>
      <c r="G316" t="str">
        <f>IF(ISBLANK('ENGAGEMENTS 2026'!C316),"",'ENGAGEMENTS 2026'!M316)</f>
        <v>FONCTIONNEMENT</v>
      </c>
      <c r="H316" t="str">
        <f>IF(ISBLANK('ENGAGEMENTS 2026'!C316),"",'ENGAGEMENTS 2026'!AF316)</f>
        <v>ENGAGE</v>
      </c>
      <c r="I316" t="str">
        <f>IF(ISBLANK('ENGAGEMENTS 2026'!C316),"",'ENGAGEMENTS 2026'!H316)</f>
        <v>VALIDE</v>
      </c>
      <c r="J316" s="72">
        <f>IF(ISBLANK('ENGAGEMENTS 2026'!C316),"",IF(AND(OR($E316="INFRUCTUEUX",$E316="ANNULE"),$C316="AOO-M"),'ENGAGEMENTS 2026'!P316,IF($H316="EN COURS DE PREENGAGEMENT",'ENGAGEMENTS 2026'!O316,IF($H316="PREENGAGE",IF($E316="ATTRIBUE",'ENGAGEMENTS 2026'!AE316,'ENGAGEMENTS 2026'!O316),'ENGAGEMENTS 2026'!AE316))))</f>
        <v>1190246.3999999999</v>
      </c>
      <c r="K316" s="97">
        <f>IF(ISBLANK('ENGAGEMENTS 2026'!W316),"",'ENGAGEMENTS 2026'!W316)</f>
        <v>46030</v>
      </c>
      <c r="L316" s="73">
        <f t="shared" ca="1" si="8"/>
        <v>258</v>
      </c>
      <c r="M316" t="str">
        <f t="shared" si="9"/>
        <v>Engagé</v>
      </c>
      <c r="N316" t="str">
        <f>IF(ISBLANK('ENGAGEMENTS 2026'!C316),"",'ENGAGEMENTS 2026'!L316)</f>
        <v>Ordinaire</v>
      </c>
      <c r="O316" t="str">
        <f>IF(ISBLANK('ENGAGEMENTS 2026'!C316),"",'ENGAGEMENTS 2026'!M316)</f>
        <v>FONCTIONNEMENT</v>
      </c>
      <c r="P316" t="str">
        <f>IF(ISBLANK('ENGAGEMENTS 2026'!C316),"",'ENGAGEMENTS 2026'!K316)</f>
        <v>NON CONCERNE</v>
      </c>
      <c r="Q316" t="str">
        <f>IF($A316="","",IF(OR($E316="INFRUCTUEUX",$E316="ANNULE"),$A316&amp;"|"&amp;(COUNTIFS($A$2:$A316,$A316,$E$2:$E316,"INFRUCTUEUX")+COUNTIFS($A$2:$A316,$A316,$E$2:$E316,"ANNULE")),""))</f>
        <v/>
      </c>
    </row>
    <row r="317" spans="1:17" x14ac:dyDescent="0.25">
      <c r="A317" t="str">
        <f>IF(ISBLANK('ENGAGEMENTS 2026'!C317),"",IF('ENGAGEMENTS 2026'!C317="DTSI","DCT",'ENGAGEMENTS 2026'!C317))</f>
        <v>TV LAAYOUNE</v>
      </c>
      <c r="B317" t="str">
        <f>IF(ISBLANK('ENGAGEMENTS 2026'!C317),"",'ENGAGEMENTS 2026'!D317)</f>
        <v>RECONDUCTION</v>
      </c>
      <c r="C317" t="str">
        <f>IF(ISBLANK('ENGAGEMENTS 2026'!C317),"",'ENGAGEMENTS 2026'!E317)</f>
        <v>AOO-CT</v>
      </c>
      <c r="D317" t="str">
        <f>IF(ISBLANK('ENGAGEMENTS 2026'!C317),"",'ENGAGEMENTS 2026'!G317)</f>
        <v>Exécution de la production d'un documentaire en PAD intitulée : « SAFAR WA ISTIKCHAF ABRA SAHRA »</v>
      </c>
      <c r="E317" t="str">
        <f>IF(ISBLANK('ENGAGEMENTS 2026'!C317),"",'ENGAGEMENTS 2026'!I317)</f>
        <v>APPROUVE</v>
      </c>
      <c r="F317" t="str">
        <f>IF(ISBLANK('ENGAGEMENTS 2026'!C317),"",'ENGAGEMENTS 2026'!J317)</f>
        <v>19CT/SNRT/2026</v>
      </c>
      <c r="G317" t="str">
        <f>IF(ISBLANK('ENGAGEMENTS 2026'!C317),"",'ENGAGEMENTS 2026'!M317)</f>
        <v>FONCTIONNEMENT</v>
      </c>
      <c r="H317" t="str">
        <f>IF(ISBLANK('ENGAGEMENTS 2026'!C317),"",'ENGAGEMENTS 2026'!AF317)</f>
        <v>ENGAGE</v>
      </c>
      <c r="I317" t="str">
        <f>IF(ISBLANK('ENGAGEMENTS 2026'!C317),"",'ENGAGEMENTS 2026'!H317)</f>
        <v>VALIDE</v>
      </c>
      <c r="J317" s="72">
        <f>IF(ISBLANK('ENGAGEMENTS 2026'!C317),"",IF(AND(OR($E317="INFRUCTUEUX",$E317="ANNULE"),$C317="AOO-M"),'ENGAGEMENTS 2026'!P317,IF($H317="EN COURS DE PREENGAGEMENT",'ENGAGEMENTS 2026'!O317,IF($H317="PREENGAGE",IF($E317="ATTRIBUE",'ENGAGEMENTS 2026'!AE317,'ENGAGEMENTS 2026'!O317),'ENGAGEMENTS 2026'!AE317))))</f>
        <v>2334998.4</v>
      </c>
      <c r="K317" s="97">
        <f>IF(ISBLANK('ENGAGEMENTS 2026'!W317),"",'ENGAGEMENTS 2026'!W317)</f>
        <v>46030</v>
      </c>
      <c r="L317" s="73">
        <f t="shared" ca="1" si="8"/>
        <v>258</v>
      </c>
      <c r="M317" t="str">
        <f t="shared" si="9"/>
        <v>Engagé</v>
      </c>
      <c r="N317" t="str">
        <f>IF(ISBLANK('ENGAGEMENTS 2026'!C317),"",'ENGAGEMENTS 2026'!L317)</f>
        <v>Ordinaire</v>
      </c>
      <c r="O317" t="str">
        <f>IF(ISBLANK('ENGAGEMENTS 2026'!C317),"",'ENGAGEMENTS 2026'!M317)</f>
        <v>FONCTIONNEMENT</v>
      </c>
      <c r="P317" t="str">
        <f>IF(ISBLANK('ENGAGEMENTS 2026'!C317),"",'ENGAGEMENTS 2026'!K317)</f>
        <v>NON CONCERNE</v>
      </c>
      <c r="Q317" t="str">
        <f>IF($A317="","",IF(OR($E317="INFRUCTUEUX",$E317="ANNULE"),$A317&amp;"|"&amp;(COUNTIFS($A$2:$A317,$A317,$E$2:$E317,"INFRUCTUEUX")+COUNTIFS($A$2:$A317,$A317,$E$2:$E317,"ANNULE")),""))</f>
        <v/>
      </c>
    </row>
    <row r="318" spans="1:17" x14ac:dyDescent="0.25">
      <c r="A318" t="str">
        <f>IF(ISBLANK('ENGAGEMENTS 2026'!C318),"",IF('ENGAGEMENTS 2026'!C318="DTSI","DCT",'ENGAGEMENTS 2026'!C318))</f>
        <v>TV LAAYOUNE</v>
      </c>
      <c r="B318" t="str">
        <f>IF(ISBLANK('ENGAGEMENTS 2026'!C318),"",'ENGAGEMENTS 2026'!D318)</f>
        <v>RECONDUCTION</v>
      </c>
      <c r="C318" t="str">
        <f>IF(ISBLANK('ENGAGEMENTS 2026'!C318),"",'ENGAGEMENTS 2026'!E318)</f>
        <v>AOO-CT</v>
      </c>
      <c r="D318" t="str">
        <f>IF(ISBLANK('ENGAGEMENTS 2026'!C318),"",'ENGAGEMENTS 2026'!G318)</f>
        <v>Exécution de la production de   l'émission patrimoine en PAD intitulée " LYALI LFRIK"</v>
      </c>
      <c r="E318" t="str">
        <f>IF(ISBLANK('ENGAGEMENTS 2026'!C318),"",'ENGAGEMENTS 2026'!I318)</f>
        <v>APPROUVE</v>
      </c>
      <c r="F318" t="str">
        <f>IF(ISBLANK('ENGAGEMENTS 2026'!C318),"",'ENGAGEMENTS 2026'!J318)</f>
        <v>06CT/SNRT/2026</v>
      </c>
      <c r="G318" t="str">
        <f>IF(ISBLANK('ENGAGEMENTS 2026'!C318),"",'ENGAGEMENTS 2026'!M318)</f>
        <v>FONCTIONNEMENT</v>
      </c>
      <c r="H318" t="str">
        <f>IF(ISBLANK('ENGAGEMENTS 2026'!C318),"",'ENGAGEMENTS 2026'!AF318)</f>
        <v>ENGAGE</v>
      </c>
      <c r="I318" t="str">
        <f>IF(ISBLANK('ENGAGEMENTS 2026'!C318),"",'ENGAGEMENTS 2026'!H318)</f>
        <v>VALIDE</v>
      </c>
      <c r="J318" s="72">
        <f>IF(ISBLANK('ENGAGEMENTS 2026'!C318),"",IF(AND(OR($E318="INFRUCTUEUX",$E318="ANNULE"),$C318="AOO-M"),'ENGAGEMENTS 2026'!P318,IF($H318="EN COURS DE PREENGAGEMENT",'ENGAGEMENTS 2026'!O318,IF($H318="PREENGAGE",IF($E318="ATTRIBUE",'ENGAGEMENTS 2026'!AE318,'ENGAGEMENTS 2026'!O318),'ENGAGEMENTS 2026'!AE318))))</f>
        <v>1204224.1200000001</v>
      </c>
      <c r="K318" s="97">
        <f>IF(ISBLANK('ENGAGEMENTS 2026'!W318),"",'ENGAGEMENTS 2026'!W318)</f>
        <v>46030</v>
      </c>
      <c r="L318" s="73">
        <f t="shared" ca="1" si="8"/>
        <v>258</v>
      </c>
      <c r="M318" t="str">
        <f t="shared" si="9"/>
        <v>Engagé</v>
      </c>
      <c r="N318" t="str">
        <f>IF(ISBLANK('ENGAGEMENTS 2026'!C318),"",'ENGAGEMENTS 2026'!L318)</f>
        <v>Ordinaire</v>
      </c>
      <c r="O318" t="str">
        <f>IF(ISBLANK('ENGAGEMENTS 2026'!C318),"",'ENGAGEMENTS 2026'!M318)</f>
        <v>FONCTIONNEMENT</v>
      </c>
      <c r="P318" t="str">
        <f>IF(ISBLANK('ENGAGEMENTS 2026'!C318),"",'ENGAGEMENTS 2026'!K318)</f>
        <v>NON CONCERNE</v>
      </c>
      <c r="Q318" t="str">
        <f>IF($A318="","",IF(OR($E318="INFRUCTUEUX",$E318="ANNULE"),$A318&amp;"|"&amp;(COUNTIFS($A$2:$A318,$A318,$E$2:$E318,"INFRUCTUEUX")+COUNTIFS($A$2:$A318,$A318,$E$2:$E318,"ANNULE")),""))</f>
        <v/>
      </c>
    </row>
    <row r="319" spans="1:17" x14ac:dyDescent="0.25">
      <c r="A319" t="str">
        <f>IF(ISBLANK('ENGAGEMENTS 2026'!C319),"",IF('ENGAGEMENTS 2026'!C319="DTSI","DCT",'ENGAGEMENTS 2026'!C319))</f>
        <v>TV LAAYOUNE</v>
      </c>
      <c r="B319" t="str">
        <f>IF(ISBLANK('ENGAGEMENTS 2026'!C319),"",'ENGAGEMENTS 2026'!D319)</f>
        <v>RECONDUCTION</v>
      </c>
      <c r="C319" t="str">
        <f>IF(ISBLANK('ENGAGEMENTS 2026'!C319),"",'ENGAGEMENTS 2026'!E319)</f>
        <v>AOO-CT</v>
      </c>
      <c r="D319" t="str">
        <f>IF(ISBLANK('ENGAGEMENTS 2026'!C319),"",'ENGAGEMENTS 2026'!G319)</f>
        <v>Exécution de la production de  l'émission de jeu religieux en PAD intitulée "AL MAHDARA"</v>
      </c>
      <c r="E319" t="str">
        <f>IF(ISBLANK('ENGAGEMENTS 2026'!C319),"",'ENGAGEMENTS 2026'!I319)</f>
        <v>APPROUVE</v>
      </c>
      <c r="F319" t="str">
        <f>IF(ISBLANK('ENGAGEMENTS 2026'!C319),"",'ENGAGEMENTS 2026'!J319)</f>
        <v>05CT/SNRT/2026</v>
      </c>
      <c r="G319" t="str">
        <f>IF(ISBLANK('ENGAGEMENTS 2026'!C319),"",'ENGAGEMENTS 2026'!M319)</f>
        <v>FONCTIONNEMENT</v>
      </c>
      <c r="H319" t="str">
        <f>IF(ISBLANK('ENGAGEMENTS 2026'!C319),"",'ENGAGEMENTS 2026'!AF319)</f>
        <v>ENGAGE</v>
      </c>
      <c r="I319" t="str">
        <f>IF(ISBLANK('ENGAGEMENTS 2026'!C319),"",'ENGAGEMENTS 2026'!H319)</f>
        <v>VALIDE</v>
      </c>
      <c r="J319" s="72">
        <f>IF(ISBLANK('ENGAGEMENTS 2026'!C319),"",IF(AND(OR($E319="INFRUCTUEUX",$E319="ANNULE"),$C319="AOO-M"),'ENGAGEMENTS 2026'!P319,IF($H319="EN COURS DE PREENGAGEMENT",'ENGAGEMENTS 2026'!O319,IF($H319="PREENGAGE",IF($E319="ATTRIBUE",'ENGAGEMENTS 2026'!AE319,'ENGAGEMENTS 2026'!O319),'ENGAGEMENTS 2026'!AE319))))</f>
        <v>1029503.88</v>
      </c>
      <c r="K319" s="97">
        <f>IF(ISBLANK('ENGAGEMENTS 2026'!W319),"",'ENGAGEMENTS 2026'!W319)</f>
        <v>46030</v>
      </c>
      <c r="L319" s="73">
        <f t="shared" ca="1" si="8"/>
        <v>258</v>
      </c>
      <c r="M319" t="str">
        <f t="shared" si="9"/>
        <v>Engagé</v>
      </c>
      <c r="N319" t="str">
        <f>IF(ISBLANK('ENGAGEMENTS 2026'!C319),"",'ENGAGEMENTS 2026'!L319)</f>
        <v>Ordinaire</v>
      </c>
      <c r="O319" t="str">
        <f>IF(ISBLANK('ENGAGEMENTS 2026'!C319),"",'ENGAGEMENTS 2026'!M319)</f>
        <v>FONCTIONNEMENT</v>
      </c>
      <c r="P319" t="str">
        <f>IF(ISBLANK('ENGAGEMENTS 2026'!C319),"",'ENGAGEMENTS 2026'!K319)</f>
        <v>NON CONCERNE</v>
      </c>
      <c r="Q319" t="str">
        <f>IF($A319="","",IF(OR($E319="INFRUCTUEUX",$E319="ANNULE"),$A319&amp;"|"&amp;(COUNTIFS($A$2:$A319,$A319,$E$2:$E319,"INFRUCTUEUX")+COUNTIFS($A$2:$A319,$A319,$E$2:$E319,"ANNULE")),""))</f>
        <v/>
      </c>
    </row>
    <row r="320" spans="1:17" x14ac:dyDescent="0.25">
      <c r="A320" t="str">
        <f>IF(ISBLANK('ENGAGEMENTS 2026'!C320),"",IF('ENGAGEMENTS 2026'!C320="DTSI","DCT",'ENGAGEMENTS 2026'!C320))</f>
        <v>TV LAAYOUNE</v>
      </c>
      <c r="B320" t="str">
        <f>IF(ISBLANK('ENGAGEMENTS 2026'!C320),"",'ENGAGEMENTS 2026'!D320)</f>
        <v>RECONDUCTION</v>
      </c>
      <c r="C320" t="str">
        <f>IF(ISBLANK('ENGAGEMENTS 2026'!C320),"",'ENGAGEMENTS 2026'!E320)</f>
        <v>AOO-CT</v>
      </c>
      <c r="D320" t="str">
        <f>IF(ISBLANK('ENGAGEMENTS 2026'!C320),"",'ENGAGEMENTS 2026'!G320)</f>
        <v>Exécution de la production de d’une soirée en Co Prod intitulé " LAYALI AOZAAOUANE "</v>
      </c>
      <c r="E320" t="str">
        <f>IF(ISBLANK('ENGAGEMENTS 2026'!C320),"",'ENGAGEMENTS 2026'!I320)</f>
        <v>APPROUVE</v>
      </c>
      <c r="F320" t="str">
        <f>IF(ISBLANK('ENGAGEMENTS 2026'!C320),"",'ENGAGEMENTS 2026'!J320)</f>
        <v>17CT/SNRT/2026</v>
      </c>
      <c r="G320" t="str">
        <f>IF(ISBLANK('ENGAGEMENTS 2026'!C320),"",'ENGAGEMENTS 2026'!M320)</f>
        <v>FONCTIONNEMENT</v>
      </c>
      <c r="H320" t="str">
        <f>IF(ISBLANK('ENGAGEMENTS 2026'!C320),"",'ENGAGEMENTS 2026'!AF320)</f>
        <v>ENGAGE</v>
      </c>
      <c r="I320" t="str">
        <f>IF(ISBLANK('ENGAGEMENTS 2026'!C320),"",'ENGAGEMENTS 2026'!H320)</f>
        <v>VALIDE</v>
      </c>
      <c r="J320" s="72">
        <f>IF(ISBLANK('ENGAGEMENTS 2026'!C320),"",IF(AND(OR($E320="INFRUCTUEUX",$E320="ANNULE"),$C320="AOO-M"),'ENGAGEMENTS 2026'!P320,IF($H320="EN COURS DE PREENGAGEMENT",'ENGAGEMENTS 2026'!O320,IF($H320="PREENGAGE",IF($E320="ATTRIBUE",'ENGAGEMENTS 2026'!AE320,'ENGAGEMENTS 2026'!O320),'ENGAGEMENTS 2026'!AE320))))</f>
        <v>491736</v>
      </c>
      <c r="K320" s="97">
        <f>IF(ISBLANK('ENGAGEMENTS 2026'!W320),"",'ENGAGEMENTS 2026'!W320)</f>
        <v>46030</v>
      </c>
      <c r="L320" s="73">
        <f t="shared" ca="1" si="8"/>
        <v>258</v>
      </c>
      <c r="M320" t="str">
        <f t="shared" si="9"/>
        <v>Engagé</v>
      </c>
      <c r="N320" t="str">
        <f>IF(ISBLANK('ENGAGEMENTS 2026'!C320),"",'ENGAGEMENTS 2026'!L320)</f>
        <v>Ordinaire</v>
      </c>
      <c r="O320" t="str">
        <f>IF(ISBLANK('ENGAGEMENTS 2026'!C320),"",'ENGAGEMENTS 2026'!M320)</f>
        <v>FONCTIONNEMENT</v>
      </c>
      <c r="P320" t="str">
        <f>IF(ISBLANK('ENGAGEMENTS 2026'!C320),"",'ENGAGEMENTS 2026'!K320)</f>
        <v>NON CONCERNE</v>
      </c>
      <c r="Q320" t="str">
        <f>IF($A320="","",IF(OR($E320="INFRUCTUEUX",$E320="ANNULE"),$A320&amp;"|"&amp;(COUNTIFS($A$2:$A320,$A320,$E$2:$E320,"INFRUCTUEUX")+COUNTIFS($A$2:$A320,$A320,$E$2:$E320,"ANNULE")),""))</f>
        <v/>
      </c>
    </row>
    <row r="321" spans="1:17" x14ac:dyDescent="0.25">
      <c r="A321" t="str">
        <f>IF(ISBLANK('ENGAGEMENTS 2026'!C321),"",IF('ENGAGEMENTS 2026'!C321="DTSI","DCT",'ENGAGEMENTS 2026'!C321))</f>
        <v>TV LAAYOUNE</v>
      </c>
      <c r="B321" t="str">
        <f>IF(ISBLANK('ENGAGEMENTS 2026'!C321),"",'ENGAGEMENTS 2026'!D321)</f>
        <v>RECONDUCTION</v>
      </c>
      <c r="C321" t="str">
        <f>IF(ISBLANK('ENGAGEMENTS 2026'!C321),"",'ENGAGEMENTS 2026'!E321)</f>
        <v>AOO-CT</v>
      </c>
      <c r="D321" t="str">
        <f>IF(ISBLANK('ENGAGEMENTS 2026'!C321),"",'ENGAGEMENTS 2026'!G321)</f>
        <v>Exécution de la production de l’émission de jeu pour adultes en Co Prod intitulé "SIBAK AL KAWAFI"</v>
      </c>
      <c r="E321" t="str">
        <f>IF(ISBLANK('ENGAGEMENTS 2026'!C321),"",'ENGAGEMENTS 2026'!I321)</f>
        <v>APPROUVE</v>
      </c>
      <c r="F321" t="str">
        <f>IF(ISBLANK('ENGAGEMENTS 2026'!C321),"",'ENGAGEMENTS 2026'!J321)</f>
        <v>07CT/SNRT/2026</v>
      </c>
      <c r="G321" t="str">
        <f>IF(ISBLANK('ENGAGEMENTS 2026'!C321),"",'ENGAGEMENTS 2026'!M321)</f>
        <v>FONCTIONNEMENT</v>
      </c>
      <c r="H321" t="str">
        <f>IF(ISBLANK('ENGAGEMENTS 2026'!C321),"",'ENGAGEMENTS 2026'!AF321)</f>
        <v>ENGAGE</v>
      </c>
      <c r="I321" t="str">
        <f>IF(ISBLANK('ENGAGEMENTS 2026'!C321),"",'ENGAGEMENTS 2026'!H321)</f>
        <v>VALIDE</v>
      </c>
      <c r="J321" s="72">
        <f>IF(ISBLANK('ENGAGEMENTS 2026'!C321),"",IF(AND(OR($E321="INFRUCTUEUX",$E321="ANNULE"),$C321="AOO-M"),'ENGAGEMENTS 2026'!P321,IF($H321="EN COURS DE PREENGAGEMENT",'ENGAGEMENTS 2026'!O321,IF($H321="PREENGAGE",IF($E321="ATTRIBUE",'ENGAGEMENTS 2026'!AE321,'ENGAGEMENTS 2026'!O321),'ENGAGEMENTS 2026'!AE321))))</f>
        <v>2335872</v>
      </c>
      <c r="K321" s="97">
        <f>IF(ISBLANK('ENGAGEMENTS 2026'!W321),"",'ENGAGEMENTS 2026'!W321)</f>
        <v>46030</v>
      </c>
      <c r="L321" s="73">
        <f t="shared" ca="1" si="8"/>
        <v>258</v>
      </c>
      <c r="M321" t="str">
        <f t="shared" si="9"/>
        <v>Engagé</v>
      </c>
      <c r="N321" t="str">
        <f>IF(ISBLANK('ENGAGEMENTS 2026'!C321),"",'ENGAGEMENTS 2026'!L321)</f>
        <v>Ordinaire</v>
      </c>
      <c r="O321" t="str">
        <f>IF(ISBLANK('ENGAGEMENTS 2026'!C321),"",'ENGAGEMENTS 2026'!M321)</f>
        <v>FONCTIONNEMENT</v>
      </c>
      <c r="P321" t="str">
        <f>IF(ISBLANK('ENGAGEMENTS 2026'!C321),"",'ENGAGEMENTS 2026'!K321)</f>
        <v>NON CONCERNE</v>
      </c>
      <c r="Q321" t="str">
        <f>IF($A321="","",IF(OR($E321="INFRUCTUEUX",$E321="ANNULE"),$A321&amp;"|"&amp;(COUNTIFS($A$2:$A321,$A321,$E$2:$E321,"INFRUCTUEUX")+COUNTIFS($A$2:$A321,$A321,$E$2:$E321,"ANNULE")),""))</f>
        <v/>
      </c>
    </row>
    <row r="322" spans="1:17" x14ac:dyDescent="0.25">
      <c r="A322" t="str">
        <f>IF(ISBLANK('ENGAGEMENTS 2026'!C322),"",IF('ENGAGEMENTS 2026'!C322="DTSI","DCT",'ENGAGEMENTS 2026'!C322))</f>
        <v>TV LAAYOUNE</v>
      </c>
      <c r="B322" t="str">
        <f>IF(ISBLANK('ENGAGEMENTS 2026'!C322),"",'ENGAGEMENTS 2026'!D322)</f>
        <v>RECONDUCTION</v>
      </c>
      <c r="C322" t="str">
        <f>IF(ISBLANK('ENGAGEMENTS 2026'!C322),"",'ENGAGEMENTS 2026'!E322)</f>
        <v>AOO-CT</v>
      </c>
      <c r="D322" t="str">
        <f>IF(ISBLANK('ENGAGEMENTS 2026'!C322),"",'ENGAGEMENTS 2026'!G322)</f>
        <v>Exécution de la production d’un documentaire en PAD intitulé « AMAJBOUR »</v>
      </c>
      <c r="E322" t="str">
        <f>IF(ISBLANK('ENGAGEMENTS 2026'!C322),"",'ENGAGEMENTS 2026'!I322)</f>
        <v>APPROUVE</v>
      </c>
      <c r="F322" t="str">
        <f>IF(ISBLANK('ENGAGEMENTS 2026'!C322),"",'ENGAGEMENTS 2026'!J322)</f>
        <v>18CT/SNRT/2026</v>
      </c>
      <c r="G322" t="str">
        <f>IF(ISBLANK('ENGAGEMENTS 2026'!C322),"",'ENGAGEMENTS 2026'!M322)</f>
        <v>FONCTIONNEMENT</v>
      </c>
      <c r="H322" t="str">
        <f>IF(ISBLANK('ENGAGEMENTS 2026'!C322),"",'ENGAGEMENTS 2026'!AF322)</f>
        <v>ENGAGE</v>
      </c>
      <c r="I322" t="str">
        <f>IF(ISBLANK('ENGAGEMENTS 2026'!C322),"",'ENGAGEMENTS 2026'!H322)</f>
        <v>VALIDE</v>
      </c>
      <c r="J322" s="72">
        <f>IF(ISBLANK('ENGAGEMENTS 2026'!C322),"",IF(AND(OR($E322="INFRUCTUEUX",$E322="ANNULE"),$C322="AOO-M"),'ENGAGEMENTS 2026'!P322,IF($H322="EN COURS DE PREENGAGEMENT",'ENGAGEMENTS 2026'!O322,IF($H322="PREENGAGE",IF($E322="ATTRIBUE",'ENGAGEMENTS 2026'!AE322,'ENGAGEMENTS 2026'!O322),'ENGAGEMENTS 2026'!AE322))))</f>
        <v>1713936</v>
      </c>
      <c r="K322" s="97">
        <f>IF(ISBLANK('ENGAGEMENTS 2026'!W322),"",'ENGAGEMENTS 2026'!W322)</f>
        <v>46030</v>
      </c>
      <c r="L322" s="73">
        <f t="shared" ref="L322:L385" ca="1" si="10">IF($K322="","",TODAY()-$K322)</f>
        <v>258</v>
      </c>
      <c r="M322" t="str">
        <f t="shared" ref="M322:M385" si="11">IF($A322="","",IF($H322="ENGAGE","Engagé",IF(AND($H322="NON ENGAGE",OR($I322="INFRUCTUEUX",$I322="ANNULE")),"Clôturé sans suite","En cours")))</f>
        <v>Engagé</v>
      </c>
      <c r="N322" t="str">
        <f>IF(ISBLANK('ENGAGEMENTS 2026'!C322),"",'ENGAGEMENTS 2026'!L322)</f>
        <v>Ordinaire</v>
      </c>
      <c r="O322" t="str">
        <f>IF(ISBLANK('ENGAGEMENTS 2026'!C322),"",'ENGAGEMENTS 2026'!M322)</f>
        <v>FONCTIONNEMENT</v>
      </c>
      <c r="P322" t="str">
        <f>IF(ISBLANK('ENGAGEMENTS 2026'!C322),"",'ENGAGEMENTS 2026'!K322)</f>
        <v>NON CONCERNE</v>
      </c>
      <c r="Q322" t="str">
        <f>IF($A322="","",IF(OR($E322="INFRUCTUEUX",$E322="ANNULE"),$A322&amp;"|"&amp;(COUNTIFS($A$2:$A322,$A322,$E$2:$E322,"INFRUCTUEUX")+COUNTIFS($A$2:$A322,$A322,$E$2:$E322,"ANNULE")),""))</f>
        <v/>
      </c>
    </row>
    <row r="323" spans="1:17" x14ac:dyDescent="0.25">
      <c r="A323" t="str">
        <f>IF(ISBLANK('ENGAGEMENTS 2026'!C323),"",IF('ENGAGEMENTS 2026'!C323="DTSI","DCT",'ENGAGEMENTS 2026'!C323))</f>
        <v>DA</v>
      </c>
      <c r="B323" t="str">
        <f>IF(ISBLANK('ENGAGEMENTS 2026'!C323),"",'ENGAGEMENTS 2026'!D323)</f>
        <v>EXCLUSIVITÉ</v>
      </c>
      <c r="C323" t="str">
        <f>IF(ISBLANK('ENGAGEMENTS 2026'!C323),"",'ENGAGEMENTS 2026'!E323)</f>
        <v>CONTRAT</v>
      </c>
      <c r="D323" t="str">
        <f>IF(ISBLANK('ENGAGEMENTS 2026'!C323),"",'ENGAGEMENTS 2026'!G323)</f>
        <v>Souscription PORTNET – Achat forfait importateurs 50 opérations – 2026</v>
      </c>
      <c r="E323" t="str">
        <f>IF(ISBLANK('ENGAGEMENTS 2026'!C323),"",'ENGAGEMENTS 2026'!I323)</f>
        <v>APPROUVE</v>
      </c>
      <c r="F323" t="str">
        <f>IF(ISBLANK('ENGAGEMENTS 2026'!C323),"",'ENGAGEMENTS 2026'!J323)</f>
        <v>26000104 CT</v>
      </c>
      <c r="G323" t="str">
        <f>IF(ISBLANK('ENGAGEMENTS 2026'!C323),"",'ENGAGEMENTS 2026'!M323)</f>
        <v>FONCTIONNEMENT</v>
      </c>
      <c r="H323" t="str">
        <f>IF(ISBLANK('ENGAGEMENTS 2026'!C323),"",'ENGAGEMENTS 2026'!AF323)</f>
        <v>ENGAGE</v>
      </c>
      <c r="I323" t="str">
        <f>IF(ISBLANK('ENGAGEMENTS 2026'!C323),"",'ENGAGEMENTS 2026'!H323)</f>
        <v>VALIDE</v>
      </c>
      <c r="J323" s="72">
        <f>IF(ISBLANK('ENGAGEMENTS 2026'!C323),"",IF(AND(OR($E323="INFRUCTUEUX",$E323="ANNULE"),$C323="AOO-M"),'ENGAGEMENTS 2026'!P323,IF($H323="EN COURS DE PREENGAGEMENT",'ENGAGEMENTS 2026'!O323,IF($H323="PREENGAGE",IF($E323="ATTRIBUE",'ENGAGEMENTS 2026'!AE323,'ENGAGEMENTS 2026'!O323),'ENGAGEMENTS 2026'!AE323))))</f>
        <v>6360</v>
      </c>
      <c r="K323" s="97">
        <f>IF(ISBLANK('ENGAGEMENTS 2026'!W323),"",'ENGAGEMENTS 2026'!W323)</f>
        <v>46031</v>
      </c>
      <c r="L323" s="73">
        <f t="shared" ca="1" si="10"/>
        <v>257</v>
      </c>
      <c r="M323" t="str">
        <f t="shared" si="11"/>
        <v>Engagé</v>
      </c>
      <c r="N323" t="str">
        <f>IF(ISBLANK('ENGAGEMENTS 2026'!C323),"",'ENGAGEMENTS 2026'!L323)</f>
        <v>Ordinaire</v>
      </c>
      <c r="O323" t="str">
        <f>IF(ISBLANK('ENGAGEMENTS 2026'!C323),"",'ENGAGEMENTS 2026'!M323)</f>
        <v>FONCTIONNEMENT</v>
      </c>
      <c r="P323" t="str">
        <f>IF(ISBLANK('ENGAGEMENTS 2026'!C323),"",'ENGAGEMENTS 2026'!K323)</f>
        <v>NON CONCERNE</v>
      </c>
      <c r="Q323" t="str">
        <f>IF($A323="","",IF(OR($E323="INFRUCTUEUX",$E323="ANNULE"),$A323&amp;"|"&amp;(COUNTIFS($A$2:$A323,$A323,$E$2:$E323,"INFRUCTUEUX")+COUNTIFS($A$2:$A323,$A323,$E$2:$E323,"ANNULE")),""))</f>
        <v/>
      </c>
    </row>
    <row r="324" spans="1:17" x14ac:dyDescent="0.25">
      <c r="A324" t="str">
        <f>IF(ISBLANK('ENGAGEMENTS 2026'!C324),"",IF('ENGAGEMENTS 2026'!C324="DTSI","DCT",'ENGAGEMENTS 2026'!C324))</f>
        <v>DCPA</v>
      </c>
      <c r="B324" t="str">
        <f>IF(ISBLANK('ENGAGEMENTS 2026'!C324),"",'ENGAGEMENTS 2026'!D324)</f>
        <v>EXCLUSIVITÉ</v>
      </c>
      <c r="C324" t="str">
        <f>IF(ISBLANK('ENGAGEMENTS 2026'!C324),"",'ENGAGEMENTS 2026'!E324)</f>
        <v>CONTRAT</v>
      </c>
      <c r="D324" t="str">
        <f>IF(ISBLANK('ENGAGEMENTS 2026'!C324),"",'ENGAGEMENTS 2026'!G324)</f>
        <v>Captation de 30 capsules « IBTIHALAT RAMADANIA », pour le mois de RAMADAN 1447, organisé et produite en interne par la SNRT.</v>
      </c>
      <c r="E324" t="str">
        <f>IF(ISBLANK('ENGAGEMENTS 2026'!C324),"",'ENGAGEMENTS 2026'!I324)</f>
        <v>APPROUVE</v>
      </c>
      <c r="F324" t="str">
        <f>IF(ISBLANK('ENGAGEMENTS 2026'!C324),"",'ENGAGEMENTS 2026'!J324)</f>
        <v xml:space="preserve"> 191CT/SNRT/2026</v>
      </c>
      <c r="G324" t="str">
        <f>IF(ISBLANK('ENGAGEMENTS 2026'!C324),"",'ENGAGEMENTS 2026'!M324)</f>
        <v>FONCTIONNEMENT</v>
      </c>
      <c r="H324" t="str">
        <f>IF(ISBLANK('ENGAGEMENTS 2026'!C324),"",'ENGAGEMENTS 2026'!AF324)</f>
        <v>ENGAGE</v>
      </c>
      <c r="I324" t="str">
        <f>IF(ISBLANK('ENGAGEMENTS 2026'!C324),"",'ENGAGEMENTS 2026'!H324)</f>
        <v>VALIDE</v>
      </c>
      <c r="J324" s="72">
        <f>IF(ISBLANK('ENGAGEMENTS 2026'!C324),"",IF(AND(OR($E324="INFRUCTUEUX",$E324="ANNULE"),$C324="AOO-M"),'ENGAGEMENTS 2026'!P324,IF($H324="EN COURS DE PREENGAGEMENT",'ENGAGEMENTS 2026'!O324,IF($H324="PREENGAGE",IF($E324="ATTRIBUE",'ENGAGEMENTS 2026'!AE324,'ENGAGEMENTS 2026'!O324),'ENGAGEMENTS 2026'!AE324))))</f>
        <v>146341.46</v>
      </c>
      <c r="K324" s="97">
        <f>IF(ISBLANK('ENGAGEMENTS 2026'!W324),"",'ENGAGEMENTS 2026'!W324)</f>
        <v>46041</v>
      </c>
      <c r="L324" s="73">
        <f t="shared" ca="1" si="10"/>
        <v>247</v>
      </c>
      <c r="M324" t="str">
        <f t="shared" si="11"/>
        <v>Engagé</v>
      </c>
      <c r="N324" t="str">
        <f>IF(ISBLANK('ENGAGEMENTS 2026'!C324),"",'ENGAGEMENTS 2026'!L324)</f>
        <v>Ordinaire</v>
      </c>
      <c r="O324" t="str">
        <f>IF(ISBLANK('ENGAGEMENTS 2026'!C324),"",'ENGAGEMENTS 2026'!M324)</f>
        <v>FONCTIONNEMENT</v>
      </c>
      <c r="P324" t="str">
        <f>IF(ISBLANK('ENGAGEMENTS 2026'!C324),"",'ENGAGEMENTS 2026'!K324)</f>
        <v>NON CONCERNE</v>
      </c>
      <c r="Q324" t="str">
        <f>IF($A324="","",IF(OR($E324="INFRUCTUEUX",$E324="ANNULE"),$A324&amp;"|"&amp;(COUNTIFS($A$2:$A324,$A324,$E$2:$E324,"INFRUCTUEUX")+COUNTIFS($A$2:$A324,$A324,$E$2:$E324,"ANNULE")),""))</f>
        <v/>
      </c>
    </row>
    <row r="325" spans="1:17" x14ac:dyDescent="0.25">
      <c r="A325" t="str">
        <f>IF(ISBLANK('ENGAGEMENTS 2026'!C325),"",IF('ENGAGEMENTS 2026'!C325="DTSI","DCT",'ENGAGEMENTS 2026'!C325))</f>
        <v>DMPTV</v>
      </c>
      <c r="B325" t="str">
        <f>IF(ISBLANK('ENGAGEMENTS 2026'!C325),"",'ENGAGEMENTS 2026'!D325)</f>
        <v>EXCLUSIVITÉ</v>
      </c>
      <c r="C325" t="str">
        <f>IF(ISBLANK('ENGAGEMENTS 2026'!C325),"",'ENGAGEMENTS 2026'!E325)</f>
        <v>CONTRAT</v>
      </c>
      <c r="D325" t="str">
        <f>IF(ISBLANK('ENGAGEMENTS 2026'!C325),"",'ENGAGEMENTS 2026'!G325)</f>
        <v>La location de 20 écrans Led pour la promotion des produits et services de la SNRT sur les villes de : Casablanca, Rabat, Marrakech, Agadir et Tanger ainsi que la location d’un écran géant Twin Center (Casablanca)</v>
      </c>
      <c r="E325" t="str">
        <f>IF(ISBLANK('ENGAGEMENTS 2026'!C325),"",'ENGAGEMENTS 2026'!I325)</f>
        <v>APPROUVE</v>
      </c>
      <c r="F325" t="str">
        <f>IF(ISBLANK('ENGAGEMENTS 2026'!C325),"",'ENGAGEMENTS 2026'!J325)</f>
        <v>FR/KR/01/2026</v>
      </c>
      <c r="G325" t="str">
        <f>IF(ISBLANK('ENGAGEMENTS 2026'!C325),"",'ENGAGEMENTS 2026'!M325)</f>
        <v>FONCTIONNEMENT</v>
      </c>
      <c r="H325" t="str">
        <f>IF(ISBLANK('ENGAGEMENTS 2026'!C325),"",'ENGAGEMENTS 2026'!AF325)</f>
        <v>ENGAGE</v>
      </c>
      <c r="I325" t="str">
        <f>IF(ISBLANK('ENGAGEMENTS 2026'!C325),"",'ENGAGEMENTS 2026'!H325)</f>
        <v>VALIDE</v>
      </c>
      <c r="J325" s="72">
        <f>IF(ISBLANK('ENGAGEMENTS 2026'!C325),"",IF(AND(OR($E325="INFRUCTUEUX",$E325="ANNULE"),$C325="AOO-M"),'ENGAGEMENTS 2026'!P325,IF($H325="EN COURS DE PREENGAGEMENT",'ENGAGEMENTS 2026'!O325,IF($H325="PREENGAGE",IF($E325="ATTRIBUE",'ENGAGEMENTS 2026'!AE325,'ENGAGEMENTS 2026'!O325),'ENGAGEMENTS 2026'!AE325))))</f>
        <v>6720001.9199999999</v>
      </c>
      <c r="K325" s="97">
        <f>IF(ISBLANK('ENGAGEMENTS 2026'!W325),"",'ENGAGEMENTS 2026'!W325)</f>
        <v>46041</v>
      </c>
      <c r="L325" s="73">
        <f t="shared" ca="1" si="10"/>
        <v>247</v>
      </c>
      <c r="M325" t="str">
        <f t="shared" si="11"/>
        <v>Engagé</v>
      </c>
      <c r="N325" t="str">
        <f>IF(ISBLANK('ENGAGEMENTS 2026'!C325),"",'ENGAGEMENTS 2026'!L325)</f>
        <v>Ordinaire</v>
      </c>
      <c r="O325" t="str">
        <f>IF(ISBLANK('ENGAGEMENTS 2026'!C325),"",'ENGAGEMENTS 2026'!M325)</f>
        <v>FONCTIONNEMENT</v>
      </c>
      <c r="P325" t="str">
        <f>IF(ISBLANK('ENGAGEMENTS 2026'!C325),"",'ENGAGEMENTS 2026'!K325)</f>
        <v>NON CONCERNE</v>
      </c>
      <c r="Q325" t="str">
        <f>IF($A325="","",IF(OR($E325="INFRUCTUEUX",$E325="ANNULE"),$A325&amp;"|"&amp;(COUNTIFS($A$2:$A325,$A325,$E$2:$E325,"INFRUCTUEUX")+COUNTIFS($A$2:$A325,$A325,$E$2:$E325,"ANNULE")),""))</f>
        <v/>
      </c>
    </row>
    <row r="326" spans="1:17" x14ac:dyDescent="0.25">
      <c r="A326" t="str">
        <f>IF(ISBLANK('ENGAGEMENTS 2026'!C326),"",IF('ENGAGEMENTS 2026'!C326="DTSI","DCT",'ENGAGEMENTS 2026'!C326))</f>
        <v>DPMG</v>
      </c>
      <c r="B326" t="str">
        <f>IF(ISBLANK('ENGAGEMENTS 2026'!C326),"",'ENGAGEMENTS 2026'!D326)</f>
        <v>87 AOM/SNRT</v>
      </c>
      <c r="C326" t="str">
        <f>IF(ISBLANK('ENGAGEMENTS 2026'!C326),"",'ENGAGEMENTS 2026'!E326)</f>
        <v>AOO-M</v>
      </c>
      <c r="D326" t="str">
        <f>IF(ISBLANK('ENGAGEMENTS 2026'!C326),"",'ENGAGEMENTS 2026'!G326)</f>
        <v>Prestation de nettoyage complète y compris les produits de nettoyage et l'entretien des locaux administratifs et techniques des services centraux et régionaux de la SNRT. (pour conclure un marché cadre).</v>
      </c>
      <c r="E326" t="str">
        <f>IF(ISBLANK('ENGAGEMENTS 2026'!C326),"",'ENGAGEMENTS 2026'!I326)</f>
        <v>APPROUVE</v>
      </c>
      <c r="F326" t="str">
        <f>IF(ISBLANK('ENGAGEMENTS 2026'!C326),"",'ENGAGEMENTS 2026'!J326)</f>
        <v>01M/2026</v>
      </c>
      <c r="G326" t="str">
        <f>IF(ISBLANK('ENGAGEMENTS 2026'!C326),"",'ENGAGEMENTS 2026'!M326)</f>
        <v>FONCTIONNEMENT</v>
      </c>
      <c r="H326" t="str">
        <f>IF(ISBLANK('ENGAGEMENTS 2026'!C326),"",'ENGAGEMENTS 2026'!AF326)</f>
        <v>ENGAGE</v>
      </c>
      <c r="I326" t="str">
        <f>IF(ISBLANK('ENGAGEMENTS 2026'!C326),"",'ENGAGEMENTS 2026'!H326)</f>
        <v>VALIDE</v>
      </c>
      <c r="J326" s="72">
        <f>IF(ISBLANK('ENGAGEMENTS 2026'!C326),"",IF(AND(OR($E326="INFRUCTUEUX",$E326="ANNULE"),$C326="AOO-M"),'ENGAGEMENTS 2026'!P326,IF($H326="EN COURS DE PREENGAGEMENT",'ENGAGEMENTS 2026'!O326,IF($H326="PREENGAGE",IF($E326="ATTRIBUE",'ENGAGEMENTS 2026'!AE326,'ENGAGEMENTS 2026'!O326),'ENGAGEMENTS 2026'!AE326))))</f>
        <v>9199242.6099999994</v>
      </c>
      <c r="K326" s="97">
        <f>IF(ISBLANK('ENGAGEMENTS 2026'!W326),"",'ENGAGEMENTS 2026'!W326)</f>
        <v>46044</v>
      </c>
      <c r="L326" s="73">
        <f t="shared" ca="1" si="10"/>
        <v>244</v>
      </c>
      <c r="M326" t="str">
        <f t="shared" si="11"/>
        <v>Engagé</v>
      </c>
      <c r="N326" t="str">
        <f>IF(ISBLANK('ENGAGEMENTS 2026'!C326),"",'ENGAGEMENTS 2026'!L326)</f>
        <v>Ordinaire</v>
      </c>
      <c r="O326" t="str">
        <f>IF(ISBLANK('ENGAGEMENTS 2026'!C326),"",'ENGAGEMENTS 2026'!M326)</f>
        <v>FONCTIONNEMENT</v>
      </c>
      <c r="P326" t="str">
        <f>IF(ISBLANK('ENGAGEMENTS 2026'!C326),"",'ENGAGEMENTS 2026'!K326)</f>
        <v>GENERAL</v>
      </c>
      <c r="Q326" t="str">
        <f>IF($A326="","",IF(OR($E326="INFRUCTUEUX",$E326="ANNULE"),$A326&amp;"|"&amp;(COUNTIFS($A$2:$A326,$A326,$E$2:$E326,"INFRUCTUEUX")+COUNTIFS($A$2:$A326,$A326,$E$2:$E326,"ANNULE")),""))</f>
        <v/>
      </c>
    </row>
    <row r="327" spans="1:17" x14ac:dyDescent="0.25">
      <c r="A327" t="str">
        <f>IF(ISBLANK('ENGAGEMENTS 2026'!C327),"",IF('ENGAGEMENTS 2026'!C327="DTSI","DCT",'ENGAGEMENTS 2026'!C327))</f>
        <v>DPMG</v>
      </c>
      <c r="B327" t="str">
        <f>IF(ISBLANK('ENGAGEMENTS 2026'!C327),"",'ENGAGEMENTS 2026'!D327)</f>
        <v>13AOM/SNRT</v>
      </c>
      <c r="C327" t="str">
        <f>IF(ISBLANK('ENGAGEMENTS 2026'!C327),"",'ENGAGEMENTS 2026'!E327)</f>
        <v>AOO-M</v>
      </c>
      <c r="D327" t="str">
        <f>IF(ISBLANK('ENGAGEMENTS 2026'!C327),"",'ENGAGEMENTS 2026'!G327)</f>
        <v>Travaux d’aménagement des locaux technique de la SNRT a Rabat : Lot 1 : Aménagement et Agencement</v>
      </c>
      <c r="E327" t="str">
        <f>IF(ISBLANK('ENGAGEMENTS 2026'!C327),"",'ENGAGEMENTS 2026'!I327)</f>
        <v>ATTRIBUE</v>
      </c>
      <c r="F327">
        <f>IF(ISBLANK('ENGAGEMENTS 2026'!C327),"",'ENGAGEMENTS 2026'!J327)</f>
        <v>0</v>
      </c>
      <c r="G327" t="str">
        <f>IF(ISBLANK('ENGAGEMENTS 2026'!C327),"",'ENGAGEMENTS 2026'!M327)</f>
        <v>INVESTISSEMENT</v>
      </c>
      <c r="H327" t="str">
        <f>IF(ISBLANK('ENGAGEMENTS 2026'!C327),"",'ENGAGEMENTS 2026'!AF327)</f>
        <v>PREENGAGE</v>
      </c>
      <c r="I327" t="str">
        <f>IF(ISBLANK('ENGAGEMENTS 2026'!C327),"",'ENGAGEMENTS 2026'!H327)</f>
        <v>VALIDE</v>
      </c>
      <c r="J327" s="72">
        <f>IF(ISBLANK('ENGAGEMENTS 2026'!C327),"",IF(AND(OR($E327="INFRUCTUEUX",$E327="ANNULE"),$C327="AOO-M"),'ENGAGEMENTS 2026'!P327,IF($H327="EN COURS DE PREENGAGEMENT",'ENGAGEMENTS 2026'!O327,IF($H327="PREENGAGE",IF($E327="ATTRIBUE",'ENGAGEMENTS 2026'!AE327,'ENGAGEMENTS 2026'!O327),'ENGAGEMENTS 2026'!AE327))))</f>
        <v>1959240</v>
      </c>
      <c r="K327" s="97">
        <f>IF(ISBLANK('ENGAGEMENTS 2026'!W327),"",'ENGAGEMENTS 2026'!W327)</f>
        <v>46041</v>
      </c>
      <c r="L327" s="73">
        <f t="shared" ca="1" si="10"/>
        <v>247</v>
      </c>
      <c r="M327" t="str">
        <f t="shared" si="11"/>
        <v>En cours</v>
      </c>
      <c r="N327" t="str">
        <f>IF(ISBLANK('ENGAGEMENTS 2026'!C327),"",'ENGAGEMENTS 2026'!L327)</f>
        <v>REPORT BUDGET ANNEE ANTERIEURE</v>
      </c>
      <c r="O327" t="str">
        <f>IF(ISBLANK('ENGAGEMENTS 2026'!C327),"",'ENGAGEMENTS 2026'!M327)</f>
        <v>INVESTISSEMENT</v>
      </c>
      <c r="P327" t="str">
        <f>IF(ISBLANK('ENGAGEMENTS 2026'!C327),"",'ENGAGEMENTS 2026'!K327)</f>
        <v>PME</v>
      </c>
      <c r="Q327" t="str">
        <f>IF($A327="","",IF(OR($E327="INFRUCTUEUX",$E327="ANNULE"),$A327&amp;"|"&amp;(COUNTIFS($A$2:$A327,$A327,$E$2:$E327,"INFRUCTUEUX")+COUNTIFS($A$2:$A327,$A327,$E$2:$E327,"ANNULE")),""))</f>
        <v/>
      </c>
    </row>
    <row r="328" spans="1:17" x14ac:dyDescent="0.25">
      <c r="A328" t="str">
        <f>IF(ISBLANK('ENGAGEMENTS 2026'!C328),"",IF('ENGAGEMENTS 2026'!C328="DTSI","DCT",'ENGAGEMENTS 2026'!C328))</f>
        <v>DPMG</v>
      </c>
      <c r="B328" t="str">
        <f>IF(ISBLANK('ENGAGEMENTS 2026'!C328),"",'ENGAGEMENTS 2026'!D328)</f>
        <v>13AOM/SNRT</v>
      </c>
      <c r="C328" t="str">
        <f>IF(ISBLANK('ENGAGEMENTS 2026'!C328),"",'ENGAGEMENTS 2026'!E328)</f>
        <v>AOO-M</v>
      </c>
      <c r="D328" t="str">
        <f>IF(ISBLANK('ENGAGEMENTS 2026'!C328),"",'ENGAGEMENTS 2026'!G328)</f>
        <v>Travaux d’aménagement des locaux technique de la SNRT a Rabat : Lot 2 : Electricité – Lustries – Climatisation</v>
      </c>
      <c r="E328" t="str">
        <f>IF(ISBLANK('ENGAGEMENTS 2026'!C328),"",'ENGAGEMENTS 2026'!I328)</f>
        <v>INFRUCTUEUX</v>
      </c>
      <c r="F328">
        <f>IF(ISBLANK('ENGAGEMENTS 2026'!C328),"",'ENGAGEMENTS 2026'!J328)</f>
        <v>0</v>
      </c>
      <c r="G328" t="str">
        <f>IF(ISBLANK('ENGAGEMENTS 2026'!C328),"",'ENGAGEMENTS 2026'!M328)</f>
        <v>INVESTISSEMENT</v>
      </c>
      <c r="H328" t="str">
        <f>IF(ISBLANK('ENGAGEMENTS 2026'!C328),"",'ENGAGEMENTS 2026'!AF328)</f>
        <v>NON ENGAGE</v>
      </c>
      <c r="I328" t="str">
        <f>IF(ISBLANK('ENGAGEMENTS 2026'!C328),"",'ENGAGEMENTS 2026'!H328)</f>
        <v>VALIDE</v>
      </c>
      <c r="J328" s="72">
        <f>IF(ISBLANK('ENGAGEMENTS 2026'!C328),"",IF(AND(OR($E328="INFRUCTUEUX",$E328="ANNULE"),$C328="AOO-M"),'ENGAGEMENTS 2026'!P328,IF($H328="EN COURS DE PREENGAGEMENT",'ENGAGEMENTS 2026'!O328,IF($H328="PREENGAGE",IF($E328="ATTRIBUE",'ENGAGEMENTS 2026'!AE328,'ENGAGEMENTS 2026'!O328),'ENGAGEMENTS 2026'!AE328))))</f>
        <v>489516</v>
      </c>
      <c r="K328" s="97">
        <f>IF(ISBLANK('ENGAGEMENTS 2026'!W328),"",'ENGAGEMENTS 2026'!W328)</f>
        <v>46041</v>
      </c>
      <c r="L328" s="73">
        <f t="shared" ca="1" si="10"/>
        <v>247</v>
      </c>
      <c r="M328" t="str">
        <f t="shared" si="11"/>
        <v>En cours</v>
      </c>
      <c r="N328" t="str">
        <f>IF(ISBLANK('ENGAGEMENTS 2026'!C328),"",'ENGAGEMENTS 2026'!L328)</f>
        <v>REPORT BUDGET ANNEE ANTERIEURE</v>
      </c>
      <c r="O328" t="str">
        <f>IF(ISBLANK('ENGAGEMENTS 2026'!C328),"",'ENGAGEMENTS 2026'!M328)</f>
        <v>INVESTISSEMENT</v>
      </c>
      <c r="P328" t="str">
        <f>IF(ISBLANK('ENGAGEMENTS 2026'!C328),"",'ENGAGEMENTS 2026'!K328)</f>
        <v>PME</v>
      </c>
      <c r="Q328" t="str">
        <f>IF($A328="","",IF(OR($E328="INFRUCTUEUX",$E328="ANNULE"),$A328&amp;"|"&amp;(COUNTIFS($A$2:$A328,$A328,$E$2:$E328,"INFRUCTUEUX")+COUNTIFS($A$2:$A328,$A328,$E$2:$E328,"ANNULE")),""))</f>
        <v>DPMG|1</v>
      </c>
    </row>
    <row r="329" spans="1:17" x14ac:dyDescent="0.25">
      <c r="A329" t="str">
        <f>IF(ISBLANK('ENGAGEMENTS 2026'!C329),"",IF('ENGAGEMENTS 2026'!C329="DTSI","DCT",'ENGAGEMENTS 2026'!C329))</f>
        <v>DPMG</v>
      </c>
      <c r="B329" t="str">
        <f>IF(ISBLANK('ENGAGEMENTS 2026'!C329),"",'ENGAGEMENTS 2026'!D329)</f>
        <v>41AOM/AOM</v>
      </c>
      <c r="C329" t="str">
        <f>IF(ISBLANK('ENGAGEMENTS 2026'!C329),"",'ENGAGEMENTS 2026'!E329)</f>
        <v>AOO-M</v>
      </c>
      <c r="D329" t="str">
        <f>IF(ISBLANK('ENGAGEMENTS 2026'!C329),"",'ENGAGEMENTS 2026'!G329)</f>
        <v>Travaux d’aménagement et d’agencement de la Régie Publicitaire et des solutions digitales à Casablanca</v>
      </c>
      <c r="E329" t="str">
        <f>IF(ISBLANK('ENGAGEMENTS 2026'!C329),"",'ENGAGEMENTS 2026'!I329)</f>
        <v>INFRUCTUEUX</v>
      </c>
      <c r="F329">
        <f>IF(ISBLANK('ENGAGEMENTS 2026'!C329),"",'ENGAGEMENTS 2026'!J329)</f>
        <v>0</v>
      </c>
      <c r="G329" t="str">
        <f>IF(ISBLANK('ENGAGEMENTS 2026'!C329),"",'ENGAGEMENTS 2026'!M329)</f>
        <v>INVESTISSEMENT</v>
      </c>
      <c r="H329" t="str">
        <f>IF(ISBLANK('ENGAGEMENTS 2026'!C329),"",'ENGAGEMENTS 2026'!AF329)</f>
        <v>NON ENGAGE</v>
      </c>
      <c r="I329" t="str">
        <f>IF(ISBLANK('ENGAGEMENTS 2026'!C329),"",'ENGAGEMENTS 2026'!H329)</f>
        <v>VALIDE</v>
      </c>
      <c r="J329" s="72">
        <f>IF(ISBLANK('ENGAGEMENTS 2026'!C329),"",IF(AND(OR($E329="INFRUCTUEUX",$E329="ANNULE"),$C329="AOO-M"),'ENGAGEMENTS 2026'!P329,IF($H329="EN COURS DE PREENGAGEMENT",'ENGAGEMENTS 2026'!O329,IF($H329="PREENGAGE",IF($E329="ATTRIBUE",'ENGAGEMENTS 2026'!AE329,'ENGAGEMENTS 2026'!O329),'ENGAGEMENTS 2026'!AE329))))</f>
        <v>1189290</v>
      </c>
      <c r="K329" s="97">
        <f>IF(ISBLANK('ENGAGEMENTS 2026'!W329),"",'ENGAGEMENTS 2026'!W329)</f>
        <v>46154</v>
      </c>
      <c r="L329" s="73">
        <f t="shared" ca="1" si="10"/>
        <v>134</v>
      </c>
      <c r="M329" t="str">
        <f t="shared" si="11"/>
        <v>En cours</v>
      </c>
      <c r="N329" t="str">
        <f>IF(ISBLANK('ENGAGEMENTS 2026'!C329),"",'ENGAGEMENTS 2026'!L329)</f>
        <v>REPORT BUDGET ANNEE ANTERIEURE</v>
      </c>
      <c r="O329" t="str">
        <f>IF(ISBLANK('ENGAGEMENTS 2026'!C329),"",'ENGAGEMENTS 2026'!M329)</f>
        <v>INVESTISSEMENT</v>
      </c>
      <c r="P329" t="str">
        <f>IF(ISBLANK('ENGAGEMENTS 2026'!C329),"",'ENGAGEMENTS 2026'!K329)</f>
        <v>PME</v>
      </c>
      <c r="Q329" t="str">
        <f>IF($A329="","",IF(OR($E329="INFRUCTUEUX",$E329="ANNULE"),$A329&amp;"|"&amp;(COUNTIFS($A$2:$A329,$A329,$E$2:$E329,"INFRUCTUEUX")+COUNTIFS($A$2:$A329,$A329,$E$2:$E329,"ANNULE")),""))</f>
        <v>DPMG|2</v>
      </c>
    </row>
    <row r="330" spans="1:17" x14ac:dyDescent="0.25">
      <c r="A330" t="str">
        <f>IF(ISBLANK('ENGAGEMENTS 2026'!C330),"",IF('ENGAGEMENTS 2026'!C330="DTSI","DCT",'ENGAGEMENTS 2026'!C330))</f>
        <v>DPMG</v>
      </c>
      <c r="B330" t="str">
        <f>IF(ISBLANK('ENGAGEMENTS 2026'!C330),"",'ENGAGEMENTS 2026'!D330)</f>
        <v>03 AOM/SNRT</v>
      </c>
      <c r="C330" t="str">
        <f>IF(ISBLANK('ENGAGEMENTS 2026'!C330),"",'ENGAGEMENTS 2026'!E330)</f>
        <v>AOO-M</v>
      </c>
      <c r="D330" t="str">
        <f>IF(ISBLANK('ENGAGEMENTS 2026'!C330),"",'ENGAGEMENTS 2026'!G330)</f>
        <v>Travaux de démolition et de reconstruction d’un mur de clôture de la station régionale Radio à Oujda</v>
      </c>
      <c r="E330" t="str">
        <f>IF(ISBLANK('ENGAGEMENTS 2026'!C330),"",'ENGAGEMENTS 2026'!I330)</f>
        <v>ATTRIBUE</v>
      </c>
      <c r="F330" t="str">
        <f>IF(ISBLANK('ENGAGEMENTS 2026'!C330),"",'ENGAGEMENTS 2026'!J330)</f>
        <v>15M/2026</v>
      </c>
      <c r="G330" t="str">
        <f>IF(ISBLANK('ENGAGEMENTS 2026'!C330),"",'ENGAGEMENTS 2026'!M330)</f>
        <v>INVESTISSEMENT</v>
      </c>
      <c r="H330" t="str">
        <f>IF(ISBLANK('ENGAGEMENTS 2026'!C330),"",'ENGAGEMENTS 2026'!AF330)</f>
        <v>ENGAGE</v>
      </c>
      <c r="I330" t="str">
        <f>IF(ISBLANK('ENGAGEMENTS 2026'!C330),"",'ENGAGEMENTS 2026'!H330)</f>
        <v>VALIDE</v>
      </c>
      <c r="J330" s="72">
        <f>IF(ISBLANK('ENGAGEMENTS 2026'!C330),"",IF(AND(OR($E330="INFRUCTUEUX",$E330="ANNULE"),$C330="AOO-M"),'ENGAGEMENTS 2026'!P330,IF($H330="EN COURS DE PREENGAGEMENT",'ENGAGEMENTS 2026'!O330,IF($H330="PREENGAGE",IF($E330="ATTRIBUE",'ENGAGEMENTS 2026'!AE330,'ENGAGEMENTS 2026'!O330),'ENGAGEMENTS 2026'!AE330))))</f>
        <v>819139.2</v>
      </c>
      <c r="K330" s="97">
        <f>IF(ISBLANK('ENGAGEMENTS 2026'!W330),"",'ENGAGEMENTS 2026'!W330)</f>
        <v>46041</v>
      </c>
      <c r="L330" s="73">
        <f t="shared" ca="1" si="10"/>
        <v>247</v>
      </c>
      <c r="M330" t="str">
        <f t="shared" si="11"/>
        <v>Engagé</v>
      </c>
      <c r="N330" t="str">
        <f>IF(ISBLANK('ENGAGEMENTS 2026'!C330),"",'ENGAGEMENTS 2026'!L330)</f>
        <v>REPORT BUDGET ANNEE ANTERIEURE</v>
      </c>
      <c r="O330" t="str">
        <f>IF(ISBLANK('ENGAGEMENTS 2026'!C330),"",'ENGAGEMENTS 2026'!M330)</f>
        <v>INVESTISSEMENT</v>
      </c>
      <c r="P330" t="str">
        <f>IF(ISBLANK('ENGAGEMENTS 2026'!C330),"",'ENGAGEMENTS 2026'!K330)</f>
        <v>PME</v>
      </c>
      <c r="Q330" t="str">
        <f>IF($A330="","",IF(OR($E330="INFRUCTUEUX",$E330="ANNULE"),$A330&amp;"|"&amp;(COUNTIFS($A$2:$A330,$A330,$E$2:$E330,"INFRUCTUEUX")+COUNTIFS($A$2:$A330,$A330,$E$2:$E330,"ANNULE")),""))</f>
        <v/>
      </c>
    </row>
    <row r="331" spans="1:17" x14ac:dyDescent="0.25">
      <c r="A331" t="str">
        <f>IF(ISBLANK('ENGAGEMENTS 2026'!C331),"",IF('ENGAGEMENTS 2026'!C331="DTSI","DCT",'ENGAGEMENTS 2026'!C331))</f>
        <v>DPMG</v>
      </c>
      <c r="B331" t="str">
        <f>IF(ISBLANK('ENGAGEMENTS 2026'!C331),"",'ENGAGEMENTS 2026'!D331)</f>
        <v>04 AOM/SNRT</v>
      </c>
      <c r="C331" t="str">
        <f>IF(ISBLANK('ENGAGEMENTS 2026'!C331),"",'ENGAGEMENTS 2026'!E331)</f>
        <v>AOO-M</v>
      </c>
      <c r="D331" t="str">
        <f>IF(ISBLANK('ENGAGEMENTS 2026'!C331),"",'ENGAGEMENTS 2026'!G331)</f>
        <v>Fourniture et installation du matériel de bureau : Photocopieurs, Fax, Toners, Drums et Fours</v>
      </c>
      <c r="E331" t="str">
        <f>IF(ISBLANK('ENGAGEMENTS 2026'!C331),"",'ENGAGEMENTS 2026'!I331)</f>
        <v>INFRUCTUEUX</v>
      </c>
      <c r="F331">
        <f>IF(ISBLANK('ENGAGEMENTS 2026'!C331),"",'ENGAGEMENTS 2026'!J331)</f>
        <v>0</v>
      </c>
      <c r="G331" t="str">
        <f>IF(ISBLANK('ENGAGEMENTS 2026'!C331),"",'ENGAGEMENTS 2026'!M331)</f>
        <v>INVESTISSEMENT</v>
      </c>
      <c r="H331" t="str">
        <f>IF(ISBLANK('ENGAGEMENTS 2026'!C331),"",'ENGAGEMENTS 2026'!AF331)</f>
        <v>NON ENGAGE</v>
      </c>
      <c r="I331" t="str">
        <f>IF(ISBLANK('ENGAGEMENTS 2026'!C331),"",'ENGAGEMENTS 2026'!H331)</f>
        <v>INFRUCTUEUX</v>
      </c>
      <c r="J331" s="72">
        <f>IF(ISBLANK('ENGAGEMENTS 2026'!C331),"",IF(AND(OR($E331="INFRUCTUEUX",$E331="ANNULE"),$C331="AOO-M"),'ENGAGEMENTS 2026'!P331,IF($H331="EN COURS DE PREENGAGEMENT",'ENGAGEMENTS 2026'!O331,IF($H331="PREENGAGE",IF($E331="ATTRIBUE",'ENGAGEMENTS 2026'!AE331,'ENGAGEMENTS 2026'!O331),'ENGAGEMENTS 2026'!AE331))))</f>
        <v>782160</v>
      </c>
      <c r="K331" s="97">
        <f>IF(ISBLANK('ENGAGEMENTS 2026'!W331),"",'ENGAGEMENTS 2026'!W331)</f>
        <v>46105</v>
      </c>
      <c r="L331" s="73">
        <f t="shared" ca="1" si="10"/>
        <v>183</v>
      </c>
      <c r="M331" t="str">
        <f t="shared" si="11"/>
        <v>Clôturé sans suite</v>
      </c>
      <c r="N331" t="str">
        <f>IF(ISBLANK('ENGAGEMENTS 2026'!C331),"",'ENGAGEMENTS 2026'!L331)</f>
        <v>REPORT BUDGET ANNEE ANTERIEURE</v>
      </c>
      <c r="O331" t="str">
        <f>IF(ISBLANK('ENGAGEMENTS 2026'!C331),"",'ENGAGEMENTS 2026'!M331)</f>
        <v>INVESTISSEMENT</v>
      </c>
      <c r="P331" t="str">
        <f>IF(ISBLANK('ENGAGEMENTS 2026'!C331),"",'ENGAGEMENTS 2026'!K331)</f>
        <v>GENERAL</v>
      </c>
      <c r="Q331" t="str">
        <f>IF($A331="","",IF(OR($E331="INFRUCTUEUX",$E331="ANNULE"),$A331&amp;"|"&amp;(COUNTIFS($A$2:$A331,$A331,$E$2:$E331,"INFRUCTUEUX")+COUNTIFS($A$2:$A331,$A331,$E$2:$E331,"ANNULE")),""))</f>
        <v>DPMG|3</v>
      </c>
    </row>
    <row r="332" spans="1:17" x14ac:dyDescent="0.25">
      <c r="A332" t="str">
        <f>IF(ISBLANK('ENGAGEMENTS 2026'!C332),"",IF('ENGAGEMENTS 2026'!C332="DTSI","DCT",'ENGAGEMENTS 2026'!C332))</f>
        <v>DPMG</v>
      </c>
      <c r="B332" t="str">
        <f>IF(ISBLANK('ENGAGEMENTS 2026'!C332),"",'ENGAGEMENTS 2026'!D332)</f>
        <v>04 AOM/SNRT</v>
      </c>
      <c r="C332" t="str">
        <f>IF(ISBLANK('ENGAGEMENTS 2026'!C332),"",'ENGAGEMENTS 2026'!E332)</f>
        <v>AOO-M</v>
      </c>
      <c r="D332" t="str">
        <f>IF(ISBLANK('ENGAGEMENTS 2026'!C332),"",'ENGAGEMENTS 2026'!G332)</f>
        <v>Achat du consommable pour photocopieur et fax : Toners, Drums et Fours</v>
      </c>
      <c r="E332" t="str">
        <f>IF(ISBLANK('ENGAGEMENTS 2026'!C332),"",'ENGAGEMENTS 2026'!I332)</f>
        <v>INFRUCTUEUX</v>
      </c>
      <c r="F332">
        <f>IF(ISBLANK('ENGAGEMENTS 2026'!C332),"",'ENGAGEMENTS 2026'!J332)</f>
        <v>0</v>
      </c>
      <c r="G332" t="str">
        <f>IF(ISBLANK('ENGAGEMENTS 2026'!C332),"",'ENGAGEMENTS 2026'!M332)</f>
        <v>FONCTIONNEMENT</v>
      </c>
      <c r="H332" t="str">
        <f>IF(ISBLANK('ENGAGEMENTS 2026'!C332),"",'ENGAGEMENTS 2026'!AF332)</f>
        <v>NON ENGAGE</v>
      </c>
      <c r="I332" t="str">
        <f>IF(ISBLANK('ENGAGEMENTS 2026'!C332),"",'ENGAGEMENTS 2026'!H332)</f>
        <v>INFRUCTUEUX</v>
      </c>
      <c r="J332" s="72">
        <f>IF(ISBLANK('ENGAGEMENTS 2026'!C332),"",IF(AND(OR($E332="INFRUCTUEUX",$E332="ANNULE"),$C332="AOO-M"),'ENGAGEMENTS 2026'!P332,IF($H332="EN COURS DE PREENGAGEMENT",'ENGAGEMENTS 2026'!O332,IF($H332="PREENGAGE",IF($E332="ATTRIBUE",'ENGAGEMENTS 2026'!AE332,'ENGAGEMENTS 2026'!O332),'ENGAGEMENTS 2026'!AE332))))</f>
        <v>201000</v>
      </c>
      <c r="K332" s="97">
        <f>IF(ISBLANK('ENGAGEMENTS 2026'!W332),"",'ENGAGEMENTS 2026'!W332)</f>
        <v>46105</v>
      </c>
      <c r="L332" s="73">
        <f t="shared" ca="1" si="10"/>
        <v>183</v>
      </c>
      <c r="M332" t="str">
        <f t="shared" si="11"/>
        <v>Clôturé sans suite</v>
      </c>
      <c r="N332" t="str">
        <f>IF(ISBLANK('ENGAGEMENTS 2026'!C332),"",'ENGAGEMENTS 2026'!L332)</f>
        <v>Ordinaire</v>
      </c>
      <c r="O332" t="str">
        <f>IF(ISBLANK('ENGAGEMENTS 2026'!C332),"",'ENGAGEMENTS 2026'!M332)</f>
        <v>FONCTIONNEMENT</v>
      </c>
      <c r="P332" t="str">
        <f>IF(ISBLANK('ENGAGEMENTS 2026'!C332),"",'ENGAGEMENTS 2026'!K332)</f>
        <v>GENERAL</v>
      </c>
      <c r="Q332" t="str">
        <f>IF($A332="","",IF(OR($E332="INFRUCTUEUX",$E332="ANNULE"),$A332&amp;"|"&amp;(COUNTIFS($A$2:$A332,$A332,$E$2:$E332,"INFRUCTUEUX")+COUNTIFS($A$2:$A332,$A332,$E$2:$E332,"ANNULE")),""))</f>
        <v>DPMG|4</v>
      </c>
    </row>
    <row r="333" spans="1:17" x14ac:dyDescent="0.25">
      <c r="A333" t="str">
        <f>IF(ISBLANK('ENGAGEMENTS 2026'!C333),"",IF('ENGAGEMENTS 2026'!C333="DTSI","DCT",'ENGAGEMENTS 2026'!C333))</f>
        <v>TDF -SITES</v>
      </c>
      <c r="B333" t="str">
        <f>IF(ISBLANK('ENGAGEMENTS 2026'!C333),"",'ENGAGEMENTS 2026'!D333)</f>
        <v>62 AOM/SNRT/2025</v>
      </c>
      <c r="C333" t="str">
        <f>IF(ISBLANK('ENGAGEMENTS 2026'!C333),"",'ENGAGEMENTS 2026'!E333)</f>
        <v>AOO-M</v>
      </c>
      <c r="D333" t="str">
        <f>IF(ISBLANK('ENGAGEMENTS 2026'!C333),"",'ENGAGEMENTS 2026'!G333)</f>
        <v>Travaux d’aménagement des sites de diffusion de la SNRT LAKHIAR (P.KHEMISSET) et SIDI AHMED BENRAHAL (P.SIDI BENNOUR)</v>
      </c>
      <c r="E333" t="str">
        <f>IF(ISBLANK('ENGAGEMENTS 2026'!C333),"",'ENGAGEMENTS 2026'!I333)</f>
        <v>APPROUVE</v>
      </c>
      <c r="F333" t="str">
        <f>IF(ISBLANK('ENGAGEMENTS 2026'!C333),"",'ENGAGEMENTS 2026'!J333)</f>
        <v>02M/2026</v>
      </c>
      <c r="G333" t="str">
        <f>IF(ISBLANK('ENGAGEMENTS 2026'!C333),"",'ENGAGEMENTS 2026'!M333)</f>
        <v>INVESTISSEMENT</v>
      </c>
      <c r="H333" t="str">
        <f>IF(ISBLANK('ENGAGEMENTS 2026'!C333),"",'ENGAGEMENTS 2026'!AF333)</f>
        <v>ENGAGE</v>
      </c>
      <c r="I333" t="str">
        <f>IF(ISBLANK('ENGAGEMENTS 2026'!C333),"",'ENGAGEMENTS 2026'!H333)</f>
        <v>VALIDE</v>
      </c>
      <c r="J333" s="72">
        <f>IF(ISBLANK('ENGAGEMENTS 2026'!C333),"",IF(AND(OR($E333="INFRUCTUEUX",$E333="ANNULE"),$C333="AOO-M"),'ENGAGEMENTS 2026'!P333,IF($H333="EN COURS DE PREENGAGEMENT",'ENGAGEMENTS 2026'!O333,IF($H333="PREENGAGE",IF($E333="ATTRIBUE",'ENGAGEMENTS 2026'!AE333,'ENGAGEMENTS 2026'!O333),'ENGAGEMENTS 2026'!AE333))))</f>
        <v>3228000</v>
      </c>
      <c r="K333" s="97">
        <f>IF(ISBLANK('ENGAGEMENTS 2026'!W333),"",'ENGAGEMENTS 2026'!W333)</f>
        <v>46044</v>
      </c>
      <c r="L333" s="73">
        <f t="shared" ca="1" si="10"/>
        <v>244</v>
      </c>
      <c r="M333" t="str">
        <f t="shared" si="11"/>
        <v>Engagé</v>
      </c>
      <c r="N333" t="str">
        <f>IF(ISBLANK('ENGAGEMENTS 2026'!C333),"",'ENGAGEMENTS 2026'!L333)</f>
        <v>REPORT BUDGET ANNEE ANTERIEURE</v>
      </c>
      <c r="O333" t="str">
        <f>IF(ISBLANK('ENGAGEMENTS 2026'!C333),"",'ENGAGEMENTS 2026'!M333)</f>
        <v>INVESTISSEMENT</v>
      </c>
      <c r="P333" t="str">
        <f>IF(ISBLANK('ENGAGEMENTS 2026'!C333),"",'ENGAGEMENTS 2026'!K333)</f>
        <v>PME</v>
      </c>
      <c r="Q333" t="str">
        <f>IF($A333="","",IF(OR($E333="INFRUCTUEUX",$E333="ANNULE"),$A333&amp;"|"&amp;(COUNTIFS($A$2:$A333,$A333,$E$2:$E333,"INFRUCTUEUX")+COUNTIFS($A$2:$A333,$A333,$E$2:$E333,"ANNULE")),""))</f>
        <v/>
      </c>
    </row>
    <row r="334" spans="1:17" x14ac:dyDescent="0.25">
      <c r="A334" t="str">
        <f>IF(ISBLANK('ENGAGEMENTS 2026'!C334),"",IF('ENGAGEMENTS 2026'!C334="DTSI","DCT",'ENGAGEMENTS 2026'!C334))</f>
        <v>TDF -SITES</v>
      </c>
      <c r="B334" t="str">
        <f>IF(ISBLANK('ENGAGEMENTS 2026'!C334),"",'ENGAGEMENTS 2026'!D334)</f>
        <v>97 AOM/SNRT</v>
      </c>
      <c r="C334" t="str">
        <f>IF(ISBLANK('ENGAGEMENTS 2026'!C334),"",'ENGAGEMENTS 2026'!E334)</f>
        <v>AOO-M</v>
      </c>
      <c r="D334" t="str">
        <f>IF(ISBLANK('ENGAGEMENTS 2026'!C334),"",'ENGAGEMENTS 2026'!G334)</f>
        <v>Travaux d’aménagement des sites de diffusion de JBEL TAZEKKA (P.TAZA)</v>
      </c>
      <c r="E334" t="str">
        <f>IF(ISBLANK('ENGAGEMENTS 2026'!C334),"",'ENGAGEMENTS 2026'!I334)</f>
        <v>APPROUVE</v>
      </c>
      <c r="F334" t="str">
        <f>IF(ISBLANK('ENGAGEMENTS 2026'!C334),"",'ENGAGEMENTS 2026'!J334)</f>
        <v>03M/2026</v>
      </c>
      <c r="G334" t="str">
        <f>IF(ISBLANK('ENGAGEMENTS 2026'!C334),"",'ENGAGEMENTS 2026'!M334)</f>
        <v>INVESTISSEMENT</v>
      </c>
      <c r="H334" t="str">
        <f>IF(ISBLANK('ENGAGEMENTS 2026'!C334),"",'ENGAGEMENTS 2026'!AF334)</f>
        <v>ENGAGE</v>
      </c>
      <c r="I334" t="str">
        <f>IF(ISBLANK('ENGAGEMENTS 2026'!C334),"",'ENGAGEMENTS 2026'!H334)</f>
        <v>VALIDE</v>
      </c>
      <c r="J334" s="72">
        <f>IF(ISBLANK('ENGAGEMENTS 2026'!C334),"",IF(AND(OR($E334="INFRUCTUEUX",$E334="ANNULE"),$C334="AOO-M"),'ENGAGEMENTS 2026'!P334,IF($H334="EN COURS DE PREENGAGEMENT",'ENGAGEMENTS 2026'!O334,IF($H334="PREENGAGE",IF($E334="ATTRIBUE",'ENGAGEMENTS 2026'!AE334,'ENGAGEMENTS 2026'!O334),'ENGAGEMENTS 2026'!AE334))))</f>
        <v>2497248</v>
      </c>
      <c r="K334" s="97">
        <f>IF(ISBLANK('ENGAGEMENTS 2026'!W334),"",'ENGAGEMENTS 2026'!W334)</f>
        <v>46044</v>
      </c>
      <c r="L334" s="73">
        <f t="shared" ca="1" si="10"/>
        <v>244</v>
      </c>
      <c r="M334" t="str">
        <f t="shared" si="11"/>
        <v>Engagé</v>
      </c>
      <c r="N334" t="str">
        <f>IF(ISBLANK('ENGAGEMENTS 2026'!C334),"",'ENGAGEMENTS 2026'!L334)</f>
        <v>REPORT BUDGET ANNEE ANTERIEURE</v>
      </c>
      <c r="O334" t="str">
        <f>IF(ISBLANK('ENGAGEMENTS 2026'!C334),"",'ENGAGEMENTS 2026'!M334)</f>
        <v>INVESTISSEMENT</v>
      </c>
      <c r="P334" t="str">
        <f>IF(ISBLANK('ENGAGEMENTS 2026'!C334),"",'ENGAGEMENTS 2026'!K334)</f>
        <v>PME</v>
      </c>
      <c r="Q334" t="str">
        <f>IF($A334="","",IF(OR($E334="INFRUCTUEUX",$E334="ANNULE"),$A334&amp;"|"&amp;(COUNTIFS($A$2:$A334,$A334,$E$2:$E334,"INFRUCTUEUX")+COUNTIFS($A$2:$A334,$A334,$E$2:$E334,"ANNULE")),""))</f>
        <v/>
      </c>
    </row>
    <row r="335" spans="1:17" x14ac:dyDescent="0.25">
      <c r="A335" t="str">
        <f>IF(ISBLANK('ENGAGEMENTS 2026'!C335),"",IF('ENGAGEMENTS 2026'!C335="DTSI","DCT",'ENGAGEMENTS 2026'!C335))</f>
        <v>DA</v>
      </c>
      <c r="B335" t="str">
        <f>IF(ISBLANK('ENGAGEMENTS 2026'!C335),"",'ENGAGEMENTS 2026'!D335)</f>
        <v>EXCLUSIVITÉ</v>
      </c>
      <c r="C335" t="str">
        <f>IF(ISBLANK('ENGAGEMENTS 2026'!C335),"",'ENGAGEMENTS 2026'!E335)</f>
        <v>CONTRAT</v>
      </c>
      <c r="D335" t="str">
        <f>IF(ISBLANK('ENGAGEMENTS 2026'!C335),"",'ENGAGEMENTS 2026'!G335)</f>
        <v>Publication des  insertions de la SNRT dans les deux journaux  du groupe AL ITIHAD PRESSE  à savoir : «AL ITTIHAD AL ICHTIRAKI » et « LIBERATION »</v>
      </c>
      <c r="E335" t="str">
        <f>IF(ISBLANK('ENGAGEMENTS 2026'!C335),"",'ENGAGEMENTS 2026'!I335)</f>
        <v>APPROUVE</v>
      </c>
      <c r="F335" t="str">
        <f>IF(ISBLANK('ENGAGEMENTS 2026'!C335),"",'ENGAGEMENTS 2026'!J335)</f>
        <v>01 CT/SNRT/2026</v>
      </c>
      <c r="G335" t="str">
        <f>IF(ISBLANK('ENGAGEMENTS 2026'!C335),"",'ENGAGEMENTS 2026'!M335)</f>
        <v>FONCTIONNEMENT</v>
      </c>
      <c r="H335" t="str">
        <f>IF(ISBLANK('ENGAGEMENTS 2026'!C335),"",'ENGAGEMENTS 2026'!AF335)</f>
        <v>ENGAGE</v>
      </c>
      <c r="I335" t="str">
        <f>IF(ISBLANK('ENGAGEMENTS 2026'!C335),"",'ENGAGEMENTS 2026'!H335)</f>
        <v>VALIDE</v>
      </c>
      <c r="J335" s="72">
        <f>IF(ISBLANK('ENGAGEMENTS 2026'!C335),"",IF(AND(OR($E335="INFRUCTUEUX",$E335="ANNULE"),$C335="AOO-M"),'ENGAGEMENTS 2026'!P335,IF($H335="EN COURS DE PREENGAGEMENT",'ENGAGEMENTS 2026'!O335,IF($H335="PREENGAGE",IF($E335="ATTRIBUE",'ENGAGEMENTS 2026'!AE335,'ENGAGEMENTS 2026'!O335),'ENGAGEMENTS 2026'!AE335))))</f>
        <v>96000</v>
      </c>
      <c r="K335" s="97">
        <f>IF(ISBLANK('ENGAGEMENTS 2026'!W335),"",'ENGAGEMENTS 2026'!W335)</f>
        <v>46022</v>
      </c>
      <c r="L335" s="73">
        <f t="shared" ca="1" si="10"/>
        <v>266</v>
      </c>
      <c r="M335" t="str">
        <f t="shared" si="11"/>
        <v>Engagé</v>
      </c>
      <c r="N335" t="str">
        <f>IF(ISBLANK('ENGAGEMENTS 2026'!C335),"",'ENGAGEMENTS 2026'!L335)</f>
        <v>Ordinaire</v>
      </c>
      <c r="O335" t="str">
        <f>IF(ISBLANK('ENGAGEMENTS 2026'!C335),"",'ENGAGEMENTS 2026'!M335)</f>
        <v>FONCTIONNEMENT</v>
      </c>
      <c r="P335" t="str">
        <f>IF(ISBLANK('ENGAGEMENTS 2026'!C335),"",'ENGAGEMENTS 2026'!K335)</f>
        <v>NON CONCERNE</v>
      </c>
      <c r="Q335" t="str">
        <f>IF($A335="","",IF(OR($E335="INFRUCTUEUX",$E335="ANNULE"),$A335&amp;"|"&amp;(COUNTIFS($A$2:$A335,$A335,$E$2:$E335,"INFRUCTUEUX")+COUNTIFS($A$2:$A335,$A335,$E$2:$E335,"ANNULE")),""))</f>
        <v/>
      </c>
    </row>
    <row r="336" spans="1:17" x14ac:dyDescent="0.25">
      <c r="A336" t="str">
        <f>IF(ISBLANK('ENGAGEMENTS 2026'!C336),"",IF('ENGAGEMENTS 2026'!C336="DTSI","DCT",'ENGAGEMENTS 2026'!C336))</f>
        <v>DA</v>
      </c>
      <c r="B336" t="str">
        <f>IF(ISBLANK('ENGAGEMENTS 2026'!C336),"",'ENGAGEMENTS 2026'!D336)</f>
        <v>EXCLUSIVITÉ</v>
      </c>
      <c r="C336" t="str">
        <f>IF(ISBLANK('ENGAGEMENTS 2026'!C336),"",'ENGAGEMENTS 2026'!E336)</f>
        <v>CONTRAT</v>
      </c>
      <c r="D336" t="str">
        <f>IF(ISBLANK('ENGAGEMENTS 2026'!C336),"",'ENGAGEMENTS 2026'!G336)</f>
        <v>Publication des insertions de la SNRT dans les journaux du groupe MAROC SOIR : le MATIN et  ASSAHRAA AL MAGHRIBIA</v>
      </c>
      <c r="E336" t="str">
        <f>IF(ISBLANK('ENGAGEMENTS 2026'!C336),"",'ENGAGEMENTS 2026'!I336)</f>
        <v>APPROUVE</v>
      </c>
      <c r="F336" t="str">
        <f>IF(ISBLANK('ENGAGEMENTS 2026'!C336),"",'ENGAGEMENTS 2026'!J336)</f>
        <v>02 CT/SNRT/2026</v>
      </c>
      <c r="G336" t="str">
        <f>IF(ISBLANK('ENGAGEMENTS 2026'!C336),"",'ENGAGEMENTS 2026'!M336)</f>
        <v>FONCTIONNEMENT</v>
      </c>
      <c r="H336" t="str">
        <f>IF(ISBLANK('ENGAGEMENTS 2026'!C336),"",'ENGAGEMENTS 2026'!AF336)</f>
        <v>ENGAGE</v>
      </c>
      <c r="I336" t="str">
        <f>IF(ISBLANK('ENGAGEMENTS 2026'!C336),"",'ENGAGEMENTS 2026'!H336)</f>
        <v>VALIDE</v>
      </c>
      <c r="J336" s="72">
        <f>IF(ISBLANK('ENGAGEMENTS 2026'!C336),"",IF(AND(OR($E336="INFRUCTUEUX",$E336="ANNULE"),$C336="AOO-M"),'ENGAGEMENTS 2026'!P336,IF($H336="EN COURS DE PREENGAGEMENT",'ENGAGEMENTS 2026'!O336,IF($H336="PREENGAGE",IF($E336="ATTRIBUE",'ENGAGEMENTS 2026'!AE336,'ENGAGEMENTS 2026'!O336),'ENGAGEMENTS 2026'!AE336))))</f>
        <v>181400</v>
      </c>
      <c r="K336" s="97">
        <f>IF(ISBLANK('ENGAGEMENTS 2026'!W336),"",'ENGAGEMENTS 2026'!W336)</f>
        <v>46022</v>
      </c>
      <c r="L336" s="73">
        <f t="shared" ca="1" si="10"/>
        <v>266</v>
      </c>
      <c r="M336" t="str">
        <f t="shared" si="11"/>
        <v>Engagé</v>
      </c>
      <c r="N336" t="str">
        <f>IF(ISBLANK('ENGAGEMENTS 2026'!C336),"",'ENGAGEMENTS 2026'!L336)</f>
        <v>Ordinaire</v>
      </c>
      <c r="O336" t="str">
        <f>IF(ISBLANK('ENGAGEMENTS 2026'!C336),"",'ENGAGEMENTS 2026'!M336)</f>
        <v>FONCTIONNEMENT</v>
      </c>
      <c r="P336" t="str">
        <f>IF(ISBLANK('ENGAGEMENTS 2026'!C336),"",'ENGAGEMENTS 2026'!K336)</f>
        <v>NON CONCERNE</v>
      </c>
      <c r="Q336" t="str">
        <f>IF($A336="","",IF(OR($E336="INFRUCTUEUX",$E336="ANNULE"),$A336&amp;"|"&amp;(COUNTIFS($A$2:$A336,$A336,$E$2:$E336,"INFRUCTUEUX")+COUNTIFS($A$2:$A336,$A336,$E$2:$E336,"ANNULE")),""))</f>
        <v/>
      </c>
    </row>
    <row r="337" spans="1:17" x14ac:dyDescent="0.25">
      <c r="A337" t="str">
        <f>IF(ISBLANK('ENGAGEMENTS 2026'!C337),"",IF('ENGAGEMENTS 2026'!C337="DTSI","DCT",'ENGAGEMENTS 2026'!C337))</f>
        <v>DA</v>
      </c>
      <c r="B337" t="str">
        <f>IF(ISBLANK('ENGAGEMENTS 2026'!C337),"",'ENGAGEMENTS 2026'!D337)</f>
        <v>EXCLUSIVITÉ</v>
      </c>
      <c r="C337" t="str">
        <f>IF(ISBLANK('ENGAGEMENTS 2026'!C337),"",'ENGAGEMENTS 2026'!E337)</f>
        <v>CONTRAT</v>
      </c>
      <c r="D337" t="str">
        <f>IF(ISBLANK('ENGAGEMENTS 2026'!C337),"",'ENGAGEMENTS 2026'!G337)</f>
        <v>Publication des  insertions de la SNRT dans les deux journaux  du groupe BAYANE</v>
      </c>
      <c r="E337" t="str">
        <f>IF(ISBLANK('ENGAGEMENTS 2026'!C337),"",'ENGAGEMENTS 2026'!I337)</f>
        <v>APPROUVE</v>
      </c>
      <c r="F337" t="str">
        <f>IF(ISBLANK('ENGAGEMENTS 2026'!C337),"",'ENGAGEMENTS 2026'!J337)</f>
        <v>03 CT/SNRT/2026</v>
      </c>
      <c r="G337" t="str">
        <f>IF(ISBLANK('ENGAGEMENTS 2026'!C337),"",'ENGAGEMENTS 2026'!M337)</f>
        <v>FONCTIONNEMENT</v>
      </c>
      <c r="H337" t="str">
        <f>IF(ISBLANK('ENGAGEMENTS 2026'!C337),"",'ENGAGEMENTS 2026'!AF337)</f>
        <v>ENGAGE</v>
      </c>
      <c r="I337" t="str">
        <f>IF(ISBLANK('ENGAGEMENTS 2026'!C337),"",'ENGAGEMENTS 2026'!H337)</f>
        <v>VALIDE</v>
      </c>
      <c r="J337" s="72">
        <f>IF(ISBLANK('ENGAGEMENTS 2026'!C337),"",IF(AND(OR($E337="INFRUCTUEUX",$E337="ANNULE"),$C337="AOO-M"),'ENGAGEMENTS 2026'!P337,IF($H337="EN COURS DE PREENGAGEMENT",'ENGAGEMENTS 2026'!O337,IF($H337="PREENGAGE",IF($E337="ATTRIBUE",'ENGAGEMENTS 2026'!AE337,'ENGAGEMENTS 2026'!O337),'ENGAGEMENTS 2026'!AE337))))</f>
        <v>96000</v>
      </c>
      <c r="K337" s="97">
        <f>IF(ISBLANK('ENGAGEMENTS 2026'!W337),"",'ENGAGEMENTS 2026'!W337)</f>
        <v>46022</v>
      </c>
      <c r="L337" s="73">
        <f t="shared" ca="1" si="10"/>
        <v>266</v>
      </c>
      <c r="M337" t="str">
        <f t="shared" si="11"/>
        <v>Engagé</v>
      </c>
      <c r="N337" t="str">
        <f>IF(ISBLANK('ENGAGEMENTS 2026'!C337),"",'ENGAGEMENTS 2026'!L337)</f>
        <v>Ordinaire</v>
      </c>
      <c r="O337" t="str">
        <f>IF(ISBLANK('ENGAGEMENTS 2026'!C337),"",'ENGAGEMENTS 2026'!M337)</f>
        <v>FONCTIONNEMENT</v>
      </c>
      <c r="P337" t="str">
        <f>IF(ISBLANK('ENGAGEMENTS 2026'!C337),"",'ENGAGEMENTS 2026'!K337)</f>
        <v>NON CONCERNE</v>
      </c>
      <c r="Q337" t="str">
        <f>IF($A337="","",IF(OR($E337="INFRUCTUEUX",$E337="ANNULE"),$A337&amp;"|"&amp;(COUNTIFS($A$2:$A337,$A337,$E$2:$E337,"INFRUCTUEUX")+COUNTIFS($A$2:$A337,$A337,$E$2:$E337,"ANNULE")),""))</f>
        <v/>
      </c>
    </row>
    <row r="338" spans="1:17" x14ac:dyDescent="0.25">
      <c r="A338" t="str">
        <f>IF(ISBLANK('ENGAGEMENTS 2026'!C338),"",IF('ENGAGEMENTS 2026'!C338="DTSI","DCT",'ENGAGEMENTS 2026'!C338))</f>
        <v>DA</v>
      </c>
      <c r="B338" t="str">
        <f>IF(ISBLANK('ENGAGEMENTS 2026'!C338),"",'ENGAGEMENTS 2026'!D338)</f>
        <v>EXCLUSIVITÉ</v>
      </c>
      <c r="C338" t="str">
        <f>IF(ISBLANK('ENGAGEMENTS 2026'!C338),"",'ENGAGEMENTS 2026'!E338)</f>
        <v>CONTRAT</v>
      </c>
      <c r="D338" t="str">
        <f>IF(ISBLANK('ENGAGEMENTS 2026'!C338),"",'ENGAGEMENTS 2026'!G338)</f>
        <v>Publication des insertions de la SNRT dans le Journal " ANNAHAR AL MAGHRIBIYA "</v>
      </c>
      <c r="E338" t="str">
        <f>IF(ISBLANK('ENGAGEMENTS 2026'!C338),"",'ENGAGEMENTS 2026'!I338)</f>
        <v>APPROUVE</v>
      </c>
      <c r="F338" t="str">
        <f>IF(ISBLANK('ENGAGEMENTS 2026'!C338),"",'ENGAGEMENTS 2026'!J338)</f>
        <v>04 CT/SNRT/2026</v>
      </c>
      <c r="G338" t="str">
        <f>IF(ISBLANK('ENGAGEMENTS 2026'!C338),"",'ENGAGEMENTS 2026'!M338)</f>
        <v>FONCTIONNEMENT</v>
      </c>
      <c r="H338" t="str">
        <f>IF(ISBLANK('ENGAGEMENTS 2026'!C338),"",'ENGAGEMENTS 2026'!AF338)</f>
        <v>ENGAGE</v>
      </c>
      <c r="I338" t="str">
        <f>IF(ISBLANK('ENGAGEMENTS 2026'!C338),"",'ENGAGEMENTS 2026'!H338)</f>
        <v>VALIDE</v>
      </c>
      <c r="J338" s="72">
        <f>IF(ISBLANK('ENGAGEMENTS 2026'!C338),"",IF(AND(OR($E338="INFRUCTUEUX",$E338="ANNULE"),$C338="AOO-M"),'ENGAGEMENTS 2026'!P338,IF($H338="EN COURS DE PREENGAGEMENT",'ENGAGEMENTS 2026'!O338,IF($H338="PREENGAGE",IF($E338="ATTRIBUE",'ENGAGEMENTS 2026'!AE338,'ENGAGEMENTS 2026'!O338),'ENGAGEMENTS 2026'!AE338))))</f>
        <v>48000</v>
      </c>
      <c r="K338" s="97">
        <f>IF(ISBLANK('ENGAGEMENTS 2026'!W338),"",'ENGAGEMENTS 2026'!W338)</f>
        <v>46022</v>
      </c>
      <c r="L338" s="73">
        <f t="shared" ca="1" si="10"/>
        <v>266</v>
      </c>
      <c r="M338" t="str">
        <f t="shared" si="11"/>
        <v>Engagé</v>
      </c>
      <c r="N338" t="str">
        <f>IF(ISBLANK('ENGAGEMENTS 2026'!C338),"",'ENGAGEMENTS 2026'!L338)</f>
        <v>Ordinaire</v>
      </c>
      <c r="O338" t="str">
        <f>IF(ISBLANK('ENGAGEMENTS 2026'!C338),"",'ENGAGEMENTS 2026'!M338)</f>
        <v>FONCTIONNEMENT</v>
      </c>
      <c r="P338" t="str">
        <f>IF(ISBLANK('ENGAGEMENTS 2026'!C338),"",'ENGAGEMENTS 2026'!K338)</f>
        <v>NON CONCERNE</v>
      </c>
      <c r="Q338" t="str">
        <f>IF($A338="","",IF(OR($E338="INFRUCTUEUX",$E338="ANNULE"),$A338&amp;"|"&amp;(COUNTIFS($A$2:$A338,$A338,$E$2:$E338,"INFRUCTUEUX")+COUNTIFS($A$2:$A338,$A338,$E$2:$E338,"ANNULE")),""))</f>
        <v/>
      </c>
    </row>
    <row r="339" spans="1:17" x14ac:dyDescent="0.25">
      <c r="A339" t="str">
        <f>IF(ISBLANK('ENGAGEMENTS 2026'!C339),"",IF('ENGAGEMENTS 2026'!C339="DTSI","DCT",'ENGAGEMENTS 2026'!C339))</f>
        <v>DCPA</v>
      </c>
      <c r="B339" t="str">
        <f>IF(ISBLANK('ENGAGEMENTS 2026'!C339),"",'ENGAGEMENTS 2026'!D339)</f>
        <v>RECONDUCTION</v>
      </c>
      <c r="C339" t="str">
        <f>IF(ISBLANK('ENGAGEMENTS 2026'!C339),"",'ENGAGEMENTS 2026'!E339)</f>
        <v>AOO-CT</v>
      </c>
      <c r="D339" t="str">
        <f>IF(ISBLANK('ENGAGEMENTS 2026'!C339),"",'ENGAGEMENTS 2026'!G339)</f>
        <v>La cession exclusive à la SNRT par l'auteur des droits d'auteurs patrimoniaux et les droits de toute utilisation dérivée du concept et des images relatifs à l'émission de Télé-réalité intitulée: ''LALLA LAAROUSSA'', Reconduction N°12</v>
      </c>
      <c r="E339" t="str">
        <f>IF(ISBLANK('ENGAGEMENTS 2026'!C339),"",'ENGAGEMENTS 2026'!I339)</f>
        <v>APPROUVE</v>
      </c>
      <c r="F339" t="str">
        <f>IF(ISBLANK('ENGAGEMENTS 2026'!C339),"",'ENGAGEMENTS 2026'!J339)</f>
        <v>234 CT/SNRT/2026</v>
      </c>
      <c r="G339" t="str">
        <f>IF(ISBLANK('ENGAGEMENTS 2026'!C339),"",'ENGAGEMENTS 2026'!M339)</f>
        <v>FONCTIONNEMENT</v>
      </c>
      <c r="H339" t="str">
        <f>IF(ISBLANK('ENGAGEMENTS 2026'!C339),"",'ENGAGEMENTS 2026'!AF339)</f>
        <v>ENGAGE</v>
      </c>
      <c r="I339" t="str">
        <f>IF(ISBLANK('ENGAGEMENTS 2026'!C339),"",'ENGAGEMENTS 2026'!H339)</f>
        <v>VALIDE</v>
      </c>
      <c r="J339" s="72">
        <f>IF(ISBLANK('ENGAGEMENTS 2026'!C339),"",IF(AND(OR($E339="INFRUCTUEUX",$E339="ANNULE"),$C339="AOO-M"),'ENGAGEMENTS 2026'!P339,IF($H339="EN COURS DE PREENGAGEMENT",'ENGAGEMENTS 2026'!O339,IF($H339="PREENGAGE",IF($E339="ATTRIBUE",'ENGAGEMENTS 2026'!AE339,'ENGAGEMENTS 2026'!O339),'ENGAGEMENTS 2026'!AE339))))</f>
        <v>12605142.02</v>
      </c>
      <c r="K339" s="97">
        <f>IF(ISBLANK('ENGAGEMENTS 2026'!W339),"",'ENGAGEMENTS 2026'!W339)</f>
        <v>46052</v>
      </c>
      <c r="L339" s="73">
        <f t="shared" ca="1" si="10"/>
        <v>236</v>
      </c>
      <c r="M339" t="str">
        <f t="shared" si="11"/>
        <v>Engagé</v>
      </c>
      <c r="N339" t="str">
        <f>IF(ISBLANK('ENGAGEMENTS 2026'!C339),"",'ENGAGEMENTS 2026'!L339)</f>
        <v>Ordinaire</v>
      </c>
      <c r="O339" t="str">
        <f>IF(ISBLANK('ENGAGEMENTS 2026'!C339),"",'ENGAGEMENTS 2026'!M339)</f>
        <v>FONCTIONNEMENT</v>
      </c>
      <c r="P339" t="str">
        <f>IF(ISBLANK('ENGAGEMENTS 2026'!C339),"",'ENGAGEMENTS 2026'!K339)</f>
        <v>NON CONCERNE</v>
      </c>
      <c r="Q339" t="str">
        <f>IF($A339="","",IF(OR($E339="INFRUCTUEUX",$E339="ANNULE"),$A339&amp;"|"&amp;(COUNTIFS($A$2:$A339,$A339,$E$2:$E339,"INFRUCTUEUX")+COUNTIFS($A$2:$A339,$A339,$E$2:$E339,"ANNULE")),""))</f>
        <v/>
      </c>
    </row>
    <row r="340" spans="1:17" x14ac:dyDescent="0.25">
      <c r="A340" t="str">
        <f>IF(ISBLANK('ENGAGEMENTS 2026'!C340),"",IF('ENGAGEMENTS 2026'!C340="DTSI","DCT",'ENGAGEMENTS 2026'!C340))</f>
        <v>DRH</v>
      </c>
      <c r="B340" t="str">
        <f>IF(ISBLANK('ENGAGEMENTS 2026'!C340),"",'ENGAGEMENTS 2026'!D340)</f>
        <v xml:space="preserve"> 29CT/SNRT/2025</v>
      </c>
      <c r="C340" t="str">
        <f>IF(ISBLANK('ENGAGEMENTS 2026'!C340),"",'ENGAGEMENTS 2026'!E340)</f>
        <v>CONTRAT</v>
      </c>
      <c r="D340" t="str">
        <f>IF(ISBLANK('ENGAGEMENTS 2026'!C340),"",'ENGAGEMENTS 2026'!G340)</f>
        <v>L’assurance maladie complémentaire au régime de base AMO géré par la CNOPS au profit du personnel de la SNRT</v>
      </c>
      <c r="E340" t="str">
        <f>IF(ISBLANK('ENGAGEMENTS 2026'!C340),"",'ENGAGEMENTS 2026'!I340)</f>
        <v>APPROUVE</v>
      </c>
      <c r="F340" t="str">
        <f>IF(ISBLANK('ENGAGEMENTS 2026'!C340),"",'ENGAGEMENTS 2026'!J340)</f>
        <v>POLICE N° 0902943</v>
      </c>
      <c r="G340" t="str">
        <f>IF(ISBLANK('ENGAGEMENTS 2026'!C340),"",'ENGAGEMENTS 2026'!M340)</f>
        <v>FONCTIONNEMENT</v>
      </c>
      <c r="H340" t="str">
        <f>IF(ISBLANK('ENGAGEMENTS 2026'!C340),"",'ENGAGEMENTS 2026'!AF340)</f>
        <v>ENGAGE</v>
      </c>
      <c r="I340" t="str">
        <f>IF(ISBLANK('ENGAGEMENTS 2026'!C340),"",'ENGAGEMENTS 2026'!H340)</f>
        <v>VALIDE</v>
      </c>
      <c r="J340" s="72">
        <f>IF(ISBLANK('ENGAGEMENTS 2026'!C340),"",IF(AND(OR($E340="INFRUCTUEUX",$E340="ANNULE"),$C340="AOO-M"),'ENGAGEMENTS 2026'!P340,IF($H340="EN COURS DE PREENGAGEMENT",'ENGAGEMENTS 2026'!O340,IF($H340="PREENGAGE",IF($E340="ATTRIBUE",'ENGAGEMENTS 2026'!AE340,'ENGAGEMENTS 2026'!O340),'ENGAGEMENTS 2026'!AE340))))</f>
        <v>5042037</v>
      </c>
      <c r="K340" s="97">
        <f>IF(ISBLANK('ENGAGEMENTS 2026'!W340),"",'ENGAGEMENTS 2026'!W340)</f>
        <v>46054</v>
      </c>
      <c r="L340" s="73">
        <f t="shared" ca="1" si="10"/>
        <v>234</v>
      </c>
      <c r="M340" t="str">
        <f t="shared" si="11"/>
        <v>Engagé</v>
      </c>
      <c r="N340" t="str">
        <f>IF(ISBLANK('ENGAGEMENTS 2026'!C340),"",'ENGAGEMENTS 2026'!L340)</f>
        <v>Ordinaire</v>
      </c>
      <c r="O340" t="str">
        <f>IF(ISBLANK('ENGAGEMENTS 2026'!C340),"",'ENGAGEMENTS 2026'!M340)</f>
        <v>FONCTIONNEMENT</v>
      </c>
      <c r="P340" t="str">
        <f>IF(ISBLANK('ENGAGEMENTS 2026'!C340),"",'ENGAGEMENTS 2026'!K340)</f>
        <v>NON CONCERNE</v>
      </c>
      <c r="Q340" t="str">
        <f>IF($A340="","",IF(OR($E340="INFRUCTUEUX",$E340="ANNULE"),$A340&amp;"|"&amp;(COUNTIFS($A$2:$A340,$A340,$E$2:$E340,"INFRUCTUEUX")+COUNTIFS($A$2:$A340,$A340,$E$2:$E340,"ANNULE")),""))</f>
        <v/>
      </c>
    </row>
    <row r="341" spans="1:17" x14ac:dyDescent="0.25">
      <c r="A341" t="str">
        <f>IF(ISBLANK('ENGAGEMENTS 2026'!C341),"",IF('ENGAGEMENTS 2026'!C341="DTSI","DCT",'ENGAGEMENTS 2026'!C341))</f>
        <v>DPMG</v>
      </c>
      <c r="B341" t="str">
        <f>IF(ISBLANK('ENGAGEMENTS 2026'!C341),"",'ENGAGEMENTS 2026'!D341)</f>
        <v>05 AOM/SNRT</v>
      </c>
      <c r="C341" t="str">
        <f>IF(ISBLANK('ENGAGEMENTS 2026'!C341),"",'ENGAGEMENTS 2026'!E341)</f>
        <v>AOO-M</v>
      </c>
      <c r="D341" t="str">
        <f>IF(ISBLANK('ENGAGEMENTS 2026'!C341),"",'ENGAGEMENTS 2026'!G341)</f>
        <v>La location en longue durée de véhicule neufs sans option d’achat ainsi que les prestations qui lui sont accessoires et complémentaires pour la SNRT</v>
      </c>
      <c r="E341" t="str">
        <f>IF(ISBLANK('ENGAGEMENTS 2026'!C341),"",'ENGAGEMENTS 2026'!I341)</f>
        <v>APPROUVE</v>
      </c>
      <c r="F341" t="str">
        <f>IF(ISBLANK('ENGAGEMENTS 2026'!C341),"",'ENGAGEMENTS 2026'!J341)</f>
        <v>11M/2026</v>
      </c>
      <c r="G341" t="str">
        <f>IF(ISBLANK('ENGAGEMENTS 2026'!C341),"",'ENGAGEMENTS 2026'!M341)</f>
        <v>FONCTIONNEMENT</v>
      </c>
      <c r="H341" t="str">
        <f>IF(ISBLANK('ENGAGEMENTS 2026'!C341),"",'ENGAGEMENTS 2026'!AF341)</f>
        <v>ENGAGE</v>
      </c>
      <c r="I341" t="str">
        <f>IF(ISBLANK('ENGAGEMENTS 2026'!C341),"",'ENGAGEMENTS 2026'!H341)</f>
        <v>VALIDE</v>
      </c>
      <c r="J341" s="72">
        <f>IF(ISBLANK('ENGAGEMENTS 2026'!C341),"",IF(AND(OR($E341="INFRUCTUEUX",$E341="ANNULE"),$C341="AOO-M"),'ENGAGEMENTS 2026'!P341,IF($H341="EN COURS DE PREENGAGEMENT",'ENGAGEMENTS 2026'!O341,IF($H341="PREENGAGE",IF($E341="ATTRIBUE",'ENGAGEMENTS 2026'!AE341,'ENGAGEMENTS 2026'!O341),'ENGAGEMENTS 2026'!AE341))))</f>
        <v>5616675.4800000004</v>
      </c>
      <c r="K341" s="97">
        <f>IF(ISBLANK('ENGAGEMENTS 2026'!W341),"",'ENGAGEMENTS 2026'!W341)</f>
        <v>46056</v>
      </c>
      <c r="L341" s="73">
        <f t="shared" ca="1" si="10"/>
        <v>232</v>
      </c>
      <c r="M341" t="str">
        <f t="shared" si="11"/>
        <v>Engagé</v>
      </c>
      <c r="N341" t="str">
        <f>IF(ISBLANK('ENGAGEMENTS 2026'!C341),"",'ENGAGEMENTS 2026'!L341)</f>
        <v>Ordinaire</v>
      </c>
      <c r="O341" t="str">
        <f>IF(ISBLANK('ENGAGEMENTS 2026'!C341),"",'ENGAGEMENTS 2026'!M341)</f>
        <v>FONCTIONNEMENT</v>
      </c>
      <c r="P341" t="str">
        <f>IF(ISBLANK('ENGAGEMENTS 2026'!C341),"",'ENGAGEMENTS 2026'!K341)</f>
        <v>GENERAL</v>
      </c>
      <c r="Q341" t="str">
        <f>IF($A341="","",IF(OR($E341="INFRUCTUEUX",$E341="ANNULE"),$A341&amp;"|"&amp;(COUNTIFS($A$2:$A341,$A341,$E$2:$E341,"INFRUCTUEUX")+COUNTIFS($A$2:$A341,$A341,$E$2:$E341,"ANNULE")),""))</f>
        <v/>
      </c>
    </row>
    <row r="342" spans="1:17" x14ac:dyDescent="0.25">
      <c r="A342" t="str">
        <f>IF(ISBLANK('ENGAGEMENTS 2026'!C342),"",IF('ENGAGEMENTS 2026'!C342="DTSI","DCT",'ENGAGEMENTS 2026'!C342))</f>
        <v>DPMG</v>
      </c>
      <c r="B342" t="str">
        <f>IF(ISBLANK('ENGAGEMENTS 2026'!C342),"",'ENGAGEMENTS 2026'!D342)</f>
        <v>Consultation N° 30CT/SNRT</v>
      </c>
      <c r="C342" t="str">
        <f>IF(ISBLANK('ENGAGEMENTS 2026'!C342),"",'ENGAGEMENTS 2026'!E342)</f>
        <v>CONTRAT</v>
      </c>
      <c r="D342" t="str">
        <f>IF(ISBLANK('ENGAGEMENTS 2026'!C342),"",'ENGAGEMENTS 2026'!G342)</f>
        <v>Organisation de l’opération FTOUR et SHOUR au profit du personnel de la SNRT durant le mois sacré Ramadan 1447/2026</v>
      </c>
      <c r="E342" t="str">
        <f>IF(ISBLANK('ENGAGEMENTS 2026'!C342),"",'ENGAGEMENTS 2026'!I342)</f>
        <v>APPROUVE</v>
      </c>
      <c r="F342" t="str">
        <f>IF(ISBLANK('ENGAGEMENTS 2026'!C342),"",'ENGAGEMENTS 2026'!J342)</f>
        <v>197 CT/SNRT/2026</v>
      </c>
      <c r="G342" t="str">
        <f>IF(ISBLANK('ENGAGEMENTS 2026'!C342),"",'ENGAGEMENTS 2026'!M342)</f>
        <v>FONCTIONNEMENT</v>
      </c>
      <c r="H342" t="str">
        <f>IF(ISBLANK('ENGAGEMENTS 2026'!C342),"",'ENGAGEMENTS 2026'!AF342)</f>
        <v>ENGAGE</v>
      </c>
      <c r="I342" t="str">
        <f>IF(ISBLANK('ENGAGEMENTS 2026'!C342),"",'ENGAGEMENTS 2026'!H342)</f>
        <v>VALIDE</v>
      </c>
      <c r="J342" s="72">
        <f>IF(ISBLANK('ENGAGEMENTS 2026'!C342),"",IF(AND(OR($E342="INFRUCTUEUX",$E342="ANNULE"),$C342="AOO-M"),'ENGAGEMENTS 2026'!P342,IF($H342="EN COURS DE PREENGAGEMENT",'ENGAGEMENTS 2026'!O342,IF($H342="PREENGAGE",IF($E342="ATTRIBUE",'ENGAGEMENTS 2026'!AE342,'ENGAGEMENTS 2026'!O342),'ENGAGEMENTS 2026'!AE342))))</f>
        <v>1290060</v>
      </c>
      <c r="K342" s="97">
        <f>IF(ISBLANK('ENGAGEMENTS 2026'!W342),"",'ENGAGEMENTS 2026'!W342)</f>
        <v>46057</v>
      </c>
      <c r="L342" s="73">
        <f t="shared" ca="1" si="10"/>
        <v>231</v>
      </c>
      <c r="M342" t="str">
        <f t="shared" si="11"/>
        <v>Engagé</v>
      </c>
      <c r="N342" t="str">
        <f>IF(ISBLANK('ENGAGEMENTS 2026'!C342),"",'ENGAGEMENTS 2026'!L342)</f>
        <v>Ordinaire</v>
      </c>
      <c r="O342" t="str">
        <f>IF(ISBLANK('ENGAGEMENTS 2026'!C342),"",'ENGAGEMENTS 2026'!M342)</f>
        <v>FONCTIONNEMENT</v>
      </c>
      <c r="P342" t="str">
        <f>IF(ISBLANK('ENGAGEMENTS 2026'!C342),"",'ENGAGEMENTS 2026'!K342)</f>
        <v>NON CONCERNE</v>
      </c>
      <c r="Q342" t="str">
        <f>IF($A342="","",IF(OR($E342="INFRUCTUEUX",$E342="ANNULE"),$A342&amp;"|"&amp;(COUNTIFS($A$2:$A342,$A342,$E$2:$E342,"INFRUCTUEUX")+COUNTIFS($A$2:$A342,$A342,$E$2:$E342,"ANNULE")),""))</f>
        <v/>
      </c>
    </row>
    <row r="343" spans="1:17" x14ac:dyDescent="0.25">
      <c r="A343" t="str">
        <f>IF(ISBLANK('ENGAGEMENTS 2026'!C343),"",IF('ENGAGEMENTS 2026'!C343="DTSI","DCT",'ENGAGEMENTS 2026'!C343))</f>
        <v>DCPA</v>
      </c>
      <c r="B343" t="str">
        <f>IF(ISBLANK('ENGAGEMENTS 2026'!C343),"",'ENGAGEMENTS 2026'!D343)</f>
        <v>EXCLUSIVITÉ</v>
      </c>
      <c r="C343" t="str">
        <f>IF(ISBLANK('ENGAGEMENTS 2026'!C343),"",'ENGAGEMENTS 2026'!E343)</f>
        <v>CONTRAT</v>
      </c>
      <c r="D343" t="str">
        <f>IF(ISBLANK('ENGAGEMENTS 2026'!C343),"",'ENGAGEMENTS 2026'!G343)</f>
        <v>Contrats de supervision technique et administrative ainsi que la coordination pour l’enregistrement de 30 capsules de la musique andalouse</v>
      </c>
      <c r="E343" t="str">
        <f>IF(ISBLANK('ENGAGEMENTS 2026'!C343),"",'ENGAGEMENTS 2026'!I343)</f>
        <v>APPROUVE</v>
      </c>
      <c r="F343" t="str">
        <f>IF(ISBLANK('ENGAGEMENTS 2026'!C343),"",'ENGAGEMENTS 2026'!J343)</f>
        <v>192 CT/SNRT/2026</v>
      </c>
      <c r="G343" t="str">
        <f>IF(ISBLANK('ENGAGEMENTS 2026'!C343),"",'ENGAGEMENTS 2026'!M343)</f>
        <v>FONCTIONNEMENT</v>
      </c>
      <c r="H343" t="str">
        <f>IF(ISBLANK('ENGAGEMENTS 2026'!C343),"",'ENGAGEMENTS 2026'!AF343)</f>
        <v>ENGAGE</v>
      </c>
      <c r="I343" t="str">
        <f>IF(ISBLANK('ENGAGEMENTS 2026'!C343),"",'ENGAGEMENTS 2026'!H343)</f>
        <v>VALIDE</v>
      </c>
      <c r="J343" s="72">
        <f>IF(ISBLANK('ENGAGEMENTS 2026'!C343),"",IF(AND(OR($E343="INFRUCTUEUX",$E343="ANNULE"),$C343="AOO-M"),'ENGAGEMENTS 2026'!P343,IF($H343="EN COURS DE PREENGAGEMENT",'ENGAGEMENTS 2026'!O343,IF($H343="PREENGAGE",IF($E343="ATTRIBUE",'ENGAGEMENTS 2026'!AE343,'ENGAGEMENTS 2026'!O343),'ENGAGEMENTS 2026'!AE343))))</f>
        <v>60975.61</v>
      </c>
      <c r="K343" s="97">
        <f>IF(ISBLANK('ENGAGEMENTS 2026'!W343),"",'ENGAGEMENTS 2026'!W343)</f>
        <v>46064</v>
      </c>
      <c r="L343" s="73">
        <f t="shared" ca="1" si="10"/>
        <v>224</v>
      </c>
      <c r="M343" t="str">
        <f t="shared" si="11"/>
        <v>Engagé</v>
      </c>
      <c r="N343" t="str">
        <f>IF(ISBLANK('ENGAGEMENTS 2026'!C343),"",'ENGAGEMENTS 2026'!L343)</f>
        <v>Ordinaire</v>
      </c>
      <c r="O343" t="str">
        <f>IF(ISBLANK('ENGAGEMENTS 2026'!C343),"",'ENGAGEMENTS 2026'!M343)</f>
        <v>FONCTIONNEMENT</v>
      </c>
      <c r="P343" t="str">
        <f>IF(ISBLANK('ENGAGEMENTS 2026'!C343),"",'ENGAGEMENTS 2026'!K343)</f>
        <v>NON CONCERNE</v>
      </c>
      <c r="Q343" t="str">
        <f>IF($A343="","",IF(OR($E343="INFRUCTUEUX",$E343="ANNULE"),$A343&amp;"|"&amp;(COUNTIFS($A$2:$A343,$A343,$E$2:$E343,"INFRUCTUEUX")+COUNTIFS($A$2:$A343,$A343,$E$2:$E343,"ANNULE")),""))</f>
        <v/>
      </c>
    </row>
    <row r="344" spans="1:17" x14ac:dyDescent="0.25">
      <c r="A344" t="str">
        <f>IF(ISBLANK('ENGAGEMENTS 2026'!C344),"",IF('ENGAGEMENTS 2026'!C344="DTSI","DCT",'ENGAGEMENTS 2026'!C344))</f>
        <v>DCPA</v>
      </c>
      <c r="B344" t="str">
        <f>IF(ISBLANK('ENGAGEMENTS 2026'!C344),"",'ENGAGEMENTS 2026'!D344)</f>
        <v>EXCLUSIVITÉ</v>
      </c>
      <c r="C344" t="str">
        <f>IF(ISBLANK('ENGAGEMENTS 2026'!C344),"",'ENGAGEMENTS 2026'!E344)</f>
        <v>CONTRAT</v>
      </c>
      <c r="D344" t="str">
        <f>IF(ISBLANK('ENGAGEMENTS 2026'!C344),"",'ENGAGEMENTS 2026'!G344)</f>
        <v>Contrats de supervision technique et administrative ainsi que la coordination pour l’enregistrement de 30 capsules de la musique andalouse</v>
      </c>
      <c r="E344" t="str">
        <f>IF(ISBLANK('ENGAGEMENTS 2026'!C344),"",'ENGAGEMENTS 2026'!I344)</f>
        <v>APPROUVE</v>
      </c>
      <c r="F344" t="str">
        <f>IF(ISBLANK('ENGAGEMENTS 2026'!C344),"",'ENGAGEMENTS 2026'!J344)</f>
        <v>193 CT/SNRT/2026</v>
      </c>
      <c r="G344" t="str">
        <f>IF(ISBLANK('ENGAGEMENTS 2026'!C344),"",'ENGAGEMENTS 2026'!M344)</f>
        <v>FONCTIONNEMENT</v>
      </c>
      <c r="H344" t="str">
        <f>IF(ISBLANK('ENGAGEMENTS 2026'!C344),"",'ENGAGEMENTS 2026'!AF344)</f>
        <v>ENGAGE</v>
      </c>
      <c r="I344" t="str">
        <f>IF(ISBLANK('ENGAGEMENTS 2026'!C344),"",'ENGAGEMENTS 2026'!H344)</f>
        <v>VALIDE</v>
      </c>
      <c r="J344" s="72">
        <f>IF(ISBLANK('ENGAGEMENTS 2026'!C344),"",IF(AND(OR($E344="INFRUCTUEUX",$E344="ANNULE"),$C344="AOO-M"),'ENGAGEMENTS 2026'!P344,IF($H344="EN COURS DE PREENGAGEMENT",'ENGAGEMENTS 2026'!O344,IF($H344="PREENGAGE",IF($E344="ATTRIBUE",'ENGAGEMENTS 2026'!AE344,'ENGAGEMENTS 2026'!O344),'ENGAGEMENTS 2026'!AE344))))</f>
        <v>60975.61</v>
      </c>
      <c r="K344" s="97">
        <f>IF(ISBLANK('ENGAGEMENTS 2026'!W344),"",'ENGAGEMENTS 2026'!W344)</f>
        <v>46064</v>
      </c>
      <c r="L344" s="73">
        <f t="shared" ca="1" si="10"/>
        <v>224</v>
      </c>
      <c r="M344" t="str">
        <f t="shared" si="11"/>
        <v>Engagé</v>
      </c>
      <c r="N344" t="str">
        <f>IF(ISBLANK('ENGAGEMENTS 2026'!C344),"",'ENGAGEMENTS 2026'!L344)</f>
        <v>Ordinaire</v>
      </c>
      <c r="O344" t="str">
        <f>IF(ISBLANK('ENGAGEMENTS 2026'!C344),"",'ENGAGEMENTS 2026'!M344)</f>
        <v>FONCTIONNEMENT</v>
      </c>
      <c r="P344" t="str">
        <f>IF(ISBLANK('ENGAGEMENTS 2026'!C344),"",'ENGAGEMENTS 2026'!K344)</f>
        <v>NON CONCERNE</v>
      </c>
      <c r="Q344" t="str">
        <f>IF($A344="","",IF(OR($E344="INFRUCTUEUX",$E344="ANNULE"),$A344&amp;"|"&amp;(COUNTIFS($A$2:$A344,$A344,$E$2:$E344,"INFRUCTUEUX")+COUNTIFS($A$2:$A344,$A344,$E$2:$E344,"ANNULE")),""))</f>
        <v/>
      </c>
    </row>
    <row r="345" spans="1:17" x14ac:dyDescent="0.25">
      <c r="A345" t="str">
        <f>IF(ISBLANK('ENGAGEMENTS 2026'!C345),"",IF('ENGAGEMENTS 2026'!C345="DTSI","DCT",'ENGAGEMENTS 2026'!C345))</f>
        <v>DCPA</v>
      </c>
      <c r="B345" t="str">
        <f>IF(ISBLANK('ENGAGEMENTS 2026'!C345),"",'ENGAGEMENTS 2026'!D345)</f>
        <v>EXCLUSIVITÉ</v>
      </c>
      <c r="C345" t="str">
        <f>IF(ISBLANK('ENGAGEMENTS 2026'!C345),"",'ENGAGEMENTS 2026'!E345)</f>
        <v>CONTRAT</v>
      </c>
      <c r="D345" t="str">
        <f>IF(ISBLANK('ENGAGEMENTS 2026'!C345),"",'ENGAGEMENTS 2026'!G345)</f>
        <v>Contrats de cessions des droits de captation enregistrement et exploitation de 30 capsules de la musique andalouse</v>
      </c>
      <c r="E345" t="str">
        <f>IF(ISBLANK('ENGAGEMENTS 2026'!C345),"",'ENGAGEMENTS 2026'!I345)</f>
        <v>APPROUVE</v>
      </c>
      <c r="F345" t="str">
        <f>IF(ISBLANK('ENGAGEMENTS 2026'!C345),"",'ENGAGEMENTS 2026'!J345)</f>
        <v>195 CT/SNRT/2026</v>
      </c>
      <c r="G345" t="str">
        <f>IF(ISBLANK('ENGAGEMENTS 2026'!C345),"",'ENGAGEMENTS 2026'!M345)</f>
        <v>FONCTIONNEMENT</v>
      </c>
      <c r="H345" t="str">
        <f>IF(ISBLANK('ENGAGEMENTS 2026'!C345),"",'ENGAGEMENTS 2026'!AF345)</f>
        <v>ENGAGE</v>
      </c>
      <c r="I345" t="str">
        <f>IF(ISBLANK('ENGAGEMENTS 2026'!C345),"",'ENGAGEMENTS 2026'!H345)</f>
        <v>VALIDE</v>
      </c>
      <c r="J345" s="72">
        <f>IF(ISBLANK('ENGAGEMENTS 2026'!C345),"",IF(AND(OR($E345="INFRUCTUEUX",$E345="ANNULE"),$C345="AOO-M"),'ENGAGEMENTS 2026'!P345,IF($H345="EN COURS DE PREENGAGEMENT",'ENGAGEMENTS 2026'!O345,IF($H345="PREENGAGE",IF($E345="ATTRIBUE",'ENGAGEMENTS 2026'!AE345,'ENGAGEMENTS 2026'!O345),'ENGAGEMENTS 2026'!AE345))))</f>
        <v>317073.17</v>
      </c>
      <c r="K345" s="97">
        <f>IF(ISBLANK('ENGAGEMENTS 2026'!W345),"",'ENGAGEMENTS 2026'!W345)</f>
        <v>46064</v>
      </c>
      <c r="L345" s="73">
        <f t="shared" ca="1" si="10"/>
        <v>224</v>
      </c>
      <c r="M345" t="str">
        <f t="shared" si="11"/>
        <v>Engagé</v>
      </c>
      <c r="N345" t="str">
        <f>IF(ISBLANK('ENGAGEMENTS 2026'!C345),"",'ENGAGEMENTS 2026'!L345)</f>
        <v>Ordinaire</v>
      </c>
      <c r="O345" t="str">
        <f>IF(ISBLANK('ENGAGEMENTS 2026'!C345),"",'ENGAGEMENTS 2026'!M345)</f>
        <v>FONCTIONNEMENT</v>
      </c>
      <c r="P345" t="str">
        <f>IF(ISBLANK('ENGAGEMENTS 2026'!C345),"",'ENGAGEMENTS 2026'!K345)</f>
        <v>NON CONCERNE</v>
      </c>
      <c r="Q345" t="str">
        <f>IF($A345="","",IF(OR($E345="INFRUCTUEUX",$E345="ANNULE"),$A345&amp;"|"&amp;(COUNTIFS($A$2:$A345,$A345,$E$2:$E345,"INFRUCTUEUX")+COUNTIFS($A$2:$A345,$A345,$E$2:$E345,"ANNULE")),""))</f>
        <v/>
      </c>
    </row>
    <row r="346" spans="1:17" x14ac:dyDescent="0.25">
      <c r="A346" t="str">
        <f>IF(ISBLANK('ENGAGEMENTS 2026'!C346),"",IF('ENGAGEMENTS 2026'!C346="DTSI","DCT",'ENGAGEMENTS 2026'!C346))</f>
        <v>DCPA</v>
      </c>
      <c r="B346" t="str">
        <f>IF(ISBLANK('ENGAGEMENTS 2026'!C346),"",'ENGAGEMENTS 2026'!D346)</f>
        <v>EXCLUSIVITÉ</v>
      </c>
      <c r="C346" t="str">
        <f>IF(ISBLANK('ENGAGEMENTS 2026'!C346),"",'ENGAGEMENTS 2026'!E346)</f>
        <v>CONTRAT</v>
      </c>
      <c r="D346" t="str">
        <f>IF(ISBLANK('ENGAGEMENTS 2026'!C346),"",'ENGAGEMENTS 2026'!G346)</f>
        <v>Contrats de cessions des droits de captation enregistrement et exploitation de 30 capsules de la musique andalouse</v>
      </c>
      <c r="E346" t="str">
        <f>IF(ISBLANK('ENGAGEMENTS 2026'!C346),"",'ENGAGEMENTS 2026'!I346)</f>
        <v>APPROUVE</v>
      </c>
      <c r="F346" t="str">
        <f>IF(ISBLANK('ENGAGEMENTS 2026'!C346),"",'ENGAGEMENTS 2026'!J346)</f>
        <v>194 CT/SNRT/2026</v>
      </c>
      <c r="G346" t="str">
        <f>IF(ISBLANK('ENGAGEMENTS 2026'!C346),"",'ENGAGEMENTS 2026'!M346)</f>
        <v>FONCTIONNEMENT</v>
      </c>
      <c r="H346" t="str">
        <f>IF(ISBLANK('ENGAGEMENTS 2026'!C346),"",'ENGAGEMENTS 2026'!AF346)</f>
        <v>ENGAGE</v>
      </c>
      <c r="I346" t="str">
        <f>IF(ISBLANK('ENGAGEMENTS 2026'!C346),"",'ENGAGEMENTS 2026'!H346)</f>
        <v>VALIDE</v>
      </c>
      <c r="J346" s="72">
        <f>IF(ISBLANK('ENGAGEMENTS 2026'!C346),"",IF(AND(OR($E346="INFRUCTUEUX",$E346="ANNULE"),$C346="AOO-M"),'ENGAGEMENTS 2026'!P346,IF($H346="EN COURS DE PREENGAGEMENT",'ENGAGEMENTS 2026'!O346,IF($H346="PREENGAGE",IF($E346="ATTRIBUE",'ENGAGEMENTS 2026'!AE346,'ENGAGEMENTS 2026'!O346),'ENGAGEMENTS 2026'!AE346))))</f>
        <v>317073.17</v>
      </c>
      <c r="K346" s="97">
        <f>IF(ISBLANK('ENGAGEMENTS 2026'!W346),"",'ENGAGEMENTS 2026'!W346)</f>
        <v>46064</v>
      </c>
      <c r="L346" s="73">
        <f t="shared" ca="1" si="10"/>
        <v>224</v>
      </c>
      <c r="M346" t="str">
        <f t="shared" si="11"/>
        <v>Engagé</v>
      </c>
      <c r="N346" t="str">
        <f>IF(ISBLANK('ENGAGEMENTS 2026'!C346),"",'ENGAGEMENTS 2026'!L346)</f>
        <v>Ordinaire</v>
      </c>
      <c r="O346" t="str">
        <f>IF(ISBLANK('ENGAGEMENTS 2026'!C346),"",'ENGAGEMENTS 2026'!M346)</f>
        <v>FONCTIONNEMENT</v>
      </c>
      <c r="P346" t="str">
        <f>IF(ISBLANK('ENGAGEMENTS 2026'!C346),"",'ENGAGEMENTS 2026'!K346)</f>
        <v>NON CONCERNE</v>
      </c>
      <c r="Q346" t="str">
        <f>IF($A346="","",IF(OR($E346="INFRUCTUEUX",$E346="ANNULE"),$A346&amp;"|"&amp;(COUNTIFS($A$2:$A346,$A346,$E$2:$E346,"INFRUCTUEUX")+COUNTIFS($A$2:$A346,$A346,$E$2:$E346,"ANNULE")),""))</f>
        <v/>
      </c>
    </row>
    <row r="347" spans="1:17" x14ac:dyDescent="0.25">
      <c r="A347" t="str">
        <f>IF(ISBLANK('ENGAGEMENTS 2026'!C347),"",IF('ENGAGEMENTS 2026'!C347="DTSI","DCT",'ENGAGEMENTS 2026'!C347))</f>
        <v>DCPA</v>
      </c>
      <c r="B347" t="str">
        <f>IF(ISBLANK('ENGAGEMENTS 2026'!C347),"",'ENGAGEMENTS 2026'!D347)</f>
        <v>EXCLUSIVITÉ</v>
      </c>
      <c r="C347" t="str">
        <f>IF(ISBLANK('ENGAGEMENTS 2026'!C347),"",'ENGAGEMENTS 2026'!E347)</f>
        <v>CONTRAT</v>
      </c>
      <c r="D347" t="str">
        <f>IF(ISBLANK('ENGAGEMENTS 2026'!C347),"",'ENGAGEMENTS 2026'!G347)</f>
        <v>Contrats de cessions des droits de captation enregistrement et exploitation de 30 capsules de la musique andalouse</v>
      </c>
      <c r="E347" t="str">
        <f>IF(ISBLANK('ENGAGEMENTS 2026'!C347),"",'ENGAGEMENTS 2026'!I347)</f>
        <v>APPROUVE</v>
      </c>
      <c r="F347" t="str">
        <f>IF(ISBLANK('ENGAGEMENTS 2026'!C347),"",'ENGAGEMENTS 2026'!J347)</f>
        <v>236 CT/SNRT/2026</v>
      </c>
      <c r="G347" t="str">
        <f>IF(ISBLANK('ENGAGEMENTS 2026'!C347),"",'ENGAGEMENTS 2026'!M347)</f>
        <v>FONCTIONNEMENT</v>
      </c>
      <c r="H347" t="str">
        <f>IF(ISBLANK('ENGAGEMENTS 2026'!C347),"",'ENGAGEMENTS 2026'!AF347)</f>
        <v>ENGAGE</v>
      </c>
      <c r="I347" t="str">
        <f>IF(ISBLANK('ENGAGEMENTS 2026'!C347),"",'ENGAGEMENTS 2026'!H347)</f>
        <v>VALIDE</v>
      </c>
      <c r="J347" s="72">
        <f>IF(ISBLANK('ENGAGEMENTS 2026'!C347),"",IF(AND(OR($E347="INFRUCTUEUX",$E347="ANNULE"),$C347="AOO-M"),'ENGAGEMENTS 2026'!P347,IF($H347="EN COURS DE PREENGAGEMENT",'ENGAGEMENTS 2026'!O347,IF($H347="PREENGAGE",IF($E347="ATTRIBUE",'ENGAGEMENTS 2026'!AE347,'ENGAGEMENTS 2026'!O347),'ENGAGEMENTS 2026'!AE347))))</f>
        <v>260000</v>
      </c>
      <c r="K347" s="97">
        <f>IF(ISBLANK('ENGAGEMENTS 2026'!W347),"",'ENGAGEMENTS 2026'!W347)</f>
        <v>46064</v>
      </c>
      <c r="L347" s="73">
        <f t="shared" ca="1" si="10"/>
        <v>224</v>
      </c>
      <c r="M347" t="str">
        <f t="shared" si="11"/>
        <v>Engagé</v>
      </c>
      <c r="N347" t="str">
        <f>IF(ISBLANK('ENGAGEMENTS 2026'!C347),"",'ENGAGEMENTS 2026'!L347)</f>
        <v>Ordinaire</v>
      </c>
      <c r="O347" t="str">
        <f>IF(ISBLANK('ENGAGEMENTS 2026'!C347),"",'ENGAGEMENTS 2026'!M347)</f>
        <v>FONCTIONNEMENT</v>
      </c>
      <c r="P347" t="str">
        <f>IF(ISBLANK('ENGAGEMENTS 2026'!C347),"",'ENGAGEMENTS 2026'!K347)</f>
        <v>NON CONCERNE</v>
      </c>
      <c r="Q347" t="str">
        <f>IF($A347="","",IF(OR($E347="INFRUCTUEUX",$E347="ANNULE"),$A347&amp;"|"&amp;(COUNTIFS($A$2:$A347,$A347,$E$2:$E347,"INFRUCTUEUX")+COUNTIFS($A$2:$A347,$A347,$E$2:$E347,"ANNULE")),""))</f>
        <v/>
      </c>
    </row>
    <row r="348" spans="1:17" x14ac:dyDescent="0.25">
      <c r="A348" t="str">
        <f>IF(ISBLANK('ENGAGEMENTS 2026'!C348),"",IF('ENGAGEMENTS 2026'!C348="DTSI","DCT",'ENGAGEMENTS 2026'!C348))</f>
        <v>DPMG</v>
      </c>
      <c r="B348" t="str">
        <f>IF(ISBLANK('ENGAGEMENTS 2026'!C348),"",'ENGAGEMENTS 2026'!D348)</f>
        <v>92 AOM/SNRT</v>
      </c>
      <c r="C348" t="str">
        <f>IF(ISBLANK('ENGAGEMENTS 2026'!C348),"",'ENGAGEMENTS 2026'!E348)</f>
        <v>AOO-M</v>
      </c>
      <c r="D348" t="str">
        <f>IF(ISBLANK('ENGAGEMENTS 2026'!C348),"",'ENGAGEMENTS 2026'!G348)</f>
        <v>Acquisition de mobilier de bureau pour la SNRT</v>
      </c>
      <c r="E348" t="str">
        <f>IF(ISBLANK('ENGAGEMENTS 2026'!C348),"",'ENGAGEMENTS 2026'!I348)</f>
        <v>APPROUVE</v>
      </c>
      <c r="F348" t="str">
        <f>IF(ISBLANK('ENGAGEMENTS 2026'!C348),"",'ENGAGEMENTS 2026'!J348)</f>
        <v>04M/2026</v>
      </c>
      <c r="G348" t="str">
        <f>IF(ISBLANK('ENGAGEMENTS 2026'!C348),"",'ENGAGEMENTS 2026'!M348)</f>
        <v>INVESTISSEMENT</v>
      </c>
      <c r="H348" t="str">
        <f>IF(ISBLANK('ENGAGEMENTS 2026'!C348),"",'ENGAGEMENTS 2026'!AF348)</f>
        <v>ENGAGE</v>
      </c>
      <c r="I348" t="str">
        <f>IF(ISBLANK('ENGAGEMENTS 2026'!C348),"",'ENGAGEMENTS 2026'!H348)</f>
        <v>VALIDE</v>
      </c>
      <c r="J348" s="72">
        <f>IF(ISBLANK('ENGAGEMENTS 2026'!C348),"",IF(AND(OR($E348="INFRUCTUEUX",$E348="ANNULE"),$C348="AOO-M"),'ENGAGEMENTS 2026'!P348,IF($H348="EN COURS DE PREENGAGEMENT",'ENGAGEMENTS 2026'!O348,IF($H348="PREENGAGE",IF($E348="ATTRIBUE",'ENGAGEMENTS 2026'!AE348,'ENGAGEMENTS 2026'!O348),'ENGAGEMENTS 2026'!AE348))))</f>
        <v>1569228</v>
      </c>
      <c r="K348" s="97">
        <f>IF(ISBLANK('ENGAGEMENTS 2026'!W348),"",'ENGAGEMENTS 2026'!W348)</f>
        <v>46057</v>
      </c>
      <c r="L348" s="73">
        <f t="shared" ca="1" si="10"/>
        <v>231</v>
      </c>
      <c r="M348" t="str">
        <f t="shared" si="11"/>
        <v>Engagé</v>
      </c>
      <c r="N348" t="str">
        <f>IF(ISBLANK('ENGAGEMENTS 2026'!C348),"",'ENGAGEMENTS 2026'!L348)</f>
        <v>REPORT BUDGET ANNEE ANTERIEURE</v>
      </c>
      <c r="O348" t="str">
        <f>IF(ISBLANK('ENGAGEMENTS 2026'!C348),"",'ENGAGEMENTS 2026'!M348)</f>
        <v>INVESTISSEMENT</v>
      </c>
      <c r="P348" t="str">
        <f>IF(ISBLANK('ENGAGEMENTS 2026'!C348),"",'ENGAGEMENTS 2026'!K348)</f>
        <v>GENERAL</v>
      </c>
      <c r="Q348" t="str">
        <f>IF($A348="","",IF(OR($E348="INFRUCTUEUX",$E348="ANNULE"),$A348&amp;"|"&amp;(COUNTIFS($A$2:$A348,$A348,$E$2:$E348,"INFRUCTUEUX")+COUNTIFS($A$2:$A348,$A348,$E$2:$E348,"ANNULE")),""))</f>
        <v/>
      </c>
    </row>
    <row r="349" spans="1:17" x14ac:dyDescent="0.25">
      <c r="A349" t="str">
        <f>IF(ISBLANK('ENGAGEMENTS 2026'!C349),"",IF('ENGAGEMENTS 2026'!C349="DTSI","DCT",'ENGAGEMENTS 2026'!C349))</f>
        <v>ARRIYADIA</v>
      </c>
      <c r="B349" t="str">
        <f>IF(ISBLANK('ENGAGEMENTS 2026'!C349),"",'ENGAGEMENTS 2026'!D349)</f>
        <v>EXCLUSIVITÉ</v>
      </c>
      <c r="C349" t="str">
        <f>IF(ISBLANK('ENGAGEMENTS 2026'!C349),"",'ENGAGEMENTS 2026'!E349)</f>
        <v>CONTRAT</v>
      </c>
      <c r="D349" t="str">
        <f>IF(ISBLANK('ENGAGEMENTS 2026'!C349),"",'ENGAGEMENTS 2026'!G349)</f>
        <v>CESSION AU PROFIT DE LA SNRT, LES DROITS DE LA COUVERTURE Télévisée de la compétition Sahraouiya</v>
      </c>
      <c r="E349" t="str">
        <f>IF(ISBLANK('ENGAGEMENTS 2026'!C349),"",'ENGAGEMENTS 2026'!I349)</f>
        <v>APPROUVE</v>
      </c>
      <c r="F349" t="str">
        <f>IF(ISBLANK('ENGAGEMENTS 2026'!C349),"",'ENGAGEMENTS 2026'!J349)</f>
        <v>237 CT/SNRT/2026</v>
      </c>
      <c r="G349" t="str">
        <f>IF(ISBLANK('ENGAGEMENTS 2026'!C349),"",'ENGAGEMENTS 2026'!M349)</f>
        <v>FONCTIONNEMENT</v>
      </c>
      <c r="H349" t="str">
        <f>IF(ISBLANK('ENGAGEMENTS 2026'!C349),"",'ENGAGEMENTS 2026'!AF349)</f>
        <v>ENGAGE</v>
      </c>
      <c r="I349" t="str">
        <f>IF(ISBLANK('ENGAGEMENTS 2026'!C349),"",'ENGAGEMENTS 2026'!H349)</f>
        <v>VALIDE</v>
      </c>
      <c r="J349" s="72">
        <f>IF(ISBLANK('ENGAGEMENTS 2026'!C349),"",IF(AND(OR($E349="INFRUCTUEUX",$E349="ANNULE"),$C349="AOO-M"),'ENGAGEMENTS 2026'!P349,IF($H349="EN COURS DE PREENGAGEMENT",'ENGAGEMENTS 2026'!O349,IF($H349="PREENGAGE",IF($E349="ATTRIBUE",'ENGAGEMENTS 2026'!AE349,'ENGAGEMENTS 2026'!O349),'ENGAGEMENTS 2026'!AE349))))</f>
        <v>150000</v>
      </c>
      <c r="K349" s="97">
        <f>IF(ISBLANK('ENGAGEMENTS 2026'!W349),"",'ENGAGEMENTS 2026'!W349)</f>
        <v>46051</v>
      </c>
      <c r="L349" s="73">
        <f t="shared" ca="1" si="10"/>
        <v>237</v>
      </c>
      <c r="M349" t="str">
        <f t="shared" si="11"/>
        <v>Engagé</v>
      </c>
      <c r="N349" t="str">
        <f>IF(ISBLANK('ENGAGEMENTS 2026'!C349),"",'ENGAGEMENTS 2026'!L349)</f>
        <v>Ordinaire</v>
      </c>
      <c r="O349" t="str">
        <f>IF(ISBLANK('ENGAGEMENTS 2026'!C349),"",'ENGAGEMENTS 2026'!M349)</f>
        <v>FONCTIONNEMENT</v>
      </c>
      <c r="P349" t="str">
        <f>IF(ISBLANK('ENGAGEMENTS 2026'!C349),"",'ENGAGEMENTS 2026'!K349)</f>
        <v>NON CONCERNE</v>
      </c>
      <c r="Q349" t="str">
        <f>IF($A349="","",IF(OR($E349="INFRUCTUEUX",$E349="ANNULE"),$A349&amp;"|"&amp;(COUNTIFS($A$2:$A349,$A349,$E$2:$E349,"INFRUCTUEUX")+COUNTIFS($A$2:$A349,$A349,$E$2:$E349,"ANNULE")),""))</f>
        <v/>
      </c>
    </row>
    <row r="350" spans="1:17" x14ac:dyDescent="0.25">
      <c r="A350" t="str">
        <f>IF(ISBLANK('ENGAGEMENTS 2026'!C350),"",IF('ENGAGEMENTS 2026'!C350="DTSI","DCT",'ENGAGEMENTS 2026'!C350))</f>
        <v>DMPTV</v>
      </c>
      <c r="B350" t="str">
        <f>IF(ISBLANK('ENGAGEMENTS 2026'!C350),"",'ENGAGEMENTS 2026'!D350)</f>
        <v>01CT/SNRT/2026</v>
      </c>
      <c r="C350" t="str">
        <f>IF(ISBLANK('ENGAGEMENTS 2026'!C350),"",'ENGAGEMENTS 2026'!E350)</f>
        <v>CONTRAT</v>
      </c>
      <c r="D350" t="str">
        <f>IF(ISBLANK('ENGAGEMENTS 2026'!C350),"",'ENGAGEMENTS 2026'!G350)</f>
        <v>Achat d’espaces Publicitaires sur les réseaux sociaux Meta, Google et Tiktok pour la promotion des programmes du Ramadan 2026</v>
      </c>
      <c r="E350" t="str">
        <f>IF(ISBLANK('ENGAGEMENTS 2026'!C350),"",'ENGAGEMENTS 2026'!I350)</f>
        <v>APPROUVE</v>
      </c>
      <c r="F350" t="str">
        <f>IF(ISBLANK('ENGAGEMENTS 2026'!C350),"",'ENGAGEMENTS 2026'!J350)</f>
        <v>235 CT/SNRT/2026</v>
      </c>
      <c r="G350" t="str">
        <f>IF(ISBLANK('ENGAGEMENTS 2026'!C350),"",'ENGAGEMENTS 2026'!M350)</f>
        <v>FONCTIONNEMENT</v>
      </c>
      <c r="H350" t="str">
        <f>IF(ISBLANK('ENGAGEMENTS 2026'!C350),"",'ENGAGEMENTS 2026'!AF350)</f>
        <v>ENGAGE</v>
      </c>
      <c r="I350" t="str">
        <f>IF(ISBLANK('ENGAGEMENTS 2026'!C350),"",'ENGAGEMENTS 2026'!H350)</f>
        <v>VALIDE</v>
      </c>
      <c r="J350" s="72">
        <f>IF(ISBLANK('ENGAGEMENTS 2026'!C350),"",IF(AND(OR($E350="INFRUCTUEUX",$E350="ANNULE"),$C350="AOO-M"),'ENGAGEMENTS 2026'!P350,IF($H350="EN COURS DE PREENGAGEMENT",'ENGAGEMENTS 2026'!O350,IF($H350="PREENGAGE",IF($E350="ATTRIBUE",'ENGAGEMENTS 2026'!AE350,'ENGAGEMENTS 2026'!O350),'ENGAGEMENTS 2026'!AE350))))</f>
        <v>642000</v>
      </c>
      <c r="K350" s="97">
        <f>IF(ISBLANK('ENGAGEMENTS 2026'!W350),"",'ENGAGEMENTS 2026'!W350)</f>
        <v>46062</v>
      </c>
      <c r="L350" s="73">
        <f t="shared" ca="1" si="10"/>
        <v>226</v>
      </c>
      <c r="M350" t="str">
        <f t="shared" si="11"/>
        <v>Engagé</v>
      </c>
      <c r="N350" t="str">
        <f>IF(ISBLANK('ENGAGEMENTS 2026'!C350),"",'ENGAGEMENTS 2026'!L350)</f>
        <v>Ordinaire</v>
      </c>
      <c r="O350" t="str">
        <f>IF(ISBLANK('ENGAGEMENTS 2026'!C350),"",'ENGAGEMENTS 2026'!M350)</f>
        <v>FONCTIONNEMENT</v>
      </c>
      <c r="P350" t="str">
        <f>IF(ISBLANK('ENGAGEMENTS 2026'!C350),"",'ENGAGEMENTS 2026'!K350)</f>
        <v>NON CONCERNE</v>
      </c>
      <c r="Q350" t="str">
        <f>IF($A350="","",IF(OR($E350="INFRUCTUEUX",$E350="ANNULE"),$A350&amp;"|"&amp;(COUNTIFS($A$2:$A350,$A350,$E$2:$E350,"INFRUCTUEUX")+COUNTIFS($A$2:$A350,$A350,$E$2:$E350,"ANNULE")),""))</f>
        <v/>
      </c>
    </row>
    <row r="351" spans="1:17" x14ac:dyDescent="0.25">
      <c r="A351" t="str">
        <f>IF(ISBLANK('ENGAGEMENTS 2026'!C351),"",IF('ENGAGEMENTS 2026'!C351="DTSI","DCT",'ENGAGEMENTS 2026'!C351))</f>
        <v>TDF -SITES</v>
      </c>
      <c r="B351" t="str">
        <f>IF(ISBLANK('ENGAGEMENTS 2026'!C351),"",'ENGAGEMENTS 2026'!D351)</f>
        <v>14 AOM/SNRT</v>
      </c>
      <c r="C351" t="str">
        <f>IF(ISBLANK('ENGAGEMENTS 2026'!C351),"",'ENGAGEMENTS 2026'!E351)</f>
        <v>AOO-M</v>
      </c>
      <c r="D351" t="str">
        <f>IF(ISBLANK('ENGAGEMENTS 2026'!C351),"",'ENGAGEMENTS 2026'!G351)</f>
        <v>Fourniture, installation et mise en service de Blocs UpConverters</v>
      </c>
      <c r="E351" t="str">
        <f>IF(ISBLANK('ENGAGEMENTS 2026'!C351),"",'ENGAGEMENTS 2026'!I351)</f>
        <v>APPROUVE</v>
      </c>
      <c r="F351">
        <f>IF(ISBLANK('ENGAGEMENTS 2026'!C351),"",'ENGAGEMENTS 2026'!J351)</f>
        <v>0</v>
      </c>
      <c r="G351" t="str">
        <f>IF(ISBLANK('ENGAGEMENTS 2026'!C351),"",'ENGAGEMENTS 2026'!M351)</f>
        <v>INVESTISSEMENT</v>
      </c>
      <c r="H351" t="str">
        <f>IF(ISBLANK('ENGAGEMENTS 2026'!C351),"",'ENGAGEMENTS 2026'!AF351)</f>
        <v>ENGAGE</v>
      </c>
      <c r="I351" t="str">
        <f>IF(ISBLANK('ENGAGEMENTS 2026'!C351),"",'ENGAGEMENTS 2026'!H351)</f>
        <v>VALIDE</v>
      </c>
      <c r="J351" s="72">
        <f>IF(ISBLANK('ENGAGEMENTS 2026'!C351),"",IF(AND(OR($E351="INFRUCTUEUX",$E351="ANNULE"),$C351="AOO-M"),'ENGAGEMENTS 2026'!P351,IF($H351="EN COURS DE PREENGAGEMENT",'ENGAGEMENTS 2026'!O351,IF($H351="PREENGAGE",IF($E351="ATTRIBUE",'ENGAGEMENTS 2026'!AE351,'ENGAGEMENTS 2026'!O351),'ENGAGEMENTS 2026'!AE351))))</f>
        <v>978972</v>
      </c>
      <c r="K351" s="97">
        <f>IF(ISBLANK('ENGAGEMENTS 2026'!W351),"",'ENGAGEMENTS 2026'!W351)</f>
        <v>46064</v>
      </c>
      <c r="L351" s="73">
        <f t="shared" ca="1" si="10"/>
        <v>224</v>
      </c>
      <c r="M351" t="str">
        <f t="shared" si="11"/>
        <v>Engagé</v>
      </c>
      <c r="N351" t="str">
        <f>IF(ISBLANK('ENGAGEMENTS 2026'!C351),"",'ENGAGEMENTS 2026'!L351)</f>
        <v>REPORT BUDGET ANNEE ANTERIEURE</v>
      </c>
      <c r="O351" t="str">
        <f>IF(ISBLANK('ENGAGEMENTS 2026'!C351),"",'ENGAGEMENTS 2026'!M351)</f>
        <v>INVESTISSEMENT</v>
      </c>
      <c r="P351" t="str">
        <f>IF(ISBLANK('ENGAGEMENTS 2026'!C351),"",'ENGAGEMENTS 2026'!K351)</f>
        <v>GENERAL</v>
      </c>
      <c r="Q351" t="str">
        <f>IF($A351="","",IF(OR($E351="INFRUCTUEUX",$E351="ANNULE"),$A351&amp;"|"&amp;(COUNTIFS($A$2:$A351,$A351,$E$2:$E351,"INFRUCTUEUX")+COUNTIFS($A$2:$A351,$A351,$E$2:$E351,"ANNULE")),""))</f>
        <v/>
      </c>
    </row>
    <row r="352" spans="1:17" x14ac:dyDescent="0.25">
      <c r="A352" t="str">
        <f>IF(ISBLANK('ENGAGEMENTS 2026'!C352),"",IF('ENGAGEMENTS 2026'!C352="DTSI","DCT",'ENGAGEMENTS 2026'!C352))</f>
        <v>TDF -SITES</v>
      </c>
      <c r="B352" t="str">
        <f>IF(ISBLANK('ENGAGEMENTS 2026'!C352),"",'ENGAGEMENTS 2026'!D352)</f>
        <v>07 AOM/SNRT</v>
      </c>
      <c r="C352" t="str">
        <f>IF(ISBLANK('ENGAGEMENTS 2026'!C352),"",'ENGAGEMENTS 2026'!E352)</f>
        <v>AOO-M</v>
      </c>
      <c r="D352" t="str">
        <f>IF(ISBLANK('ENGAGEMENTS 2026'!C352),"",'ENGAGEMENTS 2026'!G352)</f>
        <v>Fourniture, installation et mise en service des onduleurs 2 x 150 KVA type modulaires et d’un systéme de climatisation au centre de ZAER</v>
      </c>
      <c r="E352" t="str">
        <f>IF(ISBLANK('ENGAGEMENTS 2026'!C352),"",'ENGAGEMENTS 2026'!I352)</f>
        <v>ATTRIBUE</v>
      </c>
      <c r="F352">
        <f>IF(ISBLANK('ENGAGEMENTS 2026'!C352),"",'ENGAGEMENTS 2026'!J352)</f>
        <v>0</v>
      </c>
      <c r="G352" t="str">
        <f>IF(ISBLANK('ENGAGEMENTS 2026'!C352),"",'ENGAGEMENTS 2026'!M352)</f>
        <v>INVESTISSEMENT</v>
      </c>
      <c r="H352" t="str">
        <f>IF(ISBLANK('ENGAGEMENTS 2026'!C352),"",'ENGAGEMENTS 2026'!AF352)</f>
        <v>ENGAGE</v>
      </c>
      <c r="I352" t="str">
        <f>IF(ISBLANK('ENGAGEMENTS 2026'!C352),"",'ENGAGEMENTS 2026'!H352)</f>
        <v>VALIDE</v>
      </c>
      <c r="J352" s="72">
        <f>IF(ISBLANK('ENGAGEMENTS 2026'!C352),"",IF(AND(OR($E352="INFRUCTUEUX",$E352="ANNULE"),$C352="AOO-M"),'ENGAGEMENTS 2026'!P352,IF($H352="EN COURS DE PREENGAGEMENT",'ENGAGEMENTS 2026'!O352,IF($H352="PREENGAGE",IF($E352="ATTRIBUE",'ENGAGEMENTS 2026'!AE352,'ENGAGEMENTS 2026'!O352),'ENGAGEMENTS 2026'!AE352))))</f>
        <v>2801865.6</v>
      </c>
      <c r="K352" s="97">
        <f>IF(ISBLANK('ENGAGEMENTS 2026'!W352),"",'ENGAGEMENTS 2026'!W352)</f>
        <v>46064</v>
      </c>
      <c r="L352" s="73">
        <f t="shared" ca="1" si="10"/>
        <v>224</v>
      </c>
      <c r="M352" t="str">
        <f t="shared" si="11"/>
        <v>Engagé</v>
      </c>
      <c r="N352" t="str">
        <f>IF(ISBLANK('ENGAGEMENTS 2026'!C352),"",'ENGAGEMENTS 2026'!L352)</f>
        <v>REPORT BUDGET ANNEE ANTERIEURE</v>
      </c>
      <c r="O352" t="str">
        <f>IF(ISBLANK('ENGAGEMENTS 2026'!C352),"",'ENGAGEMENTS 2026'!M352)</f>
        <v>INVESTISSEMENT</v>
      </c>
      <c r="P352" t="str">
        <f>IF(ISBLANK('ENGAGEMENTS 2026'!C352),"",'ENGAGEMENTS 2026'!K352)</f>
        <v>PME</v>
      </c>
      <c r="Q352" t="str">
        <f>IF($A352="","",IF(OR($E352="INFRUCTUEUX",$E352="ANNULE"),$A352&amp;"|"&amp;(COUNTIFS($A$2:$A352,$A352,$E$2:$E352,"INFRUCTUEUX")+COUNTIFS($A$2:$A352,$A352,$E$2:$E352,"ANNULE")),""))</f>
        <v/>
      </c>
    </row>
    <row r="353" spans="1:17" x14ac:dyDescent="0.25">
      <c r="A353" t="str">
        <f>IF(ISBLANK('ENGAGEMENTS 2026'!C353),"",IF('ENGAGEMENTS 2026'!C353="DTSI","DCT",'ENGAGEMENTS 2026'!C353))</f>
        <v>TDF -SITES</v>
      </c>
      <c r="B353" t="str">
        <f>IF(ISBLANK('ENGAGEMENTS 2026'!C353),"",'ENGAGEMENTS 2026'!D353)</f>
        <v>08 AOM/SNRT</v>
      </c>
      <c r="C353" t="str">
        <f>IF(ISBLANK('ENGAGEMENTS 2026'!C353),"",'ENGAGEMENTS 2026'!E353)</f>
        <v>AOO-M</v>
      </c>
      <c r="D353" t="str">
        <f>IF(ISBLANK('ENGAGEMENTS 2026'!C353),"",'ENGAGEMENTS 2026'!G353)</f>
        <v>Fourniture d’un nouveau groupe électrogène pour le centre de PALOMAS de puissance 200 KW/PRP, ainsi que la mise à niveau et transfert de quelques groupes électrogène entre quelques centres SNRT</v>
      </c>
      <c r="E353" t="str">
        <f>IF(ISBLANK('ENGAGEMENTS 2026'!C353),"",'ENGAGEMENTS 2026'!I353)</f>
        <v>INFRUCTUEUX</v>
      </c>
      <c r="F353">
        <f>IF(ISBLANK('ENGAGEMENTS 2026'!C353),"",'ENGAGEMENTS 2026'!J353)</f>
        <v>0</v>
      </c>
      <c r="G353" t="str">
        <f>IF(ISBLANK('ENGAGEMENTS 2026'!C353),"",'ENGAGEMENTS 2026'!M353)</f>
        <v>INVESTISSEMENT</v>
      </c>
      <c r="H353" t="str">
        <f>IF(ISBLANK('ENGAGEMENTS 2026'!C353),"",'ENGAGEMENTS 2026'!AF353)</f>
        <v>NON ENGAGE</v>
      </c>
      <c r="I353" t="str">
        <f>IF(ISBLANK('ENGAGEMENTS 2026'!C353),"",'ENGAGEMENTS 2026'!H353)</f>
        <v>INFRUCTUEUX</v>
      </c>
      <c r="J353" s="72">
        <f>IF(ISBLANK('ENGAGEMENTS 2026'!C353),"",IF(AND(OR($E353="INFRUCTUEUX",$E353="ANNULE"),$C353="AOO-M"),'ENGAGEMENTS 2026'!P353,IF($H353="EN COURS DE PREENGAGEMENT",'ENGAGEMENTS 2026'!O353,IF($H353="PREENGAGE",IF($E353="ATTRIBUE",'ENGAGEMENTS 2026'!AE353,'ENGAGEMENTS 2026'!O353),'ENGAGEMENTS 2026'!AE353))))</f>
        <v>1200000</v>
      </c>
      <c r="K353" s="97">
        <f>IF(ISBLANK('ENGAGEMENTS 2026'!W353),"",'ENGAGEMENTS 2026'!W353)</f>
        <v>46064</v>
      </c>
      <c r="L353" s="73">
        <f t="shared" ca="1" si="10"/>
        <v>224</v>
      </c>
      <c r="M353" t="str">
        <f t="shared" si="11"/>
        <v>Clôturé sans suite</v>
      </c>
      <c r="N353" t="str">
        <f>IF(ISBLANK('ENGAGEMENTS 2026'!C353),"",'ENGAGEMENTS 2026'!L353)</f>
        <v>REPORT BUDGET ANNEE ANTERIEURE</v>
      </c>
      <c r="O353" t="str">
        <f>IF(ISBLANK('ENGAGEMENTS 2026'!C353),"",'ENGAGEMENTS 2026'!M353)</f>
        <v>INVESTISSEMENT</v>
      </c>
      <c r="P353" t="str">
        <f>IF(ISBLANK('ENGAGEMENTS 2026'!C353),"",'ENGAGEMENTS 2026'!K353)</f>
        <v>PME</v>
      </c>
      <c r="Q353" t="str">
        <f>IF($A353="","",IF(OR($E353="INFRUCTUEUX",$E353="ANNULE"),$A353&amp;"|"&amp;(COUNTIFS($A$2:$A353,$A353,$E$2:$E353,"INFRUCTUEUX")+COUNTIFS($A$2:$A353,$A353,$E$2:$E353,"ANNULE")),""))</f>
        <v>TDF -SITES|1</v>
      </c>
    </row>
    <row r="354" spans="1:17" x14ac:dyDescent="0.25">
      <c r="A354" t="str">
        <f>IF(ISBLANK('ENGAGEMENTS 2026'!C354),"",IF('ENGAGEMENTS 2026'!C354="DTSI","DCT",'ENGAGEMENTS 2026'!C354))</f>
        <v>DCT</v>
      </c>
      <c r="B354" t="str">
        <f>IF(ISBLANK('ENGAGEMENTS 2026'!C354),"",'ENGAGEMENTS 2026'!D354)</f>
        <v>104 AOM/SNRT</v>
      </c>
      <c r="C354" t="str">
        <f>IF(ISBLANK('ENGAGEMENTS 2026'!C354),"",'ENGAGEMENTS 2026'!E354)</f>
        <v>AOO-M</v>
      </c>
      <c r="D354" t="str">
        <f>IF(ISBLANK('ENGAGEMENTS 2026'!C354),"",'ENGAGEMENTS 2026'!G354)</f>
        <v>Fourniture et mise en service d’équipements de captation vidéo et de prise de son destinés aux besoins de production des chaînes de la SNRT</v>
      </c>
      <c r="E354" t="str">
        <f>IF(ISBLANK('ENGAGEMENTS 2026'!C354),"",'ENGAGEMENTS 2026'!I354)</f>
        <v>APPROUVE</v>
      </c>
      <c r="F354" t="str">
        <f>IF(ISBLANK('ENGAGEMENTS 2026'!C354),"",'ENGAGEMENTS 2026'!J354)</f>
        <v>05 M/2026</v>
      </c>
      <c r="G354" t="str">
        <f>IF(ISBLANK('ENGAGEMENTS 2026'!C354),"",'ENGAGEMENTS 2026'!M354)</f>
        <v>INVESTISSEMENT</v>
      </c>
      <c r="H354" t="str">
        <f>IF(ISBLANK('ENGAGEMENTS 2026'!C354),"",'ENGAGEMENTS 2026'!AF354)</f>
        <v>ENGAGE</v>
      </c>
      <c r="I354" t="str">
        <f>IF(ISBLANK('ENGAGEMENTS 2026'!C354),"",'ENGAGEMENTS 2026'!H354)</f>
        <v>VALIDE</v>
      </c>
      <c r="J354" s="72">
        <f>IF(ISBLANK('ENGAGEMENTS 2026'!C354),"",IF(AND(OR($E354="INFRUCTUEUX",$E354="ANNULE"),$C354="AOO-M"),'ENGAGEMENTS 2026'!P354,IF($H354="EN COURS DE PREENGAGEMENT",'ENGAGEMENTS 2026'!O354,IF($H354="PREENGAGE",IF($E354="ATTRIBUE",'ENGAGEMENTS 2026'!AE354,'ENGAGEMENTS 2026'!O354),'ENGAGEMENTS 2026'!AE354))))</f>
        <v>2688636</v>
      </c>
      <c r="K354" s="97">
        <f>IF(ISBLANK('ENGAGEMENTS 2026'!W354),"",'ENGAGEMENTS 2026'!W354)</f>
        <v>46065</v>
      </c>
      <c r="L354" s="73">
        <f t="shared" ca="1" si="10"/>
        <v>223</v>
      </c>
      <c r="M354" t="str">
        <f t="shared" si="11"/>
        <v>Engagé</v>
      </c>
      <c r="N354" t="str">
        <f>IF(ISBLANK('ENGAGEMENTS 2026'!C354),"",'ENGAGEMENTS 2026'!L354)</f>
        <v>REPORT BUDGET EXCEP  ANNEE ANTERIEURE</v>
      </c>
      <c r="O354" t="str">
        <f>IF(ISBLANK('ENGAGEMENTS 2026'!C354),"",'ENGAGEMENTS 2026'!M354)</f>
        <v>INVESTISSEMENT</v>
      </c>
      <c r="P354" t="str">
        <f>IF(ISBLANK('ENGAGEMENTS 2026'!C354),"",'ENGAGEMENTS 2026'!K354)</f>
        <v>GENERAL</v>
      </c>
      <c r="Q354" t="str">
        <f>IF($A354="","",IF(OR($E354="INFRUCTUEUX",$E354="ANNULE"),$A354&amp;"|"&amp;(COUNTIFS($A$2:$A354,$A354,$E$2:$E354,"INFRUCTUEUX")+COUNTIFS($A$2:$A354,$A354,$E$2:$E354,"ANNULE")),""))</f>
        <v/>
      </c>
    </row>
    <row r="355" spans="1:17" x14ac:dyDescent="0.25">
      <c r="A355" t="str">
        <f>IF(ISBLANK('ENGAGEMENTS 2026'!C355),"",IF('ENGAGEMENTS 2026'!C355="DTSI","DCT",'ENGAGEMENTS 2026'!C355))</f>
        <v>DRPSD</v>
      </c>
      <c r="B355" t="str">
        <f>IF(ISBLANK('ENGAGEMENTS 2026'!C355),"",'ENGAGEMENTS 2026'!D355)</f>
        <v>RECONDUCTIBLE</v>
      </c>
      <c r="C355" t="str">
        <f>IF(ISBLANK('ENGAGEMENTS 2026'!C355),"",'ENGAGEMENTS 2026'!E355)</f>
        <v>CONTRAT</v>
      </c>
      <c r="D355" t="str">
        <f>IF(ISBLANK('ENGAGEMENTS 2026'!C355),"",'ENGAGEMENTS 2026'!G355)</f>
        <v>COTISATIONS PART ANNONCEURS</v>
      </c>
      <c r="E355" t="str">
        <f>IF(ISBLANK('ENGAGEMENTS 2026'!C355),"",'ENGAGEMENTS 2026'!I355)</f>
        <v>APPROUVE</v>
      </c>
      <c r="F355">
        <f>IF(ISBLANK('ENGAGEMENTS 2026'!C355),"",'ENGAGEMENTS 2026'!J355)</f>
        <v>21000544</v>
      </c>
      <c r="G355" t="str">
        <f>IF(ISBLANK('ENGAGEMENTS 2026'!C355),"",'ENGAGEMENTS 2026'!M355)</f>
        <v>FONCTIONNEMENT</v>
      </c>
      <c r="H355" t="str">
        <f>IF(ISBLANK('ENGAGEMENTS 2026'!C355),"",'ENGAGEMENTS 2026'!AF355)</f>
        <v>ENGAGE</v>
      </c>
      <c r="I355" t="str">
        <f>IF(ISBLANK('ENGAGEMENTS 2026'!C355),"",'ENGAGEMENTS 2026'!H355)</f>
        <v>VALIDE</v>
      </c>
      <c r="J355" s="72">
        <f>IF(ISBLANK('ENGAGEMENTS 2026'!C355),"",IF(AND(OR($E355="INFRUCTUEUX",$E355="ANNULE"),$C355="AOO-M"),'ENGAGEMENTS 2026'!P355,IF($H355="EN COURS DE PREENGAGEMENT",'ENGAGEMENTS 2026'!O355,IF($H355="PREENGAGE",IF($E355="ATTRIBUE",'ENGAGEMENTS 2026'!AE355,'ENGAGEMENTS 2026'!O355),'ENGAGEMENTS 2026'!AE355))))</f>
        <v>1772000</v>
      </c>
      <c r="K355" s="97" t="str">
        <f>IF(ISBLANK('ENGAGEMENTS 2026'!W355),"",'ENGAGEMENTS 2026'!W355)</f>
        <v/>
      </c>
      <c r="L355" s="73" t="str">
        <f t="shared" ca="1" si="10"/>
        <v/>
      </c>
      <c r="M355" t="str">
        <f t="shared" si="11"/>
        <v>Engagé</v>
      </c>
      <c r="N355" t="str">
        <f>IF(ISBLANK('ENGAGEMENTS 2026'!C355),"",'ENGAGEMENTS 2026'!L355)</f>
        <v>Ordinaire</v>
      </c>
      <c r="O355" t="str">
        <f>IF(ISBLANK('ENGAGEMENTS 2026'!C355),"",'ENGAGEMENTS 2026'!M355)</f>
        <v>FONCTIONNEMENT</v>
      </c>
      <c r="P355" t="str">
        <f>IF(ISBLANK('ENGAGEMENTS 2026'!C355),"",'ENGAGEMENTS 2026'!K355)</f>
        <v>NON CONCERNE</v>
      </c>
      <c r="Q355" t="str">
        <f>IF($A355="","",IF(OR($E355="INFRUCTUEUX",$E355="ANNULE"),$A355&amp;"|"&amp;(COUNTIFS($A$2:$A355,$A355,$E$2:$E355,"INFRUCTUEUX")+COUNTIFS($A$2:$A355,$A355,$E$2:$E355,"ANNULE")),""))</f>
        <v/>
      </c>
    </row>
    <row r="356" spans="1:17" x14ac:dyDescent="0.25">
      <c r="A356" t="str">
        <f>IF(ISBLANK('ENGAGEMENTS 2026'!C356),"",IF('ENGAGEMENTS 2026'!C356="DTSI","DCT",'ENGAGEMENTS 2026'!C356))</f>
        <v>DRPSD</v>
      </c>
      <c r="B356" t="str">
        <f>IF(ISBLANK('ENGAGEMENTS 2026'!C356),"",'ENGAGEMENTS 2026'!D356)</f>
        <v>RECONDUCTIBLE</v>
      </c>
      <c r="C356" t="str">
        <f>IF(ISBLANK('ENGAGEMENTS 2026'!C356),"",'ENGAGEMENTS 2026'!E356)</f>
        <v>CONTRAT</v>
      </c>
      <c r="D356" t="str">
        <f>IF(ISBLANK('ENGAGEMENTS 2026'!C356),"",'ENGAGEMENTS 2026'!G356)</f>
        <v>CONTRIBUTION AUX FRAIS DE LA MESURE D'AUDIENCE TV</v>
      </c>
      <c r="E356" t="str">
        <f>IF(ISBLANK('ENGAGEMENTS 2026'!C356),"",'ENGAGEMENTS 2026'!I356)</f>
        <v>APPROUVE</v>
      </c>
      <c r="F356">
        <f>IF(ISBLANK('ENGAGEMENTS 2026'!C356),"",'ENGAGEMENTS 2026'!J356)</f>
        <v>21000315</v>
      </c>
      <c r="G356" t="str">
        <f>IF(ISBLANK('ENGAGEMENTS 2026'!C356),"",'ENGAGEMENTS 2026'!M356)</f>
        <v>FONCTIONNEMENT</v>
      </c>
      <c r="H356" t="str">
        <f>IF(ISBLANK('ENGAGEMENTS 2026'!C356),"",'ENGAGEMENTS 2026'!AF356)</f>
        <v>ENGAGE</v>
      </c>
      <c r="I356" t="str">
        <f>IF(ISBLANK('ENGAGEMENTS 2026'!C356),"",'ENGAGEMENTS 2026'!H356)</f>
        <v>VALIDE</v>
      </c>
      <c r="J356" s="72">
        <f>IF(ISBLANK('ENGAGEMENTS 2026'!C356),"",IF(AND(OR($E356="INFRUCTUEUX",$E356="ANNULE"),$C356="AOO-M"),'ENGAGEMENTS 2026'!P356,IF($H356="EN COURS DE PREENGAGEMENT",'ENGAGEMENTS 2026'!O356,IF($H356="PREENGAGE",IF($E356="ATTRIBUE",'ENGAGEMENTS 2026'!AE356,'ENGAGEMENTS 2026'!O356),'ENGAGEMENTS 2026'!AE356))))</f>
        <v>8892550</v>
      </c>
      <c r="K356" s="97" t="str">
        <f>IF(ISBLANK('ENGAGEMENTS 2026'!W356),"",'ENGAGEMENTS 2026'!W356)</f>
        <v/>
      </c>
      <c r="L356" s="73" t="str">
        <f t="shared" ca="1" si="10"/>
        <v/>
      </c>
      <c r="M356" t="str">
        <f t="shared" si="11"/>
        <v>Engagé</v>
      </c>
      <c r="N356" t="str">
        <f>IF(ISBLANK('ENGAGEMENTS 2026'!C356),"",'ENGAGEMENTS 2026'!L356)</f>
        <v>Ordinaire</v>
      </c>
      <c r="O356" t="str">
        <f>IF(ISBLANK('ENGAGEMENTS 2026'!C356),"",'ENGAGEMENTS 2026'!M356)</f>
        <v>FONCTIONNEMENT</v>
      </c>
      <c r="P356" t="str">
        <f>IF(ISBLANK('ENGAGEMENTS 2026'!C356),"",'ENGAGEMENTS 2026'!K356)</f>
        <v>NON CONCERNE</v>
      </c>
      <c r="Q356" t="str">
        <f>IF($A356="","",IF(OR($E356="INFRUCTUEUX",$E356="ANNULE"),$A356&amp;"|"&amp;(COUNTIFS($A$2:$A356,$A356,$E$2:$E356,"INFRUCTUEUX")+COUNTIFS($A$2:$A356,$A356,$E$2:$E356,"ANNULE")),""))</f>
        <v/>
      </c>
    </row>
    <row r="357" spans="1:17" x14ac:dyDescent="0.25">
      <c r="A357" t="str">
        <f>IF(ISBLANK('ENGAGEMENTS 2026'!C357),"",IF('ENGAGEMENTS 2026'!C357="DTSI","DCT",'ENGAGEMENTS 2026'!C357))</f>
        <v>DRPSD</v>
      </c>
      <c r="B357" t="str">
        <f>IF(ISBLANK('ENGAGEMENTS 2026'!C357),"",'ENGAGEMENTS 2026'!D357)</f>
        <v>RECONDUCTIBLE</v>
      </c>
      <c r="C357" t="str">
        <f>IF(ISBLANK('ENGAGEMENTS 2026'!C357),"",'ENGAGEMENTS 2026'!E357)</f>
        <v>CONTRAT</v>
      </c>
      <c r="D357" t="str">
        <f>IF(ISBLANK('ENGAGEMENTS 2026'!C357),"",'ENGAGEMENTS 2026'!G357)</f>
        <v>Hébergement de la plateforme SNRTNEWS et la plateforme BOTOLA-Web, mobile (Android et IOS) et TV hors contenu video</v>
      </c>
      <c r="E357" t="str">
        <f>IF(ISBLANK('ENGAGEMENTS 2026'!C357),"",'ENGAGEMENTS 2026'!I357)</f>
        <v>APPROUVE</v>
      </c>
      <c r="F357" t="str">
        <f>IF(ISBLANK('ENGAGEMENTS 2026'!C357),"",'ENGAGEMENTS 2026'!J357)</f>
        <v>497 CT/SNRT</v>
      </c>
      <c r="G357" t="str">
        <f>IF(ISBLANK('ENGAGEMENTS 2026'!C357),"",'ENGAGEMENTS 2026'!M357)</f>
        <v>FONCTIONNEMENT</v>
      </c>
      <c r="H357" t="str">
        <f>IF(ISBLANK('ENGAGEMENTS 2026'!C357),"",'ENGAGEMENTS 2026'!AF357)</f>
        <v>ENGAGE</v>
      </c>
      <c r="I357" t="str">
        <f>IF(ISBLANK('ENGAGEMENTS 2026'!C357),"",'ENGAGEMENTS 2026'!H357)</f>
        <v>VALIDE</v>
      </c>
      <c r="J357" s="72">
        <f>IF(ISBLANK('ENGAGEMENTS 2026'!C357),"",IF(AND(OR($E357="INFRUCTUEUX",$E357="ANNULE"),$C357="AOO-M"),'ENGAGEMENTS 2026'!P357,IF($H357="EN COURS DE PREENGAGEMENT",'ENGAGEMENTS 2026'!O357,IF($H357="PREENGAGE",IF($E357="ATTRIBUE",'ENGAGEMENTS 2026'!AE357,'ENGAGEMENTS 2026'!O357),'ENGAGEMENTS 2026'!AE357))))</f>
        <v>395520</v>
      </c>
      <c r="K357" s="97" t="str">
        <f>IF(ISBLANK('ENGAGEMENTS 2026'!W357),"",'ENGAGEMENTS 2026'!W357)</f>
        <v/>
      </c>
      <c r="L357" s="73" t="str">
        <f t="shared" ca="1" si="10"/>
        <v/>
      </c>
      <c r="M357" t="str">
        <f t="shared" si="11"/>
        <v>Engagé</v>
      </c>
      <c r="N357" t="str">
        <f>IF(ISBLANK('ENGAGEMENTS 2026'!C357),"",'ENGAGEMENTS 2026'!L357)</f>
        <v>Ordinaire</v>
      </c>
      <c r="O357" t="str">
        <f>IF(ISBLANK('ENGAGEMENTS 2026'!C357),"",'ENGAGEMENTS 2026'!M357)</f>
        <v>FONCTIONNEMENT</v>
      </c>
      <c r="P357" t="str">
        <f>IF(ISBLANK('ENGAGEMENTS 2026'!C357),"",'ENGAGEMENTS 2026'!K357)</f>
        <v>NON CONCERNE</v>
      </c>
      <c r="Q357" t="str">
        <f>IF($A357="","",IF(OR($E357="INFRUCTUEUX",$E357="ANNULE"),$A357&amp;"|"&amp;(COUNTIFS($A$2:$A357,$A357,$E$2:$E357,"INFRUCTUEUX")+COUNTIFS($A$2:$A357,$A357,$E$2:$E357,"ANNULE")),""))</f>
        <v/>
      </c>
    </row>
    <row r="358" spans="1:17" x14ac:dyDescent="0.25">
      <c r="A358" t="str">
        <f>IF(ISBLANK('ENGAGEMENTS 2026'!C358),"",IF('ENGAGEMENTS 2026'!C358="DTSI","DCT",'ENGAGEMENTS 2026'!C358))</f>
        <v>DRPSD</v>
      </c>
      <c r="B358" t="str">
        <f>IF(ISBLANK('ENGAGEMENTS 2026'!C358),"",'ENGAGEMENTS 2026'!D358)</f>
        <v>ANNULE</v>
      </c>
      <c r="C358" t="str">
        <f>IF(ISBLANK('ENGAGEMENTS 2026'!C358),"",'ENGAGEMENTS 2026'!E358)</f>
        <v>AOO-M</v>
      </c>
      <c r="D358" t="str">
        <f>IF(ISBLANK('ENGAGEMENTS 2026'!C358),"",'ENGAGEMENTS 2026'!G358)</f>
        <v>Création de capsules digitales pour SNRT News</v>
      </c>
      <c r="E358" t="str">
        <f>IF(ISBLANK('ENGAGEMENTS 2026'!C358),"",'ENGAGEMENTS 2026'!I358)</f>
        <v>ANNULE</v>
      </c>
      <c r="F358">
        <f>IF(ISBLANK('ENGAGEMENTS 2026'!C358),"",'ENGAGEMENTS 2026'!J358)</f>
        <v>0</v>
      </c>
      <c r="G358" t="str">
        <f>IF(ISBLANK('ENGAGEMENTS 2026'!C358),"",'ENGAGEMENTS 2026'!M358)</f>
        <v>FONCTIONNEMENT</v>
      </c>
      <c r="H358" t="str">
        <f>IF(ISBLANK('ENGAGEMENTS 2026'!C358),"",'ENGAGEMENTS 2026'!AF358)</f>
        <v>NON ENGAGE</v>
      </c>
      <c r="I358" t="str">
        <f>IF(ISBLANK('ENGAGEMENTS 2026'!C358),"",'ENGAGEMENTS 2026'!H358)</f>
        <v>ANNULE</v>
      </c>
      <c r="J358" s="72">
        <f>IF(ISBLANK('ENGAGEMENTS 2026'!C358),"",IF(AND(OR($E358="INFRUCTUEUX",$E358="ANNULE"),$C358="AOO-M"),'ENGAGEMENTS 2026'!P358,IF($H358="EN COURS DE PREENGAGEMENT",'ENGAGEMENTS 2026'!O358,IF($H358="PREENGAGE",IF($E358="ATTRIBUE",'ENGAGEMENTS 2026'!AE358,'ENGAGEMENTS 2026'!O358),'ENGAGEMENTS 2026'!AE358))))</f>
        <v>200000</v>
      </c>
      <c r="K358" s="97">
        <f>IF(ISBLANK('ENGAGEMENTS 2026'!W358),"",'ENGAGEMENTS 2026'!W358)</f>
        <v>46064</v>
      </c>
      <c r="L358" s="73">
        <f t="shared" ca="1" si="10"/>
        <v>224</v>
      </c>
      <c r="M358" t="str">
        <f t="shared" si="11"/>
        <v>Clôturé sans suite</v>
      </c>
      <c r="N358" t="str">
        <f>IF(ISBLANK('ENGAGEMENTS 2026'!C358),"",'ENGAGEMENTS 2026'!L358)</f>
        <v>Ordinaire</v>
      </c>
      <c r="O358" t="str">
        <f>IF(ISBLANK('ENGAGEMENTS 2026'!C358),"",'ENGAGEMENTS 2026'!M358)</f>
        <v>FONCTIONNEMENT</v>
      </c>
      <c r="P358" t="str">
        <f>IF(ISBLANK('ENGAGEMENTS 2026'!C358),"",'ENGAGEMENTS 2026'!K358)</f>
        <v>GENERAL</v>
      </c>
      <c r="Q358" t="str">
        <f>IF($A358="","",IF(OR($E358="INFRUCTUEUX",$E358="ANNULE"),$A358&amp;"|"&amp;(COUNTIFS($A$2:$A358,$A358,$E$2:$E358,"INFRUCTUEUX")+COUNTIFS($A$2:$A358,$A358,$E$2:$E358,"ANNULE")),""))</f>
        <v>DRPSD|1</v>
      </c>
    </row>
    <row r="359" spans="1:17" x14ac:dyDescent="0.25">
      <c r="A359" t="str">
        <f>IF(ISBLANK('ENGAGEMENTS 2026'!C359),"",IF('ENGAGEMENTS 2026'!C359="DTSI","DCT",'ENGAGEMENTS 2026'!C359))</f>
        <v>DRPSD</v>
      </c>
      <c r="B359">
        <f>IF(ISBLANK('ENGAGEMENTS 2026'!C359),"",'ENGAGEMENTS 2026'!D359)</f>
        <v>0</v>
      </c>
      <c r="C359" t="str">
        <f>IF(ISBLANK('ENGAGEMENTS 2026'!C359),"",'ENGAGEMENTS 2026'!E359)</f>
        <v>AOO-M</v>
      </c>
      <c r="D359" t="str">
        <f>IF(ISBLANK('ENGAGEMENTS 2026'!C359),"",'ENGAGEMENTS 2026'!G359)</f>
        <v>Assistance et maintenance de la Solution BI</v>
      </c>
      <c r="E359" t="str">
        <f>IF(ISBLANK('ENGAGEMENTS 2026'!C359),"",'ENGAGEMENTS 2026'!I359)</f>
        <v>EN SIGNATURE</v>
      </c>
      <c r="F359">
        <f>IF(ISBLANK('ENGAGEMENTS 2026'!C359),"",'ENGAGEMENTS 2026'!J359)</f>
        <v>0</v>
      </c>
      <c r="G359" t="str">
        <f>IF(ISBLANK('ENGAGEMENTS 2026'!C359),"",'ENGAGEMENTS 2026'!M359)</f>
        <v>FONCTIONNEMENT</v>
      </c>
      <c r="H359" t="str">
        <f>IF(ISBLANK('ENGAGEMENTS 2026'!C359),"",'ENGAGEMENTS 2026'!AF359)</f>
        <v>EN COURS DE PREENGAGEMENT</v>
      </c>
      <c r="I359" t="str">
        <f>IF(ISBLANK('ENGAGEMENTS 2026'!C359),"",'ENGAGEMENTS 2026'!H359)</f>
        <v>EN SIGNATURE</v>
      </c>
      <c r="J359" s="72">
        <f>IF(ISBLANK('ENGAGEMENTS 2026'!C359),"",IF(AND(OR($E359="INFRUCTUEUX",$E359="ANNULE"),$C359="AOO-M"),'ENGAGEMENTS 2026'!P359,IF($H359="EN COURS DE PREENGAGEMENT",'ENGAGEMENTS 2026'!O359,IF($H359="PREENGAGE",IF($E359="ATTRIBUE",'ENGAGEMENTS 2026'!AE359,'ENGAGEMENTS 2026'!O359),'ENGAGEMENTS 2026'!AE359))))</f>
        <v>240000</v>
      </c>
      <c r="K359" s="97">
        <f>IF(ISBLANK('ENGAGEMENTS 2026'!W359),"",'ENGAGEMENTS 2026'!W359)</f>
        <v>46077</v>
      </c>
      <c r="L359" s="73">
        <f t="shared" ca="1" si="10"/>
        <v>211</v>
      </c>
      <c r="M359" t="str">
        <f t="shared" si="11"/>
        <v>En cours</v>
      </c>
      <c r="N359" t="str">
        <f>IF(ISBLANK('ENGAGEMENTS 2026'!C359),"",'ENGAGEMENTS 2026'!L359)</f>
        <v>Ordinaire</v>
      </c>
      <c r="O359" t="str">
        <f>IF(ISBLANK('ENGAGEMENTS 2026'!C359),"",'ENGAGEMENTS 2026'!M359)</f>
        <v>FONCTIONNEMENT</v>
      </c>
      <c r="P359" t="str">
        <f>IF(ISBLANK('ENGAGEMENTS 2026'!C359),"",'ENGAGEMENTS 2026'!K359)</f>
        <v>GENERAL</v>
      </c>
      <c r="Q359" t="str">
        <f>IF($A359="","",IF(OR($E359="INFRUCTUEUX",$E359="ANNULE"),$A359&amp;"|"&amp;(COUNTIFS($A$2:$A359,$A359,$E$2:$E359,"INFRUCTUEUX")+COUNTIFS($A$2:$A359,$A359,$E$2:$E359,"ANNULE")),""))</f>
        <v/>
      </c>
    </row>
    <row r="360" spans="1:17" x14ac:dyDescent="0.25">
      <c r="A360" t="str">
        <f>IF(ISBLANK('ENGAGEMENTS 2026'!C360),"",IF('ENGAGEMENTS 2026'!C360="DTSI","DCT",'ENGAGEMENTS 2026'!C360))</f>
        <v>TV LAAYOUNE</v>
      </c>
      <c r="B360">
        <f>IF(ISBLANK('ENGAGEMENTS 2026'!C360),"",'ENGAGEMENTS 2026'!D360)</f>
        <v>0</v>
      </c>
      <c r="C360" t="str">
        <f>IF(ISBLANK('ENGAGEMENTS 2026'!C360),"",'ENGAGEMENTS 2026'!E360)</f>
        <v>BCL</v>
      </c>
      <c r="D360" t="str">
        <f>IF(ISBLANK('ENGAGEMENTS 2026'!C360),"",'ENGAGEMENTS 2026'!G360)</f>
        <v>Travaux d’impression pour la mise en scène de l’émission « MOSABAQAT ALQURAN ALKARIM » pour l’année 1447/2026</v>
      </c>
      <c r="E360" t="str">
        <f>IF(ISBLANK('ENGAGEMENTS 2026'!C360),"",'ENGAGEMENTS 2026'!I360)</f>
        <v>APPROUVE</v>
      </c>
      <c r="F360" t="str">
        <f>IF(ISBLANK('ENGAGEMENTS 2026'!C360),"",'ENGAGEMENTS 2026'!J360)</f>
        <v>26000001 CL</v>
      </c>
      <c r="G360" t="str">
        <f>IF(ISBLANK('ENGAGEMENTS 2026'!C360),"",'ENGAGEMENTS 2026'!M360)</f>
        <v>FONCTIONNEMENT</v>
      </c>
      <c r="H360" t="str">
        <f>IF(ISBLANK('ENGAGEMENTS 2026'!C360),"",'ENGAGEMENTS 2026'!AF360)</f>
        <v>ENGAGE</v>
      </c>
      <c r="I360" t="str">
        <f>IF(ISBLANK('ENGAGEMENTS 2026'!C360),"",'ENGAGEMENTS 2026'!H360)</f>
        <v>VALIDE</v>
      </c>
      <c r="J360" s="72">
        <f>IF(ISBLANK('ENGAGEMENTS 2026'!C360),"",IF(AND(OR($E360="INFRUCTUEUX",$E360="ANNULE"),$C360="AOO-M"),'ENGAGEMENTS 2026'!P360,IF($H360="EN COURS DE PREENGAGEMENT",'ENGAGEMENTS 2026'!O360,IF($H360="PREENGAGE",IF($E360="ATTRIBUE",'ENGAGEMENTS 2026'!AE360,'ENGAGEMENTS 2026'!O360),'ENGAGEMENTS 2026'!AE360))))</f>
        <v>13900</v>
      </c>
      <c r="K360" s="97">
        <f>IF(ISBLANK('ENGAGEMENTS 2026'!W360),"",'ENGAGEMENTS 2026'!W360)</f>
        <v>46038</v>
      </c>
      <c r="L360" s="73">
        <f t="shared" ca="1" si="10"/>
        <v>250</v>
      </c>
      <c r="M360" t="str">
        <f t="shared" si="11"/>
        <v>Engagé</v>
      </c>
      <c r="N360" t="str">
        <f>IF(ISBLANK('ENGAGEMENTS 2026'!C360),"",'ENGAGEMENTS 2026'!L360)</f>
        <v>Ordinaire</v>
      </c>
      <c r="O360" t="str">
        <f>IF(ISBLANK('ENGAGEMENTS 2026'!C360),"",'ENGAGEMENTS 2026'!M360)</f>
        <v>FONCTIONNEMENT</v>
      </c>
      <c r="P360" t="str">
        <f>IF(ISBLANK('ENGAGEMENTS 2026'!C360),"",'ENGAGEMENTS 2026'!K360)</f>
        <v>GENERAL</v>
      </c>
      <c r="Q360" t="str">
        <f>IF($A360="","",IF(OR($E360="INFRUCTUEUX",$E360="ANNULE"),$A360&amp;"|"&amp;(COUNTIFS($A$2:$A360,$A360,$E$2:$E360,"INFRUCTUEUX")+COUNTIFS($A$2:$A360,$A360,$E$2:$E360,"ANNULE")),""))</f>
        <v/>
      </c>
    </row>
    <row r="361" spans="1:17" x14ac:dyDescent="0.25">
      <c r="A361" t="str">
        <f>IF(ISBLANK('ENGAGEMENTS 2026'!C361),"",IF('ENGAGEMENTS 2026'!C361="DTSI","DCT",'ENGAGEMENTS 2026'!C361))</f>
        <v>TV LAAYOUNE</v>
      </c>
      <c r="B361">
        <f>IF(ISBLANK('ENGAGEMENTS 2026'!C361),"",'ENGAGEMENTS 2026'!D361)</f>
        <v>0</v>
      </c>
      <c r="C361" t="str">
        <f>IF(ISBLANK('ENGAGEMENTS 2026'!C361),"",'ENGAGEMENTS 2026'!E361)</f>
        <v>BCL</v>
      </c>
      <c r="D361" t="str">
        <f>IF(ISBLANK('ENGAGEMENTS 2026'!C361),"",'ENGAGEMENTS 2026'!G361)</f>
        <v>Achat de trophées pour l’émission  « MOSABAQAT ALQURAN ALKARIM » pour l’année 1447/2026</v>
      </c>
      <c r="E361" t="str">
        <f>IF(ISBLANK('ENGAGEMENTS 2026'!C361),"",'ENGAGEMENTS 2026'!I361)</f>
        <v>APPROUVE</v>
      </c>
      <c r="F361" t="str">
        <f>IF(ISBLANK('ENGAGEMENTS 2026'!C361),"",'ENGAGEMENTS 2026'!J361)</f>
        <v>26000002 CL</v>
      </c>
      <c r="G361" t="str">
        <f>IF(ISBLANK('ENGAGEMENTS 2026'!C361),"",'ENGAGEMENTS 2026'!M361)</f>
        <v>FONCTIONNEMENT</v>
      </c>
      <c r="H361" t="str">
        <f>IF(ISBLANK('ENGAGEMENTS 2026'!C361),"",'ENGAGEMENTS 2026'!AF361)</f>
        <v>ENGAGE</v>
      </c>
      <c r="I361" t="str">
        <f>IF(ISBLANK('ENGAGEMENTS 2026'!C361),"",'ENGAGEMENTS 2026'!H361)</f>
        <v>VALIDE</v>
      </c>
      <c r="J361" s="72">
        <f>IF(ISBLANK('ENGAGEMENTS 2026'!C361),"",IF(AND(OR($E361="INFRUCTUEUX",$E361="ANNULE"),$C361="AOO-M"),'ENGAGEMENTS 2026'!P361,IF($H361="EN COURS DE PREENGAGEMENT",'ENGAGEMENTS 2026'!O361,IF($H361="PREENGAGE",IF($E361="ATTRIBUE",'ENGAGEMENTS 2026'!AE361,'ENGAGEMENTS 2026'!O361),'ENGAGEMENTS 2026'!AE361))))</f>
        <v>21600</v>
      </c>
      <c r="K361" s="97">
        <f>IF(ISBLANK('ENGAGEMENTS 2026'!W361),"",'ENGAGEMENTS 2026'!W361)</f>
        <v>46038</v>
      </c>
      <c r="L361" s="73">
        <f t="shared" ca="1" si="10"/>
        <v>250</v>
      </c>
      <c r="M361" t="str">
        <f t="shared" si="11"/>
        <v>Engagé</v>
      </c>
      <c r="N361" t="str">
        <f>IF(ISBLANK('ENGAGEMENTS 2026'!C361),"",'ENGAGEMENTS 2026'!L361)</f>
        <v>Ordinaire</v>
      </c>
      <c r="O361" t="str">
        <f>IF(ISBLANK('ENGAGEMENTS 2026'!C361),"",'ENGAGEMENTS 2026'!M361)</f>
        <v>FONCTIONNEMENT</v>
      </c>
      <c r="P361" t="str">
        <f>IF(ISBLANK('ENGAGEMENTS 2026'!C361),"",'ENGAGEMENTS 2026'!K361)</f>
        <v>GENERAL</v>
      </c>
      <c r="Q361" t="str">
        <f>IF($A361="","",IF(OR($E361="INFRUCTUEUX",$E361="ANNULE"),$A361&amp;"|"&amp;(COUNTIFS($A$2:$A361,$A361,$E$2:$E361,"INFRUCTUEUX")+COUNTIFS($A$2:$A361,$A361,$E$2:$E361,"ANNULE")),""))</f>
        <v/>
      </c>
    </row>
    <row r="362" spans="1:17" x14ac:dyDescent="0.25">
      <c r="A362" t="str">
        <f>IF(ISBLANK('ENGAGEMENTS 2026'!C362),"",IF('ENGAGEMENTS 2026'!C362="DTSI","DCT",'ENGAGEMENTS 2026'!C362))</f>
        <v>DPMG</v>
      </c>
      <c r="B362" t="str">
        <f>IF(ISBLANK('ENGAGEMENTS 2026'!C362),"",'ENGAGEMENTS 2026'!D362)</f>
        <v>ANNULE</v>
      </c>
      <c r="C362" t="str">
        <f>IF(ISBLANK('ENGAGEMENTS 2026'!C362),"",'ENGAGEMENTS 2026'!E362)</f>
        <v>AOO-M</v>
      </c>
      <c r="D362" t="str">
        <f>IF(ISBLANK('ENGAGEMENTS 2026'!C362),"",'ENGAGEMENTS 2026'!G362)</f>
        <v>Acquisition et travaux d'installation de trois ascenseur dans le bâtiment de la SNRT à Rabat et Casablanca</v>
      </c>
      <c r="E362" t="str">
        <f>IF(ISBLANK('ENGAGEMENTS 2026'!C362),"",'ENGAGEMENTS 2026'!I362)</f>
        <v>ANNULE</v>
      </c>
      <c r="F362">
        <f>IF(ISBLANK('ENGAGEMENTS 2026'!C362),"",'ENGAGEMENTS 2026'!J362)</f>
        <v>0</v>
      </c>
      <c r="G362" t="str">
        <f>IF(ISBLANK('ENGAGEMENTS 2026'!C362),"",'ENGAGEMENTS 2026'!M362)</f>
        <v>INVESTISSEMENT</v>
      </c>
      <c r="H362" t="str">
        <f>IF(ISBLANK('ENGAGEMENTS 2026'!C362),"",'ENGAGEMENTS 2026'!AF362)</f>
        <v>NON ENGAGE</v>
      </c>
      <c r="I362" t="str">
        <f>IF(ISBLANK('ENGAGEMENTS 2026'!C362),"",'ENGAGEMENTS 2026'!H362)</f>
        <v>ANNULE</v>
      </c>
      <c r="J362" s="72">
        <f>IF(ISBLANK('ENGAGEMENTS 2026'!C362),"",IF(AND(OR($E362="INFRUCTUEUX",$E362="ANNULE"),$C362="AOO-M"),'ENGAGEMENTS 2026'!P362,IF($H362="EN COURS DE PREENGAGEMENT",'ENGAGEMENTS 2026'!O362,IF($H362="PREENGAGE",IF($E362="ATTRIBUE",'ENGAGEMENTS 2026'!AE362,'ENGAGEMENTS 2026'!O362),'ENGAGEMENTS 2026'!AE362))))</f>
        <v>480000</v>
      </c>
      <c r="K362" s="97">
        <f>IF(ISBLANK('ENGAGEMENTS 2026'!W362),"",'ENGAGEMENTS 2026'!W362)</f>
        <v>46072</v>
      </c>
      <c r="L362" s="73">
        <f t="shared" ca="1" si="10"/>
        <v>216</v>
      </c>
      <c r="M362" t="str">
        <f t="shared" si="11"/>
        <v>Clôturé sans suite</v>
      </c>
      <c r="N362" t="str">
        <f>IF(ISBLANK('ENGAGEMENTS 2026'!C362),"",'ENGAGEMENTS 2026'!L362)</f>
        <v>REPORT BUDGET ANNEE ANTERIEURE</v>
      </c>
      <c r="O362" t="str">
        <f>IF(ISBLANK('ENGAGEMENTS 2026'!C362),"",'ENGAGEMENTS 2026'!M362)</f>
        <v>INVESTISSEMENT</v>
      </c>
      <c r="P362" t="str">
        <f>IF(ISBLANK('ENGAGEMENTS 2026'!C362),"",'ENGAGEMENTS 2026'!K362)</f>
        <v>PME</v>
      </c>
      <c r="Q362" t="str">
        <f>IF($A362="","",IF(OR($E362="INFRUCTUEUX",$E362="ANNULE"),$A362&amp;"|"&amp;(COUNTIFS($A$2:$A362,$A362,$E$2:$E362,"INFRUCTUEUX")+COUNTIFS($A$2:$A362,$A362,$E$2:$E362,"ANNULE")),""))</f>
        <v>DPMG|5</v>
      </c>
    </row>
    <row r="363" spans="1:17" x14ac:dyDescent="0.25">
      <c r="A363" t="str">
        <f>IF(ISBLANK('ENGAGEMENTS 2026'!C363),"",IF('ENGAGEMENTS 2026'!C363="DTSI","DCT",'ENGAGEMENTS 2026'!C363))</f>
        <v>DPMG</v>
      </c>
      <c r="B363">
        <f>IF(ISBLANK('ENGAGEMENTS 2026'!C363),"",'ENGAGEMENTS 2026'!D363)</f>
        <v>0</v>
      </c>
      <c r="C363" t="str">
        <f>IF(ISBLANK('ENGAGEMENTS 2026'!C363),"",'ENGAGEMENTS 2026'!E363)</f>
        <v>AOO-M</v>
      </c>
      <c r="D363" t="str">
        <f>IF(ISBLANK('ENGAGEMENTS 2026'!C363),"",'ENGAGEMENTS 2026'!G363)</f>
        <v>Acquisition et travaux d'installation d’un ascenseur dans le batiment de la SNRT NEWS à Casablanca</v>
      </c>
      <c r="E363" t="str">
        <f>IF(ISBLANK('ENGAGEMENTS 2026'!C363),"",'ENGAGEMENTS 2026'!I363)</f>
        <v>EN SIGNATURE</v>
      </c>
      <c r="F363">
        <f>IF(ISBLANK('ENGAGEMENTS 2026'!C363),"",'ENGAGEMENTS 2026'!J363)</f>
        <v>0</v>
      </c>
      <c r="G363" t="str">
        <f>IF(ISBLANK('ENGAGEMENTS 2026'!C363),"",'ENGAGEMENTS 2026'!M363)</f>
        <v>INVESTISSEMENT</v>
      </c>
      <c r="H363" t="str">
        <f>IF(ISBLANK('ENGAGEMENTS 2026'!C363),"",'ENGAGEMENTS 2026'!AF363)</f>
        <v>EN COURS DE PREENGAGEMENT</v>
      </c>
      <c r="I363" t="str">
        <f>IF(ISBLANK('ENGAGEMENTS 2026'!C363),"",'ENGAGEMENTS 2026'!H363)</f>
        <v>EN SIGNATURE</v>
      </c>
      <c r="J363" s="72">
        <f>IF(ISBLANK('ENGAGEMENTS 2026'!C363),"",IF(AND(OR($E363="INFRUCTUEUX",$E363="ANNULE"),$C363="AOO-M"),'ENGAGEMENTS 2026'!P363,IF($H363="EN COURS DE PREENGAGEMENT",'ENGAGEMENTS 2026'!O363,IF($H363="PREENGAGE",IF($E363="ATTRIBUE",'ENGAGEMENTS 2026'!AE363,'ENGAGEMENTS 2026'!O363),'ENGAGEMENTS 2026'!AE363))))</f>
        <v>550080</v>
      </c>
      <c r="K363" s="97" t="str">
        <f>IF(ISBLANK('ENGAGEMENTS 2026'!W363),"",'ENGAGEMENTS 2026'!W363)</f>
        <v/>
      </c>
      <c r="L363" s="73" t="str">
        <f t="shared" ca="1" si="10"/>
        <v/>
      </c>
      <c r="M363" t="str">
        <f t="shared" si="11"/>
        <v>En cours</v>
      </c>
      <c r="N363" t="str">
        <f>IF(ISBLANK('ENGAGEMENTS 2026'!C363),"",'ENGAGEMENTS 2026'!L363)</f>
        <v>Ordinaire</v>
      </c>
      <c r="O363" t="str">
        <f>IF(ISBLANK('ENGAGEMENTS 2026'!C363),"",'ENGAGEMENTS 2026'!M363)</f>
        <v>INVESTISSEMENT</v>
      </c>
      <c r="P363" t="str">
        <f>IF(ISBLANK('ENGAGEMENTS 2026'!C363),"",'ENGAGEMENTS 2026'!K363)</f>
        <v>PME</v>
      </c>
      <c r="Q363" t="str">
        <f>IF($A363="","",IF(OR($E363="INFRUCTUEUX",$E363="ANNULE"),$A363&amp;"|"&amp;(COUNTIFS($A$2:$A363,$A363,$E$2:$E363,"INFRUCTUEUX")+COUNTIFS($A$2:$A363,$A363,$E$2:$E363,"ANNULE")),""))</f>
        <v/>
      </c>
    </row>
    <row r="364" spans="1:17" x14ac:dyDescent="0.25">
      <c r="A364" t="str">
        <f>IF(ISBLANK('ENGAGEMENTS 2026'!C364),"",IF('ENGAGEMENTS 2026'!C364="DTSI","DCT",'ENGAGEMENTS 2026'!C364))</f>
        <v>DMPTV</v>
      </c>
      <c r="B364" t="str">
        <f>IF(ISBLANK('ENGAGEMENTS 2026'!C364),"",'ENGAGEMENTS 2026'!D364)</f>
        <v>RECONDUCTION</v>
      </c>
      <c r="C364" t="str">
        <f>IF(ISBLANK('ENGAGEMENTS 2026'!C364),"",'ENGAGEMENTS 2026'!E364)</f>
        <v>CONTRAT</v>
      </c>
      <c r="D364" t="str">
        <f>IF(ISBLANK('ENGAGEMENTS 2026'!C364),"",'ENGAGEMENTS 2026'!G364)</f>
        <v>le sponsoring du Festival "Mawazine Rytmes du monde" éditions 2024-2025-2026</v>
      </c>
      <c r="E364" t="str">
        <f>IF(ISBLANK('ENGAGEMENTS 2026'!C364),"",'ENGAGEMENTS 2026'!I364)</f>
        <v>APPROUVE</v>
      </c>
      <c r="F364" t="str">
        <f>IF(ISBLANK('ENGAGEMENTS 2026'!C364),"",'ENGAGEMENTS 2026'!J364)</f>
        <v>001220623/CT-SNRT</v>
      </c>
      <c r="G364" t="str">
        <f>IF(ISBLANK('ENGAGEMENTS 2026'!C364),"",'ENGAGEMENTS 2026'!M364)</f>
        <v>FONCTIONNEMENT</v>
      </c>
      <c r="H364" t="str">
        <f>IF(ISBLANK('ENGAGEMENTS 2026'!C364),"",'ENGAGEMENTS 2026'!AF364)</f>
        <v>ENGAGE</v>
      </c>
      <c r="I364" t="str">
        <f>IF(ISBLANK('ENGAGEMENTS 2026'!C364),"",'ENGAGEMENTS 2026'!H364)</f>
        <v>VALIDE</v>
      </c>
      <c r="J364" s="72">
        <f>IF(ISBLANK('ENGAGEMENTS 2026'!C364),"",IF(AND(OR($E364="INFRUCTUEUX",$E364="ANNULE"),$C364="AOO-M"),'ENGAGEMENTS 2026'!P364,IF($H364="EN COURS DE PREENGAGEMENT",'ENGAGEMENTS 2026'!O364,IF($H364="PREENGAGE",IF($E364="ATTRIBUE",'ENGAGEMENTS 2026'!AE364,'ENGAGEMENTS 2026'!O364),'ENGAGEMENTS 2026'!AE364))))</f>
        <v>10200000</v>
      </c>
      <c r="K364" s="97" t="str">
        <f>IF(ISBLANK('ENGAGEMENTS 2026'!W364),"",'ENGAGEMENTS 2026'!W364)</f>
        <v/>
      </c>
      <c r="L364" s="73" t="str">
        <f t="shared" ca="1" si="10"/>
        <v/>
      </c>
      <c r="M364" t="str">
        <f t="shared" si="11"/>
        <v>Engagé</v>
      </c>
      <c r="N364" t="str">
        <f>IF(ISBLANK('ENGAGEMENTS 2026'!C364),"",'ENGAGEMENTS 2026'!L364)</f>
        <v>Ordinaire</v>
      </c>
      <c r="O364" t="str">
        <f>IF(ISBLANK('ENGAGEMENTS 2026'!C364),"",'ENGAGEMENTS 2026'!M364)</f>
        <v>FONCTIONNEMENT</v>
      </c>
      <c r="P364" t="str">
        <f>IF(ISBLANK('ENGAGEMENTS 2026'!C364),"",'ENGAGEMENTS 2026'!K364)</f>
        <v>NON CONCERNE</v>
      </c>
      <c r="Q364" t="str">
        <f>IF($A364="","",IF(OR($E364="INFRUCTUEUX",$E364="ANNULE"),$A364&amp;"|"&amp;(COUNTIFS($A$2:$A364,$A364,$E$2:$E364,"INFRUCTUEUX")+COUNTIFS($A$2:$A364,$A364,$E$2:$E364,"ANNULE")),""))</f>
        <v/>
      </c>
    </row>
    <row r="365" spans="1:17" x14ac:dyDescent="0.25">
      <c r="A365" t="str">
        <f>IF(ISBLANK('ENGAGEMENTS 2026'!C365),"",IF('ENGAGEMENTS 2026'!C365="DTSI","DCT",'ENGAGEMENTS 2026'!C365))</f>
        <v>DMPTV</v>
      </c>
      <c r="B365" t="str">
        <f>IF(ISBLANK('ENGAGEMENTS 2026'!C365),"",'ENGAGEMENTS 2026'!D365)</f>
        <v>RECONDUCTION</v>
      </c>
      <c r="C365" t="str">
        <f>IF(ISBLANK('ENGAGEMENTS 2026'!C365),"",'ENGAGEMENTS 2026'!E365)</f>
        <v>CONTRAT</v>
      </c>
      <c r="D365" t="str">
        <f>IF(ISBLANK('ENGAGEMENTS 2026'!C365),"",'ENGAGEMENTS 2026'!G365)</f>
        <v>Achat d’espace publicitaires sur la presse digitale et la presse écrite pour la promotion des programmes de Ramadan 2026</v>
      </c>
      <c r="E365" t="str">
        <f>IF(ISBLANK('ENGAGEMENTS 2026'!C365),"",'ENGAGEMENTS 2026'!I365)</f>
        <v>APPROUVE</v>
      </c>
      <c r="F365" t="str">
        <f>IF(ISBLANK('ENGAGEMENTS 2026'!C365),"",'ENGAGEMENTS 2026'!J365)</f>
        <v>325 CT/SNRT/2026</v>
      </c>
      <c r="G365" t="str">
        <f>IF(ISBLANK('ENGAGEMENTS 2026'!C365),"",'ENGAGEMENTS 2026'!M365)</f>
        <v>FONCTIONNEMENT</v>
      </c>
      <c r="H365" t="str">
        <f>IF(ISBLANK('ENGAGEMENTS 2026'!C365),"",'ENGAGEMENTS 2026'!AF365)</f>
        <v>ENGAGE</v>
      </c>
      <c r="I365" t="str">
        <f>IF(ISBLANK('ENGAGEMENTS 2026'!C365),"",'ENGAGEMENTS 2026'!H365)</f>
        <v>VALIDE</v>
      </c>
      <c r="J365" s="72">
        <f>IF(ISBLANK('ENGAGEMENTS 2026'!C365),"",IF(AND(OR($E365="INFRUCTUEUX",$E365="ANNULE"),$C365="AOO-M"),'ENGAGEMENTS 2026'!P365,IF($H365="EN COURS DE PREENGAGEMENT",'ENGAGEMENTS 2026'!O365,IF($H365="PREENGAGE",IF($E365="ATTRIBUE",'ENGAGEMENTS 2026'!AE365,'ENGAGEMENTS 2026'!O365),'ENGAGEMENTS 2026'!AE365))))</f>
        <v>728483.45</v>
      </c>
      <c r="K365" s="97">
        <f>IF(ISBLANK('ENGAGEMENTS 2026'!W365),"",'ENGAGEMENTS 2026'!W365)</f>
        <v>46072</v>
      </c>
      <c r="L365" s="73">
        <f t="shared" ca="1" si="10"/>
        <v>216</v>
      </c>
      <c r="M365" t="str">
        <f t="shared" si="11"/>
        <v>Engagé</v>
      </c>
      <c r="N365" t="str">
        <f>IF(ISBLANK('ENGAGEMENTS 2026'!C365),"",'ENGAGEMENTS 2026'!L365)</f>
        <v>Ordinaire</v>
      </c>
      <c r="O365" t="str">
        <f>IF(ISBLANK('ENGAGEMENTS 2026'!C365),"",'ENGAGEMENTS 2026'!M365)</f>
        <v>FONCTIONNEMENT</v>
      </c>
      <c r="P365" t="str">
        <f>IF(ISBLANK('ENGAGEMENTS 2026'!C365),"",'ENGAGEMENTS 2026'!K365)</f>
        <v>NON CONCERNE</v>
      </c>
      <c r="Q365" t="str">
        <f>IF($A365="","",IF(OR($E365="INFRUCTUEUX",$E365="ANNULE"),$A365&amp;"|"&amp;(COUNTIFS($A$2:$A365,$A365,$E$2:$E365,"INFRUCTUEUX")+COUNTIFS($A$2:$A365,$A365,$E$2:$E365,"ANNULE")),""))</f>
        <v/>
      </c>
    </row>
    <row r="366" spans="1:17" x14ac:dyDescent="0.25">
      <c r="A366" t="str">
        <f>IF(ISBLANK('ENGAGEMENTS 2026'!C366),"",IF('ENGAGEMENTS 2026'!C366="DTSI","DCT",'ENGAGEMENTS 2026'!C366))</f>
        <v>DMPTV</v>
      </c>
      <c r="B366">
        <f>IF(ISBLANK('ENGAGEMENTS 2026'!C366),"",'ENGAGEMENTS 2026'!D366)</f>
        <v>0</v>
      </c>
      <c r="C366" t="str">
        <f>IF(ISBLANK('ENGAGEMENTS 2026'!C366),"",'ENGAGEMENTS 2026'!E366)</f>
        <v>BCL</v>
      </c>
      <c r="D366" t="str">
        <f>IF(ISBLANK('ENGAGEMENTS 2026'!C366),"",'ENGAGEMENTS 2026'!G366)</f>
        <v>Réalisation d’une étude marketing pour le compte de la SNRT</v>
      </c>
      <c r="E366" t="str">
        <f>IF(ISBLANK('ENGAGEMENTS 2026'!C366),"",'ENGAGEMENTS 2026'!I366)</f>
        <v>APPROUVE</v>
      </c>
      <c r="F366" t="str">
        <f>IF(ISBLANK('ENGAGEMENTS 2026'!C366),"",'ENGAGEMENTS 2026'!J366)</f>
        <v>26000003 CL</v>
      </c>
      <c r="G366" t="str">
        <f>IF(ISBLANK('ENGAGEMENTS 2026'!C366),"",'ENGAGEMENTS 2026'!M366)</f>
        <v>FONCTIONNEMENT</v>
      </c>
      <c r="H366" t="str">
        <f>IF(ISBLANK('ENGAGEMENTS 2026'!C366),"",'ENGAGEMENTS 2026'!AF366)</f>
        <v>ENGAGE</v>
      </c>
      <c r="I366" t="str">
        <f>IF(ISBLANK('ENGAGEMENTS 2026'!C366),"",'ENGAGEMENTS 2026'!H366)</f>
        <v>VALIDE</v>
      </c>
      <c r="J366" s="72">
        <f>IF(ISBLANK('ENGAGEMENTS 2026'!C366),"",IF(AND(OR($E366="INFRUCTUEUX",$E366="ANNULE"),$C366="AOO-M"),'ENGAGEMENTS 2026'!P366,IF($H366="EN COURS DE PREENGAGEMENT",'ENGAGEMENTS 2026'!O366,IF($H366="PREENGAGE",IF($E366="ATTRIBUE",'ENGAGEMENTS 2026'!AE366,'ENGAGEMENTS 2026'!O366),'ENGAGEMENTS 2026'!AE366))))</f>
        <v>112800</v>
      </c>
      <c r="K366" s="97">
        <f>IF(ISBLANK('ENGAGEMENTS 2026'!W366),"",'ENGAGEMENTS 2026'!W366)</f>
        <v>46072</v>
      </c>
      <c r="L366" s="73">
        <f t="shared" ca="1" si="10"/>
        <v>216</v>
      </c>
      <c r="M366" t="str">
        <f t="shared" si="11"/>
        <v>Engagé</v>
      </c>
      <c r="N366" t="str">
        <f>IF(ISBLANK('ENGAGEMENTS 2026'!C366),"",'ENGAGEMENTS 2026'!L366)</f>
        <v>Ordinaire</v>
      </c>
      <c r="O366" t="str">
        <f>IF(ISBLANK('ENGAGEMENTS 2026'!C366),"",'ENGAGEMENTS 2026'!M366)</f>
        <v>FONCTIONNEMENT</v>
      </c>
      <c r="P366" t="str">
        <f>IF(ISBLANK('ENGAGEMENTS 2026'!C366),"",'ENGAGEMENTS 2026'!K366)</f>
        <v>NON CONCERNE</v>
      </c>
      <c r="Q366" t="str">
        <f>IF($A366="","",IF(OR($E366="INFRUCTUEUX",$E366="ANNULE"),$A366&amp;"|"&amp;(COUNTIFS($A$2:$A366,$A366,$E$2:$E366,"INFRUCTUEUX")+COUNTIFS($A$2:$A366,$A366,$E$2:$E366,"ANNULE")),""))</f>
        <v/>
      </c>
    </row>
    <row r="367" spans="1:17" x14ac:dyDescent="0.25">
      <c r="A367" t="str">
        <f>IF(ISBLANK('ENGAGEMENTS 2026'!C367),"",IF('ENGAGEMENTS 2026'!C367="DTSI","DCT",'ENGAGEMENTS 2026'!C367))</f>
        <v>DPMG</v>
      </c>
      <c r="B367">
        <f>IF(ISBLANK('ENGAGEMENTS 2026'!C367),"",'ENGAGEMENTS 2026'!D367)</f>
        <v>0</v>
      </c>
      <c r="C367" t="str">
        <f>IF(ISBLANK('ENGAGEMENTS 2026'!C367),"",'ENGAGEMENTS 2026'!E367)</f>
        <v>BCL</v>
      </c>
      <c r="D367" t="str">
        <f>IF(ISBLANK('ENGAGEMENTS 2026'!C367),"",'ENGAGEMENTS 2026'!G367)</f>
        <v>Acquisition de cachet pour les besoins des différents entité de la SNRT pour l’année 2026</v>
      </c>
      <c r="E367" t="str">
        <f>IF(ISBLANK('ENGAGEMENTS 2026'!C367),"",'ENGAGEMENTS 2026'!I367)</f>
        <v>APPROUVE</v>
      </c>
      <c r="F367" t="str">
        <f>IF(ISBLANK('ENGAGEMENTS 2026'!C367),"",'ENGAGEMENTS 2026'!J367)</f>
        <v>26000004 CL</v>
      </c>
      <c r="G367" t="str">
        <f>IF(ISBLANK('ENGAGEMENTS 2026'!C367),"",'ENGAGEMENTS 2026'!M367)</f>
        <v>FONCTIONNEMENT</v>
      </c>
      <c r="H367" t="str">
        <f>IF(ISBLANK('ENGAGEMENTS 2026'!C367),"",'ENGAGEMENTS 2026'!AF367)</f>
        <v>ENGAGE</v>
      </c>
      <c r="I367" t="str">
        <f>IF(ISBLANK('ENGAGEMENTS 2026'!C367),"",'ENGAGEMENTS 2026'!H367)</f>
        <v>VALIDE</v>
      </c>
      <c r="J367" s="72">
        <f>IF(ISBLANK('ENGAGEMENTS 2026'!C367),"",IF(AND(OR($E367="INFRUCTUEUX",$E367="ANNULE"),$C367="AOO-M"),'ENGAGEMENTS 2026'!P367,IF($H367="EN COURS DE PREENGAGEMENT",'ENGAGEMENTS 2026'!O367,IF($H367="PREENGAGE",IF($E367="ATTRIBUE",'ENGAGEMENTS 2026'!AE367,'ENGAGEMENTS 2026'!O367),'ENGAGEMENTS 2026'!AE367))))</f>
        <v>66216</v>
      </c>
      <c r="K367" s="97" t="str">
        <f>IF(ISBLANK('ENGAGEMENTS 2026'!W367),"",'ENGAGEMENTS 2026'!W367)</f>
        <v/>
      </c>
      <c r="L367" s="73" t="str">
        <f t="shared" ca="1" si="10"/>
        <v/>
      </c>
      <c r="M367" t="str">
        <f t="shared" si="11"/>
        <v>Engagé</v>
      </c>
      <c r="N367" t="str">
        <f>IF(ISBLANK('ENGAGEMENTS 2026'!C367),"",'ENGAGEMENTS 2026'!L367)</f>
        <v>Ordinaire</v>
      </c>
      <c r="O367" t="str">
        <f>IF(ISBLANK('ENGAGEMENTS 2026'!C367),"",'ENGAGEMENTS 2026'!M367)</f>
        <v>FONCTIONNEMENT</v>
      </c>
      <c r="P367" t="str">
        <f>IF(ISBLANK('ENGAGEMENTS 2026'!C367),"",'ENGAGEMENTS 2026'!K367)</f>
        <v>NON CONCERNE</v>
      </c>
      <c r="Q367" t="str">
        <f>IF($A367="","",IF(OR($E367="INFRUCTUEUX",$E367="ANNULE"),$A367&amp;"|"&amp;(COUNTIFS($A$2:$A367,$A367,$E$2:$E367,"INFRUCTUEUX")+COUNTIFS($A$2:$A367,$A367,$E$2:$E367,"ANNULE")),""))</f>
        <v/>
      </c>
    </row>
    <row r="368" spans="1:17" x14ac:dyDescent="0.25">
      <c r="A368" t="str">
        <f>IF(ISBLANK('ENGAGEMENTS 2026'!C368),"",IF('ENGAGEMENTS 2026'!C368="DTSI","DCT",'ENGAGEMENTS 2026'!C368))</f>
        <v>DPMG</v>
      </c>
      <c r="B368">
        <f>IF(ISBLANK('ENGAGEMENTS 2026'!C368),"",'ENGAGEMENTS 2026'!D368)</f>
        <v>0</v>
      </c>
      <c r="C368" t="str">
        <f>IF(ISBLANK('ENGAGEMENTS 2026'!C368),"",'ENGAGEMENTS 2026'!E368)</f>
        <v>BCL</v>
      </c>
      <c r="D368" t="str">
        <f>IF(ISBLANK('ENGAGEMENTS 2026'!C368),"",'ENGAGEMENTS 2026'!G368)</f>
        <v>Impression numérique 4 couleurs de cartes de visites pour les besoins des différentes entités de la SNRT durant l’année 2026</v>
      </c>
      <c r="E368" t="str">
        <f>IF(ISBLANK('ENGAGEMENTS 2026'!C368),"",'ENGAGEMENTS 2026'!I368)</f>
        <v>APPROUVE</v>
      </c>
      <c r="F368" t="str">
        <f>IF(ISBLANK('ENGAGEMENTS 2026'!C368),"",'ENGAGEMENTS 2026'!J368)</f>
        <v>26000005 CL</v>
      </c>
      <c r="G368" t="str">
        <f>IF(ISBLANK('ENGAGEMENTS 2026'!C368),"",'ENGAGEMENTS 2026'!M368)</f>
        <v>FONCTIONNEMENT</v>
      </c>
      <c r="H368" t="str">
        <f>IF(ISBLANK('ENGAGEMENTS 2026'!C368),"",'ENGAGEMENTS 2026'!AF368)</f>
        <v>ENGAGE</v>
      </c>
      <c r="I368" t="str">
        <f>IF(ISBLANK('ENGAGEMENTS 2026'!C368),"",'ENGAGEMENTS 2026'!H368)</f>
        <v>VALIDE</v>
      </c>
      <c r="J368" s="72">
        <f>IF(ISBLANK('ENGAGEMENTS 2026'!C368),"",IF(AND(OR($E368="INFRUCTUEUX",$E368="ANNULE"),$C368="AOO-M"),'ENGAGEMENTS 2026'!P368,IF($H368="EN COURS DE PREENGAGEMENT",'ENGAGEMENTS 2026'!O368,IF($H368="PREENGAGE",IF($E368="ATTRIBUE",'ENGAGEMENTS 2026'!AE368,'ENGAGEMENTS 2026'!O368),'ENGAGEMENTS 2026'!AE368))))</f>
        <v>8754</v>
      </c>
      <c r="K368" s="97" t="str">
        <f>IF(ISBLANK('ENGAGEMENTS 2026'!W368),"",'ENGAGEMENTS 2026'!W368)</f>
        <v/>
      </c>
      <c r="L368" s="73" t="str">
        <f t="shared" ca="1" si="10"/>
        <v/>
      </c>
      <c r="M368" t="str">
        <f t="shared" si="11"/>
        <v>Engagé</v>
      </c>
      <c r="N368" t="str">
        <f>IF(ISBLANK('ENGAGEMENTS 2026'!C368),"",'ENGAGEMENTS 2026'!L368)</f>
        <v>Ordinaire</v>
      </c>
      <c r="O368" t="str">
        <f>IF(ISBLANK('ENGAGEMENTS 2026'!C368),"",'ENGAGEMENTS 2026'!M368)</f>
        <v>FONCTIONNEMENT</v>
      </c>
      <c r="P368" t="str">
        <f>IF(ISBLANK('ENGAGEMENTS 2026'!C368),"",'ENGAGEMENTS 2026'!K368)</f>
        <v>NON CONCERNE</v>
      </c>
      <c r="Q368" t="str">
        <f>IF($A368="","",IF(OR($E368="INFRUCTUEUX",$E368="ANNULE"),$A368&amp;"|"&amp;(COUNTIFS($A$2:$A368,$A368,$E$2:$E368,"INFRUCTUEUX")+COUNTIFS($A$2:$A368,$A368,$E$2:$E368,"ANNULE")),""))</f>
        <v/>
      </c>
    </row>
    <row r="369" spans="1:17" x14ac:dyDescent="0.25">
      <c r="A369" t="str">
        <f>IF(ISBLANK('ENGAGEMENTS 2026'!C369),"",IF('ENGAGEMENTS 2026'!C369="DTSI","DCT",'ENGAGEMENTS 2026'!C369))</f>
        <v>TV LAAYOUNE</v>
      </c>
      <c r="B369">
        <f>IF(ISBLANK('ENGAGEMENTS 2026'!C369),"",'ENGAGEMENTS 2026'!D369)</f>
        <v>0</v>
      </c>
      <c r="C369" t="str">
        <f>IF(ISBLANK('ENGAGEMENTS 2026'!C369),"",'ENGAGEMENTS 2026'!E369)</f>
        <v>BCL</v>
      </c>
      <c r="D369" t="str">
        <f>IF(ISBLANK('ENGAGEMENTS 2026'!C369),"",'ENGAGEMENTS 2026'!G369)</f>
        <v>Rupture de jeune et repas de Shour du personnel de la SNRT TV Laâyoune, Centre Émetteur TV/FM Laâyoune et Station Régionale du Radio Laâyoune du mois sacré de RAMADAN 1447/2026</v>
      </c>
      <c r="E369" t="str">
        <f>IF(ISBLANK('ENGAGEMENTS 2026'!C369),"",'ENGAGEMENTS 2026'!I369)</f>
        <v>APPROUVE</v>
      </c>
      <c r="F369" t="str">
        <f>IF(ISBLANK('ENGAGEMENTS 2026'!C369),"",'ENGAGEMENTS 2026'!J369)</f>
        <v>26000006 CL</v>
      </c>
      <c r="G369" t="str">
        <f>IF(ISBLANK('ENGAGEMENTS 2026'!C369),"",'ENGAGEMENTS 2026'!M369)</f>
        <v>FONCTIONNEMENT</v>
      </c>
      <c r="H369" t="str">
        <f>IF(ISBLANK('ENGAGEMENTS 2026'!C369),"",'ENGAGEMENTS 2026'!AF369)</f>
        <v>ENGAGE</v>
      </c>
      <c r="I369" t="str">
        <f>IF(ISBLANK('ENGAGEMENTS 2026'!C369),"",'ENGAGEMENTS 2026'!H369)</f>
        <v>VALIDE</v>
      </c>
      <c r="J369" s="72">
        <f>IF(ISBLANK('ENGAGEMENTS 2026'!C369),"",IF(AND(OR($E369="INFRUCTUEUX",$E369="ANNULE"),$C369="AOO-M"),'ENGAGEMENTS 2026'!P369,IF($H369="EN COURS DE PREENGAGEMENT",'ENGAGEMENTS 2026'!O369,IF($H369="PREENGAGE",IF($E369="ATTRIBUE",'ENGAGEMENTS 2026'!AE369,'ENGAGEMENTS 2026'!O369),'ENGAGEMENTS 2026'!AE369))))</f>
        <v>109350</v>
      </c>
      <c r="K369" s="97">
        <f>IF(ISBLANK('ENGAGEMENTS 2026'!W369),"",'ENGAGEMENTS 2026'!W369)</f>
        <v>46069</v>
      </c>
      <c r="L369" s="73">
        <f t="shared" ca="1" si="10"/>
        <v>219</v>
      </c>
      <c r="M369" t="str">
        <f t="shared" si="11"/>
        <v>Engagé</v>
      </c>
      <c r="N369" t="str">
        <f>IF(ISBLANK('ENGAGEMENTS 2026'!C369),"",'ENGAGEMENTS 2026'!L369)</f>
        <v>Ordinaire</v>
      </c>
      <c r="O369" t="str">
        <f>IF(ISBLANK('ENGAGEMENTS 2026'!C369),"",'ENGAGEMENTS 2026'!M369)</f>
        <v>FONCTIONNEMENT</v>
      </c>
      <c r="P369" t="str">
        <f>IF(ISBLANK('ENGAGEMENTS 2026'!C369),"",'ENGAGEMENTS 2026'!K369)</f>
        <v>NON CONCERNE</v>
      </c>
      <c r="Q369" t="str">
        <f>IF($A369="","",IF(OR($E369="INFRUCTUEUX",$E369="ANNULE"),$A369&amp;"|"&amp;(COUNTIFS($A$2:$A369,$A369,$E$2:$E369,"INFRUCTUEUX")+COUNTIFS($A$2:$A369,$A369,$E$2:$E369,"ANNULE")),""))</f>
        <v/>
      </c>
    </row>
    <row r="370" spans="1:17" x14ac:dyDescent="0.25">
      <c r="A370" t="str">
        <f>IF(ISBLANK('ENGAGEMENTS 2026'!C370),"",IF('ENGAGEMENTS 2026'!C370="DTSI","DCT",'ENGAGEMENTS 2026'!C370))</f>
        <v>DCT</v>
      </c>
      <c r="B370" t="str">
        <f>IF(ISBLANK('ENGAGEMENTS 2026'!C370),"",'ENGAGEMENTS 2026'!D370)</f>
        <v>15 AOM/SNRT</v>
      </c>
      <c r="C370" t="str">
        <f>IF(ISBLANK('ENGAGEMENTS 2026'!C370),"",'ENGAGEMENTS 2026'!E370)</f>
        <v>AOO-M</v>
      </c>
      <c r="D370" t="str">
        <f>IF(ISBLANK('ENGAGEMENTS 2026'!C370),"",'ENGAGEMENTS 2026'!G370)</f>
        <v>La fourniture et la mise en service de serveurs haute performance destinés aux applications d’intelligence artificielle et d’apprentissage automatique pour les besoins de la SNRT</v>
      </c>
      <c r="E370" t="str">
        <f>IF(ISBLANK('ENGAGEMENTS 2026'!C370),"",'ENGAGEMENTS 2026'!I370)</f>
        <v>ANNULE</v>
      </c>
      <c r="F370">
        <f>IF(ISBLANK('ENGAGEMENTS 2026'!C370),"",'ENGAGEMENTS 2026'!J370)</f>
        <v>0</v>
      </c>
      <c r="G370" t="str">
        <f>IF(ISBLANK('ENGAGEMENTS 2026'!C370),"",'ENGAGEMENTS 2026'!M370)</f>
        <v>INVESTISSEMENT</v>
      </c>
      <c r="H370" t="str">
        <f>IF(ISBLANK('ENGAGEMENTS 2026'!C370),"",'ENGAGEMENTS 2026'!AF370)</f>
        <v>NON ENGAGE</v>
      </c>
      <c r="I370" t="str">
        <f>IF(ISBLANK('ENGAGEMENTS 2026'!C370),"",'ENGAGEMENTS 2026'!H370)</f>
        <v>ANNULE</v>
      </c>
      <c r="J370" s="72">
        <f>IF(ISBLANK('ENGAGEMENTS 2026'!C370),"",IF(AND(OR($E370="INFRUCTUEUX",$E370="ANNULE"),$C370="AOO-M"),'ENGAGEMENTS 2026'!P370,IF($H370="EN COURS DE PREENGAGEMENT",'ENGAGEMENTS 2026'!O370,IF($H370="PREENGAGE",IF($E370="ATTRIBUE",'ENGAGEMENTS 2026'!AE370,'ENGAGEMENTS 2026'!O370),'ENGAGEMENTS 2026'!AE370))))</f>
        <v>1906704</v>
      </c>
      <c r="K370" s="97">
        <f>IF(ISBLANK('ENGAGEMENTS 2026'!W370),"",'ENGAGEMENTS 2026'!W370)</f>
        <v>46073</v>
      </c>
      <c r="L370" s="73">
        <f t="shared" ca="1" si="10"/>
        <v>215</v>
      </c>
      <c r="M370" t="str">
        <f t="shared" si="11"/>
        <v>Clôturé sans suite</v>
      </c>
      <c r="N370" t="str">
        <f>IF(ISBLANK('ENGAGEMENTS 2026'!C370),"",'ENGAGEMENTS 2026'!L370)</f>
        <v>Ordinaire</v>
      </c>
      <c r="O370" t="str">
        <f>IF(ISBLANK('ENGAGEMENTS 2026'!C370),"",'ENGAGEMENTS 2026'!M370)</f>
        <v>INVESTISSEMENT</v>
      </c>
      <c r="P370" t="str">
        <f>IF(ISBLANK('ENGAGEMENTS 2026'!C370),"",'ENGAGEMENTS 2026'!K370)</f>
        <v>GENERAL</v>
      </c>
      <c r="Q370" t="str">
        <f>IF($A370="","",IF(OR($E370="INFRUCTUEUX",$E370="ANNULE"),$A370&amp;"|"&amp;(COUNTIFS($A$2:$A370,$A370,$E$2:$E370,"INFRUCTUEUX")+COUNTIFS($A$2:$A370,$A370,$E$2:$E370,"ANNULE")),""))</f>
        <v>DCT|2</v>
      </c>
    </row>
    <row r="371" spans="1:17" x14ac:dyDescent="0.25">
      <c r="A371" t="str">
        <f>IF(ISBLANK('ENGAGEMENTS 2026'!C371),"",IF('ENGAGEMENTS 2026'!C371="DTSI","DCT",'ENGAGEMENTS 2026'!C371))</f>
        <v>DCT</v>
      </c>
      <c r="B371" t="str">
        <f>IF(ISBLANK('ENGAGEMENTS 2026'!C371),"",'ENGAGEMENTS 2026'!D371)</f>
        <v>15 AOM/SNRT</v>
      </c>
      <c r="C371" t="str">
        <f>IF(ISBLANK('ENGAGEMENTS 2026'!C371),"",'ENGAGEMENTS 2026'!E371)</f>
        <v>AOO-M</v>
      </c>
      <c r="D371" t="str">
        <f>IF(ISBLANK('ENGAGEMENTS 2026'!C371),"",'ENGAGEMENTS 2026'!G371)</f>
        <v>La fourniture et la mise en service d’infrastructures informatiques haute performance pour les applications d’intelligences artificielle pour les besoins de la SNRT</v>
      </c>
      <c r="E371" t="str">
        <f>IF(ISBLANK('ENGAGEMENTS 2026'!C371),"",'ENGAGEMENTS 2026'!I371)</f>
        <v>INFRUCTUEUX</v>
      </c>
      <c r="F371">
        <f>IF(ISBLANK('ENGAGEMENTS 2026'!C371),"",'ENGAGEMENTS 2026'!J371)</f>
        <v>0</v>
      </c>
      <c r="G371" t="str">
        <f>IF(ISBLANK('ENGAGEMENTS 2026'!C371),"",'ENGAGEMENTS 2026'!M371)</f>
        <v>INVESTISSEMENT</v>
      </c>
      <c r="H371" t="str">
        <f>IF(ISBLANK('ENGAGEMENTS 2026'!C371),"",'ENGAGEMENTS 2026'!AF371)</f>
        <v>NON ENGAGE</v>
      </c>
      <c r="I371" t="str">
        <f>IF(ISBLANK('ENGAGEMENTS 2026'!C371),"",'ENGAGEMENTS 2026'!H371)</f>
        <v>INFRUCTUEUX</v>
      </c>
      <c r="J371" s="72">
        <f>IF(ISBLANK('ENGAGEMENTS 2026'!C371),"",IF(AND(OR($E371="INFRUCTUEUX",$E371="ANNULE"),$C371="AOO-M"),'ENGAGEMENTS 2026'!P371,IF($H371="EN COURS DE PREENGAGEMENT",'ENGAGEMENTS 2026'!O371,IF($H371="PREENGAGE",IF($E371="ATTRIBUE",'ENGAGEMENTS 2026'!AE371,'ENGAGEMENTS 2026'!O371),'ENGAGEMENTS 2026'!AE371))))</f>
        <v>677484</v>
      </c>
      <c r="K371" s="97">
        <f>IF(ISBLANK('ENGAGEMENTS 2026'!W371),"",'ENGAGEMENTS 2026'!W371)</f>
        <v>46073</v>
      </c>
      <c r="L371" s="73">
        <f t="shared" ca="1" si="10"/>
        <v>215</v>
      </c>
      <c r="M371" t="str">
        <f t="shared" si="11"/>
        <v>Clôturé sans suite</v>
      </c>
      <c r="N371" t="str">
        <f>IF(ISBLANK('ENGAGEMENTS 2026'!C371),"",'ENGAGEMENTS 2026'!L371)</f>
        <v>Ordinaire</v>
      </c>
      <c r="O371" t="str">
        <f>IF(ISBLANK('ENGAGEMENTS 2026'!C371),"",'ENGAGEMENTS 2026'!M371)</f>
        <v>INVESTISSEMENT</v>
      </c>
      <c r="P371" t="str">
        <f>IF(ISBLANK('ENGAGEMENTS 2026'!C371),"",'ENGAGEMENTS 2026'!K371)</f>
        <v>GENERAL</v>
      </c>
      <c r="Q371" t="str">
        <f>IF($A371="","",IF(OR($E371="INFRUCTUEUX",$E371="ANNULE"),$A371&amp;"|"&amp;(COUNTIFS($A$2:$A371,$A371,$E$2:$E371,"INFRUCTUEUX")+COUNTIFS($A$2:$A371,$A371,$E$2:$E371,"ANNULE")),""))</f>
        <v>DCT|3</v>
      </c>
    </row>
    <row r="372" spans="1:17" x14ac:dyDescent="0.25">
      <c r="A372" t="str">
        <f>IF(ISBLANK('ENGAGEMENTS 2026'!C372),"",IF('ENGAGEMENTS 2026'!C372="DTSI","DCT",'ENGAGEMENTS 2026'!C372))</f>
        <v>DCT</v>
      </c>
      <c r="B372" t="str">
        <f>IF(ISBLANK('ENGAGEMENTS 2026'!C372),"",'ENGAGEMENTS 2026'!D372)</f>
        <v>11 AOM/SNRT</v>
      </c>
      <c r="C372" t="str">
        <f>IF(ISBLANK('ENGAGEMENTS 2026'!C372),"",'ENGAGEMENTS 2026'!E372)</f>
        <v>AOO-M</v>
      </c>
      <c r="D372" t="str">
        <f>IF(ISBLANK('ENGAGEMENTS 2026'!C372),"",'ENGAGEMENTS 2026'!G372)</f>
        <v>La fourniture d’une solution DLP « Data Loss Prevention »pour les besoins de la SNRT</v>
      </c>
      <c r="E372" t="str">
        <f>IF(ISBLANK('ENGAGEMENTS 2026'!C372),"",'ENGAGEMENTS 2026'!I372)</f>
        <v>APPROUVE</v>
      </c>
      <c r="F372" t="str">
        <f>IF(ISBLANK('ENGAGEMENTS 2026'!C372),"",'ENGAGEMENTS 2026'!J372)</f>
        <v>12M/2026</v>
      </c>
      <c r="G372" t="str">
        <f>IF(ISBLANK('ENGAGEMENTS 2026'!C372),"",'ENGAGEMENTS 2026'!M372)</f>
        <v>INVESTISSEMENT</v>
      </c>
      <c r="H372" t="str">
        <f>IF(ISBLANK('ENGAGEMENTS 2026'!C372),"",'ENGAGEMENTS 2026'!AF372)</f>
        <v>ENGAGE</v>
      </c>
      <c r="I372" t="str">
        <f>IF(ISBLANK('ENGAGEMENTS 2026'!C372),"",'ENGAGEMENTS 2026'!H372)</f>
        <v>VALIDE</v>
      </c>
      <c r="J372" s="72">
        <f>IF(ISBLANK('ENGAGEMENTS 2026'!C372),"",IF(AND(OR($E372="INFRUCTUEUX",$E372="ANNULE"),$C372="AOO-M"),'ENGAGEMENTS 2026'!P372,IF($H372="EN COURS DE PREENGAGEMENT",'ENGAGEMENTS 2026'!O372,IF($H372="PREENGAGE",IF($E372="ATTRIBUE",'ENGAGEMENTS 2026'!AE372,'ENGAGEMENTS 2026'!O372),'ENGAGEMENTS 2026'!AE372))))</f>
        <v>166800</v>
      </c>
      <c r="K372" s="97">
        <f>IF(ISBLANK('ENGAGEMENTS 2026'!W372),"",'ENGAGEMENTS 2026'!W372)</f>
        <v>46073</v>
      </c>
      <c r="L372" s="73">
        <f t="shared" ca="1" si="10"/>
        <v>215</v>
      </c>
      <c r="M372" t="str">
        <f t="shared" si="11"/>
        <v>Engagé</v>
      </c>
      <c r="N372" t="str">
        <f>IF(ISBLANK('ENGAGEMENTS 2026'!C372),"",'ENGAGEMENTS 2026'!L372)</f>
        <v>REPORT BUDGET ANNEE ANTERIEURE</v>
      </c>
      <c r="O372" t="str">
        <f>IF(ISBLANK('ENGAGEMENTS 2026'!C372),"",'ENGAGEMENTS 2026'!M372)</f>
        <v>INVESTISSEMENT</v>
      </c>
      <c r="P372" t="str">
        <f>IF(ISBLANK('ENGAGEMENTS 2026'!C372),"",'ENGAGEMENTS 2026'!K372)</f>
        <v>PME</v>
      </c>
      <c r="Q372" t="str">
        <f>IF($A372="","",IF(OR($E372="INFRUCTUEUX",$E372="ANNULE"),$A372&amp;"|"&amp;(COUNTIFS($A$2:$A372,$A372,$E$2:$E372,"INFRUCTUEUX")+COUNTIFS($A$2:$A372,$A372,$E$2:$E372,"ANNULE")),""))</f>
        <v/>
      </c>
    </row>
    <row r="373" spans="1:17" x14ac:dyDescent="0.25">
      <c r="A373" t="str">
        <f>IF(ISBLANK('ENGAGEMENTS 2026'!C373),"",IF('ENGAGEMENTS 2026'!C373="DTSI","DCT",'ENGAGEMENTS 2026'!C373))</f>
        <v>TDF -SITES</v>
      </c>
      <c r="B373" t="str">
        <f>IF(ISBLANK('ENGAGEMENTS 2026'!C373),"",'ENGAGEMENTS 2026'!D373)</f>
        <v>96 AOM/SNRT</v>
      </c>
      <c r="C373" t="str">
        <f>IF(ISBLANK('ENGAGEMENTS 2026'!C373),"",'ENGAGEMENTS 2026'!E373)</f>
        <v>AOO-M</v>
      </c>
      <c r="D373" t="str">
        <f>IF(ISBLANK('ENGAGEMENTS 2026'!C373),"",'ENGAGEMENTS 2026'!G373)</f>
        <v>Fourniture de convertisseurs « Electrique/ Optique » - « Optique/ Electrique » bidirectionnels pour les signaux électriques SDI, ASI et IP.</v>
      </c>
      <c r="E373" t="str">
        <f>IF(ISBLANK('ENGAGEMENTS 2026'!C373),"",'ENGAGEMENTS 2026'!I373)</f>
        <v>APPROUVE</v>
      </c>
      <c r="F373" t="str">
        <f>IF(ISBLANK('ENGAGEMENTS 2026'!C373),"",'ENGAGEMENTS 2026'!J373)</f>
        <v>06M/2026</v>
      </c>
      <c r="G373" t="str">
        <f>IF(ISBLANK('ENGAGEMENTS 2026'!C373),"",'ENGAGEMENTS 2026'!M373)</f>
        <v>INVESTISSEMENT</v>
      </c>
      <c r="H373" t="str">
        <f>IF(ISBLANK('ENGAGEMENTS 2026'!C373),"",'ENGAGEMENTS 2026'!AF373)</f>
        <v>ENGAGE</v>
      </c>
      <c r="I373" t="str">
        <f>IF(ISBLANK('ENGAGEMENTS 2026'!C373),"",'ENGAGEMENTS 2026'!H373)</f>
        <v>VALIDE</v>
      </c>
      <c r="J373" s="72">
        <f>IF(ISBLANK('ENGAGEMENTS 2026'!C373),"",IF(AND(OR($E373="INFRUCTUEUX",$E373="ANNULE"),$C373="AOO-M"),'ENGAGEMENTS 2026'!P373,IF($H373="EN COURS DE PREENGAGEMENT",'ENGAGEMENTS 2026'!O373,IF($H373="PREENGAGE",IF($E373="ATTRIBUE",'ENGAGEMENTS 2026'!AE373,'ENGAGEMENTS 2026'!O373),'ENGAGEMENTS 2026'!AE373))))</f>
        <v>1581600</v>
      </c>
      <c r="K373" s="97">
        <f>IF(ISBLANK('ENGAGEMENTS 2026'!W373),"",'ENGAGEMENTS 2026'!W373)</f>
        <v>46073</v>
      </c>
      <c r="L373" s="73">
        <f t="shared" ca="1" si="10"/>
        <v>215</v>
      </c>
      <c r="M373" t="str">
        <f t="shared" si="11"/>
        <v>Engagé</v>
      </c>
      <c r="N373" t="str">
        <f>IF(ISBLANK('ENGAGEMENTS 2026'!C373),"",'ENGAGEMENTS 2026'!L373)</f>
        <v>REPORT BUDGET ANNEE ANTERIEURE</v>
      </c>
      <c r="O373" t="str">
        <f>IF(ISBLANK('ENGAGEMENTS 2026'!C373),"",'ENGAGEMENTS 2026'!M373)</f>
        <v>INVESTISSEMENT</v>
      </c>
      <c r="P373" t="str">
        <f>IF(ISBLANK('ENGAGEMENTS 2026'!C373),"",'ENGAGEMENTS 2026'!K373)</f>
        <v>GENERAL</v>
      </c>
      <c r="Q373" t="str">
        <f>IF($A373="","",IF(OR($E373="INFRUCTUEUX",$E373="ANNULE"),$A373&amp;"|"&amp;(COUNTIFS($A$2:$A373,$A373,$E$2:$E373,"INFRUCTUEUX")+COUNTIFS($A$2:$A373,$A373,$E$2:$E373,"ANNULE")),""))</f>
        <v/>
      </c>
    </row>
    <row r="374" spans="1:17" x14ac:dyDescent="0.25">
      <c r="A374" t="str">
        <f>IF(ISBLANK('ENGAGEMENTS 2026'!C374),"",IF('ENGAGEMENTS 2026'!C374="DTSI","DCT",'ENGAGEMENTS 2026'!C374))</f>
        <v>DRPSD</v>
      </c>
      <c r="B374" t="str">
        <f>IF(ISBLANK('ENGAGEMENTS 2026'!C374),"",'ENGAGEMENTS 2026'!D374)</f>
        <v>EXCLUSIVITÉ</v>
      </c>
      <c r="C374" t="str">
        <f>IF(ISBLANK('ENGAGEMENTS 2026'!C374),"",'ENGAGEMENTS 2026'!E374)</f>
        <v>CONTRAT</v>
      </c>
      <c r="D374" t="str">
        <f>IF(ISBLANK('ENGAGEMENTS 2026'!C374),"",'ENGAGEMENTS 2026'!G374)</f>
        <v>La souscription par la SNRT aux services de mesures d’audience suivants : Planview TV, Radiomat, Fichier Mediapilot, OTVY, Souscription à 21 cibles spécifiques, FICHIER BI, Intégration de la Chaîne Tamazight à Planview, Fichier Mediapilot RADIO</v>
      </c>
      <c r="E374" t="str">
        <f>IF(ISBLANK('ENGAGEMENTS 2026'!C374),"",'ENGAGEMENTS 2026'!I374)</f>
        <v>APPROUVE</v>
      </c>
      <c r="F374" t="str">
        <f>IF(ISBLANK('ENGAGEMENTS 2026'!C374),"",'ENGAGEMENTS 2026'!J374)</f>
        <v>001/2026</v>
      </c>
      <c r="G374" t="str">
        <f>IF(ISBLANK('ENGAGEMENTS 2026'!C374),"",'ENGAGEMENTS 2026'!M374)</f>
        <v>FONCTIONNEMENT</v>
      </c>
      <c r="H374" t="str">
        <f>IF(ISBLANK('ENGAGEMENTS 2026'!C374),"",'ENGAGEMENTS 2026'!AF374)</f>
        <v>ENGAGE</v>
      </c>
      <c r="I374" t="str">
        <f>IF(ISBLANK('ENGAGEMENTS 2026'!C374),"",'ENGAGEMENTS 2026'!H374)</f>
        <v>VALIDE</v>
      </c>
      <c r="J374" s="72">
        <f>IF(ISBLANK('ENGAGEMENTS 2026'!C374),"",IF(AND(OR($E374="INFRUCTUEUX",$E374="ANNULE"),$C374="AOO-M"),'ENGAGEMENTS 2026'!P374,IF($H374="EN COURS DE PREENGAGEMENT",'ENGAGEMENTS 2026'!O374,IF($H374="PREENGAGE",IF($E374="ATTRIBUE",'ENGAGEMENTS 2026'!AE374,'ENGAGEMENTS 2026'!O374),'ENGAGEMENTS 2026'!AE374))))</f>
        <v>369960</v>
      </c>
      <c r="K374" s="97">
        <f>IF(ISBLANK('ENGAGEMENTS 2026'!W374),"",'ENGAGEMENTS 2026'!W374)</f>
        <v>46387</v>
      </c>
      <c r="L374" s="73">
        <f t="shared" ca="1" si="10"/>
        <v>-99</v>
      </c>
      <c r="M374" t="str">
        <f t="shared" si="11"/>
        <v>Engagé</v>
      </c>
      <c r="N374" t="str">
        <f>IF(ISBLANK('ENGAGEMENTS 2026'!C374),"",'ENGAGEMENTS 2026'!L374)</f>
        <v>Ordinaire</v>
      </c>
      <c r="O374" t="str">
        <f>IF(ISBLANK('ENGAGEMENTS 2026'!C374),"",'ENGAGEMENTS 2026'!M374)</f>
        <v>FONCTIONNEMENT</v>
      </c>
      <c r="P374" t="str">
        <f>IF(ISBLANK('ENGAGEMENTS 2026'!C374),"",'ENGAGEMENTS 2026'!K374)</f>
        <v>NON CONCERNE</v>
      </c>
      <c r="Q374" t="str">
        <f>IF($A374="","",IF(OR($E374="INFRUCTUEUX",$E374="ANNULE"),$A374&amp;"|"&amp;(COUNTIFS($A$2:$A374,$A374,$E$2:$E374,"INFRUCTUEUX")+COUNTIFS($A$2:$A374,$A374,$E$2:$E374,"ANNULE")),""))</f>
        <v/>
      </c>
    </row>
    <row r="375" spans="1:17" x14ac:dyDescent="0.25">
      <c r="A375" t="str">
        <f>IF(ISBLANK('ENGAGEMENTS 2026'!C375),"",IF('ENGAGEMENTS 2026'!C375="DTSI","DCT",'ENGAGEMENTS 2026'!C375))</f>
        <v>DRPSD</v>
      </c>
      <c r="B375" t="str">
        <f>IF(ISBLANK('ENGAGEMENTS 2026'!C375),"",'ENGAGEMENTS 2026'!D375)</f>
        <v>EXCLUSIVITÉ</v>
      </c>
      <c r="C375" t="str">
        <f>IF(ISBLANK('ENGAGEMENTS 2026'!C375),"",'ENGAGEMENTS 2026'!E375)</f>
        <v>CONTRAT</v>
      </c>
      <c r="D375" t="str">
        <f>IF(ISBLANK('ENGAGEMENTS 2026'!C375),"",'ENGAGEMENTS 2026'!G375)</f>
        <v>Adhésion à l’EGTA année 2026</v>
      </c>
      <c r="E375" t="str">
        <f>IF(ISBLANK('ENGAGEMENTS 2026'!C375),"",'ENGAGEMENTS 2026'!I375)</f>
        <v>APPROUVE</v>
      </c>
      <c r="F375">
        <f>IF(ISBLANK('ENGAGEMENTS 2026'!C375),"",'ENGAGEMENTS 2026'!J375)</f>
        <v>0</v>
      </c>
      <c r="G375" t="str">
        <f>IF(ISBLANK('ENGAGEMENTS 2026'!C375),"",'ENGAGEMENTS 2026'!M375)</f>
        <v>FONCTIONNEMENT</v>
      </c>
      <c r="H375" t="str">
        <f>IF(ISBLANK('ENGAGEMENTS 2026'!C375),"",'ENGAGEMENTS 2026'!AF375)</f>
        <v>ENGAGE</v>
      </c>
      <c r="I375" t="str">
        <f>IF(ISBLANK('ENGAGEMENTS 2026'!C375),"",'ENGAGEMENTS 2026'!H375)</f>
        <v>VALIDE</v>
      </c>
      <c r="J375" s="72">
        <f>IF(ISBLANK('ENGAGEMENTS 2026'!C375),"",IF(AND(OR($E375="INFRUCTUEUX",$E375="ANNULE"),$C375="AOO-M"),'ENGAGEMENTS 2026'!P375,IF($H375="EN COURS DE PREENGAGEMENT",'ENGAGEMENTS 2026'!O375,IF($H375="PREENGAGE",IF($E375="ATTRIBUE",'ENGAGEMENTS 2026'!AE375,'ENGAGEMENTS 2026'!O375),'ENGAGEMENTS 2026'!AE375))))</f>
        <v>113711.51</v>
      </c>
      <c r="K375" s="97">
        <f>IF(ISBLANK('ENGAGEMENTS 2026'!W375),"",'ENGAGEMENTS 2026'!W375)</f>
        <v>46022</v>
      </c>
      <c r="L375" s="73">
        <f t="shared" ca="1" si="10"/>
        <v>266</v>
      </c>
      <c r="M375" t="str">
        <f t="shared" si="11"/>
        <v>Engagé</v>
      </c>
      <c r="N375" t="str">
        <f>IF(ISBLANK('ENGAGEMENTS 2026'!C375),"",'ENGAGEMENTS 2026'!L375)</f>
        <v>Ordinaire</v>
      </c>
      <c r="O375" t="str">
        <f>IF(ISBLANK('ENGAGEMENTS 2026'!C375),"",'ENGAGEMENTS 2026'!M375)</f>
        <v>FONCTIONNEMENT</v>
      </c>
      <c r="P375" t="str">
        <f>IF(ISBLANK('ENGAGEMENTS 2026'!C375),"",'ENGAGEMENTS 2026'!K375)</f>
        <v>NON CONCERNE</v>
      </c>
      <c r="Q375" t="str">
        <f>IF($A375="","",IF(OR($E375="INFRUCTUEUX",$E375="ANNULE"),$A375&amp;"|"&amp;(COUNTIFS($A$2:$A375,$A375,$E$2:$E375,"INFRUCTUEUX")+COUNTIFS($A$2:$A375,$A375,$E$2:$E375,"ANNULE")),""))</f>
        <v/>
      </c>
    </row>
    <row r="376" spans="1:17" x14ac:dyDescent="0.25">
      <c r="A376" t="str">
        <f>IF(ISBLANK('ENGAGEMENTS 2026'!C376),"",IF('ENGAGEMENTS 2026'!C376="DTSI","DCT",'ENGAGEMENTS 2026'!C376))</f>
        <v>TDF-EXP&amp;MAIN</v>
      </c>
      <c r="B376" t="str">
        <f>IF(ISBLANK('ENGAGEMENTS 2026'!C376),"",'ENGAGEMENTS 2026'!D376)</f>
        <v>09 AOM/SNRT</v>
      </c>
      <c r="C376" t="str">
        <f>IF(ISBLANK('ENGAGEMENTS 2026'!C376),"",'ENGAGEMENTS 2026'!E376)</f>
        <v>AOO-M</v>
      </c>
      <c r="D376" t="str">
        <f>IF(ISBLANK('ENGAGEMENTS 2026'!C376),"",'ENGAGEMENTS 2026'!G376)</f>
        <v>Acquisition de matériel technique et informatique pour l’extension de l’outil digital de gestion des ressources techniques et humaines de l’exploitation et de la maintenance</v>
      </c>
      <c r="E376" t="str">
        <f>IF(ISBLANK('ENGAGEMENTS 2026'!C376),"",'ENGAGEMENTS 2026'!I376)</f>
        <v>INFRUCTUEUX</v>
      </c>
      <c r="F376">
        <f>IF(ISBLANK('ENGAGEMENTS 2026'!C376),"",'ENGAGEMENTS 2026'!J376)</f>
        <v>0</v>
      </c>
      <c r="G376" t="str">
        <f>IF(ISBLANK('ENGAGEMENTS 2026'!C376),"",'ENGAGEMENTS 2026'!M376)</f>
        <v>INVESTISSEMENT</v>
      </c>
      <c r="H376" t="str">
        <f>IF(ISBLANK('ENGAGEMENTS 2026'!C376),"",'ENGAGEMENTS 2026'!AF376)</f>
        <v>NON ENGAGE</v>
      </c>
      <c r="I376" t="str">
        <f>IF(ISBLANK('ENGAGEMENTS 2026'!C376),"",'ENGAGEMENTS 2026'!H376)</f>
        <v>INFRUCTUEUX</v>
      </c>
      <c r="J376" s="72">
        <f>IF(ISBLANK('ENGAGEMENTS 2026'!C376),"",IF(AND(OR($E376="INFRUCTUEUX",$E376="ANNULE"),$C376="AOO-M"),'ENGAGEMENTS 2026'!P376,IF($H376="EN COURS DE PREENGAGEMENT",'ENGAGEMENTS 2026'!O376,IF($H376="PREENGAGE",IF($E376="ATTRIBUE",'ENGAGEMENTS 2026'!AE376,'ENGAGEMENTS 2026'!O376),'ENGAGEMENTS 2026'!AE376))))</f>
        <v>540000</v>
      </c>
      <c r="K376" s="97">
        <f>IF(ISBLANK('ENGAGEMENTS 2026'!W376),"",'ENGAGEMENTS 2026'!W376)</f>
        <v>46080</v>
      </c>
      <c r="L376" s="73">
        <f t="shared" ca="1" si="10"/>
        <v>208</v>
      </c>
      <c r="M376" t="str">
        <f t="shared" si="11"/>
        <v>Clôturé sans suite</v>
      </c>
      <c r="N376" t="str">
        <f>IF(ISBLANK('ENGAGEMENTS 2026'!C376),"",'ENGAGEMENTS 2026'!L376)</f>
        <v>REPORT BUDGET ANNEE ANTERIEURE</v>
      </c>
      <c r="O376" t="str">
        <f>IF(ISBLANK('ENGAGEMENTS 2026'!C376),"",'ENGAGEMENTS 2026'!M376)</f>
        <v>INVESTISSEMENT</v>
      </c>
      <c r="P376" t="str">
        <f>IF(ISBLANK('ENGAGEMENTS 2026'!C376),"",'ENGAGEMENTS 2026'!K376)</f>
        <v>GENERAL</v>
      </c>
      <c r="Q376" t="str">
        <f>IF($A376="","",IF(OR($E376="INFRUCTUEUX",$E376="ANNULE"),$A376&amp;"|"&amp;(COUNTIFS($A$2:$A376,$A376,$E$2:$E376,"INFRUCTUEUX")+COUNTIFS($A$2:$A376,$A376,$E$2:$E376,"ANNULE")),""))</f>
        <v>TDF-EXP&amp;MAIN|1</v>
      </c>
    </row>
    <row r="377" spans="1:17" x14ac:dyDescent="0.25">
      <c r="A377" t="str">
        <f>IF(ISBLANK('ENGAGEMENTS 2026'!C377),"",IF('ENGAGEMENTS 2026'!C377="DTSI","DCT",'ENGAGEMENTS 2026'!C377))</f>
        <v>TDF -SITES</v>
      </c>
      <c r="B377" t="str">
        <f>IF(ISBLANK('ENGAGEMENTS 2026'!C377),"",'ENGAGEMENTS 2026'!D377)</f>
        <v>75AOM/SNRT</v>
      </c>
      <c r="C377" t="str">
        <f>IF(ISBLANK('ENGAGEMENTS 2026'!C377),"",'ENGAGEMENTS 2026'!E377)</f>
        <v>AOO-M</v>
      </c>
      <c r="D377" t="str">
        <f>IF(ISBLANK('ENGAGEMENTS 2026'!C377),"",'ENGAGEMENTS 2026'!G377)</f>
        <v>Fourniture, installation et mise en service de climatiseurs de type armoire de puissance frigorifique 48000 Btu</v>
      </c>
      <c r="E377" t="str">
        <f>IF(ISBLANK('ENGAGEMENTS 2026'!C377),"",'ENGAGEMENTS 2026'!I377)</f>
        <v>APPROUVE</v>
      </c>
      <c r="F377" t="str">
        <f>IF(ISBLANK('ENGAGEMENTS 2026'!C377),"",'ENGAGEMENTS 2026'!J377)</f>
        <v>07M/2026</v>
      </c>
      <c r="G377" t="str">
        <f>IF(ISBLANK('ENGAGEMENTS 2026'!C377),"",'ENGAGEMENTS 2026'!M377)</f>
        <v>INVESTISSEMENT</v>
      </c>
      <c r="H377" t="str">
        <f>IF(ISBLANK('ENGAGEMENTS 2026'!C377),"",'ENGAGEMENTS 2026'!AF377)</f>
        <v>ENGAGE</v>
      </c>
      <c r="I377" t="str">
        <f>IF(ISBLANK('ENGAGEMENTS 2026'!C377),"",'ENGAGEMENTS 2026'!H377)</f>
        <v>VALIDE</v>
      </c>
      <c r="J377" s="72">
        <f>IF(ISBLANK('ENGAGEMENTS 2026'!C377),"",IF(AND(OR($E377="INFRUCTUEUX",$E377="ANNULE"),$C377="AOO-M"),'ENGAGEMENTS 2026'!P377,IF($H377="EN COURS DE PREENGAGEMENT",'ENGAGEMENTS 2026'!O377,IF($H377="PREENGAGE",IF($E377="ATTRIBUE",'ENGAGEMENTS 2026'!AE377,'ENGAGEMENTS 2026'!O377),'ENGAGEMENTS 2026'!AE377))))</f>
        <v>600000</v>
      </c>
      <c r="K377" s="97">
        <f>IF(ISBLANK('ENGAGEMENTS 2026'!W377),"",'ENGAGEMENTS 2026'!W377)</f>
        <v>46080</v>
      </c>
      <c r="L377" s="73">
        <f t="shared" ca="1" si="10"/>
        <v>208</v>
      </c>
      <c r="M377" t="str">
        <f t="shared" si="11"/>
        <v>Engagé</v>
      </c>
      <c r="N377" t="str">
        <f>IF(ISBLANK('ENGAGEMENTS 2026'!C377),"",'ENGAGEMENTS 2026'!L377)</f>
        <v>REPORT BUDGET ANNEE ANTERIEURE</v>
      </c>
      <c r="O377" t="str">
        <f>IF(ISBLANK('ENGAGEMENTS 2026'!C377),"",'ENGAGEMENTS 2026'!M377)</f>
        <v>INVESTISSEMENT</v>
      </c>
      <c r="P377" t="str">
        <f>IF(ISBLANK('ENGAGEMENTS 2026'!C377),"",'ENGAGEMENTS 2026'!K377)</f>
        <v>PME</v>
      </c>
      <c r="Q377" t="str">
        <f>IF($A377="","",IF(OR($E377="INFRUCTUEUX",$E377="ANNULE"),$A377&amp;"|"&amp;(COUNTIFS($A$2:$A377,$A377,$E$2:$E377,"INFRUCTUEUX")+COUNTIFS($A$2:$A377,$A377,$E$2:$E377,"ANNULE")),""))</f>
        <v/>
      </c>
    </row>
    <row r="378" spans="1:17" x14ac:dyDescent="0.25">
      <c r="A378" t="str">
        <f>IF(ISBLANK('ENGAGEMENTS 2026'!C378),"",IF('ENGAGEMENTS 2026'!C378="DTSI","DCT",'ENGAGEMENTS 2026'!C378))</f>
        <v>DPMG</v>
      </c>
      <c r="B378" t="str">
        <f>IF(ISBLANK('ENGAGEMENTS 2026'!C378),"",'ENGAGEMENTS 2026'!D378)</f>
        <v>58AOM/SNRT/2026</v>
      </c>
      <c r="C378" t="str">
        <f>IF(ISBLANK('ENGAGEMENTS 2026'!C378),"",'ENGAGEMENTS 2026'!E378)</f>
        <v>AOO-M</v>
      </c>
      <c r="D378" t="str">
        <f>IF(ISBLANK('ENGAGEMENTS 2026'!C378),"",'ENGAGEMENTS 2026'!G378)</f>
        <v>Extension et mise à jour de la solution de la vidéosurveillance de la SNRT à Rabat et Casablanca</v>
      </c>
      <c r="E378" t="str">
        <f>IF(ISBLANK('ENGAGEMENTS 2026'!C378),"",'ENGAGEMENTS 2026'!I378)</f>
        <v>ATTRIBUE</v>
      </c>
      <c r="F378">
        <f>IF(ISBLANK('ENGAGEMENTS 2026'!C378),"",'ENGAGEMENTS 2026'!J378)</f>
        <v>0</v>
      </c>
      <c r="G378" t="str">
        <f>IF(ISBLANK('ENGAGEMENTS 2026'!C378),"",'ENGAGEMENTS 2026'!M378)</f>
        <v>INVESTISSEMENT</v>
      </c>
      <c r="H378" t="str">
        <f>IF(ISBLANK('ENGAGEMENTS 2026'!C378),"",'ENGAGEMENTS 2026'!AF378)</f>
        <v>PREENGAGE</v>
      </c>
      <c r="I378" t="str">
        <f>IF(ISBLANK('ENGAGEMENTS 2026'!C378),"",'ENGAGEMENTS 2026'!H378)</f>
        <v>VALIDE</v>
      </c>
      <c r="J378" s="72">
        <f>IF(ISBLANK('ENGAGEMENTS 2026'!C378),"",IF(AND(OR($E378="INFRUCTUEUX",$E378="ANNULE"),$C378="AOO-M"),'ENGAGEMENTS 2026'!P378,IF($H378="EN COURS DE PREENGAGEMENT",'ENGAGEMENTS 2026'!O378,IF($H378="PREENGAGE",IF($E378="ATTRIBUE",'ENGAGEMENTS 2026'!AE378,'ENGAGEMENTS 2026'!O378),'ENGAGEMENTS 2026'!AE378))))</f>
        <v>1003598.4</v>
      </c>
      <c r="K378" s="97">
        <f>IF(ISBLANK('ENGAGEMENTS 2026'!W378),"",'ENGAGEMENTS 2026'!W378)</f>
        <v>46086</v>
      </c>
      <c r="L378" s="73">
        <f t="shared" ca="1" si="10"/>
        <v>202</v>
      </c>
      <c r="M378" t="str">
        <f t="shared" si="11"/>
        <v>En cours</v>
      </c>
      <c r="N378" t="str">
        <f>IF(ISBLANK('ENGAGEMENTS 2026'!C378),"",'ENGAGEMENTS 2026'!L378)</f>
        <v>REPORT BUDGET ANNEE ANTERIEURE</v>
      </c>
      <c r="O378" t="str">
        <f>IF(ISBLANK('ENGAGEMENTS 2026'!C378),"",'ENGAGEMENTS 2026'!M378)</f>
        <v>INVESTISSEMENT</v>
      </c>
      <c r="P378" t="str">
        <f>IF(ISBLANK('ENGAGEMENTS 2026'!C378),"",'ENGAGEMENTS 2026'!K378)</f>
        <v>PME</v>
      </c>
      <c r="Q378" t="str">
        <f>IF($A378="","",IF(OR($E378="INFRUCTUEUX",$E378="ANNULE"),$A378&amp;"|"&amp;(COUNTIFS($A$2:$A378,$A378,$E$2:$E378,"INFRUCTUEUX")+COUNTIFS($A$2:$A378,$A378,$E$2:$E378,"ANNULE")),""))</f>
        <v/>
      </c>
    </row>
    <row r="379" spans="1:17" x14ac:dyDescent="0.25">
      <c r="A379" t="str">
        <f>IF(ISBLANK('ENGAGEMENTS 2026'!C379),"",IF('ENGAGEMENTS 2026'!C379="DTSI","DCT",'ENGAGEMENTS 2026'!C379))</f>
        <v>DPMG</v>
      </c>
      <c r="B379" t="str">
        <f>IF(ISBLANK('ENGAGEMENTS 2026'!C379),"",'ENGAGEMENTS 2026'!D379)</f>
        <v>58AOM/SNRT/2026</v>
      </c>
      <c r="C379" t="str">
        <f>IF(ISBLANK('ENGAGEMENTS 2026'!C379),"",'ENGAGEMENTS 2026'!E379)</f>
        <v>AOO-M</v>
      </c>
      <c r="D379" t="str">
        <f>IF(ISBLANK('ENGAGEMENTS 2026'!C379),"",'ENGAGEMENTS 2026'!G379)</f>
        <v>Extension et mise à jour de la solution de la vidéosurveillance de la SNRT à Station TV LAAYOUNE</v>
      </c>
      <c r="E379" t="str">
        <f>IF(ISBLANK('ENGAGEMENTS 2026'!C379),"",'ENGAGEMENTS 2026'!I379)</f>
        <v>ATTRIBUE</v>
      </c>
      <c r="F379">
        <f>IF(ISBLANK('ENGAGEMENTS 2026'!C379),"",'ENGAGEMENTS 2026'!J379)</f>
        <v>0</v>
      </c>
      <c r="G379" t="str">
        <f>IF(ISBLANK('ENGAGEMENTS 2026'!C379),"",'ENGAGEMENTS 2026'!M379)</f>
        <v>INVESTISSEMENT</v>
      </c>
      <c r="H379" t="str">
        <f>IF(ISBLANK('ENGAGEMENTS 2026'!C379),"",'ENGAGEMENTS 2026'!AF379)</f>
        <v>PREENGAGE</v>
      </c>
      <c r="I379" t="str">
        <f>IF(ISBLANK('ENGAGEMENTS 2026'!C379),"",'ENGAGEMENTS 2026'!H379)</f>
        <v>VALIDE</v>
      </c>
      <c r="J379" s="72">
        <f>IF(ISBLANK('ENGAGEMENTS 2026'!C379),"",IF(AND(OR($E379="INFRUCTUEUX",$E379="ANNULE"),$C379="AOO-M"),'ENGAGEMENTS 2026'!P379,IF($H379="EN COURS DE PREENGAGEMENT",'ENGAGEMENTS 2026'!O379,IF($H379="PREENGAGE",IF($E379="ATTRIBUE",'ENGAGEMENTS 2026'!AE379,'ENGAGEMENTS 2026'!O379),'ENGAGEMENTS 2026'!AE379))))</f>
        <v>531787.19999999995</v>
      </c>
      <c r="K379" s="97">
        <f>IF(ISBLANK('ENGAGEMENTS 2026'!W379),"",'ENGAGEMENTS 2026'!W379)</f>
        <v>46086</v>
      </c>
      <c r="L379" s="73">
        <f t="shared" ca="1" si="10"/>
        <v>202</v>
      </c>
      <c r="M379" t="str">
        <f t="shared" si="11"/>
        <v>En cours</v>
      </c>
      <c r="N379" t="str">
        <f>IF(ISBLANK('ENGAGEMENTS 2026'!C379),"",'ENGAGEMENTS 2026'!L379)</f>
        <v>REPORT BUDGET ANNEE ANTERIEURE</v>
      </c>
      <c r="O379" t="str">
        <f>IF(ISBLANK('ENGAGEMENTS 2026'!C379),"",'ENGAGEMENTS 2026'!M379)</f>
        <v>INVESTISSEMENT</v>
      </c>
      <c r="P379" t="str">
        <f>IF(ISBLANK('ENGAGEMENTS 2026'!C379),"",'ENGAGEMENTS 2026'!K379)</f>
        <v>PME</v>
      </c>
      <c r="Q379" t="str">
        <f>IF($A379="","",IF(OR($E379="INFRUCTUEUX",$E379="ANNULE"),$A379&amp;"|"&amp;(COUNTIFS($A$2:$A379,$A379,$E$2:$E379,"INFRUCTUEUX")+COUNTIFS($A$2:$A379,$A379,$E$2:$E379,"ANNULE")),""))</f>
        <v/>
      </c>
    </row>
    <row r="380" spans="1:17" x14ac:dyDescent="0.25">
      <c r="A380" t="str">
        <f>IF(ISBLANK('ENGAGEMENTS 2026'!C380),"",IF('ENGAGEMENTS 2026'!C380="DTSI","DCT",'ENGAGEMENTS 2026'!C380))</f>
        <v>DJURIDIQUE</v>
      </c>
      <c r="B380" t="str">
        <f>IF(ISBLANK('ENGAGEMENTS 2026'!C380),"",'ENGAGEMENTS 2026'!D380)</f>
        <v>EXCLUSIVITÉ</v>
      </c>
      <c r="C380" t="str">
        <f>IF(ISBLANK('ENGAGEMENTS 2026'!C380),"",'ENGAGEMENTS 2026'!E380)</f>
        <v>CONTRAT</v>
      </c>
      <c r="D380" t="str">
        <f>IF(ISBLANK('ENGAGEMENTS 2026'!C380),"",'ENGAGEMENTS 2026'!G380)</f>
        <v>Convention conclus avec OIAS STATES BOADCASTING</v>
      </c>
      <c r="E380" t="str">
        <f>IF(ISBLANK('ENGAGEMENTS 2026'!C380),"",'ENGAGEMENTS 2026'!I380)</f>
        <v>APPROUVE</v>
      </c>
      <c r="F380" t="str">
        <f>IF(ISBLANK('ENGAGEMENTS 2026'!C380),"",'ENGAGEMENTS 2026'!J380)</f>
        <v>26000039CT</v>
      </c>
      <c r="G380" t="str">
        <f>IF(ISBLANK('ENGAGEMENTS 2026'!C380),"",'ENGAGEMENTS 2026'!M380)</f>
        <v>FONCTIONNEMENT</v>
      </c>
      <c r="H380" t="str">
        <f>IF(ISBLANK('ENGAGEMENTS 2026'!C380),"",'ENGAGEMENTS 2026'!AF380)</f>
        <v>ENGAGE</v>
      </c>
      <c r="I380" t="str">
        <f>IF(ISBLANK('ENGAGEMENTS 2026'!C380),"",'ENGAGEMENTS 2026'!H380)</f>
        <v>VALIDE</v>
      </c>
      <c r="J380" s="72">
        <f>IF(ISBLANK('ENGAGEMENTS 2026'!C380),"",IF(AND(OR($E380="INFRUCTUEUX",$E380="ANNULE"),$C380="AOO-M"),'ENGAGEMENTS 2026'!P380,IF($H380="EN COURS DE PREENGAGEMENT",'ENGAGEMENTS 2026'!O380,IF($H380="PREENGAGE",IF($E380="ATTRIBUE",'ENGAGEMENTS 2026'!AE380,'ENGAGEMENTS 2026'!O380),'ENGAGEMENTS 2026'!AE380))))</f>
        <v>677850.68</v>
      </c>
      <c r="K380" s="97">
        <f>IF(ISBLANK('ENGAGEMENTS 2026'!W380),"",'ENGAGEMENTS 2026'!W380)</f>
        <v>46027</v>
      </c>
      <c r="L380" s="73">
        <f t="shared" ca="1" si="10"/>
        <v>261</v>
      </c>
      <c r="M380" t="str">
        <f t="shared" si="11"/>
        <v>Engagé</v>
      </c>
      <c r="N380" t="str">
        <f>IF(ISBLANK('ENGAGEMENTS 2026'!C380),"",'ENGAGEMENTS 2026'!L380)</f>
        <v>Ordinaire</v>
      </c>
      <c r="O380" t="str">
        <f>IF(ISBLANK('ENGAGEMENTS 2026'!C380),"",'ENGAGEMENTS 2026'!M380)</f>
        <v>FONCTIONNEMENT</v>
      </c>
      <c r="P380" t="str">
        <f>IF(ISBLANK('ENGAGEMENTS 2026'!C380),"",'ENGAGEMENTS 2026'!K380)</f>
        <v>NON CONCERNE</v>
      </c>
      <c r="Q380" t="str">
        <f>IF($A380="","",IF(OR($E380="INFRUCTUEUX",$E380="ANNULE"),$A380&amp;"|"&amp;(COUNTIFS($A$2:$A380,$A380,$E$2:$E380,"INFRUCTUEUX")+COUNTIFS($A$2:$A380,$A380,$E$2:$E380,"ANNULE")),""))</f>
        <v/>
      </c>
    </row>
    <row r="381" spans="1:17" x14ac:dyDescent="0.25">
      <c r="A381" t="str">
        <f>IF(ISBLANK('ENGAGEMENTS 2026'!C381),"",IF('ENGAGEMENTS 2026'!C381="DTSI","DCT",'ENGAGEMENTS 2026'!C381))</f>
        <v>DJURIDIQUE</v>
      </c>
      <c r="B381" t="str">
        <f>IF(ISBLANK('ENGAGEMENTS 2026'!C381),"",'ENGAGEMENTS 2026'!D381)</f>
        <v>EXCLUSIVITÉ</v>
      </c>
      <c r="C381" t="str">
        <f>IF(ISBLANK('ENGAGEMENTS 2026'!C381),"",'ENGAGEMENTS 2026'!E381)</f>
        <v>CONTRAT</v>
      </c>
      <c r="D381" t="str">
        <f>IF(ISBLANK('ENGAGEMENTS 2026'!C381),"",'ENGAGEMENTS 2026'!G381)</f>
        <v>Convention conclus avec ASBU</v>
      </c>
      <c r="E381" t="str">
        <f>IF(ISBLANK('ENGAGEMENTS 2026'!C381),"",'ENGAGEMENTS 2026'!I381)</f>
        <v>APPROUVE</v>
      </c>
      <c r="F381" t="str">
        <f>IF(ISBLANK('ENGAGEMENTS 2026'!C381),"",'ENGAGEMENTS 2026'!J381)</f>
        <v>26000156CT</v>
      </c>
      <c r="G381" t="str">
        <f>IF(ISBLANK('ENGAGEMENTS 2026'!C381),"",'ENGAGEMENTS 2026'!M381)</f>
        <v>FONCTIONNEMENT</v>
      </c>
      <c r="H381" t="str">
        <f>IF(ISBLANK('ENGAGEMENTS 2026'!C381),"",'ENGAGEMENTS 2026'!AF381)</f>
        <v>ENGAGE</v>
      </c>
      <c r="I381" t="str">
        <f>IF(ISBLANK('ENGAGEMENTS 2026'!C381),"",'ENGAGEMENTS 2026'!H381)</f>
        <v>VALIDE</v>
      </c>
      <c r="J381" s="72">
        <f>IF(ISBLANK('ENGAGEMENTS 2026'!C381),"",IF(AND(OR($E381="INFRUCTUEUX",$E381="ANNULE"),$C381="AOO-M"),'ENGAGEMENTS 2026'!P381,IF($H381="EN COURS DE PREENGAGEMENT",'ENGAGEMENTS 2026'!O381,IF($H381="PREENGAGE",IF($E381="ATTRIBUE",'ENGAGEMENTS 2026'!AE381,'ENGAGEMENTS 2026'!O381),'ENGAGEMENTS 2026'!AE381))))</f>
        <v>1111110.72</v>
      </c>
      <c r="K381" s="97">
        <f>IF(ISBLANK('ENGAGEMENTS 2026'!W381),"",'ENGAGEMENTS 2026'!W381)</f>
        <v>46049</v>
      </c>
      <c r="L381" s="73">
        <f t="shared" ca="1" si="10"/>
        <v>239</v>
      </c>
      <c r="M381" t="str">
        <f t="shared" si="11"/>
        <v>Engagé</v>
      </c>
      <c r="N381" t="str">
        <f>IF(ISBLANK('ENGAGEMENTS 2026'!C381),"",'ENGAGEMENTS 2026'!L381)</f>
        <v>Ordinaire</v>
      </c>
      <c r="O381" t="str">
        <f>IF(ISBLANK('ENGAGEMENTS 2026'!C381),"",'ENGAGEMENTS 2026'!M381)</f>
        <v>FONCTIONNEMENT</v>
      </c>
      <c r="P381" t="str">
        <f>IF(ISBLANK('ENGAGEMENTS 2026'!C381),"",'ENGAGEMENTS 2026'!K381)</f>
        <v>NON CONCERNE</v>
      </c>
      <c r="Q381" t="str">
        <f>IF($A381="","",IF(OR($E381="INFRUCTUEUX",$E381="ANNULE"),$A381&amp;"|"&amp;(COUNTIFS($A$2:$A381,$A381,$E$2:$E381,"INFRUCTUEUX")+COUNTIFS($A$2:$A381,$A381,$E$2:$E381,"ANNULE")),""))</f>
        <v/>
      </c>
    </row>
    <row r="382" spans="1:17" x14ac:dyDescent="0.25">
      <c r="A382" t="str">
        <f>IF(ISBLANK('ENGAGEMENTS 2026'!C382),"",IF('ENGAGEMENTS 2026'!C382="DTSI","DCT",'ENGAGEMENTS 2026'!C382))</f>
        <v>DJURIDIQUE</v>
      </c>
      <c r="B382" t="str">
        <f>IF(ISBLANK('ENGAGEMENTS 2026'!C382),"",'ENGAGEMENTS 2026'!D382)</f>
        <v>EXCLUSIVITÉ</v>
      </c>
      <c r="C382" t="str">
        <f>IF(ISBLANK('ENGAGEMENTS 2026'!C382),"",'ENGAGEMENTS 2026'!E382)</f>
        <v>CONTRAT</v>
      </c>
      <c r="D382" t="str">
        <f>IF(ISBLANK('ENGAGEMENTS 2026'!C382),"",'ENGAGEMENTS 2026'!G382)</f>
        <v>Convention conclus avec ASBU</v>
      </c>
      <c r="E382" t="str">
        <f>IF(ISBLANK('ENGAGEMENTS 2026'!C382),"",'ENGAGEMENTS 2026'!I382)</f>
        <v>APPROUVE</v>
      </c>
      <c r="F382" t="str">
        <f>IF(ISBLANK('ENGAGEMENTS 2026'!C382),"",'ENGAGEMENTS 2026'!J382)</f>
        <v>26000156CT</v>
      </c>
      <c r="G382" t="str">
        <f>IF(ISBLANK('ENGAGEMENTS 2026'!C382),"",'ENGAGEMENTS 2026'!M382)</f>
        <v>FONCTIONNEMENT</v>
      </c>
      <c r="H382" t="str">
        <f>IF(ISBLANK('ENGAGEMENTS 2026'!C382),"",'ENGAGEMENTS 2026'!AF382)</f>
        <v>ENGAGE</v>
      </c>
      <c r="I382" t="str">
        <f>IF(ISBLANK('ENGAGEMENTS 2026'!C382),"",'ENGAGEMENTS 2026'!H382)</f>
        <v>VALIDE</v>
      </c>
      <c r="J382" s="72">
        <f>IF(ISBLANK('ENGAGEMENTS 2026'!C382),"",IF(AND(OR($E382="INFRUCTUEUX",$E382="ANNULE"),$C382="AOO-M"),'ENGAGEMENTS 2026'!P382,IF($H382="EN COURS DE PREENGAGEMENT",'ENGAGEMENTS 2026'!O382,IF($H382="PREENGAGE",IF($E382="ATTRIBUE",'ENGAGEMENTS 2026'!AE382,'ENGAGEMENTS 2026'!O382),'ENGAGEMENTS 2026'!AE382))))</f>
        <v>101358.96</v>
      </c>
      <c r="K382" s="97">
        <f>IF(ISBLANK('ENGAGEMENTS 2026'!W382),"",'ENGAGEMENTS 2026'!W382)</f>
        <v>46049</v>
      </c>
      <c r="L382" s="73">
        <f t="shared" ca="1" si="10"/>
        <v>239</v>
      </c>
      <c r="M382" t="str">
        <f t="shared" si="11"/>
        <v>Engagé</v>
      </c>
      <c r="N382" t="str">
        <f>IF(ISBLANK('ENGAGEMENTS 2026'!C382),"",'ENGAGEMENTS 2026'!L382)</f>
        <v>Ordinaire</v>
      </c>
      <c r="O382" t="str">
        <f>IF(ISBLANK('ENGAGEMENTS 2026'!C382),"",'ENGAGEMENTS 2026'!M382)</f>
        <v>FONCTIONNEMENT</v>
      </c>
      <c r="P382" t="str">
        <f>IF(ISBLANK('ENGAGEMENTS 2026'!C382),"",'ENGAGEMENTS 2026'!K382)</f>
        <v>NON CONCERNE</v>
      </c>
      <c r="Q382" t="str">
        <f>IF($A382="","",IF(OR($E382="INFRUCTUEUX",$E382="ANNULE"),$A382&amp;"|"&amp;(COUNTIFS($A$2:$A382,$A382,$E$2:$E382,"INFRUCTUEUX")+COUNTIFS($A$2:$A382,$A382,$E$2:$E382,"ANNULE")),""))</f>
        <v/>
      </c>
    </row>
    <row r="383" spans="1:17" x14ac:dyDescent="0.25">
      <c r="A383" t="str">
        <f>IF(ISBLANK('ENGAGEMENTS 2026'!C383),"",IF('ENGAGEMENTS 2026'!C383="DTSI","DCT",'ENGAGEMENTS 2026'!C383))</f>
        <v>DJURIDIQUE</v>
      </c>
      <c r="B383" t="str">
        <f>IF(ISBLANK('ENGAGEMENTS 2026'!C383),"",'ENGAGEMENTS 2026'!D383)</f>
        <v>EXCLUSIVITÉ</v>
      </c>
      <c r="C383" t="str">
        <f>IF(ISBLANK('ENGAGEMENTS 2026'!C383),"",'ENGAGEMENTS 2026'!E383)</f>
        <v>CONTRAT</v>
      </c>
      <c r="D383" t="str">
        <f>IF(ISBLANK('ENGAGEMENTS 2026'!C383),"",'ENGAGEMENTS 2026'!G383)</f>
        <v>Cotisation annuelle CIRTEF au titre de l’année 2026</v>
      </c>
      <c r="E383" t="str">
        <f>IF(ISBLANK('ENGAGEMENTS 2026'!C383),"",'ENGAGEMENTS 2026'!I383)</f>
        <v>APPROUVE</v>
      </c>
      <c r="F383" t="str">
        <f>IF(ISBLANK('ENGAGEMENTS 2026'!C383),"",'ENGAGEMENTS 2026'!J383)</f>
        <v>26000047CT</v>
      </c>
      <c r="G383" t="str">
        <f>IF(ISBLANK('ENGAGEMENTS 2026'!C383),"",'ENGAGEMENTS 2026'!M383)</f>
        <v>FONCTIONNEMENT</v>
      </c>
      <c r="H383" t="str">
        <f>IF(ISBLANK('ENGAGEMENTS 2026'!C383),"",'ENGAGEMENTS 2026'!AF383)</f>
        <v>ENGAGE</v>
      </c>
      <c r="I383" t="str">
        <f>IF(ISBLANK('ENGAGEMENTS 2026'!C383),"",'ENGAGEMENTS 2026'!H383)</f>
        <v>VALIDE</v>
      </c>
      <c r="J383" s="72">
        <f>IF(ISBLANK('ENGAGEMENTS 2026'!C383),"",IF(AND(OR($E383="INFRUCTUEUX",$E383="ANNULE"),$C383="AOO-M"),'ENGAGEMENTS 2026'!P383,IF($H383="EN COURS DE PREENGAGEMENT",'ENGAGEMENTS 2026'!O383,IF($H383="PREENGAGE",IF($E383="ATTRIBUE",'ENGAGEMENTS 2026'!AE383,'ENGAGEMENTS 2026'!O383),'ENGAGEMENTS 2026'!AE383))))</f>
        <v>69549.91</v>
      </c>
      <c r="K383" s="97">
        <f>IF(ISBLANK('ENGAGEMENTS 2026'!W383),"",'ENGAGEMENTS 2026'!W383)</f>
        <v>46028</v>
      </c>
      <c r="L383" s="73">
        <f t="shared" ca="1" si="10"/>
        <v>260</v>
      </c>
      <c r="M383" t="str">
        <f t="shared" si="11"/>
        <v>Engagé</v>
      </c>
      <c r="N383" t="str">
        <f>IF(ISBLANK('ENGAGEMENTS 2026'!C383),"",'ENGAGEMENTS 2026'!L383)</f>
        <v>Ordinaire</v>
      </c>
      <c r="O383" t="str">
        <f>IF(ISBLANK('ENGAGEMENTS 2026'!C383),"",'ENGAGEMENTS 2026'!M383)</f>
        <v>FONCTIONNEMENT</v>
      </c>
      <c r="P383" t="str">
        <f>IF(ISBLANK('ENGAGEMENTS 2026'!C383),"",'ENGAGEMENTS 2026'!K383)</f>
        <v>NON CONCERNE</v>
      </c>
      <c r="Q383" t="str">
        <f>IF($A383="","",IF(OR($E383="INFRUCTUEUX",$E383="ANNULE"),$A383&amp;"|"&amp;(COUNTIFS($A$2:$A383,$A383,$E$2:$E383,"INFRUCTUEUX")+COUNTIFS($A$2:$A383,$A383,$E$2:$E383,"ANNULE")),""))</f>
        <v/>
      </c>
    </row>
    <row r="384" spans="1:17" x14ac:dyDescent="0.25">
      <c r="A384" t="str">
        <f>IF(ISBLANK('ENGAGEMENTS 2026'!C384),"",IF('ENGAGEMENTS 2026'!C384="DTSI","DCT",'ENGAGEMENTS 2026'!C384))</f>
        <v>DJURIDIQUE</v>
      </c>
      <c r="B384" t="str">
        <f>IF(ISBLANK('ENGAGEMENTS 2026'!C384),"",'ENGAGEMENTS 2026'!D384)</f>
        <v>EXCLUSIVITÉ</v>
      </c>
      <c r="C384" t="str">
        <f>IF(ISBLANK('ENGAGEMENTS 2026'!C384),"",'ENGAGEMENTS 2026'!E384)</f>
        <v>CONTRAT</v>
      </c>
      <c r="D384" t="str">
        <f>IF(ISBLANK('ENGAGEMENTS 2026'!C384),"",'ENGAGEMENTS 2026'!G384)</f>
        <v>Cotisation annuelle EBU au titre de l’année 2026</v>
      </c>
      <c r="E384" t="str">
        <f>IF(ISBLANK('ENGAGEMENTS 2026'!C384),"",'ENGAGEMENTS 2026'!I384)</f>
        <v>APPROUVE</v>
      </c>
      <c r="F384" t="str">
        <f>IF(ISBLANK('ENGAGEMENTS 2026'!C384),"",'ENGAGEMENTS 2026'!J384)</f>
        <v>26000038CT</v>
      </c>
      <c r="G384" t="str">
        <f>IF(ISBLANK('ENGAGEMENTS 2026'!C384),"",'ENGAGEMENTS 2026'!M384)</f>
        <v>FONCTIONNEMENT</v>
      </c>
      <c r="H384" t="str">
        <f>IF(ISBLANK('ENGAGEMENTS 2026'!C384),"",'ENGAGEMENTS 2026'!AF384)</f>
        <v>ENGAGE</v>
      </c>
      <c r="I384" t="str">
        <f>IF(ISBLANK('ENGAGEMENTS 2026'!C384),"",'ENGAGEMENTS 2026'!H384)</f>
        <v>VALIDE</v>
      </c>
      <c r="J384" s="72">
        <f>IF(ISBLANK('ENGAGEMENTS 2026'!C384),"",IF(AND(OR($E384="INFRUCTUEUX",$E384="ANNULE"),$C384="AOO-M"),'ENGAGEMENTS 2026'!P384,IF($H384="EN COURS DE PREENGAGEMENT",'ENGAGEMENTS 2026'!O384,IF($H384="PREENGAGE",IF($E384="ATTRIBUE",'ENGAGEMENTS 2026'!AE384,'ENGAGEMENTS 2026'!O384),'ENGAGEMENTS 2026'!AE384))))</f>
        <v>6109952.7400000002</v>
      </c>
      <c r="K384" s="97">
        <f>IF(ISBLANK('ENGAGEMENTS 2026'!W384),"",'ENGAGEMENTS 2026'!W384)</f>
        <v>46027</v>
      </c>
      <c r="L384" s="73">
        <f t="shared" ca="1" si="10"/>
        <v>261</v>
      </c>
      <c r="M384" t="str">
        <f t="shared" si="11"/>
        <v>Engagé</v>
      </c>
      <c r="N384" t="str">
        <f>IF(ISBLANK('ENGAGEMENTS 2026'!C384),"",'ENGAGEMENTS 2026'!L384)</f>
        <v>Ordinaire</v>
      </c>
      <c r="O384" t="str">
        <f>IF(ISBLANK('ENGAGEMENTS 2026'!C384),"",'ENGAGEMENTS 2026'!M384)</f>
        <v>FONCTIONNEMENT</v>
      </c>
      <c r="P384" t="str">
        <f>IF(ISBLANK('ENGAGEMENTS 2026'!C384),"",'ENGAGEMENTS 2026'!K384)</f>
        <v>NON CONCERNE</v>
      </c>
      <c r="Q384" t="str">
        <f>IF($A384="","",IF(OR($E384="INFRUCTUEUX",$E384="ANNULE"),$A384&amp;"|"&amp;(COUNTIFS($A$2:$A384,$A384,$E$2:$E384,"INFRUCTUEUX")+COUNTIFS($A$2:$A384,$A384,$E$2:$E384,"ANNULE")),""))</f>
        <v/>
      </c>
    </row>
    <row r="385" spans="1:17" x14ac:dyDescent="0.25">
      <c r="A385" t="str">
        <f>IF(ISBLANK('ENGAGEMENTS 2026'!C385),"",IF('ENGAGEMENTS 2026'!C385="DTSI","DCT",'ENGAGEMENTS 2026'!C385))</f>
        <v>DJURIDIQUE</v>
      </c>
      <c r="B385" t="str">
        <f>IF(ISBLANK('ENGAGEMENTS 2026'!C385),"",'ENGAGEMENTS 2026'!D385)</f>
        <v>EXCLUSIVITÉ</v>
      </c>
      <c r="C385" t="str">
        <f>IF(ISBLANK('ENGAGEMENTS 2026'!C385),"",'ENGAGEMENTS 2026'!E385)</f>
        <v>CONTRAT</v>
      </c>
      <c r="D385" t="str">
        <f>IF(ISBLANK('ENGAGEMENTS 2026'!C385),"",'ENGAGEMENTS 2026'!G385)</f>
        <v>Cotisation annuelle de l’UAR au titre de l’année 2026</v>
      </c>
      <c r="E385" t="str">
        <f>IF(ISBLANK('ENGAGEMENTS 2026'!C385),"",'ENGAGEMENTS 2026'!I385)</f>
        <v>APPROUVE</v>
      </c>
      <c r="F385" t="str">
        <f>IF(ISBLANK('ENGAGEMENTS 2026'!C385),"",'ENGAGEMENTS 2026'!J385)</f>
        <v>26000036CT</v>
      </c>
      <c r="G385" t="str">
        <f>IF(ISBLANK('ENGAGEMENTS 2026'!C385),"",'ENGAGEMENTS 2026'!M385)</f>
        <v>FONCTIONNEMENT</v>
      </c>
      <c r="H385" t="str">
        <f>IF(ISBLANK('ENGAGEMENTS 2026'!C385),"",'ENGAGEMENTS 2026'!AF385)</f>
        <v>ENGAGE</v>
      </c>
      <c r="I385" t="str">
        <f>IF(ISBLANK('ENGAGEMENTS 2026'!C385),"",'ENGAGEMENTS 2026'!H385)</f>
        <v>VALIDE</v>
      </c>
      <c r="J385" s="72">
        <f>IF(ISBLANK('ENGAGEMENTS 2026'!C385),"",IF(AND(OR($E385="INFRUCTUEUX",$E385="ANNULE"),$C385="AOO-M"),'ENGAGEMENTS 2026'!P385,IF($H385="EN COURS DE PREENGAGEMENT",'ENGAGEMENTS 2026'!O385,IF($H385="PREENGAGE",IF($E385="ATTRIBUE",'ENGAGEMENTS 2026'!AE385,'ENGAGEMENTS 2026'!O385),'ENGAGEMENTS 2026'!AE385))))</f>
        <v>275055</v>
      </c>
      <c r="K385" s="97">
        <f>IF(ISBLANK('ENGAGEMENTS 2026'!W385),"",'ENGAGEMENTS 2026'!W385)</f>
        <v>46027</v>
      </c>
      <c r="L385" s="73">
        <f t="shared" ca="1" si="10"/>
        <v>261</v>
      </c>
      <c r="M385" t="str">
        <f t="shared" si="11"/>
        <v>Engagé</v>
      </c>
      <c r="N385" t="str">
        <f>IF(ISBLANK('ENGAGEMENTS 2026'!C385),"",'ENGAGEMENTS 2026'!L385)</f>
        <v>Ordinaire</v>
      </c>
      <c r="O385" t="str">
        <f>IF(ISBLANK('ENGAGEMENTS 2026'!C385),"",'ENGAGEMENTS 2026'!M385)</f>
        <v>FONCTIONNEMENT</v>
      </c>
      <c r="P385" t="str">
        <f>IF(ISBLANK('ENGAGEMENTS 2026'!C385),"",'ENGAGEMENTS 2026'!K385)</f>
        <v>NON CONCERNE</v>
      </c>
      <c r="Q385" t="str">
        <f>IF($A385="","",IF(OR($E385="INFRUCTUEUX",$E385="ANNULE"),$A385&amp;"|"&amp;(COUNTIFS($A$2:$A385,$A385,$E$2:$E385,"INFRUCTUEUX")+COUNTIFS($A$2:$A385,$A385,$E$2:$E385,"ANNULE")),""))</f>
        <v/>
      </c>
    </row>
    <row r="386" spans="1:17" x14ac:dyDescent="0.25">
      <c r="A386" t="str">
        <f>IF(ISBLANK('ENGAGEMENTS 2026'!C386),"",IF('ENGAGEMENTS 2026'!C386="DTSI","DCT",'ENGAGEMENTS 2026'!C386))</f>
        <v>DJURIDIQUE</v>
      </c>
      <c r="B386" t="str">
        <f>IF(ISBLANK('ENGAGEMENTS 2026'!C386),"",'ENGAGEMENTS 2026'!D386)</f>
        <v>EXCLUSIVITÉ</v>
      </c>
      <c r="C386" t="str">
        <f>IF(ISBLANK('ENGAGEMENTS 2026'!C386),"",'ENGAGEMENTS 2026'!E386)</f>
        <v>CONTRAT</v>
      </c>
      <c r="D386" t="str">
        <f>IF(ISBLANK('ENGAGEMENTS 2026'!C386),"",'ENGAGEMENTS 2026'!G386)</f>
        <v>Cotisation annuelle de l’URTI au titre de l’année 2026</v>
      </c>
      <c r="E386" t="str">
        <f>IF(ISBLANK('ENGAGEMENTS 2026'!C386),"",'ENGAGEMENTS 2026'!I386)</f>
        <v>APPROUVE</v>
      </c>
      <c r="F386" t="str">
        <f>IF(ISBLANK('ENGAGEMENTS 2026'!C386),"",'ENGAGEMENTS 2026'!J386)</f>
        <v>26000048CT</v>
      </c>
      <c r="G386" t="str">
        <f>IF(ISBLANK('ENGAGEMENTS 2026'!C386),"",'ENGAGEMENTS 2026'!M386)</f>
        <v>FONCTIONNEMENT</v>
      </c>
      <c r="H386" t="str">
        <f>IF(ISBLANK('ENGAGEMENTS 2026'!C386),"",'ENGAGEMENTS 2026'!AF386)</f>
        <v>ENGAGE</v>
      </c>
      <c r="I386" t="str">
        <f>IF(ISBLANK('ENGAGEMENTS 2026'!C386),"",'ENGAGEMENTS 2026'!H386)</f>
        <v>VALIDE</v>
      </c>
      <c r="J386" s="72">
        <f>IF(ISBLANK('ENGAGEMENTS 2026'!C386),"",IF(AND(OR($E386="INFRUCTUEUX",$E386="ANNULE"),$C386="AOO-M"),'ENGAGEMENTS 2026'!P386,IF($H386="EN COURS DE PREENGAGEMENT",'ENGAGEMENTS 2026'!O386,IF($H386="PREENGAGE",IF($E386="ATTRIBUE",'ENGAGEMENTS 2026'!AE386,'ENGAGEMENTS 2026'!O386),'ENGAGEMENTS 2026'!AE386))))</f>
        <v>67722.48</v>
      </c>
      <c r="K386" s="97">
        <f>IF(ISBLANK('ENGAGEMENTS 2026'!W386),"",'ENGAGEMENTS 2026'!W386)</f>
        <v>46028</v>
      </c>
      <c r="L386" s="73">
        <f t="shared" ref="L386:L449" ca="1" si="12">IF($K386="","",TODAY()-$K386)</f>
        <v>260</v>
      </c>
      <c r="M386" t="str">
        <f t="shared" ref="M386:M449" si="13">IF($A386="","",IF($H386="ENGAGE","Engagé",IF(AND($H386="NON ENGAGE",OR($I386="INFRUCTUEUX",$I386="ANNULE")),"Clôturé sans suite","En cours")))</f>
        <v>Engagé</v>
      </c>
      <c r="N386" t="str">
        <f>IF(ISBLANK('ENGAGEMENTS 2026'!C386),"",'ENGAGEMENTS 2026'!L386)</f>
        <v>Ordinaire</v>
      </c>
      <c r="O386" t="str">
        <f>IF(ISBLANK('ENGAGEMENTS 2026'!C386),"",'ENGAGEMENTS 2026'!M386)</f>
        <v>FONCTIONNEMENT</v>
      </c>
      <c r="P386" t="str">
        <f>IF(ISBLANK('ENGAGEMENTS 2026'!C386),"",'ENGAGEMENTS 2026'!K386)</f>
        <v>NON CONCERNE</v>
      </c>
      <c r="Q386" t="str">
        <f>IF($A386="","",IF(OR($E386="INFRUCTUEUX",$E386="ANNULE"),$A386&amp;"|"&amp;(COUNTIFS($A$2:$A386,$A386,$E$2:$E386,"INFRUCTUEUX")+COUNTIFS($A$2:$A386,$A386,$E$2:$E386,"ANNULE")),""))</f>
        <v/>
      </c>
    </row>
    <row r="387" spans="1:17" x14ac:dyDescent="0.25">
      <c r="A387" t="str">
        <f>IF(ISBLANK('ENGAGEMENTS 2026'!C387),"",IF('ENGAGEMENTS 2026'!C387="DTSI","DCT",'ENGAGEMENTS 2026'!C387))</f>
        <v>DJURIDIQUE</v>
      </c>
      <c r="B387" t="str">
        <f>IF(ISBLANK('ENGAGEMENTS 2026'!C387),"",'ENGAGEMENTS 2026'!D387)</f>
        <v>EXCLUSIVITÉ</v>
      </c>
      <c r="C387" t="str">
        <f>IF(ISBLANK('ENGAGEMENTS 2026'!C387),"",'ENGAGEMENTS 2026'!E387)</f>
        <v>CONTRAT</v>
      </c>
      <c r="D387" t="str">
        <f>IF(ISBLANK('ENGAGEMENTS 2026'!C387),"",'ENGAGEMENTS 2026'!G387)</f>
        <v>Cotisation annuelle 2026</v>
      </c>
      <c r="E387" t="str">
        <f>IF(ISBLANK('ENGAGEMENTS 2026'!C387),"",'ENGAGEMENTS 2026'!I387)</f>
        <v>APPROUVE</v>
      </c>
      <c r="F387" t="str">
        <f>IF(ISBLANK('ENGAGEMENTS 2026'!C387),"",'ENGAGEMENTS 2026'!J387)</f>
        <v>26000035CT</v>
      </c>
      <c r="G387" t="str">
        <f>IF(ISBLANK('ENGAGEMENTS 2026'!C387),"",'ENGAGEMENTS 2026'!M387)</f>
        <v>FONCTIONNEMENT</v>
      </c>
      <c r="H387" t="str">
        <f>IF(ISBLANK('ENGAGEMENTS 2026'!C387),"",'ENGAGEMENTS 2026'!AF387)</f>
        <v>ENGAGE</v>
      </c>
      <c r="I387" t="str">
        <f>IF(ISBLANK('ENGAGEMENTS 2026'!C387),"",'ENGAGEMENTS 2026'!H387)</f>
        <v>VALIDE</v>
      </c>
      <c r="J387" s="72">
        <f>IF(ISBLANK('ENGAGEMENTS 2026'!C387),"",IF(AND(OR($E387="INFRUCTUEUX",$E387="ANNULE"),$C387="AOO-M"),'ENGAGEMENTS 2026'!P387,IF($H387="EN COURS DE PREENGAGEMENT",'ENGAGEMENTS 2026'!O387,IF($H387="PREENGAGE",IF($E387="ATTRIBUE",'ENGAGEMENTS 2026'!AE387,'ENGAGEMENTS 2026'!O387),'ENGAGEMENTS 2026'!AE387))))</f>
        <v>139287.20000000001</v>
      </c>
      <c r="K387" s="97">
        <f>IF(ISBLANK('ENGAGEMENTS 2026'!W387),"",'ENGAGEMENTS 2026'!W387)</f>
        <v>46027</v>
      </c>
      <c r="L387" s="73">
        <f t="shared" ca="1" si="12"/>
        <v>261</v>
      </c>
      <c r="M387" t="str">
        <f t="shared" si="13"/>
        <v>Engagé</v>
      </c>
      <c r="N387" t="str">
        <f>IF(ISBLANK('ENGAGEMENTS 2026'!C387),"",'ENGAGEMENTS 2026'!L387)</f>
        <v>Ordinaire</v>
      </c>
      <c r="O387" t="str">
        <f>IF(ISBLANK('ENGAGEMENTS 2026'!C387),"",'ENGAGEMENTS 2026'!M387)</f>
        <v>FONCTIONNEMENT</v>
      </c>
      <c r="P387" t="str">
        <f>IF(ISBLANK('ENGAGEMENTS 2026'!C387),"",'ENGAGEMENTS 2026'!K387)</f>
        <v>NON CONCERNE</v>
      </c>
      <c r="Q387" t="str">
        <f>IF($A387="","",IF(OR($E387="INFRUCTUEUX",$E387="ANNULE"),$A387&amp;"|"&amp;(COUNTIFS($A$2:$A387,$A387,$E$2:$E387,"INFRUCTUEUX")+COUNTIFS($A$2:$A387,$A387,$E$2:$E387,"ANNULE")),""))</f>
        <v/>
      </c>
    </row>
    <row r="388" spans="1:17" x14ac:dyDescent="0.25">
      <c r="A388" t="str">
        <f>IF(ISBLANK('ENGAGEMENTS 2026'!C388),"",IF('ENGAGEMENTS 2026'!C388="DTSI","DCT",'ENGAGEMENTS 2026'!C388))</f>
        <v>DPMG</v>
      </c>
      <c r="B388" t="str">
        <f>IF(ISBLANK('ENGAGEMENTS 2026'!C388),"",'ENGAGEMENTS 2026'!D388)</f>
        <v>02AOM/SNRT</v>
      </c>
      <c r="C388" t="str">
        <f>IF(ISBLANK('ENGAGEMENTS 2026'!C388),"",'ENGAGEMENTS 2026'!E388)</f>
        <v>AOO-M</v>
      </c>
      <c r="D388" t="str">
        <f>IF(ISBLANK('ENGAGEMENTS 2026'!C388),"",'ENGAGEMENTS 2026'!G388)</f>
        <v>Achat de fourniture de Bureau destiné à la SNRT</v>
      </c>
      <c r="E388" t="str">
        <f>IF(ISBLANK('ENGAGEMENTS 2026'!C388),"",'ENGAGEMENTS 2026'!I388)</f>
        <v>APPROUVE</v>
      </c>
      <c r="F388">
        <f>IF(ISBLANK('ENGAGEMENTS 2026'!C388),"",'ENGAGEMENTS 2026'!J388)</f>
        <v>0</v>
      </c>
      <c r="G388" t="str">
        <f>IF(ISBLANK('ENGAGEMENTS 2026'!C388),"",'ENGAGEMENTS 2026'!M388)</f>
        <v>FONCTIONNEMENT</v>
      </c>
      <c r="H388" t="str">
        <f>IF(ISBLANK('ENGAGEMENTS 2026'!C388),"",'ENGAGEMENTS 2026'!AF388)</f>
        <v>ENGAGE</v>
      </c>
      <c r="I388" t="str">
        <f>IF(ISBLANK('ENGAGEMENTS 2026'!C388),"",'ENGAGEMENTS 2026'!H388)</f>
        <v>VALIDE</v>
      </c>
      <c r="J388" s="72">
        <f>IF(ISBLANK('ENGAGEMENTS 2026'!C388),"",IF(AND(OR($E388="INFRUCTUEUX",$E388="ANNULE"),$C388="AOO-M"),'ENGAGEMENTS 2026'!P388,IF($H388="EN COURS DE PREENGAGEMENT",'ENGAGEMENTS 2026'!O388,IF($H388="PREENGAGE",IF($E388="ATTRIBUE",'ENGAGEMENTS 2026'!AE388,'ENGAGEMENTS 2026'!O388),'ENGAGEMENTS 2026'!AE388))))</f>
        <v>304057.2</v>
      </c>
      <c r="K388" s="97">
        <f>IF(ISBLANK('ENGAGEMENTS 2026'!W388),"",'ENGAGEMENTS 2026'!W388)</f>
        <v>46085</v>
      </c>
      <c r="L388" s="73">
        <f t="shared" ca="1" si="12"/>
        <v>203</v>
      </c>
      <c r="M388" t="str">
        <f t="shared" si="13"/>
        <v>Engagé</v>
      </c>
      <c r="N388" t="str">
        <f>IF(ISBLANK('ENGAGEMENTS 2026'!C388),"",'ENGAGEMENTS 2026'!L388)</f>
        <v>Ordinaire</v>
      </c>
      <c r="O388" t="str">
        <f>IF(ISBLANK('ENGAGEMENTS 2026'!C388),"",'ENGAGEMENTS 2026'!M388)</f>
        <v>FONCTIONNEMENT</v>
      </c>
      <c r="P388" t="str">
        <f>IF(ISBLANK('ENGAGEMENTS 2026'!C388),"",'ENGAGEMENTS 2026'!K388)</f>
        <v>PME</v>
      </c>
      <c r="Q388" t="str">
        <f>IF($A388="","",IF(OR($E388="INFRUCTUEUX",$E388="ANNULE"),$A388&amp;"|"&amp;(COUNTIFS($A$2:$A388,$A388,$E$2:$E388,"INFRUCTUEUX")+COUNTIFS($A$2:$A388,$A388,$E$2:$E388,"ANNULE")),""))</f>
        <v/>
      </c>
    </row>
    <row r="389" spans="1:17" x14ac:dyDescent="0.25">
      <c r="A389" t="str">
        <f>IF(ISBLANK('ENGAGEMENTS 2026'!C389),"",IF('ENGAGEMENTS 2026'!C389="DTSI","DCT",'ENGAGEMENTS 2026'!C389))</f>
        <v>DPMG</v>
      </c>
      <c r="B389" t="str">
        <f>IF(ISBLANK('ENGAGEMENTS 2026'!C389),"",'ENGAGEMENTS 2026'!D389)</f>
        <v>02AOM/SNRT</v>
      </c>
      <c r="C389" t="str">
        <f>IF(ISBLANK('ENGAGEMENTS 2026'!C389),"",'ENGAGEMENTS 2026'!E389)</f>
        <v>AOO-M</v>
      </c>
      <c r="D389" t="str">
        <f>IF(ISBLANK('ENGAGEMENTS 2026'!C389),"",'ENGAGEMENTS 2026'!G389)</f>
        <v>Achat de Papier Fort A4 destiné à la SNRT</v>
      </c>
      <c r="E389" t="str">
        <f>IF(ISBLANK('ENGAGEMENTS 2026'!C389),"",'ENGAGEMENTS 2026'!I389)</f>
        <v>APPROUVE</v>
      </c>
      <c r="F389">
        <f>IF(ISBLANK('ENGAGEMENTS 2026'!C389),"",'ENGAGEMENTS 2026'!J389)</f>
        <v>0</v>
      </c>
      <c r="G389" t="str">
        <f>IF(ISBLANK('ENGAGEMENTS 2026'!C389),"",'ENGAGEMENTS 2026'!M389)</f>
        <v>FONCTIONNEMENT</v>
      </c>
      <c r="H389" t="str">
        <f>IF(ISBLANK('ENGAGEMENTS 2026'!C389),"",'ENGAGEMENTS 2026'!AF389)</f>
        <v>ENGAGE</v>
      </c>
      <c r="I389" t="str">
        <f>IF(ISBLANK('ENGAGEMENTS 2026'!C389),"",'ENGAGEMENTS 2026'!H389)</f>
        <v>VALIDE</v>
      </c>
      <c r="J389" s="72">
        <f>IF(ISBLANK('ENGAGEMENTS 2026'!C389),"",IF(AND(OR($E389="INFRUCTUEUX",$E389="ANNULE"),$C389="AOO-M"),'ENGAGEMENTS 2026'!P389,IF($H389="EN COURS DE PREENGAGEMENT",'ENGAGEMENTS 2026'!O389,IF($H389="PREENGAGE",IF($E389="ATTRIBUE",'ENGAGEMENTS 2026'!AE389,'ENGAGEMENTS 2026'!O389),'ENGAGEMENTS 2026'!AE389))))</f>
        <v>240000</v>
      </c>
      <c r="K389" s="97">
        <f>IF(ISBLANK('ENGAGEMENTS 2026'!W389),"",'ENGAGEMENTS 2026'!W389)</f>
        <v>46085</v>
      </c>
      <c r="L389" s="73">
        <f t="shared" ca="1" si="12"/>
        <v>203</v>
      </c>
      <c r="M389" t="str">
        <f t="shared" si="13"/>
        <v>Engagé</v>
      </c>
      <c r="N389" t="str">
        <f>IF(ISBLANK('ENGAGEMENTS 2026'!C389),"",'ENGAGEMENTS 2026'!L389)</f>
        <v>Ordinaire</v>
      </c>
      <c r="O389" t="str">
        <f>IF(ISBLANK('ENGAGEMENTS 2026'!C389),"",'ENGAGEMENTS 2026'!M389)</f>
        <v>FONCTIONNEMENT</v>
      </c>
      <c r="P389" t="str">
        <f>IF(ISBLANK('ENGAGEMENTS 2026'!C389),"",'ENGAGEMENTS 2026'!K389)</f>
        <v>PME</v>
      </c>
      <c r="Q389" t="str">
        <f>IF($A389="","",IF(OR($E389="INFRUCTUEUX",$E389="ANNULE"),$A389&amp;"|"&amp;(COUNTIFS($A$2:$A389,$A389,$E$2:$E389,"INFRUCTUEUX")+COUNTIFS($A$2:$A389,$A389,$E$2:$E389,"ANNULE")),""))</f>
        <v/>
      </c>
    </row>
    <row r="390" spans="1:17" x14ac:dyDescent="0.25">
      <c r="A390" t="str">
        <f>IF(ISBLANK('ENGAGEMENTS 2026'!C390),"",IF('ENGAGEMENTS 2026'!C390="DTSI","DCT",'ENGAGEMENTS 2026'!C390))</f>
        <v>ARRIYADIA</v>
      </c>
      <c r="B390" t="str">
        <f>IF(ISBLANK('ENGAGEMENTS 2026'!C390),"",'ENGAGEMENTS 2026'!D390)</f>
        <v>RECONDUCTION</v>
      </c>
      <c r="C390" t="str">
        <f>IF(ISBLANK('ENGAGEMENTS 2026'!C390),"",'ENGAGEMENTS 2026'!E390)</f>
        <v>CONTRAT</v>
      </c>
      <c r="D390" t="str">
        <f>IF(ISBLANK('ENGAGEMENTS 2026'!C390),"",'ENGAGEMENTS 2026'!G390)</f>
        <v>Contrats conclus avec la FRM d’ESCRIME</v>
      </c>
      <c r="E390" t="str">
        <f>IF(ISBLANK('ENGAGEMENTS 2026'!C390),"",'ENGAGEMENTS 2026'!I390)</f>
        <v>APPROUVE</v>
      </c>
      <c r="F390" t="str">
        <f>IF(ISBLANK('ENGAGEMENTS 2026'!C390),"",'ENGAGEMENTS 2026'!J390)</f>
        <v>01-SNRT/FRMES-2026</v>
      </c>
      <c r="G390" t="str">
        <f>IF(ISBLANK('ENGAGEMENTS 2026'!C390),"",'ENGAGEMENTS 2026'!M390)</f>
        <v>FONCTIONNEMENT</v>
      </c>
      <c r="H390" t="str">
        <f>IF(ISBLANK('ENGAGEMENTS 2026'!C390),"",'ENGAGEMENTS 2026'!AF390)</f>
        <v>ENGAGE</v>
      </c>
      <c r="I390" t="str">
        <f>IF(ISBLANK('ENGAGEMENTS 2026'!C390),"",'ENGAGEMENTS 2026'!H390)</f>
        <v>VALIDE</v>
      </c>
      <c r="J390" s="72">
        <f>IF(ISBLANK('ENGAGEMENTS 2026'!C390),"",IF(AND(OR($E390="INFRUCTUEUX",$E390="ANNULE"),$C390="AOO-M"),'ENGAGEMENTS 2026'!P390,IF($H390="EN COURS DE PREENGAGEMENT",'ENGAGEMENTS 2026'!O390,IF($H390="PREENGAGE",IF($E390="ATTRIBUE",'ENGAGEMENTS 2026'!AE390,'ENGAGEMENTS 2026'!O390),'ENGAGEMENTS 2026'!AE390))))</f>
        <v>250000</v>
      </c>
      <c r="K390" s="97">
        <f>IF(ISBLANK('ENGAGEMENTS 2026'!W390),"",'ENGAGEMENTS 2026'!W390)</f>
        <v>46041</v>
      </c>
      <c r="L390" s="73">
        <f t="shared" ca="1" si="12"/>
        <v>247</v>
      </c>
      <c r="M390" t="str">
        <f t="shared" si="13"/>
        <v>Engagé</v>
      </c>
      <c r="N390" t="str">
        <f>IF(ISBLANK('ENGAGEMENTS 2026'!C390),"",'ENGAGEMENTS 2026'!L390)</f>
        <v>Ordinaire</v>
      </c>
      <c r="O390" t="str">
        <f>IF(ISBLANK('ENGAGEMENTS 2026'!C390),"",'ENGAGEMENTS 2026'!M390)</f>
        <v>FONCTIONNEMENT</v>
      </c>
      <c r="P390" t="str">
        <f>IF(ISBLANK('ENGAGEMENTS 2026'!C390),"",'ENGAGEMENTS 2026'!K390)</f>
        <v>NON CONCERNE</v>
      </c>
      <c r="Q390" t="str">
        <f>IF($A390="","",IF(OR($E390="INFRUCTUEUX",$E390="ANNULE"),$A390&amp;"|"&amp;(COUNTIFS($A$2:$A390,$A390,$E$2:$E390,"INFRUCTUEUX")+COUNTIFS($A$2:$A390,$A390,$E$2:$E390,"ANNULE")),""))</f>
        <v/>
      </c>
    </row>
    <row r="391" spans="1:17" x14ac:dyDescent="0.25">
      <c r="A391" t="str">
        <f>IF(ISBLANK('ENGAGEMENTS 2026'!C391),"",IF('ENGAGEMENTS 2026'!C391="DTSI","DCT",'ENGAGEMENTS 2026'!C391))</f>
        <v>ARRIYADIA</v>
      </c>
      <c r="B391" t="str">
        <f>IF(ISBLANK('ENGAGEMENTS 2026'!C391),"",'ENGAGEMENTS 2026'!D391)</f>
        <v>RECONDUCTION</v>
      </c>
      <c r="C391" t="str">
        <f>IF(ISBLANK('ENGAGEMENTS 2026'!C391),"",'ENGAGEMENTS 2026'!E391)</f>
        <v>CONTRAT</v>
      </c>
      <c r="D391" t="str">
        <f>IF(ISBLANK('ENGAGEMENTS 2026'!C391),"",'ENGAGEMENTS 2026'!G391)</f>
        <v>Contrats conclus avec la FRM DE TENNIS</v>
      </c>
      <c r="E391" t="str">
        <f>IF(ISBLANK('ENGAGEMENTS 2026'!C391),"",'ENGAGEMENTS 2026'!I391)</f>
        <v>APPROUVE</v>
      </c>
      <c r="F391" t="str">
        <f>IF(ISBLANK('ENGAGEMENTS 2026'!C391),"",'ENGAGEMENTS 2026'!J391)</f>
        <v>01-SNRT/FRMT-2026</v>
      </c>
      <c r="G391" t="str">
        <f>IF(ISBLANK('ENGAGEMENTS 2026'!C391),"",'ENGAGEMENTS 2026'!M391)</f>
        <v>FONCTIONNEMENT</v>
      </c>
      <c r="H391" t="str">
        <f>IF(ISBLANK('ENGAGEMENTS 2026'!C391),"",'ENGAGEMENTS 2026'!AF391)</f>
        <v>ENGAGE</v>
      </c>
      <c r="I391" t="str">
        <f>IF(ISBLANK('ENGAGEMENTS 2026'!C391),"",'ENGAGEMENTS 2026'!H391)</f>
        <v>VALIDE</v>
      </c>
      <c r="J391" s="72">
        <f>IF(ISBLANK('ENGAGEMENTS 2026'!C391),"",IF(AND(OR($E391="INFRUCTUEUX",$E391="ANNULE"),$C391="AOO-M"),'ENGAGEMENTS 2026'!P391,IF($H391="EN COURS DE PREENGAGEMENT",'ENGAGEMENTS 2026'!O391,IF($H391="PREENGAGE",IF($E391="ATTRIBUE",'ENGAGEMENTS 2026'!AE391,'ENGAGEMENTS 2026'!O391),'ENGAGEMENTS 2026'!AE391))))</f>
        <v>1800000</v>
      </c>
      <c r="K391" s="97">
        <f>IF(ISBLANK('ENGAGEMENTS 2026'!W391),"",'ENGAGEMENTS 2026'!W391)</f>
        <v>46086</v>
      </c>
      <c r="L391" s="73">
        <f t="shared" ca="1" si="12"/>
        <v>202</v>
      </c>
      <c r="M391" t="str">
        <f t="shared" si="13"/>
        <v>Engagé</v>
      </c>
      <c r="N391" t="str">
        <f>IF(ISBLANK('ENGAGEMENTS 2026'!C391),"",'ENGAGEMENTS 2026'!L391)</f>
        <v>Ordinaire</v>
      </c>
      <c r="O391" t="str">
        <f>IF(ISBLANK('ENGAGEMENTS 2026'!C391),"",'ENGAGEMENTS 2026'!M391)</f>
        <v>FONCTIONNEMENT</v>
      </c>
      <c r="P391" t="str">
        <f>IF(ISBLANK('ENGAGEMENTS 2026'!C391),"",'ENGAGEMENTS 2026'!K391)</f>
        <v>NON CONCERNE</v>
      </c>
      <c r="Q391" t="str">
        <f>IF($A391="","",IF(OR($E391="INFRUCTUEUX",$E391="ANNULE"),$A391&amp;"|"&amp;(COUNTIFS($A$2:$A391,$A391,$E$2:$E391,"INFRUCTUEUX")+COUNTIFS($A$2:$A391,$A391,$E$2:$E391,"ANNULE")),""))</f>
        <v/>
      </c>
    </row>
    <row r="392" spans="1:17" x14ac:dyDescent="0.25">
      <c r="A392" t="str">
        <f>IF(ISBLANK('ENGAGEMENTS 2026'!C392),"",IF('ENGAGEMENTS 2026'!C392="DTSI","DCT",'ENGAGEMENTS 2026'!C392))</f>
        <v>ARRIYADIA</v>
      </c>
      <c r="B392" t="str">
        <f>IF(ISBLANK('ENGAGEMENTS 2026'!C392),"",'ENGAGEMENTS 2026'!D392)</f>
        <v>RECONDUCTION</v>
      </c>
      <c r="C392" t="str">
        <f>IF(ISBLANK('ENGAGEMENTS 2026'!C392),"",'ENGAGEMENTS 2026'!E392)</f>
        <v>CONTRAT</v>
      </c>
      <c r="D392" t="str">
        <f>IF(ISBLANK('ENGAGEMENTS 2026'!C392),"",'ENGAGEMENTS 2026'!G392)</f>
        <v>Contrats conclus avec la FRM DE KARATE</v>
      </c>
      <c r="E392" t="str">
        <f>IF(ISBLANK('ENGAGEMENTS 2026'!C392),"",'ENGAGEMENTS 2026'!I392)</f>
        <v>APPROUVE</v>
      </c>
      <c r="F392" t="str">
        <f>IF(ISBLANK('ENGAGEMENTS 2026'!C392),"",'ENGAGEMENTS 2026'!J392)</f>
        <v>01-SNRT/FRMK-2026</v>
      </c>
      <c r="G392" t="str">
        <f>IF(ISBLANK('ENGAGEMENTS 2026'!C392),"",'ENGAGEMENTS 2026'!M392)</f>
        <v>FONCTIONNEMENT</v>
      </c>
      <c r="H392" t="str">
        <f>IF(ISBLANK('ENGAGEMENTS 2026'!C392),"",'ENGAGEMENTS 2026'!AF392)</f>
        <v>ENGAGE</v>
      </c>
      <c r="I392" t="str">
        <f>IF(ISBLANK('ENGAGEMENTS 2026'!C392),"",'ENGAGEMENTS 2026'!H392)</f>
        <v>VALIDE</v>
      </c>
      <c r="J392" s="72">
        <f>IF(ISBLANK('ENGAGEMENTS 2026'!C392),"",IF(AND(OR($E392="INFRUCTUEUX",$E392="ANNULE"),$C392="AOO-M"),'ENGAGEMENTS 2026'!P392,IF($H392="EN COURS DE PREENGAGEMENT",'ENGAGEMENTS 2026'!O392,IF($H392="PREENGAGE",IF($E392="ATTRIBUE",'ENGAGEMENTS 2026'!AE392,'ENGAGEMENTS 2026'!O392),'ENGAGEMENTS 2026'!AE392))))</f>
        <v>1400000</v>
      </c>
      <c r="K392" s="97">
        <f>IF(ISBLANK('ENGAGEMENTS 2026'!W392),"",'ENGAGEMENTS 2026'!W392)</f>
        <v>46056</v>
      </c>
      <c r="L392" s="73">
        <f t="shared" ca="1" si="12"/>
        <v>232</v>
      </c>
      <c r="M392" t="str">
        <f t="shared" si="13"/>
        <v>Engagé</v>
      </c>
      <c r="N392" t="str">
        <f>IF(ISBLANK('ENGAGEMENTS 2026'!C392),"",'ENGAGEMENTS 2026'!L392)</f>
        <v>Ordinaire</v>
      </c>
      <c r="O392" t="str">
        <f>IF(ISBLANK('ENGAGEMENTS 2026'!C392),"",'ENGAGEMENTS 2026'!M392)</f>
        <v>FONCTIONNEMENT</v>
      </c>
      <c r="P392" t="str">
        <f>IF(ISBLANK('ENGAGEMENTS 2026'!C392),"",'ENGAGEMENTS 2026'!K392)</f>
        <v>NON CONCERNE</v>
      </c>
      <c r="Q392" t="str">
        <f>IF($A392="","",IF(OR($E392="INFRUCTUEUX",$E392="ANNULE"),$A392&amp;"|"&amp;(COUNTIFS($A$2:$A392,$A392,$E$2:$E392,"INFRUCTUEUX")+COUNTIFS($A$2:$A392,$A392,$E$2:$E392,"ANNULE")),""))</f>
        <v/>
      </c>
    </row>
    <row r="393" spans="1:17" x14ac:dyDescent="0.25">
      <c r="A393" t="str">
        <f>IF(ISBLANK('ENGAGEMENTS 2026'!C393),"",IF('ENGAGEMENTS 2026'!C393="DTSI","DCT",'ENGAGEMENTS 2026'!C393))</f>
        <v>ARRIYADIA</v>
      </c>
      <c r="B393" t="str">
        <f>IF(ISBLANK('ENGAGEMENTS 2026'!C393),"",'ENGAGEMENTS 2026'!D393)</f>
        <v>EXCLUSIVITÉ</v>
      </c>
      <c r="C393" t="str">
        <f>IF(ISBLANK('ENGAGEMENTS 2026'!C393),"",'ENGAGEMENTS 2026'!E393)</f>
        <v>CONTRAT</v>
      </c>
      <c r="D393" t="str">
        <f>IF(ISBLANK('ENGAGEMENTS 2026'!C393),"",'ENGAGEMENTS 2026'!G393)</f>
        <v>Frais technique de production des matches amicaux MAROC vs EQUATEUR et MAROC vs PARAGUAY</v>
      </c>
      <c r="E393" t="str">
        <f>IF(ISBLANK('ENGAGEMENTS 2026'!C393),"",'ENGAGEMENTS 2026'!I393)</f>
        <v>APPROUVE</v>
      </c>
      <c r="F393" t="str">
        <f>IF(ISBLANK('ENGAGEMENTS 2026'!C393),"",'ENGAGEMENTS 2026'!J393)</f>
        <v>01-SNRT-MEDIALUSO-2026</v>
      </c>
      <c r="G393" t="str">
        <f>IF(ISBLANK('ENGAGEMENTS 2026'!C393),"",'ENGAGEMENTS 2026'!M393)</f>
        <v>FONCTIONNEMENT</v>
      </c>
      <c r="H393" t="str">
        <f>IF(ISBLANK('ENGAGEMENTS 2026'!C393),"",'ENGAGEMENTS 2026'!AF393)</f>
        <v>ENGAGE</v>
      </c>
      <c r="I393" t="str">
        <f>IF(ISBLANK('ENGAGEMENTS 2026'!C393),"",'ENGAGEMENTS 2026'!H393)</f>
        <v>VALIDE</v>
      </c>
      <c r="J393" s="72">
        <f>IF(ISBLANK('ENGAGEMENTS 2026'!C393),"",IF(AND(OR($E393="INFRUCTUEUX",$E393="ANNULE"),$C393="AOO-M"),'ENGAGEMENTS 2026'!P393,IF($H393="EN COURS DE PREENGAGEMENT",'ENGAGEMENTS 2026'!O393,IF($H393="PREENGAGE",IF($E393="ATTRIBUE",'ENGAGEMENTS 2026'!AE393,'ENGAGEMENTS 2026'!O393),'ENGAGEMENTS 2026'!AE393))))</f>
        <v>777671.4</v>
      </c>
      <c r="K393" s="97">
        <f>IF(ISBLANK('ENGAGEMENTS 2026'!W393),"",'ENGAGEMENTS 2026'!W393)</f>
        <v>46084</v>
      </c>
      <c r="L393" s="73">
        <f t="shared" ca="1" si="12"/>
        <v>204</v>
      </c>
      <c r="M393" t="str">
        <f t="shared" si="13"/>
        <v>Engagé</v>
      </c>
      <c r="N393" t="str">
        <f>IF(ISBLANK('ENGAGEMENTS 2026'!C393),"",'ENGAGEMENTS 2026'!L393)</f>
        <v>Ordinaire</v>
      </c>
      <c r="O393" t="str">
        <f>IF(ISBLANK('ENGAGEMENTS 2026'!C393),"",'ENGAGEMENTS 2026'!M393)</f>
        <v>FONCTIONNEMENT</v>
      </c>
      <c r="P393" t="str">
        <f>IF(ISBLANK('ENGAGEMENTS 2026'!C393),"",'ENGAGEMENTS 2026'!K393)</f>
        <v>NON CONCERNE</v>
      </c>
      <c r="Q393" t="str">
        <f>IF($A393="","",IF(OR($E393="INFRUCTUEUX",$E393="ANNULE"),$A393&amp;"|"&amp;(COUNTIFS($A$2:$A393,$A393,$E$2:$E393,"INFRUCTUEUX")+COUNTIFS($A$2:$A393,$A393,$E$2:$E393,"ANNULE")),""))</f>
        <v/>
      </c>
    </row>
    <row r="394" spans="1:17" x14ac:dyDescent="0.25">
      <c r="A394" t="str">
        <f>IF(ISBLANK('ENGAGEMENTS 2026'!C394),"",IF('ENGAGEMENTS 2026'!C394="DTSI","DCT",'ENGAGEMENTS 2026'!C394))</f>
        <v>DMPTV</v>
      </c>
      <c r="B394" t="str">
        <f>IF(ISBLANK('ENGAGEMENTS 2026'!C394),"",'ENGAGEMENTS 2026'!D394)</f>
        <v>EXCLUSIVITÉ</v>
      </c>
      <c r="C394" t="str">
        <f>IF(ISBLANK('ENGAGEMENTS 2026'!C394),"",'ENGAGEMENTS 2026'!E394)</f>
        <v>CONTRAT</v>
      </c>
      <c r="D394" t="str">
        <f>IF(ISBLANK('ENGAGEMENTS 2026'!C394),"",'ENGAGEMENTS 2026'!G394)</f>
        <v>Souscription par la SNRT au service de mesures d’audience Radiomat, ainsi que la souscription au service bandes annonce</v>
      </c>
      <c r="E394" t="str">
        <f>IF(ISBLANK('ENGAGEMENTS 2026'!C394),"",'ENGAGEMENTS 2026'!I394)</f>
        <v>APPROUVE</v>
      </c>
      <c r="F394" t="str">
        <f>IF(ISBLANK('ENGAGEMENTS 2026'!C394),"",'ENGAGEMENTS 2026'!J394)</f>
        <v>002/2026</v>
      </c>
      <c r="G394" t="str">
        <f>IF(ISBLANK('ENGAGEMENTS 2026'!C394),"",'ENGAGEMENTS 2026'!M394)</f>
        <v>FONCTIONNEMENT</v>
      </c>
      <c r="H394" t="str">
        <f>IF(ISBLANK('ENGAGEMENTS 2026'!C394),"",'ENGAGEMENTS 2026'!AF394)</f>
        <v>ENGAGE</v>
      </c>
      <c r="I394" t="str">
        <f>IF(ISBLANK('ENGAGEMENTS 2026'!C394),"",'ENGAGEMENTS 2026'!H394)</f>
        <v>VALIDE</v>
      </c>
      <c r="J394" s="72">
        <f>IF(ISBLANK('ENGAGEMENTS 2026'!C394),"",IF(AND(OR($E394="INFRUCTUEUX",$E394="ANNULE"),$C394="AOO-M"),'ENGAGEMENTS 2026'!P394,IF($H394="EN COURS DE PREENGAGEMENT",'ENGAGEMENTS 2026'!O394,IF($H394="PREENGAGE",IF($E394="ATTRIBUE",'ENGAGEMENTS 2026'!AE394,'ENGAGEMENTS 2026'!O394),'ENGAGEMENTS 2026'!AE394))))</f>
        <v>114000</v>
      </c>
      <c r="K394" s="97">
        <f>IF(ISBLANK('ENGAGEMENTS 2026'!W394),"",'ENGAGEMENTS 2026'!W394)</f>
        <v>46387</v>
      </c>
      <c r="L394" s="73">
        <f t="shared" ca="1" si="12"/>
        <v>-99</v>
      </c>
      <c r="M394" t="str">
        <f t="shared" si="13"/>
        <v>Engagé</v>
      </c>
      <c r="N394" t="str">
        <f>IF(ISBLANK('ENGAGEMENTS 2026'!C394),"",'ENGAGEMENTS 2026'!L394)</f>
        <v>Ordinaire</v>
      </c>
      <c r="O394" t="str">
        <f>IF(ISBLANK('ENGAGEMENTS 2026'!C394),"",'ENGAGEMENTS 2026'!M394)</f>
        <v>FONCTIONNEMENT</v>
      </c>
      <c r="P394" t="str">
        <f>IF(ISBLANK('ENGAGEMENTS 2026'!C394),"",'ENGAGEMENTS 2026'!K394)</f>
        <v>NON CONCERNE</v>
      </c>
      <c r="Q394" t="str">
        <f>IF($A394="","",IF(OR($E394="INFRUCTUEUX",$E394="ANNULE"),$A394&amp;"|"&amp;(COUNTIFS($A$2:$A394,$A394,$E$2:$E394,"INFRUCTUEUX")+COUNTIFS($A$2:$A394,$A394,$E$2:$E394,"ANNULE")),""))</f>
        <v/>
      </c>
    </row>
    <row r="395" spans="1:17" x14ac:dyDescent="0.25">
      <c r="A395" t="str">
        <f>IF(ISBLANK('ENGAGEMENTS 2026'!C395),"",IF('ENGAGEMENTS 2026'!C395="DTSI","DCT",'ENGAGEMENTS 2026'!C395))</f>
        <v>DPMG</v>
      </c>
      <c r="B395" t="str">
        <f>IF(ISBLANK('ENGAGEMENTS 2026'!C395),"",'ENGAGEMENTS 2026'!D395)</f>
        <v>12AOM/SNRT</v>
      </c>
      <c r="C395" t="str">
        <f>IF(ISBLANK('ENGAGEMENTS 2026'!C395),"",'ENGAGEMENTS 2026'!E395)</f>
        <v>AOO-M</v>
      </c>
      <c r="D395" t="str">
        <f>IF(ISBLANK('ENGAGEMENTS 2026'!C395),"",'ENGAGEMENTS 2026'!G395)</f>
        <v>Désherbage des sites de la snrt : TEMARA et ZAER</v>
      </c>
      <c r="E395" t="str">
        <f>IF(ISBLANK('ENGAGEMENTS 2026'!C395),"",'ENGAGEMENTS 2026'!I395)</f>
        <v>ATTRIBUE</v>
      </c>
      <c r="F395" t="str">
        <f>IF(ISBLANK('ENGAGEMENTS 2026'!C395),"",'ENGAGEMENTS 2026'!J395)</f>
        <v>14M/2026</v>
      </c>
      <c r="G395" t="str">
        <f>IF(ISBLANK('ENGAGEMENTS 2026'!C395),"",'ENGAGEMENTS 2026'!M395)</f>
        <v>FONCTIONNEMENT</v>
      </c>
      <c r="H395" t="str">
        <f>IF(ISBLANK('ENGAGEMENTS 2026'!C395),"",'ENGAGEMENTS 2026'!AF395)</f>
        <v>ENGAGE</v>
      </c>
      <c r="I395" t="str">
        <f>IF(ISBLANK('ENGAGEMENTS 2026'!C395),"",'ENGAGEMENTS 2026'!H395)</f>
        <v>VALIDE</v>
      </c>
      <c r="J395" s="72">
        <f>IF(ISBLANK('ENGAGEMENTS 2026'!C395),"",IF(AND(OR($E395="INFRUCTUEUX",$E395="ANNULE"),$C395="AOO-M"),'ENGAGEMENTS 2026'!P395,IF($H395="EN COURS DE PREENGAGEMENT",'ENGAGEMENTS 2026'!O395,IF($H395="PREENGAGE",IF($E395="ATTRIBUE",'ENGAGEMENTS 2026'!AE395,'ENGAGEMENTS 2026'!O395),'ENGAGEMENTS 2026'!AE395))))</f>
        <v>94200</v>
      </c>
      <c r="K395" s="97">
        <f>IF(ISBLANK('ENGAGEMENTS 2026'!W395),"",'ENGAGEMENTS 2026'!W395)</f>
        <v>46066</v>
      </c>
      <c r="L395" s="73">
        <f t="shared" ca="1" si="12"/>
        <v>222</v>
      </c>
      <c r="M395" t="str">
        <f t="shared" si="13"/>
        <v>Engagé</v>
      </c>
      <c r="N395" t="str">
        <f>IF(ISBLANK('ENGAGEMENTS 2026'!C395),"",'ENGAGEMENTS 2026'!L395)</f>
        <v>Ordinaire</v>
      </c>
      <c r="O395" t="str">
        <f>IF(ISBLANK('ENGAGEMENTS 2026'!C395),"",'ENGAGEMENTS 2026'!M395)</f>
        <v>FONCTIONNEMENT</v>
      </c>
      <c r="P395" t="str">
        <f>IF(ISBLANK('ENGAGEMENTS 2026'!C395),"",'ENGAGEMENTS 2026'!K395)</f>
        <v>PME</v>
      </c>
      <c r="Q395" t="str">
        <f>IF($A395="","",IF(OR($E395="INFRUCTUEUX",$E395="ANNULE"),$A395&amp;"|"&amp;(COUNTIFS($A$2:$A395,$A395,$E$2:$E395,"INFRUCTUEUX")+COUNTIFS($A$2:$A395,$A395,$E$2:$E395,"ANNULE")),""))</f>
        <v/>
      </c>
    </row>
    <row r="396" spans="1:17" x14ac:dyDescent="0.25">
      <c r="A396" t="str">
        <f>IF(ISBLANK('ENGAGEMENTS 2026'!C396),"",IF('ENGAGEMENTS 2026'!C396="DTSI","DCT",'ENGAGEMENTS 2026'!C396))</f>
        <v>DPMG</v>
      </c>
      <c r="B396" t="str">
        <f>IF(ISBLANK('ENGAGEMENTS 2026'!C396),"",'ENGAGEMENTS 2026'!D396)</f>
        <v>12AOM/SNRT</v>
      </c>
      <c r="C396" t="str">
        <f>IF(ISBLANK('ENGAGEMENTS 2026'!C396),"",'ENGAGEMENTS 2026'!E396)</f>
        <v>AOO-M</v>
      </c>
      <c r="D396" t="str">
        <f>IF(ISBLANK('ENGAGEMENTS 2026'!C396),"",'ENGAGEMENTS 2026'!G396)</f>
        <v>Désherbage des sites de la snrt : Casablanca (Ain Chok et Roche noire)</v>
      </c>
      <c r="E396" t="str">
        <f>IF(ISBLANK('ENGAGEMENTS 2026'!C396),"",'ENGAGEMENTS 2026'!I396)</f>
        <v>APPROUVE</v>
      </c>
      <c r="F396" t="str">
        <f>IF(ISBLANK('ENGAGEMENTS 2026'!C396),"",'ENGAGEMENTS 2026'!J396)</f>
        <v>13M/2026</v>
      </c>
      <c r="G396" t="str">
        <f>IF(ISBLANK('ENGAGEMENTS 2026'!C396),"",'ENGAGEMENTS 2026'!M396)</f>
        <v>FONCTIONNEMENT</v>
      </c>
      <c r="H396" t="str">
        <f>IF(ISBLANK('ENGAGEMENTS 2026'!C396),"",'ENGAGEMENTS 2026'!AF396)</f>
        <v>ENGAGE</v>
      </c>
      <c r="I396" t="str">
        <f>IF(ISBLANK('ENGAGEMENTS 2026'!C396),"",'ENGAGEMENTS 2026'!H396)</f>
        <v>VALIDE</v>
      </c>
      <c r="J396" s="72">
        <f>IF(ISBLANK('ENGAGEMENTS 2026'!C396),"",IF(AND(OR($E396="INFRUCTUEUX",$E396="ANNULE"),$C396="AOO-M"),'ENGAGEMENTS 2026'!P396,IF($H396="EN COURS DE PREENGAGEMENT",'ENGAGEMENTS 2026'!O396,IF($H396="PREENGAGE",IF($E396="ATTRIBUE",'ENGAGEMENTS 2026'!AE396,'ENGAGEMENTS 2026'!O396),'ENGAGEMENTS 2026'!AE396))))</f>
        <v>90000</v>
      </c>
      <c r="K396" s="97">
        <f>IF(ISBLANK('ENGAGEMENTS 2026'!W396),"",'ENGAGEMENTS 2026'!W396)</f>
        <v>46066</v>
      </c>
      <c r="L396" s="73">
        <f t="shared" ca="1" si="12"/>
        <v>222</v>
      </c>
      <c r="M396" t="str">
        <f t="shared" si="13"/>
        <v>Engagé</v>
      </c>
      <c r="N396" t="str">
        <f>IF(ISBLANK('ENGAGEMENTS 2026'!C396),"",'ENGAGEMENTS 2026'!L396)</f>
        <v>Ordinaire</v>
      </c>
      <c r="O396" t="str">
        <f>IF(ISBLANK('ENGAGEMENTS 2026'!C396),"",'ENGAGEMENTS 2026'!M396)</f>
        <v>FONCTIONNEMENT</v>
      </c>
      <c r="P396" t="str">
        <f>IF(ISBLANK('ENGAGEMENTS 2026'!C396),"",'ENGAGEMENTS 2026'!K396)</f>
        <v>PME</v>
      </c>
      <c r="Q396" t="str">
        <f>IF($A396="","",IF(OR($E396="INFRUCTUEUX",$E396="ANNULE"),$A396&amp;"|"&amp;(COUNTIFS($A$2:$A396,$A396,$E$2:$E396,"INFRUCTUEUX")+COUNTIFS($A$2:$A396,$A396,$E$2:$E396,"ANNULE")),""))</f>
        <v/>
      </c>
    </row>
    <row r="397" spans="1:17" x14ac:dyDescent="0.25">
      <c r="A397" t="str">
        <f>IF(ISBLANK('ENGAGEMENTS 2026'!C397),"",IF('ENGAGEMENTS 2026'!C397="DTSI","DCT",'ENGAGEMENTS 2026'!C397))</f>
        <v>DCPA</v>
      </c>
      <c r="B397" t="str">
        <f>IF(ISBLANK('ENGAGEMENTS 2026'!C397),"",'ENGAGEMENTS 2026'!D397)</f>
        <v>PV N° : 01NV2026-DCPA</v>
      </c>
      <c r="C397" t="str">
        <f>IF(ISBLANK('ENGAGEMENTS 2026'!C397),"",'ENGAGEMENTS 2026'!E397)</f>
        <v>CONTRAT</v>
      </c>
      <c r="D397" t="str">
        <f>IF(ISBLANK('ENGAGEMENTS 2026'!C397),"",'ENGAGEMENTS 2026'!G397)</f>
        <v>MOULAY DRISS ABOUELFADEL – Préparation, supervision, suivi et rédaction des commentaires pour une nouvelle série documentaire sur l’environnement marin produite en interne</v>
      </c>
      <c r="E397" t="str">
        <f>IF(ISBLANK('ENGAGEMENTS 2026'!C397),"",'ENGAGEMENTS 2026'!I397)</f>
        <v>APPROUVE</v>
      </c>
      <c r="F397">
        <f>IF(ISBLANK('ENGAGEMENTS 2026'!C397),"",'ENGAGEMENTS 2026'!J397)</f>
        <v>0</v>
      </c>
      <c r="G397" t="str">
        <f>IF(ISBLANK('ENGAGEMENTS 2026'!C397),"",'ENGAGEMENTS 2026'!M397)</f>
        <v>FONCTIONNEMENT</v>
      </c>
      <c r="H397" t="str">
        <f>IF(ISBLANK('ENGAGEMENTS 2026'!C397),"",'ENGAGEMENTS 2026'!AF397)</f>
        <v>ENGAGE</v>
      </c>
      <c r="I397" t="str">
        <f>IF(ISBLANK('ENGAGEMENTS 2026'!C397),"",'ENGAGEMENTS 2026'!H397)</f>
        <v>VALIDE</v>
      </c>
      <c r="J397" s="72">
        <f>IF(ISBLANK('ENGAGEMENTS 2026'!C397),"",IF(AND(OR($E397="INFRUCTUEUX",$E397="ANNULE"),$C397="AOO-M"),'ENGAGEMENTS 2026'!P397,IF($H397="EN COURS DE PREENGAGEMENT",'ENGAGEMENTS 2026'!O397,IF($H397="PREENGAGE",IF($E397="ATTRIBUE",'ENGAGEMENTS 2026'!AE397,'ENGAGEMENTS 2026'!O397),'ENGAGEMENTS 2026'!AE397))))</f>
        <v>156000</v>
      </c>
      <c r="K397" s="97">
        <f>IF(ISBLANK('ENGAGEMENTS 2026'!W397),"",'ENGAGEMENTS 2026'!W397)</f>
        <v>46091</v>
      </c>
      <c r="L397" s="73">
        <f t="shared" ca="1" si="12"/>
        <v>197</v>
      </c>
      <c r="M397" t="str">
        <f t="shared" si="13"/>
        <v>Engagé</v>
      </c>
      <c r="N397" t="str">
        <f>IF(ISBLANK('ENGAGEMENTS 2026'!C397),"",'ENGAGEMENTS 2026'!L397)</f>
        <v>Ordinaire</v>
      </c>
      <c r="O397" t="str">
        <f>IF(ISBLANK('ENGAGEMENTS 2026'!C397),"",'ENGAGEMENTS 2026'!M397)</f>
        <v>FONCTIONNEMENT</v>
      </c>
      <c r="P397" t="str">
        <f>IF(ISBLANK('ENGAGEMENTS 2026'!C397),"",'ENGAGEMENTS 2026'!K397)</f>
        <v>NON CONCERNE</v>
      </c>
      <c r="Q397" t="str">
        <f>IF($A397="","",IF(OR($E397="INFRUCTUEUX",$E397="ANNULE"),$A397&amp;"|"&amp;(COUNTIFS($A$2:$A397,$A397,$E$2:$E397,"INFRUCTUEUX")+COUNTIFS($A$2:$A397,$A397,$E$2:$E397,"ANNULE")),""))</f>
        <v/>
      </c>
    </row>
    <row r="398" spans="1:17" x14ac:dyDescent="0.25">
      <c r="A398" t="str">
        <f>IF(ISBLANK('ENGAGEMENTS 2026'!C398),"",IF('ENGAGEMENTS 2026'!C398="DTSI","DCT",'ENGAGEMENTS 2026'!C398))</f>
        <v>DCT</v>
      </c>
      <c r="B398" t="str">
        <f>IF(ISBLANK('ENGAGEMENTS 2026'!C398),"",'ENGAGEMENTS 2026'!D398)</f>
        <v/>
      </c>
      <c r="C398" t="str">
        <f>IF(ISBLANK('ENGAGEMENTS 2026'!C398),"",'ENGAGEMENTS 2026'!E398)</f>
        <v>BCL</v>
      </c>
      <c r="D398" t="str">
        <f>IF(ISBLANK('ENGAGEMENTS 2026'!C398),"",'ENGAGEMENTS 2026'!G398)</f>
        <v>La fourniture de toners d’impression pour les besoins de la SNRT</v>
      </c>
      <c r="E398" t="str">
        <f>IF(ISBLANK('ENGAGEMENTS 2026'!C398),"",'ENGAGEMENTS 2026'!I398)</f>
        <v>APPROUVE</v>
      </c>
      <c r="F398" t="str">
        <f>IF(ISBLANK('ENGAGEMENTS 2026'!C398),"",'ENGAGEMENTS 2026'!J398)</f>
        <v>26000012 CL</v>
      </c>
      <c r="G398" t="str">
        <f>IF(ISBLANK('ENGAGEMENTS 2026'!C398),"",'ENGAGEMENTS 2026'!M398)</f>
        <v>FONCTIONNEMENT</v>
      </c>
      <c r="H398" t="str">
        <f>IF(ISBLANK('ENGAGEMENTS 2026'!C398),"",'ENGAGEMENTS 2026'!AF398)</f>
        <v>ENGAGE</v>
      </c>
      <c r="I398" t="str">
        <f>IF(ISBLANK('ENGAGEMENTS 2026'!C398),"",'ENGAGEMENTS 2026'!H398)</f>
        <v>VALIDE</v>
      </c>
      <c r="J398" s="72">
        <f>IF(ISBLANK('ENGAGEMENTS 2026'!C398),"",IF(AND(OR($E398="INFRUCTUEUX",$E398="ANNULE"),$C398="AOO-M"),'ENGAGEMENTS 2026'!P398,IF($H398="EN COURS DE PREENGAGEMENT",'ENGAGEMENTS 2026'!O398,IF($H398="PREENGAGE",IF($E398="ATTRIBUE",'ENGAGEMENTS 2026'!AE398,'ENGAGEMENTS 2026'!O398),'ENGAGEMENTS 2026'!AE398))))</f>
        <v>295662</v>
      </c>
      <c r="K398" s="97">
        <f>IF(ISBLANK('ENGAGEMENTS 2026'!W398),"",'ENGAGEMENTS 2026'!W398)</f>
        <v>46091</v>
      </c>
      <c r="L398" s="73">
        <f t="shared" ca="1" si="12"/>
        <v>197</v>
      </c>
      <c r="M398" t="str">
        <f t="shared" si="13"/>
        <v>Engagé</v>
      </c>
      <c r="N398" t="str">
        <f>IF(ISBLANK('ENGAGEMENTS 2026'!C398),"",'ENGAGEMENTS 2026'!L398)</f>
        <v>Ordinaire</v>
      </c>
      <c r="O398" t="str">
        <f>IF(ISBLANK('ENGAGEMENTS 2026'!C398),"",'ENGAGEMENTS 2026'!M398)</f>
        <v>FONCTIONNEMENT</v>
      </c>
      <c r="P398" t="str">
        <f>IF(ISBLANK('ENGAGEMENTS 2026'!C398),"",'ENGAGEMENTS 2026'!K398)</f>
        <v>NON CONCERNE</v>
      </c>
      <c r="Q398" t="str">
        <f>IF($A398="","",IF(OR($E398="INFRUCTUEUX",$E398="ANNULE"),$A398&amp;"|"&amp;(COUNTIFS($A$2:$A398,$A398,$E$2:$E398,"INFRUCTUEUX")+COUNTIFS($A$2:$A398,$A398,$E$2:$E398,"ANNULE")),""))</f>
        <v/>
      </c>
    </row>
    <row r="399" spans="1:17" x14ac:dyDescent="0.25">
      <c r="A399" t="str">
        <f>IF(ISBLANK('ENGAGEMENTS 2026'!C399),"",IF('ENGAGEMENTS 2026'!C399="DTSI","DCT",'ENGAGEMENTS 2026'!C399))</f>
        <v>TDF-EXP&amp;MAIN</v>
      </c>
      <c r="B399" t="str">
        <f>IF(ISBLANK('ENGAGEMENTS 2026'!C399),"",'ENGAGEMENTS 2026'!D399)</f>
        <v>100 AOM/SNRT</v>
      </c>
      <c r="C399" t="str">
        <f>IF(ISBLANK('ENGAGEMENTS 2026'!C399),"",'ENGAGEMENTS 2026'!E399)</f>
        <v>AOO-M</v>
      </c>
      <c r="D399" t="str">
        <f>IF(ISBLANK('ENGAGEMENTS 2026'!C399),"",'ENGAGEMENTS 2026'!G399)</f>
        <v>La fourniture et installation des radômes pour le feeder du centre émetteur Radio AM de Foum El Oued à Laayoune</v>
      </c>
      <c r="E399" t="str">
        <f>IF(ISBLANK('ENGAGEMENTS 2026'!C399),"",'ENGAGEMENTS 2026'!I399)</f>
        <v>APPROUVE</v>
      </c>
      <c r="F399" t="str">
        <f>IF(ISBLANK('ENGAGEMENTS 2026'!C399),"",'ENGAGEMENTS 2026'!J399)</f>
        <v>09M/2026</v>
      </c>
      <c r="G399" t="str">
        <f>IF(ISBLANK('ENGAGEMENTS 2026'!C399),"",'ENGAGEMENTS 2026'!M399)</f>
        <v>INVESTISSEMENT</v>
      </c>
      <c r="H399" t="str">
        <f>IF(ISBLANK('ENGAGEMENTS 2026'!C399),"",'ENGAGEMENTS 2026'!AF399)</f>
        <v>ENGAGE</v>
      </c>
      <c r="I399" t="str">
        <f>IF(ISBLANK('ENGAGEMENTS 2026'!C399),"",'ENGAGEMENTS 2026'!H399)</f>
        <v>VALIDE</v>
      </c>
      <c r="J399" s="72">
        <f>IF(ISBLANK('ENGAGEMENTS 2026'!C399),"",IF(AND(OR($E399="INFRUCTUEUX",$E399="ANNULE"),$C399="AOO-M"),'ENGAGEMENTS 2026'!P399,IF($H399="EN COURS DE PREENGAGEMENT",'ENGAGEMENTS 2026'!O399,IF($H399="PREENGAGE",IF($E399="ATTRIBUE",'ENGAGEMENTS 2026'!AE399,'ENGAGEMENTS 2026'!O399),'ENGAGEMENTS 2026'!AE399))))</f>
        <v>2497800</v>
      </c>
      <c r="K399" s="97">
        <f>IF(ISBLANK('ENGAGEMENTS 2026'!W399),"",'ENGAGEMENTS 2026'!W399)</f>
        <v>46094</v>
      </c>
      <c r="L399" s="73">
        <f t="shared" ca="1" si="12"/>
        <v>194</v>
      </c>
      <c r="M399" t="str">
        <f t="shared" si="13"/>
        <v>Engagé</v>
      </c>
      <c r="N399" t="str">
        <f>IF(ISBLANK('ENGAGEMENTS 2026'!C399),"",'ENGAGEMENTS 2026'!L399)</f>
        <v>REPORT BUDGET ANNEE ANTERIEURE</v>
      </c>
      <c r="O399" t="str">
        <f>IF(ISBLANK('ENGAGEMENTS 2026'!C399),"",'ENGAGEMENTS 2026'!M399)</f>
        <v>INVESTISSEMENT</v>
      </c>
      <c r="P399" t="str">
        <f>IF(ISBLANK('ENGAGEMENTS 2026'!C399),"",'ENGAGEMENTS 2026'!K399)</f>
        <v>GENERAL</v>
      </c>
      <c r="Q399" t="str">
        <f>IF($A399="","",IF(OR($E399="INFRUCTUEUX",$E399="ANNULE"),$A399&amp;"|"&amp;(COUNTIFS($A$2:$A399,$A399,$E$2:$E399,"INFRUCTUEUX")+COUNTIFS($A$2:$A399,$A399,$E$2:$E399,"ANNULE")),""))</f>
        <v/>
      </c>
    </row>
    <row r="400" spans="1:17" x14ac:dyDescent="0.25">
      <c r="A400" t="str">
        <f>IF(ISBLANK('ENGAGEMENTS 2026'!C400),"",IF('ENGAGEMENTS 2026'!C400="DTSI","DCT",'ENGAGEMENTS 2026'!C400))</f>
        <v>DPMG</v>
      </c>
      <c r="B400" t="str">
        <f>IF(ISBLANK('ENGAGEMENTS 2026'!C400),"",'ENGAGEMENTS 2026'!D400)</f>
        <v/>
      </c>
      <c r="C400" t="str">
        <f>IF(ISBLANK('ENGAGEMENTS 2026'!C400),"",'ENGAGEMENTS 2026'!E400)</f>
        <v>BCL</v>
      </c>
      <c r="D400" t="str">
        <f>IF(ISBLANK('ENGAGEMENTS 2026'!C400),"",'ENGAGEMENTS 2026'!G400)</f>
        <v xml:space="preserve">Travaux d’aménagement </v>
      </c>
      <c r="E400" t="str">
        <f>IF(ISBLANK('ENGAGEMENTS 2026'!C400),"",'ENGAGEMENTS 2026'!I400)</f>
        <v>APPROUVE</v>
      </c>
      <c r="F400" t="str">
        <f>IF(ISBLANK('ENGAGEMENTS 2026'!C400),"",'ENGAGEMENTS 2026'!J400)</f>
        <v>26000018 CL</v>
      </c>
      <c r="G400" t="str">
        <f>IF(ISBLANK('ENGAGEMENTS 2026'!C400),"",'ENGAGEMENTS 2026'!M400)</f>
        <v>INVESTISSEMENT</v>
      </c>
      <c r="H400" t="str">
        <f>IF(ISBLANK('ENGAGEMENTS 2026'!C400),"",'ENGAGEMENTS 2026'!AF400)</f>
        <v>ENGAGE</v>
      </c>
      <c r="I400" t="str">
        <f>IF(ISBLANK('ENGAGEMENTS 2026'!C400),"",'ENGAGEMENTS 2026'!H400)</f>
        <v>VALIDE</v>
      </c>
      <c r="J400" s="72">
        <f>IF(ISBLANK('ENGAGEMENTS 2026'!C400),"",IF(AND(OR($E400="INFRUCTUEUX",$E400="ANNULE"),$C400="AOO-M"),'ENGAGEMENTS 2026'!P400,IF($H400="EN COURS DE PREENGAGEMENT",'ENGAGEMENTS 2026'!O400,IF($H400="PREENGAGE",IF($E400="ATTRIBUE",'ENGAGEMENTS 2026'!AE400,'ENGAGEMENTS 2026'!O400),'ENGAGEMENTS 2026'!AE400))))</f>
        <v>238938</v>
      </c>
      <c r="K400" s="97" t="str">
        <f>IF(ISBLANK('ENGAGEMENTS 2026'!W400),"",'ENGAGEMENTS 2026'!W400)</f>
        <v/>
      </c>
      <c r="L400" s="73" t="str">
        <f t="shared" ca="1" si="12"/>
        <v/>
      </c>
      <c r="M400" t="str">
        <f t="shared" si="13"/>
        <v>Engagé</v>
      </c>
      <c r="N400" t="str">
        <f>IF(ISBLANK('ENGAGEMENTS 2026'!C400),"",'ENGAGEMENTS 2026'!L400)</f>
        <v>Ordinaire</v>
      </c>
      <c r="O400" t="str">
        <f>IF(ISBLANK('ENGAGEMENTS 2026'!C400),"",'ENGAGEMENTS 2026'!M400)</f>
        <v>INVESTISSEMENT</v>
      </c>
      <c r="P400" t="str">
        <f>IF(ISBLANK('ENGAGEMENTS 2026'!C400),"",'ENGAGEMENTS 2026'!K400)</f>
        <v>NON CONCERNE</v>
      </c>
      <c r="Q400" t="str">
        <f>IF($A400="","",IF(OR($E400="INFRUCTUEUX",$E400="ANNULE"),$A400&amp;"|"&amp;(COUNTIFS($A$2:$A400,$A400,$E$2:$E400,"INFRUCTUEUX")+COUNTIFS($A$2:$A400,$A400,$E$2:$E400,"ANNULE")),""))</f>
        <v/>
      </c>
    </row>
    <row r="401" spans="1:17" x14ac:dyDescent="0.25">
      <c r="A401" t="str">
        <f>IF(ISBLANK('ENGAGEMENTS 2026'!C401),"",IF('ENGAGEMENTS 2026'!C401="DTSI","DCT",'ENGAGEMENTS 2026'!C401))</f>
        <v>DPMG</v>
      </c>
      <c r="B401" t="str">
        <f>IF(ISBLANK('ENGAGEMENTS 2026'!C401),"",'ENGAGEMENTS 2026'!D401)</f>
        <v/>
      </c>
      <c r="C401" t="str">
        <f>IF(ISBLANK('ENGAGEMENTS 2026'!C401),"",'ENGAGEMENTS 2026'!E401)</f>
        <v>BCL</v>
      </c>
      <c r="D401" t="str">
        <f>IF(ISBLANK('ENGAGEMENTS 2026'!C401),"",'ENGAGEMENTS 2026'!G401)</f>
        <v>Hébergement en pension compléte des invités marocains et étrangers dans le cadre du tournage des émission TV de la SNRT</v>
      </c>
      <c r="E401" t="str">
        <f>IF(ISBLANK('ENGAGEMENTS 2026'!C401),"",'ENGAGEMENTS 2026'!I401)</f>
        <v>APPROUVE</v>
      </c>
      <c r="F401" t="str">
        <f>IF(ISBLANK('ENGAGEMENTS 2026'!C401),"",'ENGAGEMENTS 2026'!J401)</f>
        <v>26000019 CL</v>
      </c>
      <c r="G401" t="str">
        <f>IF(ISBLANK('ENGAGEMENTS 2026'!C401),"",'ENGAGEMENTS 2026'!M401)</f>
        <v>FONCTIONNEMENT</v>
      </c>
      <c r="H401" t="str">
        <f>IF(ISBLANK('ENGAGEMENTS 2026'!C401),"",'ENGAGEMENTS 2026'!AF401)</f>
        <v>ENGAGE</v>
      </c>
      <c r="I401" t="str">
        <f>IF(ISBLANK('ENGAGEMENTS 2026'!C401),"",'ENGAGEMENTS 2026'!H401)</f>
        <v>VALIDE</v>
      </c>
      <c r="J401" s="72">
        <f>IF(ISBLANK('ENGAGEMENTS 2026'!C401),"",IF(AND(OR($E401="INFRUCTUEUX",$E401="ANNULE"),$C401="AOO-M"),'ENGAGEMENTS 2026'!P401,IF($H401="EN COURS DE PREENGAGEMENT",'ENGAGEMENTS 2026'!O401,IF($H401="PREENGAGE",IF($E401="ATTRIBUE",'ENGAGEMENTS 2026'!AE401,'ENGAGEMENTS 2026'!O401),'ENGAGEMENTS 2026'!AE401))))</f>
        <v>120000.32000000001</v>
      </c>
      <c r="K401" s="97" t="str">
        <f>IF(ISBLANK('ENGAGEMENTS 2026'!W401),"",'ENGAGEMENTS 2026'!W401)</f>
        <v/>
      </c>
      <c r="L401" s="73" t="str">
        <f t="shared" ca="1" si="12"/>
        <v/>
      </c>
      <c r="M401" t="str">
        <f t="shared" si="13"/>
        <v>Engagé</v>
      </c>
      <c r="N401" t="str">
        <f>IF(ISBLANK('ENGAGEMENTS 2026'!C401),"",'ENGAGEMENTS 2026'!L401)</f>
        <v>Ordinaire</v>
      </c>
      <c r="O401" t="str">
        <f>IF(ISBLANK('ENGAGEMENTS 2026'!C401),"",'ENGAGEMENTS 2026'!M401)</f>
        <v>FONCTIONNEMENT</v>
      </c>
      <c r="P401" t="str">
        <f>IF(ISBLANK('ENGAGEMENTS 2026'!C401),"",'ENGAGEMENTS 2026'!K401)</f>
        <v>NON CONCERNE</v>
      </c>
      <c r="Q401" t="str">
        <f>IF($A401="","",IF(OR($E401="INFRUCTUEUX",$E401="ANNULE"),$A401&amp;"|"&amp;(COUNTIFS($A$2:$A401,$A401,$E$2:$E401,"INFRUCTUEUX")+COUNTIFS($A$2:$A401,$A401,$E$2:$E401,"ANNULE")),""))</f>
        <v/>
      </c>
    </row>
    <row r="402" spans="1:17" x14ac:dyDescent="0.25">
      <c r="A402" t="str">
        <f>IF(ISBLANK('ENGAGEMENTS 2026'!C402),"",IF('ENGAGEMENTS 2026'!C402="DTSI","DCT",'ENGAGEMENTS 2026'!C402))</f>
        <v>DPMG</v>
      </c>
      <c r="B402" t="str">
        <f>IF(ISBLANK('ENGAGEMENTS 2026'!C402),"",'ENGAGEMENTS 2026'!D402)</f>
        <v/>
      </c>
      <c r="C402" t="str">
        <f>IF(ISBLANK('ENGAGEMENTS 2026'!C402),"",'ENGAGEMENTS 2026'!E402)</f>
        <v>BCL</v>
      </c>
      <c r="D402" t="str">
        <f>IF(ISBLANK('ENGAGEMENTS 2026'!C402),"",'ENGAGEMENTS 2026'!G402)</f>
        <v>Achat des piles pour les besoins de différentes entités de la SNRT</v>
      </c>
      <c r="E402" t="str">
        <f>IF(ISBLANK('ENGAGEMENTS 2026'!C402),"",'ENGAGEMENTS 2026'!I402)</f>
        <v>APPROUVE</v>
      </c>
      <c r="F402" t="str">
        <f>IF(ISBLANK('ENGAGEMENTS 2026'!C402),"",'ENGAGEMENTS 2026'!J402)</f>
        <v>26000015 CL</v>
      </c>
      <c r="G402" t="str">
        <f>IF(ISBLANK('ENGAGEMENTS 2026'!C402),"",'ENGAGEMENTS 2026'!M402)</f>
        <v>FONCTIONNEMENT</v>
      </c>
      <c r="H402" t="str">
        <f>IF(ISBLANK('ENGAGEMENTS 2026'!C402),"",'ENGAGEMENTS 2026'!AF402)</f>
        <v>ENGAGE</v>
      </c>
      <c r="I402" t="str">
        <f>IF(ISBLANK('ENGAGEMENTS 2026'!C402),"",'ENGAGEMENTS 2026'!H402)</f>
        <v>VALIDE</v>
      </c>
      <c r="J402" s="72">
        <f>IF(ISBLANK('ENGAGEMENTS 2026'!C402),"",IF(AND(OR($E402="INFRUCTUEUX",$E402="ANNULE"),$C402="AOO-M"),'ENGAGEMENTS 2026'!P402,IF($H402="EN COURS DE PREENGAGEMENT",'ENGAGEMENTS 2026'!O402,IF($H402="PREENGAGE",IF($E402="ATTRIBUE",'ENGAGEMENTS 2026'!AE402,'ENGAGEMENTS 2026'!O402),'ENGAGEMENTS 2026'!AE402))))</f>
        <v>458400</v>
      </c>
      <c r="K402" s="97" t="str">
        <f>IF(ISBLANK('ENGAGEMENTS 2026'!W402),"",'ENGAGEMENTS 2026'!W402)</f>
        <v/>
      </c>
      <c r="L402" s="73" t="str">
        <f t="shared" ca="1" si="12"/>
        <v/>
      </c>
      <c r="M402" t="str">
        <f t="shared" si="13"/>
        <v>Engagé</v>
      </c>
      <c r="N402" t="str">
        <f>IF(ISBLANK('ENGAGEMENTS 2026'!C402),"",'ENGAGEMENTS 2026'!L402)</f>
        <v>Ordinaire</v>
      </c>
      <c r="O402" t="str">
        <f>IF(ISBLANK('ENGAGEMENTS 2026'!C402),"",'ENGAGEMENTS 2026'!M402)</f>
        <v>FONCTIONNEMENT</v>
      </c>
      <c r="P402" t="str">
        <f>IF(ISBLANK('ENGAGEMENTS 2026'!C402),"",'ENGAGEMENTS 2026'!K402)</f>
        <v>NON CONCERNE</v>
      </c>
      <c r="Q402" t="str">
        <f>IF($A402="","",IF(OR($E402="INFRUCTUEUX",$E402="ANNULE"),$A402&amp;"|"&amp;(COUNTIFS($A$2:$A402,$A402,$E$2:$E402,"INFRUCTUEUX")+COUNTIFS($A$2:$A402,$A402,$E$2:$E402,"ANNULE")),""))</f>
        <v/>
      </c>
    </row>
    <row r="403" spans="1:17" x14ac:dyDescent="0.25">
      <c r="A403" t="str">
        <f>IF(ISBLANK('ENGAGEMENTS 2026'!C403),"",IF('ENGAGEMENTS 2026'!C403="DTSI","DCT",'ENGAGEMENTS 2026'!C403))</f>
        <v>DRPSD</v>
      </c>
      <c r="B403" t="str">
        <f>IF(ISBLANK('ENGAGEMENTS 2026'!C403),"",'ENGAGEMENTS 2026'!D403)</f>
        <v>84 AOM/SNRT</v>
      </c>
      <c r="C403" t="str">
        <f>IF(ISBLANK('ENGAGEMENTS 2026'!C403),"",'ENGAGEMENTS 2026'!E403)</f>
        <v>AOO-M</v>
      </c>
      <c r="D403" t="str">
        <f>IF(ISBLANK('ENGAGEMENTS 2026'!C403),"",'ENGAGEMENTS 2026'!G403)</f>
        <v>Optimisation et amélioration de la stratégie de référencement et maintenance de la plateforme web SNRT news</v>
      </c>
      <c r="E403" t="str">
        <f>IF(ISBLANK('ENGAGEMENTS 2026'!C403),"",'ENGAGEMENTS 2026'!I403)</f>
        <v>ATTRIBUE</v>
      </c>
      <c r="F403">
        <f>IF(ISBLANK('ENGAGEMENTS 2026'!C403),"",'ENGAGEMENTS 2026'!J403)</f>
        <v>0</v>
      </c>
      <c r="G403" t="str">
        <f>IF(ISBLANK('ENGAGEMENTS 2026'!C403),"",'ENGAGEMENTS 2026'!M403)</f>
        <v>FONCTIONNEMENT</v>
      </c>
      <c r="H403" t="str">
        <f>IF(ISBLANK('ENGAGEMENTS 2026'!C403),"",'ENGAGEMENTS 2026'!AF403)</f>
        <v>ENGAGE</v>
      </c>
      <c r="I403" t="str">
        <f>IF(ISBLANK('ENGAGEMENTS 2026'!C403),"",'ENGAGEMENTS 2026'!H403)</f>
        <v>VALIDE</v>
      </c>
      <c r="J403" s="72">
        <f>IF(ISBLANK('ENGAGEMENTS 2026'!C403),"",IF(AND(OR($E403="INFRUCTUEUX",$E403="ANNULE"),$C403="AOO-M"),'ENGAGEMENTS 2026'!P403,IF($H403="EN COURS DE PREENGAGEMENT",'ENGAGEMENTS 2026'!O403,IF($H403="PREENGAGE",IF($E403="ATTRIBUE",'ENGAGEMENTS 2026'!AE403,'ENGAGEMENTS 2026'!O403),'ENGAGEMENTS 2026'!AE403))))</f>
        <v>350000</v>
      </c>
      <c r="K403" s="97">
        <f>IF(ISBLANK('ENGAGEMENTS 2026'!W403),"",'ENGAGEMENTS 2026'!W403)</f>
        <v>46099</v>
      </c>
      <c r="L403" s="73">
        <f t="shared" ca="1" si="12"/>
        <v>189</v>
      </c>
      <c r="M403" t="str">
        <f t="shared" si="13"/>
        <v>Engagé</v>
      </c>
      <c r="N403" t="str">
        <f>IF(ISBLANK('ENGAGEMENTS 2026'!C403),"",'ENGAGEMENTS 2026'!L403)</f>
        <v>Ordinaire</v>
      </c>
      <c r="O403" t="str">
        <f>IF(ISBLANK('ENGAGEMENTS 2026'!C403),"",'ENGAGEMENTS 2026'!M403)</f>
        <v>FONCTIONNEMENT</v>
      </c>
      <c r="P403" t="str">
        <f>IF(ISBLANK('ENGAGEMENTS 2026'!C403),"",'ENGAGEMENTS 2026'!K403)</f>
        <v>PME</v>
      </c>
      <c r="Q403" t="str">
        <f>IF($A403="","",IF(OR($E403="INFRUCTUEUX",$E403="ANNULE"),$A403&amp;"|"&amp;(COUNTIFS($A$2:$A403,$A403,$E$2:$E403,"INFRUCTUEUX")+COUNTIFS($A$2:$A403,$A403,$E$2:$E403,"ANNULE")),""))</f>
        <v/>
      </c>
    </row>
    <row r="404" spans="1:17" x14ac:dyDescent="0.25">
      <c r="A404" t="str">
        <f>IF(ISBLANK('ENGAGEMENTS 2026'!C404),"",IF('ENGAGEMENTS 2026'!C404="DTSI","DCT",'ENGAGEMENTS 2026'!C404))</f>
        <v>TDF-EXP&amp;MAIN</v>
      </c>
      <c r="B404" t="str">
        <f>IF(ISBLANK('ENGAGEMENTS 2026'!C404),"",'ENGAGEMENTS 2026'!D404)</f>
        <v>78 AOM/SNRT</v>
      </c>
      <c r="C404" t="str">
        <f>IF(ISBLANK('ENGAGEMENTS 2026'!C404),"",'ENGAGEMENTS 2026'!E404)</f>
        <v>AOO-M</v>
      </c>
      <c r="D404" t="str">
        <f>IF(ISBLANK('ENGAGEMENTS 2026'!C404),"",'ENGAGEMENTS 2026'!G404)</f>
        <v>Travaux de pose de faux planchers et séparation vitrée à la salle technique du centre SNRT d’Ain Chock</v>
      </c>
      <c r="E404" t="str">
        <f>IF(ISBLANK('ENGAGEMENTS 2026'!C404),"",'ENGAGEMENTS 2026'!I404)</f>
        <v>APPROUVE</v>
      </c>
      <c r="F404" t="str">
        <f>IF(ISBLANK('ENGAGEMENTS 2026'!C404),"",'ENGAGEMENTS 2026'!J404)</f>
        <v>08M/2026</v>
      </c>
      <c r="G404" t="str">
        <f>IF(ISBLANK('ENGAGEMENTS 2026'!C404),"",'ENGAGEMENTS 2026'!M404)</f>
        <v>INVESTISSEMENT</v>
      </c>
      <c r="H404" t="str">
        <f>IF(ISBLANK('ENGAGEMENTS 2026'!C404),"",'ENGAGEMENTS 2026'!AF404)</f>
        <v>ENGAGE</v>
      </c>
      <c r="I404" t="str">
        <f>IF(ISBLANK('ENGAGEMENTS 2026'!C404),"",'ENGAGEMENTS 2026'!H404)</f>
        <v>VALIDE</v>
      </c>
      <c r="J404" s="72">
        <f>IF(ISBLANK('ENGAGEMENTS 2026'!C404),"",IF(AND(OR($E404="INFRUCTUEUX",$E404="ANNULE"),$C404="AOO-M"),'ENGAGEMENTS 2026'!P404,IF($H404="EN COURS DE PREENGAGEMENT",'ENGAGEMENTS 2026'!O404,IF($H404="PREENGAGE",IF($E404="ATTRIBUE",'ENGAGEMENTS 2026'!AE404,'ENGAGEMENTS 2026'!O404),'ENGAGEMENTS 2026'!AE404))))</f>
        <v>460560</v>
      </c>
      <c r="K404" s="97">
        <f>IF(ISBLANK('ENGAGEMENTS 2026'!W404),"",'ENGAGEMENTS 2026'!W404)</f>
        <v>46099</v>
      </c>
      <c r="L404" s="73">
        <f t="shared" ca="1" si="12"/>
        <v>189</v>
      </c>
      <c r="M404" t="str">
        <f t="shared" si="13"/>
        <v>Engagé</v>
      </c>
      <c r="N404" t="str">
        <f>IF(ISBLANK('ENGAGEMENTS 2026'!C404),"",'ENGAGEMENTS 2026'!L404)</f>
        <v>REPORT BUDGET ANNEE ANTERIEURE</v>
      </c>
      <c r="O404" t="str">
        <f>IF(ISBLANK('ENGAGEMENTS 2026'!C404),"",'ENGAGEMENTS 2026'!M404)</f>
        <v>INVESTISSEMENT</v>
      </c>
      <c r="P404" t="str">
        <f>IF(ISBLANK('ENGAGEMENTS 2026'!C404),"",'ENGAGEMENTS 2026'!K404)</f>
        <v>PME</v>
      </c>
      <c r="Q404" t="str">
        <f>IF($A404="","",IF(OR($E404="INFRUCTUEUX",$E404="ANNULE"),$A404&amp;"|"&amp;(COUNTIFS($A$2:$A404,$A404,$E$2:$E404,"INFRUCTUEUX")+COUNTIFS($A$2:$A404,$A404,$E$2:$E404,"ANNULE")),""))</f>
        <v/>
      </c>
    </row>
    <row r="405" spans="1:17" x14ac:dyDescent="0.25">
      <c r="A405" t="str">
        <f>IF(ISBLANK('ENGAGEMENTS 2026'!C405),"",IF('ENGAGEMENTS 2026'!C405="DTSI","DCT",'ENGAGEMENTS 2026'!C405))</f>
        <v>DINFOTV</v>
      </c>
      <c r="B405" t="str">
        <f>IF(ISBLANK('ENGAGEMENTS 2026'!C405),"",'ENGAGEMENTS 2026'!D405)</f>
        <v>RECONDUCTIBLE</v>
      </c>
      <c r="C405" t="str">
        <f>IF(ISBLANK('ENGAGEMENTS 2026'!C405),"",'ENGAGEMENTS 2026'!E405)</f>
        <v>CONTRAT</v>
      </c>
      <c r="D405" t="str">
        <f>IF(ISBLANK('ENGAGEMENTS 2026'!C405),"",'ENGAGEMENTS 2026'!G405)</f>
        <v>DIFFUSION D'EURONEWS EN DIRECT OU EN DIFFERE L'UTILISATION DE CERTAINS CONTENUS AVEC OU SON LOGO, ECHANGES D'INFO, UTILISATION DES TALENTS ET MARQUES EURONEWS</v>
      </c>
      <c r="E405" t="str">
        <f>IF(ISBLANK('ENGAGEMENTS 2026'!C405),"",'ENGAGEMENTS 2026'!I405)</f>
        <v>APPROUVE</v>
      </c>
      <c r="F405">
        <f>IF(ISBLANK('ENGAGEMENTS 2026'!C405),"",'ENGAGEMENTS 2026'!J405)</f>
        <v>490</v>
      </c>
      <c r="G405" t="str">
        <f>IF(ISBLANK('ENGAGEMENTS 2026'!C405),"",'ENGAGEMENTS 2026'!M405)</f>
        <v>FONCTIONNEMENT</v>
      </c>
      <c r="H405" t="str">
        <f>IF(ISBLANK('ENGAGEMENTS 2026'!C405),"",'ENGAGEMENTS 2026'!AF405)</f>
        <v>ENGAGE</v>
      </c>
      <c r="I405" t="str">
        <f>IF(ISBLANK('ENGAGEMENTS 2026'!C405),"",'ENGAGEMENTS 2026'!H405)</f>
        <v>VALIDE</v>
      </c>
      <c r="J405" s="72">
        <f>IF(ISBLANK('ENGAGEMENTS 2026'!C405),"",IF(AND(OR($E405="INFRUCTUEUX",$E405="ANNULE"),$C405="AOO-M"),'ENGAGEMENTS 2026'!P405,IF($H405="EN COURS DE PREENGAGEMENT",'ENGAGEMENTS 2026'!O405,IF($H405="PREENGAGE",IF($E405="ATTRIBUE",'ENGAGEMENTS 2026'!AE405,'ENGAGEMENTS 2026'!O405),'ENGAGEMENTS 2026'!AE405))))</f>
        <v>1241174</v>
      </c>
      <c r="K405" s="97" t="str">
        <f>IF(ISBLANK('ENGAGEMENTS 2026'!W405),"",'ENGAGEMENTS 2026'!W405)</f>
        <v>-</v>
      </c>
      <c r="L405" s="73" t="e">
        <f t="shared" ca="1" si="12"/>
        <v>#VALUE!</v>
      </c>
      <c r="M405" t="str">
        <f t="shared" si="13"/>
        <v>Engagé</v>
      </c>
      <c r="N405" t="str">
        <f>IF(ISBLANK('ENGAGEMENTS 2026'!C405),"",'ENGAGEMENTS 2026'!L405)</f>
        <v>Ordinaire</v>
      </c>
      <c r="O405" t="str">
        <f>IF(ISBLANK('ENGAGEMENTS 2026'!C405),"",'ENGAGEMENTS 2026'!M405)</f>
        <v>FONCTIONNEMENT</v>
      </c>
      <c r="P405" t="str">
        <f>IF(ISBLANK('ENGAGEMENTS 2026'!C405),"",'ENGAGEMENTS 2026'!K405)</f>
        <v>NON CONCERNE</v>
      </c>
      <c r="Q405" t="str">
        <f>IF($A405="","",IF(OR($E405="INFRUCTUEUX",$E405="ANNULE"),$A405&amp;"|"&amp;(COUNTIFS($A$2:$A405,$A405,$E$2:$E405,"INFRUCTUEUX")+COUNTIFS($A$2:$A405,$A405,$E$2:$E405,"ANNULE")),""))</f>
        <v/>
      </c>
    </row>
    <row r="406" spans="1:17" x14ac:dyDescent="0.25">
      <c r="A406" t="str">
        <f>IF(ISBLANK('ENGAGEMENTS 2026'!C406),"",IF('ENGAGEMENTS 2026'!C406="DTSI","DCT",'ENGAGEMENTS 2026'!C406))</f>
        <v>DINFOTV</v>
      </c>
      <c r="B406" t="str">
        <f>IF(ISBLANK('ENGAGEMENTS 2026'!C406),"",'ENGAGEMENTS 2026'!D406)</f>
        <v>RECONDUCTIBLE</v>
      </c>
      <c r="C406" t="str">
        <f>IF(ISBLANK('ENGAGEMENTS 2026'!C406),"",'ENGAGEMENTS 2026'!E406)</f>
        <v>CONTRAT</v>
      </c>
      <c r="D406" t="str">
        <f>IF(ISBLANK('ENGAGEMENTS 2026'!C406),"",'ENGAGEMENTS 2026'!G406)</f>
        <v>l'abonnement aux services media (reuters vidéo et reurters live service-RLS- via WNE linear delivery</v>
      </c>
      <c r="E406" t="str">
        <f>IF(ISBLANK('ENGAGEMENTS 2026'!C406),"",'ENGAGEMENTS 2026'!I406)</f>
        <v>APPROUVE</v>
      </c>
      <c r="F406" t="str">
        <f>IF(ISBLANK('ENGAGEMENTS 2026'!C406),"",'ENGAGEMENTS 2026'!J406)</f>
        <v>REMA 398</v>
      </c>
      <c r="G406" t="str">
        <f>IF(ISBLANK('ENGAGEMENTS 2026'!C406),"",'ENGAGEMENTS 2026'!M406)</f>
        <v>FONCTIONNEMENT</v>
      </c>
      <c r="H406" t="str">
        <f>IF(ISBLANK('ENGAGEMENTS 2026'!C406),"",'ENGAGEMENTS 2026'!AF406)</f>
        <v>ENGAGE</v>
      </c>
      <c r="I406" t="str">
        <f>IF(ISBLANK('ENGAGEMENTS 2026'!C406),"",'ENGAGEMENTS 2026'!H406)</f>
        <v>VALIDE</v>
      </c>
      <c r="J406" s="72">
        <f>IF(ISBLANK('ENGAGEMENTS 2026'!C406),"",IF(AND(OR($E406="INFRUCTUEUX",$E406="ANNULE"),$C406="AOO-M"),'ENGAGEMENTS 2026'!P406,IF($H406="EN COURS DE PREENGAGEMENT",'ENGAGEMENTS 2026'!O406,IF($H406="PREENGAGE",IF($E406="ATTRIBUE",'ENGAGEMENTS 2026'!AE406,'ENGAGEMENTS 2026'!O406),'ENGAGEMENTS 2026'!AE406))))</f>
        <v>1122588</v>
      </c>
      <c r="K406" s="97" t="str">
        <f>IF(ISBLANK('ENGAGEMENTS 2026'!W406),"",'ENGAGEMENTS 2026'!W406)</f>
        <v>-</v>
      </c>
      <c r="L406" s="73" t="e">
        <f t="shared" ca="1" si="12"/>
        <v>#VALUE!</v>
      </c>
      <c r="M406" t="str">
        <f t="shared" si="13"/>
        <v>Engagé</v>
      </c>
      <c r="N406" t="str">
        <f>IF(ISBLANK('ENGAGEMENTS 2026'!C406),"",'ENGAGEMENTS 2026'!L406)</f>
        <v>Ordinaire</v>
      </c>
      <c r="O406" t="str">
        <f>IF(ISBLANK('ENGAGEMENTS 2026'!C406),"",'ENGAGEMENTS 2026'!M406)</f>
        <v>FONCTIONNEMENT</v>
      </c>
      <c r="P406" t="str">
        <f>IF(ISBLANK('ENGAGEMENTS 2026'!C406),"",'ENGAGEMENTS 2026'!K406)</f>
        <v>NON CONCERNE</v>
      </c>
      <c r="Q406" t="str">
        <f>IF($A406="","",IF(OR($E406="INFRUCTUEUX",$E406="ANNULE"),$A406&amp;"|"&amp;(COUNTIFS($A$2:$A406,$A406,$E$2:$E406,"INFRUCTUEUX")+COUNTIFS($A$2:$A406,$A406,$E$2:$E406,"ANNULE")),""))</f>
        <v/>
      </c>
    </row>
    <row r="407" spans="1:17" x14ac:dyDescent="0.25">
      <c r="A407" t="str">
        <f>IF(ISBLANK('ENGAGEMENTS 2026'!C407),"",IF('ENGAGEMENTS 2026'!C407="DTSI","DCT",'ENGAGEMENTS 2026'!C407))</f>
        <v>DINFOTV</v>
      </c>
      <c r="B407" t="str">
        <f>IF(ISBLANK('ENGAGEMENTS 2026'!C407),"",'ENGAGEMENTS 2026'!D407)</f>
        <v>RECONDUCTIBLE</v>
      </c>
      <c r="C407" t="str">
        <f>IF(ISBLANK('ENGAGEMENTS 2026'!C407),"",'ENGAGEMENTS 2026'!E407)</f>
        <v>CONTRAT</v>
      </c>
      <c r="D407" t="str">
        <f>IF(ISBLANK('ENGAGEMENTS 2026'!C407),"",'ENGAGEMENTS 2026'!G407)</f>
        <v>Définir les domaines et les conditions générales de collaboration entre la DGM et la SNRT pour la fourniture des informations météorologiques en matière de donnée et de prévisions météorologiques</v>
      </c>
      <c r="E407" t="str">
        <f>IF(ISBLANK('ENGAGEMENTS 2026'!C407),"",'ENGAGEMENTS 2026'!I407)</f>
        <v>APPROUVE</v>
      </c>
      <c r="F407" t="str">
        <f>IF(ISBLANK('ENGAGEMENTS 2026'!C407),"",'ENGAGEMENTS 2026'!J407)</f>
        <v>01/2023/SNRT-DGM</v>
      </c>
      <c r="G407" t="str">
        <f>IF(ISBLANK('ENGAGEMENTS 2026'!C407),"",'ENGAGEMENTS 2026'!M407)</f>
        <v>FONCTIONNEMENT</v>
      </c>
      <c r="H407" t="str">
        <f>IF(ISBLANK('ENGAGEMENTS 2026'!C407),"",'ENGAGEMENTS 2026'!AF407)</f>
        <v>ENGAGE</v>
      </c>
      <c r="I407" t="str">
        <f>IF(ISBLANK('ENGAGEMENTS 2026'!C407),"",'ENGAGEMENTS 2026'!H407)</f>
        <v>VALIDE</v>
      </c>
      <c r="J407" s="72">
        <f>IF(ISBLANK('ENGAGEMENTS 2026'!C407),"",IF(AND(OR($E407="INFRUCTUEUX",$E407="ANNULE"),$C407="AOO-M"),'ENGAGEMENTS 2026'!P407,IF($H407="EN COURS DE PREENGAGEMENT",'ENGAGEMENTS 2026'!O407,IF($H407="PREENGAGE",IF($E407="ATTRIBUE",'ENGAGEMENTS 2026'!AE407,'ENGAGEMENTS 2026'!O407),'ENGAGEMENTS 2026'!AE407))))</f>
        <v>864000</v>
      </c>
      <c r="K407" s="97" t="str">
        <f>IF(ISBLANK('ENGAGEMENTS 2026'!W407),"",'ENGAGEMENTS 2026'!W407)</f>
        <v>-</v>
      </c>
      <c r="L407" s="73" t="e">
        <f t="shared" ca="1" si="12"/>
        <v>#VALUE!</v>
      </c>
      <c r="M407" t="str">
        <f t="shared" si="13"/>
        <v>Engagé</v>
      </c>
      <c r="N407" t="str">
        <f>IF(ISBLANK('ENGAGEMENTS 2026'!C407),"",'ENGAGEMENTS 2026'!L407)</f>
        <v>Ordinaire</v>
      </c>
      <c r="O407" t="str">
        <f>IF(ISBLANK('ENGAGEMENTS 2026'!C407),"",'ENGAGEMENTS 2026'!M407)</f>
        <v>FONCTIONNEMENT</v>
      </c>
      <c r="P407" t="str">
        <f>IF(ISBLANK('ENGAGEMENTS 2026'!C407),"",'ENGAGEMENTS 2026'!K407)</f>
        <v>NON CONCERNE</v>
      </c>
      <c r="Q407" t="str">
        <f>IF($A407="","",IF(OR($E407="INFRUCTUEUX",$E407="ANNULE"),$A407&amp;"|"&amp;(COUNTIFS($A$2:$A407,$A407,$E$2:$E407,"INFRUCTUEUX")+COUNTIFS($A$2:$A407,$A407,$E$2:$E407,"ANNULE")),""))</f>
        <v/>
      </c>
    </row>
    <row r="408" spans="1:17" x14ac:dyDescent="0.25">
      <c r="A408" t="str">
        <f>IF(ISBLANK('ENGAGEMENTS 2026'!C408),"",IF('ENGAGEMENTS 2026'!C408="DTSI","DCT",'ENGAGEMENTS 2026'!C408))</f>
        <v>DINFOTV</v>
      </c>
      <c r="B408" t="str">
        <f>IF(ISBLANK('ENGAGEMENTS 2026'!C408),"",'ENGAGEMENTS 2026'!D408)</f>
        <v>RECONDUCTIBLE</v>
      </c>
      <c r="C408" t="str">
        <f>IF(ISBLANK('ENGAGEMENTS 2026'!C408),"",'ENGAGEMENTS 2026'!E408)</f>
        <v>CONTRAT</v>
      </c>
      <c r="D408" t="str">
        <f>IF(ISBLANK('ENGAGEMENTS 2026'!C408),"",'ENGAGEMENTS 2026'!G408)</f>
        <v>Acquisition des droits de diffusions des actualités, reportages radiophoniques et télévisuels</v>
      </c>
      <c r="E408" t="str">
        <f>IF(ISBLANK('ENGAGEMENTS 2026'!C408),"",'ENGAGEMENTS 2026'!I408)</f>
        <v>APPROUVE</v>
      </c>
      <c r="F408">
        <f>IF(ISBLANK('ENGAGEMENTS 2026'!C408),"",'ENGAGEMENTS 2026'!J408)</f>
        <v>21000511</v>
      </c>
      <c r="G408" t="str">
        <f>IF(ISBLANK('ENGAGEMENTS 2026'!C408),"",'ENGAGEMENTS 2026'!M408)</f>
        <v>FONCTIONNEMENT</v>
      </c>
      <c r="H408" t="str">
        <f>IF(ISBLANK('ENGAGEMENTS 2026'!C408),"",'ENGAGEMENTS 2026'!AF408)</f>
        <v>ENGAGE</v>
      </c>
      <c r="I408" t="str">
        <f>IF(ISBLANK('ENGAGEMENTS 2026'!C408),"",'ENGAGEMENTS 2026'!H408)</f>
        <v>VALIDE</v>
      </c>
      <c r="J408" s="72">
        <f>IF(ISBLANK('ENGAGEMENTS 2026'!C408),"",IF(AND(OR($E408="INFRUCTUEUX",$E408="ANNULE"),$C408="AOO-M"),'ENGAGEMENTS 2026'!P408,IF($H408="EN COURS DE PREENGAGEMENT",'ENGAGEMENTS 2026'!O408,IF($H408="PREENGAGE",IF($E408="ATTRIBUE",'ENGAGEMENTS 2026'!AE408,'ENGAGEMENTS 2026'!O408),'ENGAGEMENTS 2026'!AE408))))</f>
        <v>2040000</v>
      </c>
      <c r="K408" s="97" t="str">
        <f>IF(ISBLANK('ENGAGEMENTS 2026'!W408),"",'ENGAGEMENTS 2026'!W408)</f>
        <v>-</v>
      </c>
      <c r="L408" s="73" t="e">
        <f t="shared" ca="1" si="12"/>
        <v>#VALUE!</v>
      </c>
      <c r="M408" t="str">
        <f t="shared" si="13"/>
        <v>Engagé</v>
      </c>
      <c r="N408" t="str">
        <f>IF(ISBLANK('ENGAGEMENTS 2026'!C408),"",'ENGAGEMENTS 2026'!L408)</f>
        <v>Ordinaire</v>
      </c>
      <c r="O408" t="str">
        <f>IF(ISBLANK('ENGAGEMENTS 2026'!C408),"",'ENGAGEMENTS 2026'!M408)</f>
        <v>FONCTIONNEMENT</v>
      </c>
      <c r="P408" t="str">
        <f>IF(ISBLANK('ENGAGEMENTS 2026'!C408),"",'ENGAGEMENTS 2026'!K408)</f>
        <v>NON CONCERNE</v>
      </c>
      <c r="Q408" t="str">
        <f>IF($A408="","",IF(OR($E408="INFRUCTUEUX",$E408="ANNULE"),$A408&amp;"|"&amp;(COUNTIFS($A$2:$A408,$A408,$E$2:$E408,"INFRUCTUEUX")+COUNTIFS($A$2:$A408,$A408,$E$2:$E408,"ANNULE")),""))</f>
        <v/>
      </c>
    </row>
    <row r="409" spans="1:17" x14ac:dyDescent="0.25">
      <c r="A409" t="str">
        <f>IF(ISBLANK('ENGAGEMENTS 2026'!C409),"",IF('ENGAGEMENTS 2026'!C409="DTSI","DCT",'ENGAGEMENTS 2026'!C409))</f>
        <v>DINFOTV</v>
      </c>
      <c r="B409" t="str">
        <f>IF(ISBLANK('ENGAGEMENTS 2026'!C409),"",'ENGAGEMENTS 2026'!D409)</f>
        <v>RECONDUCTIBLE</v>
      </c>
      <c r="C409" t="str">
        <f>IF(ISBLANK('ENGAGEMENTS 2026'!C409),"",'ENGAGEMENTS 2026'!E409)</f>
        <v>CONTRAT</v>
      </c>
      <c r="D409" t="str">
        <f>IF(ISBLANK('ENGAGEMENTS 2026'!C409),"",'ENGAGEMENTS 2026'!G409)</f>
        <v>La fourniture à la SNRT des services : Pack « Broadcast » pour la confection de Programmes TV et Pack « Digital » pour la confection de Programmes numériques et usage direct sur les Supports Digitaux Web</v>
      </c>
      <c r="E409" t="str">
        <f>IF(ISBLANK('ENGAGEMENTS 2026'!C409),"",'ENGAGEMENTS 2026'!I409)</f>
        <v>APPROUVE</v>
      </c>
      <c r="F409" t="str">
        <f>IF(ISBLANK('ENGAGEMENTS 2026'!C409),"",'ENGAGEMENTS 2026'!J409)</f>
        <v>001310323/CT-SNRT</v>
      </c>
      <c r="G409" t="str">
        <f>IF(ISBLANK('ENGAGEMENTS 2026'!C409),"",'ENGAGEMENTS 2026'!M409)</f>
        <v>FONCTIONNEMENT</v>
      </c>
      <c r="H409" t="str">
        <f>IF(ISBLANK('ENGAGEMENTS 2026'!C409),"",'ENGAGEMENTS 2026'!AF409)</f>
        <v>ENGAGE</v>
      </c>
      <c r="I409" t="str">
        <f>IF(ISBLANK('ENGAGEMENTS 2026'!C409),"",'ENGAGEMENTS 2026'!H409)</f>
        <v>VALIDE</v>
      </c>
      <c r="J409" s="72">
        <f>IF(ISBLANK('ENGAGEMENTS 2026'!C409),"",IF(AND(OR($E409="INFRUCTUEUX",$E409="ANNULE"),$C409="AOO-M"),'ENGAGEMENTS 2026'!P409,IF($H409="EN COURS DE PREENGAGEMENT",'ENGAGEMENTS 2026'!O409,IF($H409="PREENGAGE",IF($E409="ATTRIBUE",'ENGAGEMENTS 2026'!AE409,'ENGAGEMENTS 2026'!O409),'ENGAGEMENTS 2026'!AE409))))</f>
        <v>240480</v>
      </c>
      <c r="K409" s="97" t="str">
        <f>IF(ISBLANK('ENGAGEMENTS 2026'!W409),"",'ENGAGEMENTS 2026'!W409)</f>
        <v>-</v>
      </c>
      <c r="L409" s="73" t="e">
        <f t="shared" ca="1" si="12"/>
        <v>#VALUE!</v>
      </c>
      <c r="M409" t="str">
        <f t="shared" si="13"/>
        <v>Engagé</v>
      </c>
      <c r="N409" t="str">
        <f>IF(ISBLANK('ENGAGEMENTS 2026'!C409),"",'ENGAGEMENTS 2026'!L409)</f>
        <v>Ordinaire</v>
      </c>
      <c r="O409" t="str">
        <f>IF(ISBLANK('ENGAGEMENTS 2026'!C409),"",'ENGAGEMENTS 2026'!M409)</f>
        <v>FONCTIONNEMENT</v>
      </c>
      <c r="P409" t="str">
        <f>IF(ISBLANK('ENGAGEMENTS 2026'!C409),"",'ENGAGEMENTS 2026'!K409)</f>
        <v>NON CONCERNE</v>
      </c>
      <c r="Q409" t="str">
        <f>IF($A409="","",IF(OR($E409="INFRUCTUEUX",$E409="ANNULE"),$A409&amp;"|"&amp;(COUNTIFS($A$2:$A409,$A409,$E$2:$E409,"INFRUCTUEUX")+COUNTIFS($A$2:$A409,$A409,$E$2:$E409,"ANNULE")),""))</f>
        <v/>
      </c>
    </row>
    <row r="410" spans="1:17" x14ac:dyDescent="0.25">
      <c r="A410" t="str">
        <f>IF(ISBLANK('ENGAGEMENTS 2026'!C410),"",IF('ENGAGEMENTS 2026'!C410="DTSI","DCT",'ENGAGEMENTS 2026'!C410))</f>
        <v>DINFOTV</v>
      </c>
      <c r="B410" t="str">
        <f>IF(ISBLANK('ENGAGEMENTS 2026'!C410),"",'ENGAGEMENTS 2026'!D410)</f>
        <v>20 AOM/SNRT</v>
      </c>
      <c r="C410" t="str">
        <f>IF(ISBLANK('ENGAGEMENTS 2026'!C410),"",'ENGAGEMENTS 2026'!E410)</f>
        <v>AOO-M</v>
      </c>
      <c r="D410" t="str">
        <f>IF(ISBLANK('ENGAGEMENTS 2026'!C410),"",'ENGAGEMENTS 2026'!G410)</f>
        <v>Préstation de blanchisserie du linge et services associés au profit des journalistes présentateurs du Journal Télévisé (JT) de la chaine Al Aoula de la SNRT-Rabat</v>
      </c>
      <c r="E410" t="str">
        <f>IF(ISBLANK('ENGAGEMENTS 2026'!C410),"",'ENGAGEMENTS 2026'!I410)</f>
        <v>ATTRIBUE</v>
      </c>
      <c r="F410">
        <f>IF(ISBLANK('ENGAGEMENTS 2026'!C410),"",'ENGAGEMENTS 2026'!J410)</f>
        <v>0</v>
      </c>
      <c r="G410" t="str">
        <f>IF(ISBLANK('ENGAGEMENTS 2026'!C410),"",'ENGAGEMENTS 2026'!M410)</f>
        <v>FONCTIONNEMENT</v>
      </c>
      <c r="H410" t="str">
        <f>IF(ISBLANK('ENGAGEMENTS 2026'!C410),"",'ENGAGEMENTS 2026'!AF410)</f>
        <v>EN COURS D'ENGAGEMENT</v>
      </c>
      <c r="I410" t="str">
        <f>IF(ISBLANK('ENGAGEMENTS 2026'!C410),"",'ENGAGEMENTS 2026'!H410)</f>
        <v>VALIDE</v>
      </c>
      <c r="J410" s="72">
        <f>IF(ISBLANK('ENGAGEMENTS 2026'!C410),"",IF(AND(OR($E410="INFRUCTUEUX",$E410="ANNULE"),$C410="AOO-M"),'ENGAGEMENTS 2026'!P410,IF($H410="EN COURS DE PREENGAGEMENT",'ENGAGEMENTS 2026'!O410,IF($H410="PREENGAGE",IF($E410="ATTRIBUE",'ENGAGEMENTS 2026'!AE410,'ENGAGEMENTS 2026'!O410),'ENGAGEMENTS 2026'!AE410))))</f>
        <v>76464</v>
      </c>
      <c r="K410" s="97">
        <f>IF(ISBLANK('ENGAGEMENTS 2026'!W410),"",'ENGAGEMENTS 2026'!W410)</f>
        <v>46126</v>
      </c>
      <c r="L410" s="73">
        <f t="shared" ca="1" si="12"/>
        <v>162</v>
      </c>
      <c r="M410" t="str">
        <f t="shared" si="13"/>
        <v>En cours</v>
      </c>
      <c r="N410" t="str">
        <f>IF(ISBLANK('ENGAGEMENTS 2026'!C410),"",'ENGAGEMENTS 2026'!L410)</f>
        <v>Ordinaire</v>
      </c>
      <c r="O410" t="str">
        <f>IF(ISBLANK('ENGAGEMENTS 2026'!C410),"",'ENGAGEMENTS 2026'!M410)</f>
        <v>FONCTIONNEMENT</v>
      </c>
      <c r="P410" t="str">
        <f>IF(ISBLANK('ENGAGEMENTS 2026'!C410),"",'ENGAGEMENTS 2026'!K410)</f>
        <v>PME</v>
      </c>
      <c r="Q410" t="str">
        <f>IF($A410="","",IF(OR($E410="INFRUCTUEUX",$E410="ANNULE"),$A410&amp;"|"&amp;(COUNTIFS($A$2:$A410,$A410,$E$2:$E410,"INFRUCTUEUX")+COUNTIFS($A$2:$A410,$A410,$E$2:$E410,"ANNULE")),""))</f>
        <v/>
      </c>
    </row>
    <row r="411" spans="1:17" x14ac:dyDescent="0.25">
      <c r="A411" t="str">
        <f>IF(ISBLANK('ENGAGEMENTS 2026'!C411),"",IF('ENGAGEMENTS 2026'!C411="DTSI","DCT",'ENGAGEMENTS 2026'!C411))</f>
        <v>TDF -SITES</v>
      </c>
      <c r="B411" t="str">
        <f>IF(ISBLANK('ENGAGEMENTS 2026'!C411),"",'ENGAGEMENTS 2026'!D411)</f>
        <v>19 AOM/SNRT</v>
      </c>
      <c r="C411" t="str">
        <f>IF(ISBLANK('ENGAGEMENTS 2026'!C411),"",'ENGAGEMENTS 2026'!E411)</f>
        <v>AOO-M</v>
      </c>
      <c r="D411" t="str">
        <f>IF(ISBLANK('ENGAGEMENTS 2026'!C411),"",'ENGAGEMENTS 2026'!G411)</f>
        <v>Fourniture, installation et mise en service de dix stations DVB-T/T2 de puissance 500 W rms et d'une station DVB-T/T2 de 1KW rms, fonctionnant en mode (2+1) dans la bande [474-690] MHz, avec triplexeurs RF et accessoires</v>
      </c>
      <c r="E411" t="str">
        <f>IF(ISBLANK('ENGAGEMENTS 2026'!C411),"",'ENGAGEMENTS 2026'!I411)</f>
        <v>ATTRIBUE</v>
      </c>
      <c r="F411">
        <f>IF(ISBLANK('ENGAGEMENTS 2026'!C411),"",'ENGAGEMENTS 2026'!J411)</f>
        <v>0</v>
      </c>
      <c r="G411" t="str">
        <f>IF(ISBLANK('ENGAGEMENTS 2026'!C411),"",'ENGAGEMENTS 2026'!M411)</f>
        <v>INVESTISSEMENT</v>
      </c>
      <c r="H411" t="str">
        <f>IF(ISBLANK('ENGAGEMENTS 2026'!C411),"",'ENGAGEMENTS 2026'!AF411)</f>
        <v>ENGAGE</v>
      </c>
      <c r="I411" t="str">
        <f>IF(ISBLANK('ENGAGEMENTS 2026'!C411),"",'ENGAGEMENTS 2026'!H411)</f>
        <v>VALIDE</v>
      </c>
      <c r="J411" s="72">
        <f>IF(ISBLANK('ENGAGEMENTS 2026'!C411),"",IF(AND(OR($E411="INFRUCTUEUX",$E411="ANNULE"),$C411="AOO-M"),'ENGAGEMENTS 2026'!P411,IF($H411="EN COURS DE PREENGAGEMENT",'ENGAGEMENTS 2026'!O411,IF($H411="PREENGAGE",IF($E411="ATTRIBUE",'ENGAGEMENTS 2026'!AE411,'ENGAGEMENTS 2026'!O411),'ENGAGEMENTS 2026'!AE411))))</f>
        <v>5246250.76</v>
      </c>
      <c r="K411" s="97">
        <f>IF(ISBLANK('ENGAGEMENTS 2026'!W411),"",'ENGAGEMENTS 2026'!W411)</f>
        <v>46105</v>
      </c>
      <c r="L411" s="73">
        <f t="shared" ca="1" si="12"/>
        <v>183</v>
      </c>
      <c r="M411" t="str">
        <f t="shared" si="13"/>
        <v>Engagé</v>
      </c>
      <c r="N411" t="str">
        <f>IF(ISBLANK('ENGAGEMENTS 2026'!C411),"",'ENGAGEMENTS 2026'!L411)</f>
        <v>REPORT BUDGET ANNEE ANTERIEURE</v>
      </c>
      <c r="O411" t="str">
        <f>IF(ISBLANK('ENGAGEMENTS 2026'!C411),"",'ENGAGEMENTS 2026'!M411)</f>
        <v>INVESTISSEMENT</v>
      </c>
      <c r="P411" t="str">
        <f>IF(ISBLANK('ENGAGEMENTS 2026'!C411),"",'ENGAGEMENTS 2026'!K411)</f>
        <v>PME</v>
      </c>
      <c r="Q411" t="str">
        <f>IF($A411="","",IF(OR($E411="INFRUCTUEUX",$E411="ANNULE"),$A411&amp;"|"&amp;(COUNTIFS($A$2:$A411,$A411,$E$2:$E411,"INFRUCTUEUX")+COUNTIFS($A$2:$A411,$A411,$E$2:$E411,"ANNULE")),""))</f>
        <v/>
      </c>
    </row>
    <row r="412" spans="1:17" x14ac:dyDescent="0.25">
      <c r="A412" t="str">
        <f>IF(ISBLANK('ENGAGEMENTS 2026'!C412),"",IF('ENGAGEMENTS 2026'!C412="DTSI","DCT",'ENGAGEMENTS 2026'!C412))</f>
        <v>DCPA</v>
      </c>
      <c r="B412" t="str">
        <f>IF(ISBLANK('ENGAGEMENTS 2026'!C412),"",'ENGAGEMENTS 2026'!D412)</f>
        <v>04 CT/SNRT/2026</v>
      </c>
      <c r="C412" t="str">
        <f>IF(ISBLANK('ENGAGEMENTS 2026'!C412),"",'ENGAGEMENTS 2026'!E412)</f>
        <v>CONTRAT</v>
      </c>
      <c r="D412" t="str">
        <f>IF(ISBLANK('ENGAGEMENTS 2026'!C412),"",'ENGAGEMENTS 2026'!G412)</f>
        <v>La location d’une salle de féte pour le tournage de productions internes de la chaîne Al Aoula – SNRT (30 épisodes de Musique Andalouse)</v>
      </c>
      <c r="E412" t="str">
        <f>IF(ISBLANK('ENGAGEMENTS 2026'!C412),"",'ENGAGEMENTS 2026'!I412)</f>
        <v>APPROUVE</v>
      </c>
      <c r="F412" t="str">
        <f>IF(ISBLANK('ENGAGEMENTS 2026'!C412),"",'ENGAGEMENTS 2026'!J412)</f>
        <v>378 CT/SNRT/2026</v>
      </c>
      <c r="G412" t="str">
        <f>IF(ISBLANK('ENGAGEMENTS 2026'!C412),"",'ENGAGEMENTS 2026'!M412)</f>
        <v>FONCTIONNEMENT</v>
      </c>
      <c r="H412" t="str">
        <f>IF(ISBLANK('ENGAGEMENTS 2026'!C412),"",'ENGAGEMENTS 2026'!AF412)</f>
        <v>ENGAGE</v>
      </c>
      <c r="I412" t="str">
        <f>IF(ISBLANK('ENGAGEMENTS 2026'!C412),"",'ENGAGEMENTS 2026'!H412)</f>
        <v>VALIDE</v>
      </c>
      <c r="J412" s="72">
        <f>IF(ISBLANK('ENGAGEMENTS 2026'!C412),"",IF(AND(OR($E412="INFRUCTUEUX",$E412="ANNULE"),$C412="AOO-M"),'ENGAGEMENTS 2026'!P412,IF($H412="EN COURS DE PREENGAGEMENT",'ENGAGEMENTS 2026'!O412,IF($H412="PREENGAGE",IF($E412="ATTRIBUE",'ENGAGEMENTS 2026'!AE412,'ENGAGEMENTS 2026'!O412),'ENGAGEMENTS 2026'!AE412))))</f>
        <v>84480</v>
      </c>
      <c r="K412" s="97">
        <f>IF(ISBLANK('ENGAGEMENTS 2026'!W412),"",'ENGAGEMENTS 2026'!W412)</f>
        <v>46106</v>
      </c>
      <c r="L412" s="73">
        <f t="shared" ca="1" si="12"/>
        <v>182</v>
      </c>
      <c r="M412" t="str">
        <f t="shared" si="13"/>
        <v>Engagé</v>
      </c>
      <c r="N412" t="str">
        <f>IF(ISBLANK('ENGAGEMENTS 2026'!C412),"",'ENGAGEMENTS 2026'!L412)</f>
        <v>Ordinaire</v>
      </c>
      <c r="O412" t="str">
        <f>IF(ISBLANK('ENGAGEMENTS 2026'!C412),"",'ENGAGEMENTS 2026'!M412)</f>
        <v>FONCTIONNEMENT</v>
      </c>
      <c r="P412" t="str">
        <f>IF(ISBLANK('ENGAGEMENTS 2026'!C412),"",'ENGAGEMENTS 2026'!K412)</f>
        <v>NON CONCERNE</v>
      </c>
      <c r="Q412" t="str">
        <f>IF($A412="","",IF(OR($E412="INFRUCTUEUX",$E412="ANNULE"),$A412&amp;"|"&amp;(COUNTIFS($A$2:$A412,$A412,$E$2:$E412,"INFRUCTUEUX")+COUNTIFS($A$2:$A412,$A412,$E$2:$E412,"ANNULE")),""))</f>
        <v/>
      </c>
    </row>
    <row r="413" spans="1:17" x14ac:dyDescent="0.25">
      <c r="A413" t="str">
        <f>IF(ISBLANK('ENGAGEMENTS 2026'!C413),"",IF('ENGAGEMENTS 2026'!C413="DTSI","DCT",'ENGAGEMENTS 2026'!C413))</f>
        <v>DCPA</v>
      </c>
      <c r="B413" t="str">
        <f>IF(ISBLANK('ENGAGEMENTS 2026'!C413),"",'ENGAGEMENTS 2026'!D413)</f>
        <v>06 CT/SNRT/2026</v>
      </c>
      <c r="C413" t="str">
        <f>IF(ISBLANK('ENGAGEMENTS 2026'!C413),"",'ENGAGEMENTS 2026'!E413)</f>
        <v>CONTRAT</v>
      </c>
      <c r="D413" t="str">
        <f>IF(ISBLANK('ENGAGEMENTS 2026'!C413),"",'ENGAGEMENTS 2026'!G413)</f>
        <v>La préparation, la livraison et le service d’un repas et d’une pause-café, au profit des participants aux productions internes de la SNRT</v>
      </c>
      <c r="E413" t="str">
        <f>IF(ISBLANK('ENGAGEMENTS 2026'!C413),"",'ENGAGEMENTS 2026'!I413)</f>
        <v>APPROUVE</v>
      </c>
      <c r="F413" t="str">
        <f>IF(ISBLANK('ENGAGEMENTS 2026'!C413),"",'ENGAGEMENTS 2026'!J413)</f>
        <v>390 CT/SNRT/2026</v>
      </c>
      <c r="G413" t="str">
        <f>IF(ISBLANK('ENGAGEMENTS 2026'!C413),"",'ENGAGEMENTS 2026'!M413)</f>
        <v>FONCTIONNEMENT</v>
      </c>
      <c r="H413" t="str">
        <f>IF(ISBLANK('ENGAGEMENTS 2026'!C413),"",'ENGAGEMENTS 2026'!AF413)</f>
        <v>ENGAGE</v>
      </c>
      <c r="I413" t="str">
        <f>IF(ISBLANK('ENGAGEMENTS 2026'!C413),"",'ENGAGEMENTS 2026'!H413)</f>
        <v>VALIDE</v>
      </c>
      <c r="J413" s="72">
        <f>IF(ISBLANK('ENGAGEMENTS 2026'!C413),"",IF(AND(OR($E413="INFRUCTUEUX",$E413="ANNULE"),$C413="AOO-M"),'ENGAGEMENTS 2026'!P413,IF($H413="EN COURS DE PREENGAGEMENT",'ENGAGEMENTS 2026'!O413,IF($H413="PREENGAGE",IF($E413="ATTRIBUE",'ENGAGEMENTS 2026'!AE413,'ENGAGEMENTS 2026'!O413),'ENGAGEMENTS 2026'!AE413))))</f>
        <v>90090</v>
      </c>
      <c r="K413" s="97">
        <f>IF(ISBLANK('ENGAGEMENTS 2026'!W413),"",'ENGAGEMENTS 2026'!W413)</f>
        <v>46119</v>
      </c>
      <c r="L413" s="73">
        <f t="shared" ca="1" si="12"/>
        <v>169</v>
      </c>
      <c r="M413" t="str">
        <f t="shared" si="13"/>
        <v>Engagé</v>
      </c>
      <c r="N413" t="str">
        <f>IF(ISBLANK('ENGAGEMENTS 2026'!C413),"",'ENGAGEMENTS 2026'!L413)</f>
        <v>Ordinaire</v>
      </c>
      <c r="O413" t="str">
        <f>IF(ISBLANK('ENGAGEMENTS 2026'!C413),"",'ENGAGEMENTS 2026'!M413)</f>
        <v>FONCTIONNEMENT</v>
      </c>
      <c r="P413" t="str">
        <f>IF(ISBLANK('ENGAGEMENTS 2026'!C413),"",'ENGAGEMENTS 2026'!K413)</f>
        <v>NON CONCERNE</v>
      </c>
      <c r="Q413" t="str">
        <f>IF($A413="","",IF(OR($E413="INFRUCTUEUX",$E413="ANNULE"),$A413&amp;"|"&amp;(COUNTIFS($A$2:$A413,$A413,$E$2:$E413,"INFRUCTUEUX")+COUNTIFS($A$2:$A413,$A413,$E$2:$E413,"ANNULE")),""))</f>
        <v/>
      </c>
    </row>
    <row r="414" spans="1:17" x14ac:dyDescent="0.25">
      <c r="A414" t="str">
        <f>IF(ISBLANK('ENGAGEMENTS 2026'!C414),"",IF('ENGAGEMENTS 2026'!C414="DTSI","DCT",'ENGAGEMENTS 2026'!C414))</f>
        <v>TDF-EXP&amp;MAIN</v>
      </c>
      <c r="B414" t="str">
        <f>IF(ISBLANK('ENGAGEMENTS 2026'!C414),"",'ENGAGEMENTS 2026'!D414)</f>
        <v>18 AOM/SNRT</v>
      </c>
      <c r="C414" t="str">
        <f>IF(ISBLANK('ENGAGEMENTS 2026'!C414),"",'ENGAGEMENTS 2026'!E414)</f>
        <v>AOO-M</v>
      </c>
      <c r="D414" t="str">
        <f>IF(ISBLANK('ENGAGEMENTS 2026'!C414),"",'ENGAGEMENTS 2026'!G414)</f>
        <v>Fourniture des modules et pièces de rechanges hydrauliques et électriques pour les émetteurs de diffusion TNT et FM</v>
      </c>
      <c r="E414" t="str">
        <f>IF(ISBLANK('ENGAGEMENTS 2026'!C414),"",'ENGAGEMENTS 2026'!I414)</f>
        <v>APPROUVE</v>
      </c>
      <c r="F414">
        <f>IF(ISBLANK('ENGAGEMENTS 2026'!C414),"",'ENGAGEMENTS 2026'!J414)</f>
        <v>0</v>
      </c>
      <c r="G414" t="str">
        <f>IF(ISBLANK('ENGAGEMENTS 2026'!C414),"",'ENGAGEMENTS 2026'!M414)</f>
        <v>FONCTIONNEMENT</v>
      </c>
      <c r="H414" t="str">
        <f>IF(ISBLANK('ENGAGEMENTS 2026'!C414),"",'ENGAGEMENTS 2026'!AF414)</f>
        <v>ENGAGE</v>
      </c>
      <c r="I414" t="str">
        <f>IF(ISBLANK('ENGAGEMENTS 2026'!C414),"",'ENGAGEMENTS 2026'!H414)</f>
        <v>VALIDE</v>
      </c>
      <c r="J414" s="72">
        <f>IF(ISBLANK('ENGAGEMENTS 2026'!C414),"",IF(AND(OR($E414="INFRUCTUEUX",$E414="ANNULE"),$C414="AOO-M"),'ENGAGEMENTS 2026'!P414,IF($H414="EN COURS DE PREENGAGEMENT",'ENGAGEMENTS 2026'!O414,IF($H414="PREENGAGE",IF($E414="ATTRIBUE",'ENGAGEMENTS 2026'!AE414,'ENGAGEMENTS 2026'!O414),'ENGAGEMENTS 2026'!AE414))))</f>
        <v>832134</v>
      </c>
      <c r="K414" s="97">
        <f>IF(ISBLANK('ENGAGEMENTS 2026'!W414),"",'ENGAGEMENTS 2026'!W414)</f>
        <v>46106</v>
      </c>
      <c r="L414" s="73">
        <f t="shared" ca="1" si="12"/>
        <v>182</v>
      </c>
      <c r="M414" t="str">
        <f t="shared" si="13"/>
        <v>Engagé</v>
      </c>
      <c r="N414" t="str">
        <f>IF(ISBLANK('ENGAGEMENTS 2026'!C414),"",'ENGAGEMENTS 2026'!L414)</f>
        <v>Ordinaire</v>
      </c>
      <c r="O414" t="str">
        <f>IF(ISBLANK('ENGAGEMENTS 2026'!C414),"",'ENGAGEMENTS 2026'!M414)</f>
        <v>FONCTIONNEMENT</v>
      </c>
      <c r="P414" t="str">
        <f>IF(ISBLANK('ENGAGEMENTS 2026'!C414),"",'ENGAGEMENTS 2026'!K414)</f>
        <v>GENERAL</v>
      </c>
      <c r="Q414" t="str">
        <f>IF($A414="","",IF(OR($E414="INFRUCTUEUX",$E414="ANNULE"),$A414&amp;"|"&amp;(COUNTIFS($A$2:$A414,$A414,$E$2:$E414,"INFRUCTUEUX")+COUNTIFS($A$2:$A414,$A414,$E$2:$E414,"ANNULE")),""))</f>
        <v/>
      </c>
    </row>
    <row r="415" spans="1:17" x14ac:dyDescent="0.25">
      <c r="A415" t="str">
        <f>IF(ISBLANK('ENGAGEMENTS 2026'!C415),"",IF('ENGAGEMENTS 2026'!C415="DTSI","DCT",'ENGAGEMENTS 2026'!C415))</f>
        <v>TDF-EXP&amp;MAIN</v>
      </c>
      <c r="B415" t="str">
        <f>IF(ISBLANK('ENGAGEMENTS 2026'!C415),"",'ENGAGEMENTS 2026'!D415)</f>
        <v>01 AOM/SNRT</v>
      </c>
      <c r="C415" t="str">
        <f>IF(ISBLANK('ENGAGEMENTS 2026'!C415),"",'ENGAGEMENTS 2026'!E415)</f>
        <v>AOO-M</v>
      </c>
      <c r="D415" t="str">
        <f>IF(ISBLANK('ENGAGEMENTS 2026'!C415),"",'ENGAGEMENTS 2026'!G415)</f>
        <v>Entretien et maintenance des équipement électriques, électroniques des climatiseurs aux centres de diffusion y compris la fourniture des pièces de rechange</v>
      </c>
      <c r="E415" t="str">
        <f>IF(ISBLANK('ENGAGEMENTS 2026'!C415),"",'ENGAGEMENTS 2026'!I415)</f>
        <v>INFRUCTUEUX</v>
      </c>
      <c r="F415">
        <f>IF(ISBLANK('ENGAGEMENTS 2026'!C415),"",'ENGAGEMENTS 2026'!J415)</f>
        <v>0</v>
      </c>
      <c r="G415" t="str">
        <f>IF(ISBLANK('ENGAGEMENTS 2026'!C415),"",'ENGAGEMENTS 2026'!M415)</f>
        <v>FONCTIONNEMENT</v>
      </c>
      <c r="H415" t="str">
        <f>IF(ISBLANK('ENGAGEMENTS 2026'!C415),"",'ENGAGEMENTS 2026'!AF415)</f>
        <v>NON ENGAGE</v>
      </c>
      <c r="I415" t="str">
        <f>IF(ISBLANK('ENGAGEMENTS 2026'!C415),"",'ENGAGEMENTS 2026'!H415)</f>
        <v>INFRUCTUEUX</v>
      </c>
      <c r="J415" s="72">
        <f>IF(ISBLANK('ENGAGEMENTS 2026'!C415),"",IF(AND(OR($E415="INFRUCTUEUX",$E415="ANNULE"),$C415="AOO-M"),'ENGAGEMENTS 2026'!P415,IF($H415="EN COURS DE PREENGAGEMENT",'ENGAGEMENTS 2026'!O415,IF($H415="PREENGAGE",IF($E415="ATTRIBUE",'ENGAGEMENTS 2026'!AE415,'ENGAGEMENTS 2026'!O415),'ENGAGEMENTS 2026'!AE415))))</f>
        <v>3600000</v>
      </c>
      <c r="K415" s="97">
        <f>IF(ISBLANK('ENGAGEMENTS 2026'!W415),"",'ENGAGEMENTS 2026'!W415)</f>
        <v>46107</v>
      </c>
      <c r="L415" s="73">
        <f t="shared" ca="1" si="12"/>
        <v>181</v>
      </c>
      <c r="M415" t="str">
        <f t="shared" si="13"/>
        <v>Clôturé sans suite</v>
      </c>
      <c r="N415" t="str">
        <f>IF(ISBLANK('ENGAGEMENTS 2026'!C415),"",'ENGAGEMENTS 2026'!L415)</f>
        <v>Ordinaire</v>
      </c>
      <c r="O415" t="str">
        <f>IF(ISBLANK('ENGAGEMENTS 2026'!C415),"",'ENGAGEMENTS 2026'!M415)</f>
        <v>FONCTIONNEMENT</v>
      </c>
      <c r="P415" t="str">
        <f>IF(ISBLANK('ENGAGEMENTS 2026'!C415),"",'ENGAGEMENTS 2026'!K415)</f>
        <v>GENERAL</v>
      </c>
      <c r="Q415" t="str">
        <f>IF($A415="","",IF(OR($E415="INFRUCTUEUX",$E415="ANNULE"),$A415&amp;"|"&amp;(COUNTIFS($A$2:$A415,$A415,$E$2:$E415,"INFRUCTUEUX")+COUNTIFS($A$2:$A415,$A415,$E$2:$E415,"ANNULE")),""))</f>
        <v>TDF-EXP&amp;MAIN|2</v>
      </c>
    </row>
    <row r="416" spans="1:17" x14ac:dyDescent="0.25">
      <c r="A416" t="str">
        <f>IF(ISBLANK('ENGAGEMENTS 2026'!C416),"",IF('ENGAGEMENTS 2026'!C416="DTSI","DCT",'ENGAGEMENTS 2026'!C416))</f>
        <v>ARRIYADIA</v>
      </c>
      <c r="B416" t="str">
        <f>IF(ISBLANK('ENGAGEMENTS 2026'!C416),"",'ENGAGEMENTS 2026'!D416)</f>
        <v>EXCLUSIVITÉ</v>
      </c>
      <c r="C416" t="str">
        <f>IF(ISBLANK('ENGAGEMENTS 2026'!C416),"",'ENGAGEMENTS 2026'!E416)</f>
        <v>CONTRAT</v>
      </c>
      <c r="D416" t="str">
        <f>IF(ISBLANK('ENGAGEMENTS 2026'!C416),"",'ENGAGEMENTS 2026'!G416)</f>
        <v>L’acquisition des droits de diffusion des combats de TAEKWONDO saison – 2026 -</v>
      </c>
      <c r="E416" t="str">
        <f>IF(ISBLANK('ENGAGEMENTS 2026'!C416),"",'ENGAGEMENTS 2026'!I416)</f>
        <v>APPROUVE</v>
      </c>
      <c r="F416">
        <f>IF(ISBLANK('ENGAGEMENTS 2026'!C416),"",'ENGAGEMENTS 2026'!J416)</f>
        <v>0</v>
      </c>
      <c r="G416" t="str">
        <f>IF(ISBLANK('ENGAGEMENTS 2026'!C416),"",'ENGAGEMENTS 2026'!M416)</f>
        <v>FONCTIONNEMENT</v>
      </c>
      <c r="H416" t="str">
        <f>IF(ISBLANK('ENGAGEMENTS 2026'!C416),"",'ENGAGEMENTS 2026'!AF416)</f>
        <v>ENGAGE</v>
      </c>
      <c r="I416" t="str">
        <f>IF(ISBLANK('ENGAGEMENTS 2026'!C416),"",'ENGAGEMENTS 2026'!H416)</f>
        <v>VALIDE</v>
      </c>
      <c r="J416" s="72">
        <f>IF(ISBLANK('ENGAGEMENTS 2026'!C416),"",IF(AND(OR($E416="INFRUCTUEUX",$E416="ANNULE"),$C416="AOO-M"),'ENGAGEMENTS 2026'!P416,IF($H416="EN COURS DE PREENGAGEMENT",'ENGAGEMENTS 2026'!O416,IF($H416="PREENGAGE",IF($E416="ATTRIBUE",'ENGAGEMENTS 2026'!AE416,'ENGAGEMENTS 2026'!O416),'ENGAGEMENTS 2026'!AE416))))</f>
        <v>321020</v>
      </c>
      <c r="K416" s="97" t="str">
        <f>IF(ISBLANK('ENGAGEMENTS 2026'!W416),"",'ENGAGEMENTS 2026'!W416)</f>
        <v/>
      </c>
      <c r="L416" s="73" t="str">
        <f t="shared" ca="1" si="12"/>
        <v/>
      </c>
      <c r="M416" t="str">
        <f t="shared" si="13"/>
        <v>Engagé</v>
      </c>
      <c r="N416" t="str">
        <f>IF(ISBLANK('ENGAGEMENTS 2026'!C416),"",'ENGAGEMENTS 2026'!L416)</f>
        <v>Ordinaire</v>
      </c>
      <c r="O416" t="str">
        <f>IF(ISBLANK('ENGAGEMENTS 2026'!C416),"",'ENGAGEMENTS 2026'!M416)</f>
        <v>FONCTIONNEMENT</v>
      </c>
      <c r="P416" t="str">
        <f>IF(ISBLANK('ENGAGEMENTS 2026'!C416),"",'ENGAGEMENTS 2026'!K416)</f>
        <v>NON CONCERNE</v>
      </c>
      <c r="Q416" t="str">
        <f>IF($A416="","",IF(OR($E416="INFRUCTUEUX",$E416="ANNULE"),$A416&amp;"|"&amp;(COUNTIFS($A$2:$A416,$A416,$E$2:$E416,"INFRUCTUEUX")+COUNTIFS($A$2:$A416,$A416,$E$2:$E416,"ANNULE")),""))</f>
        <v/>
      </c>
    </row>
    <row r="417" spans="1:17" x14ac:dyDescent="0.25">
      <c r="A417" t="str">
        <f>IF(ISBLANK('ENGAGEMENTS 2026'!C417),"",IF('ENGAGEMENTS 2026'!C417="DTSI","DCT",'ENGAGEMENTS 2026'!C417))</f>
        <v>ARRIYADIA</v>
      </c>
      <c r="B417" t="str">
        <f>IF(ISBLANK('ENGAGEMENTS 2026'!C417),"",'ENGAGEMENTS 2026'!D417)</f>
        <v>EXCLUSIVITÉ</v>
      </c>
      <c r="C417" t="str">
        <f>IF(ISBLANK('ENGAGEMENTS 2026'!C417),"",'ENGAGEMENTS 2026'!E417)</f>
        <v>CONTRAT</v>
      </c>
      <c r="D417" t="str">
        <f>IF(ISBLANK('ENGAGEMENTS 2026'!C417),"",'ENGAGEMENTS 2026'!G417)</f>
        <v>L’acquisition des droits de diffusion des combats de KARATE saison – 2026 -</v>
      </c>
      <c r="E417" t="str">
        <f>IF(ISBLANK('ENGAGEMENTS 2026'!C417),"",'ENGAGEMENTS 2026'!I417)</f>
        <v>APPROUVE</v>
      </c>
      <c r="F417">
        <f>IF(ISBLANK('ENGAGEMENTS 2026'!C417),"",'ENGAGEMENTS 2026'!J417)</f>
        <v>0</v>
      </c>
      <c r="G417" t="str">
        <f>IF(ISBLANK('ENGAGEMENTS 2026'!C417),"",'ENGAGEMENTS 2026'!M417)</f>
        <v>FONCTIONNEMENT</v>
      </c>
      <c r="H417" t="str">
        <f>IF(ISBLANK('ENGAGEMENTS 2026'!C417),"",'ENGAGEMENTS 2026'!AF417)</f>
        <v>ENGAGE</v>
      </c>
      <c r="I417" t="str">
        <f>IF(ISBLANK('ENGAGEMENTS 2026'!C417),"",'ENGAGEMENTS 2026'!H417)</f>
        <v>VALIDE</v>
      </c>
      <c r="J417" s="72">
        <f>IF(ISBLANK('ENGAGEMENTS 2026'!C417),"",IF(AND(OR($E417="INFRUCTUEUX",$E417="ANNULE"),$C417="AOO-M"),'ENGAGEMENTS 2026'!P417,IF($H417="EN COURS DE PREENGAGEMENT",'ENGAGEMENTS 2026'!O417,IF($H417="PREENGAGE",IF($E417="ATTRIBUE",'ENGAGEMENTS 2026'!AE417,'ENGAGEMENTS 2026'!O417),'ENGAGEMENTS 2026'!AE417))))</f>
        <v>321020</v>
      </c>
      <c r="K417" s="97" t="str">
        <f>IF(ISBLANK('ENGAGEMENTS 2026'!W417),"",'ENGAGEMENTS 2026'!W417)</f>
        <v/>
      </c>
      <c r="L417" s="73" t="str">
        <f t="shared" ca="1" si="12"/>
        <v/>
      </c>
      <c r="M417" t="str">
        <f t="shared" si="13"/>
        <v>Engagé</v>
      </c>
      <c r="N417" t="str">
        <f>IF(ISBLANK('ENGAGEMENTS 2026'!C417),"",'ENGAGEMENTS 2026'!L417)</f>
        <v>Ordinaire</v>
      </c>
      <c r="O417" t="str">
        <f>IF(ISBLANK('ENGAGEMENTS 2026'!C417),"",'ENGAGEMENTS 2026'!M417)</f>
        <v>FONCTIONNEMENT</v>
      </c>
      <c r="P417" t="str">
        <f>IF(ISBLANK('ENGAGEMENTS 2026'!C417),"",'ENGAGEMENTS 2026'!K417)</f>
        <v>NON CONCERNE</v>
      </c>
      <c r="Q417" t="str">
        <f>IF($A417="","",IF(OR($E417="INFRUCTUEUX",$E417="ANNULE"),$A417&amp;"|"&amp;(COUNTIFS($A$2:$A417,$A417,$E$2:$E417,"INFRUCTUEUX")+COUNTIFS($A$2:$A417,$A417,$E$2:$E417,"ANNULE")),""))</f>
        <v/>
      </c>
    </row>
    <row r="418" spans="1:17" x14ac:dyDescent="0.25">
      <c r="A418" t="str">
        <f>IF(ISBLANK('ENGAGEMENTS 2026'!C418),"",IF('ENGAGEMENTS 2026'!C418="DTSI","DCT",'ENGAGEMENTS 2026'!C418))</f>
        <v>ARRIYADIA</v>
      </c>
      <c r="B418" t="str">
        <f>IF(ISBLANK('ENGAGEMENTS 2026'!C418),"",'ENGAGEMENTS 2026'!D418)</f>
        <v>RECONDUCTION</v>
      </c>
      <c r="C418" t="str">
        <f>IF(ISBLANK('ENGAGEMENTS 2026'!C418),"",'ENGAGEMENTS 2026'!E418)</f>
        <v>CONTRAT</v>
      </c>
      <c r="D418" t="str">
        <f>IF(ISBLANK('ENGAGEMENTS 2026'!C418),"",'ENGAGEMENTS 2026'!G418)</f>
        <v>Contrats conclus avec la FRM de HANDBALL</v>
      </c>
      <c r="E418" t="str">
        <f>IF(ISBLANK('ENGAGEMENTS 2026'!C418),"",'ENGAGEMENTS 2026'!I418)</f>
        <v>APPROUVE</v>
      </c>
      <c r="F418" t="str">
        <f>IF(ISBLANK('ENGAGEMENTS 2026'!C418),"",'ENGAGEMENTS 2026'!J418)</f>
        <v>01-SNRT/FRMHB-2026</v>
      </c>
      <c r="G418" t="str">
        <f>IF(ISBLANK('ENGAGEMENTS 2026'!C418),"",'ENGAGEMENTS 2026'!M418)</f>
        <v>FONCTIONNEMENT</v>
      </c>
      <c r="H418" t="str">
        <f>IF(ISBLANK('ENGAGEMENTS 2026'!C418),"",'ENGAGEMENTS 2026'!AF418)</f>
        <v>ENGAGE</v>
      </c>
      <c r="I418" t="str">
        <f>IF(ISBLANK('ENGAGEMENTS 2026'!C418),"",'ENGAGEMENTS 2026'!H418)</f>
        <v>VALIDE</v>
      </c>
      <c r="J418" s="72">
        <f>IF(ISBLANK('ENGAGEMENTS 2026'!C418),"",IF(AND(OR($E418="INFRUCTUEUX",$E418="ANNULE"),$C418="AOO-M"),'ENGAGEMENTS 2026'!P418,IF($H418="EN COURS DE PREENGAGEMENT",'ENGAGEMENTS 2026'!O418,IF($H418="PREENGAGE",IF($E418="ATTRIBUE",'ENGAGEMENTS 2026'!AE418,'ENGAGEMENTS 2026'!O418),'ENGAGEMENTS 2026'!AE418))))</f>
        <v>926100</v>
      </c>
      <c r="K418" s="97">
        <f>IF(ISBLANK('ENGAGEMENTS 2026'!W418),"",'ENGAGEMENTS 2026'!W418)</f>
        <v>46118</v>
      </c>
      <c r="L418" s="73">
        <f t="shared" ca="1" si="12"/>
        <v>170</v>
      </c>
      <c r="M418" t="str">
        <f t="shared" si="13"/>
        <v>Engagé</v>
      </c>
      <c r="N418" t="str">
        <f>IF(ISBLANK('ENGAGEMENTS 2026'!C418),"",'ENGAGEMENTS 2026'!L418)</f>
        <v>Ordinaire</v>
      </c>
      <c r="O418" t="str">
        <f>IF(ISBLANK('ENGAGEMENTS 2026'!C418),"",'ENGAGEMENTS 2026'!M418)</f>
        <v>FONCTIONNEMENT</v>
      </c>
      <c r="P418" t="str">
        <f>IF(ISBLANK('ENGAGEMENTS 2026'!C418),"",'ENGAGEMENTS 2026'!K418)</f>
        <v>NON CONCERNE</v>
      </c>
      <c r="Q418" t="str">
        <f>IF($A418="","",IF(OR($E418="INFRUCTUEUX",$E418="ANNULE"),$A418&amp;"|"&amp;(COUNTIFS($A$2:$A418,$A418,$E$2:$E418,"INFRUCTUEUX")+COUNTIFS($A$2:$A418,$A418,$E$2:$E418,"ANNULE")),""))</f>
        <v/>
      </c>
    </row>
    <row r="419" spans="1:17" x14ac:dyDescent="0.25">
      <c r="A419" t="str">
        <f>IF(ISBLANK('ENGAGEMENTS 2026'!C419),"",IF('ENGAGEMENTS 2026'!C419="DTSI","DCT",'ENGAGEMENTS 2026'!C419))</f>
        <v>ARRIYADIA</v>
      </c>
      <c r="B419" t="str">
        <f>IF(ISBLANK('ENGAGEMENTS 2026'!C419),"",'ENGAGEMENTS 2026'!D419)</f>
        <v>RECONDUCTIBLE</v>
      </c>
      <c r="C419" t="str">
        <f>IF(ISBLANK('ENGAGEMENTS 2026'!C419),"",'ENGAGEMENTS 2026'!E419)</f>
        <v>CONTRAT</v>
      </c>
      <c r="D419" t="str">
        <f>IF(ISBLANK('ENGAGEMENTS 2026'!C419),"",'ENGAGEMENTS 2026'!G419)</f>
        <v>achat des droits sportifs du championnat du monde d'athlétisme (2024-2029)</v>
      </c>
      <c r="E419" t="str">
        <f>IF(ISBLANK('ENGAGEMENTS 2026'!C419),"",'ENGAGEMENTS 2026'!I419)</f>
        <v>APPROUVE</v>
      </c>
      <c r="F419" t="str">
        <f>IF(ISBLANK('ENGAGEMENTS 2026'!C419),"",'ENGAGEMENTS 2026'!J419)</f>
        <v>002020124/CT-SNRT</v>
      </c>
      <c r="G419" t="str">
        <f>IF(ISBLANK('ENGAGEMENTS 2026'!C419),"",'ENGAGEMENTS 2026'!M419)</f>
        <v>FONCTIONNEMENT</v>
      </c>
      <c r="H419" t="str">
        <f>IF(ISBLANK('ENGAGEMENTS 2026'!C419),"",'ENGAGEMENTS 2026'!AF419)</f>
        <v>ENGAGE</v>
      </c>
      <c r="I419" t="str">
        <f>IF(ISBLANK('ENGAGEMENTS 2026'!C419),"",'ENGAGEMENTS 2026'!H419)</f>
        <v>VALIDE</v>
      </c>
      <c r="J419" s="72">
        <f>IF(ISBLANK('ENGAGEMENTS 2026'!C419),"",IF(AND(OR($E419="INFRUCTUEUX",$E419="ANNULE"),$C419="AOO-M"),'ENGAGEMENTS 2026'!P419,IF($H419="EN COURS DE PREENGAGEMENT",'ENGAGEMENTS 2026'!O419,IF($H419="PREENGAGE",IF($E419="ATTRIBUE",'ENGAGEMENTS 2026'!AE419,'ENGAGEMENTS 2026'!O419),'ENGAGEMENTS 2026'!AE419))))</f>
        <v>1200000</v>
      </c>
      <c r="K419" s="97" t="str">
        <f>IF(ISBLANK('ENGAGEMENTS 2026'!W419),"",'ENGAGEMENTS 2026'!W419)</f>
        <v>-</v>
      </c>
      <c r="L419" s="73" t="e">
        <f t="shared" ca="1" si="12"/>
        <v>#VALUE!</v>
      </c>
      <c r="M419" t="str">
        <f t="shared" si="13"/>
        <v>Engagé</v>
      </c>
      <c r="N419" t="str">
        <f>IF(ISBLANK('ENGAGEMENTS 2026'!C419),"",'ENGAGEMENTS 2026'!L419)</f>
        <v>Ordinaire</v>
      </c>
      <c r="O419" t="str">
        <f>IF(ISBLANK('ENGAGEMENTS 2026'!C419),"",'ENGAGEMENTS 2026'!M419)</f>
        <v>FONCTIONNEMENT</v>
      </c>
      <c r="P419" t="str">
        <f>IF(ISBLANK('ENGAGEMENTS 2026'!C419),"",'ENGAGEMENTS 2026'!K419)</f>
        <v>NON CONCERNE</v>
      </c>
      <c r="Q419" t="str">
        <f>IF($A419="","",IF(OR($E419="INFRUCTUEUX",$E419="ANNULE"),$A419&amp;"|"&amp;(COUNTIFS($A$2:$A419,$A419,$E$2:$E419,"INFRUCTUEUX")+COUNTIFS($A$2:$A419,$A419,$E$2:$E419,"ANNULE")),""))</f>
        <v/>
      </c>
    </row>
    <row r="420" spans="1:17" x14ac:dyDescent="0.25">
      <c r="A420" t="str">
        <f>IF(ISBLANK('ENGAGEMENTS 2026'!C420),"",IF('ENGAGEMENTS 2026'!C420="DTSI","DCT",'ENGAGEMENTS 2026'!C420))</f>
        <v>ARRIYADIA</v>
      </c>
      <c r="B420" t="str">
        <f>IF(ISBLANK('ENGAGEMENTS 2026'!C420),"",'ENGAGEMENTS 2026'!D420)</f>
        <v>RECONDUCTIBLE</v>
      </c>
      <c r="C420" t="str">
        <f>IF(ISBLANK('ENGAGEMENTS 2026'!C420),"",'ENGAGEMENTS 2026'!E420)</f>
        <v>CONTRAT</v>
      </c>
      <c r="D420" t="str">
        <f>IF(ISBLANK('ENGAGEMENTS 2026'!C420),"",'ENGAGEMENTS 2026'!G420)</f>
        <v>la Couverture, production retransmission et diffusion audiovisuelle de tous les événements Tennis : Grand prix Hassan II; grand prix SAR la Princesse Lalla Meryem; coupe Davis au titres des années 2023; 2024; 2025; 2026; 2027; 2028</v>
      </c>
      <c r="E420" t="str">
        <f>IF(ISBLANK('ENGAGEMENTS 2026'!C420),"",'ENGAGEMENTS 2026'!I420)</f>
        <v>APPROUVE</v>
      </c>
      <c r="F420" t="str">
        <f>IF(ISBLANK('ENGAGEMENTS 2026'!C420),"",'ENGAGEMENTS 2026'!J420)</f>
        <v>472 CT/SNRT/2023</v>
      </c>
      <c r="G420" t="str">
        <f>IF(ISBLANK('ENGAGEMENTS 2026'!C420),"",'ENGAGEMENTS 2026'!M420)</f>
        <v>FONCTIONNEMENT</v>
      </c>
      <c r="H420" t="str">
        <f>IF(ISBLANK('ENGAGEMENTS 2026'!C420),"",'ENGAGEMENTS 2026'!AF420)</f>
        <v>ENGAGE</v>
      </c>
      <c r="I420" t="str">
        <f>IF(ISBLANK('ENGAGEMENTS 2026'!C420),"",'ENGAGEMENTS 2026'!H420)</f>
        <v>VALIDE</v>
      </c>
      <c r="J420" s="72">
        <f>IF(ISBLANK('ENGAGEMENTS 2026'!C420),"",IF(AND(OR($E420="INFRUCTUEUX",$E420="ANNULE"),$C420="AOO-M"),'ENGAGEMENTS 2026'!P420,IF($H420="EN COURS DE PREENGAGEMENT",'ENGAGEMENTS 2026'!O420,IF($H420="PREENGAGE",IF($E420="ATTRIBUE",'ENGAGEMENTS 2026'!AE420,'ENGAGEMENTS 2026'!O420),'ENGAGEMENTS 2026'!AE420))))</f>
        <v>1000000</v>
      </c>
      <c r="K420" s="97" t="str">
        <f>IF(ISBLANK('ENGAGEMENTS 2026'!W420),"",'ENGAGEMENTS 2026'!W420)</f>
        <v>-</v>
      </c>
      <c r="L420" s="73" t="e">
        <f t="shared" ca="1" si="12"/>
        <v>#VALUE!</v>
      </c>
      <c r="M420" t="str">
        <f t="shared" si="13"/>
        <v>Engagé</v>
      </c>
      <c r="N420" t="str">
        <f>IF(ISBLANK('ENGAGEMENTS 2026'!C420),"",'ENGAGEMENTS 2026'!L420)</f>
        <v>Ordinaire</v>
      </c>
      <c r="O420" t="str">
        <f>IF(ISBLANK('ENGAGEMENTS 2026'!C420),"",'ENGAGEMENTS 2026'!M420)</f>
        <v>FONCTIONNEMENT</v>
      </c>
      <c r="P420" t="str">
        <f>IF(ISBLANK('ENGAGEMENTS 2026'!C420),"",'ENGAGEMENTS 2026'!K420)</f>
        <v>NON CONCERNE</v>
      </c>
      <c r="Q420" t="str">
        <f>IF($A420="","",IF(OR($E420="INFRUCTUEUX",$E420="ANNULE"),$A420&amp;"|"&amp;(COUNTIFS($A$2:$A420,$A420,$E$2:$E420,"INFRUCTUEUX")+COUNTIFS($A$2:$A420,$A420,$E$2:$E420,"ANNULE")),""))</f>
        <v/>
      </c>
    </row>
    <row r="421" spans="1:17" x14ac:dyDescent="0.25">
      <c r="A421" t="str">
        <f>IF(ISBLANK('ENGAGEMENTS 2026'!C421),"",IF('ENGAGEMENTS 2026'!C421="DTSI","DCT",'ENGAGEMENTS 2026'!C421))</f>
        <v>ARRIYADIA</v>
      </c>
      <c r="B421" t="str">
        <f>IF(ISBLANK('ENGAGEMENTS 2026'!C421),"",'ENGAGEMENTS 2026'!D421)</f>
        <v>RECONDUCTIBLE</v>
      </c>
      <c r="C421" t="str">
        <f>IF(ISBLANK('ENGAGEMENTS 2026'!C421),"",'ENGAGEMENTS 2026'!E421)</f>
        <v>CONTRAT</v>
      </c>
      <c r="D421" t="str">
        <f>IF(ISBLANK('ENGAGEMENTS 2026'!C421),"",'ENGAGEMENTS 2026'!G421)</f>
        <v>La cession exclusive à la SNRT des droits d'exploitation audiovisuelle des manifestations, compétitions et/ou évènements spotifs dont la FRMF détient les droits saisons 2022/2023;2023/2024; 2024/2025; 2025/2026</v>
      </c>
      <c r="E421" t="str">
        <f>IF(ISBLANK('ENGAGEMENTS 2026'!C421),"",'ENGAGEMENTS 2026'!I421)</f>
        <v>APPROUVE</v>
      </c>
      <c r="F421" t="str">
        <f>IF(ISBLANK('ENGAGEMENTS 2026'!C421),"",'ENGAGEMENTS 2026'!J421)</f>
        <v>612 CT/SNRT/2022</v>
      </c>
      <c r="G421" t="str">
        <f>IF(ISBLANK('ENGAGEMENTS 2026'!C421),"",'ENGAGEMENTS 2026'!M421)</f>
        <v>FONCTIONNEMENT</v>
      </c>
      <c r="H421" t="str">
        <f>IF(ISBLANK('ENGAGEMENTS 2026'!C421),"",'ENGAGEMENTS 2026'!AF421)</f>
        <v>ENGAGE</v>
      </c>
      <c r="I421" t="str">
        <f>IF(ISBLANK('ENGAGEMENTS 2026'!C421),"",'ENGAGEMENTS 2026'!H421)</f>
        <v>VALIDE</v>
      </c>
      <c r="J421" s="72">
        <f>IF(ISBLANK('ENGAGEMENTS 2026'!C421),"",IF(AND(OR($E421="INFRUCTUEUX",$E421="ANNULE"),$C421="AOO-M"),'ENGAGEMENTS 2026'!P421,IF($H421="EN COURS DE PREENGAGEMENT",'ENGAGEMENTS 2026'!O421,IF($H421="PREENGAGE",IF($E421="ATTRIBUE",'ENGAGEMENTS 2026'!AE421,'ENGAGEMENTS 2026'!O421),'ENGAGEMENTS 2026'!AE421))))</f>
        <v>155000000</v>
      </c>
      <c r="K421" s="97" t="str">
        <f>IF(ISBLANK('ENGAGEMENTS 2026'!W421),"",'ENGAGEMENTS 2026'!W421)</f>
        <v>-</v>
      </c>
      <c r="L421" s="73" t="e">
        <f t="shared" ca="1" si="12"/>
        <v>#VALUE!</v>
      </c>
      <c r="M421" t="str">
        <f t="shared" si="13"/>
        <v>Engagé</v>
      </c>
      <c r="N421" t="str">
        <f>IF(ISBLANK('ENGAGEMENTS 2026'!C421),"",'ENGAGEMENTS 2026'!L421)</f>
        <v>Ordinaire</v>
      </c>
      <c r="O421" t="str">
        <f>IF(ISBLANK('ENGAGEMENTS 2026'!C421),"",'ENGAGEMENTS 2026'!M421)</f>
        <v>FONCTIONNEMENT</v>
      </c>
      <c r="P421" t="str">
        <f>IF(ISBLANK('ENGAGEMENTS 2026'!C421),"",'ENGAGEMENTS 2026'!K421)</f>
        <v>NON CONCERNE</v>
      </c>
      <c r="Q421" t="str">
        <f>IF($A421="","",IF(OR($E421="INFRUCTUEUX",$E421="ANNULE"),$A421&amp;"|"&amp;(COUNTIFS($A$2:$A421,$A421,$E$2:$E421,"INFRUCTUEUX")+COUNTIFS($A$2:$A421,$A421,$E$2:$E421,"ANNULE")),""))</f>
        <v/>
      </c>
    </row>
    <row r="422" spans="1:17" x14ac:dyDescent="0.25">
      <c r="A422" t="str">
        <f>IF(ISBLANK('ENGAGEMENTS 2026'!C422),"",IF('ENGAGEMENTS 2026'!C422="DTSI","DCT",'ENGAGEMENTS 2026'!C422))</f>
        <v>ARRIYADIA</v>
      </c>
      <c r="B422" t="str">
        <f>IF(ISBLANK('ENGAGEMENTS 2026'!C422),"",'ENGAGEMENTS 2026'!D422)</f>
        <v>RECONDUCTION</v>
      </c>
      <c r="C422" t="str">
        <f>IF(ISBLANK('ENGAGEMENTS 2026'!C422),"",'ENGAGEMENTS 2026'!E422)</f>
        <v>CONTRAT</v>
      </c>
      <c r="D422" t="str">
        <f>IF(ISBLANK('ENGAGEMENTS 2026'!C422),"",'ENGAGEMENTS 2026'!G422)</f>
        <v>Contrats conclus avec la FRM de RUGBY</v>
      </c>
      <c r="E422" t="str">
        <f>IF(ISBLANK('ENGAGEMENTS 2026'!C422),"",'ENGAGEMENTS 2026'!I422)</f>
        <v>APPROUVE</v>
      </c>
      <c r="F422" t="str">
        <f>IF(ISBLANK('ENGAGEMENTS 2026'!C422),"",'ENGAGEMENTS 2026'!J422)</f>
        <v>01-SNRT/FRMR-2026</v>
      </c>
      <c r="G422" t="str">
        <f>IF(ISBLANK('ENGAGEMENTS 2026'!C422),"",'ENGAGEMENTS 2026'!M422)</f>
        <v>FONCTIONNEMENT</v>
      </c>
      <c r="H422" t="str">
        <f>IF(ISBLANK('ENGAGEMENTS 2026'!C422),"",'ENGAGEMENTS 2026'!AF422)</f>
        <v>ENGAGE</v>
      </c>
      <c r="I422" t="str">
        <f>IF(ISBLANK('ENGAGEMENTS 2026'!C422),"",'ENGAGEMENTS 2026'!H422)</f>
        <v>VALIDE</v>
      </c>
      <c r="J422" s="72">
        <f>IF(ISBLANK('ENGAGEMENTS 2026'!C422),"",IF(AND(OR($E422="INFRUCTUEUX",$E422="ANNULE"),$C422="AOO-M"),'ENGAGEMENTS 2026'!P422,IF($H422="EN COURS DE PREENGAGEMENT",'ENGAGEMENTS 2026'!O422,IF($H422="PREENGAGE",IF($E422="ATTRIBUE",'ENGAGEMENTS 2026'!AE422,'ENGAGEMENTS 2026'!O422),'ENGAGEMENTS 2026'!AE422))))</f>
        <v>250000</v>
      </c>
      <c r="K422" s="97">
        <f>IF(ISBLANK('ENGAGEMENTS 2026'!W422),"",'ENGAGEMENTS 2026'!W422)</f>
        <v>46118</v>
      </c>
      <c r="L422" s="73">
        <f t="shared" ca="1" si="12"/>
        <v>170</v>
      </c>
      <c r="M422" t="str">
        <f t="shared" si="13"/>
        <v>Engagé</v>
      </c>
      <c r="N422" t="str">
        <f>IF(ISBLANK('ENGAGEMENTS 2026'!C422),"",'ENGAGEMENTS 2026'!L422)</f>
        <v>Ordinaire</v>
      </c>
      <c r="O422" t="str">
        <f>IF(ISBLANK('ENGAGEMENTS 2026'!C422),"",'ENGAGEMENTS 2026'!M422)</f>
        <v>FONCTIONNEMENT</v>
      </c>
      <c r="P422" t="str">
        <f>IF(ISBLANK('ENGAGEMENTS 2026'!C422),"",'ENGAGEMENTS 2026'!K422)</f>
        <v>NON CONCERNE</v>
      </c>
      <c r="Q422" t="str">
        <f>IF($A422="","",IF(OR($E422="INFRUCTUEUX",$E422="ANNULE"),$A422&amp;"|"&amp;(COUNTIFS($A$2:$A422,$A422,$E$2:$E422,"INFRUCTUEUX")+COUNTIFS($A$2:$A422,$A422,$E$2:$E422,"ANNULE")),""))</f>
        <v/>
      </c>
    </row>
    <row r="423" spans="1:17" x14ac:dyDescent="0.25">
      <c r="A423" t="str">
        <f>IF(ISBLANK('ENGAGEMENTS 2026'!C423),"",IF('ENGAGEMENTS 2026'!C423="DTSI","DCT",'ENGAGEMENTS 2026'!C423))</f>
        <v>DCPA</v>
      </c>
      <c r="B423" t="str">
        <f>IF(ISBLANK('ENGAGEMENTS 2026'!C423),"",'ENGAGEMENTS 2026'!D423)</f>
        <v>EXCLUSIVITÉ</v>
      </c>
      <c r="C423" t="str">
        <f>IF(ISBLANK('ENGAGEMENTS 2026'!C423),"",'ENGAGEMENTS 2026'!E423)</f>
        <v>CONTRAT</v>
      </c>
      <c r="D423" t="str">
        <f>IF(ISBLANK('ENGAGEMENTS 2026'!C423),"",'ENGAGEMENTS 2026'!G423)</f>
        <v>La cession au profit de la SNRT des droits de captation et de diffusion des actualités et la couverture télévisée de la 15éme édition du Festival de Fiction TV de Meknès qui se tiendra du 03 au 07 avril 2026</v>
      </c>
      <c r="E423" t="str">
        <f>IF(ISBLANK('ENGAGEMENTS 2026'!C423),"",'ENGAGEMENTS 2026'!I423)</f>
        <v>APPROUVE</v>
      </c>
      <c r="F423" t="str">
        <f>IF(ISBLANK('ENGAGEMENTS 2026'!C423),"",'ENGAGEMENTS 2026'!J423)</f>
        <v>385 CT/SNRT/2026</v>
      </c>
      <c r="G423" t="str">
        <f>IF(ISBLANK('ENGAGEMENTS 2026'!C423),"",'ENGAGEMENTS 2026'!M423)</f>
        <v>FONCTIONNEMENT</v>
      </c>
      <c r="H423" t="str">
        <f>IF(ISBLANK('ENGAGEMENTS 2026'!C423),"",'ENGAGEMENTS 2026'!AF423)</f>
        <v>ENGAGE</v>
      </c>
      <c r="I423" t="str">
        <f>IF(ISBLANK('ENGAGEMENTS 2026'!C423),"",'ENGAGEMENTS 2026'!H423)</f>
        <v>VALIDE</v>
      </c>
      <c r="J423" s="72">
        <f>IF(ISBLANK('ENGAGEMENTS 2026'!C423),"",IF(AND(OR($E423="INFRUCTUEUX",$E423="ANNULE"),$C423="AOO-M"),'ENGAGEMENTS 2026'!P423,IF($H423="EN COURS DE PREENGAGEMENT",'ENGAGEMENTS 2026'!O423,IF($H423="PREENGAGE",IF($E423="ATTRIBUE",'ENGAGEMENTS 2026'!AE423,'ENGAGEMENTS 2026'!O423),'ENGAGEMENTS 2026'!AE423))))</f>
        <v>200000</v>
      </c>
      <c r="K423" s="97">
        <f>IF(ISBLANK('ENGAGEMENTS 2026'!W423),"",'ENGAGEMENTS 2026'!W423)</f>
        <v>46113</v>
      </c>
      <c r="L423" s="73">
        <f t="shared" ca="1" si="12"/>
        <v>175</v>
      </c>
      <c r="M423" t="str">
        <f t="shared" si="13"/>
        <v>Engagé</v>
      </c>
      <c r="N423" t="str">
        <f>IF(ISBLANK('ENGAGEMENTS 2026'!C423),"",'ENGAGEMENTS 2026'!L423)</f>
        <v>Ordinaire</v>
      </c>
      <c r="O423" t="str">
        <f>IF(ISBLANK('ENGAGEMENTS 2026'!C423),"",'ENGAGEMENTS 2026'!M423)</f>
        <v>FONCTIONNEMENT</v>
      </c>
      <c r="P423" t="str">
        <f>IF(ISBLANK('ENGAGEMENTS 2026'!C423),"",'ENGAGEMENTS 2026'!K423)</f>
        <v>NON CONCERNE</v>
      </c>
      <c r="Q423" t="str">
        <f>IF($A423="","",IF(OR($E423="INFRUCTUEUX",$E423="ANNULE"),$A423&amp;"|"&amp;(COUNTIFS($A$2:$A423,$A423,$E$2:$E423,"INFRUCTUEUX")+COUNTIFS($A$2:$A423,$A423,$E$2:$E423,"ANNULE")),""))</f>
        <v/>
      </c>
    </row>
    <row r="424" spans="1:17" x14ac:dyDescent="0.25">
      <c r="A424" t="str">
        <f>IF(ISBLANK('ENGAGEMENTS 2026'!C424),"",IF('ENGAGEMENTS 2026'!C424="DTSI","DCT",'ENGAGEMENTS 2026'!C424))</f>
        <v>DMPTV</v>
      </c>
      <c r="B424" t="str">
        <f>IF(ISBLANK('ENGAGEMENTS 2026'!C424),"",'ENGAGEMENTS 2026'!D424)</f>
        <v>EXCLUSIVITÉ</v>
      </c>
      <c r="C424" t="str">
        <f>IF(ISBLANK('ENGAGEMENTS 2026'!C424),"",'ENGAGEMENTS 2026'!E424)</f>
        <v>CONTRAT</v>
      </c>
      <c r="D424" t="str">
        <f>IF(ISBLANK('ENGAGEMENTS 2026'!C424),"",'ENGAGEMENTS 2026'!G424)</f>
        <v>La publication des insertions de la SNRT dans la revue de la gendarmerie royale</v>
      </c>
      <c r="E424" t="str">
        <f>IF(ISBLANK('ENGAGEMENTS 2026'!C424),"",'ENGAGEMENTS 2026'!I424)</f>
        <v>APPROUVE</v>
      </c>
      <c r="F424" t="str">
        <f>IF(ISBLANK('ENGAGEMENTS 2026'!C424),"",'ENGAGEMENTS 2026'!J424)</f>
        <v>386 CT/SNRT/2026</v>
      </c>
      <c r="G424" t="str">
        <f>IF(ISBLANK('ENGAGEMENTS 2026'!C424),"",'ENGAGEMENTS 2026'!M424)</f>
        <v>FONCTIONNEMENT</v>
      </c>
      <c r="H424" t="str">
        <f>IF(ISBLANK('ENGAGEMENTS 2026'!C424),"",'ENGAGEMENTS 2026'!AF424)</f>
        <v>ENGAGE</v>
      </c>
      <c r="I424" t="str">
        <f>IF(ISBLANK('ENGAGEMENTS 2026'!C424),"",'ENGAGEMENTS 2026'!H424)</f>
        <v>VALIDE</v>
      </c>
      <c r="J424" s="72">
        <f>IF(ISBLANK('ENGAGEMENTS 2026'!C424),"",IF(AND(OR($E424="INFRUCTUEUX",$E424="ANNULE"),$C424="AOO-M"),'ENGAGEMENTS 2026'!P424,IF($H424="EN COURS DE PREENGAGEMENT",'ENGAGEMENTS 2026'!O424,IF($H424="PREENGAGE",IF($E424="ATTRIBUE",'ENGAGEMENTS 2026'!AE424,'ENGAGEMENTS 2026'!O424),'ENGAGEMENTS 2026'!AE424))))</f>
        <v>72000</v>
      </c>
      <c r="K424" s="97">
        <f>IF(ISBLANK('ENGAGEMENTS 2026'!W424),"",'ENGAGEMENTS 2026'!W424)</f>
        <v>46114</v>
      </c>
      <c r="L424" s="73">
        <f t="shared" ca="1" si="12"/>
        <v>174</v>
      </c>
      <c r="M424" t="str">
        <f t="shared" si="13"/>
        <v>Engagé</v>
      </c>
      <c r="N424" t="str">
        <f>IF(ISBLANK('ENGAGEMENTS 2026'!C424),"",'ENGAGEMENTS 2026'!L424)</f>
        <v>Ordinaire</v>
      </c>
      <c r="O424" t="str">
        <f>IF(ISBLANK('ENGAGEMENTS 2026'!C424),"",'ENGAGEMENTS 2026'!M424)</f>
        <v>FONCTIONNEMENT</v>
      </c>
      <c r="P424" t="str">
        <f>IF(ISBLANK('ENGAGEMENTS 2026'!C424),"",'ENGAGEMENTS 2026'!K424)</f>
        <v>NON CONCERNE</v>
      </c>
      <c r="Q424" t="str">
        <f>IF($A424="","",IF(OR($E424="INFRUCTUEUX",$E424="ANNULE"),$A424&amp;"|"&amp;(COUNTIFS($A$2:$A424,$A424,$E$2:$E424,"INFRUCTUEUX")+COUNTIFS($A$2:$A424,$A424,$E$2:$E424,"ANNULE")),""))</f>
        <v/>
      </c>
    </row>
    <row r="425" spans="1:17" x14ac:dyDescent="0.25">
      <c r="A425" t="str">
        <f>IF(ISBLANK('ENGAGEMENTS 2026'!C425),"",IF('ENGAGEMENTS 2026'!C425="DTSI","DCT",'ENGAGEMENTS 2026'!C425))</f>
        <v>DCT</v>
      </c>
      <c r="B425" t="str">
        <f>IF(ISBLANK('ENGAGEMENTS 2026'!C425),"",'ENGAGEMENTS 2026'!D425)</f>
        <v>21 AOM/SNRT</v>
      </c>
      <c r="C425" t="str">
        <f>IF(ISBLANK('ENGAGEMENTS 2026'!C425),"",'ENGAGEMENTS 2026'!E425)</f>
        <v>AOO-M</v>
      </c>
      <c r="D425" t="str">
        <f>IF(ISBLANK('ENGAGEMENTS 2026'!C425),"",'ENGAGEMENTS 2026'!G425)</f>
        <v>La fourniture et la mise en service d'équipement informatiques les besoins de SNRT new de la SNRT</v>
      </c>
      <c r="E425" t="str">
        <f>IF(ISBLANK('ENGAGEMENTS 2026'!C425),"",'ENGAGEMENTS 2026'!I425)</f>
        <v>INFRUCTUEUX</v>
      </c>
      <c r="F425">
        <f>IF(ISBLANK('ENGAGEMENTS 2026'!C425),"",'ENGAGEMENTS 2026'!J425)</f>
        <v>0</v>
      </c>
      <c r="G425" t="str">
        <f>IF(ISBLANK('ENGAGEMENTS 2026'!C425),"",'ENGAGEMENTS 2026'!M425)</f>
        <v>INVESTISSEMENT</v>
      </c>
      <c r="H425" t="str">
        <f>IF(ISBLANK('ENGAGEMENTS 2026'!C425),"",'ENGAGEMENTS 2026'!AF425)</f>
        <v>NON ENGAGE</v>
      </c>
      <c r="I425" t="str">
        <f>IF(ISBLANK('ENGAGEMENTS 2026'!C425),"",'ENGAGEMENTS 2026'!H425)</f>
        <v>INFRUCTUEUX</v>
      </c>
      <c r="J425" s="72">
        <f>IF(ISBLANK('ENGAGEMENTS 2026'!C425),"",IF(AND(OR($E425="INFRUCTUEUX",$E425="ANNULE"),$C425="AOO-M"),'ENGAGEMENTS 2026'!P425,IF($H425="EN COURS DE PREENGAGEMENT",'ENGAGEMENTS 2026'!O425,IF($H425="PREENGAGE",IF($E425="ATTRIBUE",'ENGAGEMENTS 2026'!AE425,'ENGAGEMENTS 2026'!O425),'ENGAGEMENTS 2026'!AE425))))</f>
        <v>1896696</v>
      </c>
      <c r="K425" s="97">
        <f>IF(ISBLANK('ENGAGEMENTS 2026'!W425),"",'ENGAGEMENTS 2026'!W425)</f>
        <v>46114</v>
      </c>
      <c r="L425" s="73">
        <f t="shared" ca="1" si="12"/>
        <v>174</v>
      </c>
      <c r="M425" t="str">
        <f t="shared" si="13"/>
        <v>Clôturé sans suite</v>
      </c>
      <c r="N425" t="str">
        <f>IF(ISBLANK('ENGAGEMENTS 2026'!C425),"",'ENGAGEMENTS 2026'!L425)</f>
        <v>Ordinaire</v>
      </c>
      <c r="O425" t="str">
        <f>IF(ISBLANK('ENGAGEMENTS 2026'!C425),"",'ENGAGEMENTS 2026'!M425)</f>
        <v>INVESTISSEMENT</v>
      </c>
      <c r="P425" t="str">
        <f>IF(ISBLANK('ENGAGEMENTS 2026'!C425),"",'ENGAGEMENTS 2026'!K425)</f>
        <v>PME</v>
      </c>
      <c r="Q425" t="str">
        <f>IF($A425="","",IF(OR($E425="INFRUCTUEUX",$E425="ANNULE"),$A425&amp;"|"&amp;(COUNTIFS($A$2:$A425,$A425,$E$2:$E425,"INFRUCTUEUX")+COUNTIFS($A$2:$A425,$A425,$E$2:$E425,"ANNULE")),""))</f>
        <v>DCT|4</v>
      </c>
    </row>
    <row r="426" spans="1:17" x14ac:dyDescent="0.25">
      <c r="A426" t="str">
        <f>IF(ISBLANK('ENGAGEMENTS 2026'!C426),"",IF('ENGAGEMENTS 2026'!C426="DTSI","DCT",'ENGAGEMENTS 2026'!C426))</f>
        <v>DCT</v>
      </c>
      <c r="B426" t="str">
        <f>IF(ISBLANK('ENGAGEMENTS 2026'!C426),"",'ENGAGEMENTS 2026'!D426)</f>
        <v>21AOM/SNRT</v>
      </c>
      <c r="C426" t="str">
        <f>IF(ISBLANK('ENGAGEMENTS 2026'!C426),"",'ENGAGEMENTS 2026'!E426)</f>
        <v>AOO-M</v>
      </c>
      <c r="D426" t="str">
        <f>IF(ISBLANK('ENGAGEMENTS 2026'!C426),"",'ENGAGEMENTS 2026'!G426)</f>
        <v>La fourniture de consommables d'impression pour les besoins de SNRT News de la SNRT</v>
      </c>
      <c r="E426" t="str">
        <f>IF(ISBLANK('ENGAGEMENTS 2026'!C426),"",'ENGAGEMENTS 2026'!I426)</f>
        <v>ATTRIBUE</v>
      </c>
      <c r="F426">
        <f>IF(ISBLANK('ENGAGEMENTS 2026'!C426),"",'ENGAGEMENTS 2026'!J426)</f>
        <v>0</v>
      </c>
      <c r="G426" t="str">
        <f>IF(ISBLANK('ENGAGEMENTS 2026'!C426),"",'ENGAGEMENTS 2026'!M426)</f>
        <v>FONCTIONNEMENT</v>
      </c>
      <c r="H426" t="str">
        <f>IF(ISBLANK('ENGAGEMENTS 2026'!C426),"",'ENGAGEMENTS 2026'!AF426)</f>
        <v>ENGAGE</v>
      </c>
      <c r="I426" t="str">
        <f>IF(ISBLANK('ENGAGEMENTS 2026'!C426),"",'ENGAGEMENTS 2026'!H426)</f>
        <v>VALIDE</v>
      </c>
      <c r="J426" s="72">
        <f>IF(ISBLANK('ENGAGEMENTS 2026'!C426),"",IF(AND(OR($E426="INFRUCTUEUX",$E426="ANNULE"),$C426="AOO-M"),'ENGAGEMENTS 2026'!P426,IF($H426="EN COURS DE PREENGAGEMENT",'ENGAGEMENTS 2026'!O426,IF($H426="PREENGAGE",IF($E426="ATTRIBUE",'ENGAGEMENTS 2026'!AE426,'ENGAGEMENTS 2026'!O426),'ENGAGEMENTS 2026'!AE426))))</f>
        <v>337110</v>
      </c>
      <c r="K426" s="97">
        <f>IF(ISBLANK('ENGAGEMENTS 2026'!W426),"",'ENGAGEMENTS 2026'!W426)</f>
        <v>46114</v>
      </c>
      <c r="L426" s="73">
        <f t="shared" ca="1" si="12"/>
        <v>174</v>
      </c>
      <c r="M426" t="str">
        <f t="shared" si="13"/>
        <v>Engagé</v>
      </c>
      <c r="N426" t="str">
        <f>IF(ISBLANK('ENGAGEMENTS 2026'!C426),"",'ENGAGEMENTS 2026'!L426)</f>
        <v>Ordinaire</v>
      </c>
      <c r="O426" t="str">
        <f>IF(ISBLANK('ENGAGEMENTS 2026'!C426),"",'ENGAGEMENTS 2026'!M426)</f>
        <v>FONCTIONNEMENT</v>
      </c>
      <c r="P426" t="str">
        <f>IF(ISBLANK('ENGAGEMENTS 2026'!C426),"",'ENGAGEMENTS 2026'!K426)</f>
        <v>PME</v>
      </c>
      <c r="Q426" t="str">
        <f>IF($A426="","",IF(OR($E426="INFRUCTUEUX",$E426="ANNULE"),$A426&amp;"|"&amp;(COUNTIFS($A$2:$A426,$A426,$E$2:$E426,"INFRUCTUEUX")+COUNTIFS($A$2:$A426,$A426,$E$2:$E426,"ANNULE")),""))</f>
        <v/>
      </c>
    </row>
    <row r="427" spans="1:17" x14ac:dyDescent="0.25">
      <c r="A427" t="str">
        <f>IF(ISBLANK('ENGAGEMENTS 2026'!C427),"",IF('ENGAGEMENTS 2026'!C427="DTSI","DCT",'ENGAGEMENTS 2026'!C427))</f>
        <v>DCT</v>
      </c>
      <c r="B427" t="str">
        <f>IF(ISBLANK('ENGAGEMENTS 2026'!C427),"",'ENGAGEMENTS 2026'!D427)</f>
        <v>06 AOM/SNRT</v>
      </c>
      <c r="C427" t="str">
        <f>IF(ISBLANK('ENGAGEMENTS 2026'!C427),"",'ENGAGEMENTS 2026'!E427)</f>
        <v>AOO-M</v>
      </c>
      <c r="D427" t="str">
        <f>IF(ISBLANK('ENGAGEMENTS 2026'!C427),"",'ENGAGEMENTS 2026'!G427)</f>
        <v>La fourniture de consommables d'impression pour la SNRT</v>
      </c>
      <c r="E427" t="str">
        <f>IF(ISBLANK('ENGAGEMENTS 2026'!C427),"",'ENGAGEMENTS 2026'!I427)</f>
        <v>APPROUVE</v>
      </c>
      <c r="F427">
        <f>IF(ISBLANK('ENGAGEMENTS 2026'!C427),"",'ENGAGEMENTS 2026'!J427)</f>
        <v>0</v>
      </c>
      <c r="G427" t="str">
        <f>IF(ISBLANK('ENGAGEMENTS 2026'!C427),"",'ENGAGEMENTS 2026'!M427)</f>
        <v>FONCTIONNEMENT</v>
      </c>
      <c r="H427" t="str">
        <f>IF(ISBLANK('ENGAGEMENTS 2026'!C427),"",'ENGAGEMENTS 2026'!AF427)</f>
        <v>ENGAGE</v>
      </c>
      <c r="I427" t="str">
        <f>IF(ISBLANK('ENGAGEMENTS 2026'!C427),"",'ENGAGEMENTS 2026'!H427)</f>
        <v>VALIDE</v>
      </c>
      <c r="J427" s="72">
        <f>IF(ISBLANK('ENGAGEMENTS 2026'!C427),"",IF(AND(OR($E427="INFRUCTUEUX",$E427="ANNULE"),$C427="AOO-M"),'ENGAGEMENTS 2026'!P427,IF($H427="EN COURS DE PREENGAGEMENT",'ENGAGEMENTS 2026'!O427,IF($H427="PREENGAGE",IF($E427="ATTRIBUE",'ENGAGEMENTS 2026'!AE427,'ENGAGEMENTS 2026'!O427),'ENGAGEMENTS 2026'!AE427))))</f>
        <v>1379196</v>
      </c>
      <c r="K427" s="97">
        <f>IF(ISBLANK('ENGAGEMENTS 2026'!W427),"",'ENGAGEMENTS 2026'!W427)</f>
        <v>46114</v>
      </c>
      <c r="L427" s="73">
        <f t="shared" ca="1" si="12"/>
        <v>174</v>
      </c>
      <c r="M427" t="str">
        <f t="shared" si="13"/>
        <v>Engagé</v>
      </c>
      <c r="N427" t="str">
        <f>IF(ISBLANK('ENGAGEMENTS 2026'!C427),"",'ENGAGEMENTS 2026'!L427)</f>
        <v>Ordinaire</v>
      </c>
      <c r="O427" t="str">
        <f>IF(ISBLANK('ENGAGEMENTS 2026'!C427),"",'ENGAGEMENTS 2026'!M427)</f>
        <v>FONCTIONNEMENT</v>
      </c>
      <c r="P427" t="str">
        <f>IF(ISBLANK('ENGAGEMENTS 2026'!C427),"",'ENGAGEMENTS 2026'!K427)</f>
        <v>PME</v>
      </c>
      <c r="Q427" t="str">
        <f>IF($A427="","",IF(OR($E427="INFRUCTUEUX",$E427="ANNULE"),$A427&amp;"|"&amp;(COUNTIFS($A$2:$A427,$A427,$E$2:$E427,"INFRUCTUEUX")+COUNTIFS($A$2:$A427,$A427,$E$2:$E427,"ANNULE")),""))</f>
        <v/>
      </c>
    </row>
    <row r="428" spans="1:17" x14ac:dyDescent="0.25">
      <c r="A428" t="str">
        <f>IF(ISBLANK('ENGAGEMENTS 2026'!C428),"",IF('ENGAGEMENTS 2026'!C428="DTSI","DCT",'ENGAGEMENTS 2026'!C428))</f>
        <v>DCT</v>
      </c>
      <c r="B428" t="str">
        <f>IF(ISBLANK('ENGAGEMENTS 2026'!C428),"",'ENGAGEMENTS 2026'!D428)</f>
        <v>06 AOM/SNRT</v>
      </c>
      <c r="C428" t="str">
        <f>IF(ISBLANK('ENGAGEMENTS 2026'!C428),"",'ENGAGEMENTS 2026'!E428)</f>
        <v>AOO-M</v>
      </c>
      <c r="D428" t="str">
        <f>IF(ISBLANK('ENGAGEMENTS 2026'!C428),"",'ENGAGEMENTS 2026'!G428)</f>
        <v>La fourniture et la mise en service d'accessoires,pièces de rechange et outillage informatique pour les besoins de la SNRT</v>
      </c>
      <c r="E428" t="str">
        <f>IF(ISBLANK('ENGAGEMENTS 2026'!C428),"",'ENGAGEMENTS 2026'!I428)</f>
        <v>INFRUCTUEUX</v>
      </c>
      <c r="F428">
        <f>IF(ISBLANK('ENGAGEMENTS 2026'!C428),"",'ENGAGEMENTS 2026'!J428)</f>
        <v>0</v>
      </c>
      <c r="G428" t="str">
        <f>IF(ISBLANK('ENGAGEMENTS 2026'!C428),"",'ENGAGEMENTS 2026'!M428)</f>
        <v>FONCTIONNEMENT</v>
      </c>
      <c r="H428" t="str">
        <f>IF(ISBLANK('ENGAGEMENTS 2026'!C428),"",'ENGAGEMENTS 2026'!AF428)</f>
        <v>NON ENGAGE</v>
      </c>
      <c r="I428" t="str">
        <f>IF(ISBLANK('ENGAGEMENTS 2026'!C428),"",'ENGAGEMENTS 2026'!H428)</f>
        <v>INFRUCTUEUX</v>
      </c>
      <c r="J428" s="72">
        <f>IF(ISBLANK('ENGAGEMENTS 2026'!C428),"",IF(AND(OR($E428="INFRUCTUEUX",$E428="ANNULE"),$C428="AOO-M"),'ENGAGEMENTS 2026'!P428,IF($H428="EN COURS DE PREENGAGEMENT",'ENGAGEMENTS 2026'!O428,IF($H428="PREENGAGE",IF($E428="ATTRIBUE",'ENGAGEMENTS 2026'!AE428,'ENGAGEMENTS 2026'!O428),'ENGAGEMENTS 2026'!AE428))))</f>
        <v>407304</v>
      </c>
      <c r="K428" s="97">
        <f>IF(ISBLANK('ENGAGEMENTS 2026'!W428),"",'ENGAGEMENTS 2026'!W428)</f>
        <v>46114</v>
      </c>
      <c r="L428" s="73">
        <f t="shared" ca="1" si="12"/>
        <v>174</v>
      </c>
      <c r="M428" t="str">
        <f t="shared" si="13"/>
        <v>Clôturé sans suite</v>
      </c>
      <c r="N428" t="str">
        <f>IF(ISBLANK('ENGAGEMENTS 2026'!C428),"",'ENGAGEMENTS 2026'!L428)</f>
        <v>Ordinaire</v>
      </c>
      <c r="O428" t="str">
        <f>IF(ISBLANK('ENGAGEMENTS 2026'!C428),"",'ENGAGEMENTS 2026'!M428)</f>
        <v>FONCTIONNEMENT</v>
      </c>
      <c r="P428" t="str">
        <f>IF(ISBLANK('ENGAGEMENTS 2026'!C428),"",'ENGAGEMENTS 2026'!K428)</f>
        <v>PME</v>
      </c>
      <c r="Q428" t="str">
        <f>IF($A428="","",IF(OR($E428="INFRUCTUEUX",$E428="ANNULE"),$A428&amp;"|"&amp;(COUNTIFS($A$2:$A428,$A428,$E$2:$E428,"INFRUCTUEUX")+COUNTIFS($A$2:$A428,$A428,$E$2:$E428,"ANNULE")),""))</f>
        <v>DCT|5</v>
      </c>
    </row>
    <row r="429" spans="1:17" x14ac:dyDescent="0.25">
      <c r="A429" t="str">
        <f>IF(ISBLANK('ENGAGEMENTS 2026'!C429),"",IF('ENGAGEMENTS 2026'!C429="DTSI","DCT",'ENGAGEMENTS 2026'!C429))</f>
        <v>DPMG</v>
      </c>
      <c r="B429">
        <f>IF(ISBLANK('ENGAGEMENTS 2026'!C429),"",'ENGAGEMENTS 2026'!D429)</f>
        <v>0</v>
      </c>
      <c r="C429" t="str">
        <f>IF(ISBLANK('ENGAGEMENTS 2026'!C429),"",'ENGAGEMENTS 2026'!E429)</f>
        <v>BCL</v>
      </c>
      <c r="D429" t="str">
        <f>IF(ISBLANK('ENGAGEMENTS 2026'!C429),"",'ENGAGEMENTS 2026'!G429)</f>
        <v>Étude des travaux d’aménagement de la nouvelle station radio de Tétouane</v>
      </c>
      <c r="E429" t="str">
        <f>IF(ISBLANK('ENGAGEMENTS 2026'!C429),"",'ENGAGEMENTS 2026'!I429)</f>
        <v>ANNULE</v>
      </c>
      <c r="F429" t="str">
        <f>IF(ISBLANK('ENGAGEMENTS 2026'!C429),"",'ENGAGEMENTS 2026'!J429)</f>
        <v>26000021 CL</v>
      </c>
      <c r="G429" t="str">
        <f>IF(ISBLANK('ENGAGEMENTS 2026'!C429),"",'ENGAGEMENTS 2026'!M429)</f>
        <v>INVESTISSEMENT</v>
      </c>
      <c r="H429" t="str">
        <f>IF(ISBLANK('ENGAGEMENTS 2026'!C429),"",'ENGAGEMENTS 2026'!AF429)</f>
        <v>NON ENGAGE</v>
      </c>
      <c r="I429" t="str">
        <f>IF(ISBLANK('ENGAGEMENTS 2026'!C429),"",'ENGAGEMENTS 2026'!H429)</f>
        <v>ANNULE</v>
      </c>
      <c r="J429" s="72">
        <f>IF(ISBLANK('ENGAGEMENTS 2026'!C429),"",IF(AND(OR($E429="INFRUCTUEUX",$E429="ANNULE"),$C429="AOO-M"),'ENGAGEMENTS 2026'!P429,IF($H429="EN COURS DE PREENGAGEMENT",'ENGAGEMENTS 2026'!O429,IF($H429="PREENGAGE",IF($E429="ATTRIBUE",'ENGAGEMENTS 2026'!AE429,'ENGAGEMENTS 2026'!O429),'ENGAGEMENTS 2026'!AE429))))</f>
        <v>66000</v>
      </c>
      <c r="K429" s="97">
        <f>IF(ISBLANK('ENGAGEMENTS 2026'!W429),"",'ENGAGEMENTS 2026'!W429)</f>
        <v>46118</v>
      </c>
      <c r="L429" s="73">
        <f t="shared" ca="1" si="12"/>
        <v>170</v>
      </c>
      <c r="M429" t="str">
        <f t="shared" si="13"/>
        <v>Clôturé sans suite</v>
      </c>
      <c r="N429" t="str">
        <f>IF(ISBLANK('ENGAGEMENTS 2026'!C429),"",'ENGAGEMENTS 2026'!L429)</f>
        <v>Ordinaire</v>
      </c>
      <c r="O429" t="str">
        <f>IF(ISBLANK('ENGAGEMENTS 2026'!C429),"",'ENGAGEMENTS 2026'!M429)</f>
        <v>INVESTISSEMENT</v>
      </c>
      <c r="P429" t="str">
        <f>IF(ISBLANK('ENGAGEMENTS 2026'!C429),"",'ENGAGEMENTS 2026'!K429)</f>
        <v>NON CONCERNE</v>
      </c>
      <c r="Q429" t="str">
        <f>IF($A429="","",IF(OR($E429="INFRUCTUEUX",$E429="ANNULE"),$A429&amp;"|"&amp;(COUNTIFS($A$2:$A429,$A429,$E$2:$E429,"INFRUCTUEUX")+COUNTIFS($A$2:$A429,$A429,$E$2:$E429,"ANNULE")),""))</f>
        <v>DPMG|6</v>
      </c>
    </row>
    <row r="430" spans="1:17" x14ac:dyDescent="0.25">
      <c r="A430" t="str">
        <f>IF(ISBLANK('ENGAGEMENTS 2026'!C430),"",IF('ENGAGEMENTS 2026'!C430="DTSI","DCT",'ENGAGEMENTS 2026'!C430))</f>
        <v>DCT</v>
      </c>
      <c r="B430" t="str">
        <f>IF(ISBLANK('ENGAGEMENTS 2026'!C430),"",'ENGAGEMENTS 2026'!D430)</f>
        <v>10 AOM/SNRT</v>
      </c>
      <c r="C430" t="str">
        <f>IF(ISBLANK('ENGAGEMENTS 2026'!C430),"",'ENGAGEMENTS 2026'!E430)</f>
        <v>AOO-M</v>
      </c>
      <c r="D430" t="str">
        <f>IF(ISBLANK('ENGAGEMENTS 2026'!C430),"",'ENGAGEMENTS 2026'!G430)</f>
        <v>La fourniture et la mise en service des équipements d’éclairage pour les besoins de la production de la SNRT</v>
      </c>
      <c r="E430" t="str">
        <f>IF(ISBLANK('ENGAGEMENTS 2026'!C430),"",'ENGAGEMENTS 2026'!I430)</f>
        <v>ATTRIBUE</v>
      </c>
      <c r="F430">
        <f>IF(ISBLANK('ENGAGEMENTS 2026'!C430),"",'ENGAGEMENTS 2026'!J430)</f>
        <v>0</v>
      </c>
      <c r="G430" t="str">
        <f>IF(ISBLANK('ENGAGEMENTS 2026'!C430),"",'ENGAGEMENTS 2026'!M430)</f>
        <v>INVESTISSEMENT</v>
      </c>
      <c r="H430" t="str">
        <f>IF(ISBLANK('ENGAGEMENTS 2026'!C430),"",'ENGAGEMENTS 2026'!AF430)</f>
        <v>EN COURS D'ENGAGEMENT</v>
      </c>
      <c r="I430" t="str">
        <f>IF(ISBLANK('ENGAGEMENTS 2026'!C430),"",'ENGAGEMENTS 2026'!H430)</f>
        <v>VALIDE</v>
      </c>
      <c r="J430" s="72">
        <f>IF(ISBLANK('ENGAGEMENTS 2026'!C430),"",IF(AND(OR($E430="INFRUCTUEUX",$E430="ANNULE"),$C430="AOO-M"),'ENGAGEMENTS 2026'!P430,IF($H430="EN COURS DE PREENGAGEMENT",'ENGAGEMENTS 2026'!O430,IF($H430="PREENGAGE",IF($E430="ATTRIBUE",'ENGAGEMENTS 2026'!AE430,'ENGAGEMENTS 2026'!O430),'ENGAGEMENTS 2026'!AE430))))</f>
        <v>2017741.2</v>
      </c>
      <c r="K430" s="97">
        <f>IF(ISBLANK('ENGAGEMENTS 2026'!W430),"",'ENGAGEMENTS 2026'!W430)</f>
        <v>46121</v>
      </c>
      <c r="L430" s="73">
        <f t="shared" ca="1" si="12"/>
        <v>167</v>
      </c>
      <c r="M430" t="str">
        <f t="shared" si="13"/>
        <v>En cours</v>
      </c>
      <c r="N430" t="str">
        <f>IF(ISBLANK('ENGAGEMENTS 2026'!C430),"",'ENGAGEMENTS 2026'!L430)</f>
        <v>Exceptionnel</v>
      </c>
      <c r="O430" t="str">
        <f>IF(ISBLANK('ENGAGEMENTS 2026'!C430),"",'ENGAGEMENTS 2026'!M430)</f>
        <v>INVESTISSEMENT</v>
      </c>
      <c r="P430" t="str">
        <f>IF(ISBLANK('ENGAGEMENTS 2026'!C430),"",'ENGAGEMENTS 2026'!K430)</f>
        <v>GENERAL</v>
      </c>
      <c r="Q430" t="str">
        <f>IF($A430="","",IF(OR($E430="INFRUCTUEUX",$E430="ANNULE"),$A430&amp;"|"&amp;(COUNTIFS($A$2:$A430,$A430,$E$2:$E430,"INFRUCTUEUX")+COUNTIFS($A$2:$A430,$A430,$E$2:$E430,"ANNULE")),""))</f>
        <v/>
      </c>
    </row>
    <row r="431" spans="1:17" x14ac:dyDescent="0.25">
      <c r="A431" t="str">
        <f>IF(ISBLANK('ENGAGEMENTS 2026'!C431),"",IF('ENGAGEMENTS 2026'!C431="DTSI","DCT",'ENGAGEMENTS 2026'!C431))</f>
        <v>DCT</v>
      </c>
      <c r="B431" t="str">
        <f>IF(ISBLANK('ENGAGEMENTS 2026'!C431),"",'ENGAGEMENTS 2026'!D431)</f>
        <v>23 AOM/SNRT</v>
      </c>
      <c r="C431" t="str">
        <f>IF(ISBLANK('ENGAGEMENTS 2026'!C431),"",'ENGAGEMENTS 2026'!E431)</f>
        <v>AOO-M</v>
      </c>
      <c r="D431" t="str">
        <f>IF(ISBLANK('ENGAGEMENTS 2026'!C431),"",'ENGAGEMENTS 2026'!G431)</f>
        <v>La fourniture et la mise en service d'une solution de transport des communications intercom via des coules audio IP BROADCAST pour les besoins des unités mobiles de la SNRT</v>
      </c>
      <c r="E431" t="str">
        <f>IF(ISBLANK('ENGAGEMENTS 2026'!C431),"",'ENGAGEMENTS 2026'!I431)</f>
        <v>INFRUCTUEUX</v>
      </c>
      <c r="F431">
        <f>IF(ISBLANK('ENGAGEMENTS 2026'!C431),"",'ENGAGEMENTS 2026'!J431)</f>
        <v>0</v>
      </c>
      <c r="G431" t="str">
        <f>IF(ISBLANK('ENGAGEMENTS 2026'!C431),"",'ENGAGEMENTS 2026'!M431)</f>
        <v>INVESTISSEMENT</v>
      </c>
      <c r="H431" t="str">
        <f>IF(ISBLANK('ENGAGEMENTS 2026'!C431),"",'ENGAGEMENTS 2026'!AF431)</f>
        <v>NON ENGAGE</v>
      </c>
      <c r="I431" t="str">
        <f>IF(ISBLANK('ENGAGEMENTS 2026'!C431),"",'ENGAGEMENTS 2026'!H431)</f>
        <v>INFRUCTUEUX</v>
      </c>
      <c r="J431" s="72">
        <f>IF(ISBLANK('ENGAGEMENTS 2026'!C431),"",IF(AND(OR($E431="INFRUCTUEUX",$E431="ANNULE"),$C431="AOO-M"),'ENGAGEMENTS 2026'!P431,IF($H431="EN COURS DE PREENGAGEMENT",'ENGAGEMENTS 2026'!O431,IF($H431="PREENGAGE",IF($E431="ATTRIBUE",'ENGAGEMENTS 2026'!AE431,'ENGAGEMENTS 2026'!O431),'ENGAGEMENTS 2026'!AE431))))</f>
        <v>291156</v>
      </c>
      <c r="K431" s="97">
        <f>IF(ISBLANK('ENGAGEMENTS 2026'!W431),"",'ENGAGEMENTS 2026'!W431)</f>
        <v>46119</v>
      </c>
      <c r="L431" s="73">
        <f t="shared" ca="1" si="12"/>
        <v>169</v>
      </c>
      <c r="M431" t="str">
        <f t="shared" si="13"/>
        <v>Clôturé sans suite</v>
      </c>
      <c r="N431" t="str">
        <f>IF(ISBLANK('ENGAGEMENTS 2026'!C431),"",'ENGAGEMENTS 2026'!L431)</f>
        <v>REPORT BUDGET ANNEE ANTERIEURE</v>
      </c>
      <c r="O431" t="str">
        <f>IF(ISBLANK('ENGAGEMENTS 2026'!C431),"",'ENGAGEMENTS 2026'!M431)</f>
        <v>INVESTISSEMENT</v>
      </c>
      <c r="P431" t="str">
        <f>IF(ISBLANK('ENGAGEMENTS 2026'!C431),"",'ENGAGEMENTS 2026'!K431)</f>
        <v>GENERAL</v>
      </c>
      <c r="Q431" t="str">
        <f>IF($A431="","",IF(OR($E431="INFRUCTUEUX",$E431="ANNULE"),$A431&amp;"|"&amp;(COUNTIFS($A$2:$A431,$A431,$E$2:$E431,"INFRUCTUEUX")+COUNTIFS($A$2:$A431,$A431,$E$2:$E431,"ANNULE")),""))</f>
        <v>DCT|6</v>
      </c>
    </row>
    <row r="432" spans="1:17" x14ac:dyDescent="0.25">
      <c r="A432" t="str">
        <f>IF(ISBLANK('ENGAGEMENTS 2026'!C432),"",IF('ENGAGEMENTS 2026'!C432="DTSI","DCT",'ENGAGEMENTS 2026'!C432))</f>
        <v>DCT</v>
      </c>
      <c r="B432" t="str">
        <f>IF(ISBLANK('ENGAGEMENTS 2026'!C432),"",'ENGAGEMENTS 2026'!D432)</f>
        <v>26 AOM/SNRT</v>
      </c>
      <c r="C432" t="str">
        <f>IF(ISBLANK('ENGAGEMENTS 2026'!C432),"",'ENGAGEMENTS 2026'!E432)</f>
        <v>AOO-M</v>
      </c>
      <c r="D432" t="str">
        <f>IF(ISBLANK('ENGAGEMENTS 2026'!C432),"",'ENGAGEMENTS 2026'!G432)</f>
        <v>Fourniture et mise en service d’équipements audio vidéo au profit de la DCRPSD de la SNRT</v>
      </c>
      <c r="E432" t="str">
        <f>IF(ISBLANK('ENGAGEMENTS 2026'!C432),"",'ENGAGEMENTS 2026'!I432)</f>
        <v>INFRUCTUEUX</v>
      </c>
      <c r="F432">
        <f>IF(ISBLANK('ENGAGEMENTS 2026'!C432),"",'ENGAGEMENTS 2026'!J432)</f>
        <v>0</v>
      </c>
      <c r="G432" t="str">
        <f>IF(ISBLANK('ENGAGEMENTS 2026'!C432),"",'ENGAGEMENTS 2026'!M432)</f>
        <v>INVESTISSEMENT</v>
      </c>
      <c r="H432" t="str">
        <f>IF(ISBLANK('ENGAGEMENTS 2026'!C432),"",'ENGAGEMENTS 2026'!AF432)</f>
        <v>NON ENGAGE</v>
      </c>
      <c r="I432" t="str">
        <f>IF(ISBLANK('ENGAGEMENTS 2026'!C432),"",'ENGAGEMENTS 2026'!H432)</f>
        <v>INFRUCTUEUX</v>
      </c>
      <c r="J432" s="72">
        <f>IF(ISBLANK('ENGAGEMENTS 2026'!C432),"",IF(AND(OR($E432="INFRUCTUEUX",$E432="ANNULE"),$C432="AOO-M"),'ENGAGEMENTS 2026'!P432,IF($H432="EN COURS DE PREENGAGEMENT",'ENGAGEMENTS 2026'!O432,IF($H432="PREENGAGE",IF($E432="ATTRIBUE",'ENGAGEMENTS 2026'!AE432,'ENGAGEMENTS 2026'!O432),'ENGAGEMENTS 2026'!AE432))))</f>
        <v>287676</v>
      </c>
      <c r="K432" s="97">
        <f>IF(ISBLANK('ENGAGEMENTS 2026'!W432),"",'ENGAGEMENTS 2026'!W432)</f>
        <v>46121</v>
      </c>
      <c r="L432" s="73">
        <f t="shared" ca="1" si="12"/>
        <v>167</v>
      </c>
      <c r="M432" t="str">
        <f t="shared" si="13"/>
        <v>Clôturé sans suite</v>
      </c>
      <c r="N432" t="str">
        <f>IF(ISBLANK('ENGAGEMENTS 2026'!C432),"",'ENGAGEMENTS 2026'!L432)</f>
        <v>Ordinaire</v>
      </c>
      <c r="O432" t="str">
        <f>IF(ISBLANK('ENGAGEMENTS 2026'!C432),"",'ENGAGEMENTS 2026'!M432)</f>
        <v>INVESTISSEMENT</v>
      </c>
      <c r="P432" t="str">
        <f>IF(ISBLANK('ENGAGEMENTS 2026'!C432),"",'ENGAGEMENTS 2026'!K432)</f>
        <v>PME</v>
      </c>
      <c r="Q432" t="str">
        <f>IF($A432="","",IF(OR($E432="INFRUCTUEUX",$E432="ANNULE"),$A432&amp;"|"&amp;(COUNTIFS($A$2:$A432,$A432,$E$2:$E432,"INFRUCTUEUX")+COUNTIFS($A$2:$A432,$A432,$E$2:$E432,"ANNULE")),""))</f>
        <v>DCT|7</v>
      </c>
    </row>
    <row r="433" spans="1:17" x14ac:dyDescent="0.25">
      <c r="A433" t="str">
        <f>IF(ISBLANK('ENGAGEMENTS 2026'!C433),"",IF('ENGAGEMENTS 2026'!C433="DTSI","DCT",'ENGAGEMENTS 2026'!C433))</f>
        <v>DCT</v>
      </c>
      <c r="B433" t="str">
        <f>IF(ISBLANK('ENGAGEMENTS 2026'!C433),"",'ENGAGEMENTS 2026'!D433)</f>
        <v>27 AOM/SNRT</v>
      </c>
      <c r="C433" t="str">
        <f>IF(ISBLANK('ENGAGEMENTS 2026'!C433),"",'ENGAGEMENTS 2026'!E433)</f>
        <v>AOO-M</v>
      </c>
      <c r="D433" t="str">
        <f>IF(ISBLANK('ENGAGEMENTS 2026'!C433),"",'ENGAGEMENTS 2026'!G433)</f>
        <v>La fourniture de supports d’enregistrement et de lecture pour les besoins des chaines TV de la SNRT</v>
      </c>
      <c r="E433" t="str">
        <f>IF(ISBLANK('ENGAGEMENTS 2026'!C433),"",'ENGAGEMENTS 2026'!I433)</f>
        <v>APPROUVE</v>
      </c>
      <c r="F433">
        <f>IF(ISBLANK('ENGAGEMENTS 2026'!C433),"",'ENGAGEMENTS 2026'!J433)</f>
        <v>0</v>
      </c>
      <c r="G433" t="str">
        <f>IF(ISBLANK('ENGAGEMENTS 2026'!C433),"",'ENGAGEMENTS 2026'!M433)</f>
        <v>FONCTIONNEMENT</v>
      </c>
      <c r="H433" t="str">
        <f>IF(ISBLANK('ENGAGEMENTS 2026'!C433),"",'ENGAGEMENTS 2026'!AF433)</f>
        <v>ENGAGE</v>
      </c>
      <c r="I433" t="str">
        <f>IF(ISBLANK('ENGAGEMENTS 2026'!C433),"",'ENGAGEMENTS 2026'!H433)</f>
        <v>VALIDE</v>
      </c>
      <c r="J433" s="72">
        <f>IF(ISBLANK('ENGAGEMENTS 2026'!C433),"",IF(AND(OR($E433="INFRUCTUEUX",$E433="ANNULE"),$C433="AOO-M"),'ENGAGEMENTS 2026'!P433,IF($H433="EN COURS DE PREENGAGEMENT",'ENGAGEMENTS 2026'!O433,IF($H433="PREENGAGE",IF($E433="ATTRIBUE",'ENGAGEMENTS 2026'!AE433,'ENGAGEMENTS 2026'!O433),'ENGAGEMENTS 2026'!AE433))))</f>
        <v>307526.40000000002</v>
      </c>
      <c r="K433" s="97">
        <f>IF(ISBLANK('ENGAGEMENTS 2026'!W433),"",'ENGAGEMENTS 2026'!W433)</f>
        <v>46126</v>
      </c>
      <c r="L433" s="73">
        <f t="shared" ca="1" si="12"/>
        <v>162</v>
      </c>
      <c r="M433" t="str">
        <f t="shared" si="13"/>
        <v>Engagé</v>
      </c>
      <c r="N433" t="str">
        <f>IF(ISBLANK('ENGAGEMENTS 2026'!C433),"",'ENGAGEMENTS 2026'!L433)</f>
        <v>Ordinaire</v>
      </c>
      <c r="O433" t="str">
        <f>IF(ISBLANK('ENGAGEMENTS 2026'!C433),"",'ENGAGEMENTS 2026'!M433)</f>
        <v>FONCTIONNEMENT</v>
      </c>
      <c r="P433" t="str">
        <f>IF(ISBLANK('ENGAGEMENTS 2026'!C433),"",'ENGAGEMENTS 2026'!K433)</f>
        <v>GENERAL</v>
      </c>
      <c r="Q433" t="str">
        <f>IF($A433="","",IF(OR($E433="INFRUCTUEUX",$E433="ANNULE"),$A433&amp;"|"&amp;(COUNTIFS($A$2:$A433,$A433,$E$2:$E433,"INFRUCTUEUX")+COUNTIFS($A$2:$A433,$A433,$E$2:$E433,"ANNULE")),""))</f>
        <v/>
      </c>
    </row>
    <row r="434" spans="1:17" x14ac:dyDescent="0.25">
      <c r="A434" t="str">
        <f>IF(ISBLANK('ENGAGEMENTS 2026'!C434),"",IF('ENGAGEMENTS 2026'!C434="DTSI","DCT",'ENGAGEMENTS 2026'!C434))</f>
        <v>TDF -SITES</v>
      </c>
      <c r="B434" t="str">
        <f>IF(ISBLANK('ENGAGEMENTS 2026'!C434),"",'ENGAGEMENTS 2026'!D434)</f>
        <v>ancien 17AOM/SNRT</v>
      </c>
      <c r="C434" t="str">
        <f>IF(ISBLANK('ENGAGEMENTS 2026'!C434),"",'ENGAGEMENTS 2026'!E434)</f>
        <v>AOO-M</v>
      </c>
      <c r="D434" t="str">
        <f>IF(ISBLANK('ENGAGEMENTS 2026'!C434),"",'ENGAGEMENTS 2026'!G434)</f>
        <v>Élaboration des études techniques et suivi des travaux d’achèvement d’installation d’un pylone auto-stable de 30+10m de hauteur au site SNRT TANAKOUB (P.CHEFCHAOUEN)</v>
      </c>
      <c r="E434" t="str">
        <f>IF(ISBLANK('ENGAGEMENTS 2026'!C434),"",'ENGAGEMENTS 2026'!I434)</f>
        <v>EN SIGNATURE</v>
      </c>
      <c r="F434">
        <f>IF(ISBLANK('ENGAGEMENTS 2026'!C434),"",'ENGAGEMENTS 2026'!J434)</f>
        <v>0</v>
      </c>
      <c r="G434" t="str">
        <f>IF(ISBLANK('ENGAGEMENTS 2026'!C434),"",'ENGAGEMENTS 2026'!M434)</f>
        <v>INVESTISSEMENT</v>
      </c>
      <c r="H434" t="str">
        <f>IF(ISBLANK('ENGAGEMENTS 2026'!C434),"",'ENGAGEMENTS 2026'!AF434)</f>
        <v>EN COURS DE PREENGAGEMENT</v>
      </c>
      <c r="I434" t="str">
        <f>IF(ISBLANK('ENGAGEMENTS 2026'!C434),"",'ENGAGEMENTS 2026'!H434)</f>
        <v>EN SIGNATURE</v>
      </c>
      <c r="J434" s="72">
        <f>IF(ISBLANK('ENGAGEMENTS 2026'!C434),"",IF(AND(OR($E434="INFRUCTUEUX",$E434="ANNULE"),$C434="AOO-M"),'ENGAGEMENTS 2026'!P434,IF($H434="EN COURS DE PREENGAGEMENT",'ENGAGEMENTS 2026'!O434,IF($H434="PREENGAGE",IF($E434="ATTRIBUE",'ENGAGEMENTS 2026'!AE434,'ENGAGEMENTS 2026'!O434),'ENGAGEMENTS 2026'!AE434))))</f>
        <v>86400</v>
      </c>
      <c r="K434" s="97">
        <f>IF(ISBLANK('ENGAGEMENTS 2026'!W434),"",'ENGAGEMENTS 2026'!W434)</f>
        <v>46198</v>
      </c>
      <c r="L434" s="73">
        <f t="shared" ca="1" si="12"/>
        <v>90</v>
      </c>
      <c r="M434" t="str">
        <f t="shared" si="13"/>
        <v>En cours</v>
      </c>
      <c r="N434" t="str">
        <f>IF(ISBLANK('ENGAGEMENTS 2026'!C434),"",'ENGAGEMENTS 2026'!L434)</f>
        <v>Ordinaire</v>
      </c>
      <c r="O434" t="str">
        <f>IF(ISBLANK('ENGAGEMENTS 2026'!C434),"",'ENGAGEMENTS 2026'!M434)</f>
        <v>INVESTISSEMENT</v>
      </c>
      <c r="P434" t="str">
        <f>IF(ISBLANK('ENGAGEMENTS 2026'!C434),"",'ENGAGEMENTS 2026'!K434)</f>
        <v>GENERAL</v>
      </c>
      <c r="Q434" t="str">
        <f>IF($A434="","",IF(OR($E434="INFRUCTUEUX",$E434="ANNULE"),$A434&amp;"|"&amp;(COUNTIFS($A$2:$A434,$A434,$E$2:$E434,"INFRUCTUEUX")+COUNTIFS($A$2:$A434,$A434,$E$2:$E434,"ANNULE")),""))</f>
        <v/>
      </c>
    </row>
    <row r="435" spans="1:17" x14ac:dyDescent="0.25">
      <c r="A435" t="str">
        <f>IF(ISBLANK('ENGAGEMENTS 2026'!C435),"",IF('ENGAGEMENTS 2026'!C435="DTSI","DCT",'ENGAGEMENTS 2026'!C435))</f>
        <v>ARRIYADIA</v>
      </c>
      <c r="B435" t="str">
        <f>IF(ISBLANK('ENGAGEMENTS 2026'!C435),"",'ENGAGEMENTS 2026'!D435)</f>
        <v>RECONDUCTION</v>
      </c>
      <c r="C435" t="str">
        <f>IF(ISBLANK('ENGAGEMENTS 2026'!C435),"",'ENGAGEMENTS 2026'!E435)</f>
        <v>CONTRAT</v>
      </c>
      <c r="D435" t="str">
        <f>IF(ISBLANK('ENGAGEMENTS 2026'!C435),"",'ENGAGEMENTS 2026'!G435)</f>
        <v>La couverture, production, retransmission et diffusion audiovisuelle de toutes les compétitions de VOLLEY BALL – Saison 2026-</v>
      </c>
      <c r="E435" t="str">
        <f>IF(ISBLANK('ENGAGEMENTS 2026'!C435),"",'ENGAGEMENTS 2026'!I435)</f>
        <v>APPROUVE</v>
      </c>
      <c r="F435" t="str">
        <f>IF(ISBLANK('ENGAGEMENTS 2026'!C435),"",'ENGAGEMENTS 2026'!J435)</f>
        <v>01-SNRT/FRMVB-2026</v>
      </c>
      <c r="G435" t="str">
        <f>IF(ISBLANK('ENGAGEMENTS 2026'!C435),"",'ENGAGEMENTS 2026'!M435)</f>
        <v>FONCTIONNEMENT</v>
      </c>
      <c r="H435" t="str">
        <f>IF(ISBLANK('ENGAGEMENTS 2026'!C435),"",'ENGAGEMENTS 2026'!AF435)</f>
        <v>ENGAGE</v>
      </c>
      <c r="I435" t="str">
        <f>IF(ISBLANK('ENGAGEMENTS 2026'!C435),"",'ENGAGEMENTS 2026'!H435)</f>
        <v>VALIDE</v>
      </c>
      <c r="J435" s="72">
        <f>IF(ISBLANK('ENGAGEMENTS 2026'!C435),"",IF(AND(OR($E435="INFRUCTUEUX",$E435="ANNULE"),$C435="AOO-M"),'ENGAGEMENTS 2026'!P435,IF($H435="EN COURS DE PREENGAGEMENT",'ENGAGEMENTS 2026'!O435,IF($H435="PREENGAGE",IF($E435="ATTRIBUE",'ENGAGEMENTS 2026'!AE435,'ENGAGEMENTS 2026'!O435),'ENGAGEMENTS 2026'!AE435))))</f>
        <v>848337.5</v>
      </c>
      <c r="K435" s="97">
        <f>IF(ISBLANK('ENGAGEMENTS 2026'!W435),"",'ENGAGEMENTS 2026'!W435)</f>
        <v>46126</v>
      </c>
      <c r="L435" s="73">
        <f t="shared" ca="1" si="12"/>
        <v>162</v>
      </c>
      <c r="M435" t="str">
        <f t="shared" si="13"/>
        <v>Engagé</v>
      </c>
      <c r="N435" t="str">
        <f>IF(ISBLANK('ENGAGEMENTS 2026'!C435),"",'ENGAGEMENTS 2026'!L435)</f>
        <v>Ordinaire</v>
      </c>
      <c r="O435" t="str">
        <f>IF(ISBLANK('ENGAGEMENTS 2026'!C435),"",'ENGAGEMENTS 2026'!M435)</f>
        <v>FONCTIONNEMENT</v>
      </c>
      <c r="P435" t="str">
        <f>IF(ISBLANK('ENGAGEMENTS 2026'!C435),"",'ENGAGEMENTS 2026'!K435)</f>
        <v>NON CONCERNE</v>
      </c>
      <c r="Q435" t="str">
        <f>IF($A435="","",IF(OR($E435="INFRUCTUEUX",$E435="ANNULE"),$A435&amp;"|"&amp;(COUNTIFS($A$2:$A435,$A435,$E$2:$E435,"INFRUCTUEUX")+COUNTIFS($A$2:$A435,$A435,$E$2:$E435,"ANNULE")),""))</f>
        <v/>
      </c>
    </row>
    <row r="436" spans="1:17" x14ac:dyDescent="0.25">
      <c r="A436" t="str">
        <f>IF(ISBLANK('ENGAGEMENTS 2026'!C436),"",IF('ENGAGEMENTS 2026'!C436="DTSI","DCT",'ENGAGEMENTS 2026'!C436))</f>
        <v>ARRIYADIA</v>
      </c>
      <c r="B436" t="str">
        <f>IF(ISBLANK('ENGAGEMENTS 2026'!C436),"",'ENGAGEMENTS 2026'!D436)</f>
        <v>EXCLUSIVITÉ</v>
      </c>
      <c r="C436" t="str">
        <f>IF(ISBLANK('ENGAGEMENTS 2026'!C436),"",'ENGAGEMENTS 2026'!E436)</f>
        <v>CONTRAT</v>
      </c>
      <c r="D436" t="str">
        <f>IF(ISBLANK('ENGAGEMENTS 2026'!C436),"",'ENGAGEMENTS 2026'!G436)</f>
        <v>Acquisition des droits de diffusion télévisuelle du programme intitulé « FIGHT SPIRIT »</v>
      </c>
      <c r="E436" t="str">
        <f>IF(ISBLANK('ENGAGEMENTS 2026'!C436),"",'ENGAGEMENTS 2026'!I436)</f>
        <v>APPROUVE</v>
      </c>
      <c r="F436" t="str">
        <f>IF(ISBLANK('ENGAGEMENTS 2026'!C436),"",'ENGAGEMENTS 2026'!J436)</f>
        <v>388 CT/SNRT/2026</v>
      </c>
      <c r="G436" t="str">
        <f>IF(ISBLANK('ENGAGEMENTS 2026'!C436),"",'ENGAGEMENTS 2026'!M436)</f>
        <v>FONCTIONNEMENT</v>
      </c>
      <c r="H436" t="str">
        <f>IF(ISBLANK('ENGAGEMENTS 2026'!C436),"",'ENGAGEMENTS 2026'!AF436)</f>
        <v>ENGAGE</v>
      </c>
      <c r="I436" t="str">
        <f>IF(ISBLANK('ENGAGEMENTS 2026'!C436),"",'ENGAGEMENTS 2026'!H436)</f>
        <v>VALIDE</v>
      </c>
      <c r="J436" s="72">
        <f>IF(ISBLANK('ENGAGEMENTS 2026'!C436),"",IF(AND(OR($E436="INFRUCTUEUX",$E436="ANNULE"),$C436="AOO-M"),'ENGAGEMENTS 2026'!P436,IF($H436="EN COURS DE PREENGAGEMENT",'ENGAGEMENTS 2026'!O436,IF($H436="PREENGAGE",IF($E436="ATTRIBUE",'ENGAGEMENTS 2026'!AE436,'ENGAGEMENTS 2026'!O436),'ENGAGEMENTS 2026'!AE436))))</f>
        <v>1349674.56</v>
      </c>
      <c r="K436" s="97">
        <f>IF(ISBLANK('ENGAGEMENTS 2026'!W436),"",'ENGAGEMENTS 2026'!W436)</f>
        <v>46118</v>
      </c>
      <c r="L436" s="73">
        <f t="shared" ca="1" si="12"/>
        <v>170</v>
      </c>
      <c r="M436" t="str">
        <f t="shared" si="13"/>
        <v>Engagé</v>
      </c>
      <c r="N436" t="str">
        <f>IF(ISBLANK('ENGAGEMENTS 2026'!C436),"",'ENGAGEMENTS 2026'!L436)</f>
        <v>Ordinaire</v>
      </c>
      <c r="O436" t="str">
        <f>IF(ISBLANK('ENGAGEMENTS 2026'!C436),"",'ENGAGEMENTS 2026'!M436)</f>
        <v>FONCTIONNEMENT</v>
      </c>
      <c r="P436" t="str">
        <f>IF(ISBLANK('ENGAGEMENTS 2026'!C436),"",'ENGAGEMENTS 2026'!K436)</f>
        <v>NON CONCERNE</v>
      </c>
      <c r="Q436" t="str">
        <f>IF($A436="","",IF(OR($E436="INFRUCTUEUX",$E436="ANNULE"),$A436&amp;"|"&amp;(COUNTIFS($A$2:$A436,$A436,$E$2:$E436,"INFRUCTUEUX")+COUNTIFS($A$2:$A436,$A436,$E$2:$E436,"ANNULE")),""))</f>
        <v/>
      </c>
    </row>
    <row r="437" spans="1:17" x14ac:dyDescent="0.25">
      <c r="A437" t="str">
        <f>IF(ISBLANK('ENGAGEMENTS 2026'!C437),"",IF('ENGAGEMENTS 2026'!C437="DTSI","DCT",'ENGAGEMENTS 2026'!C437))</f>
        <v>ARRIYADIA</v>
      </c>
      <c r="B437" t="str">
        <f>IF(ISBLANK('ENGAGEMENTS 2026'!C437),"",'ENGAGEMENTS 2026'!D437)</f>
        <v>EXCLUSIVITÉ</v>
      </c>
      <c r="C437" t="str">
        <f>IF(ISBLANK('ENGAGEMENTS 2026'!C437),"",'ENGAGEMENTS 2026'!E437)</f>
        <v>CONTRAT</v>
      </c>
      <c r="D437" t="str">
        <f>IF(ISBLANK('ENGAGEMENTS 2026'!C437),"",'ENGAGEMENTS 2026'!G437)</f>
        <v>Acquisition des droits de diffusion télévisuelle de 90 matchs du programme intitulé « OLYMPIC SOCCER FIVE »</v>
      </c>
      <c r="E437" t="str">
        <f>IF(ISBLANK('ENGAGEMENTS 2026'!C437),"",'ENGAGEMENTS 2026'!I437)</f>
        <v>APPROUVE</v>
      </c>
      <c r="F437" t="str">
        <f>IF(ISBLANK('ENGAGEMENTS 2026'!C437),"",'ENGAGEMENTS 2026'!J437)</f>
        <v>387 CT/SNRT/2026</v>
      </c>
      <c r="G437" t="str">
        <f>IF(ISBLANK('ENGAGEMENTS 2026'!C437),"",'ENGAGEMENTS 2026'!M437)</f>
        <v>FONCTIONNEMENT</v>
      </c>
      <c r="H437" t="str">
        <f>IF(ISBLANK('ENGAGEMENTS 2026'!C437),"",'ENGAGEMENTS 2026'!AF437)</f>
        <v>ENGAGE</v>
      </c>
      <c r="I437" t="str">
        <f>IF(ISBLANK('ENGAGEMENTS 2026'!C437),"",'ENGAGEMENTS 2026'!H437)</f>
        <v>VALIDE</v>
      </c>
      <c r="J437" s="72">
        <f>IF(ISBLANK('ENGAGEMENTS 2026'!C437),"",IF(AND(OR($E437="INFRUCTUEUX",$E437="ANNULE"),$C437="AOO-M"),'ENGAGEMENTS 2026'!P437,IF($H437="EN COURS DE PREENGAGEMENT",'ENGAGEMENTS 2026'!O437,IF($H437="PREENGAGE",IF($E437="ATTRIBUE",'ENGAGEMENTS 2026'!AE437,'ENGAGEMENTS 2026'!O437),'ENGAGEMENTS 2026'!AE437))))</f>
        <v>2335975.2000000002</v>
      </c>
      <c r="K437" s="97">
        <f>IF(ISBLANK('ENGAGEMENTS 2026'!W437),"",'ENGAGEMENTS 2026'!W437)</f>
        <v>46118</v>
      </c>
      <c r="L437" s="73">
        <f t="shared" ca="1" si="12"/>
        <v>170</v>
      </c>
      <c r="M437" t="str">
        <f t="shared" si="13"/>
        <v>Engagé</v>
      </c>
      <c r="N437" t="str">
        <f>IF(ISBLANK('ENGAGEMENTS 2026'!C437),"",'ENGAGEMENTS 2026'!L437)</f>
        <v>Ordinaire</v>
      </c>
      <c r="O437" t="str">
        <f>IF(ISBLANK('ENGAGEMENTS 2026'!C437),"",'ENGAGEMENTS 2026'!M437)</f>
        <v>FONCTIONNEMENT</v>
      </c>
      <c r="P437" t="str">
        <f>IF(ISBLANK('ENGAGEMENTS 2026'!C437),"",'ENGAGEMENTS 2026'!K437)</f>
        <v>NON CONCERNE</v>
      </c>
      <c r="Q437" t="str">
        <f>IF($A437="","",IF(OR($E437="INFRUCTUEUX",$E437="ANNULE"),$A437&amp;"|"&amp;(COUNTIFS($A$2:$A437,$A437,$E$2:$E437,"INFRUCTUEUX")+COUNTIFS($A$2:$A437,$A437,$E$2:$E437,"ANNULE")),""))</f>
        <v/>
      </c>
    </row>
    <row r="438" spans="1:17" x14ac:dyDescent="0.25">
      <c r="A438" t="str">
        <f>IF(ISBLANK('ENGAGEMENTS 2026'!C438),"",IF('ENGAGEMENTS 2026'!C438="DTSI","DCT",'ENGAGEMENTS 2026'!C438))</f>
        <v>ARRIYADIA</v>
      </c>
      <c r="B438" t="str">
        <f>IF(ISBLANK('ENGAGEMENTS 2026'!C438),"",'ENGAGEMENTS 2026'!D438)</f>
        <v>EXCLUSIVITÉ</v>
      </c>
      <c r="C438" t="str">
        <f>IF(ISBLANK('ENGAGEMENTS 2026'!C438),"",'ENGAGEMENTS 2026'!E438)</f>
        <v>CONTRAT</v>
      </c>
      <c r="D438" t="str">
        <f>IF(ISBLANK('ENGAGEMENTS 2026'!C438),"",'ENGAGEMENTS 2026'!G438)</f>
        <v>La couverture, la transmission et la transmission et la diffusion audiovisuelle du tournoi de football international 7 Cup de Marrakech qui se tiendra du 07/05 au 10/05/2026</v>
      </c>
      <c r="E438" t="str">
        <f>IF(ISBLANK('ENGAGEMENTS 2026'!C438),"",'ENGAGEMENTS 2026'!I438)</f>
        <v>APPROUVE</v>
      </c>
      <c r="F438" t="str">
        <f>IF(ISBLANK('ENGAGEMENTS 2026'!C438),"",'ENGAGEMENTS 2026'!J438)</f>
        <v>389 CT/SNRT/2026</v>
      </c>
      <c r="G438" t="str">
        <f>IF(ISBLANK('ENGAGEMENTS 2026'!C438),"",'ENGAGEMENTS 2026'!M438)</f>
        <v>FONCTIONNEMENT</v>
      </c>
      <c r="H438" t="str">
        <f>IF(ISBLANK('ENGAGEMENTS 2026'!C438),"",'ENGAGEMENTS 2026'!AF438)</f>
        <v>ENGAGE</v>
      </c>
      <c r="I438" t="str">
        <f>IF(ISBLANK('ENGAGEMENTS 2026'!C438),"",'ENGAGEMENTS 2026'!H438)</f>
        <v>VALIDE</v>
      </c>
      <c r="J438" s="72">
        <f>IF(ISBLANK('ENGAGEMENTS 2026'!C438),"",IF(AND(OR($E438="INFRUCTUEUX",$E438="ANNULE"),$C438="AOO-M"),'ENGAGEMENTS 2026'!P438,IF($H438="EN COURS DE PREENGAGEMENT",'ENGAGEMENTS 2026'!O438,IF($H438="PREENGAGE",IF($E438="ATTRIBUE",'ENGAGEMENTS 2026'!AE438,'ENGAGEMENTS 2026'!O438),'ENGAGEMENTS 2026'!AE438))))</f>
        <v>150000</v>
      </c>
      <c r="K438" s="97">
        <f>IF(ISBLANK('ENGAGEMENTS 2026'!W438),"",'ENGAGEMENTS 2026'!W438)</f>
        <v>46118</v>
      </c>
      <c r="L438" s="73">
        <f t="shared" ca="1" si="12"/>
        <v>170</v>
      </c>
      <c r="M438" t="str">
        <f t="shared" si="13"/>
        <v>Engagé</v>
      </c>
      <c r="N438" t="str">
        <f>IF(ISBLANK('ENGAGEMENTS 2026'!C438),"",'ENGAGEMENTS 2026'!L438)</f>
        <v>Ordinaire</v>
      </c>
      <c r="O438" t="str">
        <f>IF(ISBLANK('ENGAGEMENTS 2026'!C438),"",'ENGAGEMENTS 2026'!M438)</f>
        <v>FONCTIONNEMENT</v>
      </c>
      <c r="P438" t="str">
        <f>IF(ISBLANK('ENGAGEMENTS 2026'!C438),"",'ENGAGEMENTS 2026'!K438)</f>
        <v>NON CONCERNE</v>
      </c>
      <c r="Q438" t="str">
        <f>IF($A438="","",IF(OR($E438="INFRUCTUEUX",$E438="ANNULE"),$A438&amp;"|"&amp;(COUNTIFS($A$2:$A438,$A438,$E$2:$E438,"INFRUCTUEUX")+COUNTIFS($A$2:$A438,$A438,$E$2:$E438,"ANNULE")),""))</f>
        <v/>
      </c>
    </row>
    <row r="439" spans="1:17" x14ac:dyDescent="0.25">
      <c r="A439" t="str">
        <f>IF(ISBLANK('ENGAGEMENTS 2026'!C439),"",IF('ENGAGEMENTS 2026'!C439="DTSI","DCT",'ENGAGEMENTS 2026'!C439))</f>
        <v>TDF -SITES</v>
      </c>
      <c r="B439" t="str">
        <f>IF(ISBLANK('ENGAGEMENTS 2026'!C439),"",'ENGAGEMENTS 2026'!D439)</f>
        <v>102 AOM/SNRT</v>
      </c>
      <c r="C439" t="str">
        <f>IF(ISBLANK('ENGAGEMENTS 2026'!C439),"",'ENGAGEMENTS 2026'!E439)</f>
        <v>AOO-M</v>
      </c>
      <c r="D439" t="str">
        <f>IF(ISBLANK('ENGAGEMENTS 2026'!C439),"",'ENGAGEMENTS 2026'!G439)</f>
        <v>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v>
      </c>
      <c r="E439" t="str">
        <f>IF(ISBLANK('ENGAGEMENTS 2026'!C439),"",'ENGAGEMENTS 2026'!I439)</f>
        <v>APPROUVE</v>
      </c>
      <c r="F439" t="str">
        <f>IF(ISBLANK('ENGAGEMENTS 2026'!C439),"",'ENGAGEMENTS 2026'!J439)</f>
        <v>10M/2026</v>
      </c>
      <c r="G439" t="str">
        <f>IF(ISBLANK('ENGAGEMENTS 2026'!C439),"",'ENGAGEMENTS 2026'!M439)</f>
        <v>INVESTISSEMENT</v>
      </c>
      <c r="H439" t="str">
        <f>IF(ISBLANK('ENGAGEMENTS 2026'!C439),"",'ENGAGEMENTS 2026'!AF439)</f>
        <v>ENGAGE</v>
      </c>
      <c r="I439" t="str">
        <f>IF(ISBLANK('ENGAGEMENTS 2026'!C439),"",'ENGAGEMENTS 2026'!H439)</f>
        <v>VALIDE</v>
      </c>
      <c r="J439" s="72">
        <f>IF(ISBLANK('ENGAGEMENTS 2026'!C439),"",IF(AND(OR($E439="INFRUCTUEUX",$E439="ANNULE"),$C439="AOO-M"),'ENGAGEMENTS 2026'!P439,IF($H439="EN COURS DE PREENGAGEMENT",'ENGAGEMENTS 2026'!O439,IF($H439="PREENGAGE",IF($E439="ATTRIBUE",'ENGAGEMENTS 2026'!AE439,'ENGAGEMENTS 2026'!O439),'ENGAGEMENTS 2026'!AE439))))</f>
        <v>2373651.54</v>
      </c>
      <c r="K439" s="97">
        <f>IF(ISBLANK('ENGAGEMENTS 2026'!W439),"",'ENGAGEMENTS 2026'!W439)</f>
        <v>46120</v>
      </c>
      <c r="L439" s="73">
        <f t="shared" ca="1" si="12"/>
        <v>168</v>
      </c>
      <c r="M439" t="str">
        <f t="shared" si="13"/>
        <v>Engagé</v>
      </c>
      <c r="N439" t="str">
        <f>IF(ISBLANK('ENGAGEMENTS 2026'!C439),"",'ENGAGEMENTS 2026'!L439)</f>
        <v>REPORT BUDGET ANNEE ANTERIEURE</v>
      </c>
      <c r="O439" t="str">
        <f>IF(ISBLANK('ENGAGEMENTS 2026'!C439),"",'ENGAGEMENTS 2026'!M439)</f>
        <v>INVESTISSEMENT</v>
      </c>
      <c r="P439" t="str">
        <f>IF(ISBLANK('ENGAGEMENTS 2026'!C439),"",'ENGAGEMENTS 2026'!K439)</f>
        <v>GENERAL</v>
      </c>
      <c r="Q439" t="str">
        <f>IF($A439="","",IF(OR($E439="INFRUCTUEUX",$E439="ANNULE"),$A439&amp;"|"&amp;(COUNTIFS($A$2:$A439,$A439,$E$2:$E439,"INFRUCTUEUX")+COUNTIFS($A$2:$A439,$A439,$E$2:$E439,"ANNULE")),""))</f>
        <v/>
      </c>
    </row>
    <row r="440" spans="1:17" x14ac:dyDescent="0.25">
      <c r="A440" t="str">
        <f>IF(ISBLANK('ENGAGEMENTS 2026'!C440),"",IF('ENGAGEMENTS 2026'!C440="DTSI","DCT",'ENGAGEMENTS 2026'!C440))</f>
        <v>TDF -SITES</v>
      </c>
      <c r="B440" t="str">
        <f>IF(ISBLANK('ENGAGEMENTS 2026'!C440),"",'ENGAGEMENTS 2026'!D440)</f>
        <v>-</v>
      </c>
      <c r="C440" t="str">
        <f>IF(ISBLANK('ENGAGEMENTS 2026'!C440),"",'ENGAGEMENTS 2026'!E440)</f>
        <v>BCL</v>
      </c>
      <c r="D440" t="str">
        <f>IF(ISBLANK('ENGAGEMENTS 2026'!C440),"",'ENGAGEMENTS 2026'!G440)</f>
        <v>Entretien et maintenance du poste de livraison et de transformation MT/BT au centre de diffusion SNRT d’AIN CHOCK</v>
      </c>
      <c r="E440" t="str">
        <f>IF(ISBLANK('ENGAGEMENTS 2026'!C440),"",'ENGAGEMENTS 2026'!I440)</f>
        <v>APPROUVE</v>
      </c>
      <c r="F440" t="str">
        <f>IF(ISBLANK('ENGAGEMENTS 2026'!C440),"",'ENGAGEMENTS 2026'!J440)</f>
        <v xml:space="preserve">260000020 CL </v>
      </c>
      <c r="G440" t="str">
        <f>IF(ISBLANK('ENGAGEMENTS 2026'!C440),"",'ENGAGEMENTS 2026'!M440)</f>
        <v>FONCTIONNEMENT</v>
      </c>
      <c r="H440" t="str">
        <f>IF(ISBLANK('ENGAGEMENTS 2026'!C440),"",'ENGAGEMENTS 2026'!AF440)</f>
        <v>ENGAGE</v>
      </c>
      <c r="I440" t="str">
        <f>IF(ISBLANK('ENGAGEMENTS 2026'!C440),"",'ENGAGEMENTS 2026'!H440)</f>
        <v>VALIDE</v>
      </c>
      <c r="J440" s="72">
        <f>IF(ISBLANK('ENGAGEMENTS 2026'!C440),"",IF(AND(OR($E440="INFRUCTUEUX",$E440="ANNULE"),$C440="AOO-M"),'ENGAGEMENTS 2026'!P440,IF($H440="EN COURS DE PREENGAGEMENT",'ENGAGEMENTS 2026'!O440,IF($H440="PREENGAGE",IF($E440="ATTRIBUE",'ENGAGEMENTS 2026'!AE440,'ENGAGEMENTS 2026'!O440),'ENGAGEMENTS 2026'!AE440))))</f>
        <v>107000</v>
      </c>
      <c r="K440" s="97">
        <f>IF(ISBLANK('ENGAGEMENTS 2026'!W440),"",'ENGAGEMENTS 2026'!W440)</f>
        <v>46106</v>
      </c>
      <c r="L440" s="73">
        <f t="shared" ca="1" si="12"/>
        <v>182</v>
      </c>
      <c r="M440" t="str">
        <f t="shared" si="13"/>
        <v>Engagé</v>
      </c>
      <c r="N440" t="str">
        <f>IF(ISBLANK('ENGAGEMENTS 2026'!C440),"",'ENGAGEMENTS 2026'!L440)</f>
        <v>Ordinaire</v>
      </c>
      <c r="O440" t="str">
        <f>IF(ISBLANK('ENGAGEMENTS 2026'!C440),"",'ENGAGEMENTS 2026'!M440)</f>
        <v>FONCTIONNEMENT</v>
      </c>
      <c r="P440" t="str">
        <f>IF(ISBLANK('ENGAGEMENTS 2026'!C440),"",'ENGAGEMENTS 2026'!K440)</f>
        <v>NON CONCERNE</v>
      </c>
      <c r="Q440" t="str">
        <f>IF($A440="","",IF(OR($E440="INFRUCTUEUX",$E440="ANNULE"),$A440&amp;"|"&amp;(COUNTIFS($A$2:$A440,$A440,$E$2:$E440,"INFRUCTUEUX")+COUNTIFS($A$2:$A440,$A440,$E$2:$E440,"ANNULE")),""))</f>
        <v/>
      </c>
    </row>
    <row r="441" spans="1:17" x14ac:dyDescent="0.25">
      <c r="A441" t="str">
        <f>IF(ISBLANK('ENGAGEMENTS 2026'!C441),"",IF('ENGAGEMENTS 2026'!C441="DTSI","DCT",'ENGAGEMENTS 2026'!C441))</f>
        <v>TDF -SITES</v>
      </c>
      <c r="B441" t="str">
        <f>IF(ISBLANK('ENGAGEMENTS 2026'!C441),"",'ENGAGEMENTS 2026'!D441)</f>
        <v>-</v>
      </c>
      <c r="C441" t="str">
        <f>IF(ISBLANK('ENGAGEMENTS 2026'!C441),"",'ENGAGEMENTS 2026'!E441)</f>
        <v>BCL</v>
      </c>
      <c r="D441" t="str">
        <f>IF(ISBLANK('ENGAGEMENTS 2026'!C441),"",'ENGAGEMENTS 2026'!G441)</f>
        <v>Réparation et Maintenance du groupe électrogène au centre SNRT de DAKHLA</v>
      </c>
      <c r="E441" t="str">
        <f>IF(ISBLANK('ENGAGEMENTS 2026'!C441),"",'ENGAGEMENTS 2026'!I441)</f>
        <v>APPROUVE</v>
      </c>
      <c r="F441" t="str">
        <f>IF(ISBLANK('ENGAGEMENTS 2026'!C441),"",'ENGAGEMENTS 2026'!J441)</f>
        <v xml:space="preserve">260000023 CL </v>
      </c>
      <c r="G441" t="str">
        <f>IF(ISBLANK('ENGAGEMENTS 2026'!C441),"",'ENGAGEMENTS 2026'!M441)</f>
        <v>FONCTIONNEMENT</v>
      </c>
      <c r="H441" t="str">
        <f>IF(ISBLANK('ENGAGEMENTS 2026'!C441),"",'ENGAGEMENTS 2026'!AF441)</f>
        <v>ENGAGE</v>
      </c>
      <c r="I441" t="str">
        <f>IF(ISBLANK('ENGAGEMENTS 2026'!C441),"",'ENGAGEMENTS 2026'!H441)</f>
        <v>VALIDE</v>
      </c>
      <c r="J441" s="72">
        <f>IF(ISBLANK('ENGAGEMENTS 2026'!C441),"",IF(AND(OR($E441="INFRUCTUEUX",$E441="ANNULE"),$C441="AOO-M"),'ENGAGEMENTS 2026'!P441,IF($H441="EN COURS DE PREENGAGEMENT",'ENGAGEMENTS 2026'!O441,IF($H441="PREENGAGE",IF($E441="ATTRIBUE",'ENGAGEMENTS 2026'!AE441,'ENGAGEMENTS 2026'!O441),'ENGAGEMENTS 2026'!AE441))))</f>
        <v>37800</v>
      </c>
      <c r="K441" s="97">
        <f>IF(ISBLANK('ENGAGEMENTS 2026'!W441),"",'ENGAGEMENTS 2026'!W441)</f>
        <v>46106</v>
      </c>
      <c r="L441" s="73">
        <f t="shared" ca="1" si="12"/>
        <v>182</v>
      </c>
      <c r="M441" t="str">
        <f t="shared" si="13"/>
        <v>Engagé</v>
      </c>
      <c r="N441" t="str">
        <f>IF(ISBLANK('ENGAGEMENTS 2026'!C441),"",'ENGAGEMENTS 2026'!L441)</f>
        <v>Ordinaire</v>
      </c>
      <c r="O441" t="str">
        <f>IF(ISBLANK('ENGAGEMENTS 2026'!C441),"",'ENGAGEMENTS 2026'!M441)</f>
        <v>FONCTIONNEMENT</v>
      </c>
      <c r="P441" t="str">
        <f>IF(ISBLANK('ENGAGEMENTS 2026'!C441),"",'ENGAGEMENTS 2026'!K441)</f>
        <v>NON CONCERNE</v>
      </c>
      <c r="Q441" t="str">
        <f>IF($A441="","",IF(OR($E441="INFRUCTUEUX",$E441="ANNULE"),$A441&amp;"|"&amp;(COUNTIFS($A$2:$A441,$A441,$E$2:$E441,"INFRUCTUEUX")+COUNTIFS($A$2:$A441,$A441,$E$2:$E441,"ANNULE")),""))</f>
        <v/>
      </c>
    </row>
    <row r="442" spans="1:17" x14ac:dyDescent="0.25">
      <c r="A442" t="str">
        <f>IF(ISBLANK('ENGAGEMENTS 2026'!C442),"",IF('ENGAGEMENTS 2026'!C442="DTSI","DCT",'ENGAGEMENTS 2026'!C442))</f>
        <v>DINFOTV</v>
      </c>
      <c r="B442" t="str">
        <f>IF(ISBLANK('ENGAGEMENTS 2026'!C442),"",'ENGAGEMENTS 2026'!D442)</f>
        <v>PV N° : 01NV2026- DITV</v>
      </c>
      <c r="C442" t="str">
        <f>IF(ISBLANK('ENGAGEMENTS 2026'!C442),"",'ENGAGEMENTS 2026'!E442)</f>
        <v>CONTRAT</v>
      </c>
      <c r="D442" t="str">
        <f>IF(ISBLANK('ENGAGEMENTS 2026'!C442),"",'ENGAGEMENTS 2026'!G442)</f>
        <v>MOHAMED-MOURAD KHETTA  -  Journaliste sportif chargé de réaliser des couvertures et reportages liés au sport et à l’actualité diverse au journal télévisé</v>
      </c>
      <c r="E442" t="str">
        <f>IF(ISBLANK('ENGAGEMENTS 2026'!C442),"",'ENGAGEMENTS 2026'!I442)</f>
        <v>APPROUVE</v>
      </c>
      <c r="F442">
        <f>IF(ISBLANK('ENGAGEMENTS 2026'!C442),"",'ENGAGEMENTS 2026'!J442)</f>
        <v>0</v>
      </c>
      <c r="G442" t="str">
        <f>IF(ISBLANK('ENGAGEMENTS 2026'!C442),"",'ENGAGEMENTS 2026'!M442)</f>
        <v>FONCTIONNEMENT</v>
      </c>
      <c r="H442" t="str">
        <f>IF(ISBLANK('ENGAGEMENTS 2026'!C442),"",'ENGAGEMENTS 2026'!AF442)</f>
        <v>ENGAGE</v>
      </c>
      <c r="I442" t="str">
        <f>IF(ISBLANK('ENGAGEMENTS 2026'!C442),"",'ENGAGEMENTS 2026'!H442)</f>
        <v>VALIDE</v>
      </c>
      <c r="J442" s="72">
        <f>IF(ISBLANK('ENGAGEMENTS 2026'!C442),"",IF(AND(OR($E442="INFRUCTUEUX",$E442="ANNULE"),$C442="AOO-M"),'ENGAGEMENTS 2026'!P442,IF($H442="EN COURS DE PREENGAGEMENT",'ENGAGEMENTS 2026'!O442,IF($H442="PREENGAGE",IF($E442="ATTRIBUE",'ENGAGEMENTS 2026'!AE442,'ENGAGEMENTS 2026'!O442),'ENGAGEMENTS 2026'!AE442))))</f>
        <v>130000</v>
      </c>
      <c r="K442" s="97">
        <f>IF(ISBLANK('ENGAGEMENTS 2026'!W442),"",'ENGAGEMENTS 2026'!W442)</f>
        <v>46082</v>
      </c>
      <c r="L442" s="73">
        <f t="shared" ca="1" si="12"/>
        <v>206</v>
      </c>
      <c r="M442" t="str">
        <f t="shared" si="13"/>
        <v>Engagé</v>
      </c>
      <c r="N442" t="str">
        <f>IF(ISBLANK('ENGAGEMENTS 2026'!C442),"",'ENGAGEMENTS 2026'!L442)</f>
        <v>Ordinaire</v>
      </c>
      <c r="O442" t="str">
        <f>IF(ISBLANK('ENGAGEMENTS 2026'!C442),"",'ENGAGEMENTS 2026'!M442)</f>
        <v>FONCTIONNEMENT</v>
      </c>
      <c r="P442" t="str">
        <f>IF(ISBLANK('ENGAGEMENTS 2026'!C442),"",'ENGAGEMENTS 2026'!K442)</f>
        <v>NON CONCERNE</v>
      </c>
      <c r="Q442" t="str">
        <f>IF($A442="","",IF(OR($E442="INFRUCTUEUX",$E442="ANNULE"),$A442&amp;"|"&amp;(COUNTIFS($A$2:$A442,$A442,$E$2:$E442,"INFRUCTUEUX")+COUNTIFS($A$2:$A442,$A442,$E$2:$E442,"ANNULE")),""))</f>
        <v/>
      </c>
    </row>
    <row r="443" spans="1:17" x14ac:dyDescent="0.25">
      <c r="A443" t="str">
        <f>IF(ISBLANK('ENGAGEMENTS 2026'!C443),"",IF('ENGAGEMENTS 2026'!C443="DTSI","DCT",'ENGAGEMENTS 2026'!C443))</f>
        <v>DINFOTV</v>
      </c>
      <c r="B443" t="str">
        <f>IF(ISBLANK('ENGAGEMENTS 2026'!C443),"",'ENGAGEMENTS 2026'!D443)</f>
        <v>PV N° : 01NV2026- DITV</v>
      </c>
      <c r="C443" t="str">
        <f>IF(ISBLANK('ENGAGEMENTS 2026'!C443),"",'ENGAGEMENTS 2026'!E443)</f>
        <v>CONTRAT</v>
      </c>
      <c r="D443" t="str">
        <f>IF(ISBLANK('ENGAGEMENTS 2026'!C443),"",'ENGAGEMENTS 2026'!G443)</f>
        <v>SAFAE NOURY  -  Journaliste sportif chargé de réaliser des couvertures et reportages liés au sport et à l’actualité diverse au journal télévisé</v>
      </c>
      <c r="E443" t="str">
        <f>IF(ISBLANK('ENGAGEMENTS 2026'!C443),"",'ENGAGEMENTS 2026'!I443)</f>
        <v>APPROUVE</v>
      </c>
      <c r="F443">
        <f>IF(ISBLANK('ENGAGEMENTS 2026'!C443),"",'ENGAGEMENTS 2026'!J443)</f>
        <v>0</v>
      </c>
      <c r="G443" t="str">
        <f>IF(ISBLANK('ENGAGEMENTS 2026'!C443),"",'ENGAGEMENTS 2026'!M443)</f>
        <v>FONCTIONNEMENT</v>
      </c>
      <c r="H443" t="str">
        <f>IF(ISBLANK('ENGAGEMENTS 2026'!C443),"",'ENGAGEMENTS 2026'!AF443)</f>
        <v>ENGAGE</v>
      </c>
      <c r="I443" t="str">
        <f>IF(ISBLANK('ENGAGEMENTS 2026'!C443),"",'ENGAGEMENTS 2026'!H443)</f>
        <v>VALIDE</v>
      </c>
      <c r="J443" s="72">
        <f>IF(ISBLANK('ENGAGEMENTS 2026'!C443),"",IF(AND(OR($E443="INFRUCTUEUX",$E443="ANNULE"),$C443="AOO-M"),'ENGAGEMENTS 2026'!P443,IF($H443="EN COURS DE PREENGAGEMENT",'ENGAGEMENTS 2026'!O443,IF($H443="PREENGAGE",IF($E443="ATTRIBUE",'ENGAGEMENTS 2026'!AE443,'ENGAGEMENTS 2026'!O443),'ENGAGEMENTS 2026'!AE443))))</f>
        <v>130000</v>
      </c>
      <c r="K443" s="97">
        <f>IF(ISBLANK('ENGAGEMENTS 2026'!W443),"",'ENGAGEMENTS 2026'!W443)</f>
        <v>46082</v>
      </c>
      <c r="L443" s="73">
        <f t="shared" ca="1" si="12"/>
        <v>206</v>
      </c>
      <c r="M443" t="str">
        <f t="shared" si="13"/>
        <v>Engagé</v>
      </c>
      <c r="N443" t="str">
        <f>IF(ISBLANK('ENGAGEMENTS 2026'!C443),"",'ENGAGEMENTS 2026'!L443)</f>
        <v>Ordinaire</v>
      </c>
      <c r="O443" t="str">
        <f>IF(ISBLANK('ENGAGEMENTS 2026'!C443),"",'ENGAGEMENTS 2026'!M443)</f>
        <v>FONCTIONNEMENT</v>
      </c>
      <c r="P443" t="str">
        <f>IF(ISBLANK('ENGAGEMENTS 2026'!C443),"",'ENGAGEMENTS 2026'!K443)</f>
        <v>NON CONCERNE</v>
      </c>
      <c r="Q443" t="str">
        <f>IF($A443="","",IF(OR($E443="INFRUCTUEUX",$E443="ANNULE"),$A443&amp;"|"&amp;(COUNTIFS($A$2:$A443,$A443,$E$2:$E443,"INFRUCTUEUX")+COUNTIFS($A$2:$A443,$A443,$E$2:$E443,"ANNULE")),""))</f>
        <v/>
      </c>
    </row>
    <row r="444" spans="1:17" x14ac:dyDescent="0.25">
      <c r="A444" t="str">
        <f>IF(ISBLANK('ENGAGEMENTS 2026'!C444),"",IF('ENGAGEMENTS 2026'!C444="DTSI","DCT",'ENGAGEMENTS 2026'!C444))</f>
        <v>DINFOTV</v>
      </c>
      <c r="B444" t="str">
        <f>IF(ISBLANK('ENGAGEMENTS 2026'!C444),"",'ENGAGEMENTS 2026'!D444)</f>
        <v>PV N° : 01NV2026- DITV</v>
      </c>
      <c r="C444" t="str">
        <f>IF(ISBLANK('ENGAGEMENTS 2026'!C444),"",'ENGAGEMENTS 2026'!E444)</f>
        <v>CONTRAT</v>
      </c>
      <c r="D444" t="str">
        <f>IF(ISBLANK('ENGAGEMENTS 2026'!C444),"",'ENGAGEMENTS 2026'!G444)</f>
        <v>OBAID HARRAS  -  Journaliste sportif chargé de réaliser des couvertures et reportages liés au sport et à l’actualité diverse au journal télévisé</v>
      </c>
      <c r="E444" t="str">
        <f>IF(ISBLANK('ENGAGEMENTS 2026'!C444),"",'ENGAGEMENTS 2026'!I444)</f>
        <v>APPROUVE</v>
      </c>
      <c r="F444">
        <f>IF(ISBLANK('ENGAGEMENTS 2026'!C444),"",'ENGAGEMENTS 2026'!J444)</f>
        <v>0</v>
      </c>
      <c r="G444" t="str">
        <f>IF(ISBLANK('ENGAGEMENTS 2026'!C444),"",'ENGAGEMENTS 2026'!M444)</f>
        <v>FONCTIONNEMENT</v>
      </c>
      <c r="H444" t="str">
        <f>IF(ISBLANK('ENGAGEMENTS 2026'!C444),"",'ENGAGEMENTS 2026'!AF444)</f>
        <v>ENGAGE</v>
      </c>
      <c r="I444" t="str">
        <f>IF(ISBLANK('ENGAGEMENTS 2026'!C444),"",'ENGAGEMENTS 2026'!H444)</f>
        <v>VALIDE</v>
      </c>
      <c r="J444" s="72">
        <f>IF(ISBLANK('ENGAGEMENTS 2026'!C444),"",IF(AND(OR($E444="INFRUCTUEUX",$E444="ANNULE"),$C444="AOO-M"),'ENGAGEMENTS 2026'!P444,IF($H444="EN COURS DE PREENGAGEMENT",'ENGAGEMENTS 2026'!O444,IF($H444="PREENGAGE",IF($E444="ATTRIBUE",'ENGAGEMENTS 2026'!AE444,'ENGAGEMENTS 2026'!O444),'ENGAGEMENTS 2026'!AE444))))</f>
        <v>130000</v>
      </c>
      <c r="K444" s="97">
        <f>IF(ISBLANK('ENGAGEMENTS 2026'!W444),"",'ENGAGEMENTS 2026'!W444)</f>
        <v>46082</v>
      </c>
      <c r="L444" s="73">
        <f t="shared" ca="1" si="12"/>
        <v>206</v>
      </c>
      <c r="M444" t="str">
        <f t="shared" si="13"/>
        <v>Engagé</v>
      </c>
      <c r="N444" t="str">
        <f>IF(ISBLANK('ENGAGEMENTS 2026'!C444),"",'ENGAGEMENTS 2026'!L444)</f>
        <v>Ordinaire</v>
      </c>
      <c r="O444" t="str">
        <f>IF(ISBLANK('ENGAGEMENTS 2026'!C444),"",'ENGAGEMENTS 2026'!M444)</f>
        <v>FONCTIONNEMENT</v>
      </c>
      <c r="P444" t="str">
        <f>IF(ISBLANK('ENGAGEMENTS 2026'!C444),"",'ENGAGEMENTS 2026'!K444)</f>
        <v>NON CONCERNE</v>
      </c>
      <c r="Q444" t="str">
        <f>IF($A444="","",IF(OR($E444="INFRUCTUEUX",$E444="ANNULE"),$A444&amp;"|"&amp;(COUNTIFS($A$2:$A444,$A444,$E$2:$E444,"INFRUCTUEUX")+COUNTIFS($A$2:$A444,$A444,$E$2:$E444,"ANNULE")),""))</f>
        <v/>
      </c>
    </row>
    <row r="445" spans="1:17" x14ac:dyDescent="0.25">
      <c r="A445" t="str">
        <f>IF(ISBLANK('ENGAGEMENTS 2026'!C445),"",IF('ENGAGEMENTS 2026'!C445="DTSI","DCT",'ENGAGEMENTS 2026'!C445))</f>
        <v>DCT</v>
      </c>
      <c r="B445" t="str">
        <f>IF(ISBLANK('ENGAGEMENTS 2026'!C445),"",'ENGAGEMENTS 2026'!D445)</f>
        <v>28 AOM/SNRT</v>
      </c>
      <c r="C445" t="str">
        <f>IF(ISBLANK('ENGAGEMENTS 2026'!C445),"",'ENGAGEMENTS 2026'!E445)</f>
        <v>AOO-M</v>
      </c>
      <c r="D445" t="str">
        <f>IF(ISBLANK('ENGAGEMENTS 2026'!C445),"",'ENGAGEMENTS 2026'!G445)</f>
        <v>La fourniture et la mise en service d’infrastructures informatiques haute performance pour les applications d’intelligences artificielle pour les besoins de la SNRT</v>
      </c>
      <c r="E445" t="str">
        <f>IF(ISBLANK('ENGAGEMENTS 2026'!C445),"",'ENGAGEMENTS 2026'!I445)</f>
        <v>APPROUVE</v>
      </c>
      <c r="F445">
        <f>IF(ISBLANK('ENGAGEMENTS 2026'!C445),"",'ENGAGEMENTS 2026'!J445)</f>
        <v>0</v>
      </c>
      <c r="G445" t="str">
        <f>IF(ISBLANK('ENGAGEMENTS 2026'!C445),"",'ENGAGEMENTS 2026'!M445)</f>
        <v>INVESTISSEMENT</v>
      </c>
      <c r="H445" t="str">
        <f>IF(ISBLANK('ENGAGEMENTS 2026'!C445),"",'ENGAGEMENTS 2026'!AF445)</f>
        <v>ENGAGE</v>
      </c>
      <c r="I445" t="str">
        <f>IF(ISBLANK('ENGAGEMENTS 2026'!C445),"",'ENGAGEMENTS 2026'!H445)</f>
        <v>VALIDE</v>
      </c>
      <c r="J445" s="72">
        <f>IF(ISBLANK('ENGAGEMENTS 2026'!C445),"",IF(AND(OR($E445="INFRUCTUEUX",$E445="ANNULE"),$C445="AOO-M"),'ENGAGEMENTS 2026'!P445,IF($H445="EN COURS DE PREENGAGEMENT",'ENGAGEMENTS 2026'!O445,IF($H445="PREENGAGE",IF($E445="ATTRIBUE",'ENGAGEMENTS 2026'!AE445,'ENGAGEMENTS 2026'!O445),'ENGAGEMENTS 2026'!AE445))))</f>
        <v>641388</v>
      </c>
      <c r="K445" s="97">
        <f>IF(ISBLANK('ENGAGEMENTS 2026'!W445),"",'ENGAGEMENTS 2026'!W445)</f>
        <v>46128</v>
      </c>
      <c r="L445" s="73">
        <f t="shared" ca="1" si="12"/>
        <v>160</v>
      </c>
      <c r="M445" t="str">
        <f t="shared" si="13"/>
        <v>Engagé</v>
      </c>
      <c r="N445" t="str">
        <f>IF(ISBLANK('ENGAGEMENTS 2026'!C445),"",'ENGAGEMENTS 2026'!L445)</f>
        <v>Ordinaire</v>
      </c>
      <c r="O445" t="str">
        <f>IF(ISBLANK('ENGAGEMENTS 2026'!C445),"",'ENGAGEMENTS 2026'!M445)</f>
        <v>INVESTISSEMENT</v>
      </c>
      <c r="P445" t="str">
        <f>IF(ISBLANK('ENGAGEMENTS 2026'!C445),"",'ENGAGEMENTS 2026'!K445)</f>
        <v>GENERAL</v>
      </c>
      <c r="Q445" t="str">
        <f>IF($A445="","",IF(OR($E445="INFRUCTUEUX",$E445="ANNULE"),$A445&amp;"|"&amp;(COUNTIFS($A$2:$A445,$A445,$E$2:$E445,"INFRUCTUEUX")+COUNTIFS($A$2:$A445,$A445,$E$2:$E445,"ANNULE")),""))</f>
        <v/>
      </c>
    </row>
    <row r="446" spans="1:17" x14ac:dyDescent="0.25">
      <c r="A446" t="str">
        <f>IF(ISBLANK('ENGAGEMENTS 2026'!C446),"",IF('ENGAGEMENTS 2026'!C446="DTSI","DCT",'ENGAGEMENTS 2026'!C446))</f>
        <v>DPMG</v>
      </c>
      <c r="B446" t="str">
        <f>IF(ISBLANK('ENGAGEMENTS 2026'!C446),"",'ENGAGEMENTS 2026'!D446)</f>
        <v>RECONDUCTIBLE</v>
      </c>
      <c r="C446" t="str">
        <f>IF(ISBLANK('ENGAGEMENTS 2026'!C446),"",'ENGAGEMENTS 2026'!E446)</f>
        <v>CONTRAT</v>
      </c>
      <c r="D446" t="str">
        <f>IF(ISBLANK('ENGAGEMENTS 2026'!C446),"",'ENGAGEMENTS 2026'!G446)</f>
        <v xml:space="preserve">Location d’immeuble </v>
      </c>
      <c r="E446" t="str">
        <f>IF(ISBLANK('ENGAGEMENTS 2026'!C446),"",'ENGAGEMENTS 2026'!I446)</f>
        <v>APPROUVE</v>
      </c>
      <c r="F446">
        <f>IF(ISBLANK('ENGAGEMENTS 2026'!C446),"",'ENGAGEMENTS 2026'!J446)</f>
        <v>20000459</v>
      </c>
      <c r="G446" t="str">
        <f>IF(ISBLANK('ENGAGEMENTS 2026'!C446),"",'ENGAGEMENTS 2026'!M446)</f>
        <v>FONCTIONNEMENT</v>
      </c>
      <c r="H446" t="str">
        <f>IF(ISBLANK('ENGAGEMENTS 2026'!C446),"",'ENGAGEMENTS 2026'!AF446)</f>
        <v>ENGAGE</v>
      </c>
      <c r="I446" t="str">
        <f>IF(ISBLANK('ENGAGEMENTS 2026'!C446),"",'ENGAGEMENTS 2026'!H446)</f>
        <v>VALIDE</v>
      </c>
      <c r="J446" s="72">
        <f>IF(ISBLANK('ENGAGEMENTS 2026'!C446),"",IF(AND(OR($E446="INFRUCTUEUX",$E446="ANNULE"),$C446="AOO-M"),'ENGAGEMENTS 2026'!P446,IF($H446="EN COURS DE PREENGAGEMENT",'ENGAGEMENTS 2026'!O446,IF($H446="PREENGAGE",IF($E446="ATTRIBUE",'ENGAGEMENTS 2026'!AE446,'ENGAGEMENTS 2026'!O446),'ENGAGEMENTS 2026'!AE446))))</f>
        <v>622864.76</v>
      </c>
      <c r="K446" s="97" t="str">
        <f>IF(ISBLANK('ENGAGEMENTS 2026'!W446),"",'ENGAGEMENTS 2026'!W446)</f>
        <v/>
      </c>
      <c r="L446" s="73" t="str">
        <f t="shared" ca="1" si="12"/>
        <v/>
      </c>
      <c r="M446" t="str">
        <f t="shared" si="13"/>
        <v>Engagé</v>
      </c>
      <c r="N446" t="str">
        <f>IF(ISBLANK('ENGAGEMENTS 2026'!C446),"",'ENGAGEMENTS 2026'!L446)</f>
        <v>Ordinaire</v>
      </c>
      <c r="O446" t="str">
        <f>IF(ISBLANK('ENGAGEMENTS 2026'!C446),"",'ENGAGEMENTS 2026'!M446)</f>
        <v>FONCTIONNEMENT</v>
      </c>
      <c r="P446" t="str">
        <f>IF(ISBLANK('ENGAGEMENTS 2026'!C446),"",'ENGAGEMENTS 2026'!K446)</f>
        <v>NON CONCERNE</v>
      </c>
      <c r="Q446" t="str">
        <f>IF($A446="","",IF(OR($E446="INFRUCTUEUX",$E446="ANNULE"),$A446&amp;"|"&amp;(COUNTIFS($A$2:$A446,$A446,$E$2:$E446,"INFRUCTUEUX")+COUNTIFS($A$2:$A446,$A446,$E$2:$E446,"ANNULE")),""))</f>
        <v/>
      </c>
    </row>
    <row r="447" spans="1:17" x14ac:dyDescent="0.25">
      <c r="A447" t="str">
        <f>IF(ISBLANK('ENGAGEMENTS 2026'!C447),"",IF('ENGAGEMENTS 2026'!C447="DTSI","DCT",'ENGAGEMENTS 2026'!C447))</f>
        <v>DPMG</v>
      </c>
      <c r="B447" t="str">
        <f>IF(ISBLANK('ENGAGEMENTS 2026'!C447),"",'ENGAGEMENTS 2026'!D447)</f>
        <v>RECONDUCTIBLE</v>
      </c>
      <c r="C447" t="str">
        <f>IF(ISBLANK('ENGAGEMENTS 2026'!C447),"",'ENGAGEMENTS 2026'!E447)</f>
        <v>CONTRAT</v>
      </c>
      <c r="D447" t="str">
        <f>IF(ISBLANK('ENGAGEMENTS 2026'!C447),"",'ENGAGEMENTS 2026'!G447)</f>
        <v xml:space="preserve">Location d’immeuble </v>
      </c>
      <c r="E447" t="str">
        <f>IF(ISBLANK('ENGAGEMENTS 2026'!C447),"",'ENGAGEMENTS 2026'!I447)</f>
        <v>APPROUVE</v>
      </c>
      <c r="F447">
        <f>IF(ISBLANK('ENGAGEMENTS 2026'!C447),"",'ENGAGEMENTS 2026'!J447)</f>
        <v>20000470</v>
      </c>
      <c r="G447" t="str">
        <f>IF(ISBLANK('ENGAGEMENTS 2026'!C447),"",'ENGAGEMENTS 2026'!M447)</f>
        <v>FONCTIONNEMENT</v>
      </c>
      <c r="H447" t="str">
        <f>IF(ISBLANK('ENGAGEMENTS 2026'!C447),"",'ENGAGEMENTS 2026'!AF447)</f>
        <v>ENGAGE</v>
      </c>
      <c r="I447" t="str">
        <f>IF(ISBLANK('ENGAGEMENTS 2026'!C447),"",'ENGAGEMENTS 2026'!H447)</f>
        <v>VALIDE</v>
      </c>
      <c r="J447" s="72">
        <f>IF(ISBLANK('ENGAGEMENTS 2026'!C447),"",IF(AND(OR($E447="INFRUCTUEUX",$E447="ANNULE"),$C447="AOO-M"),'ENGAGEMENTS 2026'!P447,IF($H447="EN COURS DE PREENGAGEMENT",'ENGAGEMENTS 2026'!O447,IF($H447="PREENGAGE",IF($E447="ATTRIBUE",'ENGAGEMENTS 2026'!AE447,'ENGAGEMENTS 2026'!O447),'ENGAGEMENTS 2026'!AE447))))</f>
        <v>9116.24</v>
      </c>
      <c r="K447" s="97" t="str">
        <f>IF(ISBLANK('ENGAGEMENTS 2026'!W447),"",'ENGAGEMENTS 2026'!W447)</f>
        <v/>
      </c>
      <c r="L447" s="73" t="str">
        <f t="shared" ca="1" si="12"/>
        <v/>
      </c>
      <c r="M447" t="str">
        <f t="shared" si="13"/>
        <v>Engagé</v>
      </c>
      <c r="N447" t="str">
        <f>IF(ISBLANK('ENGAGEMENTS 2026'!C447),"",'ENGAGEMENTS 2026'!L447)</f>
        <v>Ordinaire</v>
      </c>
      <c r="O447" t="str">
        <f>IF(ISBLANK('ENGAGEMENTS 2026'!C447),"",'ENGAGEMENTS 2026'!M447)</f>
        <v>FONCTIONNEMENT</v>
      </c>
      <c r="P447" t="str">
        <f>IF(ISBLANK('ENGAGEMENTS 2026'!C447),"",'ENGAGEMENTS 2026'!K447)</f>
        <v>NON CONCERNE</v>
      </c>
      <c r="Q447" t="str">
        <f>IF($A447="","",IF(OR($E447="INFRUCTUEUX",$E447="ANNULE"),$A447&amp;"|"&amp;(COUNTIFS($A$2:$A447,$A447,$E$2:$E447,"INFRUCTUEUX")+COUNTIFS($A$2:$A447,$A447,$E$2:$E447,"ANNULE")),""))</f>
        <v/>
      </c>
    </row>
    <row r="448" spans="1:17" x14ac:dyDescent="0.25">
      <c r="A448" t="str">
        <f>IF(ISBLANK('ENGAGEMENTS 2026'!C448),"",IF('ENGAGEMENTS 2026'!C448="DTSI","DCT",'ENGAGEMENTS 2026'!C448))</f>
        <v>DPMG</v>
      </c>
      <c r="B448" t="str">
        <f>IF(ISBLANK('ENGAGEMENTS 2026'!C448),"",'ENGAGEMENTS 2026'!D448)</f>
        <v>RECONDUCTIBLE</v>
      </c>
      <c r="C448" t="str">
        <f>IF(ISBLANK('ENGAGEMENTS 2026'!C448),"",'ENGAGEMENTS 2026'!E448)</f>
        <v>CONTRAT</v>
      </c>
      <c r="D448" t="str">
        <f>IF(ISBLANK('ENGAGEMENTS 2026'!C448),"",'ENGAGEMENTS 2026'!G448)</f>
        <v xml:space="preserve">Location d’immeuble </v>
      </c>
      <c r="E448" t="str">
        <f>IF(ISBLANK('ENGAGEMENTS 2026'!C448),"",'ENGAGEMENTS 2026'!I448)</f>
        <v>APPROUVE</v>
      </c>
      <c r="F448">
        <f>IF(ISBLANK('ENGAGEMENTS 2026'!C448),"",'ENGAGEMENTS 2026'!J448)</f>
        <v>20000471</v>
      </c>
      <c r="G448" t="str">
        <f>IF(ISBLANK('ENGAGEMENTS 2026'!C448),"",'ENGAGEMENTS 2026'!M448)</f>
        <v>FONCTIONNEMENT</v>
      </c>
      <c r="H448" t="str">
        <f>IF(ISBLANK('ENGAGEMENTS 2026'!C448),"",'ENGAGEMENTS 2026'!AF448)</f>
        <v>ENGAGE</v>
      </c>
      <c r="I448" t="str">
        <f>IF(ISBLANK('ENGAGEMENTS 2026'!C448),"",'ENGAGEMENTS 2026'!H448)</f>
        <v>VALIDE</v>
      </c>
      <c r="J448" s="72">
        <f>IF(ISBLANK('ENGAGEMENTS 2026'!C448),"",IF(AND(OR($E448="INFRUCTUEUX",$E448="ANNULE"),$C448="AOO-M"),'ENGAGEMENTS 2026'!P448,IF($H448="EN COURS DE PREENGAGEMENT",'ENGAGEMENTS 2026'!O448,IF($H448="PREENGAGE",IF($E448="ATTRIBUE",'ENGAGEMENTS 2026'!AE448,'ENGAGEMENTS 2026'!O448),'ENGAGEMENTS 2026'!AE448))))</f>
        <v>12762.72</v>
      </c>
      <c r="K448" s="97" t="str">
        <f>IF(ISBLANK('ENGAGEMENTS 2026'!W448),"",'ENGAGEMENTS 2026'!W448)</f>
        <v/>
      </c>
      <c r="L448" s="73" t="str">
        <f t="shared" ca="1" si="12"/>
        <v/>
      </c>
      <c r="M448" t="str">
        <f t="shared" si="13"/>
        <v>Engagé</v>
      </c>
      <c r="N448" t="str">
        <f>IF(ISBLANK('ENGAGEMENTS 2026'!C448),"",'ENGAGEMENTS 2026'!L448)</f>
        <v>Ordinaire</v>
      </c>
      <c r="O448" t="str">
        <f>IF(ISBLANK('ENGAGEMENTS 2026'!C448),"",'ENGAGEMENTS 2026'!M448)</f>
        <v>FONCTIONNEMENT</v>
      </c>
      <c r="P448" t="str">
        <f>IF(ISBLANK('ENGAGEMENTS 2026'!C448),"",'ENGAGEMENTS 2026'!K448)</f>
        <v>NON CONCERNE</v>
      </c>
      <c r="Q448" t="str">
        <f>IF($A448="","",IF(OR($E448="INFRUCTUEUX",$E448="ANNULE"),$A448&amp;"|"&amp;(COUNTIFS($A$2:$A448,$A448,$E$2:$E448,"INFRUCTUEUX")+COUNTIFS($A$2:$A448,$A448,$E$2:$E448,"ANNULE")),""))</f>
        <v/>
      </c>
    </row>
    <row r="449" spans="1:17" x14ac:dyDescent="0.25">
      <c r="A449" t="str">
        <f>IF(ISBLANK('ENGAGEMENTS 2026'!C449),"",IF('ENGAGEMENTS 2026'!C449="DTSI","DCT",'ENGAGEMENTS 2026'!C449))</f>
        <v>DPMG</v>
      </c>
      <c r="B449" t="str">
        <f>IF(ISBLANK('ENGAGEMENTS 2026'!C449),"",'ENGAGEMENTS 2026'!D449)</f>
        <v>RECONDUCTIBLE</v>
      </c>
      <c r="C449" t="str">
        <f>IF(ISBLANK('ENGAGEMENTS 2026'!C449),"",'ENGAGEMENTS 2026'!E449)</f>
        <v>CONTRAT</v>
      </c>
      <c r="D449" t="str">
        <f>IF(ISBLANK('ENGAGEMENTS 2026'!C449),"",'ENGAGEMENTS 2026'!G449)</f>
        <v xml:space="preserve">Location d’immeuble </v>
      </c>
      <c r="E449" t="str">
        <f>IF(ISBLANK('ENGAGEMENTS 2026'!C449),"",'ENGAGEMENTS 2026'!I449)</f>
        <v>APPROUVE</v>
      </c>
      <c r="F449">
        <f>IF(ISBLANK('ENGAGEMENTS 2026'!C449),"",'ENGAGEMENTS 2026'!J449)</f>
        <v>20000454</v>
      </c>
      <c r="G449" t="str">
        <f>IF(ISBLANK('ENGAGEMENTS 2026'!C449),"",'ENGAGEMENTS 2026'!M449)</f>
        <v>FONCTIONNEMENT</v>
      </c>
      <c r="H449" t="str">
        <f>IF(ISBLANK('ENGAGEMENTS 2026'!C449),"",'ENGAGEMENTS 2026'!AF449)</f>
        <v>ENGAGE</v>
      </c>
      <c r="I449" t="str">
        <f>IF(ISBLANK('ENGAGEMENTS 2026'!C449),"",'ENGAGEMENTS 2026'!H449)</f>
        <v>VALIDE</v>
      </c>
      <c r="J449" s="72">
        <f>IF(ISBLANK('ENGAGEMENTS 2026'!C449),"",IF(AND(OR($E449="INFRUCTUEUX",$E449="ANNULE"),$C449="AOO-M"),'ENGAGEMENTS 2026'!P449,IF($H449="EN COURS DE PREENGAGEMENT",'ENGAGEMENTS 2026'!O449,IF($H449="PREENGAGE",IF($E449="ATTRIBUE",'ENGAGEMENTS 2026'!AE449,'ENGAGEMENTS 2026'!O449),'ENGAGEMENTS 2026'!AE449))))</f>
        <v>1896356.04</v>
      </c>
      <c r="K449" s="97" t="str">
        <f>IF(ISBLANK('ENGAGEMENTS 2026'!W449),"",'ENGAGEMENTS 2026'!W449)</f>
        <v/>
      </c>
      <c r="L449" s="73" t="str">
        <f t="shared" ca="1" si="12"/>
        <v/>
      </c>
      <c r="M449" t="str">
        <f t="shared" si="13"/>
        <v>Engagé</v>
      </c>
      <c r="N449" t="str">
        <f>IF(ISBLANK('ENGAGEMENTS 2026'!C449),"",'ENGAGEMENTS 2026'!L449)</f>
        <v>Ordinaire</v>
      </c>
      <c r="O449" t="str">
        <f>IF(ISBLANK('ENGAGEMENTS 2026'!C449),"",'ENGAGEMENTS 2026'!M449)</f>
        <v>FONCTIONNEMENT</v>
      </c>
      <c r="P449" t="str">
        <f>IF(ISBLANK('ENGAGEMENTS 2026'!C449),"",'ENGAGEMENTS 2026'!K449)</f>
        <v>NON CONCERNE</v>
      </c>
      <c r="Q449" t="str">
        <f>IF($A449="","",IF(OR($E449="INFRUCTUEUX",$E449="ANNULE"),$A449&amp;"|"&amp;(COUNTIFS($A$2:$A449,$A449,$E$2:$E449,"INFRUCTUEUX")+COUNTIFS($A$2:$A449,$A449,$E$2:$E449,"ANNULE")),""))</f>
        <v/>
      </c>
    </row>
    <row r="450" spans="1:17" x14ac:dyDescent="0.25">
      <c r="A450" t="str">
        <f>IF(ISBLANK('ENGAGEMENTS 2026'!C450),"",IF('ENGAGEMENTS 2026'!C450="DTSI","DCT",'ENGAGEMENTS 2026'!C450))</f>
        <v>DPMG</v>
      </c>
      <c r="B450" t="str">
        <f>IF(ISBLANK('ENGAGEMENTS 2026'!C450),"",'ENGAGEMENTS 2026'!D450)</f>
        <v>RECONDUCTIBLE</v>
      </c>
      <c r="C450" t="str">
        <f>IF(ISBLANK('ENGAGEMENTS 2026'!C450),"",'ENGAGEMENTS 2026'!E450)</f>
        <v>CONTRAT</v>
      </c>
      <c r="D450" t="str">
        <f>IF(ISBLANK('ENGAGEMENTS 2026'!C450),"",'ENGAGEMENTS 2026'!G450)</f>
        <v xml:space="preserve">Location d’immeuble </v>
      </c>
      <c r="E450" t="str">
        <f>IF(ISBLANK('ENGAGEMENTS 2026'!C450),"",'ENGAGEMENTS 2026'!I450)</f>
        <v>APPROUVE</v>
      </c>
      <c r="F450">
        <f>IF(ISBLANK('ENGAGEMENTS 2026'!C450),"",'ENGAGEMENTS 2026'!J450)</f>
        <v>20000481</v>
      </c>
      <c r="G450" t="str">
        <f>IF(ISBLANK('ENGAGEMENTS 2026'!C450),"",'ENGAGEMENTS 2026'!M450)</f>
        <v>FONCTIONNEMENT</v>
      </c>
      <c r="H450" t="str">
        <f>IF(ISBLANK('ENGAGEMENTS 2026'!C450),"",'ENGAGEMENTS 2026'!AF450)</f>
        <v>ENGAGE</v>
      </c>
      <c r="I450" t="str">
        <f>IF(ISBLANK('ENGAGEMENTS 2026'!C450),"",'ENGAGEMENTS 2026'!H450)</f>
        <v>VALIDE</v>
      </c>
      <c r="J450" s="72">
        <f>IF(ISBLANK('ENGAGEMENTS 2026'!C450),"",IF(AND(OR($E450="INFRUCTUEUX",$E450="ANNULE"),$C450="AOO-M"),'ENGAGEMENTS 2026'!P450,IF($H450="EN COURS DE PREENGAGEMENT",'ENGAGEMENTS 2026'!O450,IF($H450="PREENGAGE",IF($E450="ATTRIBUE",'ENGAGEMENTS 2026'!AE450,'ENGAGEMENTS 2026'!O450),'ENGAGEMENTS 2026'!AE450))))</f>
        <v>190540.92</v>
      </c>
      <c r="K450" s="97" t="str">
        <f>IF(ISBLANK('ENGAGEMENTS 2026'!W450),"",'ENGAGEMENTS 2026'!W450)</f>
        <v/>
      </c>
      <c r="L450" s="73" t="str">
        <f t="shared" ref="L450:L513" ca="1" si="14">IF($K450="","",TODAY()-$K450)</f>
        <v/>
      </c>
      <c r="M450" t="str">
        <f t="shared" ref="M450:M513" si="15">IF($A450="","",IF($H450="ENGAGE","Engagé",IF(AND($H450="NON ENGAGE",OR($I450="INFRUCTUEUX",$I450="ANNULE")),"Clôturé sans suite","En cours")))</f>
        <v>Engagé</v>
      </c>
      <c r="N450" t="str">
        <f>IF(ISBLANK('ENGAGEMENTS 2026'!C450),"",'ENGAGEMENTS 2026'!L450)</f>
        <v>Ordinaire</v>
      </c>
      <c r="O450" t="str">
        <f>IF(ISBLANK('ENGAGEMENTS 2026'!C450),"",'ENGAGEMENTS 2026'!M450)</f>
        <v>FONCTIONNEMENT</v>
      </c>
      <c r="P450" t="str">
        <f>IF(ISBLANK('ENGAGEMENTS 2026'!C450),"",'ENGAGEMENTS 2026'!K450)</f>
        <v>NON CONCERNE</v>
      </c>
      <c r="Q450" t="str">
        <f>IF($A450="","",IF(OR($E450="INFRUCTUEUX",$E450="ANNULE"),$A450&amp;"|"&amp;(COUNTIFS($A$2:$A450,$A450,$E$2:$E450,"INFRUCTUEUX")+COUNTIFS($A$2:$A450,$A450,$E$2:$E450,"ANNULE")),""))</f>
        <v/>
      </c>
    </row>
    <row r="451" spans="1:17" x14ac:dyDescent="0.25">
      <c r="A451" t="str">
        <f>IF(ISBLANK('ENGAGEMENTS 2026'!C451),"",IF('ENGAGEMENTS 2026'!C451="DTSI","DCT",'ENGAGEMENTS 2026'!C451))</f>
        <v>DPMG</v>
      </c>
      <c r="B451" t="str">
        <f>IF(ISBLANK('ENGAGEMENTS 2026'!C451),"",'ENGAGEMENTS 2026'!D451)</f>
        <v>RECONDUCTIBLE</v>
      </c>
      <c r="C451" t="str">
        <f>IF(ISBLANK('ENGAGEMENTS 2026'!C451),"",'ENGAGEMENTS 2026'!E451)</f>
        <v>CONTRAT</v>
      </c>
      <c r="D451" t="str">
        <f>IF(ISBLANK('ENGAGEMENTS 2026'!C451),"",'ENGAGEMENTS 2026'!G451)</f>
        <v xml:space="preserve">Location d’immeuble </v>
      </c>
      <c r="E451" t="str">
        <f>IF(ISBLANK('ENGAGEMENTS 2026'!C451),"",'ENGAGEMENTS 2026'!I451)</f>
        <v>APPROUVE</v>
      </c>
      <c r="F451">
        <f>IF(ISBLANK('ENGAGEMENTS 2026'!C451),"",'ENGAGEMENTS 2026'!J451)</f>
        <v>20000669</v>
      </c>
      <c r="G451" t="str">
        <f>IF(ISBLANK('ENGAGEMENTS 2026'!C451),"",'ENGAGEMENTS 2026'!M451)</f>
        <v>FONCTIONNEMENT</v>
      </c>
      <c r="H451" t="str">
        <f>IF(ISBLANK('ENGAGEMENTS 2026'!C451),"",'ENGAGEMENTS 2026'!AF451)</f>
        <v>ENGAGE</v>
      </c>
      <c r="I451" t="str">
        <f>IF(ISBLANK('ENGAGEMENTS 2026'!C451),"",'ENGAGEMENTS 2026'!H451)</f>
        <v>VALIDE</v>
      </c>
      <c r="J451" s="72">
        <f>IF(ISBLANK('ENGAGEMENTS 2026'!C451),"",IF(AND(OR($E451="INFRUCTUEUX",$E451="ANNULE"),$C451="AOO-M"),'ENGAGEMENTS 2026'!P451,IF($H451="EN COURS DE PREENGAGEMENT",'ENGAGEMENTS 2026'!O451,IF($H451="PREENGAGE",IF($E451="ATTRIBUE",'ENGAGEMENTS 2026'!AE451,'ENGAGEMENTS 2026'!O451),'ENGAGEMENTS 2026'!AE451))))</f>
        <v>144079.24</v>
      </c>
      <c r="K451" s="97" t="str">
        <f>IF(ISBLANK('ENGAGEMENTS 2026'!W451),"",'ENGAGEMENTS 2026'!W451)</f>
        <v/>
      </c>
      <c r="L451" s="73" t="str">
        <f t="shared" ca="1" si="14"/>
        <v/>
      </c>
      <c r="M451" t="str">
        <f t="shared" si="15"/>
        <v>Engagé</v>
      </c>
      <c r="N451" t="str">
        <f>IF(ISBLANK('ENGAGEMENTS 2026'!C451),"",'ENGAGEMENTS 2026'!L451)</f>
        <v>Ordinaire</v>
      </c>
      <c r="O451" t="str">
        <f>IF(ISBLANK('ENGAGEMENTS 2026'!C451),"",'ENGAGEMENTS 2026'!M451)</f>
        <v>FONCTIONNEMENT</v>
      </c>
      <c r="P451" t="str">
        <f>IF(ISBLANK('ENGAGEMENTS 2026'!C451),"",'ENGAGEMENTS 2026'!K451)</f>
        <v>NON CONCERNE</v>
      </c>
      <c r="Q451" t="str">
        <f>IF($A451="","",IF(OR($E451="INFRUCTUEUX",$E451="ANNULE"),$A451&amp;"|"&amp;(COUNTIFS($A$2:$A451,$A451,$E$2:$E451,"INFRUCTUEUX")+COUNTIFS($A$2:$A451,$A451,$E$2:$E451,"ANNULE")),""))</f>
        <v/>
      </c>
    </row>
    <row r="452" spans="1:17" x14ac:dyDescent="0.25">
      <c r="A452" t="str">
        <f>IF(ISBLANK('ENGAGEMENTS 2026'!C452),"",IF('ENGAGEMENTS 2026'!C452="DTSI","DCT",'ENGAGEMENTS 2026'!C452))</f>
        <v>DPMG</v>
      </c>
      <c r="B452" t="str">
        <f>IF(ISBLANK('ENGAGEMENTS 2026'!C452),"",'ENGAGEMENTS 2026'!D452)</f>
        <v>RECONDUCTIBLE</v>
      </c>
      <c r="C452" t="str">
        <f>IF(ISBLANK('ENGAGEMENTS 2026'!C452),"",'ENGAGEMENTS 2026'!E452)</f>
        <v>CONTRAT</v>
      </c>
      <c r="D452" t="str">
        <f>IF(ISBLANK('ENGAGEMENTS 2026'!C452),"",'ENGAGEMENTS 2026'!G452)</f>
        <v xml:space="preserve">Location d’immeuble </v>
      </c>
      <c r="E452" t="str">
        <f>IF(ISBLANK('ENGAGEMENTS 2026'!C452),"",'ENGAGEMENTS 2026'!I452)</f>
        <v>APPROUVE</v>
      </c>
      <c r="F452">
        <f>IF(ISBLANK('ENGAGEMENTS 2026'!C452),"",'ENGAGEMENTS 2026'!J452)</f>
        <v>20000468</v>
      </c>
      <c r="G452" t="str">
        <f>IF(ISBLANK('ENGAGEMENTS 2026'!C452),"",'ENGAGEMENTS 2026'!M452)</f>
        <v>FONCTIONNEMENT</v>
      </c>
      <c r="H452" t="str">
        <f>IF(ISBLANK('ENGAGEMENTS 2026'!C452),"",'ENGAGEMENTS 2026'!AF452)</f>
        <v>ENGAGE</v>
      </c>
      <c r="I452" t="str">
        <f>IF(ISBLANK('ENGAGEMENTS 2026'!C452),"",'ENGAGEMENTS 2026'!H452)</f>
        <v>VALIDE</v>
      </c>
      <c r="J452" s="72">
        <f>IF(ISBLANK('ENGAGEMENTS 2026'!C452),"",IF(AND(OR($E452="INFRUCTUEUX",$E452="ANNULE"),$C452="AOO-M"),'ENGAGEMENTS 2026'!P452,IF($H452="EN COURS DE PREENGAGEMENT",'ENGAGEMENTS 2026'!O452,IF($H452="PREENGAGE",IF($E452="ATTRIBUE",'ENGAGEMENTS 2026'!AE452,'ENGAGEMENTS 2026'!O452),'ENGAGEMENTS 2026'!AE452))))</f>
        <v>25525.52</v>
      </c>
      <c r="K452" s="97" t="str">
        <f>IF(ISBLANK('ENGAGEMENTS 2026'!W452),"",'ENGAGEMENTS 2026'!W452)</f>
        <v/>
      </c>
      <c r="L452" s="73" t="str">
        <f t="shared" ca="1" si="14"/>
        <v/>
      </c>
      <c r="M452" t="str">
        <f t="shared" si="15"/>
        <v>Engagé</v>
      </c>
      <c r="N452" t="str">
        <f>IF(ISBLANK('ENGAGEMENTS 2026'!C452),"",'ENGAGEMENTS 2026'!L452)</f>
        <v>Ordinaire</v>
      </c>
      <c r="O452" t="str">
        <f>IF(ISBLANK('ENGAGEMENTS 2026'!C452),"",'ENGAGEMENTS 2026'!M452)</f>
        <v>FONCTIONNEMENT</v>
      </c>
      <c r="P452" t="str">
        <f>IF(ISBLANK('ENGAGEMENTS 2026'!C452),"",'ENGAGEMENTS 2026'!K452)</f>
        <v>NON CONCERNE</v>
      </c>
      <c r="Q452" t="str">
        <f>IF($A452="","",IF(OR($E452="INFRUCTUEUX",$E452="ANNULE"),$A452&amp;"|"&amp;(COUNTIFS($A$2:$A452,$A452,$E$2:$E452,"INFRUCTUEUX")+COUNTIFS($A$2:$A452,$A452,$E$2:$E452,"ANNULE")),""))</f>
        <v/>
      </c>
    </row>
    <row r="453" spans="1:17" x14ac:dyDescent="0.25">
      <c r="A453" t="str">
        <f>IF(ISBLANK('ENGAGEMENTS 2026'!C453),"",IF('ENGAGEMENTS 2026'!C453="DTSI","DCT",'ENGAGEMENTS 2026'!C453))</f>
        <v>DPMG</v>
      </c>
      <c r="B453" t="str">
        <f>IF(ISBLANK('ENGAGEMENTS 2026'!C453),"",'ENGAGEMENTS 2026'!D453)</f>
        <v>RECONDUCTIBLE</v>
      </c>
      <c r="C453" t="str">
        <f>IF(ISBLANK('ENGAGEMENTS 2026'!C453),"",'ENGAGEMENTS 2026'!E453)</f>
        <v>CONTRAT</v>
      </c>
      <c r="D453" t="str">
        <f>IF(ISBLANK('ENGAGEMENTS 2026'!C453),"",'ENGAGEMENTS 2026'!G453)</f>
        <v xml:space="preserve">Location d’immeuble </v>
      </c>
      <c r="E453" t="str">
        <f>IF(ISBLANK('ENGAGEMENTS 2026'!C453),"",'ENGAGEMENTS 2026'!I453)</f>
        <v>APPROUVE</v>
      </c>
      <c r="F453">
        <f>IF(ISBLANK('ENGAGEMENTS 2026'!C453),"",'ENGAGEMENTS 2026'!J453)</f>
        <v>20000469</v>
      </c>
      <c r="G453" t="str">
        <f>IF(ISBLANK('ENGAGEMENTS 2026'!C453),"",'ENGAGEMENTS 2026'!M453)</f>
        <v>FONCTIONNEMENT</v>
      </c>
      <c r="H453" t="str">
        <f>IF(ISBLANK('ENGAGEMENTS 2026'!C453),"",'ENGAGEMENTS 2026'!AF453)</f>
        <v>ENGAGE</v>
      </c>
      <c r="I453" t="str">
        <f>IF(ISBLANK('ENGAGEMENTS 2026'!C453),"",'ENGAGEMENTS 2026'!H453)</f>
        <v>VALIDE</v>
      </c>
      <c r="J453" s="72">
        <f>IF(ISBLANK('ENGAGEMENTS 2026'!C453),"",IF(AND(OR($E453="INFRUCTUEUX",$E453="ANNULE"),$C453="AOO-M"),'ENGAGEMENTS 2026'!P453,IF($H453="EN COURS DE PREENGAGEMENT",'ENGAGEMENTS 2026'!O453,IF($H453="PREENGAGE",IF($E453="ATTRIBUE",'ENGAGEMENTS 2026'!AE453,'ENGAGEMENTS 2026'!O453),'ENGAGEMENTS 2026'!AE453))))</f>
        <v>25525.52</v>
      </c>
      <c r="K453" s="97" t="str">
        <f>IF(ISBLANK('ENGAGEMENTS 2026'!W453),"",'ENGAGEMENTS 2026'!W453)</f>
        <v/>
      </c>
      <c r="L453" s="73" t="str">
        <f t="shared" ca="1" si="14"/>
        <v/>
      </c>
      <c r="M453" t="str">
        <f t="shared" si="15"/>
        <v>Engagé</v>
      </c>
      <c r="N453" t="str">
        <f>IF(ISBLANK('ENGAGEMENTS 2026'!C453),"",'ENGAGEMENTS 2026'!L453)</f>
        <v>Ordinaire</v>
      </c>
      <c r="O453" t="str">
        <f>IF(ISBLANK('ENGAGEMENTS 2026'!C453),"",'ENGAGEMENTS 2026'!M453)</f>
        <v>FONCTIONNEMENT</v>
      </c>
      <c r="P453" t="str">
        <f>IF(ISBLANK('ENGAGEMENTS 2026'!C453),"",'ENGAGEMENTS 2026'!K453)</f>
        <v>NON CONCERNE</v>
      </c>
      <c r="Q453" t="str">
        <f>IF($A453="","",IF(OR($E453="INFRUCTUEUX",$E453="ANNULE"),$A453&amp;"|"&amp;(COUNTIFS($A$2:$A453,$A453,$E$2:$E453,"INFRUCTUEUX")+COUNTIFS($A$2:$A453,$A453,$E$2:$E453,"ANNULE")),""))</f>
        <v/>
      </c>
    </row>
    <row r="454" spans="1:17" x14ac:dyDescent="0.25">
      <c r="A454" t="str">
        <f>IF(ISBLANK('ENGAGEMENTS 2026'!C454),"",IF('ENGAGEMENTS 2026'!C454="DTSI","DCT",'ENGAGEMENTS 2026'!C454))</f>
        <v>DPMG</v>
      </c>
      <c r="B454" t="str">
        <f>IF(ISBLANK('ENGAGEMENTS 2026'!C454),"",'ENGAGEMENTS 2026'!D454)</f>
        <v>RECONDUCTIBLE</v>
      </c>
      <c r="C454" t="str">
        <f>IF(ISBLANK('ENGAGEMENTS 2026'!C454),"",'ENGAGEMENTS 2026'!E454)</f>
        <v>CONTRAT</v>
      </c>
      <c r="D454" t="str">
        <f>IF(ISBLANK('ENGAGEMENTS 2026'!C454),"",'ENGAGEMENTS 2026'!G454)</f>
        <v xml:space="preserve">Location d’immeuble </v>
      </c>
      <c r="E454" t="str">
        <f>IF(ISBLANK('ENGAGEMENTS 2026'!C454),"",'ENGAGEMENTS 2026'!I454)</f>
        <v>APPROUVE</v>
      </c>
      <c r="F454">
        <f>IF(ISBLANK('ENGAGEMENTS 2026'!C454),"",'ENGAGEMENTS 2026'!J454)</f>
        <v>20000451</v>
      </c>
      <c r="G454" t="str">
        <f>IF(ISBLANK('ENGAGEMENTS 2026'!C454),"",'ENGAGEMENTS 2026'!M454)</f>
        <v>FONCTIONNEMENT</v>
      </c>
      <c r="H454" t="str">
        <f>IF(ISBLANK('ENGAGEMENTS 2026'!C454),"",'ENGAGEMENTS 2026'!AF454)</f>
        <v>ENGAGE</v>
      </c>
      <c r="I454" t="str">
        <f>IF(ISBLANK('ENGAGEMENTS 2026'!C454),"",'ENGAGEMENTS 2026'!H454)</f>
        <v>VALIDE</v>
      </c>
      <c r="J454" s="72">
        <f>IF(ISBLANK('ENGAGEMENTS 2026'!C454),"",IF(AND(OR($E454="INFRUCTUEUX",$E454="ANNULE"),$C454="AOO-M"),'ENGAGEMENTS 2026'!P454,IF($H454="EN COURS DE PREENGAGEMENT",'ENGAGEMENTS 2026'!O454,IF($H454="PREENGAGE",IF($E454="ATTRIBUE",'ENGAGEMENTS 2026'!AE454,'ENGAGEMENTS 2026'!O454),'ENGAGEMENTS 2026'!AE454))))</f>
        <v>88245</v>
      </c>
      <c r="K454" s="97" t="str">
        <f>IF(ISBLANK('ENGAGEMENTS 2026'!W454),"",'ENGAGEMENTS 2026'!W454)</f>
        <v/>
      </c>
      <c r="L454" s="73" t="str">
        <f t="shared" ca="1" si="14"/>
        <v/>
      </c>
      <c r="M454" t="str">
        <f t="shared" si="15"/>
        <v>Engagé</v>
      </c>
      <c r="N454" t="str">
        <f>IF(ISBLANK('ENGAGEMENTS 2026'!C454),"",'ENGAGEMENTS 2026'!L454)</f>
        <v>Ordinaire</v>
      </c>
      <c r="O454" t="str">
        <f>IF(ISBLANK('ENGAGEMENTS 2026'!C454),"",'ENGAGEMENTS 2026'!M454)</f>
        <v>FONCTIONNEMENT</v>
      </c>
      <c r="P454" t="str">
        <f>IF(ISBLANK('ENGAGEMENTS 2026'!C454),"",'ENGAGEMENTS 2026'!K454)</f>
        <v>NON CONCERNE</v>
      </c>
      <c r="Q454" t="str">
        <f>IF($A454="","",IF(OR($E454="INFRUCTUEUX",$E454="ANNULE"),$A454&amp;"|"&amp;(COUNTIFS($A$2:$A454,$A454,$E$2:$E454,"INFRUCTUEUX")+COUNTIFS($A$2:$A454,$A454,$E$2:$E454,"ANNULE")),""))</f>
        <v/>
      </c>
    </row>
    <row r="455" spans="1:17" x14ac:dyDescent="0.25">
      <c r="A455" t="str">
        <f>IF(ISBLANK('ENGAGEMENTS 2026'!C455),"",IF('ENGAGEMENTS 2026'!C455="DTSI","DCT",'ENGAGEMENTS 2026'!C455))</f>
        <v>DPMG</v>
      </c>
      <c r="B455" t="str">
        <f>IF(ISBLANK('ENGAGEMENTS 2026'!C455),"",'ENGAGEMENTS 2026'!D455)</f>
        <v>RECONDUCTIBLE</v>
      </c>
      <c r="C455" t="str">
        <f>IF(ISBLANK('ENGAGEMENTS 2026'!C455),"",'ENGAGEMENTS 2026'!E455)</f>
        <v>CONTRAT</v>
      </c>
      <c r="D455" t="str">
        <f>IF(ISBLANK('ENGAGEMENTS 2026'!C455),"",'ENGAGEMENTS 2026'!G455)</f>
        <v xml:space="preserve">Location d’immeuble </v>
      </c>
      <c r="E455" t="str">
        <f>IF(ISBLANK('ENGAGEMENTS 2026'!C455),"",'ENGAGEMENTS 2026'!I455)</f>
        <v>APPROUVE</v>
      </c>
      <c r="F455">
        <f>IF(ISBLANK('ENGAGEMENTS 2026'!C455),"",'ENGAGEMENTS 2026'!J455)</f>
        <v>20000668</v>
      </c>
      <c r="G455" t="str">
        <f>IF(ISBLANK('ENGAGEMENTS 2026'!C455),"",'ENGAGEMENTS 2026'!M455)</f>
        <v>FONCTIONNEMENT</v>
      </c>
      <c r="H455" t="str">
        <f>IF(ISBLANK('ENGAGEMENTS 2026'!C455),"",'ENGAGEMENTS 2026'!AF455)</f>
        <v>ENGAGE</v>
      </c>
      <c r="I455" t="str">
        <f>IF(ISBLANK('ENGAGEMENTS 2026'!C455),"",'ENGAGEMENTS 2026'!H455)</f>
        <v>VALIDE</v>
      </c>
      <c r="J455" s="72">
        <f>IF(ISBLANK('ENGAGEMENTS 2026'!C455),"",IF(AND(OR($E455="INFRUCTUEUX",$E455="ANNULE"),$C455="AOO-M"),'ENGAGEMENTS 2026'!P455,IF($H455="EN COURS DE PREENGAGEMENT",'ENGAGEMENTS 2026'!O455,IF($H455="PREENGAGE",IF($E455="ATTRIBUE",'ENGAGEMENTS 2026'!AE455,'ENGAGEMENTS 2026'!O455),'ENGAGEMENTS 2026'!AE455))))</f>
        <v>265585.03999999998</v>
      </c>
      <c r="K455" s="97" t="str">
        <f>IF(ISBLANK('ENGAGEMENTS 2026'!W455),"",'ENGAGEMENTS 2026'!W455)</f>
        <v/>
      </c>
      <c r="L455" s="73" t="str">
        <f t="shared" ca="1" si="14"/>
        <v/>
      </c>
      <c r="M455" t="str">
        <f t="shared" si="15"/>
        <v>Engagé</v>
      </c>
      <c r="N455" t="str">
        <f>IF(ISBLANK('ENGAGEMENTS 2026'!C455),"",'ENGAGEMENTS 2026'!L455)</f>
        <v>Ordinaire</v>
      </c>
      <c r="O455" t="str">
        <f>IF(ISBLANK('ENGAGEMENTS 2026'!C455),"",'ENGAGEMENTS 2026'!M455)</f>
        <v>FONCTIONNEMENT</v>
      </c>
      <c r="P455" t="str">
        <f>IF(ISBLANK('ENGAGEMENTS 2026'!C455),"",'ENGAGEMENTS 2026'!K455)</f>
        <v>NON CONCERNE</v>
      </c>
      <c r="Q455" t="str">
        <f>IF($A455="","",IF(OR($E455="INFRUCTUEUX",$E455="ANNULE"),$A455&amp;"|"&amp;(COUNTIFS($A$2:$A455,$A455,$E$2:$E455,"INFRUCTUEUX")+COUNTIFS($A$2:$A455,$A455,$E$2:$E455,"ANNULE")),""))</f>
        <v/>
      </c>
    </row>
    <row r="456" spans="1:17" x14ac:dyDescent="0.25">
      <c r="A456" t="str">
        <f>IF(ISBLANK('ENGAGEMENTS 2026'!C456),"",IF('ENGAGEMENTS 2026'!C456="DTSI","DCT",'ENGAGEMENTS 2026'!C456))</f>
        <v>DPMG</v>
      </c>
      <c r="B456" t="str">
        <f>IF(ISBLANK('ENGAGEMENTS 2026'!C456),"",'ENGAGEMENTS 2026'!D456)</f>
        <v>RECONDUCTIBLE</v>
      </c>
      <c r="C456" t="str">
        <f>IF(ISBLANK('ENGAGEMENTS 2026'!C456),"",'ENGAGEMENTS 2026'!E456)</f>
        <v>CONTRAT</v>
      </c>
      <c r="D456" t="str">
        <f>IF(ISBLANK('ENGAGEMENTS 2026'!C456),"",'ENGAGEMENTS 2026'!G456)</f>
        <v xml:space="preserve">Location d’immeuble </v>
      </c>
      <c r="E456" t="str">
        <f>IF(ISBLANK('ENGAGEMENTS 2026'!C456),"",'ENGAGEMENTS 2026'!I456)</f>
        <v>APPROUVE</v>
      </c>
      <c r="F456">
        <f>IF(ISBLANK('ENGAGEMENTS 2026'!C456),"",'ENGAGEMENTS 2026'!J456)</f>
        <v>20000480</v>
      </c>
      <c r="G456" t="str">
        <f>IF(ISBLANK('ENGAGEMENTS 2026'!C456),"",'ENGAGEMENTS 2026'!M456)</f>
        <v>FONCTIONNEMENT</v>
      </c>
      <c r="H456" t="str">
        <f>IF(ISBLANK('ENGAGEMENTS 2026'!C456),"",'ENGAGEMENTS 2026'!AF456)</f>
        <v>ENGAGE</v>
      </c>
      <c r="I456" t="str">
        <f>IF(ISBLANK('ENGAGEMENTS 2026'!C456),"",'ENGAGEMENTS 2026'!H456)</f>
        <v>VALIDE</v>
      </c>
      <c r="J456" s="72">
        <f>IF(ISBLANK('ENGAGEMENTS 2026'!C456),"",IF(AND(OR($E456="INFRUCTUEUX",$E456="ANNULE"),$C456="AOO-M"),'ENGAGEMENTS 2026'!P456,IF($H456="EN COURS DE PREENGAGEMENT",'ENGAGEMENTS 2026'!O456,IF($H456="PREENGAGE",IF($E456="ATTRIBUE",'ENGAGEMENTS 2026'!AE456,'ENGAGEMENTS 2026'!O456),'ENGAGEMENTS 2026'!AE456))))</f>
        <v>135907.6</v>
      </c>
      <c r="K456" s="97" t="str">
        <f>IF(ISBLANK('ENGAGEMENTS 2026'!W456),"",'ENGAGEMENTS 2026'!W456)</f>
        <v/>
      </c>
      <c r="L456" s="73" t="str">
        <f t="shared" ca="1" si="14"/>
        <v/>
      </c>
      <c r="M456" t="str">
        <f t="shared" si="15"/>
        <v>Engagé</v>
      </c>
      <c r="N456" t="str">
        <f>IF(ISBLANK('ENGAGEMENTS 2026'!C456),"",'ENGAGEMENTS 2026'!L456)</f>
        <v>Ordinaire</v>
      </c>
      <c r="O456" t="str">
        <f>IF(ISBLANK('ENGAGEMENTS 2026'!C456),"",'ENGAGEMENTS 2026'!M456)</f>
        <v>FONCTIONNEMENT</v>
      </c>
      <c r="P456" t="str">
        <f>IF(ISBLANK('ENGAGEMENTS 2026'!C456),"",'ENGAGEMENTS 2026'!K456)</f>
        <v>NON CONCERNE</v>
      </c>
      <c r="Q456" t="str">
        <f>IF($A456="","",IF(OR($E456="INFRUCTUEUX",$E456="ANNULE"),$A456&amp;"|"&amp;(COUNTIFS($A$2:$A456,$A456,$E$2:$E456,"INFRUCTUEUX")+COUNTIFS($A$2:$A456,$A456,$E$2:$E456,"ANNULE")),""))</f>
        <v/>
      </c>
    </row>
    <row r="457" spans="1:17" x14ac:dyDescent="0.25">
      <c r="A457" t="str">
        <f>IF(ISBLANK('ENGAGEMENTS 2026'!C457),"",IF('ENGAGEMENTS 2026'!C457="DTSI","DCT",'ENGAGEMENTS 2026'!C457))</f>
        <v>DPMG</v>
      </c>
      <c r="B457" t="str">
        <f>IF(ISBLANK('ENGAGEMENTS 2026'!C457),"",'ENGAGEMENTS 2026'!D457)</f>
        <v>RECONDUCTIBLE</v>
      </c>
      <c r="C457" t="str">
        <f>IF(ISBLANK('ENGAGEMENTS 2026'!C457),"",'ENGAGEMENTS 2026'!E457)</f>
        <v>CONTRAT</v>
      </c>
      <c r="D457" t="str">
        <f>IF(ISBLANK('ENGAGEMENTS 2026'!C457),"",'ENGAGEMENTS 2026'!G457)</f>
        <v xml:space="preserve">Location d’immeuble </v>
      </c>
      <c r="E457" t="str">
        <f>IF(ISBLANK('ENGAGEMENTS 2026'!C457),"",'ENGAGEMENTS 2026'!I457)</f>
        <v>APPROUVE</v>
      </c>
      <c r="F457">
        <f>IF(ISBLANK('ENGAGEMENTS 2026'!C457),"",'ENGAGEMENTS 2026'!J457)</f>
        <v>20000482</v>
      </c>
      <c r="G457" t="str">
        <f>IF(ISBLANK('ENGAGEMENTS 2026'!C457),"",'ENGAGEMENTS 2026'!M457)</f>
        <v>FONCTIONNEMENT</v>
      </c>
      <c r="H457" t="str">
        <f>IF(ISBLANK('ENGAGEMENTS 2026'!C457),"",'ENGAGEMENTS 2026'!AF457)</f>
        <v>ENGAGE</v>
      </c>
      <c r="I457" t="str">
        <f>IF(ISBLANK('ENGAGEMENTS 2026'!C457),"",'ENGAGEMENTS 2026'!H457)</f>
        <v>VALIDE</v>
      </c>
      <c r="J457" s="72">
        <f>IF(ISBLANK('ENGAGEMENTS 2026'!C457),"",IF(AND(OR($E457="INFRUCTUEUX",$E457="ANNULE"),$C457="AOO-M"),'ENGAGEMENTS 2026'!P457,IF($H457="EN COURS DE PREENGAGEMENT",'ENGAGEMENTS 2026'!O457,IF($H457="PREENGAGE",IF($E457="ATTRIBUE",'ENGAGEMENTS 2026'!AE457,'ENGAGEMENTS 2026'!O457),'ENGAGEMENTS 2026'!AE457))))</f>
        <v>1863740.64</v>
      </c>
      <c r="K457" s="97" t="str">
        <f>IF(ISBLANK('ENGAGEMENTS 2026'!W457),"",'ENGAGEMENTS 2026'!W457)</f>
        <v/>
      </c>
      <c r="L457" s="73" t="str">
        <f t="shared" ca="1" si="14"/>
        <v/>
      </c>
      <c r="M457" t="str">
        <f t="shared" si="15"/>
        <v>Engagé</v>
      </c>
      <c r="N457" t="str">
        <f>IF(ISBLANK('ENGAGEMENTS 2026'!C457),"",'ENGAGEMENTS 2026'!L457)</f>
        <v>Ordinaire</v>
      </c>
      <c r="O457" t="str">
        <f>IF(ISBLANK('ENGAGEMENTS 2026'!C457),"",'ENGAGEMENTS 2026'!M457)</f>
        <v>FONCTIONNEMENT</v>
      </c>
      <c r="P457" t="str">
        <f>IF(ISBLANK('ENGAGEMENTS 2026'!C457),"",'ENGAGEMENTS 2026'!K457)</f>
        <v>NON CONCERNE</v>
      </c>
      <c r="Q457" t="str">
        <f>IF($A457="","",IF(OR($E457="INFRUCTUEUX",$E457="ANNULE"),$A457&amp;"|"&amp;(COUNTIFS($A$2:$A457,$A457,$E$2:$E457,"INFRUCTUEUX")+COUNTIFS($A$2:$A457,$A457,$E$2:$E457,"ANNULE")),""))</f>
        <v/>
      </c>
    </row>
    <row r="458" spans="1:17" x14ac:dyDescent="0.25">
      <c r="A458" t="str">
        <f>IF(ISBLANK('ENGAGEMENTS 2026'!C458),"",IF('ENGAGEMENTS 2026'!C458="DTSI","DCT",'ENGAGEMENTS 2026'!C458))</f>
        <v>DPMG</v>
      </c>
      <c r="B458" t="str">
        <f>IF(ISBLANK('ENGAGEMENTS 2026'!C458),"",'ENGAGEMENTS 2026'!D458)</f>
        <v>RECONDUCTIBLE</v>
      </c>
      <c r="C458" t="str">
        <f>IF(ISBLANK('ENGAGEMENTS 2026'!C458),"",'ENGAGEMENTS 2026'!E458)</f>
        <v>CONTRAT</v>
      </c>
      <c r="D458" t="str">
        <f>IF(ISBLANK('ENGAGEMENTS 2026'!C458),"",'ENGAGEMENTS 2026'!G458)</f>
        <v xml:space="preserve">Location d’immeuble </v>
      </c>
      <c r="E458" t="str">
        <f>IF(ISBLANK('ENGAGEMENTS 2026'!C458),"",'ENGAGEMENTS 2026'!I458)</f>
        <v>APPROUVE</v>
      </c>
      <c r="F458">
        <f>IF(ISBLANK('ENGAGEMENTS 2026'!C458),"",'ENGAGEMENTS 2026'!J458)</f>
        <v>20000464</v>
      </c>
      <c r="G458" t="str">
        <f>IF(ISBLANK('ENGAGEMENTS 2026'!C458),"",'ENGAGEMENTS 2026'!M458)</f>
        <v>FONCTIONNEMENT</v>
      </c>
      <c r="H458" t="str">
        <f>IF(ISBLANK('ENGAGEMENTS 2026'!C458),"",'ENGAGEMENTS 2026'!AF458)</f>
        <v>ENGAGE</v>
      </c>
      <c r="I458" t="str">
        <f>IF(ISBLANK('ENGAGEMENTS 2026'!C458),"",'ENGAGEMENTS 2026'!H458)</f>
        <v>VALIDE</v>
      </c>
      <c r="J458" s="72">
        <f>IF(ISBLANK('ENGAGEMENTS 2026'!C458),"",IF(AND(OR($E458="INFRUCTUEUX",$E458="ANNULE"),$C458="AOO-M"),'ENGAGEMENTS 2026'!P458,IF($H458="EN COURS DE PREENGAGEMENT",'ENGAGEMENTS 2026'!O458,IF($H458="PREENGAGE",IF($E458="ATTRIBUE",'ENGAGEMENTS 2026'!AE458,'ENGAGEMENTS 2026'!O458),'ENGAGEMENTS 2026'!AE458))))</f>
        <v>1553117.28</v>
      </c>
      <c r="K458" s="97" t="str">
        <f>IF(ISBLANK('ENGAGEMENTS 2026'!W458),"",'ENGAGEMENTS 2026'!W458)</f>
        <v/>
      </c>
      <c r="L458" s="73" t="str">
        <f t="shared" ca="1" si="14"/>
        <v/>
      </c>
      <c r="M458" t="str">
        <f t="shared" si="15"/>
        <v>Engagé</v>
      </c>
      <c r="N458" t="str">
        <f>IF(ISBLANK('ENGAGEMENTS 2026'!C458),"",'ENGAGEMENTS 2026'!L458)</f>
        <v>Ordinaire</v>
      </c>
      <c r="O458" t="str">
        <f>IF(ISBLANK('ENGAGEMENTS 2026'!C458),"",'ENGAGEMENTS 2026'!M458)</f>
        <v>FONCTIONNEMENT</v>
      </c>
      <c r="P458" t="str">
        <f>IF(ISBLANK('ENGAGEMENTS 2026'!C458),"",'ENGAGEMENTS 2026'!K458)</f>
        <v>NON CONCERNE</v>
      </c>
      <c r="Q458" t="str">
        <f>IF($A458="","",IF(OR($E458="INFRUCTUEUX",$E458="ANNULE"),$A458&amp;"|"&amp;(COUNTIFS($A$2:$A458,$A458,$E$2:$E458,"INFRUCTUEUX")+COUNTIFS($A$2:$A458,$A458,$E$2:$E458,"ANNULE")),""))</f>
        <v/>
      </c>
    </row>
    <row r="459" spans="1:17" x14ac:dyDescent="0.25">
      <c r="A459" t="str">
        <f>IF(ISBLANK('ENGAGEMENTS 2026'!C459),"",IF('ENGAGEMENTS 2026'!C459="DTSI","DCT",'ENGAGEMENTS 2026'!C459))</f>
        <v>DPMG</v>
      </c>
      <c r="B459" t="str">
        <f>IF(ISBLANK('ENGAGEMENTS 2026'!C459),"",'ENGAGEMENTS 2026'!D459)</f>
        <v>RECONDUCTIBLE</v>
      </c>
      <c r="C459" t="str">
        <f>IF(ISBLANK('ENGAGEMENTS 2026'!C459),"",'ENGAGEMENTS 2026'!E459)</f>
        <v>CONTRAT</v>
      </c>
      <c r="D459" t="str">
        <f>IF(ISBLANK('ENGAGEMENTS 2026'!C459),"",'ENGAGEMENTS 2026'!G459)</f>
        <v xml:space="preserve">Location d’immeuble </v>
      </c>
      <c r="E459" t="str">
        <f>IF(ISBLANK('ENGAGEMENTS 2026'!C459),"",'ENGAGEMENTS 2026'!I459)</f>
        <v>APPROUVE</v>
      </c>
      <c r="F459">
        <f>IF(ISBLANK('ENGAGEMENTS 2026'!C459),"",'ENGAGEMENTS 2026'!J459)</f>
        <v>20000466</v>
      </c>
      <c r="G459" t="str">
        <f>IF(ISBLANK('ENGAGEMENTS 2026'!C459),"",'ENGAGEMENTS 2026'!M459)</f>
        <v>FONCTIONNEMENT</v>
      </c>
      <c r="H459" t="str">
        <f>IF(ISBLANK('ENGAGEMENTS 2026'!C459),"",'ENGAGEMENTS 2026'!AF459)</f>
        <v>ENGAGE</v>
      </c>
      <c r="I459" t="str">
        <f>IF(ISBLANK('ENGAGEMENTS 2026'!C459),"",'ENGAGEMENTS 2026'!H459)</f>
        <v>VALIDE</v>
      </c>
      <c r="J459" s="72">
        <f>IF(ISBLANK('ENGAGEMENTS 2026'!C459),"",IF(AND(OR($E459="INFRUCTUEUX",$E459="ANNULE"),$C459="AOO-M"),'ENGAGEMENTS 2026'!P459,IF($H459="EN COURS DE PREENGAGEMENT",'ENGAGEMENTS 2026'!O459,IF($H459="PREENGAGE",IF($E459="ATTRIBUE",'ENGAGEMENTS 2026'!AE459,'ENGAGEMENTS 2026'!O459),'ENGAGEMENTS 2026'!AE459))))</f>
        <v>1588415.4</v>
      </c>
      <c r="K459" s="97" t="str">
        <f>IF(ISBLANK('ENGAGEMENTS 2026'!W459),"",'ENGAGEMENTS 2026'!W459)</f>
        <v/>
      </c>
      <c r="L459" s="73" t="str">
        <f t="shared" ca="1" si="14"/>
        <v/>
      </c>
      <c r="M459" t="str">
        <f t="shared" si="15"/>
        <v>Engagé</v>
      </c>
      <c r="N459" t="str">
        <f>IF(ISBLANK('ENGAGEMENTS 2026'!C459),"",'ENGAGEMENTS 2026'!L459)</f>
        <v>Ordinaire</v>
      </c>
      <c r="O459" t="str">
        <f>IF(ISBLANK('ENGAGEMENTS 2026'!C459),"",'ENGAGEMENTS 2026'!M459)</f>
        <v>FONCTIONNEMENT</v>
      </c>
      <c r="P459" t="str">
        <f>IF(ISBLANK('ENGAGEMENTS 2026'!C459),"",'ENGAGEMENTS 2026'!K459)</f>
        <v>NON CONCERNE</v>
      </c>
      <c r="Q459" t="str">
        <f>IF($A459="","",IF(OR($E459="INFRUCTUEUX",$E459="ANNULE"),$A459&amp;"|"&amp;(COUNTIFS($A$2:$A459,$A459,$E$2:$E459,"INFRUCTUEUX")+COUNTIFS($A$2:$A459,$A459,$E$2:$E459,"ANNULE")),""))</f>
        <v/>
      </c>
    </row>
    <row r="460" spans="1:17" x14ac:dyDescent="0.25">
      <c r="A460" t="str">
        <f>IF(ISBLANK('ENGAGEMENTS 2026'!C460),"",IF('ENGAGEMENTS 2026'!C460="DTSI","DCT",'ENGAGEMENTS 2026'!C460))</f>
        <v>DPMG</v>
      </c>
      <c r="B460" t="str">
        <f>IF(ISBLANK('ENGAGEMENTS 2026'!C460),"",'ENGAGEMENTS 2026'!D460)</f>
        <v>RECONDUCTIBLE</v>
      </c>
      <c r="C460" t="str">
        <f>IF(ISBLANK('ENGAGEMENTS 2026'!C460),"",'ENGAGEMENTS 2026'!E460)</f>
        <v>CONTRAT</v>
      </c>
      <c r="D460" t="str">
        <f>IF(ISBLANK('ENGAGEMENTS 2026'!C460),"",'ENGAGEMENTS 2026'!G460)</f>
        <v xml:space="preserve">Location d’immeuble </v>
      </c>
      <c r="E460" t="str">
        <f>IF(ISBLANK('ENGAGEMENTS 2026'!C460),"",'ENGAGEMENTS 2026'!I460)</f>
        <v>APPROUVE</v>
      </c>
      <c r="F460">
        <f>IF(ISBLANK('ENGAGEMENTS 2026'!C460),"",'ENGAGEMENTS 2026'!J460)</f>
        <v>20000465</v>
      </c>
      <c r="G460" t="str">
        <f>IF(ISBLANK('ENGAGEMENTS 2026'!C460),"",'ENGAGEMENTS 2026'!M460)</f>
        <v>FONCTIONNEMENT</v>
      </c>
      <c r="H460" t="str">
        <f>IF(ISBLANK('ENGAGEMENTS 2026'!C460),"",'ENGAGEMENTS 2026'!AF460)</f>
        <v>ENGAGE</v>
      </c>
      <c r="I460" t="str">
        <f>IF(ISBLANK('ENGAGEMENTS 2026'!C460),"",'ENGAGEMENTS 2026'!H460)</f>
        <v>VALIDE</v>
      </c>
      <c r="J460" s="72">
        <f>IF(ISBLANK('ENGAGEMENTS 2026'!C460),"",IF(AND(OR($E460="INFRUCTUEUX",$E460="ANNULE"),$C460="AOO-M"),'ENGAGEMENTS 2026'!P460,IF($H460="EN COURS DE PREENGAGEMENT",'ENGAGEMENTS 2026'!O460,IF($H460="PREENGAGE",IF($E460="ATTRIBUE",'ENGAGEMENTS 2026'!AE460,'ENGAGEMENTS 2026'!O460),'ENGAGEMENTS 2026'!AE460))))</f>
        <v>529471.80000000005</v>
      </c>
      <c r="K460" s="97" t="str">
        <f>IF(ISBLANK('ENGAGEMENTS 2026'!W460),"",'ENGAGEMENTS 2026'!W460)</f>
        <v/>
      </c>
      <c r="L460" s="73" t="str">
        <f t="shared" ca="1" si="14"/>
        <v/>
      </c>
      <c r="M460" t="str">
        <f t="shared" si="15"/>
        <v>Engagé</v>
      </c>
      <c r="N460" t="str">
        <f>IF(ISBLANK('ENGAGEMENTS 2026'!C460),"",'ENGAGEMENTS 2026'!L460)</f>
        <v>Ordinaire</v>
      </c>
      <c r="O460" t="str">
        <f>IF(ISBLANK('ENGAGEMENTS 2026'!C460),"",'ENGAGEMENTS 2026'!M460)</f>
        <v>FONCTIONNEMENT</v>
      </c>
      <c r="P460" t="str">
        <f>IF(ISBLANK('ENGAGEMENTS 2026'!C460),"",'ENGAGEMENTS 2026'!K460)</f>
        <v>NON CONCERNE</v>
      </c>
      <c r="Q460" t="str">
        <f>IF($A460="","",IF(OR($E460="INFRUCTUEUX",$E460="ANNULE"),$A460&amp;"|"&amp;(COUNTIFS($A$2:$A460,$A460,$E$2:$E460,"INFRUCTUEUX")+COUNTIFS($A$2:$A460,$A460,$E$2:$E460,"ANNULE")),""))</f>
        <v/>
      </c>
    </row>
    <row r="461" spans="1:17" x14ac:dyDescent="0.25">
      <c r="A461" t="str">
        <f>IF(ISBLANK('ENGAGEMENTS 2026'!C461),"",IF('ENGAGEMENTS 2026'!C461="DTSI","DCT",'ENGAGEMENTS 2026'!C461))</f>
        <v>DPMG</v>
      </c>
      <c r="B461" t="str">
        <f>IF(ISBLANK('ENGAGEMENTS 2026'!C461),"",'ENGAGEMENTS 2026'!D461)</f>
        <v>RECONDUCTIBLE</v>
      </c>
      <c r="C461" t="str">
        <f>IF(ISBLANK('ENGAGEMENTS 2026'!C461),"",'ENGAGEMENTS 2026'!E461)</f>
        <v>CONTRAT</v>
      </c>
      <c r="D461" t="str">
        <f>IF(ISBLANK('ENGAGEMENTS 2026'!C461),"",'ENGAGEMENTS 2026'!G461)</f>
        <v xml:space="preserve">Location d’immeuble </v>
      </c>
      <c r="E461" t="str">
        <f>IF(ISBLANK('ENGAGEMENTS 2026'!C461),"",'ENGAGEMENTS 2026'!I461)</f>
        <v>APPROUVE</v>
      </c>
      <c r="F461">
        <f>IF(ISBLANK('ENGAGEMENTS 2026'!C461),"",'ENGAGEMENTS 2026'!J461)</f>
        <v>20000467</v>
      </c>
      <c r="G461" t="str">
        <f>IF(ISBLANK('ENGAGEMENTS 2026'!C461),"",'ENGAGEMENTS 2026'!M461)</f>
        <v>FONCTIONNEMENT</v>
      </c>
      <c r="H461" t="str">
        <f>IF(ISBLANK('ENGAGEMENTS 2026'!C461),"",'ENGAGEMENTS 2026'!AF461)</f>
        <v>ENGAGE</v>
      </c>
      <c r="I461" t="str">
        <f>IF(ISBLANK('ENGAGEMENTS 2026'!C461),"",'ENGAGEMENTS 2026'!H461)</f>
        <v>VALIDE</v>
      </c>
      <c r="J461" s="72">
        <f>IF(ISBLANK('ENGAGEMENTS 2026'!C461),"",IF(AND(OR($E461="INFRUCTUEUX",$E461="ANNULE"),$C461="AOO-M"),'ENGAGEMENTS 2026'!P461,IF($H461="EN COURS DE PREENGAGEMENT",'ENGAGEMENTS 2026'!O461,IF($H461="PREENGAGE",IF($E461="ATTRIBUE",'ENGAGEMENTS 2026'!AE461,'ENGAGEMENTS 2026'!O461),'ENGAGEMENTS 2026'!AE461))))</f>
        <v>641784</v>
      </c>
      <c r="K461" s="97" t="str">
        <f>IF(ISBLANK('ENGAGEMENTS 2026'!W461),"",'ENGAGEMENTS 2026'!W461)</f>
        <v/>
      </c>
      <c r="L461" s="73" t="str">
        <f t="shared" ca="1" si="14"/>
        <v/>
      </c>
      <c r="M461" t="str">
        <f t="shared" si="15"/>
        <v>Engagé</v>
      </c>
      <c r="N461" t="str">
        <f>IF(ISBLANK('ENGAGEMENTS 2026'!C461),"",'ENGAGEMENTS 2026'!L461)</f>
        <v>Ordinaire</v>
      </c>
      <c r="O461" t="str">
        <f>IF(ISBLANK('ENGAGEMENTS 2026'!C461),"",'ENGAGEMENTS 2026'!M461)</f>
        <v>FONCTIONNEMENT</v>
      </c>
      <c r="P461" t="str">
        <f>IF(ISBLANK('ENGAGEMENTS 2026'!C461),"",'ENGAGEMENTS 2026'!K461)</f>
        <v>NON CONCERNE</v>
      </c>
      <c r="Q461" t="str">
        <f>IF($A461="","",IF(OR($E461="INFRUCTUEUX",$E461="ANNULE"),$A461&amp;"|"&amp;(COUNTIFS($A$2:$A461,$A461,$E$2:$E461,"INFRUCTUEUX")+COUNTIFS($A$2:$A461,$A461,$E$2:$E461,"ANNULE")),""))</f>
        <v/>
      </c>
    </row>
    <row r="462" spans="1:17" x14ac:dyDescent="0.25">
      <c r="A462" t="str">
        <f>IF(ISBLANK('ENGAGEMENTS 2026'!C462),"",IF('ENGAGEMENTS 2026'!C462="DTSI","DCT",'ENGAGEMENTS 2026'!C462))</f>
        <v>DPMG</v>
      </c>
      <c r="B462" t="str">
        <f>IF(ISBLANK('ENGAGEMENTS 2026'!C462),"",'ENGAGEMENTS 2026'!D462)</f>
        <v>RECONDUCTIBLE</v>
      </c>
      <c r="C462" t="str">
        <f>IF(ISBLANK('ENGAGEMENTS 2026'!C462),"",'ENGAGEMENTS 2026'!E462)</f>
        <v>CONTRAT</v>
      </c>
      <c r="D462" t="str">
        <f>IF(ISBLANK('ENGAGEMENTS 2026'!C462),"",'ENGAGEMENTS 2026'!G462)</f>
        <v xml:space="preserve">Location d’immeuble </v>
      </c>
      <c r="E462" t="str">
        <f>IF(ISBLANK('ENGAGEMENTS 2026'!C462),"",'ENGAGEMENTS 2026'!I462)</f>
        <v>APPROUVE</v>
      </c>
      <c r="F462">
        <f>IF(ISBLANK('ENGAGEMENTS 2026'!C462),"",'ENGAGEMENTS 2026'!J462)</f>
        <v>20000472</v>
      </c>
      <c r="G462" t="str">
        <f>IF(ISBLANK('ENGAGEMENTS 2026'!C462),"",'ENGAGEMENTS 2026'!M462)</f>
        <v>FONCTIONNEMENT</v>
      </c>
      <c r="H462" t="str">
        <f>IF(ISBLANK('ENGAGEMENTS 2026'!C462),"",'ENGAGEMENTS 2026'!AF462)</f>
        <v>ENGAGE</v>
      </c>
      <c r="I462" t="str">
        <f>IF(ISBLANK('ENGAGEMENTS 2026'!C462),"",'ENGAGEMENTS 2026'!H462)</f>
        <v>VALIDE</v>
      </c>
      <c r="J462" s="72">
        <f>IF(ISBLANK('ENGAGEMENTS 2026'!C462),"",IF(AND(OR($E462="INFRUCTUEUX",$E462="ANNULE"),$C462="AOO-M"),'ENGAGEMENTS 2026'!P462,IF($H462="EN COURS DE PREENGAGEMENT",'ENGAGEMENTS 2026'!O462,IF($H462="PREENGAGE",IF($E462="ATTRIBUE",'ENGAGEMENTS 2026'!AE462,'ENGAGEMENTS 2026'!O462),'ENGAGEMENTS 2026'!AE462))))</f>
        <v>260724.72</v>
      </c>
      <c r="K462" s="97" t="str">
        <f>IF(ISBLANK('ENGAGEMENTS 2026'!W462),"",'ENGAGEMENTS 2026'!W462)</f>
        <v/>
      </c>
      <c r="L462" s="73" t="str">
        <f t="shared" ca="1" si="14"/>
        <v/>
      </c>
      <c r="M462" t="str">
        <f t="shared" si="15"/>
        <v>Engagé</v>
      </c>
      <c r="N462" t="str">
        <f>IF(ISBLANK('ENGAGEMENTS 2026'!C462),"",'ENGAGEMENTS 2026'!L462)</f>
        <v>Ordinaire</v>
      </c>
      <c r="O462" t="str">
        <f>IF(ISBLANK('ENGAGEMENTS 2026'!C462),"",'ENGAGEMENTS 2026'!M462)</f>
        <v>FONCTIONNEMENT</v>
      </c>
      <c r="P462" t="str">
        <f>IF(ISBLANK('ENGAGEMENTS 2026'!C462),"",'ENGAGEMENTS 2026'!K462)</f>
        <v>NON CONCERNE</v>
      </c>
      <c r="Q462" t="str">
        <f>IF($A462="","",IF(OR($E462="INFRUCTUEUX",$E462="ANNULE"),$A462&amp;"|"&amp;(COUNTIFS($A$2:$A462,$A462,$E$2:$E462,"INFRUCTUEUX")+COUNTIFS($A$2:$A462,$A462,$E$2:$E462,"ANNULE")),""))</f>
        <v/>
      </c>
    </row>
    <row r="463" spans="1:17" x14ac:dyDescent="0.25">
      <c r="A463" t="str">
        <f>IF(ISBLANK('ENGAGEMENTS 2026'!C463),"",IF('ENGAGEMENTS 2026'!C463="DTSI","DCT",'ENGAGEMENTS 2026'!C463))</f>
        <v>DPMG</v>
      </c>
      <c r="B463" t="str">
        <f>IF(ISBLANK('ENGAGEMENTS 2026'!C463),"",'ENGAGEMENTS 2026'!D463)</f>
        <v>RECONDUCTIBLE</v>
      </c>
      <c r="C463" t="str">
        <f>IF(ISBLANK('ENGAGEMENTS 2026'!C463),"",'ENGAGEMENTS 2026'!E463)</f>
        <v>CONTRAT</v>
      </c>
      <c r="D463" t="str">
        <f>IF(ISBLANK('ENGAGEMENTS 2026'!C463),"",'ENGAGEMENTS 2026'!G463)</f>
        <v xml:space="preserve">Location d’immeuble </v>
      </c>
      <c r="E463" t="str">
        <f>IF(ISBLANK('ENGAGEMENTS 2026'!C463),"",'ENGAGEMENTS 2026'!I463)</f>
        <v>APPROUVE</v>
      </c>
      <c r="F463">
        <f>IF(ISBLANK('ENGAGEMENTS 2026'!C463),"",'ENGAGEMENTS 2026'!J463)</f>
        <v>20000473</v>
      </c>
      <c r="G463" t="str">
        <f>IF(ISBLANK('ENGAGEMENTS 2026'!C463),"",'ENGAGEMENTS 2026'!M463)</f>
        <v>FONCTIONNEMENT</v>
      </c>
      <c r="H463" t="str">
        <f>IF(ISBLANK('ENGAGEMENTS 2026'!C463),"",'ENGAGEMENTS 2026'!AF463)</f>
        <v>ENGAGE</v>
      </c>
      <c r="I463" t="str">
        <f>IF(ISBLANK('ENGAGEMENTS 2026'!C463),"",'ENGAGEMENTS 2026'!H463)</f>
        <v>VALIDE</v>
      </c>
      <c r="J463" s="72">
        <f>IF(ISBLANK('ENGAGEMENTS 2026'!C463),"",IF(AND(OR($E463="INFRUCTUEUX",$E463="ANNULE"),$C463="AOO-M"),'ENGAGEMENTS 2026'!P463,IF($H463="EN COURS DE PREENGAGEMENT",'ENGAGEMENTS 2026'!O463,IF($H463="PREENGAGE",IF($E463="ATTRIBUE",'ENGAGEMENTS 2026'!AE463,'ENGAGEMENTS 2026'!O463),'ENGAGEMENTS 2026'!AE463))))</f>
        <v>260724.72</v>
      </c>
      <c r="K463" s="97" t="str">
        <f>IF(ISBLANK('ENGAGEMENTS 2026'!W463),"",'ENGAGEMENTS 2026'!W463)</f>
        <v/>
      </c>
      <c r="L463" s="73" t="str">
        <f t="shared" ca="1" si="14"/>
        <v/>
      </c>
      <c r="M463" t="str">
        <f t="shared" si="15"/>
        <v>Engagé</v>
      </c>
      <c r="N463" t="str">
        <f>IF(ISBLANK('ENGAGEMENTS 2026'!C463),"",'ENGAGEMENTS 2026'!L463)</f>
        <v>Ordinaire</v>
      </c>
      <c r="O463" t="str">
        <f>IF(ISBLANK('ENGAGEMENTS 2026'!C463),"",'ENGAGEMENTS 2026'!M463)</f>
        <v>FONCTIONNEMENT</v>
      </c>
      <c r="P463" t="str">
        <f>IF(ISBLANK('ENGAGEMENTS 2026'!C463),"",'ENGAGEMENTS 2026'!K463)</f>
        <v>NON CONCERNE</v>
      </c>
      <c r="Q463" t="str">
        <f>IF($A463="","",IF(OR($E463="INFRUCTUEUX",$E463="ANNULE"),$A463&amp;"|"&amp;(COUNTIFS($A$2:$A463,$A463,$E$2:$E463,"INFRUCTUEUX")+COUNTIFS($A$2:$A463,$A463,$E$2:$E463,"ANNULE")),""))</f>
        <v/>
      </c>
    </row>
    <row r="464" spans="1:17" x14ac:dyDescent="0.25">
      <c r="A464" t="str">
        <f>IF(ISBLANK('ENGAGEMENTS 2026'!C464),"",IF('ENGAGEMENTS 2026'!C464="DTSI","DCT",'ENGAGEMENTS 2026'!C464))</f>
        <v>DPMG</v>
      </c>
      <c r="B464" t="str">
        <f>IF(ISBLANK('ENGAGEMENTS 2026'!C464),"",'ENGAGEMENTS 2026'!D464)</f>
        <v>RECONDUCTIBLE</v>
      </c>
      <c r="C464" t="str">
        <f>IF(ISBLANK('ENGAGEMENTS 2026'!C464),"",'ENGAGEMENTS 2026'!E464)</f>
        <v>CONTRAT</v>
      </c>
      <c r="D464" t="str">
        <f>IF(ISBLANK('ENGAGEMENTS 2026'!C464),"",'ENGAGEMENTS 2026'!G464)</f>
        <v xml:space="preserve">Location d’immeuble </v>
      </c>
      <c r="E464" t="str">
        <f>IF(ISBLANK('ENGAGEMENTS 2026'!C464),"",'ENGAGEMENTS 2026'!I464)</f>
        <v>APPROUVE</v>
      </c>
      <c r="F464">
        <f>IF(ISBLANK('ENGAGEMENTS 2026'!C464),"",'ENGAGEMENTS 2026'!J464)</f>
        <v>20000474</v>
      </c>
      <c r="G464" t="str">
        <f>IF(ISBLANK('ENGAGEMENTS 2026'!C464),"",'ENGAGEMENTS 2026'!M464)</f>
        <v>FONCTIONNEMENT</v>
      </c>
      <c r="H464" t="str">
        <f>IF(ISBLANK('ENGAGEMENTS 2026'!C464),"",'ENGAGEMENTS 2026'!AF464)</f>
        <v>ENGAGE</v>
      </c>
      <c r="I464" t="str">
        <f>IF(ISBLANK('ENGAGEMENTS 2026'!C464),"",'ENGAGEMENTS 2026'!H464)</f>
        <v>VALIDE</v>
      </c>
      <c r="J464" s="72">
        <f>IF(ISBLANK('ENGAGEMENTS 2026'!C464),"",IF(AND(OR($E464="INFRUCTUEUX",$E464="ANNULE"),$C464="AOO-M"),'ENGAGEMENTS 2026'!P464,IF($H464="EN COURS DE PREENGAGEMENT",'ENGAGEMENTS 2026'!O464,IF($H464="PREENGAGE",IF($E464="ATTRIBUE",'ENGAGEMENTS 2026'!AE464,'ENGAGEMENTS 2026'!O464),'ENGAGEMENTS 2026'!AE464))))</f>
        <v>521449.44</v>
      </c>
      <c r="K464" s="97" t="str">
        <f>IF(ISBLANK('ENGAGEMENTS 2026'!W464),"",'ENGAGEMENTS 2026'!W464)</f>
        <v/>
      </c>
      <c r="L464" s="73" t="str">
        <f t="shared" ca="1" si="14"/>
        <v/>
      </c>
      <c r="M464" t="str">
        <f t="shared" si="15"/>
        <v>Engagé</v>
      </c>
      <c r="N464" t="str">
        <f>IF(ISBLANK('ENGAGEMENTS 2026'!C464),"",'ENGAGEMENTS 2026'!L464)</f>
        <v>Ordinaire</v>
      </c>
      <c r="O464" t="str">
        <f>IF(ISBLANK('ENGAGEMENTS 2026'!C464),"",'ENGAGEMENTS 2026'!M464)</f>
        <v>FONCTIONNEMENT</v>
      </c>
      <c r="P464" t="str">
        <f>IF(ISBLANK('ENGAGEMENTS 2026'!C464),"",'ENGAGEMENTS 2026'!K464)</f>
        <v>NON CONCERNE</v>
      </c>
      <c r="Q464" t="str">
        <f>IF($A464="","",IF(OR($E464="INFRUCTUEUX",$E464="ANNULE"),$A464&amp;"|"&amp;(COUNTIFS($A$2:$A464,$A464,$E$2:$E464,"INFRUCTUEUX")+COUNTIFS($A$2:$A464,$A464,$E$2:$E464,"ANNULE")),""))</f>
        <v/>
      </c>
    </row>
    <row r="465" spans="1:17" x14ac:dyDescent="0.25">
      <c r="A465" t="str">
        <f>IF(ISBLANK('ENGAGEMENTS 2026'!C465),"",IF('ENGAGEMENTS 2026'!C465="DTSI","DCT",'ENGAGEMENTS 2026'!C465))</f>
        <v>DPMG</v>
      </c>
      <c r="B465" t="str">
        <f>IF(ISBLANK('ENGAGEMENTS 2026'!C465),"",'ENGAGEMENTS 2026'!D465)</f>
        <v>RECONDUCTIBLE</v>
      </c>
      <c r="C465" t="str">
        <f>IF(ISBLANK('ENGAGEMENTS 2026'!C465),"",'ENGAGEMENTS 2026'!E465)</f>
        <v>CONTRAT</v>
      </c>
      <c r="D465" t="str">
        <f>IF(ISBLANK('ENGAGEMENTS 2026'!C465),"",'ENGAGEMENTS 2026'!G465)</f>
        <v xml:space="preserve">Location d’immeuble </v>
      </c>
      <c r="E465" t="str">
        <f>IF(ISBLANK('ENGAGEMENTS 2026'!C465),"",'ENGAGEMENTS 2026'!I465)</f>
        <v>APPROUVE</v>
      </c>
      <c r="F465">
        <f>IF(ISBLANK('ENGAGEMENTS 2026'!C465),"",'ENGAGEMENTS 2026'!J465)</f>
        <v>20000475</v>
      </c>
      <c r="G465" t="str">
        <f>IF(ISBLANK('ENGAGEMENTS 2026'!C465),"",'ENGAGEMENTS 2026'!M465)</f>
        <v>FONCTIONNEMENT</v>
      </c>
      <c r="H465" t="str">
        <f>IF(ISBLANK('ENGAGEMENTS 2026'!C465),"",'ENGAGEMENTS 2026'!AF465)</f>
        <v>ENGAGE</v>
      </c>
      <c r="I465" t="str">
        <f>IF(ISBLANK('ENGAGEMENTS 2026'!C465),"",'ENGAGEMENTS 2026'!H465)</f>
        <v>VALIDE</v>
      </c>
      <c r="J465" s="72">
        <f>IF(ISBLANK('ENGAGEMENTS 2026'!C465),"",IF(AND(OR($E465="INFRUCTUEUX",$E465="ANNULE"),$C465="AOO-M"),'ENGAGEMENTS 2026'!P465,IF($H465="EN COURS DE PREENGAGEMENT",'ENGAGEMENTS 2026'!O465,IF($H465="PREENGAGE",IF($E465="ATTRIBUE",'ENGAGEMENTS 2026'!AE465,'ENGAGEMENTS 2026'!O465),'ENGAGEMENTS 2026'!AE465))))</f>
        <v>521449.44</v>
      </c>
      <c r="K465" s="97" t="str">
        <f>IF(ISBLANK('ENGAGEMENTS 2026'!W465),"",'ENGAGEMENTS 2026'!W465)</f>
        <v/>
      </c>
      <c r="L465" s="73" t="str">
        <f t="shared" ca="1" si="14"/>
        <v/>
      </c>
      <c r="M465" t="str">
        <f t="shared" si="15"/>
        <v>Engagé</v>
      </c>
      <c r="N465" t="str">
        <f>IF(ISBLANK('ENGAGEMENTS 2026'!C465),"",'ENGAGEMENTS 2026'!L465)</f>
        <v>Ordinaire</v>
      </c>
      <c r="O465" t="str">
        <f>IF(ISBLANK('ENGAGEMENTS 2026'!C465),"",'ENGAGEMENTS 2026'!M465)</f>
        <v>FONCTIONNEMENT</v>
      </c>
      <c r="P465" t="str">
        <f>IF(ISBLANK('ENGAGEMENTS 2026'!C465),"",'ENGAGEMENTS 2026'!K465)</f>
        <v>NON CONCERNE</v>
      </c>
      <c r="Q465" t="str">
        <f>IF($A465="","",IF(OR($E465="INFRUCTUEUX",$E465="ANNULE"),$A465&amp;"|"&amp;(COUNTIFS($A$2:$A465,$A465,$E$2:$E465,"INFRUCTUEUX")+COUNTIFS($A$2:$A465,$A465,$E$2:$E465,"ANNULE")),""))</f>
        <v/>
      </c>
    </row>
    <row r="466" spans="1:17" x14ac:dyDescent="0.25">
      <c r="A466" t="str">
        <f>IF(ISBLANK('ENGAGEMENTS 2026'!C466),"",IF('ENGAGEMENTS 2026'!C466="DTSI","DCT",'ENGAGEMENTS 2026'!C466))</f>
        <v>DPMG</v>
      </c>
      <c r="B466" t="str">
        <f>IF(ISBLANK('ENGAGEMENTS 2026'!C466),"",'ENGAGEMENTS 2026'!D466)</f>
        <v>RECONDUCTIBLE</v>
      </c>
      <c r="C466" t="str">
        <f>IF(ISBLANK('ENGAGEMENTS 2026'!C466),"",'ENGAGEMENTS 2026'!E466)</f>
        <v>CONTRAT</v>
      </c>
      <c r="D466" t="str">
        <f>IF(ISBLANK('ENGAGEMENTS 2026'!C466),"",'ENGAGEMENTS 2026'!G466)</f>
        <v xml:space="preserve">Location d’immeuble </v>
      </c>
      <c r="E466" t="str">
        <f>IF(ISBLANK('ENGAGEMENTS 2026'!C466),"",'ENGAGEMENTS 2026'!I466)</f>
        <v>APPROUVE</v>
      </c>
      <c r="F466">
        <f>IF(ISBLANK('ENGAGEMENTS 2026'!C466),"",'ENGAGEMENTS 2026'!J466)</f>
        <v>20000476</v>
      </c>
      <c r="G466" t="str">
        <f>IF(ISBLANK('ENGAGEMENTS 2026'!C466),"",'ENGAGEMENTS 2026'!M466)</f>
        <v>FONCTIONNEMENT</v>
      </c>
      <c r="H466" t="str">
        <f>IF(ISBLANK('ENGAGEMENTS 2026'!C466),"",'ENGAGEMENTS 2026'!AF466)</f>
        <v>ENGAGE</v>
      </c>
      <c r="I466" t="str">
        <f>IF(ISBLANK('ENGAGEMENTS 2026'!C466),"",'ENGAGEMENTS 2026'!H466)</f>
        <v>VALIDE</v>
      </c>
      <c r="J466" s="72">
        <f>IF(ISBLANK('ENGAGEMENTS 2026'!C466),"",IF(AND(OR($E466="INFRUCTUEUX",$E466="ANNULE"),$C466="AOO-M"),'ENGAGEMENTS 2026'!P466,IF($H466="EN COURS DE PREENGAGEMENT",'ENGAGEMENTS 2026'!O466,IF($H466="PREENGAGE",IF($E466="ATTRIBUE",'ENGAGEMENTS 2026'!AE466,'ENGAGEMENTS 2026'!O466),'ENGAGEMENTS 2026'!AE466))))</f>
        <v>521449.44</v>
      </c>
      <c r="K466" s="97" t="str">
        <f>IF(ISBLANK('ENGAGEMENTS 2026'!W466),"",'ENGAGEMENTS 2026'!W466)</f>
        <v/>
      </c>
      <c r="L466" s="73" t="str">
        <f t="shared" ca="1" si="14"/>
        <v/>
      </c>
      <c r="M466" t="str">
        <f t="shared" si="15"/>
        <v>Engagé</v>
      </c>
      <c r="N466" t="str">
        <f>IF(ISBLANK('ENGAGEMENTS 2026'!C466),"",'ENGAGEMENTS 2026'!L466)</f>
        <v>Ordinaire</v>
      </c>
      <c r="O466" t="str">
        <f>IF(ISBLANK('ENGAGEMENTS 2026'!C466),"",'ENGAGEMENTS 2026'!M466)</f>
        <v>FONCTIONNEMENT</v>
      </c>
      <c r="P466" t="str">
        <f>IF(ISBLANK('ENGAGEMENTS 2026'!C466),"",'ENGAGEMENTS 2026'!K466)</f>
        <v>NON CONCERNE</v>
      </c>
      <c r="Q466" t="str">
        <f>IF($A466="","",IF(OR($E466="INFRUCTUEUX",$E466="ANNULE"),$A466&amp;"|"&amp;(COUNTIFS($A$2:$A466,$A466,$E$2:$E466,"INFRUCTUEUX")+COUNTIFS($A$2:$A466,$A466,$E$2:$E466,"ANNULE")),""))</f>
        <v/>
      </c>
    </row>
    <row r="467" spans="1:17" x14ac:dyDescent="0.25">
      <c r="A467" t="str">
        <f>IF(ISBLANK('ENGAGEMENTS 2026'!C467),"",IF('ENGAGEMENTS 2026'!C467="DTSI","DCT",'ENGAGEMENTS 2026'!C467))</f>
        <v>DPMG</v>
      </c>
      <c r="B467" t="str">
        <f>IF(ISBLANK('ENGAGEMENTS 2026'!C467),"",'ENGAGEMENTS 2026'!D467)</f>
        <v>RECONDUCTIBLE</v>
      </c>
      <c r="C467" t="str">
        <f>IF(ISBLANK('ENGAGEMENTS 2026'!C467),"",'ENGAGEMENTS 2026'!E467)</f>
        <v>CONTRAT</v>
      </c>
      <c r="D467" t="str">
        <f>IF(ISBLANK('ENGAGEMENTS 2026'!C467),"",'ENGAGEMENTS 2026'!G467)</f>
        <v xml:space="preserve">Location d’immeuble </v>
      </c>
      <c r="E467" t="str">
        <f>IF(ISBLANK('ENGAGEMENTS 2026'!C467),"",'ENGAGEMENTS 2026'!I467)</f>
        <v>APPROUVE</v>
      </c>
      <c r="F467">
        <f>IF(ISBLANK('ENGAGEMENTS 2026'!C467),"",'ENGAGEMENTS 2026'!J467)</f>
        <v>20000479</v>
      </c>
      <c r="G467" t="str">
        <f>IF(ISBLANK('ENGAGEMENTS 2026'!C467),"",'ENGAGEMENTS 2026'!M467)</f>
        <v>FONCTIONNEMENT</v>
      </c>
      <c r="H467" t="str">
        <f>IF(ISBLANK('ENGAGEMENTS 2026'!C467),"",'ENGAGEMENTS 2026'!AF467)</f>
        <v>ENGAGE</v>
      </c>
      <c r="I467" t="str">
        <f>IF(ISBLANK('ENGAGEMENTS 2026'!C467),"",'ENGAGEMENTS 2026'!H467)</f>
        <v>VALIDE</v>
      </c>
      <c r="J467" s="72">
        <f>IF(ISBLANK('ENGAGEMENTS 2026'!C467),"",IF(AND(OR($E467="INFRUCTUEUX",$E467="ANNULE"),$C467="AOO-M"),'ENGAGEMENTS 2026'!P467,IF($H467="EN COURS DE PREENGAGEMENT",'ENGAGEMENTS 2026'!O467,IF($H467="PREENGAGE",IF($E467="ATTRIBUE",'ENGAGEMENTS 2026'!AE467,'ENGAGEMENTS 2026'!O467),'ENGAGEMENTS 2026'!AE467))))</f>
        <v>75219.960000000006</v>
      </c>
      <c r="K467" s="97" t="str">
        <f>IF(ISBLANK('ENGAGEMENTS 2026'!W467),"",'ENGAGEMENTS 2026'!W467)</f>
        <v/>
      </c>
      <c r="L467" s="73" t="str">
        <f t="shared" ca="1" si="14"/>
        <v/>
      </c>
      <c r="M467" t="str">
        <f t="shared" si="15"/>
        <v>Engagé</v>
      </c>
      <c r="N467" t="str">
        <f>IF(ISBLANK('ENGAGEMENTS 2026'!C467),"",'ENGAGEMENTS 2026'!L467)</f>
        <v>Ordinaire</v>
      </c>
      <c r="O467" t="str">
        <f>IF(ISBLANK('ENGAGEMENTS 2026'!C467),"",'ENGAGEMENTS 2026'!M467)</f>
        <v>FONCTIONNEMENT</v>
      </c>
      <c r="P467" t="str">
        <f>IF(ISBLANK('ENGAGEMENTS 2026'!C467),"",'ENGAGEMENTS 2026'!K467)</f>
        <v>NON CONCERNE</v>
      </c>
      <c r="Q467" t="str">
        <f>IF($A467="","",IF(OR($E467="INFRUCTUEUX",$E467="ANNULE"),$A467&amp;"|"&amp;(COUNTIFS($A$2:$A467,$A467,$E$2:$E467,"INFRUCTUEUX")+COUNTIFS($A$2:$A467,$A467,$E$2:$E467,"ANNULE")),""))</f>
        <v/>
      </c>
    </row>
    <row r="468" spans="1:17" x14ac:dyDescent="0.25">
      <c r="A468" t="str">
        <f>IF(ISBLANK('ENGAGEMENTS 2026'!C468),"",IF('ENGAGEMENTS 2026'!C468="DTSI","DCT",'ENGAGEMENTS 2026'!C468))</f>
        <v>DPMG</v>
      </c>
      <c r="B468" t="str">
        <f>IF(ISBLANK('ENGAGEMENTS 2026'!C468),"",'ENGAGEMENTS 2026'!D468)</f>
        <v>RECONDUCTIBLE</v>
      </c>
      <c r="C468" t="str">
        <f>IF(ISBLANK('ENGAGEMENTS 2026'!C468),"",'ENGAGEMENTS 2026'!E468)</f>
        <v>CONTRAT</v>
      </c>
      <c r="D468" t="str">
        <f>IF(ISBLANK('ENGAGEMENTS 2026'!C468),"",'ENGAGEMENTS 2026'!G468)</f>
        <v xml:space="preserve">Location d’immeuble </v>
      </c>
      <c r="E468" t="str">
        <f>IF(ISBLANK('ENGAGEMENTS 2026'!C468),"",'ENGAGEMENTS 2026'!I468)</f>
        <v>APPROUVE</v>
      </c>
      <c r="F468">
        <f>IF(ISBLANK('ENGAGEMENTS 2026'!C468),"",'ENGAGEMENTS 2026'!J468)</f>
        <v>20000478</v>
      </c>
      <c r="G468" t="str">
        <f>IF(ISBLANK('ENGAGEMENTS 2026'!C468),"",'ENGAGEMENTS 2026'!M468)</f>
        <v>FONCTIONNEMENT</v>
      </c>
      <c r="H468" t="str">
        <f>IF(ISBLANK('ENGAGEMENTS 2026'!C468),"",'ENGAGEMENTS 2026'!AF468)</f>
        <v>ENGAGE</v>
      </c>
      <c r="I468" t="str">
        <f>IF(ISBLANK('ENGAGEMENTS 2026'!C468),"",'ENGAGEMENTS 2026'!H468)</f>
        <v>VALIDE</v>
      </c>
      <c r="J468" s="72">
        <f>IF(ISBLANK('ENGAGEMENTS 2026'!C468),"",IF(AND(OR($E468="INFRUCTUEUX",$E468="ANNULE"),$C468="AOO-M"),'ENGAGEMENTS 2026'!P468,IF($H468="EN COURS DE PREENGAGEMENT",'ENGAGEMENTS 2026'!O468,IF($H468="PREENGAGE",IF($E468="ATTRIBUE",'ENGAGEMENTS 2026'!AE468,'ENGAGEMENTS 2026'!O468),'ENGAGEMENTS 2026'!AE468))))</f>
        <v>38579.879999999997</v>
      </c>
      <c r="K468" s="97" t="str">
        <f>IF(ISBLANK('ENGAGEMENTS 2026'!W468),"",'ENGAGEMENTS 2026'!W468)</f>
        <v/>
      </c>
      <c r="L468" s="73" t="str">
        <f t="shared" ca="1" si="14"/>
        <v/>
      </c>
      <c r="M468" t="str">
        <f t="shared" si="15"/>
        <v>Engagé</v>
      </c>
      <c r="N468" t="str">
        <f>IF(ISBLANK('ENGAGEMENTS 2026'!C468),"",'ENGAGEMENTS 2026'!L468)</f>
        <v>Ordinaire</v>
      </c>
      <c r="O468" t="str">
        <f>IF(ISBLANK('ENGAGEMENTS 2026'!C468),"",'ENGAGEMENTS 2026'!M468)</f>
        <v>FONCTIONNEMENT</v>
      </c>
      <c r="P468" t="str">
        <f>IF(ISBLANK('ENGAGEMENTS 2026'!C468),"",'ENGAGEMENTS 2026'!K468)</f>
        <v>NON CONCERNE</v>
      </c>
      <c r="Q468" t="str">
        <f>IF($A468="","",IF(OR($E468="INFRUCTUEUX",$E468="ANNULE"),$A468&amp;"|"&amp;(COUNTIFS($A$2:$A468,$A468,$E$2:$E468,"INFRUCTUEUX")+COUNTIFS($A$2:$A468,$A468,$E$2:$E468,"ANNULE")),""))</f>
        <v/>
      </c>
    </row>
    <row r="469" spans="1:17" x14ac:dyDescent="0.25">
      <c r="A469" t="str">
        <f>IF(ISBLANK('ENGAGEMENTS 2026'!C469),"",IF('ENGAGEMENTS 2026'!C469="DTSI","DCT",'ENGAGEMENTS 2026'!C469))</f>
        <v>DPMG</v>
      </c>
      <c r="B469" t="str">
        <f>IF(ISBLANK('ENGAGEMENTS 2026'!C469),"",'ENGAGEMENTS 2026'!D469)</f>
        <v>RECONDUCTIBLE</v>
      </c>
      <c r="C469" t="str">
        <f>IF(ISBLANK('ENGAGEMENTS 2026'!C469),"",'ENGAGEMENTS 2026'!E469)</f>
        <v>CONTRAT</v>
      </c>
      <c r="D469" t="str">
        <f>IF(ISBLANK('ENGAGEMENTS 2026'!C469),"",'ENGAGEMENTS 2026'!G469)</f>
        <v xml:space="preserve">Location d’immeuble </v>
      </c>
      <c r="E469" t="str">
        <f>IF(ISBLANK('ENGAGEMENTS 2026'!C469),"",'ENGAGEMENTS 2026'!I469)</f>
        <v>APPROUVE</v>
      </c>
      <c r="F469">
        <f>IF(ISBLANK('ENGAGEMENTS 2026'!C469),"",'ENGAGEMENTS 2026'!J469)</f>
        <v>20000477</v>
      </c>
      <c r="G469" t="str">
        <f>IF(ISBLANK('ENGAGEMENTS 2026'!C469),"",'ENGAGEMENTS 2026'!M469)</f>
        <v>FONCTIONNEMENT</v>
      </c>
      <c r="H469" t="str">
        <f>IF(ISBLANK('ENGAGEMENTS 2026'!C469),"",'ENGAGEMENTS 2026'!AF469)</f>
        <v>ENGAGE</v>
      </c>
      <c r="I469" t="str">
        <f>IF(ISBLANK('ENGAGEMENTS 2026'!C469),"",'ENGAGEMENTS 2026'!H469)</f>
        <v>VALIDE</v>
      </c>
      <c r="J469" s="72">
        <f>IF(ISBLANK('ENGAGEMENTS 2026'!C469),"",IF(AND(OR($E469="INFRUCTUEUX",$E469="ANNULE"),$C469="AOO-M"),'ENGAGEMENTS 2026'!P469,IF($H469="EN COURS DE PREENGAGEMENT",'ENGAGEMENTS 2026'!O469,IF($H469="PREENGAGE",IF($E469="ATTRIBUE",'ENGAGEMENTS 2026'!AE469,'ENGAGEMENTS 2026'!O469),'ENGAGEMENTS 2026'!AE469))))</f>
        <v>319440</v>
      </c>
      <c r="K469" s="97" t="str">
        <f>IF(ISBLANK('ENGAGEMENTS 2026'!W469),"",'ENGAGEMENTS 2026'!W469)</f>
        <v/>
      </c>
      <c r="L469" s="73" t="str">
        <f t="shared" ca="1" si="14"/>
        <v/>
      </c>
      <c r="M469" t="str">
        <f t="shared" si="15"/>
        <v>Engagé</v>
      </c>
      <c r="N469" t="str">
        <f>IF(ISBLANK('ENGAGEMENTS 2026'!C469),"",'ENGAGEMENTS 2026'!L469)</f>
        <v>Ordinaire</v>
      </c>
      <c r="O469" t="str">
        <f>IF(ISBLANK('ENGAGEMENTS 2026'!C469),"",'ENGAGEMENTS 2026'!M469)</f>
        <v>FONCTIONNEMENT</v>
      </c>
      <c r="P469" t="str">
        <f>IF(ISBLANK('ENGAGEMENTS 2026'!C469),"",'ENGAGEMENTS 2026'!K469)</f>
        <v>NON CONCERNE</v>
      </c>
      <c r="Q469" t="str">
        <f>IF($A469="","",IF(OR($E469="INFRUCTUEUX",$E469="ANNULE"),$A469&amp;"|"&amp;(COUNTIFS($A$2:$A469,$A469,$E$2:$E469,"INFRUCTUEUX")+COUNTIFS($A$2:$A469,$A469,$E$2:$E469,"ANNULE")),""))</f>
        <v/>
      </c>
    </row>
    <row r="470" spans="1:17" x14ac:dyDescent="0.25">
      <c r="A470" t="str">
        <f>IF(ISBLANK('ENGAGEMENTS 2026'!C470),"",IF('ENGAGEMENTS 2026'!C470="DTSI","DCT",'ENGAGEMENTS 2026'!C470))</f>
        <v>DPMG</v>
      </c>
      <c r="B470" t="str">
        <f>IF(ISBLANK('ENGAGEMENTS 2026'!C470),"",'ENGAGEMENTS 2026'!D470)</f>
        <v>RECONDUCTIBLE</v>
      </c>
      <c r="C470" t="str">
        <f>IF(ISBLANK('ENGAGEMENTS 2026'!C470),"",'ENGAGEMENTS 2026'!E470)</f>
        <v>CONTRAT</v>
      </c>
      <c r="D470" t="str">
        <f>IF(ISBLANK('ENGAGEMENTS 2026'!C470),"",'ENGAGEMENTS 2026'!G470)</f>
        <v xml:space="preserve">Location d’immeuble </v>
      </c>
      <c r="E470" t="str">
        <f>IF(ISBLANK('ENGAGEMENTS 2026'!C470),"",'ENGAGEMENTS 2026'!I470)</f>
        <v>APPROUVE</v>
      </c>
      <c r="F470">
        <f>IF(ISBLANK('ENGAGEMENTS 2026'!C470),"",'ENGAGEMENTS 2026'!J470)</f>
        <v>20000462</v>
      </c>
      <c r="G470" t="str">
        <f>IF(ISBLANK('ENGAGEMENTS 2026'!C470),"",'ENGAGEMENTS 2026'!M470)</f>
        <v>FONCTIONNEMENT</v>
      </c>
      <c r="H470" t="str">
        <f>IF(ISBLANK('ENGAGEMENTS 2026'!C470),"",'ENGAGEMENTS 2026'!AF470)</f>
        <v>ENGAGE</v>
      </c>
      <c r="I470" t="str">
        <f>IF(ISBLANK('ENGAGEMENTS 2026'!C470),"",'ENGAGEMENTS 2026'!H470)</f>
        <v>VALIDE</v>
      </c>
      <c r="J470" s="72">
        <f>IF(ISBLANK('ENGAGEMENTS 2026'!C470),"",IF(AND(OR($E470="INFRUCTUEUX",$E470="ANNULE"),$C470="AOO-M"),'ENGAGEMENTS 2026'!P470,IF($H470="EN COURS DE PREENGAGEMENT",'ENGAGEMENTS 2026'!O470,IF($H470="PREENGAGE",IF($E470="ATTRIBUE",'ENGAGEMENTS 2026'!AE470,'ENGAGEMENTS 2026'!O470),'ENGAGEMENTS 2026'!AE470))))</f>
        <v>154608.95999999999</v>
      </c>
      <c r="K470" s="97" t="str">
        <f>IF(ISBLANK('ENGAGEMENTS 2026'!W470),"",'ENGAGEMENTS 2026'!W470)</f>
        <v/>
      </c>
      <c r="L470" s="73" t="str">
        <f t="shared" ca="1" si="14"/>
        <v/>
      </c>
      <c r="M470" t="str">
        <f t="shared" si="15"/>
        <v>Engagé</v>
      </c>
      <c r="N470" t="str">
        <f>IF(ISBLANK('ENGAGEMENTS 2026'!C470),"",'ENGAGEMENTS 2026'!L470)</f>
        <v>Ordinaire</v>
      </c>
      <c r="O470" t="str">
        <f>IF(ISBLANK('ENGAGEMENTS 2026'!C470),"",'ENGAGEMENTS 2026'!M470)</f>
        <v>FONCTIONNEMENT</v>
      </c>
      <c r="P470" t="str">
        <f>IF(ISBLANK('ENGAGEMENTS 2026'!C470),"",'ENGAGEMENTS 2026'!K470)</f>
        <v>NON CONCERNE</v>
      </c>
      <c r="Q470" t="str">
        <f>IF($A470="","",IF(OR($E470="INFRUCTUEUX",$E470="ANNULE"),$A470&amp;"|"&amp;(COUNTIFS($A$2:$A470,$A470,$E$2:$E470,"INFRUCTUEUX")+COUNTIFS($A$2:$A470,$A470,$E$2:$E470,"ANNULE")),""))</f>
        <v/>
      </c>
    </row>
    <row r="471" spans="1:17" x14ac:dyDescent="0.25">
      <c r="A471" t="str">
        <f>IF(ISBLANK('ENGAGEMENTS 2026'!C471),"",IF('ENGAGEMENTS 2026'!C471="DTSI","DCT",'ENGAGEMENTS 2026'!C471))</f>
        <v>DPMG</v>
      </c>
      <c r="B471" t="str">
        <f>IF(ISBLANK('ENGAGEMENTS 2026'!C471),"",'ENGAGEMENTS 2026'!D471)</f>
        <v>RECONDUCTIBLE</v>
      </c>
      <c r="C471" t="str">
        <f>IF(ISBLANK('ENGAGEMENTS 2026'!C471),"",'ENGAGEMENTS 2026'!E471)</f>
        <v>CONTRAT</v>
      </c>
      <c r="D471" t="str">
        <f>IF(ISBLANK('ENGAGEMENTS 2026'!C471),"",'ENGAGEMENTS 2026'!G471)</f>
        <v xml:space="preserve">Location d’immeuble </v>
      </c>
      <c r="E471" t="str">
        <f>IF(ISBLANK('ENGAGEMENTS 2026'!C471),"",'ENGAGEMENTS 2026'!I471)</f>
        <v>APPROUVE</v>
      </c>
      <c r="F471">
        <f>IF(ISBLANK('ENGAGEMENTS 2026'!C471),"",'ENGAGEMENTS 2026'!J471)</f>
        <v>20000483</v>
      </c>
      <c r="G471" t="str">
        <f>IF(ISBLANK('ENGAGEMENTS 2026'!C471),"",'ENGAGEMENTS 2026'!M471)</f>
        <v>FONCTIONNEMENT</v>
      </c>
      <c r="H471" t="str">
        <f>IF(ISBLANK('ENGAGEMENTS 2026'!C471),"",'ENGAGEMENTS 2026'!AF471)</f>
        <v>ENGAGE</v>
      </c>
      <c r="I471" t="str">
        <f>IF(ISBLANK('ENGAGEMENTS 2026'!C471),"",'ENGAGEMENTS 2026'!H471)</f>
        <v>VALIDE</v>
      </c>
      <c r="J471" s="72">
        <f>IF(ISBLANK('ENGAGEMENTS 2026'!C471),"",IF(AND(OR($E471="INFRUCTUEUX",$E471="ANNULE"),$C471="AOO-M"),'ENGAGEMENTS 2026'!P471,IF($H471="EN COURS DE PREENGAGEMENT",'ENGAGEMENTS 2026'!O471,IF($H471="PREENGAGE",IF($E471="ATTRIBUE",'ENGAGEMENTS 2026'!AE471,'ENGAGEMENTS 2026'!O471),'ENGAGEMENTS 2026'!AE471))))</f>
        <v>92400</v>
      </c>
      <c r="K471" s="97" t="str">
        <f>IF(ISBLANK('ENGAGEMENTS 2026'!W471),"",'ENGAGEMENTS 2026'!W471)</f>
        <v/>
      </c>
      <c r="L471" s="73" t="str">
        <f t="shared" ca="1" si="14"/>
        <v/>
      </c>
      <c r="M471" t="str">
        <f t="shared" si="15"/>
        <v>Engagé</v>
      </c>
      <c r="N471" t="str">
        <f>IF(ISBLANK('ENGAGEMENTS 2026'!C471),"",'ENGAGEMENTS 2026'!L471)</f>
        <v>Ordinaire</v>
      </c>
      <c r="O471" t="str">
        <f>IF(ISBLANK('ENGAGEMENTS 2026'!C471),"",'ENGAGEMENTS 2026'!M471)</f>
        <v>FONCTIONNEMENT</v>
      </c>
      <c r="P471" t="str">
        <f>IF(ISBLANK('ENGAGEMENTS 2026'!C471),"",'ENGAGEMENTS 2026'!K471)</f>
        <v>NON CONCERNE</v>
      </c>
      <c r="Q471" t="str">
        <f>IF($A471="","",IF(OR($E471="INFRUCTUEUX",$E471="ANNULE"),$A471&amp;"|"&amp;(COUNTIFS($A$2:$A471,$A471,$E$2:$E471,"INFRUCTUEUX")+COUNTIFS($A$2:$A471,$A471,$E$2:$E471,"ANNULE")),""))</f>
        <v/>
      </c>
    </row>
    <row r="472" spans="1:17" x14ac:dyDescent="0.25">
      <c r="A472" t="str">
        <f>IF(ISBLANK('ENGAGEMENTS 2026'!C472),"",IF('ENGAGEMENTS 2026'!C472="DTSI","DCT",'ENGAGEMENTS 2026'!C472))</f>
        <v>DPMG</v>
      </c>
      <c r="B472" t="str">
        <f>IF(ISBLANK('ENGAGEMENTS 2026'!C472),"",'ENGAGEMENTS 2026'!D472)</f>
        <v>RECONDUCTIBLE</v>
      </c>
      <c r="C472" t="str">
        <f>IF(ISBLANK('ENGAGEMENTS 2026'!C472),"",'ENGAGEMENTS 2026'!E472)</f>
        <v>CONTRAT</v>
      </c>
      <c r="D472" t="str">
        <f>IF(ISBLANK('ENGAGEMENTS 2026'!C472),"",'ENGAGEMENTS 2026'!G472)</f>
        <v xml:space="preserve">Location d’immeuble </v>
      </c>
      <c r="E472" t="str">
        <f>IF(ISBLANK('ENGAGEMENTS 2026'!C472),"",'ENGAGEMENTS 2026'!I472)</f>
        <v>APPROUVE</v>
      </c>
      <c r="F472">
        <f>IF(ISBLANK('ENGAGEMENTS 2026'!C472),"",'ENGAGEMENTS 2026'!J472)</f>
        <v>20000457</v>
      </c>
      <c r="G472" t="str">
        <f>IF(ISBLANK('ENGAGEMENTS 2026'!C472),"",'ENGAGEMENTS 2026'!M472)</f>
        <v>FONCTIONNEMENT</v>
      </c>
      <c r="H472" t="str">
        <f>IF(ISBLANK('ENGAGEMENTS 2026'!C472),"",'ENGAGEMENTS 2026'!AF472)</f>
        <v>ENGAGE</v>
      </c>
      <c r="I472" t="str">
        <f>IF(ISBLANK('ENGAGEMENTS 2026'!C472),"",'ENGAGEMENTS 2026'!H472)</f>
        <v>VALIDE</v>
      </c>
      <c r="J472" s="72">
        <f>IF(ISBLANK('ENGAGEMENTS 2026'!C472),"",IF(AND(OR($E472="INFRUCTUEUX",$E472="ANNULE"),$C472="AOO-M"),'ENGAGEMENTS 2026'!P472,IF($H472="EN COURS DE PREENGAGEMENT",'ENGAGEMENTS 2026'!O472,IF($H472="PREENGAGE",IF($E472="ATTRIBUE",'ENGAGEMENTS 2026'!AE472,'ENGAGEMENTS 2026'!O472),'ENGAGEMENTS 2026'!AE472))))</f>
        <v>290400</v>
      </c>
      <c r="K472" s="97" t="str">
        <f>IF(ISBLANK('ENGAGEMENTS 2026'!W472),"",'ENGAGEMENTS 2026'!W472)</f>
        <v/>
      </c>
      <c r="L472" s="73" t="str">
        <f t="shared" ca="1" si="14"/>
        <v/>
      </c>
      <c r="M472" t="str">
        <f t="shared" si="15"/>
        <v>Engagé</v>
      </c>
      <c r="N472" t="str">
        <f>IF(ISBLANK('ENGAGEMENTS 2026'!C472),"",'ENGAGEMENTS 2026'!L472)</f>
        <v>Ordinaire</v>
      </c>
      <c r="O472" t="str">
        <f>IF(ISBLANK('ENGAGEMENTS 2026'!C472),"",'ENGAGEMENTS 2026'!M472)</f>
        <v>FONCTIONNEMENT</v>
      </c>
      <c r="P472" t="str">
        <f>IF(ISBLANK('ENGAGEMENTS 2026'!C472),"",'ENGAGEMENTS 2026'!K472)</f>
        <v>NON CONCERNE</v>
      </c>
      <c r="Q472" t="str">
        <f>IF($A472="","",IF(OR($E472="INFRUCTUEUX",$E472="ANNULE"),$A472&amp;"|"&amp;(COUNTIFS($A$2:$A472,$A472,$E$2:$E472,"INFRUCTUEUX")+COUNTIFS($A$2:$A472,$A472,$E$2:$E472,"ANNULE")),""))</f>
        <v/>
      </c>
    </row>
    <row r="473" spans="1:17" x14ac:dyDescent="0.25">
      <c r="A473" t="str">
        <f>IF(ISBLANK('ENGAGEMENTS 2026'!C473),"",IF('ENGAGEMENTS 2026'!C473="DTSI","DCT",'ENGAGEMENTS 2026'!C473))</f>
        <v>DPMG</v>
      </c>
      <c r="B473" t="str">
        <f>IF(ISBLANK('ENGAGEMENTS 2026'!C473),"",'ENGAGEMENTS 2026'!D473)</f>
        <v>RECONDUCTIBLE</v>
      </c>
      <c r="C473" t="str">
        <f>IF(ISBLANK('ENGAGEMENTS 2026'!C473),"",'ENGAGEMENTS 2026'!E473)</f>
        <v>CONTRAT</v>
      </c>
      <c r="D473" t="str">
        <f>IF(ISBLANK('ENGAGEMENTS 2026'!C473),"",'ENGAGEMENTS 2026'!G473)</f>
        <v xml:space="preserve">Location d’immeuble </v>
      </c>
      <c r="E473" t="str">
        <f>IF(ISBLANK('ENGAGEMENTS 2026'!C473),"",'ENGAGEMENTS 2026'!I473)</f>
        <v>APPROUVE</v>
      </c>
      <c r="F473">
        <f>IF(ISBLANK('ENGAGEMENTS 2026'!C473),"",'ENGAGEMENTS 2026'!J473)</f>
        <v>20000461</v>
      </c>
      <c r="G473" t="str">
        <f>IF(ISBLANK('ENGAGEMENTS 2026'!C473),"",'ENGAGEMENTS 2026'!M473)</f>
        <v>FONCTIONNEMENT</v>
      </c>
      <c r="H473" t="str">
        <f>IF(ISBLANK('ENGAGEMENTS 2026'!C473),"",'ENGAGEMENTS 2026'!AF473)</f>
        <v>ENGAGE</v>
      </c>
      <c r="I473" t="str">
        <f>IF(ISBLANK('ENGAGEMENTS 2026'!C473),"",'ENGAGEMENTS 2026'!H473)</f>
        <v>VALIDE</v>
      </c>
      <c r="J473" s="72">
        <f>IF(ISBLANK('ENGAGEMENTS 2026'!C473),"",IF(AND(OR($E473="INFRUCTUEUX",$E473="ANNULE"),$C473="AOO-M"),'ENGAGEMENTS 2026'!P473,IF($H473="EN COURS DE PREENGAGEMENT",'ENGAGEMENTS 2026'!O473,IF($H473="PREENGAGE",IF($E473="ATTRIBUE",'ENGAGEMENTS 2026'!AE473,'ENGAGEMENTS 2026'!O473),'ENGAGEMENTS 2026'!AE473))))</f>
        <v>303600</v>
      </c>
      <c r="K473" s="97" t="str">
        <f>IF(ISBLANK('ENGAGEMENTS 2026'!W473),"",'ENGAGEMENTS 2026'!W473)</f>
        <v/>
      </c>
      <c r="L473" s="73" t="str">
        <f t="shared" ca="1" si="14"/>
        <v/>
      </c>
      <c r="M473" t="str">
        <f t="shared" si="15"/>
        <v>Engagé</v>
      </c>
      <c r="N473" t="str">
        <f>IF(ISBLANK('ENGAGEMENTS 2026'!C473),"",'ENGAGEMENTS 2026'!L473)</f>
        <v>Ordinaire</v>
      </c>
      <c r="O473" t="str">
        <f>IF(ISBLANK('ENGAGEMENTS 2026'!C473),"",'ENGAGEMENTS 2026'!M473)</f>
        <v>FONCTIONNEMENT</v>
      </c>
      <c r="P473" t="str">
        <f>IF(ISBLANK('ENGAGEMENTS 2026'!C473),"",'ENGAGEMENTS 2026'!K473)</f>
        <v>NON CONCERNE</v>
      </c>
      <c r="Q473" t="str">
        <f>IF($A473="","",IF(OR($E473="INFRUCTUEUX",$E473="ANNULE"),$A473&amp;"|"&amp;(COUNTIFS($A$2:$A473,$A473,$E$2:$E473,"INFRUCTUEUX")+COUNTIFS($A$2:$A473,$A473,$E$2:$E473,"ANNULE")),""))</f>
        <v/>
      </c>
    </row>
    <row r="474" spans="1:17" x14ac:dyDescent="0.25">
      <c r="A474" t="str">
        <f>IF(ISBLANK('ENGAGEMENTS 2026'!C474),"",IF('ENGAGEMENTS 2026'!C474="DTSI","DCT",'ENGAGEMENTS 2026'!C474))</f>
        <v>DPMG</v>
      </c>
      <c r="B474" t="str">
        <f>IF(ISBLANK('ENGAGEMENTS 2026'!C474),"",'ENGAGEMENTS 2026'!D474)</f>
        <v>RECONDUCTIBLE</v>
      </c>
      <c r="C474" t="str">
        <f>IF(ISBLANK('ENGAGEMENTS 2026'!C474),"",'ENGAGEMENTS 2026'!E474)</f>
        <v>CONTRAT</v>
      </c>
      <c r="D474" t="str">
        <f>IF(ISBLANK('ENGAGEMENTS 2026'!C474),"",'ENGAGEMENTS 2026'!G474)</f>
        <v xml:space="preserve">Location d’immeuble </v>
      </c>
      <c r="E474" t="str">
        <f>IF(ISBLANK('ENGAGEMENTS 2026'!C474),"",'ENGAGEMENTS 2026'!I474)</f>
        <v>APPROUVE</v>
      </c>
      <c r="F474">
        <f>IF(ISBLANK('ENGAGEMENTS 2026'!C474),"",'ENGAGEMENTS 2026'!J474)</f>
        <v>20000458</v>
      </c>
      <c r="G474" t="str">
        <f>IF(ISBLANK('ENGAGEMENTS 2026'!C474),"",'ENGAGEMENTS 2026'!M474)</f>
        <v>FONCTIONNEMENT</v>
      </c>
      <c r="H474" t="str">
        <f>IF(ISBLANK('ENGAGEMENTS 2026'!C474),"",'ENGAGEMENTS 2026'!AF474)</f>
        <v>ENGAGE</v>
      </c>
      <c r="I474" t="str">
        <f>IF(ISBLANK('ENGAGEMENTS 2026'!C474),"",'ENGAGEMENTS 2026'!H474)</f>
        <v>VALIDE</v>
      </c>
      <c r="J474" s="72">
        <f>IF(ISBLANK('ENGAGEMENTS 2026'!C474),"",IF(AND(OR($E474="INFRUCTUEUX",$E474="ANNULE"),$C474="AOO-M"),'ENGAGEMENTS 2026'!P474,IF($H474="EN COURS DE PREENGAGEMENT",'ENGAGEMENTS 2026'!O474,IF($H474="PREENGAGE",IF($E474="ATTRIBUE",'ENGAGEMENTS 2026'!AE474,'ENGAGEMENTS 2026'!O474),'ENGAGEMENTS 2026'!AE474))))</f>
        <v>288802.8</v>
      </c>
      <c r="K474" s="97" t="str">
        <f>IF(ISBLANK('ENGAGEMENTS 2026'!W474),"",'ENGAGEMENTS 2026'!W474)</f>
        <v/>
      </c>
      <c r="L474" s="73" t="str">
        <f t="shared" ca="1" si="14"/>
        <v/>
      </c>
      <c r="M474" t="str">
        <f t="shared" si="15"/>
        <v>Engagé</v>
      </c>
      <c r="N474" t="str">
        <f>IF(ISBLANK('ENGAGEMENTS 2026'!C474),"",'ENGAGEMENTS 2026'!L474)</f>
        <v>Ordinaire</v>
      </c>
      <c r="O474" t="str">
        <f>IF(ISBLANK('ENGAGEMENTS 2026'!C474),"",'ENGAGEMENTS 2026'!M474)</f>
        <v>FONCTIONNEMENT</v>
      </c>
      <c r="P474" t="str">
        <f>IF(ISBLANK('ENGAGEMENTS 2026'!C474),"",'ENGAGEMENTS 2026'!K474)</f>
        <v>NON CONCERNE</v>
      </c>
      <c r="Q474" t="str">
        <f>IF($A474="","",IF(OR($E474="INFRUCTUEUX",$E474="ANNULE"),$A474&amp;"|"&amp;(COUNTIFS($A$2:$A474,$A474,$E$2:$E474,"INFRUCTUEUX")+COUNTIFS($A$2:$A474,$A474,$E$2:$E474,"ANNULE")),""))</f>
        <v/>
      </c>
    </row>
    <row r="475" spans="1:17" x14ac:dyDescent="0.25">
      <c r="A475" t="str">
        <f>IF(ISBLANK('ENGAGEMENTS 2026'!C475),"",IF('ENGAGEMENTS 2026'!C475="DTSI","DCT",'ENGAGEMENTS 2026'!C475))</f>
        <v>DPMG</v>
      </c>
      <c r="B475" t="str">
        <f>IF(ISBLANK('ENGAGEMENTS 2026'!C475),"",'ENGAGEMENTS 2026'!D475)</f>
        <v>RECONDUCTIBLE</v>
      </c>
      <c r="C475" t="str">
        <f>IF(ISBLANK('ENGAGEMENTS 2026'!C475),"",'ENGAGEMENTS 2026'!E475)</f>
        <v>CONTRAT</v>
      </c>
      <c r="D475" t="str">
        <f>IF(ISBLANK('ENGAGEMENTS 2026'!C475),"",'ENGAGEMENTS 2026'!G475)</f>
        <v xml:space="preserve">Location d’immeuble </v>
      </c>
      <c r="E475" t="str">
        <f>IF(ISBLANK('ENGAGEMENTS 2026'!C475),"",'ENGAGEMENTS 2026'!I475)</f>
        <v>APPROUVE</v>
      </c>
      <c r="F475">
        <f>IF(ISBLANK('ENGAGEMENTS 2026'!C475),"",'ENGAGEMENTS 2026'!J475)</f>
        <v>20000463</v>
      </c>
      <c r="G475" t="str">
        <f>IF(ISBLANK('ENGAGEMENTS 2026'!C475),"",'ENGAGEMENTS 2026'!M475)</f>
        <v>FONCTIONNEMENT</v>
      </c>
      <c r="H475" t="str">
        <f>IF(ISBLANK('ENGAGEMENTS 2026'!C475),"",'ENGAGEMENTS 2026'!AF475)</f>
        <v>ENGAGE</v>
      </c>
      <c r="I475" t="str">
        <f>IF(ISBLANK('ENGAGEMENTS 2026'!C475),"",'ENGAGEMENTS 2026'!H475)</f>
        <v>VALIDE</v>
      </c>
      <c r="J475" s="72">
        <f>IF(ISBLANK('ENGAGEMENTS 2026'!C475),"",IF(AND(OR($E475="INFRUCTUEUX",$E475="ANNULE"),$C475="AOO-M"),'ENGAGEMENTS 2026'!P475,IF($H475="EN COURS DE PREENGAGEMENT",'ENGAGEMENTS 2026'!O475,IF($H475="PREENGAGE",IF($E475="ATTRIBUE",'ENGAGEMENTS 2026'!AE475,'ENGAGEMENTS 2026'!O475),'ENGAGEMENTS 2026'!AE475))))</f>
        <v>406560</v>
      </c>
      <c r="K475" s="97" t="str">
        <f>IF(ISBLANK('ENGAGEMENTS 2026'!W475),"",'ENGAGEMENTS 2026'!W475)</f>
        <v/>
      </c>
      <c r="L475" s="73" t="str">
        <f t="shared" ca="1" si="14"/>
        <v/>
      </c>
      <c r="M475" t="str">
        <f t="shared" si="15"/>
        <v>Engagé</v>
      </c>
      <c r="N475" t="str">
        <f>IF(ISBLANK('ENGAGEMENTS 2026'!C475),"",'ENGAGEMENTS 2026'!L475)</f>
        <v>Ordinaire</v>
      </c>
      <c r="O475" t="str">
        <f>IF(ISBLANK('ENGAGEMENTS 2026'!C475),"",'ENGAGEMENTS 2026'!M475)</f>
        <v>FONCTIONNEMENT</v>
      </c>
      <c r="P475" t="str">
        <f>IF(ISBLANK('ENGAGEMENTS 2026'!C475),"",'ENGAGEMENTS 2026'!K475)</f>
        <v>NON CONCERNE</v>
      </c>
      <c r="Q475" t="str">
        <f>IF($A475="","",IF(OR($E475="INFRUCTUEUX",$E475="ANNULE"),$A475&amp;"|"&amp;(COUNTIFS($A$2:$A475,$A475,$E$2:$E475,"INFRUCTUEUX")+COUNTIFS($A$2:$A475,$A475,$E$2:$E475,"ANNULE")),""))</f>
        <v/>
      </c>
    </row>
    <row r="476" spans="1:17" x14ac:dyDescent="0.25">
      <c r="A476" t="str">
        <f>IF(ISBLANK('ENGAGEMENTS 2026'!C476),"",IF('ENGAGEMENTS 2026'!C476="DTSI","DCT",'ENGAGEMENTS 2026'!C476))</f>
        <v>DPMG</v>
      </c>
      <c r="B476" t="str">
        <f>IF(ISBLANK('ENGAGEMENTS 2026'!C476),"",'ENGAGEMENTS 2026'!D476)</f>
        <v>RECONDUCTIBLE</v>
      </c>
      <c r="C476" t="str">
        <f>IF(ISBLANK('ENGAGEMENTS 2026'!C476),"",'ENGAGEMENTS 2026'!E476)</f>
        <v>CONTRAT</v>
      </c>
      <c r="D476" t="str">
        <f>IF(ISBLANK('ENGAGEMENTS 2026'!C476),"",'ENGAGEMENTS 2026'!G476)</f>
        <v xml:space="preserve">Location d’immeuble </v>
      </c>
      <c r="E476" t="str">
        <f>IF(ISBLANK('ENGAGEMENTS 2026'!C476),"",'ENGAGEMENTS 2026'!I476)</f>
        <v>APPROUVE</v>
      </c>
      <c r="F476">
        <f>IF(ISBLANK('ENGAGEMENTS 2026'!C476),"",'ENGAGEMENTS 2026'!J476)</f>
        <v>20000447</v>
      </c>
      <c r="G476" t="str">
        <f>IF(ISBLANK('ENGAGEMENTS 2026'!C476),"",'ENGAGEMENTS 2026'!M476)</f>
        <v>FONCTIONNEMENT</v>
      </c>
      <c r="H476" t="str">
        <f>IF(ISBLANK('ENGAGEMENTS 2026'!C476),"",'ENGAGEMENTS 2026'!AF476)</f>
        <v>ENGAGE</v>
      </c>
      <c r="I476" t="str">
        <f>IF(ISBLANK('ENGAGEMENTS 2026'!C476),"",'ENGAGEMENTS 2026'!H476)</f>
        <v>VALIDE</v>
      </c>
      <c r="J476" s="72">
        <f>IF(ISBLANK('ENGAGEMENTS 2026'!C476),"",IF(AND(OR($E476="INFRUCTUEUX",$E476="ANNULE"),$C476="AOO-M"),'ENGAGEMENTS 2026'!P476,IF($H476="EN COURS DE PREENGAGEMENT",'ENGAGEMENTS 2026'!O476,IF($H476="PREENGAGE",IF($E476="ATTRIBUE",'ENGAGEMENTS 2026'!AE476,'ENGAGEMENTS 2026'!O476),'ENGAGEMENTS 2026'!AE476))))</f>
        <v>58564</v>
      </c>
      <c r="K476" s="97" t="str">
        <f>IF(ISBLANK('ENGAGEMENTS 2026'!W476),"",'ENGAGEMENTS 2026'!W476)</f>
        <v/>
      </c>
      <c r="L476" s="73" t="str">
        <f t="shared" ca="1" si="14"/>
        <v/>
      </c>
      <c r="M476" t="str">
        <f t="shared" si="15"/>
        <v>Engagé</v>
      </c>
      <c r="N476" t="str">
        <f>IF(ISBLANK('ENGAGEMENTS 2026'!C476),"",'ENGAGEMENTS 2026'!L476)</f>
        <v>Ordinaire</v>
      </c>
      <c r="O476" t="str">
        <f>IF(ISBLANK('ENGAGEMENTS 2026'!C476),"",'ENGAGEMENTS 2026'!M476)</f>
        <v>FONCTIONNEMENT</v>
      </c>
      <c r="P476" t="str">
        <f>IF(ISBLANK('ENGAGEMENTS 2026'!C476),"",'ENGAGEMENTS 2026'!K476)</f>
        <v>NON CONCERNE</v>
      </c>
      <c r="Q476" t="str">
        <f>IF($A476="","",IF(OR($E476="INFRUCTUEUX",$E476="ANNULE"),$A476&amp;"|"&amp;(COUNTIFS($A$2:$A476,$A476,$E$2:$E476,"INFRUCTUEUX")+COUNTIFS($A$2:$A476,$A476,$E$2:$E476,"ANNULE")),""))</f>
        <v/>
      </c>
    </row>
    <row r="477" spans="1:17" x14ac:dyDescent="0.25">
      <c r="A477" t="str">
        <f>IF(ISBLANK('ENGAGEMENTS 2026'!C477),"",IF('ENGAGEMENTS 2026'!C477="DTSI","DCT",'ENGAGEMENTS 2026'!C477))</f>
        <v>DPMG</v>
      </c>
      <c r="B477" t="str">
        <f>IF(ISBLANK('ENGAGEMENTS 2026'!C477),"",'ENGAGEMENTS 2026'!D477)</f>
        <v>RECONDUCTIBLE</v>
      </c>
      <c r="C477" t="str">
        <f>IF(ISBLANK('ENGAGEMENTS 2026'!C477),"",'ENGAGEMENTS 2026'!E477)</f>
        <v>AOO-M</v>
      </c>
      <c r="D477" t="str">
        <f>IF(ISBLANK('ENGAGEMENTS 2026'!C477),"",'ENGAGEMENTS 2026'!G477)</f>
        <v>Location long durée de véhicule neufs sans option d’achat ainsi que les prestations qui lui sont accessoires et complémentaires pour la SNRT</v>
      </c>
      <c r="E477" t="str">
        <f>IF(ISBLANK('ENGAGEMENTS 2026'!C477),"",'ENGAGEMENTS 2026'!I477)</f>
        <v>APPROUVE</v>
      </c>
      <c r="F477" t="str">
        <f>IF(ISBLANK('ENGAGEMENTS 2026'!C477),"",'ENGAGEMENTS 2026'!J477)</f>
        <v>32M/2022</v>
      </c>
      <c r="G477" t="str">
        <f>IF(ISBLANK('ENGAGEMENTS 2026'!C477),"",'ENGAGEMENTS 2026'!M477)</f>
        <v>FONCTIONNEMENT</v>
      </c>
      <c r="H477" t="str">
        <f>IF(ISBLANK('ENGAGEMENTS 2026'!C477),"",'ENGAGEMENTS 2026'!AF477)</f>
        <v>ENGAGE</v>
      </c>
      <c r="I477" t="str">
        <f>IF(ISBLANK('ENGAGEMENTS 2026'!C477),"",'ENGAGEMENTS 2026'!H477)</f>
        <v>VALIDE</v>
      </c>
      <c r="J477" s="72">
        <f>IF(ISBLANK('ENGAGEMENTS 2026'!C477),"",IF(AND(OR($E477="INFRUCTUEUX",$E477="ANNULE"),$C477="AOO-M"),'ENGAGEMENTS 2026'!P477,IF($H477="EN COURS DE PREENGAGEMENT",'ENGAGEMENTS 2026'!O477,IF($H477="PREENGAGE",IF($E477="ATTRIBUE",'ENGAGEMENTS 2026'!AE477,'ENGAGEMENTS 2026'!O477),'ENGAGEMENTS 2026'!AE477))))</f>
        <v>7343586.8399999999</v>
      </c>
      <c r="K477" s="97" t="str">
        <f>IF(ISBLANK('ENGAGEMENTS 2026'!W477),"",'ENGAGEMENTS 2026'!W477)</f>
        <v/>
      </c>
      <c r="L477" s="73" t="str">
        <f t="shared" ca="1" si="14"/>
        <v/>
      </c>
      <c r="M477" t="str">
        <f t="shared" si="15"/>
        <v>Engagé</v>
      </c>
      <c r="N477" t="str">
        <f>IF(ISBLANK('ENGAGEMENTS 2026'!C477),"",'ENGAGEMENTS 2026'!L477)</f>
        <v>Ordinaire</v>
      </c>
      <c r="O477" t="str">
        <f>IF(ISBLANK('ENGAGEMENTS 2026'!C477),"",'ENGAGEMENTS 2026'!M477)</f>
        <v>FONCTIONNEMENT</v>
      </c>
      <c r="P477" t="str">
        <f>IF(ISBLANK('ENGAGEMENTS 2026'!C477),"",'ENGAGEMENTS 2026'!K477)</f>
        <v>GENERAL</v>
      </c>
      <c r="Q477" t="str">
        <f>IF($A477="","",IF(OR($E477="INFRUCTUEUX",$E477="ANNULE"),$A477&amp;"|"&amp;(COUNTIFS($A$2:$A477,$A477,$E$2:$E477,"INFRUCTUEUX")+COUNTIFS($A$2:$A477,$A477,$E$2:$E477,"ANNULE")),""))</f>
        <v/>
      </c>
    </row>
    <row r="478" spans="1:17" x14ac:dyDescent="0.25">
      <c r="A478" t="str">
        <f>IF(ISBLANK('ENGAGEMENTS 2026'!C478),"",IF('ENGAGEMENTS 2026'!C478="DTSI","DCT",'ENGAGEMENTS 2026'!C478))</f>
        <v>DPMG</v>
      </c>
      <c r="B478" t="str">
        <f>IF(ISBLANK('ENGAGEMENTS 2026'!C478),"",'ENGAGEMENTS 2026'!D478)</f>
        <v>RECONDUCTIBLE</v>
      </c>
      <c r="C478" t="str">
        <f>IF(ISBLANK('ENGAGEMENTS 2026'!C478),"",'ENGAGEMENTS 2026'!E478)</f>
        <v>AOO-M</v>
      </c>
      <c r="D478" t="str">
        <f>IF(ISBLANK('ENGAGEMENTS 2026'!C478),"",'ENGAGEMENTS 2026'!G478)</f>
        <v>Location de véhicules neufs avec chauffeurs pour le transport permanent et régulier du personnel de la SNRT</v>
      </c>
      <c r="E478" t="str">
        <f>IF(ISBLANK('ENGAGEMENTS 2026'!C478),"",'ENGAGEMENTS 2026'!I478)</f>
        <v>APPROUVE</v>
      </c>
      <c r="F478" t="str">
        <f>IF(ISBLANK('ENGAGEMENTS 2026'!C478),"",'ENGAGEMENTS 2026'!J478)</f>
        <v>19M/2023</v>
      </c>
      <c r="G478" t="str">
        <f>IF(ISBLANK('ENGAGEMENTS 2026'!C478),"",'ENGAGEMENTS 2026'!M478)</f>
        <v>FONCTIONNEMENT</v>
      </c>
      <c r="H478" t="str">
        <f>IF(ISBLANK('ENGAGEMENTS 2026'!C478),"",'ENGAGEMENTS 2026'!AF478)</f>
        <v>ENGAGE</v>
      </c>
      <c r="I478" t="str">
        <f>IF(ISBLANK('ENGAGEMENTS 2026'!C478),"",'ENGAGEMENTS 2026'!H478)</f>
        <v>VALIDE</v>
      </c>
      <c r="J478" s="72">
        <f>IF(ISBLANK('ENGAGEMENTS 2026'!C478),"",IF(AND(OR($E478="INFRUCTUEUX",$E478="ANNULE"),$C478="AOO-M"),'ENGAGEMENTS 2026'!P478,IF($H478="EN COURS DE PREENGAGEMENT",'ENGAGEMENTS 2026'!O478,IF($H478="PREENGAGE",IF($E478="ATTRIBUE",'ENGAGEMENTS 2026'!AE478,'ENGAGEMENTS 2026'!O478),'ENGAGEMENTS 2026'!AE478))))</f>
        <v>1449692.4</v>
      </c>
      <c r="K478" s="97" t="str">
        <f>IF(ISBLANK('ENGAGEMENTS 2026'!W478),"",'ENGAGEMENTS 2026'!W478)</f>
        <v/>
      </c>
      <c r="L478" s="73" t="str">
        <f t="shared" ca="1" si="14"/>
        <v/>
      </c>
      <c r="M478" t="str">
        <f t="shared" si="15"/>
        <v>Engagé</v>
      </c>
      <c r="N478" t="str">
        <f>IF(ISBLANK('ENGAGEMENTS 2026'!C478),"",'ENGAGEMENTS 2026'!L478)</f>
        <v>Ordinaire</v>
      </c>
      <c r="O478" t="str">
        <f>IF(ISBLANK('ENGAGEMENTS 2026'!C478),"",'ENGAGEMENTS 2026'!M478)</f>
        <v>FONCTIONNEMENT</v>
      </c>
      <c r="P478" t="str">
        <f>IF(ISBLANK('ENGAGEMENTS 2026'!C478),"",'ENGAGEMENTS 2026'!K478)</f>
        <v>GENERAL</v>
      </c>
      <c r="Q478" t="str">
        <f>IF($A478="","",IF(OR($E478="INFRUCTUEUX",$E478="ANNULE"),$A478&amp;"|"&amp;(COUNTIFS($A$2:$A478,$A478,$E$2:$E478,"INFRUCTUEUX")+COUNTIFS($A$2:$A478,$A478,$E$2:$E478,"ANNULE")),""))</f>
        <v/>
      </c>
    </row>
    <row r="479" spans="1:17" x14ac:dyDescent="0.25">
      <c r="A479" t="str">
        <f>IF(ISBLANK('ENGAGEMENTS 2026'!C479),"",IF('ENGAGEMENTS 2026'!C479="DTSI","DCT",'ENGAGEMENTS 2026'!C479))</f>
        <v>DPMG</v>
      </c>
      <c r="B479" t="str">
        <f>IF(ISBLANK('ENGAGEMENTS 2026'!C479),"",'ENGAGEMENTS 2026'!D479)</f>
        <v>RECONDUCTIBLE</v>
      </c>
      <c r="C479" t="str">
        <f>IF(ISBLANK('ENGAGEMENTS 2026'!C479),"",'ENGAGEMENTS 2026'!E479)</f>
        <v>AOO-M</v>
      </c>
      <c r="D479" t="str">
        <f>IF(ISBLANK('ENGAGEMENTS 2026'!C479),"",'ENGAGEMENTS 2026'!G479)</f>
        <v>Location long durée de véhicule neufs sans option d’achat ainsi que les prestations qui lui sont accessoires et complémentaires pour la SNRT</v>
      </c>
      <c r="E479" t="str">
        <f>IF(ISBLANK('ENGAGEMENTS 2026'!C479),"",'ENGAGEMENTS 2026'!I479)</f>
        <v>APPROUVE</v>
      </c>
      <c r="F479" t="str">
        <f>IF(ISBLANK('ENGAGEMENTS 2026'!C479),"",'ENGAGEMENTS 2026'!J479)</f>
        <v>11M/2021</v>
      </c>
      <c r="G479" t="str">
        <f>IF(ISBLANK('ENGAGEMENTS 2026'!C479),"",'ENGAGEMENTS 2026'!M479)</f>
        <v>FONCTIONNEMENT</v>
      </c>
      <c r="H479" t="str">
        <f>IF(ISBLANK('ENGAGEMENTS 2026'!C479),"",'ENGAGEMENTS 2026'!AF479)</f>
        <v>ENGAGE</v>
      </c>
      <c r="I479" t="str">
        <f>IF(ISBLANK('ENGAGEMENTS 2026'!C479),"",'ENGAGEMENTS 2026'!H479)</f>
        <v>VALIDE</v>
      </c>
      <c r="J479" s="72">
        <f>IF(ISBLANK('ENGAGEMENTS 2026'!C479),"",IF(AND(OR($E479="INFRUCTUEUX",$E479="ANNULE"),$C479="AOO-M"),'ENGAGEMENTS 2026'!P479,IF($H479="EN COURS DE PREENGAGEMENT",'ENGAGEMENTS 2026'!O479,IF($H479="PREENGAGE",IF($E479="ATTRIBUE",'ENGAGEMENTS 2026'!AE479,'ENGAGEMENTS 2026'!O479),'ENGAGEMENTS 2026'!AE479))))</f>
        <v>2940732</v>
      </c>
      <c r="K479" s="97" t="str">
        <f>IF(ISBLANK('ENGAGEMENTS 2026'!W479),"",'ENGAGEMENTS 2026'!W479)</f>
        <v/>
      </c>
      <c r="L479" s="73" t="str">
        <f t="shared" ca="1" si="14"/>
        <v/>
      </c>
      <c r="M479" t="str">
        <f t="shared" si="15"/>
        <v>Engagé</v>
      </c>
      <c r="N479" t="str">
        <f>IF(ISBLANK('ENGAGEMENTS 2026'!C479),"",'ENGAGEMENTS 2026'!L479)</f>
        <v>Ordinaire</v>
      </c>
      <c r="O479" t="str">
        <f>IF(ISBLANK('ENGAGEMENTS 2026'!C479),"",'ENGAGEMENTS 2026'!M479)</f>
        <v>FONCTIONNEMENT</v>
      </c>
      <c r="P479" t="str">
        <f>IF(ISBLANK('ENGAGEMENTS 2026'!C479),"",'ENGAGEMENTS 2026'!K479)</f>
        <v>GENERAL</v>
      </c>
      <c r="Q479" t="str">
        <f>IF($A479="","",IF(OR($E479="INFRUCTUEUX",$E479="ANNULE"),$A479&amp;"|"&amp;(COUNTIFS($A$2:$A479,$A479,$E$2:$E479,"INFRUCTUEUX")+COUNTIFS($A$2:$A479,$A479,$E$2:$E479,"ANNULE")),""))</f>
        <v/>
      </c>
    </row>
    <row r="480" spans="1:17" x14ac:dyDescent="0.25">
      <c r="A480" t="str">
        <f>IF(ISBLANK('ENGAGEMENTS 2026'!C480),"",IF('ENGAGEMENTS 2026'!C480="DTSI","DCT",'ENGAGEMENTS 2026'!C480))</f>
        <v>DPMG</v>
      </c>
      <c r="B480" t="str">
        <f>IF(ISBLANK('ENGAGEMENTS 2026'!C480),"",'ENGAGEMENTS 2026'!D480)</f>
        <v>RECONDUCTIBLE</v>
      </c>
      <c r="C480" t="str">
        <f>IF(ISBLANK('ENGAGEMENTS 2026'!C480),"",'ENGAGEMENTS 2026'!E480)</f>
        <v>AOO-M</v>
      </c>
      <c r="D480" t="str">
        <f>IF(ISBLANK('ENGAGEMENTS 2026'!C480),"",'ENGAGEMENTS 2026'!G480)</f>
        <v>Location de véhicules neufs avec chauffeurs pour le transport permanent et régulier du personnel de la SNRT</v>
      </c>
      <c r="E480" t="str">
        <f>IF(ISBLANK('ENGAGEMENTS 2026'!C480),"",'ENGAGEMENTS 2026'!I480)</f>
        <v>APPROUVE</v>
      </c>
      <c r="F480" t="str">
        <f>IF(ISBLANK('ENGAGEMENTS 2026'!C480),"",'ENGAGEMENTS 2026'!J480)</f>
        <v>20M/2023</v>
      </c>
      <c r="G480" t="str">
        <f>IF(ISBLANK('ENGAGEMENTS 2026'!C480),"",'ENGAGEMENTS 2026'!M480)</f>
        <v>FONCTIONNEMENT</v>
      </c>
      <c r="H480" t="str">
        <f>IF(ISBLANK('ENGAGEMENTS 2026'!C480),"",'ENGAGEMENTS 2026'!AF480)</f>
        <v>ENGAGE</v>
      </c>
      <c r="I480" t="str">
        <f>IF(ISBLANK('ENGAGEMENTS 2026'!C480),"",'ENGAGEMENTS 2026'!H480)</f>
        <v>VALIDE</v>
      </c>
      <c r="J480" s="72">
        <f>IF(ISBLANK('ENGAGEMENTS 2026'!C480),"",IF(AND(OR($E480="INFRUCTUEUX",$E480="ANNULE"),$C480="AOO-M"),'ENGAGEMENTS 2026'!P480,IF($H480="EN COURS DE PREENGAGEMENT",'ENGAGEMENTS 2026'!O480,IF($H480="PREENGAGE",IF($E480="ATTRIBUE",'ENGAGEMENTS 2026'!AE480,'ENGAGEMENTS 2026'!O480),'ENGAGEMENTS 2026'!AE480))))</f>
        <v>686565</v>
      </c>
      <c r="K480" s="97" t="str">
        <f>IF(ISBLANK('ENGAGEMENTS 2026'!W480),"",'ENGAGEMENTS 2026'!W480)</f>
        <v/>
      </c>
      <c r="L480" s="73" t="str">
        <f t="shared" ca="1" si="14"/>
        <v/>
      </c>
      <c r="M480" t="str">
        <f t="shared" si="15"/>
        <v>Engagé</v>
      </c>
      <c r="N480" t="str">
        <f>IF(ISBLANK('ENGAGEMENTS 2026'!C480),"",'ENGAGEMENTS 2026'!L480)</f>
        <v>Ordinaire</v>
      </c>
      <c r="O480" t="str">
        <f>IF(ISBLANK('ENGAGEMENTS 2026'!C480),"",'ENGAGEMENTS 2026'!M480)</f>
        <v>FONCTIONNEMENT</v>
      </c>
      <c r="P480" t="str">
        <f>IF(ISBLANK('ENGAGEMENTS 2026'!C480),"",'ENGAGEMENTS 2026'!K480)</f>
        <v>GENERAL</v>
      </c>
      <c r="Q480" t="str">
        <f>IF($A480="","",IF(OR($E480="INFRUCTUEUX",$E480="ANNULE"),$A480&amp;"|"&amp;(COUNTIFS($A$2:$A480,$A480,$E$2:$E480,"INFRUCTUEUX")+COUNTIFS($A$2:$A480,$A480,$E$2:$E480,"ANNULE")),""))</f>
        <v/>
      </c>
    </row>
    <row r="481" spans="1:17" x14ac:dyDescent="0.25">
      <c r="A481" t="str">
        <f>IF(ISBLANK('ENGAGEMENTS 2026'!C481),"",IF('ENGAGEMENTS 2026'!C481="DTSI","DCT",'ENGAGEMENTS 2026'!C481))</f>
        <v>DPMG</v>
      </c>
      <c r="B481" t="str">
        <f>IF(ISBLANK('ENGAGEMENTS 2026'!C481),"",'ENGAGEMENTS 2026'!D481)</f>
        <v>RECONDUCTIBLE</v>
      </c>
      <c r="C481" t="str">
        <f>IF(ISBLANK('ENGAGEMENTS 2026'!C481),"",'ENGAGEMENTS 2026'!E481)</f>
        <v>AOO-M</v>
      </c>
      <c r="D481" t="str">
        <f>IF(ISBLANK('ENGAGEMENTS 2026'!C481),"",'ENGAGEMENTS 2026'!G481)</f>
        <v xml:space="preserve">Prestation de nettoyage complète y compris les produits de nettoyage et l'entretien des locaux administratifs et techniques des services centraux et régionaux de la SNRT. </v>
      </c>
      <c r="E481" t="str">
        <f>IF(ISBLANK('ENGAGEMENTS 2026'!C481),"",'ENGAGEMENTS 2026'!I481)</f>
        <v>APPROUVE</v>
      </c>
      <c r="F481" t="str">
        <f>IF(ISBLANK('ENGAGEMENTS 2026'!C481),"",'ENGAGEMENTS 2026'!J481)</f>
        <v>02M/2023</v>
      </c>
      <c r="G481" t="str">
        <f>IF(ISBLANK('ENGAGEMENTS 2026'!C481),"",'ENGAGEMENTS 2026'!M481)</f>
        <v>FONCTIONNEMENT</v>
      </c>
      <c r="H481" t="str">
        <f>IF(ISBLANK('ENGAGEMENTS 2026'!C481),"",'ENGAGEMENTS 2026'!AF481)</f>
        <v>ENGAGE</v>
      </c>
      <c r="I481" t="str">
        <f>IF(ISBLANK('ENGAGEMENTS 2026'!C481),"",'ENGAGEMENTS 2026'!H481)</f>
        <v>VALIDE</v>
      </c>
      <c r="J481" s="72">
        <f>IF(ISBLANK('ENGAGEMENTS 2026'!C481),"",IF(AND(OR($E481="INFRUCTUEUX",$E481="ANNULE"),$C481="AOO-M"),'ENGAGEMENTS 2026'!P481,IF($H481="EN COURS DE PREENGAGEMENT",'ENGAGEMENTS 2026'!O481,IF($H481="PREENGAGE",IF($E481="ATTRIBUE",'ENGAGEMENTS 2026'!AE481,'ENGAGEMENTS 2026'!O481),'ENGAGEMENTS 2026'!AE481))))</f>
        <v>867981.07</v>
      </c>
      <c r="K481" s="97" t="str">
        <f>IF(ISBLANK('ENGAGEMENTS 2026'!W481),"",'ENGAGEMENTS 2026'!W481)</f>
        <v/>
      </c>
      <c r="L481" s="73" t="str">
        <f t="shared" ca="1" si="14"/>
        <v/>
      </c>
      <c r="M481" t="str">
        <f t="shared" si="15"/>
        <v>Engagé</v>
      </c>
      <c r="N481" t="str">
        <f>IF(ISBLANK('ENGAGEMENTS 2026'!C481),"",'ENGAGEMENTS 2026'!L481)</f>
        <v>Ordinaire</v>
      </c>
      <c r="O481" t="str">
        <f>IF(ISBLANK('ENGAGEMENTS 2026'!C481),"",'ENGAGEMENTS 2026'!M481)</f>
        <v>FONCTIONNEMENT</v>
      </c>
      <c r="P481" t="str">
        <f>IF(ISBLANK('ENGAGEMENTS 2026'!C481),"",'ENGAGEMENTS 2026'!K481)</f>
        <v>GENERAL</v>
      </c>
      <c r="Q481" t="str">
        <f>IF($A481="","",IF(OR($E481="INFRUCTUEUX",$E481="ANNULE"),$A481&amp;"|"&amp;(COUNTIFS($A$2:$A481,$A481,$E$2:$E481,"INFRUCTUEUX")+COUNTIFS($A$2:$A481,$A481,$E$2:$E481,"ANNULE")),""))</f>
        <v/>
      </c>
    </row>
    <row r="482" spans="1:17" x14ac:dyDescent="0.25">
      <c r="A482" t="str">
        <f>IF(ISBLANK('ENGAGEMENTS 2026'!C482),"",IF('ENGAGEMENTS 2026'!C482="DTSI","DCT",'ENGAGEMENTS 2026'!C482))</f>
        <v>DPMG</v>
      </c>
      <c r="B482" t="str">
        <f>IF(ISBLANK('ENGAGEMENTS 2026'!C482),"",'ENGAGEMENTS 2026'!D482)</f>
        <v>RECONDUCTIBLE</v>
      </c>
      <c r="C482" t="str">
        <f>IF(ISBLANK('ENGAGEMENTS 2026'!C482),"",'ENGAGEMENTS 2026'!E482)</f>
        <v>AOO-M</v>
      </c>
      <c r="D482" t="str">
        <f>IF(ISBLANK('ENGAGEMENTS 2026'!C482),"",'ENGAGEMENTS 2026'!G482)</f>
        <v>Location long durée de véhicule neufs sans option d’achat ainsi que les prestations qui lui sont accessoires et complémentaires pour la SNRT</v>
      </c>
      <c r="E482" t="str">
        <f>IF(ISBLANK('ENGAGEMENTS 2026'!C482),"",'ENGAGEMENTS 2026'!I482)</f>
        <v>APPROUVE</v>
      </c>
      <c r="F482" t="str">
        <f>IF(ISBLANK('ENGAGEMENTS 2026'!C482),"",'ENGAGEMENTS 2026'!J482)</f>
        <v>97M/2023</v>
      </c>
      <c r="G482" t="str">
        <f>IF(ISBLANK('ENGAGEMENTS 2026'!C482),"",'ENGAGEMENTS 2026'!M482)</f>
        <v>FONCTIONNEMENT</v>
      </c>
      <c r="H482" t="str">
        <f>IF(ISBLANK('ENGAGEMENTS 2026'!C482),"",'ENGAGEMENTS 2026'!AF482)</f>
        <v>ENGAGE</v>
      </c>
      <c r="I482" t="str">
        <f>IF(ISBLANK('ENGAGEMENTS 2026'!C482),"",'ENGAGEMENTS 2026'!H482)</f>
        <v>VALIDE</v>
      </c>
      <c r="J482" s="72">
        <f>IF(ISBLANK('ENGAGEMENTS 2026'!C482),"",IF(AND(OR($E482="INFRUCTUEUX",$E482="ANNULE"),$C482="AOO-M"),'ENGAGEMENTS 2026'!P482,IF($H482="EN COURS DE PREENGAGEMENT",'ENGAGEMENTS 2026'!O482,IF($H482="PREENGAGE",IF($E482="ATTRIBUE",'ENGAGEMENTS 2026'!AE482,'ENGAGEMENTS 2026'!O482),'ENGAGEMENTS 2026'!AE482))))</f>
        <v>399672</v>
      </c>
      <c r="K482" s="97" t="str">
        <f>IF(ISBLANK('ENGAGEMENTS 2026'!W482),"",'ENGAGEMENTS 2026'!W482)</f>
        <v/>
      </c>
      <c r="L482" s="73" t="str">
        <f t="shared" ca="1" si="14"/>
        <v/>
      </c>
      <c r="M482" t="str">
        <f t="shared" si="15"/>
        <v>Engagé</v>
      </c>
      <c r="N482" t="str">
        <f>IF(ISBLANK('ENGAGEMENTS 2026'!C482),"",'ENGAGEMENTS 2026'!L482)</f>
        <v>Ordinaire</v>
      </c>
      <c r="O482" t="str">
        <f>IF(ISBLANK('ENGAGEMENTS 2026'!C482),"",'ENGAGEMENTS 2026'!M482)</f>
        <v>FONCTIONNEMENT</v>
      </c>
      <c r="P482" t="str">
        <f>IF(ISBLANK('ENGAGEMENTS 2026'!C482),"",'ENGAGEMENTS 2026'!K482)</f>
        <v>GENERAL</v>
      </c>
      <c r="Q482" t="str">
        <f>IF($A482="","",IF(OR($E482="INFRUCTUEUX",$E482="ANNULE"),$A482&amp;"|"&amp;(COUNTIFS($A$2:$A482,$A482,$E$2:$E482,"INFRUCTUEUX")+COUNTIFS($A$2:$A482,$A482,$E$2:$E482,"ANNULE")),""))</f>
        <v/>
      </c>
    </row>
    <row r="483" spans="1:17" x14ac:dyDescent="0.25">
      <c r="A483" t="str">
        <f>IF(ISBLANK('ENGAGEMENTS 2026'!C483),"",IF('ENGAGEMENTS 2026'!C483="DTSI","DCT",'ENGAGEMENTS 2026'!C483))</f>
        <v>DPMG</v>
      </c>
      <c r="B483" t="str">
        <f>IF(ISBLANK('ENGAGEMENTS 2026'!C483),"",'ENGAGEMENTS 2026'!D483)</f>
        <v>RECONDUCTIBLE</v>
      </c>
      <c r="C483" t="str">
        <f>IF(ISBLANK('ENGAGEMENTS 2026'!C483),"",'ENGAGEMENTS 2026'!E483)</f>
        <v>AOO-M</v>
      </c>
      <c r="D483" t="str">
        <f>IF(ISBLANK('ENGAGEMENTS 2026'!C483),"",'ENGAGEMENTS 2026'!G483)</f>
        <v>Location long durée de véhicule neufs sans option d’achat ainsi que les prestations qui lui sont accessoires et complémentaires pour la SNRT</v>
      </c>
      <c r="E483" t="str">
        <f>IF(ISBLANK('ENGAGEMENTS 2026'!C483),"",'ENGAGEMENTS 2026'!I483)</f>
        <v>APPROUVE</v>
      </c>
      <c r="F483" t="str">
        <f>IF(ISBLANK('ENGAGEMENTS 2026'!C483),"",'ENGAGEMENTS 2026'!J483)</f>
        <v>40M/2024</v>
      </c>
      <c r="G483" t="str">
        <f>IF(ISBLANK('ENGAGEMENTS 2026'!C483),"",'ENGAGEMENTS 2026'!M483)</f>
        <v>FONCTIONNEMENT</v>
      </c>
      <c r="H483" t="str">
        <f>IF(ISBLANK('ENGAGEMENTS 2026'!C483),"",'ENGAGEMENTS 2026'!AF483)</f>
        <v>ENGAGE</v>
      </c>
      <c r="I483" t="str">
        <f>IF(ISBLANK('ENGAGEMENTS 2026'!C483),"",'ENGAGEMENTS 2026'!H483)</f>
        <v>VALIDE</v>
      </c>
      <c r="J483" s="72">
        <f>IF(ISBLANK('ENGAGEMENTS 2026'!C483),"",IF(AND(OR($E483="INFRUCTUEUX",$E483="ANNULE"),$C483="AOO-M"),'ENGAGEMENTS 2026'!P483,IF($H483="EN COURS DE PREENGAGEMENT",'ENGAGEMENTS 2026'!O483,IF($H483="PREENGAGE",IF($E483="ATTRIBUE",'ENGAGEMENTS 2026'!AE483,'ENGAGEMENTS 2026'!O483),'ENGAGEMENTS 2026'!AE483))))</f>
        <v>3470365.98</v>
      </c>
      <c r="K483" s="97" t="str">
        <f>IF(ISBLANK('ENGAGEMENTS 2026'!W483),"",'ENGAGEMENTS 2026'!W483)</f>
        <v/>
      </c>
      <c r="L483" s="73" t="str">
        <f t="shared" ca="1" si="14"/>
        <v/>
      </c>
      <c r="M483" t="str">
        <f t="shared" si="15"/>
        <v>Engagé</v>
      </c>
      <c r="N483" t="str">
        <f>IF(ISBLANK('ENGAGEMENTS 2026'!C483),"",'ENGAGEMENTS 2026'!L483)</f>
        <v>Ordinaire</v>
      </c>
      <c r="O483" t="str">
        <f>IF(ISBLANK('ENGAGEMENTS 2026'!C483),"",'ENGAGEMENTS 2026'!M483)</f>
        <v>FONCTIONNEMENT</v>
      </c>
      <c r="P483" t="str">
        <f>IF(ISBLANK('ENGAGEMENTS 2026'!C483),"",'ENGAGEMENTS 2026'!K483)</f>
        <v>GENERAL</v>
      </c>
      <c r="Q483" t="str">
        <f>IF($A483="","",IF(OR($E483="INFRUCTUEUX",$E483="ANNULE"),$A483&amp;"|"&amp;(COUNTIFS($A$2:$A483,$A483,$E$2:$E483,"INFRUCTUEUX")+COUNTIFS($A$2:$A483,$A483,$E$2:$E483,"ANNULE")),""))</f>
        <v/>
      </c>
    </row>
    <row r="484" spans="1:17" x14ac:dyDescent="0.25">
      <c r="A484" t="str">
        <f>IF(ISBLANK('ENGAGEMENTS 2026'!C484),"",IF('ENGAGEMENTS 2026'!C484="DTSI","DCT",'ENGAGEMENTS 2026'!C484))</f>
        <v>DPMG</v>
      </c>
      <c r="B484" t="str">
        <f>IF(ISBLANK('ENGAGEMENTS 2026'!C484),"",'ENGAGEMENTS 2026'!D484)</f>
        <v>RECONDUCTIBLE</v>
      </c>
      <c r="C484" t="str">
        <f>IF(ISBLANK('ENGAGEMENTS 2026'!C484),"",'ENGAGEMENTS 2026'!E484)</f>
        <v>AOO-M</v>
      </c>
      <c r="D484" t="str">
        <f>IF(ISBLANK('ENGAGEMENTS 2026'!C484),"",'ENGAGEMENTS 2026'!G484)</f>
        <v>Sécurité  et gardiennage Siège &amp; centres régionaux</v>
      </c>
      <c r="E484" t="str">
        <f>IF(ISBLANK('ENGAGEMENTS 2026'!C484),"",'ENGAGEMENTS 2026'!I484)</f>
        <v>APPROUVE</v>
      </c>
      <c r="F484" t="str">
        <f>IF(ISBLANK('ENGAGEMENTS 2026'!C484),"",'ENGAGEMENTS 2026'!J484)</f>
        <v>19M/2025</v>
      </c>
      <c r="G484" t="str">
        <f>IF(ISBLANK('ENGAGEMENTS 2026'!C484),"",'ENGAGEMENTS 2026'!M484)</f>
        <v>FONCTIONNEMENT</v>
      </c>
      <c r="H484" t="str">
        <f>IF(ISBLANK('ENGAGEMENTS 2026'!C484),"",'ENGAGEMENTS 2026'!AF484)</f>
        <v>ENGAGE</v>
      </c>
      <c r="I484" t="str">
        <f>IF(ISBLANK('ENGAGEMENTS 2026'!C484),"",'ENGAGEMENTS 2026'!H484)</f>
        <v>VALIDE</v>
      </c>
      <c r="J484" s="72">
        <f>IF(ISBLANK('ENGAGEMENTS 2026'!C484),"",IF(AND(OR($E484="INFRUCTUEUX",$E484="ANNULE"),$C484="AOO-M"),'ENGAGEMENTS 2026'!P484,IF($H484="EN COURS DE PREENGAGEMENT",'ENGAGEMENTS 2026'!O484,IF($H484="PREENGAGE",IF($E484="ATTRIBUE",'ENGAGEMENTS 2026'!AE484,'ENGAGEMENTS 2026'!O484),'ENGAGEMENTS 2026'!AE484))))</f>
        <v>41205482</v>
      </c>
      <c r="K484" s="97" t="str">
        <f>IF(ISBLANK('ENGAGEMENTS 2026'!W484),"",'ENGAGEMENTS 2026'!W484)</f>
        <v/>
      </c>
      <c r="L484" s="73" t="str">
        <f t="shared" ca="1" si="14"/>
        <v/>
      </c>
      <c r="M484" t="str">
        <f t="shared" si="15"/>
        <v>Engagé</v>
      </c>
      <c r="N484" t="str">
        <f>IF(ISBLANK('ENGAGEMENTS 2026'!C484),"",'ENGAGEMENTS 2026'!L484)</f>
        <v>Ordinaire</v>
      </c>
      <c r="O484" t="str">
        <f>IF(ISBLANK('ENGAGEMENTS 2026'!C484),"",'ENGAGEMENTS 2026'!M484)</f>
        <v>FONCTIONNEMENT</v>
      </c>
      <c r="P484" t="str">
        <f>IF(ISBLANK('ENGAGEMENTS 2026'!C484),"",'ENGAGEMENTS 2026'!K484)</f>
        <v>GENERAL</v>
      </c>
      <c r="Q484" t="str">
        <f>IF($A484="","",IF(OR($E484="INFRUCTUEUX",$E484="ANNULE"),$A484&amp;"|"&amp;(COUNTIFS($A$2:$A484,$A484,$E$2:$E484,"INFRUCTUEUX")+COUNTIFS($A$2:$A484,$A484,$E$2:$E484,"ANNULE")),""))</f>
        <v/>
      </c>
    </row>
    <row r="485" spans="1:17" x14ac:dyDescent="0.25">
      <c r="A485" t="str">
        <f>IF(ISBLANK('ENGAGEMENTS 2026'!C485),"",IF('ENGAGEMENTS 2026'!C485="DTSI","DCT",'ENGAGEMENTS 2026'!C485))</f>
        <v>DPMG</v>
      </c>
      <c r="B485" t="str">
        <f>IF(ISBLANK('ENGAGEMENTS 2026'!C485),"",'ENGAGEMENTS 2026'!D485)</f>
        <v>RECONDUCTIBLE</v>
      </c>
      <c r="C485" t="str">
        <f>IF(ISBLANK('ENGAGEMENTS 2026'!C485),"",'ENGAGEMENTS 2026'!E485)</f>
        <v>AOO-M</v>
      </c>
      <c r="D485" t="str">
        <f>IF(ISBLANK('ENGAGEMENTS 2026'!C485),"",'ENGAGEMENTS 2026'!G485)</f>
        <v>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v>
      </c>
      <c r="E485" t="str">
        <f>IF(ISBLANK('ENGAGEMENTS 2026'!C485),"",'ENGAGEMENTS 2026'!I485)</f>
        <v>APPROUVE</v>
      </c>
      <c r="F485" t="str">
        <f>IF(ISBLANK('ENGAGEMENTS 2026'!C485),"",'ENGAGEMENTS 2026'!J485)</f>
        <v>470 CT/SNRT/2025</v>
      </c>
      <c r="G485" t="str">
        <f>IF(ISBLANK('ENGAGEMENTS 2026'!C485),"",'ENGAGEMENTS 2026'!M485)</f>
        <v>FONCTIONNEMENT</v>
      </c>
      <c r="H485" t="str">
        <f>IF(ISBLANK('ENGAGEMENTS 2026'!C485),"",'ENGAGEMENTS 2026'!AF485)</f>
        <v>ENGAGE</v>
      </c>
      <c r="I485" t="str">
        <f>IF(ISBLANK('ENGAGEMENTS 2026'!C485),"",'ENGAGEMENTS 2026'!H485)</f>
        <v>VALIDE</v>
      </c>
      <c r="J485" s="72">
        <f>IF(ISBLANK('ENGAGEMENTS 2026'!C485),"",IF(AND(OR($E485="INFRUCTUEUX",$E485="ANNULE"),$C485="AOO-M"),'ENGAGEMENTS 2026'!P485,IF($H485="EN COURS DE PREENGAGEMENT",'ENGAGEMENTS 2026'!O485,IF($H485="PREENGAGE",IF($E485="ATTRIBUE",'ENGAGEMENTS 2026'!AE485,'ENGAGEMENTS 2026'!O485),'ENGAGEMENTS 2026'!AE485))))</f>
        <v>180096</v>
      </c>
      <c r="K485" s="97" t="str">
        <f>IF(ISBLANK('ENGAGEMENTS 2026'!W485),"",'ENGAGEMENTS 2026'!W485)</f>
        <v/>
      </c>
      <c r="L485" s="73" t="str">
        <f t="shared" ca="1" si="14"/>
        <v/>
      </c>
      <c r="M485" t="str">
        <f t="shared" si="15"/>
        <v>Engagé</v>
      </c>
      <c r="N485" t="str">
        <f>IF(ISBLANK('ENGAGEMENTS 2026'!C485),"",'ENGAGEMENTS 2026'!L485)</f>
        <v>Ordinaire</v>
      </c>
      <c r="O485" t="str">
        <f>IF(ISBLANK('ENGAGEMENTS 2026'!C485),"",'ENGAGEMENTS 2026'!M485)</f>
        <v>FONCTIONNEMENT</v>
      </c>
      <c r="P485" t="str">
        <f>IF(ISBLANK('ENGAGEMENTS 2026'!C485),"",'ENGAGEMENTS 2026'!K485)</f>
        <v>GENERAL</v>
      </c>
      <c r="Q485" t="str">
        <f>IF($A485="","",IF(OR($E485="INFRUCTUEUX",$E485="ANNULE"),$A485&amp;"|"&amp;(COUNTIFS($A$2:$A485,$A485,$E$2:$E485,"INFRUCTUEUX")+COUNTIFS($A$2:$A485,$A485,$E$2:$E485,"ANNULE")),""))</f>
        <v/>
      </c>
    </row>
    <row r="486" spans="1:17" x14ac:dyDescent="0.25">
      <c r="A486" t="str">
        <f>IF(ISBLANK('ENGAGEMENTS 2026'!C486),"",IF('ENGAGEMENTS 2026'!C486="DTSI","DCT",'ENGAGEMENTS 2026'!C486))</f>
        <v>DPMG</v>
      </c>
      <c r="B486" t="str">
        <f>IF(ISBLANK('ENGAGEMENTS 2026'!C486),"",'ENGAGEMENTS 2026'!D486)</f>
        <v>RECONDUCTIBLE</v>
      </c>
      <c r="C486" t="str">
        <f>IF(ISBLANK('ENGAGEMENTS 2026'!C486),"",'ENGAGEMENTS 2026'!E486)</f>
        <v>CONTRAT</v>
      </c>
      <c r="D486" t="str">
        <f>IF(ISBLANK('ENGAGEMENTS 2026'!C486),"",'ENGAGEMENTS 2026'!G486)</f>
        <v xml:space="preserve">L'achat de carburant par "carbucarte" à lecture électronique pour les véhicules de la SNRT </v>
      </c>
      <c r="E486" t="str">
        <f>IF(ISBLANK('ENGAGEMENTS 2026'!C486),"",'ENGAGEMENTS 2026'!I486)</f>
        <v>APPROUVE</v>
      </c>
      <c r="F486" t="str">
        <f>IF(ISBLANK('ENGAGEMENTS 2026'!C486),"",'ENGAGEMENTS 2026'!J486)</f>
        <v>Convention N° 392CT/SNRT/2025</v>
      </c>
      <c r="G486" t="str">
        <f>IF(ISBLANK('ENGAGEMENTS 2026'!C486),"",'ENGAGEMENTS 2026'!M486)</f>
        <v>FONCTIONNEMENT</v>
      </c>
      <c r="H486" t="str">
        <f>IF(ISBLANK('ENGAGEMENTS 2026'!C486),"",'ENGAGEMENTS 2026'!AF486)</f>
        <v>ENGAGE</v>
      </c>
      <c r="I486" t="str">
        <f>IF(ISBLANK('ENGAGEMENTS 2026'!C486),"",'ENGAGEMENTS 2026'!H486)</f>
        <v>VALIDE</v>
      </c>
      <c r="J486" s="72">
        <f>IF(ISBLANK('ENGAGEMENTS 2026'!C486),"",IF(AND(OR($E486="INFRUCTUEUX",$E486="ANNULE"),$C486="AOO-M"),'ENGAGEMENTS 2026'!P486,IF($H486="EN COURS DE PREENGAGEMENT",'ENGAGEMENTS 2026'!O486,IF($H486="PREENGAGE",IF($E486="ATTRIBUE",'ENGAGEMENTS 2026'!AE486,'ENGAGEMENTS 2026'!O486),'ENGAGEMENTS 2026'!AE486))))</f>
        <v>9780100</v>
      </c>
      <c r="K486" s="97" t="str">
        <f>IF(ISBLANK('ENGAGEMENTS 2026'!W486),"",'ENGAGEMENTS 2026'!W486)</f>
        <v/>
      </c>
      <c r="L486" s="73" t="str">
        <f t="shared" ca="1" si="14"/>
        <v/>
      </c>
      <c r="M486" t="str">
        <f t="shared" si="15"/>
        <v>Engagé</v>
      </c>
      <c r="N486" t="str">
        <f>IF(ISBLANK('ENGAGEMENTS 2026'!C486),"",'ENGAGEMENTS 2026'!L486)</f>
        <v>Ordinaire</v>
      </c>
      <c r="O486" t="str">
        <f>IF(ISBLANK('ENGAGEMENTS 2026'!C486),"",'ENGAGEMENTS 2026'!M486)</f>
        <v>FONCTIONNEMENT</v>
      </c>
      <c r="P486" t="str">
        <f>IF(ISBLANK('ENGAGEMENTS 2026'!C486),"",'ENGAGEMENTS 2026'!K486)</f>
        <v>NON CONCERNE</v>
      </c>
      <c r="Q486" t="str">
        <f>IF($A486="","",IF(OR($E486="INFRUCTUEUX",$E486="ANNULE"),$A486&amp;"|"&amp;(COUNTIFS($A$2:$A486,$A486,$E$2:$E486,"INFRUCTUEUX")+COUNTIFS($A$2:$A486,$A486,$E$2:$E486,"ANNULE")),""))</f>
        <v/>
      </c>
    </row>
    <row r="487" spans="1:17" x14ac:dyDescent="0.25">
      <c r="A487" t="str">
        <f>IF(ISBLANK('ENGAGEMENTS 2026'!C487),"",IF('ENGAGEMENTS 2026'!C487="DTSI","DCT",'ENGAGEMENTS 2026'!C487))</f>
        <v>DPMG</v>
      </c>
      <c r="B487" t="str">
        <f>IF(ISBLANK('ENGAGEMENTS 2026'!C487),"",'ENGAGEMENTS 2026'!D487)</f>
        <v>RECONDUCTIBLE</v>
      </c>
      <c r="C487" t="str">
        <f>IF(ISBLANK('ENGAGEMENTS 2026'!C487),"",'ENGAGEMENTS 2026'!E487)</f>
        <v>CONTRAT</v>
      </c>
      <c r="D487" t="str">
        <f>IF(ISBLANK('ENGAGEMENTS 2026'!C487),"",'ENGAGEMENTS 2026'!G487)</f>
        <v>La couverture en termes d'assurance multirisque automobile pour l'ensemble du Par Auto de la SNRT Contrat N° FL 11202102045593/01/2025 + Assurance des nouveaux tracteurs acquis, ainsi les tracteurs en cours d'acquisition par la Direction technique.</v>
      </c>
      <c r="E487" t="str">
        <f>IF(ISBLANK('ENGAGEMENTS 2026'!C487),"",'ENGAGEMENTS 2026'!I487)</f>
        <v>APPROUVE</v>
      </c>
      <c r="F487" t="str">
        <f>IF(ISBLANK('ENGAGEMENTS 2026'!C487),"",'ENGAGEMENTS 2026'!J487)</f>
        <v>FL 11202102045593/01/2025</v>
      </c>
      <c r="G487" t="str">
        <f>IF(ISBLANK('ENGAGEMENTS 2026'!C487),"",'ENGAGEMENTS 2026'!M487)</f>
        <v>FONCTIONNEMENT</v>
      </c>
      <c r="H487" t="str">
        <f>IF(ISBLANK('ENGAGEMENTS 2026'!C487),"",'ENGAGEMENTS 2026'!AF487)</f>
        <v>ENGAGE</v>
      </c>
      <c r="I487" t="str">
        <f>IF(ISBLANK('ENGAGEMENTS 2026'!C487),"",'ENGAGEMENTS 2026'!H487)</f>
        <v>VALIDE</v>
      </c>
      <c r="J487" s="72">
        <f>IF(ISBLANK('ENGAGEMENTS 2026'!C487),"",IF(AND(OR($E487="INFRUCTUEUX",$E487="ANNULE"),$C487="AOO-M"),'ENGAGEMENTS 2026'!P487,IF($H487="EN COURS DE PREENGAGEMENT",'ENGAGEMENTS 2026'!O487,IF($H487="PREENGAGE",IF($E487="ATTRIBUE",'ENGAGEMENTS 2026'!AE487,'ENGAGEMENTS 2026'!O487),'ENGAGEMENTS 2026'!AE487))))</f>
        <v>400000</v>
      </c>
      <c r="K487" s="97" t="str">
        <f>IF(ISBLANK('ENGAGEMENTS 2026'!W487),"",'ENGAGEMENTS 2026'!W487)</f>
        <v/>
      </c>
      <c r="L487" s="73" t="str">
        <f t="shared" ca="1" si="14"/>
        <v/>
      </c>
      <c r="M487" t="str">
        <f t="shared" si="15"/>
        <v>Engagé</v>
      </c>
      <c r="N487" t="str">
        <f>IF(ISBLANK('ENGAGEMENTS 2026'!C487),"",'ENGAGEMENTS 2026'!L487)</f>
        <v>Ordinaire</v>
      </c>
      <c r="O487" t="str">
        <f>IF(ISBLANK('ENGAGEMENTS 2026'!C487),"",'ENGAGEMENTS 2026'!M487)</f>
        <v>FONCTIONNEMENT</v>
      </c>
      <c r="P487" t="str">
        <f>IF(ISBLANK('ENGAGEMENTS 2026'!C487),"",'ENGAGEMENTS 2026'!K487)</f>
        <v>NON CONCERNE</v>
      </c>
      <c r="Q487" t="str">
        <f>IF($A487="","",IF(OR($E487="INFRUCTUEUX",$E487="ANNULE"),$A487&amp;"|"&amp;(COUNTIFS($A$2:$A487,$A487,$E$2:$E487,"INFRUCTUEUX")+COUNTIFS($A$2:$A487,$A487,$E$2:$E487,"ANNULE")),""))</f>
        <v/>
      </c>
    </row>
    <row r="488" spans="1:17" x14ac:dyDescent="0.25">
      <c r="A488" t="str">
        <f>IF(ISBLANK('ENGAGEMENTS 2026'!C488),"",IF('ENGAGEMENTS 2026'!C488="DTSI","DCT",'ENGAGEMENTS 2026'!C488))</f>
        <v>DPMG</v>
      </c>
      <c r="B488" t="str">
        <f>IF(ISBLANK('ENGAGEMENTS 2026'!C488),"",'ENGAGEMENTS 2026'!D488)</f>
        <v>RECONDUCTIBLE</v>
      </c>
      <c r="C488" t="str">
        <f>IF(ISBLANK('ENGAGEMENTS 2026'!C488),"",'ENGAGEMENTS 2026'!E488)</f>
        <v>CONTRAT</v>
      </c>
      <c r="D488" t="str">
        <f>IF(ISBLANK('ENGAGEMENTS 2026'!C488),"",'ENGAGEMENTS 2026'!G488)</f>
        <v>L’abonnement d’accès des données de traçabilité en ligne de la flotte automobile SNRT avec boitiers GPS  + acquisition des boitier pour les nouveaux véhicules</v>
      </c>
      <c r="E488" t="str">
        <f>IF(ISBLANK('ENGAGEMENTS 2026'!C488),"",'ENGAGEMENTS 2026'!I488)</f>
        <v>APPROUVE</v>
      </c>
      <c r="F488">
        <f>IF(ISBLANK('ENGAGEMENTS 2026'!C488),"",'ENGAGEMENTS 2026'!J488)</f>
        <v>0</v>
      </c>
      <c r="G488" t="str">
        <f>IF(ISBLANK('ENGAGEMENTS 2026'!C488),"",'ENGAGEMENTS 2026'!M488)</f>
        <v>FONCTIONNEMENT</v>
      </c>
      <c r="H488" t="str">
        <f>IF(ISBLANK('ENGAGEMENTS 2026'!C488),"",'ENGAGEMENTS 2026'!AF488)</f>
        <v>ENGAGE</v>
      </c>
      <c r="I488" t="str">
        <f>IF(ISBLANK('ENGAGEMENTS 2026'!C488),"",'ENGAGEMENTS 2026'!H488)</f>
        <v>VALIDE</v>
      </c>
      <c r="J488" s="72">
        <f>IF(ISBLANK('ENGAGEMENTS 2026'!C488),"",IF(AND(OR($E488="INFRUCTUEUX",$E488="ANNULE"),$C488="AOO-M"),'ENGAGEMENTS 2026'!P488,IF($H488="EN COURS DE PREENGAGEMENT",'ENGAGEMENTS 2026'!O488,IF($H488="PREENGAGE",IF($E488="ATTRIBUE",'ENGAGEMENTS 2026'!AE488,'ENGAGEMENTS 2026'!O488),'ENGAGEMENTS 2026'!AE488))))</f>
        <v>1100000</v>
      </c>
      <c r="K488" s="97" t="str">
        <f>IF(ISBLANK('ENGAGEMENTS 2026'!W488),"",'ENGAGEMENTS 2026'!W488)</f>
        <v/>
      </c>
      <c r="L488" s="73" t="str">
        <f t="shared" ca="1" si="14"/>
        <v/>
      </c>
      <c r="M488" t="str">
        <f t="shared" si="15"/>
        <v>Engagé</v>
      </c>
      <c r="N488" t="str">
        <f>IF(ISBLANK('ENGAGEMENTS 2026'!C488),"",'ENGAGEMENTS 2026'!L488)</f>
        <v>Ordinaire</v>
      </c>
      <c r="O488" t="str">
        <f>IF(ISBLANK('ENGAGEMENTS 2026'!C488),"",'ENGAGEMENTS 2026'!M488)</f>
        <v>FONCTIONNEMENT</v>
      </c>
      <c r="P488" t="str">
        <f>IF(ISBLANK('ENGAGEMENTS 2026'!C488),"",'ENGAGEMENTS 2026'!K488)</f>
        <v>NON CONCERNE</v>
      </c>
      <c r="Q488" t="str">
        <f>IF($A488="","",IF(OR($E488="INFRUCTUEUX",$E488="ANNULE"),$A488&amp;"|"&amp;(COUNTIFS($A$2:$A488,$A488,$E$2:$E488,"INFRUCTUEUX")+COUNTIFS($A$2:$A488,$A488,$E$2:$E488,"ANNULE")),""))</f>
        <v/>
      </c>
    </row>
    <row r="489" spans="1:17" x14ac:dyDescent="0.25">
      <c r="A489" t="str">
        <f>IF(ISBLANK('ENGAGEMENTS 2026'!C489),"",IF('ENGAGEMENTS 2026'!C489="DTSI","DCT",'ENGAGEMENTS 2026'!C489))</f>
        <v>DPMG</v>
      </c>
      <c r="B489" t="str">
        <f>IF(ISBLANK('ENGAGEMENTS 2026'!C489),"",'ENGAGEMENTS 2026'!D489)</f>
        <v>RECONDUCTIBLE</v>
      </c>
      <c r="C489" t="str">
        <f>IF(ISBLANK('ENGAGEMENTS 2026'!C489),"",'ENGAGEMENTS 2026'!E489)</f>
        <v>CONTRAT</v>
      </c>
      <c r="D489" t="str">
        <f>IF(ISBLANK('ENGAGEMENTS 2026'!C489),"",'ENGAGEMENTS 2026'!G489)</f>
        <v xml:space="preserve">Acquisition et Recharge des Tags télépéage par la SNRT (JAWAZ) </v>
      </c>
      <c r="E489" t="str">
        <f>IF(ISBLANK('ENGAGEMENTS 2026'!C489),"",'ENGAGEMENTS 2026'!I489)</f>
        <v>APPROUVE</v>
      </c>
      <c r="F489" t="str">
        <f>IF(ISBLANK('ENGAGEMENTS 2026'!C489),"",'ENGAGEMENTS 2026'!J489)</f>
        <v>Convention N°52/18/S</v>
      </c>
      <c r="G489" t="str">
        <f>IF(ISBLANK('ENGAGEMENTS 2026'!C489),"",'ENGAGEMENTS 2026'!M489)</f>
        <v>FONCTIONNEMENT</v>
      </c>
      <c r="H489" t="str">
        <f>IF(ISBLANK('ENGAGEMENTS 2026'!C489),"",'ENGAGEMENTS 2026'!AF489)</f>
        <v>ENGAGE</v>
      </c>
      <c r="I489" t="str">
        <f>IF(ISBLANK('ENGAGEMENTS 2026'!C489),"",'ENGAGEMENTS 2026'!H489)</f>
        <v>VALIDE</v>
      </c>
      <c r="J489" s="72">
        <f>IF(ISBLANK('ENGAGEMENTS 2026'!C489),"",IF(AND(OR($E489="INFRUCTUEUX",$E489="ANNULE"),$C489="AOO-M"),'ENGAGEMENTS 2026'!P489,IF($H489="EN COURS DE PREENGAGEMENT",'ENGAGEMENTS 2026'!O489,IF($H489="PREENGAGE",IF($E489="ATTRIBUE",'ENGAGEMENTS 2026'!AE489,'ENGAGEMENTS 2026'!O489),'ENGAGEMENTS 2026'!AE489))))</f>
        <v>1200000</v>
      </c>
      <c r="K489" s="97" t="str">
        <f>IF(ISBLANK('ENGAGEMENTS 2026'!W489),"",'ENGAGEMENTS 2026'!W489)</f>
        <v/>
      </c>
      <c r="L489" s="73" t="str">
        <f t="shared" ca="1" si="14"/>
        <v/>
      </c>
      <c r="M489" t="str">
        <f t="shared" si="15"/>
        <v>Engagé</v>
      </c>
      <c r="N489" t="str">
        <f>IF(ISBLANK('ENGAGEMENTS 2026'!C489),"",'ENGAGEMENTS 2026'!L489)</f>
        <v>Ordinaire</v>
      </c>
      <c r="O489" t="str">
        <f>IF(ISBLANK('ENGAGEMENTS 2026'!C489),"",'ENGAGEMENTS 2026'!M489)</f>
        <v>FONCTIONNEMENT</v>
      </c>
      <c r="P489" t="str">
        <f>IF(ISBLANK('ENGAGEMENTS 2026'!C489),"",'ENGAGEMENTS 2026'!K489)</f>
        <v>NON CONCERNE</v>
      </c>
      <c r="Q489" t="str">
        <f>IF($A489="","",IF(OR($E489="INFRUCTUEUX",$E489="ANNULE"),$A489&amp;"|"&amp;(COUNTIFS($A$2:$A489,$A489,$E$2:$E489,"INFRUCTUEUX")+COUNTIFS($A$2:$A489,$A489,$E$2:$E489,"ANNULE")),""))</f>
        <v/>
      </c>
    </row>
    <row r="490" spans="1:17" x14ac:dyDescent="0.25">
      <c r="A490" t="str">
        <f>IF(ISBLANK('ENGAGEMENTS 2026'!C490),"",IF('ENGAGEMENTS 2026'!C490="DTSI","DCT",'ENGAGEMENTS 2026'!C490))</f>
        <v>DPMG</v>
      </c>
      <c r="B490" t="str">
        <f>IF(ISBLANK('ENGAGEMENTS 2026'!C490),"",'ENGAGEMENTS 2026'!D490)</f>
        <v>RECONDUCTIBLE</v>
      </c>
      <c r="C490" t="str">
        <f>IF(ISBLANK('ENGAGEMENTS 2026'!C490),"",'ENGAGEMENTS 2026'!E490)</f>
        <v>CONTRAT</v>
      </c>
      <c r="D490" t="str">
        <f>IF(ISBLANK('ENGAGEMENTS 2026'!C490),"",'ENGAGEMENTS 2026'!G490)</f>
        <v xml:space="preserve">Contrat de la boite postale </v>
      </c>
      <c r="E490" t="str">
        <f>IF(ISBLANK('ENGAGEMENTS 2026'!C490),"",'ENGAGEMENTS 2026'!I490)</f>
        <v>APPROUVE</v>
      </c>
      <c r="F490">
        <f>IF(ISBLANK('ENGAGEMENTS 2026'!C490),"",'ENGAGEMENTS 2026'!J490)</f>
        <v>0</v>
      </c>
      <c r="G490" t="str">
        <f>IF(ISBLANK('ENGAGEMENTS 2026'!C490),"",'ENGAGEMENTS 2026'!M490)</f>
        <v>FONCTIONNEMENT</v>
      </c>
      <c r="H490" t="str">
        <f>IF(ISBLANK('ENGAGEMENTS 2026'!C490),"",'ENGAGEMENTS 2026'!AF490)</f>
        <v>ENGAGE</v>
      </c>
      <c r="I490" t="str">
        <f>IF(ISBLANK('ENGAGEMENTS 2026'!C490),"",'ENGAGEMENTS 2026'!H490)</f>
        <v>VALIDE</v>
      </c>
      <c r="J490" s="72">
        <f>IF(ISBLANK('ENGAGEMENTS 2026'!C490),"",IF(AND(OR($E490="INFRUCTUEUX",$E490="ANNULE"),$C490="AOO-M"),'ENGAGEMENTS 2026'!P490,IF($H490="EN COURS DE PREENGAGEMENT",'ENGAGEMENTS 2026'!O490,IF($H490="PREENGAGE",IF($E490="ATTRIBUE",'ENGAGEMENTS 2026'!AE490,'ENGAGEMENTS 2026'!O490),'ENGAGEMENTS 2026'!AE490))))</f>
        <v>318</v>
      </c>
      <c r="K490" s="97" t="str">
        <f>IF(ISBLANK('ENGAGEMENTS 2026'!W490),"",'ENGAGEMENTS 2026'!W490)</f>
        <v/>
      </c>
      <c r="L490" s="73" t="str">
        <f t="shared" ca="1" si="14"/>
        <v/>
      </c>
      <c r="M490" t="str">
        <f t="shared" si="15"/>
        <v>Engagé</v>
      </c>
      <c r="N490" t="str">
        <f>IF(ISBLANK('ENGAGEMENTS 2026'!C490),"",'ENGAGEMENTS 2026'!L490)</f>
        <v>Ordinaire</v>
      </c>
      <c r="O490" t="str">
        <f>IF(ISBLANK('ENGAGEMENTS 2026'!C490),"",'ENGAGEMENTS 2026'!M490)</f>
        <v>FONCTIONNEMENT</v>
      </c>
      <c r="P490" t="str">
        <f>IF(ISBLANK('ENGAGEMENTS 2026'!C490),"",'ENGAGEMENTS 2026'!K490)</f>
        <v>NON CONCERNE</v>
      </c>
      <c r="Q490" t="str">
        <f>IF($A490="","",IF(OR($E490="INFRUCTUEUX",$E490="ANNULE"),$A490&amp;"|"&amp;(COUNTIFS($A$2:$A490,$A490,$E$2:$E490,"INFRUCTUEUX")+COUNTIFS($A$2:$A490,$A490,$E$2:$E490,"ANNULE")),""))</f>
        <v/>
      </c>
    </row>
    <row r="491" spans="1:17" x14ac:dyDescent="0.25">
      <c r="A491" t="str">
        <f>IF(ISBLANK('ENGAGEMENTS 2026'!C491),"",IF('ENGAGEMENTS 2026'!C491="DTSI","DCT",'ENGAGEMENTS 2026'!C491))</f>
        <v>DPMG</v>
      </c>
      <c r="B491" t="str">
        <f>IF(ISBLANK('ENGAGEMENTS 2026'!C491),"",'ENGAGEMENTS 2026'!D491)</f>
        <v>RECONDUCTIBLE</v>
      </c>
      <c r="C491" t="str">
        <f>IF(ISBLANK('ENGAGEMENTS 2026'!C491),"",'ENGAGEMENTS 2026'!E491)</f>
        <v>CONTRAT</v>
      </c>
      <c r="D491" t="str">
        <f>IF(ISBLANK('ENGAGEMENTS 2026'!C491),"",'ENGAGEMENTS 2026'!G491)</f>
        <v>Couverture en termes d’assurance pour le bris de machine concernant les régies montées sur véhicules roulants – Contrat N° 0302220000247</v>
      </c>
      <c r="E491" t="str">
        <f>IF(ISBLANK('ENGAGEMENTS 2026'!C491),"",'ENGAGEMENTS 2026'!I491)</f>
        <v>APPROUVE</v>
      </c>
      <c r="F491">
        <f>IF(ISBLANK('ENGAGEMENTS 2026'!C491),"",'ENGAGEMENTS 2026'!J491)</f>
        <v>302220000247</v>
      </c>
      <c r="G491" t="str">
        <f>IF(ISBLANK('ENGAGEMENTS 2026'!C491),"",'ENGAGEMENTS 2026'!M491)</f>
        <v>FONCTIONNEMENT</v>
      </c>
      <c r="H491" t="str">
        <f>IF(ISBLANK('ENGAGEMENTS 2026'!C491),"",'ENGAGEMENTS 2026'!AF491)</f>
        <v>ENGAGE</v>
      </c>
      <c r="I491" t="str">
        <f>IF(ISBLANK('ENGAGEMENTS 2026'!C491),"",'ENGAGEMENTS 2026'!H491)</f>
        <v>VALIDE</v>
      </c>
      <c r="J491" s="72">
        <f>IF(ISBLANK('ENGAGEMENTS 2026'!C491),"",IF(AND(OR($E491="INFRUCTUEUX",$E491="ANNULE"),$C491="AOO-M"),'ENGAGEMENTS 2026'!P491,IF($H491="EN COURS DE PREENGAGEMENT",'ENGAGEMENTS 2026'!O491,IF($H491="PREENGAGE",IF($E491="ATTRIBUE",'ENGAGEMENTS 2026'!AE491,'ENGAGEMENTS 2026'!O491),'ENGAGEMENTS 2026'!AE491))))</f>
        <v>5000000</v>
      </c>
      <c r="K491" s="97" t="str">
        <f>IF(ISBLANK('ENGAGEMENTS 2026'!W491),"",'ENGAGEMENTS 2026'!W491)</f>
        <v/>
      </c>
      <c r="L491" s="73" t="str">
        <f t="shared" ca="1" si="14"/>
        <v/>
      </c>
      <c r="M491" t="str">
        <f t="shared" si="15"/>
        <v>Engagé</v>
      </c>
      <c r="N491" t="str">
        <f>IF(ISBLANK('ENGAGEMENTS 2026'!C491),"",'ENGAGEMENTS 2026'!L491)</f>
        <v>Ordinaire</v>
      </c>
      <c r="O491" t="str">
        <f>IF(ISBLANK('ENGAGEMENTS 2026'!C491),"",'ENGAGEMENTS 2026'!M491)</f>
        <v>FONCTIONNEMENT</v>
      </c>
      <c r="P491" t="str">
        <f>IF(ISBLANK('ENGAGEMENTS 2026'!C491),"",'ENGAGEMENTS 2026'!K491)</f>
        <v>NON CONCERNE</v>
      </c>
      <c r="Q491" t="str">
        <f>IF($A491="","",IF(OR($E491="INFRUCTUEUX",$E491="ANNULE"),$A491&amp;"|"&amp;(COUNTIFS($A$2:$A491,$A491,$E$2:$E491,"INFRUCTUEUX")+COUNTIFS($A$2:$A491,$A491,$E$2:$E491,"ANNULE")),""))</f>
        <v/>
      </c>
    </row>
    <row r="492" spans="1:17" x14ac:dyDescent="0.25">
      <c r="A492" t="str">
        <f>IF(ISBLANK('ENGAGEMENTS 2026'!C492),"",IF('ENGAGEMENTS 2026'!C492="DTSI","DCT",'ENGAGEMENTS 2026'!C492))</f>
        <v>DPMG</v>
      </c>
      <c r="B492" t="str">
        <f>IF(ISBLANK('ENGAGEMENTS 2026'!C492),"",'ENGAGEMENTS 2026'!D492)</f>
        <v>RECONDUCTIBLE</v>
      </c>
      <c r="C492" t="str">
        <f>IF(ISBLANK('ENGAGEMENTS 2026'!C492),"",'ENGAGEMENTS 2026'!E492)</f>
        <v>CONTRAT</v>
      </c>
      <c r="D492" t="str">
        <f>IF(ISBLANK('ENGAGEMENTS 2026'!C492),"",'ENGAGEMENTS 2026'!G492)</f>
        <v>Contrat Barid el Maghreb - Contrat N° 07/2020 BP</v>
      </c>
      <c r="E492" t="str">
        <f>IF(ISBLANK('ENGAGEMENTS 2026'!C492),"",'ENGAGEMENTS 2026'!I492)</f>
        <v>APPROUVE</v>
      </c>
      <c r="F492" t="str">
        <f>IF(ISBLANK('ENGAGEMENTS 2026'!C492),"",'ENGAGEMENTS 2026'!J492)</f>
        <v>07/2020 BP</v>
      </c>
      <c r="G492" t="str">
        <f>IF(ISBLANK('ENGAGEMENTS 2026'!C492),"",'ENGAGEMENTS 2026'!M492)</f>
        <v>FONCTIONNEMENT</v>
      </c>
      <c r="H492" t="str">
        <f>IF(ISBLANK('ENGAGEMENTS 2026'!C492),"",'ENGAGEMENTS 2026'!AF492)</f>
        <v>ENGAGE</v>
      </c>
      <c r="I492" t="str">
        <f>IF(ISBLANK('ENGAGEMENTS 2026'!C492),"",'ENGAGEMENTS 2026'!H492)</f>
        <v>VALIDE</v>
      </c>
      <c r="J492" s="72">
        <f>IF(ISBLANK('ENGAGEMENTS 2026'!C492),"",IF(AND(OR($E492="INFRUCTUEUX",$E492="ANNULE"),$C492="AOO-M"),'ENGAGEMENTS 2026'!P492,IF($H492="EN COURS DE PREENGAGEMENT",'ENGAGEMENTS 2026'!O492,IF($H492="PREENGAGE",IF($E492="ATTRIBUE",'ENGAGEMENTS 2026'!AE492,'ENGAGEMENTS 2026'!O492),'ENGAGEMENTS 2026'!AE492))))</f>
        <v>70000</v>
      </c>
      <c r="K492" s="97" t="str">
        <f>IF(ISBLANK('ENGAGEMENTS 2026'!W492),"",'ENGAGEMENTS 2026'!W492)</f>
        <v/>
      </c>
      <c r="L492" s="73" t="str">
        <f t="shared" ca="1" si="14"/>
        <v/>
      </c>
      <c r="M492" t="str">
        <f t="shared" si="15"/>
        <v>Engagé</v>
      </c>
      <c r="N492" t="str">
        <f>IF(ISBLANK('ENGAGEMENTS 2026'!C492),"",'ENGAGEMENTS 2026'!L492)</f>
        <v>Ordinaire</v>
      </c>
      <c r="O492" t="str">
        <f>IF(ISBLANK('ENGAGEMENTS 2026'!C492),"",'ENGAGEMENTS 2026'!M492)</f>
        <v>FONCTIONNEMENT</v>
      </c>
      <c r="P492" t="str">
        <f>IF(ISBLANK('ENGAGEMENTS 2026'!C492),"",'ENGAGEMENTS 2026'!K492)</f>
        <v>NON CONCERNE</v>
      </c>
      <c r="Q492" t="str">
        <f>IF($A492="","",IF(OR($E492="INFRUCTUEUX",$E492="ANNULE"),$A492&amp;"|"&amp;(COUNTIFS($A$2:$A492,$A492,$E$2:$E492,"INFRUCTUEUX")+COUNTIFS($A$2:$A492,$A492,$E$2:$E492,"ANNULE")),""))</f>
        <v/>
      </c>
    </row>
    <row r="493" spans="1:17" x14ac:dyDescent="0.25">
      <c r="A493" t="str">
        <f>IF(ISBLANK('ENGAGEMENTS 2026'!C493),"",IF('ENGAGEMENTS 2026'!C493="DTSI","DCT",'ENGAGEMENTS 2026'!C493))</f>
        <v>DPMG</v>
      </c>
      <c r="B493" t="str">
        <f>IF(ISBLANK('ENGAGEMENTS 2026'!C493),"",'ENGAGEMENTS 2026'!D493)</f>
        <v>RECONDUCTIBLE</v>
      </c>
      <c r="C493" t="str">
        <f>IF(ISBLANK('ENGAGEMENTS 2026'!C493),"",'ENGAGEMENTS 2026'!E493)</f>
        <v>CONTRAT</v>
      </c>
      <c r="D493" t="str">
        <f>IF(ISBLANK('ENGAGEMENTS 2026'!C493),"",'ENGAGEMENTS 2026'!G493)</f>
        <v>Contrat d'AMANA  -  Contrat N° CL03733</v>
      </c>
      <c r="E493" t="str">
        <f>IF(ISBLANK('ENGAGEMENTS 2026'!C493),"",'ENGAGEMENTS 2026'!I493)</f>
        <v>APPROUVE</v>
      </c>
      <c r="F493" t="str">
        <f>IF(ISBLANK('ENGAGEMENTS 2026'!C493),"",'ENGAGEMENTS 2026'!J493)</f>
        <v>CL03733</v>
      </c>
      <c r="G493" t="str">
        <f>IF(ISBLANK('ENGAGEMENTS 2026'!C493),"",'ENGAGEMENTS 2026'!M493)</f>
        <v>FONCTIONNEMENT</v>
      </c>
      <c r="H493" t="str">
        <f>IF(ISBLANK('ENGAGEMENTS 2026'!C493),"",'ENGAGEMENTS 2026'!AF493)</f>
        <v>ENGAGE</v>
      </c>
      <c r="I493" t="str">
        <f>IF(ISBLANK('ENGAGEMENTS 2026'!C493),"",'ENGAGEMENTS 2026'!H493)</f>
        <v>VALIDE</v>
      </c>
      <c r="J493" s="72">
        <f>IF(ISBLANK('ENGAGEMENTS 2026'!C493),"",IF(AND(OR($E493="INFRUCTUEUX",$E493="ANNULE"),$C493="AOO-M"),'ENGAGEMENTS 2026'!P493,IF($H493="EN COURS DE PREENGAGEMENT",'ENGAGEMENTS 2026'!O493,IF($H493="PREENGAGE",IF($E493="ATTRIBUE",'ENGAGEMENTS 2026'!AE493,'ENGAGEMENTS 2026'!O493),'ENGAGEMENTS 2026'!AE493))))</f>
        <v>5000</v>
      </c>
      <c r="K493" s="97" t="str">
        <f>IF(ISBLANK('ENGAGEMENTS 2026'!W493),"",'ENGAGEMENTS 2026'!W493)</f>
        <v/>
      </c>
      <c r="L493" s="73" t="str">
        <f t="shared" ca="1" si="14"/>
        <v/>
      </c>
      <c r="M493" t="str">
        <f t="shared" si="15"/>
        <v>Engagé</v>
      </c>
      <c r="N493" t="str">
        <f>IF(ISBLANK('ENGAGEMENTS 2026'!C493),"",'ENGAGEMENTS 2026'!L493)</f>
        <v>Ordinaire</v>
      </c>
      <c r="O493" t="str">
        <f>IF(ISBLANK('ENGAGEMENTS 2026'!C493),"",'ENGAGEMENTS 2026'!M493)</f>
        <v>FONCTIONNEMENT</v>
      </c>
      <c r="P493" t="str">
        <f>IF(ISBLANK('ENGAGEMENTS 2026'!C493),"",'ENGAGEMENTS 2026'!K493)</f>
        <v>NON CONCERNE</v>
      </c>
      <c r="Q493" t="str">
        <f>IF($A493="","",IF(OR($E493="INFRUCTUEUX",$E493="ANNULE"),$A493&amp;"|"&amp;(COUNTIFS($A$2:$A493,$A493,$E$2:$E493,"INFRUCTUEUX")+COUNTIFS($A$2:$A493,$A493,$E$2:$E493,"ANNULE")),""))</f>
        <v/>
      </c>
    </row>
    <row r="494" spans="1:17" x14ac:dyDescent="0.25">
      <c r="A494" t="str">
        <f>IF(ISBLANK('ENGAGEMENTS 2026'!C494),"",IF('ENGAGEMENTS 2026'!C494="DTSI","DCT",'ENGAGEMENTS 2026'!C494))</f>
        <v>DPMG</v>
      </c>
      <c r="B494" t="str">
        <f>IF(ISBLANK('ENGAGEMENTS 2026'!C494),"",'ENGAGEMENTS 2026'!D494)</f>
        <v>RECONDUCTIBLE</v>
      </c>
      <c r="C494" t="str">
        <f>IF(ISBLANK('ENGAGEMENTS 2026'!C494),"",'ENGAGEMENTS 2026'!E494)</f>
        <v>CONTRAT</v>
      </c>
      <c r="D494" t="str">
        <f>IF(ISBLANK('ENGAGEMENTS 2026'!C494),"",'ENGAGEMENTS 2026'!G494)</f>
        <v>Contrat d'acquisition billeterie Aérienne -  Convention N° 505CT/SNRT/2024</v>
      </c>
      <c r="E494" t="str">
        <f>IF(ISBLANK('ENGAGEMENTS 2026'!C494),"",'ENGAGEMENTS 2026'!I494)</f>
        <v>APPROUVE</v>
      </c>
      <c r="F494" t="str">
        <f>IF(ISBLANK('ENGAGEMENTS 2026'!C494),"",'ENGAGEMENTS 2026'!J494)</f>
        <v>505CT/SNRT/2024</v>
      </c>
      <c r="G494" t="str">
        <f>IF(ISBLANK('ENGAGEMENTS 2026'!C494),"",'ENGAGEMENTS 2026'!M494)</f>
        <v>FONCTIONNEMENT</v>
      </c>
      <c r="H494" t="str">
        <f>IF(ISBLANK('ENGAGEMENTS 2026'!C494),"",'ENGAGEMENTS 2026'!AF494)</f>
        <v>ENGAGE</v>
      </c>
      <c r="I494" t="str">
        <f>IF(ISBLANK('ENGAGEMENTS 2026'!C494),"",'ENGAGEMENTS 2026'!H494)</f>
        <v>VALIDE</v>
      </c>
      <c r="J494" s="72">
        <f>IF(ISBLANK('ENGAGEMENTS 2026'!C494),"",IF(AND(OR($E494="INFRUCTUEUX",$E494="ANNULE"),$C494="AOO-M"),'ENGAGEMENTS 2026'!P494,IF($H494="EN COURS DE PREENGAGEMENT",'ENGAGEMENTS 2026'!O494,IF($H494="PREENGAGE",IF($E494="ATTRIBUE",'ENGAGEMENTS 2026'!AE494,'ENGAGEMENTS 2026'!O494),'ENGAGEMENTS 2026'!AE494))))</f>
        <v>4000000</v>
      </c>
      <c r="K494" s="97" t="str">
        <f>IF(ISBLANK('ENGAGEMENTS 2026'!W494),"",'ENGAGEMENTS 2026'!W494)</f>
        <v/>
      </c>
      <c r="L494" s="73" t="str">
        <f t="shared" ca="1" si="14"/>
        <v/>
      </c>
      <c r="M494" t="str">
        <f t="shared" si="15"/>
        <v>Engagé</v>
      </c>
      <c r="N494" t="str">
        <f>IF(ISBLANK('ENGAGEMENTS 2026'!C494),"",'ENGAGEMENTS 2026'!L494)</f>
        <v>Ordinaire</v>
      </c>
      <c r="O494" t="str">
        <f>IF(ISBLANK('ENGAGEMENTS 2026'!C494),"",'ENGAGEMENTS 2026'!M494)</f>
        <v>FONCTIONNEMENT</v>
      </c>
      <c r="P494" t="str">
        <f>IF(ISBLANK('ENGAGEMENTS 2026'!C494),"",'ENGAGEMENTS 2026'!K494)</f>
        <v>NON CONCERNE</v>
      </c>
      <c r="Q494" t="str">
        <f>IF($A494="","",IF(OR($E494="INFRUCTUEUX",$E494="ANNULE"),$A494&amp;"|"&amp;(COUNTIFS($A$2:$A494,$A494,$E$2:$E494,"INFRUCTUEUX")+COUNTIFS($A$2:$A494,$A494,$E$2:$E494,"ANNULE")),""))</f>
        <v/>
      </c>
    </row>
    <row r="495" spans="1:17" x14ac:dyDescent="0.25">
      <c r="A495" t="str">
        <f>IF(ISBLANK('ENGAGEMENTS 2026'!C495),"",IF('ENGAGEMENTS 2026'!C495="DTSI","DCT",'ENGAGEMENTS 2026'!C495))</f>
        <v>DPMG</v>
      </c>
      <c r="B495" t="str">
        <f>IF(ISBLANK('ENGAGEMENTS 2026'!C495),"",'ENGAGEMENTS 2026'!D495)</f>
        <v>RECONDUCTIBLE</v>
      </c>
      <c r="C495" t="str">
        <f>IF(ISBLANK('ENGAGEMENTS 2026'!C495),"",'ENGAGEMENTS 2026'!E495)</f>
        <v>CONTRAT</v>
      </c>
      <c r="D495" t="str">
        <f>IF(ISBLANK('ENGAGEMENTS 2026'!C495),"",'ENGAGEMENTS 2026'!G495)</f>
        <v>Assurance multirisque professionnelle</v>
      </c>
      <c r="E495" t="str">
        <f>IF(ISBLANK('ENGAGEMENTS 2026'!C495),"",'ENGAGEMENTS 2026'!I495)</f>
        <v>APPROUVE</v>
      </c>
      <c r="F495">
        <f>IF(ISBLANK('ENGAGEMENTS 2026'!C495),"",'ENGAGEMENTS 2026'!J495)</f>
        <v>0</v>
      </c>
      <c r="G495" t="str">
        <f>IF(ISBLANK('ENGAGEMENTS 2026'!C495),"",'ENGAGEMENTS 2026'!M495)</f>
        <v>FONCTIONNEMENT</v>
      </c>
      <c r="H495" t="str">
        <f>IF(ISBLANK('ENGAGEMENTS 2026'!C495),"",'ENGAGEMENTS 2026'!AF495)</f>
        <v>ENGAGE</v>
      </c>
      <c r="I495" t="str">
        <f>IF(ISBLANK('ENGAGEMENTS 2026'!C495),"",'ENGAGEMENTS 2026'!H495)</f>
        <v>VALIDE</v>
      </c>
      <c r="J495" s="72">
        <f>IF(ISBLANK('ENGAGEMENTS 2026'!C495),"",IF(AND(OR($E495="INFRUCTUEUX",$E495="ANNULE"),$C495="AOO-M"),'ENGAGEMENTS 2026'!P495,IF($H495="EN COURS DE PREENGAGEMENT",'ENGAGEMENTS 2026'!O495,IF($H495="PREENGAGE",IF($E495="ATTRIBUE",'ENGAGEMENTS 2026'!AE495,'ENGAGEMENTS 2026'!O495),'ENGAGEMENTS 2026'!AE495))))</f>
        <v>900000</v>
      </c>
      <c r="K495" s="97" t="str">
        <f>IF(ISBLANK('ENGAGEMENTS 2026'!W495),"",'ENGAGEMENTS 2026'!W495)</f>
        <v/>
      </c>
      <c r="L495" s="73" t="str">
        <f t="shared" ca="1" si="14"/>
        <v/>
      </c>
      <c r="M495" t="str">
        <f t="shared" si="15"/>
        <v>Engagé</v>
      </c>
      <c r="N495" t="str">
        <f>IF(ISBLANK('ENGAGEMENTS 2026'!C495),"",'ENGAGEMENTS 2026'!L495)</f>
        <v>Ordinaire</v>
      </c>
      <c r="O495" t="str">
        <f>IF(ISBLANK('ENGAGEMENTS 2026'!C495),"",'ENGAGEMENTS 2026'!M495)</f>
        <v>FONCTIONNEMENT</v>
      </c>
      <c r="P495" t="str">
        <f>IF(ISBLANK('ENGAGEMENTS 2026'!C495),"",'ENGAGEMENTS 2026'!K495)</f>
        <v>NON CONCERNE</v>
      </c>
      <c r="Q495" t="str">
        <f>IF($A495="","",IF(OR($E495="INFRUCTUEUX",$E495="ANNULE"),$A495&amp;"|"&amp;(COUNTIFS($A$2:$A495,$A495,$E$2:$E495,"INFRUCTUEUX")+COUNTIFS($A$2:$A495,$A495,$E$2:$E495,"ANNULE")),""))</f>
        <v/>
      </c>
    </row>
    <row r="496" spans="1:17" x14ac:dyDescent="0.25">
      <c r="A496" t="str">
        <f>IF(ISBLANK('ENGAGEMENTS 2026'!C496),"",IF('ENGAGEMENTS 2026'!C496="DTSI","DCT",'ENGAGEMENTS 2026'!C496))</f>
        <v>DPMG</v>
      </c>
      <c r="B496" t="str">
        <f>IF(ISBLANK('ENGAGEMENTS 2026'!C496),"",'ENGAGEMENTS 2026'!D496)</f>
        <v>RECONDUCTIBLE</v>
      </c>
      <c r="C496" t="str">
        <f>IF(ISBLANK('ENGAGEMENTS 2026'!C496),"",'ENGAGEMENTS 2026'!E496)</f>
        <v>CONTRAT</v>
      </c>
      <c r="D496" t="str">
        <f>IF(ISBLANK('ENGAGEMENTS 2026'!C496),"",'ENGAGEMENTS 2026'!G496)</f>
        <v>Parking Twin center DRPSD</v>
      </c>
      <c r="E496" t="str">
        <f>IF(ISBLANK('ENGAGEMENTS 2026'!C496),"",'ENGAGEMENTS 2026'!I496)</f>
        <v>APPROUVE</v>
      </c>
      <c r="F496">
        <f>IF(ISBLANK('ENGAGEMENTS 2026'!C496),"",'ENGAGEMENTS 2026'!J496)</f>
        <v>0</v>
      </c>
      <c r="G496" t="str">
        <f>IF(ISBLANK('ENGAGEMENTS 2026'!C496),"",'ENGAGEMENTS 2026'!M496)</f>
        <v>FONCTIONNEMENT</v>
      </c>
      <c r="H496" t="str">
        <f>IF(ISBLANK('ENGAGEMENTS 2026'!C496),"",'ENGAGEMENTS 2026'!AF496)</f>
        <v>ENGAGE</v>
      </c>
      <c r="I496" t="str">
        <f>IF(ISBLANK('ENGAGEMENTS 2026'!C496),"",'ENGAGEMENTS 2026'!H496)</f>
        <v>VALIDE</v>
      </c>
      <c r="J496" s="72">
        <f>IF(ISBLANK('ENGAGEMENTS 2026'!C496),"",IF(AND(OR($E496="INFRUCTUEUX",$E496="ANNULE"),$C496="AOO-M"),'ENGAGEMENTS 2026'!P496,IF($H496="EN COURS DE PREENGAGEMENT",'ENGAGEMENTS 2026'!O496,IF($H496="PREENGAGE",IF($E496="ATTRIBUE",'ENGAGEMENTS 2026'!AE496,'ENGAGEMENTS 2026'!O496),'ENGAGEMENTS 2026'!AE496))))</f>
        <v>51000</v>
      </c>
      <c r="K496" s="97" t="str">
        <f>IF(ISBLANK('ENGAGEMENTS 2026'!W496),"",'ENGAGEMENTS 2026'!W496)</f>
        <v/>
      </c>
      <c r="L496" s="73" t="str">
        <f t="shared" ca="1" si="14"/>
        <v/>
      </c>
      <c r="M496" t="str">
        <f t="shared" si="15"/>
        <v>Engagé</v>
      </c>
      <c r="N496" t="str">
        <f>IF(ISBLANK('ENGAGEMENTS 2026'!C496),"",'ENGAGEMENTS 2026'!L496)</f>
        <v>Ordinaire</v>
      </c>
      <c r="O496" t="str">
        <f>IF(ISBLANK('ENGAGEMENTS 2026'!C496),"",'ENGAGEMENTS 2026'!M496)</f>
        <v>FONCTIONNEMENT</v>
      </c>
      <c r="P496" t="str">
        <f>IF(ISBLANK('ENGAGEMENTS 2026'!C496),"",'ENGAGEMENTS 2026'!K496)</f>
        <v>NON CONCERNE</v>
      </c>
      <c r="Q496" t="str">
        <f>IF($A496="","",IF(OR($E496="INFRUCTUEUX",$E496="ANNULE"),$A496&amp;"|"&amp;(COUNTIFS($A$2:$A496,$A496,$E$2:$E496,"INFRUCTUEUX")+COUNTIFS($A$2:$A496,$A496,$E$2:$E496,"ANNULE")),""))</f>
        <v/>
      </c>
    </row>
    <row r="497" spans="1:17" x14ac:dyDescent="0.25">
      <c r="A497" t="str">
        <f>IF(ISBLANK('ENGAGEMENTS 2026'!C497),"",IF('ENGAGEMENTS 2026'!C497="DTSI","DCT",'ENGAGEMENTS 2026'!C497))</f>
        <v>DPMG</v>
      </c>
      <c r="B497" t="str">
        <f>IF(ISBLANK('ENGAGEMENTS 2026'!C497),"",'ENGAGEMENTS 2026'!D497)</f>
        <v>RECONDUCTIBLE</v>
      </c>
      <c r="C497" t="str">
        <f>IF(ISBLANK('ENGAGEMENTS 2026'!C497),"",'ENGAGEMENTS 2026'!E497)</f>
        <v>CONTRAT</v>
      </c>
      <c r="D497" t="str">
        <f>IF(ISBLANK('ENGAGEMENTS 2026'!C497),"",'ENGAGEMENTS 2026'!G497)</f>
        <v>INWI</v>
      </c>
      <c r="E497" t="str">
        <f>IF(ISBLANK('ENGAGEMENTS 2026'!C497),"",'ENGAGEMENTS 2026'!I497)</f>
        <v>APPROUVE</v>
      </c>
      <c r="F497">
        <f>IF(ISBLANK('ENGAGEMENTS 2026'!C497),"",'ENGAGEMENTS 2026'!J497)</f>
        <v>0</v>
      </c>
      <c r="G497" t="str">
        <f>IF(ISBLANK('ENGAGEMENTS 2026'!C497),"",'ENGAGEMENTS 2026'!M497)</f>
        <v>FONCTIONNEMENT</v>
      </c>
      <c r="H497" t="str">
        <f>IF(ISBLANK('ENGAGEMENTS 2026'!C497),"",'ENGAGEMENTS 2026'!AF497)</f>
        <v>ENGAGE</v>
      </c>
      <c r="I497" t="str">
        <f>IF(ISBLANK('ENGAGEMENTS 2026'!C497),"",'ENGAGEMENTS 2026'!H497)</f>
        <v>VALIDE</v>
      </c>
      <c r="J497" s="72">
        <f>IF(ISBLANK('ENGAGEMENTS 2026'!C497),"",IF(AND(OR($E497="INFRUCTUEUX",$E497="ANNULE"),$C497="AOO-M"),'ENGAGEMENTS 2026'!P497,IF($H497="EN COURS DE PREENGAGEMENT",'ENGAGEMENTS 2026'!O497,IF($H497="PREENGAGE",IF($E497="ATTRIBUE",'ENGAGEMENTS 2026'!AE497,'ENGAGEMENTS 2026'!O497),'ENGAGEMENTS 2026'!AE497))))</f>
        <v>2934182.63</v>
      </c>
      <c r="K497" s="97" t="str">
        <f>IF(ISBLANK('ENGAGEMENTS 2026'!W497),"",'ENGAGEMENTS 2026'!W497)</f>
        <v/>
      </c>
      <c r="L497" s="73" t="str">
        <f t="shared" ca="1" si="14"/>
        <v/>
      </c>
      <c r="M497" t="str">
        <f t="shared" si="15"/>
        <v>Engagé</v>
      </c>
      <c r="N497" t="str">
        <f>IF(ISBLANK('ENGAGEMENTS 2026'!C497),"",'ENGAGEMENTS 2026'!L497)</f>
        <v>Ordinaire</v>
      </c>
      <c r="O497" t="str">
        <f>IF(ISBLANK('ENGAGEMENTS 2026'!C497),"",'ENGAGEMENTS 2026'!M497)</f>
        <v>FONCTIONNEMENT</v>
      </c>
      <c r="P497" t="str">
        <f>IF(ISBLANK('ENGAGEMENTS 2026'!C497),"",'ENGAGEMENTS 2026'!K497)</f>
        <v>NON CONCERNE</v>
      </c>
      <c r="Q497" t="str">
        <f>IF($A497="","",IF(OR($E497="INFRUCTUEUX",$E497="ANNULE"),$A497&amp;"|"&amp;(COUNTIFS($A$2:$A497,$A497,$E$2:$E497,"INFRUCTUEUX")+COUNTIFS($A$2:$A497,$A497,$E$2:$E497,"ANNULE")),""))</f>
        <v/>
      </c>
    </row>
    <row r="498" spans="1:17" x14ac:dyDescent="0.25">
      <c r="A498" t="str">
        <f>IF(ISBLANK('ENGAGEMENTS 2026'!C498),"",IF('ENGAGEMENTS 2026'!C498="DTSI","DCT",'ENGAGEMENTS 2026'!C498))</f>
        <v>DPMG</v>
      </c>
      <c r="B498" t="str">
        <f>IF(ISBLANK('ENGAGEMENTS 2026'!C498),"",'ENGAGEMENTS 2026'!D498)</f>
        <v>RECONDUCTIBLE</v>
      </c>
      <c r="C498" t="str">
        <f>IF(ISBLANK('ENGAGEMENTS 2026'!C498),"",'ENGAGEMENTS 2026'!E498)</f>
        <v>CONTRAT</v>
      </c>
      <c r="D498" t="str">
        <f>IF(ISBLANK('ENGAGEMENTS 2026'!C498),"",'ENGAGEMENTS 2026'!G498)</f>
        <v>MAROC TELECOM</v>
      </c>
      <c r="E498" t="str">
        <f>IF(ISBLANK('ENGAGEMENTS 2026'!C498),"",'ENGAGEMENTS 2026'!I498)</f>
        <v>APPROUVE</v>
      </c>
      <c r="F498">
        <f>IF(ISBLANK('ENGAGEMENTS 2026'!C498),"",'ENGAGEMENTS 2026'!J498)</f>
        <v>0</v>
      </c>
      <c r="G498" t="str">
        <f>IF(ISBLANK('ENGAGEMENTS 2026'!C498),"",'ENGAGEMENTS 2026'!M498)</f>
        <v>FONCTIONNEMENT</v>
      </c>
      <c r="H498" t="str">
        <f>IF(ISBLANK('ENGAGEMENTS 2026'!C498),"",'ENGAGEMENTS 2026'!AF498)</f>
        <v>ENGAGE</v>
      </c>
      <c r="I498" t="str">
        <f>IF(ISBLANK('ENGAGEMENTS 2026'!C498),"",'ENGAGEMENTS 2026'!H498)</f>
        <v>VALIDE</v>
      </c>
      <c r="J498" s="72">
        <f>IF(ISBLANK('ENGAGEMENTS 2026'!C498),"",IF(AND(OR($E498="INFRUCTUEUX",$E498="ANNULE"),$C498="AOO-M"),'ENGAGEMENTS 2026'!P498,IF($H498="EN COURS DE PREENGAGEMENT",'ENGAGEMENTS 2026'!O498,IF($H498="PREENGAGE",IF($E498="ATTRIBUE",'ENGAGEMENTS 2026'!AE498,'ENGAGEMENTS 2026'!O498),'ENGAGEMENTS 2026'!AE498))))</f>
        <v>6602511.1500000004</v>
      </c>
      <c r="K498" s="97" t="str">
        <f>IF(ISBLANK('ENGAGEMENTS 2026'!W498),"",'ENGAGEMENTS 2026'!W498)</f>
        <v/>
      </c>
      <c r="L498" s="73" t="str">
        <f t="shared" ca="1" si="14"/>
        <v/>
      </c>
      <c r="M498" t="str">
        <f t="shared" si="15"/>
        <v>Engagé</v>
      </c>
      <c r="N498" t="str">
        <f>IF(ISBLANK('ENGAGEMENTS 2026'!C498),"",'ENGAGEMENTS 2026'!L498)</f>
        <v>Ordinaire</v>
      </c>
      <c r="O498" t="str">
        <f>IF(ISBLANK('ENGAGEMENTS 2026'!C498),"",'ENGAGEMENTS 2026'!M498)</f>
        <v>FONCTIONNEMENT</v>
      </c>
      <c r="P498" t="str">
        <f>IF(ISBLANK('ENGAGEMENTS 2026'!C498),"",'ENGAGEMENTS 2026'!K498)</f>
        <v>NON CONCERNE</v>
      </c>
      <c r="Q498" t="str">
        <f>IF($A498="","",IF(OR($E498="INFRUCTUEUX",$E498="ANNULE"),$A498&amp;"|"&amp;(COUNTIFS($A$2:$A498,$A498,$E$2:$E498,"INFRUCTUEUX")+COUNTIFS($A$2:$A498,$A498,$E$2:$E498,"ANNULE")),""))</f>
        <v/>
      </c>
    </row>
    <row r="499" spans="1:17" x14ac:dyDescent="0.25">
      <c r="A499" t="str">
        <f>IF(ISBLANK('ENGAGEMENTS 2026'!C499),"",IF('ENGAGEMENTS 2026'!C499="DTSI","DCT",'ENGAGEMENTS 2026'!C499))</f>
        <v>DPMG</v>
      </c>
      <c r="B499" t="str">
        <f>IF(ISBLANK('ENGAGEMENTS 2026'!C499),"",'ENGAGEMENTS 2026'!D499)</f>
        <v>RECONDUCTIBLE</v>
      </c>
      <c r="C499" t="str">
        <f>IF(ISBLANK('ENGAGEMENTS 2026'!C499),"",'ENGAGEMENTS 2026'!E499)</f>
        <v>CONTRAT</v>
      </c>
      <c r="D499" t="str">
        <f>IF(ISBLANK('ENGAGEMENTS 2026'!C499),"",'ENGAGEMENTS 2026'!G499)</f>
        <v>ORANGE</v>
      </c>
      <c r="E499" t="str">
        <f>IF(ISBLANK('ENGAGEMENTS 2026'!C499),"",'ENGAGEMENTS 2026'!I499)</f>
        <v>APPROUVE</v>
      </c>
      <c r="F499">
        <f>IF(ISBLANK('ENGAGEMENTS 2026'!C499),"",'ENGAGEMENTS 2026'!J499)</f>
        <v>0</v>
      </c>
      <c r="G499" t="str">
        <f>IF(ISBLANK('ENGAGEMENTS 2026'!C499),"",'ENGAGEMENTS 2026'!M499)</f>
        <v>FONCTIONNEMENT</v>
      </c>
      <c r="H499" t="str">
        <f>IF(ISBLANK('ENGAGEMENTS 2026'!C499),"",'ENGAGEMENTS 2026'!AF499)</f>
        <v>ENGAGE</v>
      </c>
      <c r="I499" t="str">
        <f>IF(ISBLANK('ENGAGEMENTS 2026'!C499),"",'ENGAGEMENTS 2026'!H499)</f>
        <v>VALIDE</v>
      </c>
      <c r="J499" s="72">
        <f>IF(ISBLANK('ENGAGEMENTS 2026'!C499),"",IF(AND(OR($E499="INFRUCTUEUX",$E499="ANNULE"),$C499="AOO-M"),'ENGAGEMENTS 2026'!P499,IF($H499="EN COURS DE PREENGAGEMENT",'ENGAGEMENTS 2026'!O499,IF($H499="PREENGAGE",IF($E499="ATTRIBUE",'ENGAGEMENTS 2026'!AE499,'ENGAGEMENTS 2026'!O499),'ENGAGEMENTS 2026'!AE499))))</f>
        <v>3806571</v>
      </c>
      <c r="K499" s="97" t="str">
        <f>IF(ISBLANK('ENGAGEMENTS 2026'!W499),"",'ENGAGEMENTS 2026'!W499)</f>
        <v/>
      </c>
      <c r="L499" s="73" t="str">
        <f t="shared" ca="1" si="14"/>
        <v/>
      </c>
      <c r="M499" t="str">
        <f t="shared" si="15"/>
        <v>Engagé</v>
      </c>
      <c r="N499" t="str">
        <f>IF(ISBLANK('ENGAGEMENTS 2026'!C499),"",'ENGAGEMENTS 2026'!L499)</f>
        <v>Ordinaire</v>
      </c>
      <c r="O499" t="str">
        <f>IF(ISBLANK('ENGAGEMENTS 2026'!C499),"",'ENGAGEMENTS 2026'!M499)</f>
        <v>FONCTIONNEMENT</v>
      </c>
      <c r="P499" t="str">
        <f>IF(ISBLANK('ENGAGEMENTS 2026'!C499),"",'ENGAGEMENTS 2026'!K499)</f>
        <v>NON CONCERNE</v>
      </c>
      <c r="Q499" t="str">
        <f>IF($A499="","",IF(OR($E499="INFRUCTUEUX",$E499="ANNULE"),$A499&amp;"|"&amp;(COUNTIFS($A$2:$A499,$A499,$E$2:$E499,"INFRUCTUEUX")+COUNTIFS($A$2:$A499,$A499,$E$2:$E499,"ANNULE")),""))</f>
        <v/>
      </c>
    </row>
    <row r="500" spans="1:17" x14ac:dyDescent="0.25">
      <c r="A500" t="str">
        <f>IF(ISBLANK('ENGAGEMENTS 2026'!C500),"",IF('ENGAGEMENTS 2026'!C500="DTSI","DCT",'ENGAGEMENTS 2026'!C500))</f>
        <v>DPMG</v>
      </c>
      <c r="B500" t="str">
        <f>IF(ISBLANK('ENGAGEMENTS 2026'!C500),"",'ENGAGEMENTS 2026'!D500)</f>
        <v>RECONDUCTIBLE</v>
      </c>
      <c r="C500" t="str">
        <f>IF(ISBLANK('ENGAGEMENTS 2026'!C500),"",'ENGAGEMENTS 2026'!E500)</f>
        <v>CONTRAT</v>
      </c>
      <c r="D500" t="str">
        <f>IF(ISBLANK('ENGAGEMENTS 2026'!C500),"",'ENGAGEMENTS 2026'!G500)</f>
        <v>Occupation temporaire eaux et forets</v>
      </c>
      <c r="E500" t="str">
        <f>IF(ISBLANK('ENGAGEMENTS 2026'!C500),"",'ENGAGEMENTS 2026'!I500)</f>
        <v>APPROUVE</v>
      </c>
      <c r="F500">
        <f>IF(ISBLANK('ENGAGEMENTS 2026'!C500),"",'ENGAGEMENTS 2026'!J500)</f>
        <v>0</v>
      </c>
      <c r="G500" t="str">
        <f>IF(ISBLANK('ENGAGEMENTS 2026'!C500),"",'ENGAGEMENTS 2026'!M500)</f>
        <v>FONCTIONNEMENT</v>
      </c>
      <c r="H500" t="str">
        <f>IF(ISBLANK('ENGAGEMENTS 2026'!C500),"",'ENGAGEMENTS 2026'!AF500)</f>
        <v>ENGAGE</v>
      </c>
      <c r="I500" t="str">
        <f>IF(ISBLANK('ENGAGEMENTS 2026'!C500),"",'ENGAGEMENTS 2026'!H500)</f>
        <v>VALIDE</v>
      </c>
      <c r="J500" s="72">
        <f>IF(ISBLANK('ENGAGEMENTS 2026'!C500),"",IF(AND(OR($E500="INFRUCTUEUX",$E500="ANNULE"),$C500="AOO-M"),'ENGAGEMENTS 2026'!P500,IF($H500="EN COURS DE PREENGAGEMENT",'ENGAGEMENTS 2026'!O500,IF($H500="PREENGAGE",IF($E500="ATTRIBUE",'ENGAGEMENTS 2026'!AE500,'ENGAGEMENTS 2026'!O500),'ENGAGEMENTS 2026'!AE500))))</f>
        <v>550000</v>
      </c>
      <c r="K500" s="97" t="str">
        <f>IF(ISBLANK('ENGAGEMENTS 2026'!W500),"",'ENGAGEMENTS 2026'!W500)</f>
        <v/>
      </c>
      <c r="L500" s="73" t="str">
        <f t="shared" ca="1" si="14"/>
        <v/>
      </c>
      <c r="M500" t="str">
        <f t="shared" si="15"/>
        <v>Engagé</v>
      </c>
      <c r="N500" t="str">
        <f>IF(ISBLANK('ENGAGEMENTS 2026'!C500),"",'ENGAGEMENTS 2026'!L500)</f>
        <v>Ordinaire</v>
      </c>
      <c r="O500" t="str">
        <f>IF(ISBLANK('ENGAGEMENTS 2026'!C500),"",'ENGAGEMENTS 2026'!M500)</f>
        <v>FONCTIONNEMENT</v>
      </c>
      <c r="P500" t="str">
        <f>IF(ISBLANK('ENGAGEMENTS 2026'!C500),"",'ENGAGEMENTS 2026'!K500)</f>
        <v>NON CONCERNE</v>
      </c>
      <c r="Q500" t="str">
        <f>IF($A500="","",IF(OR($E500="INFRUCTUEUX",$E500="ANNULE"),$A500&amp;"|"&amp;(COUNTIFS($A$2:$A500,$A500,$E$2:$E500,"INFRUCTUEUX")+COUNTIFS($A$2:$A500,$A500,$E$2:$E500,"ANNULE")),""))</f>
        <v/>
      </c>
    </row>
    <row r="501" spans="1:17" x14ac:dyDescent="0.25">
      <c r="A501" t="str">
        <f>IF(ISBLANK('ENGAGEMENTS 2026'!C501),"",IF('ENGAGEMENTS 2026'!C501="DTSI","DCT",'ENGAGEMENTS 2026'!C501))</f>
        <v>DPMG</v>
      </c>
      <c r="B501" t="str">
        <f>IF(ISBLANK('ENGAGEMENTS 2026'!C501),"",'ENGAGEMENTS 2026'!D501)</f>
        <v>RECONDUCTIBLE</v>
      </c>
      <c r="C501" t="str">
        <f>IF(ISBLANK('ENGAGEMENTS 2026'!C501),"",'ENGAGEMENTS 2026'!E501)</f>
        <v>CONTRAT</v>
      </c>
      <c r="D501" t="str">
        <f>IF(ISBLANK('ENGAGEMENTS 2026'!C501),"",'ENGAGEMENTS 2026'!G501)</f>
        <v>contrat location collectivités ethniques</v>
      </c>
      <c r="E501" t="str">
        <f>IF(ISBLANK('ENGAGEMENTS 2026'!C501),"",'ENGAGEMENTS 2026'!I501)</f>
        <v>APPROUVE</v>
      </c>
      <c r="F501">
        <f>IF(ISBLANK('ENGAGEMENTS 2026'!C501),"",'ENGAGEMENTS 2026'!J501)</f>
        <v>0</v>
      </c>
      <c r="G501" t="str">
        <f>IF(ISBLANK('ENGAGEMENTS 2026'!C501),"",'ENGAGEMENTS 2026'!M501)</f>
        <v>FONCTIONNEMENT</v>
      </c>
      <c r="H501" t="str">
        <f>IF(ISBLANK('ENGAGEMENTS 2026'!C501),"",'ENGAGEMENTS 2026'!AF501)</f>
        <v>ENGAGE</v>
      </c>
      <c r="I501" t="str">
        <f>IF(ISBLANK('ENGAGEMENTS 2026'!C501),"",'ENGAGEMENTS 2026'!H501)</f>
        <v>VALIDE</v>
      </c>
      <c r="J501" s="72">
        <f>IF(ISBLANK('ENGAGEMENTS 2026'!C501),"",IF(AND(OR($E501="INFRUCTUEUX",$E501="ANNULE"),$C501="AOO-M"),'ENGAGEMENTS 2026'!P501,IF($H501="EN COURS DE PREENGAGEMENT",'ENGAGEMENTS 2026'!O501,IF($H501="PREENGAGE",IF($E501="ATTRIBUE",'ENGAGEMENTS 2026'!AE501,'ENGAGEMENTS 2026'!O501),'ENGAGEMENTS 2026'!AE501))))</f>
        <v>1119028</v>
      </c>
      <c r="K501" s="97" t="str">
        <f>IF(ISBLANK('ENGAGEMENTS 2026'!W501),"",'ENGAGEMENTS 2026'!W501)</f>
        <v/>
      </c>
      <c r="L501" s="73" t="str">
        <f t="shared" ca="1" si="14"/>
        <v/>
      </c>
      <c r="M501" t="str">
        <f t="shared" si="15"/>
        <v>Engagé</v>
      </c>
      <c r="N501" t="str">
        <f>IF(ISBLANK('ENGAGEMENTS 2026'!C501),"",'ENGAGEMENTS 2026'!L501)</f>
        <v>Ordinaire</v>
      </c>
      <c r="O501" t="str">
        <f>IF(ISBLANK('ENGAGEMENTS 2026'!C501),"",'ENGAGEMENTS 2026'!M501)</f>
        <v>FONCTIONNEMENT</v>
      </c>
      <c r="P501" t="str">
        <f>IF(ISBLANK('ENGAGEMENTS 2026'!C501),"",'ENGAGEMENTS 2026'!K501)</f>
        <v>NON CONCERNE</v>
      </c>
      <c r="Q501" t="str">
        <f>IF($A501="","",IF(OR($E501="INFRUCTUEUX",$E501="ANNULE"),$A501&amp;"|"&amp;(COUNTIFS($A$2:$A501,$A501,$E$2:$E501,"INFRUCTUEUX")+COUNTIFS($A$2:$A501,$A501,$E$2:$E501,"ANNULE")),""))</f>
        <v/>
      </c>
    </row>
    <row r="502" spans="1:17" x14ac:dyDescent="0.25">
      <c r="A502" t="str">
        <f>IF(ISBLANK('ENGAGEMENTS 2026'!C502),"",IF('ENGAGEMENTS 2026'!C502="DTSI","DCT",'ENGAGEMENTS 2026'!C502))</f>
        <v>DRH</v>
      </c>
      <c r="B502" t="str">
        <f>IF(ISBLANK('ENGAGEMENTS 2026'!C502),"",'ENGAGEMENTS 2026'!D502)</f>
        <v>RECONDUCTIBLE</v>
      </c>
      <c r="C502" t="str">
        <f>IF(ISBLANK('ENGAGEMENTS 2026'!C502),"",'ENGAGEMENTS 2026'!E502)</f>
        <v>CONTRAT</v>
      </c>
      <c r="D502" t="str">
        <f>IF(ISBLANK('ENGAGEMENTS 2026'!C502),"",'ENGAGEMENTS 2026'!G502)</f>
        <v>Assurer personnellement au service médical de la SNRT, un service de vingt heures (20 heures) par mois</v>
      </c>
      <c r="E502" t="str">
        <f>IF(ISBLANK('ENGAGEMENTS 2026'!C502),"",'ENGAGEMENTS 2026'!I502)</f>
        <v>APPROUVE</v>
      </c>
      <c r="F502" t="str">
        <f>IF(ISBLANK('ENGAGEMENTS 2026'!C502),"",'ENGAGEMENTS 2026'!J502)</f>
        <v>760/SNRT/2017</v>
      </c>
      <c r="G502" t="str">
        <f>IF(ISBLANK('ENGAGEMENTS 2026'!C502),"",'ENGAGEMENTS 2026'!M502)</f>
        <v>FONCTIONNEMENT</v>
      </c>
      <c r="H502" t="str">
        <f>IF(ISBLANK('ENGAGEMENTS 2026'!C502),"",'ENGAGEMENTS 2026'!AF502)</f>
        <v>ENGAGE</v>
      </c>
      <c r="I502" t="str">
        <f>IF(ISBLANK('ENGAGEMENTS 2026'!C502),"",'ENGAGEMENTS 2026'!H502)</f>
        <v>VALIDE</v>
      </c>
      <c r="J502" s="72">
        <f>IF(ISBLANK('ENGAGEMENTS 2026'!C502),"",IF(AND(OR($E502="INFRUCTUEUX",$E502="ANNULE"),$C502="AOO-M"),'ENGAGEMENTS 2026'!P502,IF($H502="EN COURS DE PREENGAGEMENT",'ENGAGEMENTS 2026'!O502,IF($H502="PREENGAGE",IF($E502="ATTRIBUE",'ENGAGEMENTS 2026'!AE502,'ENGAGEMENTS 2026'!O502),'ENGAGEMENTS 2026'!AE502))))</f>
        <v>85714.32</v>
      </c>
      <c r="K502" s="97" t="str">
        <f>IF(ISBLANK('ENGAGEMENTS 2026'!W502),"",'ENGAGEMENTS 2026'!W502)</f>
        <v/>
      </c>
      <c r="L502" s="73" t="str">
        <f t="shared" ca="1" si="14"/>
        <v/>
      </c>
      <c r="M502" t="str">
        <f t="shared" si="15"/>
        <v>Engagé</v>
      </c>
      <c r="N502" t="str">
        <f>IF(ISBLANK('ENGAGEMENTS 2026'!C502),"",'ENGAGEMENTS 2026'!L502)</f>
        <v>Ordinaire</v>
      </c>
      <c r="O502" t="str">
        <f>IF(ISBLANK('ENGAGEMENTS 2026'!C502),"",'ENGAGEMENTS 2026'!M502)</f>
        <v>FONCTIONNEMENT</v>
      </c>
      <c r="P502" t="str">
        <f>IF(ISBLANK('ENGAGEMENTS 2026'!C502),"",'ENGAGEMENTS 2026'!K502)</f>
        <v>NON CONCERNE</v>
      </c>
      <c r="Q502" t="str">
        <f>IF($A502="","",IF(OR($E502="INFRUCTUEUX",$E502="ANNULE"),$A502&amp;"|"&amp;(COUNTIFS($A$2:$A502,$A502,$E$2:$E502,"INFRUCTUEUX")+COUNTIFS($A$2:$A502,$A502,$E$2:$E502,"ANNULE")),""))</f>
        <v/>
      </c>
    </row>
    <row r="503" spans="1:17" x14ac:dyDescent="0.25">
      <c r="A503" t="str">
        <f>IF(ISBLANK('ENGAGEMENTS 2026'!C503),"",IF('ENGAGEMENTS 2026'!C503="DTSI","DCT",'ENGAGEMENTS 2026'!C503))</f>
        <v>DRH</v>
      </c>
      <c r="B503" t="str">
        <f>IF(ISBLANK('ENGAGEMENTS 2026'!C503),"",'ENGAGEMENTS 2026'!D503)</f>
        <v>RECONDUCTIBLE</v>
      </c>
      <c r="C503" t="str">
        <f>IF(ISBLANK('ENGAGEMENTS 2026'!C503),"",'ENGAGEMENTS 2026'!E503)</f>
        <v>CONTRAT</v>
      </c>
      <c r="D503" t="str">
        <f>IF(ISBLANK('ENGAGEMENTS 2026'!C503),"",'ENGAGEMENTS 2026'!G503)</f>
        <v>MEDECIN DE TRAVAIL- Docteur inscrite au tableau de l'ordre des médecins (Région Rabat-Nord)-</v>
      </c>
      <c r="E503" t="str">
        <f>IF(ISBLANK('ENGAGEMENTS 2026'!C503),"",'ENGAGEMENTS 2026'!I503)</f>
        <v>APPROUVE</v>
      </c>
      <c r="F503" t="str">
        <f>IF(ISBLANK('ENGAGEMENTS 2026'!C503),"",'ENGAGEMENTS 2026'!J503)</f>
        <v>06/SNRT/2011</v>
      </c>
      <c r="G503" t="str">
        <f>IF(ISBLANK('ENGAGEMENTS 2026'!C503),"",'ENGAGEMENTS 2026'!M503)</f>
        <v>FONCTIONNEMENT</v>
      </c>
      <c r="H503" t="str">
        <f>IF(ISBLANK('ENGAGEMENTS 2026'!C503),"",'ENGAGEMENTS 2026'!AF503)</f>
        <v>ENGAGE</v>
      </c>
      <c r="I503" t="str">
        <f>IF(ISBLANK('ENGAGEMENTS 2026'!C503),"",'ENGAGEMENTS 2026'!H503)</f>
        <v>VALIDE</v>
      </c>
      <c r="J503" s="72">
        <f>IF(ISBLANK('ENGAGEMENTS 2026'!C503),"",IF(AND(OR($E503="INFRUCTUEUX",$E503="ANNULE"),$C503="AOO-M"),'ENGAGEMENTS 2026'!P503,IF($H503="EN COURS DE PREENGAGEMENT",'ENGAGEMENTS 2026'!O503,IF($H503="PREENGAGE",IF($E503="ATTRIBUE",'ENGAGEMENTS 2026'!AE503,'ENGAGEMENTS 2026'!O503),'ENGAGEMENTS 2026'!AE503))))</f>
        <v>171428.5704</v>
      </c>
      <c r="K503" s="97" t="str">
        <f>IF(ISBLANK('ENGAGEMENTS 2026'!W503),"",'ENGAGEMENTS 2026'!W503)</f>
        <v/>
      </c>
      <c r="L503" s="73" t="str">
        <f t="shared" ca="1" si="14"/>
        <v/>
      </c>
      <c r="M503" t="str">
        <f t="shared" si="15"/>
        <v>Engagé</v>
      </c>
      <c r="N503" t="str">
        <f>IF(ISBLANK('ENGAGEMENTS 2026'!C503),"",'ENGAGEMENTS 2026'!L503)</f>
        <v>Ordinaire</v>
      </c>
      <c r="O503" t="str">
        <f>IF(ISBLANK('ENGAGEMENTS 2026'!C503),"",'ENGAGEMENTS 2026'!M503)</f>
        <v>FONCTIONNEMENT</v>
      </c>
      <c r="P503" t="str">
        <f>IF(ISBLANK('ENGAGEMENTS 2026'!C503),"",'ENGAGEMENTS 2026'!K503)</f>
        <v>NON CONCERNE</v>
      </c>
      <c r="Q503" t="str">
        <f>IF($A503="","",IF(OR($E503="INFRUCTUEUX",$E503="ANNULE"),$A503&amp;"|"&amp;(COUNTIFS($A$2:$A503,$A503,$E$2:$E503,"INFRUCTUEUX")+COUNTIFS($A$2:$A503,$A503,$E$2:$E503,"ANNULE")),""))</f>
        <v/>
      </c>
    </row>
    <row r="504" spans="1:17" x14ac:dyDescent="0.25">
      <c r="A504" t="str">
        <f>IF(ISBLANK('ENGAGEMENTS 2026'!C504),"",IF('ENGAGEMENTS 2026'!C504="DTSI","DCT",'ENGAGEMENTS 2026'!C504))</f>
        <v>DRH</v>
      </c>
      <c r="B504" t="str">
        <f>IF(ISBLANK('ENGAGEMENTS 2026'!C504),"",'ENGAGEMENTS 2026'!D504)</f>
        <v>RECONDUCTIBLE</v>
      </c>
      <c r="C504" t="str">
        <f>IF(ISBLANK('ENGAGEMENTS 2026'!C504),"",'ENGAGEMENTS 2026'!E504)</f>
        <v>CONTRAT</v>
      </c>
      <c r="D504" t="str">
        <f>IF(ISBLANK('ENGAGEMENTS 2026'!C504),"",'ENGAGEMENTS 2026'!G504)</f>
        <v>MEDECIN DE TRAVAIL- Docteur inscrite au tableau de l'ordre des médecins (Région Rabat-Nord)-</v>
      </c>
      <c r="E504" t="str">
        <f>IF(ISBLANK('ENGAGEMENTS 2026'!C504),"",'ENGAGEMENTS 2026'!I504)</f>
        <v>APPROUVE</v>
      </c>
      <c r="F504" t="str">
        <f>IF(ISBLANK('ENGAGEMENTS 2026'!C504),"",'ENGAGEMENTS 2026'!J504)</f>
        <v>07/SNRT/2011</v>
      </c>
      <c r="G504" t="str">
        <f>IF(ISBLANK('ENGAGEMENTS 2026'!C504),"",'ENGAGEMENTS 2026'!M504)</f>
        <v>FONCTIONNEMENT</v>
      </c>
      <c r="H504" t="str">
        <f>IF(ISBLANK('ENGAGEMENTS 2026'!C504),"",'ENGAGEMENTS 2026'!AF504)</f>
        <v>ENGAGE</v>
      </c>
      <c r="I504" t="str">
        <f>IF(ISBLANK('ENGAGEMENTS 2026'!C504),"",'ENGAGEMENTS 2026'!H504)</f>
        <v>VALIDE</v>
      </c>
      <c r="J504" s="72">
        <f>IF(ISBLANK('ENGAGEMENTS 2026'!C504),"",IF(AND(OR($E504="INFRUCTUEUX",$E504="ANNULE"),$C504="AOO-M"),'ENGAGEMENTS 2026'!P504,IF($H504="EN COURS DE PREENGAGEMENT",'ENGAGEMENTS 2026'!O504,IF($H504="PREENGAGE",IF($E504="ATTRIBUE",'ENGAGEMENTS 2026'!AE504,'ENGAGEMENTS 2026'!O504),'ENGAGEMENTS 2026'!AE504))))</f>
        <v>171428.5704</v>
      </c>
      <c r="K504" s="97" t="str">
        <f>IF(ISBLANK('ENGAGEMENTS 2026'!W504),"",'ENGAGEMENTS 2026'!W504)</f>
        <v/>
      </c>
      <c r="L504" s="73" t="str">
        <f t="shared" ca="1" si="14"/>
        <v/>
      </c>
      <c r="M504" t="str">
        <f t="shared" si="15"/>
        <v>Engagé</v>
      </c>
      <c r="N504" t="str">
        <f>IF(ISBLANK('ENGAGEMENTS 2026'!C504),"",'ENGAGEMENTS 2026'!L504)</f>
        <v>Ordinaire</v>
      </c>
      <c r="O504" t="str">
        <f>IF(ISBLANK('ENGAGEMENTS 2026'!C504),"",'ENGAGEMENTS 2026'!M504)</f>
        <v>FONCTIONNEMENT</v>
      </c>
      <c r="P504" t="str">
        <f>IF(ISBLANK('ENGAGEMENTS 2026'!C504),"",'ENGAGEMENTS 2026'!K504)</f>
        <v>NON CONCERNE</v>
      </c>
      <c r="Q504" t="str">
        <f>IF($A504="","",IF(OR($E504="INFRUCTUEUX",$E504="ANNULE"),$A504&amp;"|"&amp;(COUNTIFS($A$2:$A504,$A504,$E$2:$E504,"INFRUCTUEUX")+COUNTIFS($A$2:$A504,$A504,$E$2:$E504,"ANNULE")),""))</f>
        <v/>
      </c>
    </row>
    <row r="505" spans="1:17" x14ac:dyDescent="0.25">
      <c r="A505" t="str">
        <f>IF(ISBLANK('ENGAGEMENTS 2026'!C505),"",IF('ENGAGEMENTS 2026'!C505="DTSI","DCT",'ENGAGEMENTS 2026'!C505))</f>
        <v>DRH</v>
      </c>
      <c r="B505" t="str">
        <f>IF(ISBLANK('ENGAGEMENTS 2026'!C505),"",'ENGAGEMENTS 2026'!D505)</f>
        <v>RECONDUCTIBLE</v>
      </c>
      <c r="C505" t="str">
        <f>IF(ISBLANK('ENGAGEMENTS 2026'!C505),"",'ENGAGEMENTS 2026'!E505)</f>
        <v>CONTRAT</v>
      </c>
      <c r="D505" t="str">
        <f>IF(ISBLANK('ENGAGEMENTS 2026'!C505),"",'ENGAGEMENTS 2026'!G505)</f>
        <v>MEDECIN DE TRAVAIL -Docteur inscrite au tableau de l'ordre des médecins (Région Rabat-Nord)-</v>
      </c>
      <c r="E505" t="str">
        <f>IF(ISBLANK('ENGAGEMENTS 2026'!C505),"",'ENGAGEMENTS 2026'!I505)</f>
        <v>APPROUVE</v>
      </c>
      <c r="F505" t="str">
        <f>IF(ISBLANK('ENGAGEMENTS 2026'!C505),"",'ENGAGEMENTS 2026'!J505)</f>
        <v>08/SNRT/2011</v>
      </c>
      <c r="G505" t="str">
        <f>IF(ISBLANK('ENGAGEMENTS 2026'!C505),"",'ENGAGEMENTS 2026'!M505)</f>
        <v>FONCTIONNEMENT</v>
      </c>
      <c r="H505" t="str">
        <f>IF(ISBLANK('ENGAGEMENTS 2026'!C505),"",'ENGAGEMENTS 2026'!AF505)</f>
        <v>ENGAGE</v>
      </c>
      <c r="I505" t="str">
        <f>IF(ISBLANK('ENGAGEMENTS 2026'!C505),"",'ENGAGEMENTS 2026'!H505)</f>
        <v>VALIDE</v>
      </c>
      <c r="J505" s="72">
        <f>IF(ISBLANK('ENGAGEMENTS 2026'!C505),"",IF(AND(OR($E505="INFRUCTUEUX",$E505="ANNULE"),$C505="AOO-M"),'ENGAGEMENTS 2026'!P505,IF($H505="EN COURS DE PREENGAGEMENT",'ENGAGEMENTS 2026'!O505,IF($H505="PREENGAGE",IF($E505="ATTRIBUE",'ENGAGEMENTS 2026'!AE505,'ENGAGEMENTS 2026'!O505),'ENGAGEMENTS 2026'!AE505))))</f>
        <v>171428.5704</v>
      </c>
      <c r="K505" s="97" t="str">
        <f>IF(ISBLANK('ENGAGEMENTS 2026'!W505),"",'ENGAGEMENTS 2026'!W505)</f>
        <v/>
      </c>
      <c r="L505" s="73" t="str">
        <f t="shared" ca="1" si="14"/>
        <v/>
      </c>
      <c r="M505" t="str">
        <f t="shared" si="15"/>
        <v>Engagé</v>
      </c>
      <c r="N505" t="str">
        <f>IF(ISBLANK('ENGAGEMENTS 2026'!C505),"",'ENGAGEMENTS 2026'!L505)</f>
        <v>Ordinaire</v>
      </c>
      <c r="O505" t="str">
        <f>IF(ISBLANK('ENGAGEMENTS 2026'!C505),"",'ENGAGEMENTS 2026'!M505)</f>
        <v>FONCTIONNEMENT</v>
      </c>
      <c r="P505" t="str">
        <f>IF(ISBLANK('ENGAGEMENTS 2026'!C505),"",'ENGAGEMENTS 2026'!K505)</f>
        <v>NON CONCERNE</v>
      </c>
      <c r="Q505" t="str">
        <f>IF($A505="","",IF(OR($E505="INFRUCTUEUX",$E505="ANNULE"),$A505&amp;"|"&amp;(COUNTIFS($A$2:$A505,$A505,$E$2:$E505,"INFRUCTUEUX")+COUNTIFS($A$2:$A505,$A505,$E$2:$E505,"ANNULE")),""))</f>
        <v/>
      </c>
    </row>
    <row r="506" spans="1:17" x14ac:dyDescent="0.25">
      <c r="A506" t="str">
        <f>IF(ISBLANK('ENGAGEMENTS 2026'!C506),"",IF('ENGAGEMENTS 2026'!C506="DTSI","DCT",'ENGAGEMENTS 2026'!C506))</f>
        <v>DRH</v>
      </c>
      <c r="B506" t="str">
        <f>IF(ISBLANK('ENGAGEMENTS 2026'!C506),"",'ENGAGEMENTS 2026'!D506)</f>
        <v>RECONDUCTIBLE</v>
      </c>
      <c r="C506" t="str">
        <f>IF(ISBLANK('ENGAGEMENTS 2026'!C506),"",'ENGAGEMENTS 2026'!E506)</f>
        <v>CONTRAT</v>
      </c>
      <c r="D506" t="str">
        <f>IF(ISBLANK('ENGAGEMENTS 2026'!C506),"",'ENGAGEMENTS 2026'!G506)</f>
        <v>Traitement de la Paie</v>
      </c>
      <c r="E506" t="str">
        <f>IF(ISBLANK('ENGAGEMENTS 2026'!C506),"",'ENGAGEMENTS 2026'!I506)</f>
        <v>APPROUVE</v>
      </c>
      <c r="F506" t="str">
        <f>IF(ISBLANK('ENGAGEMENTS 2026'!C506),"",'ENGAGEMENTS 2026'!J506)</f>
        <v>JDE : 19000754</v>
      </c>
      <c r="G506" t="str">
        <f>IF(ISBLANK('ENGAGEMENTS 2026'!C506),"",'ENGAGEMENTS 2026'!M506)</f>
        <v>FONCTIONNEMENT</v>
      </c>
      <c r="H506" t="str">
        <f>IF(ISBLANK('ENGAGEMENTS 2026'!C506),"",'ENGAGEMENTS 2026'!AF506)</f>
        <v>ENGAGE</v>
      </c>
      <c r="I506" t="str">
        <f>IF(ISBLANK('ENGAGEMENTS 2026'!C506),"",'ENGAGEMENTS 2026'!H506)</f>
        <v>VALIDE</v>
      </c>
      <c r="J506" s="72">
        <f>IF(ISBLANK('ENGAGEMENTS 2026'!C506),"",IF(AND(OR($E506="INFRUCTUEUX",$E506="ANNULE"),$C506="AOO-M"),'ENGAGEMENTS 2026'!P506,IF($H506="EN COURS DE PREENGAGEMENT",'ENGAGEMENTS 2026'!O506,IF($H506="PREENGAGE",IF($E506="ATTRIBUE",'ENGAGEMENTS 2026'!AE506,'ENGAGEMENTS 2026'!O506),'ENGAGEMENTS 2026'!AE506))))</f>
        <v>183680</v>
      </c>
      <c r="K506" s="97" t="str">
        <f>IF(ISBLANK('ENGAGEMENTS 2026'!W506),"",'ENGAGEMENTS 2026'!W506)</f>
        <v/>
      </c>
      <c r="L506" s="73" t="str">
        <f t="shared" ca="1" si="14"/>
        <v/>
      </c>
      <c r="M506" t="str">
        <f t="shared" si="15"/>
        <v>Engagé</v>
      </c>
      <c r="N506" t="str">
        <f>IF(ISBLANK('ENGAGEMENTS 2026'!C506),"",'ENGAGEMENTS 2026'!L506)</f>
        <v>Ordinaire</v>
      </c>
      <c r="O506" t="str">
        <f>IF(ISBLANK('ENGAGEMENTS 2026'!C506),"",'ENGAGEMENTS 2026'!M506)</f>
        <v>FONCTIONNEMENT</v>
      </c>
      <c r="P506" t="str">
        <f>IF(ISBLANK('ENGAGEMENTS 2026'!C506),"",'ENGAGEMENTS 2026'!K506)</f>
        <v>NON CONCERNE</v>
      </c>
      <c r="Q506" t="str">
        <f>IF($A506="","",IF(OR($E506="INFRUCTUEUX",$E506="ANNULE"),$A506&amp;"|"&amp;(COUNTIFS($A$2:$A506,$A506,$E$2:$E506,"INFRUCTUEUX")+COUNTIFS($A$2:$A506,$A506,$E$2:$E506,"ANNULE")),""))</f>
        <v/>
      </c>
    </row>
    <row r="507" spans="1:17" x14ac:dyDescent="0.25">
      <c r="A507" t="str">
        <f>IF(ISBLANK('ENGAGEMENTS 2026'!C507),"",IF('ENGAGEMENTS 2026'!C507="DTSI","DCT",'ENGAGEMENTS 2026'!C507))</f>
        <v>DRH</v>
      </c>
      <c r="B507" t="str">
        <f>IF(ISBLANK('ENGAGEMENTS 2026'!C507),"",'ENGAGEMENTS 2026'!D507)</f>
        <v>RECONDUCTIBLE</v>
      </c>
      <c r="C507" t="str">
        <f>IF(ISBLANK('ENGAGEMENTS 2026'!C507),"",'ENGAGEMENTS 2026'!E507)</f>
        <v>CONTRAT</v>
      </c>
      <c r="D507" t="str">
        <f>IF(ISBLANK('ENGAGEMENTS 2026'!C507),"",'ENGAGEMENTS 2026'!G507)</f>
        <v>Traitement de la Paie</v>
      </c>
      <c r="E507" t="str">
        <f>IF(ISBLANK('ENGAGEMENTS 2026'!C507),"",'ENGAGEMENTS 2026'!I507)</f>
        <v>APPROUVE</v>
      </c>
      <c r="F507" t="str">
        <f>IF(ISBLANK('ENGAGEMENTS 2026'!C507),"",'ENGAGEMENTS 2026'!J507)</f>
        <v>322/2001</v>
      </c>
      <c r="G507" t="str">
        <f>IF(ISBLANK('ENGAGEMENTS 2026'!C507),"",'ENGAGEMENTS 2026'!M507)</f>
        <v>FONCTIONNEMENT</v>
      </c>
      <c r="H507" t="str">
        <f>IF(ISBLANK('ENGAGEMENTS 2026'!C507),"",'ENGAGEMENTS 2026'!AF507)</f>
        <v>ENGAGE</v>
      </c>
      <c r="I507" t="str">
        <f>IF(ISBLANK('ENGAGEMENTS 2026'!C507),"",'ENGAGEMENTS 2026'!H507)</f>
        <v>VALIDE</v>
      </c>
      <c r="J507" s="72">
        <f>IF(ISBLANK('ENGAGEMENTS 2026'!C507),"",IF(AND(OR($E507="INFRUCTUEUX",$E507="ANNULE"),$C507="AOO-M"),'ENGAGEMENTS 2026'!P507,IF($H507="EN COURS DE PREENGAGEMENT",'ENGAGEMENTS 2026'!O507,IF($H507="PREENGAGE",IF($E507="ATTRIBUE",'ENGAGEMENTS 2026'!AE507,'ENGAGEMENTS 2026'!O507),'ENGAGEMENTS 2026'!AE507))))</f>
        <v>127666.66666666701</v>
      </c>
      <c r="K507" s="97" t="str">
        <f>IF(ISBLANK('ENGAGEMENTS 2026'!W507),"",'ENGAGEMENTS 2026'!W507)</f>
        <v/>
      </c>
      <c r="L507" s="73" t="str">
        <f t="shared" ca="1" si="14"/>
        <v/>
      </c>
      <c r="M507" t="str">
        <f t="shared" si="15"/>
        <v>Engagé</v>
      </c>
      <c r="N507" t="str">
        <f>IF(ISBLANK('ENGAGEMENTS 2026'!C507),"",'ENGAGEMENTS 2026'!L507)</f>
        <v>Ordinaire</v>
      </c>
      <c r="O507" t="str">
        <f>IF(ISBLANK('ENGAGEMENTS 2026'!C507),"",'ENGAGEMENTS 2026'!M507)</f>
        <v>FONCTIONNEMENT</v>
      </c>
      <c r="P507" t="str">
        <f>IF(ISBLANK('ENGAGEMENTS 2026'!C507),"",'ENGAGEMENTS 2026'!K507)</f>
        <v>NON CONCERNE</v>
      </c>
      <c r="Q507" t="str">
        <f>IF($A507="","",IF(OR($E507="INFRUCTUEUX",$E507="ANNULE"),$A507&amp;"|"&amp;(COUNTIFS($A$2:$A507,$A507,$E$2:$E507,"INFRUCTUEUX")+COUNTIFS($A$2:$A507,$A507,$E$2:$E507,"ANNULE")),""))</f>
        <v/>
      </c>
    </row>
    <row r="508" spans="1:17" x14ac:dyDescent="0.25">
      <c r="A508" t="str">
        <f>IF(ISBLANK('ENGAGEMENTS 2026'!C508),"",IF('ENGAGEMENTS 2026'!C508="DTSI","DCT",'ENGAGEMENTS 2026'!C508))</f>
        <v>DMPTV</v>
      </c>
      <c r="B508" t="str">
        <f>IF(ISBLANK('ENGAGEMENTS 2026'!C508),"",'ENGAGEMENTS 2026'!D508)</f>
        <v>RECONDUCTIBLE</v>
      </c>
      <c r="C508" t="str">
        <f>IF(ISBLANK('ENGAGEMENTS 2026'!C508),"",'ENGAGEMENTS 2026'!E508)</f>
        <v>CONTRAT</v>
      </c>
      <c r="D508" t="str">
        <f>IF(ISBLANK('ENGAGEMENTS 2026'!C508),"",'ENGAGEMENTS 2026'!G508)</f>
        <v>Determiner les termes et conditions par lesquels la SNRT " SPONSOR  SILVER "  du Nationnal Performmances Tour des éditions 2025,2026 et 2027</v>
      </c>
      <c r="E508" t="str">
        <f>IF(ISBLANK('ENGAGEMENTS 2026'!C508),"",'ENGAGEMENTS 2026'!I508)</f>
        <v>APPROUVE</v>
      </c>
      <c r="F508" t="str">
        <f>IF(ISBLANK('ENGAGEMENTS 2026'!C508),"",'ENGAGEMENTS 2026'!J508)</f>
        <v>001270125/CT-SNRT</v>
      </c>
      <c r="G508" t="str">
        <f>IF(ISBLANK('ENGAGEMENTS 2026'!C508),"",'ENGAGEMENTS 2026'!M508)</f>
        <v>FONCTIONNEMENT</v>
      </c>
      <c r="H508" t="str">
        <f>IF(ISBLANK('ENGAGEMENTS 2026'!C508),"",'ENGAGEMENTS 2026'!AF508)</f>
        <v>ENGAGE</v>
      </c>
      <c r="I508" t="str">
        <f>IF(ISBLANK('ENGAGEMENTS 2026'!C508),"",'ENGAGEMENTS 2026'!H508)</f>
        <v>VALIDE</v>
      </c>
      <c r="J508" s="72">
        <f>IF(ISBLANK('ENGAGEMENTS 2026'!C508),"",IF(AND(OR($E508="INFRUCTUEUX",$E508="ANNULE"),$C508="AOO-M"),'ENGAGEMENTS 2026'!P508,IF($H508="EN COURS DE PREENGAGEMENT",'ENGAGEMENTS 2026'!O508,IF($H508="PREENGAGE",IF($E508="ATTRIBUE",'ENGAGEMENTS 2026'!AE508,'ENGAGEMENTS 2026'!O508),'ENGAGEMENTS 2026'!AE508))))</f>
        <v>1560000</v>
      </c>
      <c r="K508" s="97" t="str">
        <f>IF(ISBLANK('ENGAGEMENTS 2026'!W508),"",'ENGAGEMENTS 2026'!W508)</f>
        <v/>
      </c>
      <c r="L508" s="73" t="str">
        <f t="shared" ca="1" si="14"/>
        <v/>
      </c>
      <c r="M508" t="str">
        <f t="shared" si="15"/>
        <v>Engagé</v>
      </c>
      <c r="N508" t="str">
        <f>IF(ISBLANK('ENGAGEMENTS 2026'!C508),"",'ENGAGEMENTS 2026'!L508)</f>
        <v>Ordinaire</v>
      </c>
      <c r="O508" t="str">
        <f>IF(ISBLANK('ENGAGEMENTS 2026'!C508),"",'ENGAGEMENTS 2026'!M508)</f>
        <v>FONCTIONNEMENT</v>
      </c>
      <c r="P508" t="str">
        <f>IF(ISBLANK('ENGAGEMENTS 2026'!C508),"",'ENGAGEMENTS 2026'!K508)</f>
        <v>NON CONCERNE</v>
      </c>
      <c r="Q508" t="str">
        <f>IF($A508="","",IF(OR($E508="INFRUCTUEUX",$E508="ANNULE"),$A508&amp;"|"&amp;(COUNTIFS($A$2:$A508,$A508,$E$2:$E508,"INFRUCTUEUX")+COUNTIFS($A$2:$A508,$A508,$E$2:$E508,"ANNULE")),""))</f>
        <v/>
      </c>
    </row>
    <row r="509" spans="1:17" x14ac:dyDescent="0.25">
      <c r="A509" t="str">
        <f>IF(ISBLANK('ENGAGEMENTS 2026'!C509),"",IF('ENGAGEMENTS 2026'!C509="DTSI","DCT",'ENGAGEMENTS 2026'!C509))</f>
        <v>DRPSD</v>
      </c>
      <c r="B509" t="str">
        <f>IF(ISBLANK('ENGAGEMENTS 2026'!C509),"",'ENGAGEMENTS 2026'!D509)</f>
        <v>RECONDUCTIBLE</v>
      </c>
      <c r="C509" t="str">
        <f>IF(ISBLANK('ENGAGEMENTS 2026'!C509),"",'ENGAGEMENTS 2026'!E509)</f>
        <v>CONTRAT</v>
      </c>
      <c r="D509" t="str">
        <f>IF(ISBLANK('ENGAGEMENTS 2026'!C509),"",'ENGAGEMENTS 2026'!G509)</f>
        <v>FRAIS DE SYNDICAT DU TWIN CENTER</v>
      </c>
      <c r="E509" t="str">
        <f>IF(ISBLANK('ENGAGEMENTS 2026'!C509),"",'ENGAGEMENTS 2026'!I509)</f>
        <v>APPROUVE</v>
      </c>
      <c r="F509" t="str">
        <f>IF(ISBLANK('ENGAGEMENTS 2026'!C509),"",'ENGAGEMENTS 2026'!J509)</f>
        <v>JDE : 21000030</v>
      </c>
      <c r="G509" t="str">
        <f>IF(ISBLANK('ENGAGEMENTS 2026'!C509),"",'ENGAGEMENTS 2026'!M509)</f>
        <v>FONCTIONNEMENT</v>
      </c>
      <c r="H509" t="str">
        <f>IF(ISBLANK('ENGAGEMENTS 2026'!C509),"",'ENGAGEMENTS 2026'!AF509)</f>
        <v>ENGAGE</v>
      </c>
      <c r="I509" t="str">
        <f>IF(ISBLANK('ENGAGEMENTS 2026'!C509),"",'ENGAGEMENTS 2026'!H509)</f>
        <v>VALIDE</v>
      </c>
      <c r="J509" s="72">
        <f>IF(ISBLANK('ENGAGEMENTS 2026'!C509),"",IF(AND(OR($E509="INFRUCTUEUX",$E509="ANNULE"),$C509="AOO-M"),'ENGAGEMENTS 2026'!P509,IF($H509="EN COURS DE PREENGAGEMENT",'ENGAGEMENTS 2026'!O509,IF($H509="PREENGAGE",IF($E509="ATTRIBUE",'ENGAGEMENTS 2026'!AE509,'ENGAGEMENTS 2026'!O509),'ENGAGEMENTS 2026'!AE509))))</f>
        <v>250000</v>
      </c>
      <c r="K509" s="97" t="str">
        <f>IF(ISBLANK('ENGAGEMENTS 2026'!W509),"",'ENGAGEMENTS 2026'!W509)</f>
        <v/>
      </c>
      <c r="L509" s="73" t="str">
        <f t="shared" ca="1" si="14"/>
        <v/>
      </c>
      <c r="M509" t="str">
        <f t="shared" si="15"/>
        <v>Engagé</v>
      </c>
      <c r="N509" t="str">
        <f>IF(ISBLANK('ENGAGEMENTS 2026'!C509),"",'ENGAGEMENTS 2026'!L509)</f>
        <v>Ordinaire</v>
      </c>
      <c r="O509" t="str">
        <f>IF(ISBLANK('ENGAGEMENTS 2026'!C509),"",'ENGAGEMENTS 2026'!M509)</f>
        <v>FONCTIONNEMENT</v>
      </c>
      <c r="P509" t="str">
        <f>IF(ISBLANK('ENGAGEMENTS 2026'!C509),"",'ENGAGEMENTS 2026'!K509)</f>
        <v>NON CONCERNE</v>
      </c>
      <c r="Q509" t="str">
        <f>IF($A509="","",IF(OR($E509="INFRUCTUEUX",$E509="ANNULE"),$A509&amp;"|"&amp;(COUNTIFS($A$2:$A509,$A509,$E$2:$E509,"INFRUCTUEUX")+COUNTIFS($A$2:$A509,$A509,$E$2:$E509,"ANNULE")),""))</f>
        <v/>
      </c>
    </row>
    <row r="510" spans="1:17" x14ac:dyDescent="0.25">
      <c r="A510" t="str">
        <f>IF(ISBLANK('ENGAGEMENTS 2026'!C510),"",IF('ENGAGEMENTS 2026'!C510="DTSI","DCT",'ENGAGEMENTS 2026'!C510))</f>
        <v>ARRIYADIA</v>
      </c>
      <c r="B510" t="str">
        <f>IF(ISBLANK('ENGAGEMENTS 2026'!C510),"",'ENGAGEMENTS 2026'!D510)</f>
        <v>RECONDUCTIBLE</v>
      </c>
      <c r="C510" t="str">
        <f>IF(ISBLANK('ENGAGEMENTS 2026'!C510),"",'ENGAGEMENTS 2026'!E510)</f>
        <v>CONTRAT</v>
      </c>
      <c r="D510" t="str">
        <f>IF(ISBLANK('ENGAGEMENTS 2026'!C510),"",'ENGAGEMENTS 2026'!G510)</f>
        <v>l’acquisition des droits de diffusion de SPORT NEWS REPORTING (2024 – 2029).</v>
      </c>
      <c r="E510" t="str">
        <f>IF(ISBLANK('ENGAGEMENTS 2026'!C510),"",'ENGAGEMENTS 2026'!I510)</f>
        <v>APPROUVE</v>
      </c>
      <c r="F510" t="str">
        <f>IF(ISBLANK('ENGAGEMENTS 2026'!C510),"",'ENGAGEMENTS 2026'!J510)</f>
        <v>004070224/CT-SNRT</v>
      </c>
      <c r="G510" t="str">
        <f>IF(ISBLANK('ENGAGEMENTS 2026'!C510),"",'ENGAGEMENTS 2026'!M510)</f>
        <v>FONCTIONNEMENT</v>
      </c>
      <c r="H510" t="str">
        <f>IF(ISBLANK('ENGAGEMENTS 2026'!C510),"",'ENGAGEMENTS 2026'!AF510)</f>
        <v>ENGAGE</v>
      </c>
      <c r="I510" t="str">
        <f>IF(ISBLANK('ENGAGEMENTS 2026'!C510),"",'ENGAGEMENTS 2026'!H510)</f>
        <v>VALIDE</v>
      </c>
      <c r="J510" s="72">
        <f>IF(ISBLANK('ENGAGEMENTS 2026'!C510),"",IF(AND(OR($E510="INFRUCTUEUX",$E510="ANNULE"),$C510="AOO-M"),'ENGAGEMENTS 2026'!P510,IF($H510="EN COURS DE PREENGAGEMENT",'ENGAGEMENTS 2026'!O510,IF($H510="PREENGAGE",IF($E510="ATTRIBUE",'ENGAGEMENTS 2026'!AE510,'ENGAGEMENTS 2026'!O510),'ENGAGEMENTS 2026'!AE510))))</f>
        <v>1427180</v>
      </c>
      <c r="K510" s="97" t="str">
        <f>IF(ISBLANK('ENGAGEMENTS 2026'!W510),"",'ENGAGEMENTS 2026'!W510)</f>
        <v/>
      </c>
      <c r="L510" s="73" t="str">
        <f t="shared" ca="1" si="14"/>
        <v/>
      </c>
      <c r="M510" t="str">
        <f t="shared" si="15"/>
        <v>Engagé</v>
      </c>
      <c r="N510" t="str">
        <f>IF(ISBLANK('ENGAGEMENTS 2026'!C510),"",'ENGAGEMENTS 2026'!L510)</f>
        <v>Ordinaire</v>
      </c>
      <c r="O510" t="str">
        <f>IF(ISBLANK('ENGAGEMENTS 2026'!C510),"",'ENGAGEMENTS 2026'!M510)</f>
        <v>FONCTIONNEMENT</v>
      </c>
      <c r="P510" t="str">
        <f>IF(ISBLANK('ENGAGEMENTS 2026'!C510),"",'ENGAGEMENTS 2026'!K510)</f>
        <v>NON CONCERNE</v>
      </c>
      <c r="Q510" t="str">
        <f>IF($A510="","",IF(OR($E510="INFRUCTUEUX",$E510="ANNULE"),$A510&amp;"|"&amp;(COUNTIFS($A$2:$A510,$A510,$E$2:$E510,"INFRUCTUEUX")+COUNTIFS($A$2:$A510,$A510,$E$2:$E510,"ANNULE")),""))</f>
        <v/>
      </c>
    </row>
    <row r="511" spans="1:17" x14ac:dyDescent="0.25">
      <c r="A511" t="str">
        <f>IF(ISBLANK('ENGAGEMENTS 2026'!C511),"",IF('ENGAGEMENTS 2026'!C511="DTSI","DCT",'ENGAGEMENTS 2026'!C511))</f>
        <v>ARRIYADIA</v>
      </c>
      <c r="B511" t="str">
        <f>IF(ISBLANK('ENGAGEMENTS 2026'!C511),"",'ENGAGEMENTS 2026'!D511)</f>
        <v>RECONDUCTIBLE</v>
      </c>
      <c r="C511" t="str">
        <f>IF(ISBLANK('ENGAGEMENTS 2026'!C511),"",'ENGAGEMENTS 2026'!E511)</f>
        <v>CONTRAT</v>
      </c>
      <c r="D511" t="str">
        <f>IF(ISBLANK('ENGAGEMENTS 2026'!C511),"",'ENGAGEMENTS 2026'!G511)</f>
        <v>L’acquisition des droits de diffusion des compétitions de Judo 2025</v>
      </c>
      <c r="E511" t="str">
        <f>IF(ISBLANK('ENGAGEMENTS 2026'!C511),"",'ENGAGEMENTS 2026'!I511)</f>
        <v>APPROUVE</v>
      </c>
      <c r="F511" t="str">
        <f>IF(ISBLANK('ENGAGEMENTS 2026'!C511),"",'ENGAGEMENTS 2026'!J511)</f>
        <v>004270125/CT-SNRT</v>
      </c>
      <c r="G511" t="str">
        <f>IF(ISBLANK('ENGAGEMENTS 2026'!C511),"",'ENGAGEMENTS 2026'!M511)</f>
        <v>FONCTIONNEMENT</v>
      </c>
      <c r="H511" t="str">
        <f>IF(ISBLANK('ENGAGEMENTS 2026'!C511),"",'ENGAGEMENTS 2026'!AF511)</f>
        <v>ENGAGE</v>
      </c>
      <c r="I511" t="str">
        <f>IF(ISBLANK('ENGAGEMENTS 2026'!C511),"",'ENGAGEMENTS 2026'!H511)</f>
        <v>VALIDE</v>
      </c>
      <c r="J511" s="72">
        <f>IF(ISBLANK('ENGAGEMENTS 2026'!C511),"",IF(AND(OR($E511="INFRUCTUEUX",$E511="ANNULE"),$C511="AOO-M"),'ENGAGEMENTS 2026'!P511,IF($H511="EN COURS DE PREENGAGEMENT",'ENGAGEMENTS 2026'!O511,IF($H511="PREENGAGE",IF($E511="ATTRIBUE",'ENGAGEMENTS 2026'!AE511,'ENGAGEMENTS 2026'!O511),'ENGAGEMENTS 2026'!AE511))))</f>
        <v>414064</v>
      </c>
      <c r="K511" s="97" t="str">
        <f>IF(ISBLANK('ENGAGEMENTS 2026'!W511),"",'ENGAGEMENTS 2026'!W511)</f>
        <v/>
      </c>
      <c r="L511" s="73" t="str">
        <f t="shared" ca="1" si="14"/>
        <v/>
      </c>
      <c r="M511" t="str">
        <f t="shared" si="15"/>
        <v>Engagé</v>
      </c>
      <c r="N511" t="str">
        <f>IF(ISBLANK('ENGAGEMENTS 2026'!C511),"",'ENGAGEMENTS 2026'!L511)</f>
        <v>Ordinaire</v>
      </c>
      <c r="O511" t="str">
        <f>IF(ISBLANK('ENGAGEMENTS 2026'!C511),"",'ENGAGEMENTS 2026'!M511)</f>
        <v>FONCTIONNEMENT</v>
      </c>
      <c r="P511" t="str">
        <f>IF(ISBLANK('ENGAGEMENTS 2026'!C511),"",'ENGAGEMENTS 2026'!K511)</f>
        <v>NON CONCERNE</v>
      </c>
      <c r="Q511" t="str">
        <f>IF($A511="","",IF(OR($E511="INFRUCTUEUX",$E511="ANNULE"),$A511&amp;"|"&amp;(COUNTIFS($A$2:$A511,$A511,$E$2:$E511,"INFRUCTUEUX")+COUNTIFS($A$2:$A511,$A511,$E$2:$E511,"ANNULE")),""))</f>
        <v/>
      </c>
    </row>
    <row r="512" spans="1:17" x14ac:dyDescent="0.25">
      <c r="A512" t="str">
        <f>IF(ISBLANK('ENGAGEMENTS 2026'!C512),"",IF('ENGAGEMENTS 2026'!C512="DTSI","DCT",'ENGAGEMENTS 2026'!C512))</f>
        <v>ARRIYADIA</v>
      </c>
      <c r="B512" t="str">
        <f>IF(ISBLANK('ENGAGEMENTS 2026'!C512),"",'ENGAGEMENTS 2026'!D512)</f>
        <v>RECONDUCTIBLE</v>
      </c>
      <c r="C512" t="str">
        <f>IF(ISBLANK('ENGAGEMENTS 2026'!C512),"",'ENGAGEMENTS 2026'!E512)</f>
        <v>CONTRAT</v>
      </c>
      <c r="D512" t="str">
        <f>IF(ISBLANK('ENGAGEMENTS 2026'!C512),"",'ENGAGEMENTS 2026'!G512)</f>
        <v>Achats des droits de diffusion des compétitions du championnat de la ligue africaine du Basket Ball 10 000/année</v>
      </c>
      <c r="E512" t="str">
        <f>IF(ISBLANK('ENGAGEMENTS 2026'!C512),"",'ENGAGEMENTS 2026'!I512)</f>
        <v>APPROUVE</v>
      </c>
      <c r="F512" t="str">
        <f>IF(ISBLANK('ENGAGEMENTS 2026'!C512),"",'ENGAGEMENTS 2026'!J512)</f>
        <v>003020425/CT-SNRT</v>
      </c>
      <c r="G512" t="str">
        <f>IF(ISBLANK('ENGAGEMENTS 2026'!C512),"",'ENGAGEMENTS 2026'!M512)</f>
        <v>FONCTIONNEMENT</v>
      </c>
      <c r="H512" t="str">
        <f>IF(ISBLANK('ENGAGEMENTS 2026'!C512),"",'ENGAGEMENTS 2026'!AF512)</f>
        <v>ENGAGE</v>
      </c>
      <c r="I512" t="str">
        <f>IF(ISBLANK('ENGAGEMENTS 2026'!C512),"",'ENGAGEMENTS 2026'!H512)</f>
        <v>VALIDE</v>
      </c>
      <c r="J512" s="72">
        <f>IF(ISBLANK('ENGAGEMENTS 2026'!C512),"",IF(AND(OR($E512="INFRUCTUEUX",$E512="ANNULE"),$C512="AOO-M"),'ENGAGEMENTS 2026'!P512,IF($H512="EN COURS DE PREENGAGEMENT",'ENGAGEMENTS 2026'!O512,IF($H512="PREENGAGE",IF($E512="ATTRIBUE",'ENGAGEMENTS 2026'!AE512,'ENGAGEMENTS 2026'!O512),'ENGAGEMENTS 2026'!AE512))))</f>
        <v>96190</v>
      </c>
      <c r="K512" s="97" t="str">
        <f>IF(ISBLANK('ENGAGEMENTS 2026'!W512),"",'ENGAGEMENTS 2026'!W512)</f>
        <v/>
      </c>
      <c r="L512" s="73" t="str">
        <f t="shared" ca="1" si="14"/>
        <v/>
      </c>
      <c r="M512" t="str">
        <f t="shared" si="15"/>
        <v>Engagé</v>
      </c>
      <c r="N512" t="str">
        <f>IF(ISBLANK('ENGAGEMENTS 2026'!C512),"",'ENGAGEMENTS 2026'!L512)</f>
        <v>Ordinaire</v>
      </c>
      <c r="O512" t="str">
        <f>IF(ISBLANK('ENGAGEMENTS 2026'!C512),"",'ENGAGEMENTS 2026'!M512)</f>
        <v>FONCTIONNEMENT</v>
      </c>
      <c r="P512" t="str">
        <f>IF(ISBLANK('ENGAGEMENTS 2026'!C512),"",'ENGAGEMENTS 2026'!K512)</f>
        <v>NON CONCERNE</v>
      </c>
      <c r="Q512" t="str">
        <f>IF($A512="","",IF(OR($E512="INFRUCTUEUX",$E512="ANNULE"),$A512&amp;"|"&amp;(COUNTIFS($A$2:$A512,$A512,$E$2:$E512,"INFRUCTUEUX")+COUNTIFS($A$2:$A512,$A512,$E$2:$E512,"ANNULE")),""))</f>
        <v/>
      </c>
    </row>
    <row r="513" spans="1:17" x14ac:dyDescent="0.25">
      <c r="A513" t="str">
        <f>IF(ISBLANK('ENGAGEMENTS 2026'!C513),"",IF('ENGAGEMENTS 2026'!C513="DTSI","DCT",'ENGAGEMENTS 2026'!C513))</f>
        <v>DCT</v>
      </c>
      <c r="B513" t="str">
        <f>IF(ISBLANK('ENGAGEMENTS 2026'!C513),"",'ENGAGEMENTS 2026'!D513)</f>
        <v>RECONDUCTIBLE</v>
      </c>
      <c r="C513" t="str">
        <f>IF(ISBLANK('ENGAGEMENTS 2026'!C513),"",'ENGAGEMENTS 2026'!E513)</f>
        <v>CONTRAT</v>
      </c>
      <c r="D513" t="str">
        <f>IF(ISBLANK('ENGAGEMENTS 2026'!C513),"",'ENGAGEMENTS 2026'!G513)</f>
        <v>Abonnement au service de production virtuelle basé sur l'intelligence artificielle de Huawei Cloud ''MetaStudio'' pour les besoins de la SNRT.</v>
      </c>
      <c r="E513" t="str">
        <f>IF(ISBLANK('ENGAGEMENTS 2026'!C513),"",'ENGAGEMENTS 2026'!I513)</f>
        <v>APPROUVE</v>
      </c>
      <c r="F513" t="str">
        <f>IF(ISBLANK('ENGAGEMENTS 2026'!C513),"",'ENGAGEMENTS 2026'!J513)</f>
        <v>472 CT/SNRT/2025</v>
      </c>
      <c r="G513" t="str">
        <f>IF(ISBLANK('ENGAGEMENTS 2026'!C513),"",'ENGAGEMENTS 2026'!M513)</f>
        <v>FONCTIONNEMENT</v>
      </c>
      <c r="H513" t="str">
        <f>IF(ISBLANK('ENGAGEMENTS 2026'!C513),"",'ENGAGEMENTS 2026'!AF513)</f>
        <v>ENGAGE</v>
      </c>
      <c r="I513" t="str">
        <f>IF(ISBLANK('ENGAGEMENTS 2026'!C513),"",'ENGAGEMENTS 2026'!H513)</f>
        <v>VALIDE</v>
      </c>
      <c r="J513" s="72">
        <f>IF(ISBLANK('ENGAGEMENTS 2026'!C513),"",IF(AND(OR($E513="INFRUCTUEUX",$E513="ANNULE"),$C513="AOO-M"),'ENGAGEMENTS 2026'!P513,IF($H513="EN COURS DE PREENGAGEMENT",'ENGAGEMENTS 2026'!O513,IF($H513="PREENGAGE",IF($E513="ATTRIBUE",'ENGAGEMENTS 2026'!AE513,'ENGAGEMENTS 2026'!O513),'ENGAGEMENTS 2026'!AE513))))</f>
        <v>439980</v>
      </c>
      <c r="K513" s="97" t="str">
        <f>IF(ISBLANK('ENGAGEMENTS 2026'!W513),"",'ENGAGEMENTS 2026'!W513)</f>
        <v/>
      </c>
      <c r="L513" s="73" t="str">
        <f t="shared" ca="1" si="14"/>
        <v/>
      </c>
      <c r="M513" t="str">
        <f t="shared" si="15"/>
        <v>Engagé</v>
      </c>
      <c r="N513" t="str">
        <f>IF(ISBLANK('ENGAGEMENTS 2026'!C513),"",'ENGAGEMENTS 2026'!L513)</f>
        <v>Ordinaire</v>
      </c>
      <c r="O513" t="str">
        <f>IF(ISBLANK('ENGAGEMENTS 2026'!C513),"",'ENGAGEMENTS 2026'!M513)</f>
        <v>FONCTIONNEMENT</v>
      </c>
      <c r="P513" t="str">
        <f>IF(ISBLANK('ENGAGEMENTS 2026'!C513),"",'ENGAGEMENTS 2026'!K513)</f>
        <v>NON CONCERNE</v>
      </c>
      <c r="Q513" t="str">
        <f>IF($A513="","",IF(OR($E513="INFRUCTUEUX",$E513="ANNULE"),$A513&amp;"|"&amp;(COUNTIFS($A$2:$A513,$A513,$E$2:$E513,"INFRUCTUEUX")+COUNTIFS($A$2:$A513,$A513,$E$2:$E513,"ANNULE")),""))</f>
        <v/>
      </c>
    </row>
    <row r="514" spans="1:17" x14ac:dyDescent="0.25">
      <c r="A514" t="str">
        <f>IF(ISBLANK('ENGAGEMENTS 2026'!C514),"",IF('ENGAGEMENTS 2026'!C514="DTSI","DCT",'ENGAGEMENTS 2026'!C514))</f>
        <v>DCT</v>
      </c>
      <c r="B514" t="str">
        <f>IF(ISBLANK('ENGAGEMENTS 2026'!C514),"",'ENGAGEMENTS 2026'!D514)</f>
        <v>RECONDUCTIBLE</v>
      </c>
      <c r="C514" t="str">
        <f>IF(ISBLANK('ENGAGEMENTS 2026'!C514),"",'ENGAGEMENTS 2026'!E514)</f>
        <v>CONTRAT</v>
      </c>
      <c r="D514" t="str">
        <f>IF(ISBLANK('ENGAGEMENTS 2026'!C514),"",'ENGAGEMENTS 2026'!G514)</f>
        <v>Abonnement  "Google Workspace"</v>
      </c>
      <c r="E514" t="str">
        <f>IF(ISBLANK('ENGAGEMENTS 2026'!C514),"",'ENGAGEMENTS 2026'!I514)</f>
        <v>APPROUVE</v>
      </c>
      <c r="F514" t="str">
        <f>IF(ISBLANK('ENGAGEMENTS 2026'!C514),"",'ENGAGEMENTS 2026'!J514)</f>
        <v>427 CT/SNRT/2024</v>
      </c>
      <c r="G514" t="str">
        <f>IF(ISBLANK('ENGAGEMENTS 2026'!C514),"",'ENGAGEMENTS 2026'!M514)</f>
        <v>FONCTIONNEMENT</v>
      </c>
      <c r="H514" t="str">
        <f>IF(ISBLANK('ENGAGEMENTS 2026'!C514),"",'ENGAGEMENTS 2026'!AF514)</f>
        <v>ENGAGE</v>
      </c>
      <c r="I514" t="str">
        <f>IF(ISBLANK('ENGAGEMENTS 2026'!C514),"",'ENGAGEMENTS 2026'!H514)</f>
        <v>VALIDE</v>
      </c>
      <c r="J514" s="72">
        <f>IF(ISBLANK('ENGAGEMENTS 2026'!C514),"",IF(AND(OR($E514="INFRUCTUEUX",$E514="ANNULE"),$C514="AOO-M"),'ENGAGEMENTS 2026'!P514,IF($H514="EN COURS DE PREENGAGEMENT",'ENGAGEMENTS 2026'!O514,IF($H514="PREENGAGE",IF($E514="ATTRIBUE",'ENGAGEMENTS 2026'!AE514,'ENGAGEMENTS 2026'!O514),'ENGAGEMENTS 2026'!AE514))))</f>
        <v>339840</v>
      </c>
      <c r="K514" s="97" t="str">
        <f>IF(ISBLANK('ENGAGEMENTS 2026'!W514),"",'ENGAGEMENTS 2026'!W514)</f>
        <v/>
      </c>
      <c r="L514" s="73" t="str">
        <f t="shared" ref="L514:L577" ca="1" si="16">IF($K514="","",TODAY()-$K514)</f>
        <v/>
      </c>
      <c r="M514" t="str">
        <f t="shared" ref="M514:M577" si="17">IF($A514="","",IF($H514="ENGAGE","Engagé",IF(AND($H514="NON ENGAGE",OR($I514="INFRUCTUEUX",$I514="ANNULE")),"Clôturé sans suite","En cours")))</f>
        <v>Engagé</v>
      </c>
      <c r="N514" t="str">
        <f>IF(ISBLANK('ENGAGEMENTS 2026'!C514),"",'ENGAGEMENTS 2026'!L514)</f>
        <v>Ordinaire</v>
      </c>
      <c r="O514" t="str">
        <f>IF(ISBLANK('ENGAGEMENTS 2026'!C514),"",'ENGAGEMENTS 2026'!M514)</f>
        <v>FONCTIONNEMENT</v>
      </c>
      <c r="P514" t="str">
        <f>IF(ISBLANK('ENGAGEMENTS 2026'!C514),"",'ENGAGEMENTS 2026'!K514)</f>
        <v>NON CONCERNE</v>
      </c>
      <c r="Q514" t="str">
        <f>IF($A514="","",IF(OR($E514="INFRUCTUEUX",$E514="ANNULE"),$A514&amp;"|"&amp;(COUNTIFS($A$2:$A514,$A514,$E$2:$E514,"INFRUCTUEUX")+COUNTIFS($A$2:$A514,$A514,$E$2:$E514,"ANNULE")),""))</f>
        <v/>
      </c>
    </row>
    <row r="515" spans="1:17" x14ac:dyDescent="0.25">
      <c r="A515" t="str">
        <f>IF(ISBLANK('ENGAGEMENTS 2026'!C515),"",IF('ENGAGEMENTS 2026'!C515="DTSI","DCT",'ENGAGEMENTS 2026'!C515))</f>
        <v>DCT</v>
      </c>
      <c r="B515" t="str">
        <f>IF(ISBLANK('ENGAGEMENTS 2026'!C515),"",'ENGAGEMENTS 2026'!D515)</f>
        <v>RECONDUCTIBLE</v>
      </c>
      <c r="C515" t="str">
        <f>IF(ISBLANK('ENGAGEMENTS 2026'!C515),"",'ENGAGEMENTS 2026'!E515)</f>
        <v>CONTRAT</v>
      </c>
      <c r="D515" t="str">
        <f>IF(ISBLANK('ENGAGEMENTS 2026'!C515),"",'ENGAGEMENTS 2026'!G515)</f>
        <v>Abonnement au service de synthése vocale basée sur les voix Text-To-Speech de Google Cloud AI pour les besoins de la SNRT.</v>
      </c>
      <c r="E515" t="str">
        <f>IF(ISBLANK('ENGAGEMENTS 2026'!C515),"",'ENGAGEMENTS 2026'!I515)</f>
        <v>APPROUVE</v>
      </c>
      <c r="F515" t="str">
        <f>IF(ISBLANK('ENGAGEMENTS 2026'!C515),"",'ENGAGEMENTS 2026'!J515)</f>
        <v>471 CT/SNRT/2025</v>
      </c>
      <c r="G515" t="str">
        <f>IF(ISBLANK('ENGAGEMENTS 2026'!C515),"",'ENGAGEMENTS 2026'!M515)</f>
        <v>FONCTIONNEMENT</v>
      </c>
      <c r="H515" t="str">
        <f>IF(ISBLANK('ENGAGEMENTS 2026'!C515),"",'ENGAGEMENTS 2026'!AF515)</f>
        <v>ENGAGE</v>
      </c>
      <c r="I515" t="str">
        <f>IF(ISBLANK('ENGAGEMENTS 2026'!C515),"",'ENGAGEMENTS 2026'!H515)</f>
        <v>VALIDE</v>
      </c>
      <c r="J515" s="72">
        <f>IF(ISBLANK('ENGAGEMENTS 2026'!C515),"",IF(AND(OR($E515="INFRUCTUEUX",$E515="ANNULE"),$C515="AOO-M"),'ENGAGEMENTS 2026'!P515,IF($H515="EN COURS DE PREENGAGEMENT",'ENGAGEMENTS 2026'!O515,IF($H515="PREENGAGE",IF($E515="ATTRIBUE",'ENGAGEMENTS 2026'!AE515,'ENGAGEMENTS 2026'!O515),'ENGAGEMENTS 2026'!AE515))))</f>
        <v>137664</v>
      </c>
      <c r="K515" s="97" t="str">
        <f>IF(ISBLANK('ENGAGEMENTS 2026'!W515),"",'ENGAGEMENTS 2026'!W515)</f>
        <v/>
      </c>
      <c r="L515" s="73" t="str">
        <f t="shared" ca="1" si="16"/>
        <v/>
      </c>
      <c r="M515" t="str">
        <f t="shared" si="17"/>
        <v>Engagé</v>
      </c>
      <c r="N515" t="str">
        <f>IF(ISBLANK('ENGAGEMENTS 2026'!C515),"",'ENGAGEMENTS 2026'!L515)</f>
        <v>Ordinaire</v>
      </c>
      <c r="O515" t="str">
        <f>IF(ISBLANK('ENGAGEMENTS 2026'!C515),"",'ENGAGEMENTS 2026'!M515)</f>
        <v>FONCTIONNEMENT</v>
      </c>
      <c r="P515" t="str">
        <f>IF(ISBLANK('ENGAGEMENTS 2026'!C515),"",'ENGAGEMENTS 2026'!K515)</f>
        <v>NON CONCERNE</v>
      </c>
      <c r="Q515" t="str">
        <f>IF($A515="","",IF(OR($E515="INFRUCTUEUX",$E515="ANNULE"),$A515&amp;"|"&amp;(COUNTIFS($A$2:$A515,$A515,$E$2:$E515,"INFRUCTUEUX")+COUNTIFS($A$2:$A515,$A515,$E$2:$E515,"ANNULE")),""))</f>
        <v/>
      </c>
    </row>
    <row r="516" spans="1:17" x14ac:dyDescent="0.25">
      <c r="A516" t="str">
        <f>IF(ISBLANK('ENGAGEMENTS 2026'!C516),"",IF('ENGAGEMENTS 2026'!C516="DTSI","DCT",'ENGAGEMENTS 2026'!C516))</f>
        <v>DCT</v>
      </c>
      <c r="B516" t="str">
        <f>IF(ISBLANK('ENGAGEMENTS 2026'!C516),"",'ENGAGEMENTS 2026'!D516)</f>
        <v>RECONDUCTIBLE</v>
      </c>
      <c r="C516" t="str">
        <f>IF(ISBLANK('ENGAGEMENTS 2026'!C516),"",'ENGAGEMENTS 2026'!E516)</f>
        <v>CONTRAT</v>
      </c>
      <c r="D516" t="str">
        <f>IF(ISBLANK('ENGAGEMENTS 2026'!C516),"",'ENGAGEMENTS 2026'!G516)</f>
        <v>Services (transcodage, segmentation et streaming Live sur internet) pour les chaînes TV et Radio de la SNRT.</v>
      </c>
      <c r="E516" t="str">
        <f>IF(ISBLANK('ENGAGEMENTS 2026'!C516),"",'ENGAGEMENTS 2026'!I516)</f>
        <v>APPROUVE</v>
      </c>
      <c r="F516" t="str">
        <f>IF(ISBLANK('ENGAGEMENTS 2026'!C516),"",'ENGAGEMENTS 2026'!J516)</f>
        <v>389 CT/SNRT/2025</v>
      </c>
      <c r="G516" t="str">
        <f>IF(ISBLANK('ENGAGEMENTS 2026'!C516),"",'ENGAGEMENTS 2026'!M516)</f>
        <v>FONCTIONNEMENT</v>
      </c>
      <c r="H516" t="str">
        <f>IF(ISBLANK('ENGAGEMENTS 2026'!C516),"",'ENGAGEMENTS 2026'!AF516)</f>
        <v>ENGAGE</v>
      </c>
      <c r="I516" t="str">
        <f>IF(ISBLANK('ENGAGEMENTS 2026'!C516),"",'ENGAGEMENTS 2026'!H516)</f>
        <v>VALIDE</v>
      </c>
      <c r="J516" s="72">
        <f>IF(ISBLANK('ENGAGEMENTS 2026'!C516),"",IF(AND(OR($E516="INFRUCTUEUX",$E516="ANNULE"),$C516="AOO-M"),'ENGAGEMENTS 2026'!P516,IF($H516="EN COURS DE PREENGAGEMENT",'ENGAGEMENTS 2026'!O516,IF($H516="PREENGAGE",IF($E516="ATTRIBUE",'ENGAGEMENTS 2026'!AE516,'ENGAGEMENTS 2026'!O516),'ENGAGEMENTS 2026'!AE516))))</f>
        <v>1644442.8</v>
      </c>
      <c r="K516" s="97" t="str">
        <f>IF(ISBLANK('ENGAGEMENTS 2026'!W516),"",'ENGAGEMENTS 2026'!W516)</f>
        <v/>
      </c>
      <c r="L516" s="73" t="str">
        <f t="shared" ca="1" si="16"/>
        <v/>
      </c>
      <c r="M516" t="str">
        <f t="shared" si="17"/>
        <v>Engagé</v>
      </c>
      <c r="N516" t="str">
        <f>IF(ISBLANK('ENGAGEMENTS 2026'!C516),"",'ENGAGEMENTS 2026'!L516)</f>
        <v>Ordinaire</v>
      </c>
      <c r="O516" t="str">
        <f>IF(ISBLANK('ENGAGEMENTS 2026'!C516),"",'ENGAGEMENTS 2026'!M516)</f>
        <v>FONCTIONNEMENT</v>
      </c>
      <c r="P516" t="str">
        <f>IF(ISBLANK('ENGAGEMENTS 2026'!C516),"",'ENGAGEMENTS 2026'!K516)</f>
        <v>NON CONCERNE</v>
      </c>
      <c r="Q516" t="str">
        <f>IF($A516="","",IF(OR($E516="INFRUCTUEUX",$E516="ANNULE"),$A516&amp;"|"&amp;(COUNTIFS($A$2:$A516,$A516,$E$2:$E516,"INFRUCTUEUX")+COUNTIFS($A$2:$A516,$A516,$E$2:$E516,"ANNULE")),""))</f>
        <v/>
      </c>
    </row>
    <row r="517" spans="1:17" x14ac:dyDescent="0.25">
      <c r="A517" t="str">
        <f>IF(ISBLANK('ENGAGEMENTS 2026'!C517),"",IF('ENGAGEMENTS 2026'!C517="DTSI","DCT",'ENGAGEMENTS 2026'!C517))</f>
        <v>DG</v>
      </c>
      <c r="B517" t="str">
        <f>IF(ISBLANK('ENGAGEMENTS 2026'!C517),"",'ENGAGEMENTS 2026'!D517)</f>
        <v>RECONDUCTIBLE</v>
      </c>
      <c r="C517" t="str">
        <f>IF(ISBLANK('ENGAGEMENTS 2026'!C517),"",'ENGAGEMENTS 2026'!E517)</f>
        <v>CONTRAT</v>
      </c>
      <c r="D517" t="str">
        <f>IF(ISBLANK('ENGAGEMENTS 2026'!C517),"",'ENGAGEMENTS 2026'!G517)</f>
        <v xml:space="preserve"> Consultant s’engage à accomplir une mission de conseil, d’étude et d’expertise, au profit de la SNRT.</v>
      </c>
      <c r="E517" t="str">
        <f>IF(ISBLANK('ENGAGEMENTS 2026'!C517),"",'ENGAGEMENTS 2026'!I517)</f>
        <v>APPROUVE</v>
      </c>
      <c r="F517" t="str">
        <f>IF(ISBLANK('ENGAGEMENTS 2026'!C517),"",'ENGAGEMENTS 2026'!J517)</f>
        <v>445 CT/SNRT/2025</v>
      </c>
      <c r="G517" t="str">
        <f>IF(ISBLANK('ENGAGEMENTS 2026'!C517),"",'ENGAGEMENTS 2026'!M517)</f>
        <v>FONCTIONNEMENT</v>
      </c>
      <c r="H517" t="str">
        <f>IF(ISBLANK('ENGAGEMENTS 2026'!C517),"",'ENGAGEMENTS 2026'!AF517)</f>
        <v>ENGAGE</v>
      </c>
      <c r="I517" t="str">
        <f>IF(ISBLANK('ENGAGEMENTS 2026'!C517),"",'ENGAGEMENTS 2026'!H517)</f>
        <v>VALIDE</v>
      </c>
      <c r="J517" s="72">
        <f>IF(ISBLANK('ENGAGEMENTS 2026'!C517),"",IF(AND(OR($E517="INFRUCTUEUX",$E517="ANNULE"),$C517="AOO-M"),'ENGAGEMENTS 2026'!P517,IF($H517="EN COURS DE PREENGAGEMENT",'ENGAGEMENTS 2026'!O517,IF($H517="PREENGAGE",IF($E517="ATTRIBUE",'ENGAGEMENTS 2026'!AE517,'ENGAGEMENTS 2026'!O517),'ENGAGEMENTS 2026'!AE517))))</f>
        <v>576000</v>
      </c>
      <c r="K517" s="97" t="str">
        <f>IF(ISBLANK('ENGAGEMENTS 2026'!W517),"",'ENGAGEMENTS 2026'!W517)</f>
        <v/>
      </c>
      <c r="L517" s="73" t="str">
        <f t="shared" ca="1" si="16"/>
        <v/>
      </c>
      <c r="M517" t="str">
        <f t="shared" si="17"/>
        <v>Engagé</v>
      </c>
      <c r="N517" t="str">
        <f>IF(ISBLANK('ENGAGEMENTS 2026'!C517),"",'ENGAGEMENTS 2026'!L517)</f>
        <v>Ordinaire</v>
      </c>
      <c r="O517" t="str">
        <f>IF(ISBLANK('ENGAGEMENTS 2026'!C517),"",'ENGAGEMENTS 2026'!M517)</f>
        <v>FONCTIONNEMENT</v>
      </c>
      <c r="P517" t="str">
        <f>IF(ISBLANK('ENGAGEMENTS 2026'!C517),"",'ENGAGEMENTS 2026'!K517)</f>
        <v>NON CONCERNE</v>
      </c>
      <c r="Q517" t="str">
        <f>IF($A517="","",IF(OR($E517="INFRUCTUEUX",$E517="ANNULE"),$A517&amp;"|"&amp;(COUNTIFS($A$2:$A517,$A517,$E$2:$E517,"INFRUCTUEUX")+COUNTIFS($A$2:$A517,$A517,$E$2:$E517,"ANNULE")),""))</f>
        <v/>
      </c>
    </row>
    <row r="518" spans="1:17" x14ac:dyDescent="0.25">
      <c r="A518" t="str">
        <f>IF(ISBLANK('ENGAGEMENTS 2026'!C518),"",IF('ENGAGEMENTS 2026'!C518="DTSI","DCT",'ENGAGEMENTS 2026'!C518))</f>
        <v>DACG</v>
      </c>
      <c r="B518" t="str">
        <f>IF(ISBLANK('ENGAGEMENTS 2026'!C518),"",'ENGAGEMENTS 2026'!D518)</f>
        <v>RECONDUCTIBLE</v>
      </c>
      <c r="C518" t="str">
        <f>IF(ISBLANK('ENGAGEMENTS 2026'!C518),"",'ENGAGEMENTS 2026'!E518)</f>
        <v>CONTRAT</v>
      </c>
      <c r="D518" t="str">
        <f>IF(ISBLANK('ENGAGEMENTS 2026'!C518),"",'ENGAGEMENTS 2026'!G518)</f>
        <v>Abonnement à la base de données ARTEMIS</v>
      </c>
      <c r="E518" t="str">
        <f>IF(ISBLANK('ENGAGEMENTS 2026'!C518),"",'ENGAGEMENTS 2026'!I518)</f>
        <v>APPROUVE</v>
      </c>
      <c r="F518">
        <f>IF(ISBLANK('ENGAGEMENTS 2026'!C518),"",'ENGAGEMENTS 2026'!J518)</f>
        <v>45292</v>
      </c>
      <c r="G518" t="str">
        <f>IF(ISBLANK('ENGAGEMENTS 2026'!C518),"",'ENGAGEMENTS 2026'!M518)</f>
        <v>FONCTIONNEMENT</v>
      </c>
      <c r="H518" t="str">
        <f>IF(ISBLANK('ENGAGEMENTS 2026'!C518),"",'ENGAGEMENTS 2026'!AF518)</f>
        <v>ENGAGE</v>
      </c>
      <c r="I518" t="str">
        <f>IF(ISBLANK('ENGAGEMENTS 2026'!C518),"",'ENGAGEMENTS 2026'!H518)</f>
        <v>VALIDE</v>
      </c>
      <c r="J518" s="72">
        <f>IF(ISBLANK('ENGAGEMENTS 2026'!C518),"",IF(AND(OR($E518="INFRUCTUEUX",$E518="ANNULE"),$C518="AOO-M"),'ENGAGEMENTS 2026'!P518,IF($H518="EN COURS DE PREENGAGEMENT",'ENGAGEMENTS 2026'!O518,IF($H518="PREENGAGE",IF($E518="ATTRIBUE",'ENGAGEMENTS 2026'!AE518,'ENGAGEMENTS 2026'!O518),'ENGAGEMENTS 2026'!AE518))))</f>
        <v>118500</v>
      </c>
      <c r="K518" s="97" t="str">
        <f>IF(ISBLANK('ENGAGEMENTS 2026'!W518),"",'ENGAGEMENTS 2026'!W518)</f>
        <v/>
      </c>
      <c r="L518" s="73" t="str">
        <f t="shared" ca="1" si="16"/>
        <v/>
      </c>
      <c r="M518" t="str">
        <f t="shared" si="17"/>
        <v>Engagé</v>
      </c>
      <c r="N518" t="str">
        <f>IF(ISBLANK('ENGAGEMENTS 2026'!C518),"",'ENGAGEMENTS 2026'!L518)</f>
        <v>Ordinaire</v>
      </c>
      <c r="O518" t="str">
        <f>IF(ISBLANK('ENGAGEMENTS 2026'!C518),"",'ENGAGEMENTS 2026'!M518)</f>
        <v>FONCTIONNEMENT</v>
      </c>
      <c r="P518" t="str">
        <f>IF(ISBLANK('ENGAGEMENTS 2026'!C518),"",'ENGAGEMENTS 2026'!K518)</f>
        <v>NON CONCERNE</v>
      </c>
      <c r="Q518" t="str">
        <f>IF($A518="","",IF(OR($E518="INFRUCTUEUX",$E518="ANNULE"),$A518&amp;"|"&amp;(COUNTIFS($A$2:$A518,$A518,$E$2:$E518,"INFRUCTUEUX")+COUNTIFS($A$2:$A518,$A518,$E$2:$E518,"ANNULE")),""))</f>
        <v/>
      </c>
    </row>
    <row r="519" spans="1:17" x14ac:dyDescent="0.25">
      <c r="A519" t="str">
        <f>IF(ISBLANK('ENGAGEMENTS 2026'!C519),"",IF('ENGAGEMENTS 2026'!C519="DTSI","DCT",'ENGAGEMENTS 2026'!C519))</f>
        <v>DACG</v>
      </c>
      <c r="B519" t="str">
        <f>IF(ISBLANK('ENGAGEMENTS 2026'!C519),"",'ENGAGEMENTS 2026'!D519)</f>
        <v>RECONDUCTIBLE</v>
      </c>
      <c r="C519" t="str">
        <f>IF(ISBLANK('ENGAGEMENTS 2026'!C519),"",'ENGAGEMENTS 2026'!E519)</f>
        <v>CONTRAT</v>
      </c>
      <c r="D519" t="str">
        <f>IF(ISBLANK('ENGAGEMENTS 2026'!C519),"",'ENGAGEMENTS 2026'!G519)</f>
        <v>Consultations portant sur des problématiques spécifiques liées aux domaines comptable, fiscal et social</v>
      </c>
      <c r="E519" t="str">
        <f>IF(ISBLANK('ENGAGEMENTS 2026'!C519),"",'ENGAGEMENTS 2026'!I519)</f>
        <v>APPROUVE</v>
      </c>
      <c r="F519" t="str">
        <f>IF(ISBLANK('ENGAGEMENTS 2026'!C519),"",'ENGAGEMENTS 2026'!J519)</f>
        <v>404 CT/SNRT/2023</v>
      </c>
      <c r="G519" t="str">
        <f>IF(ISBLANK('ENGAGEMENTS 2026'!C519),"",'ENGAGEMENTS 2026'!M519)</f>
        <v>FONCTIONNEMENT</v>
      </c>
      <c r="H519" t="str">
        <f>IF(ISBLANK('ENGAGEMENTS 2026'!C519),"",'ENGAGEMENTS 2026'!AF519)</f>
        <v>ENGAGE</v>
      </c>
      <c r="I519" t="str">
        <f>IF(ISBLANK('ENGAGEMENTS 2026'!C519),"",'ENGAGEMENTS 2026'!H519)</f>
        <v>VALIDE</v>
      </c>
      <c r="J519" s="72">
        <f>IF(ISBLANK('ENGAGEMENTS 2026'!C519),"",IF(AND(OR($E519="INFRUCTUEUX",$E519="ANNULE"),$C519="AOO-M"),'ENGAGEMENTS 2026'!P519,IF($H519="EN COURS DE PREENGAGEMENT",'ENGAGEMENTS 2026'!O519,IF($H519="PREENGAGE",IF($E519="ATTRIBUE",'ENGAGEMENTS 2026'!AE519,'ENGAGEMENTS 2026'!O519),'ENGAGEMENTS 2026'!AE519))))</f>
        <v>100000</v>
      </c>
      <c r="K519" s="97" t="str">
        <f>IF(ISBLANK('ENGAGEMENTS 2026'!W519),"",'ENGAGEMENTS 2026'!W519)</f>
        <v/>
      </c>
      <c r="L519" s="73" t="str">
        <f t="shared" ca="1" si="16"/>
        <v/>
      </c>
      <c r="M519" t="str">
        <f t="shared" si="17"/>
        <v>Engagé</v>
      </c>
      <c r="N519" t="str">
        <f>IF(ISBLANK('ENGAGEMENTS 2026'!C519),"",'ENGAGEMENTS 2026'!L519)</f>
        <v>Ordinaire</v>
      </c>
      <c r="O519" t="str">
        <f>IF(ISBLANK('ENGAGEMENTS 2026'!C519),"",'ENGAGEMENTS 2026'!M519)</f>
        <v>FONCTIONNEMENT</v>
      </c>
      <c r="P519" t="str">
        <f>IF(ISBLANK('ENGAGEMENTS 2026'!C519),"",'ENGAGEMENTS 2026'!K519)</f>
        <v>NON CONCERNE</v>
      </c>
      <c r="Q519" t="str">
        <f>IF($A519="","",IF(OR($E519="INFRUCTUEUX",$E519="ANNULE"),$A519&amp;"|"&amp;(COUNTIFS($A$2:$A519,$A519,$E$2:$E519,"INFRUCTUEUX")+COUNTIFS($A$2:$A519,$A519,$E$2:$E519,"ANNULE")),""))</f>
        <v/>
      </c>
    </row>
    <row r="520" spans="1:17" x14ac:dyDescent="0.25">
      <c r="A520" t="str">
        <f>IF(ISBLANK('ENGAGEMENTS 2026'!C520),"",IF('ENGAGEMENTS 2026'!C520="DTSI","DCT",'ENGAGEMENTS 2026'!C520))</f>
        <v>DACG</v>
      </c>
      <c r="B520" t="str">
        <f>IF(ISBLANK('ENGAGEMENTS 2026'!C520),"",'ENGAGEMENTS 2026'!D520)</f>
        <v>RECONDUCTIBLE</v>
      </c>
      <c r="C520" t="str">
        <f>IF(ISBLANK('ENGAGEMENTS 2026'!C520),"",'ENGAGEMENTS 2026'!E520)</f>
        <v>CONTRAT</v>
      </c>
      <c r="D520" t="str">
        <f>IF(ISBLANK('ENGAGEMENTS 2026'!C520),"",'ENGAGEMENTS 2026'!G520)</f>
        <v>Prestation de conseil juridique au profit de la SNRT</v>
      </c>
      <c r="E520" t="str">
        <f>IF(ISBLANK('ENGAGEMENTS 2026'!C520),"",'ENGAGEMENTS 2026'!I520)</f>
        <v>APPROUVE</v>
      </c>
      <c r="F520" t="str">
        <f>IF(ISBLANK('ENGAGEMENTS 2026'!C520),"",'ENGAGEMENTS 2026'!J520)</f>
        <v>529 CT/SNRT/2022</v>
      </c>
      <c r="G520" t="str">
        <f>IF(ISBLANK('ENGAGEMENTS 2026'!C520),"",'ENGAGEMENTS 2026'!M520)</f>
        <v>FONCTIONNEMENT</v>
      </c>
      <c r="H520" t="str">
        <f>IF(ISBLANK('ENGAGEMENTS 2026'!C520),"",'ENGAGEMENTS 2026'!AF520)</f>
        <v>ENGAGE</v>
      </c>
      <c r="I520" t="str">
        <f>IF(ISBLANK('ENGAGEMENTS 2026'!C520),"",'ENGAGEMENTS 2026'!H520)</f>
        <v>VALIDE</v>
      </c>
      <c r="J520" s="72">
        <f>IF(ISBLANK('ENGAGEMENTS 2026'!C520),"",IF(AND(OR($E520="INFRUCTUEUX",$E520="ANNULE"),$C520="AOO-M"),'ENGAGEMENTS 2026'!P520,IF($H520="EN COURS DE PREENGAGEMENT",'ENGAGEMENTS 2026'!O520,IF($H520="PREENGAGE",IF($E520="ATTRIBUE",'ENGAGEMENTS 2026'!AE520,'ENGAGEMENTS 2026'!O520),'ENGAGEMENTS 2026'!AE520))))</f>
        <v>100000</v>
      </c>
      <c r="K520" s="97" t="str">
        <f>IF(ISBLANK('ENGAGEMENTS 2026'!W520),"",'ENGAGEMENTS 2026'!W520)</f>
        <v/>
      </c>
      <c r="L520" s="73" t="str">
        <f t="shared" ca="1" si="16"/>
        <v/>
      </c>
      <c r="M520" t="str">
        <f t="shared" si="17"/>
        <v>Engagé</v>
      </c>
      <c r="N520" t="str">
        <f>IF(ISBLANK('ENGAGEMENTS 2026'!C520),"",'ENGAGEMENTS 2026'!L520)</f>
        <v>Ordinaire</v>
      </c>
      <c r="O520" t="str">
        <f>IF(ISBLANK('ENGAGEMENTS 2026'!C520),"",'ENGAGEMENTS 2026'!M520)</f>
        <v>FONCTIONNEMENT</v>
      </c>
      <c r="P520" t="str">
        <f>IF(ISBLANK('ENGAGEMENTS 2026'!C520),"",'ENGAGEMENTS 2026'!K520)</f>
        <v>NON CONCERNE</v>
      </c>
      <c r="Q520" t="str">
        <f>IF($A520="","",IF(OR($E520="INFRUCTUEUX",$E520="ANNULE"),$A520&amp;"|"&amp;(COUNTIFS($A$2:$A520,$A520,$E$2:$E520,"INFRUCTUEUX")+COUNTIFS($A$2:$A520,$A520,$E$2:$E520,"ANNULE")),""))</f>
        <v/>
      </c>
    </row>
    <row r="521" spans="1:17" x14ac:dyDescent="0.25">
      <c r="A521" t="str">
        <f>IF(ISBLANK('ENGAGEMENTS 2026'!C521),"",IF('ENGAGEMENTS 2026'!C521="DTSI","DCT",'ENGAGEMENTS 2026'!C521))</f>
        <v>TDF -SITES</v>
      </c>
      <c r="B521" t="str">
        <f>IF(ISBLANK('ENGAGEMENTS 2026'!C521),"",'ENGAGEMENTS 2026'!D521)</f>
        <v>RECONDUCTIBLE</v>
      </c>
      <c r="C521" t="str">
        <f>IF(ISBLANK('ENGAGEMENTS 2026'!C521),"",'ENGAGEMENTS 2026'!E521)</f>
        <v>CONTRAT</v>
      </c>
      <c r="D521" t="str">
        <f>IF(ISBLANK('ENGAGEMENTS 2026'!C521),"",'ENGAGEMENTS 2026'!G521)</f>
        <v xml:space="preserve"> Prestation satellitaire Nilesat</v>
      </c>
      <c r="E521" t="str">
        <f>IF(ISBLANK('ENGAGEMENTS 2026'!C521),"",'ENGAGEMENTS 2026'!I521)</f>
        <v>APPROUVE</v>
      </c>
      <c r="F521">
        <f>IF(ISBLANK('ENGAGEMENTS 2026'!C521),"",'ENGAGEMENTS 2026'!J521)</f>
        <v>0</v>
      </c>
      <c r="G521" t="str">
        <f>IF(ISBLANK('ENGAGEMENTS 2026'!C521),"",'ENGAGEMENTS 2026'!M521)</f>
        <v>FONCTIONNEMENT</v>
      </c>
      <c r="H521" t="str">
        <f>IF(ISBLANK('ENGAGEMENTS 2026'!C521),"",'ENGAGEMENTS 2026'!AF521)</f>
        <v>ENGAGE</v>
      </c>
      <c r="I521" t="str">
        <f>IF(ISBLANK('ENGAGEMENTS 2026'!C521),"",'ENGAGEMENTS 2026'!H521)</f>
        <v>VALIDE</v>
      </c>
      <c r="J521" s="72">
        <f>IF(ISBLANK('ENGAGEMENTS 2026'!C521),"",IF(AND(OR($E521="INFRUCTUEUX",$E521="ANNULE"),$C521="AOO-M"),'ENGAGEMENTS 2026'!P521,IF($H521="EN COURS DE PREENGAGEMENT",'ENGAGEMENTS 2026'!O521,IF($H521="PREENGAGE",IF($E521="ATTRIBUE",'ENGAGEMENTS 2026'!AE521,'ENGAGEMENTS 2026'!O521),'ENGAGEMENTS 2026'!AE521))))</f>
        <v>3000000</v>
      </c>
      <c r="K521" s="97" t="str">
        <f>IF(ISBLANK('ENGAGEMENTS 2026'!W521),"",'ENGAGEMENTS 2026'!W521)</f>
        <v/>
      </c>
      <c r="L521" s="73" t="str">
        <f t="shared" ca="1" si="16"/>
        <v/>
      </c>
      <c r="M521" t="str">
        <f t="shared" si="17"/>
        <v>Engagé</v>
      </c>
      <c r="N521" t="str">
        <f>IF(ISBLANK('ENGAGEMENTS 2026'!C521),"",'ENGAGEMENTS 2026'!L521)</f>
        <v>Ordinaire</v>
      </c>
      <c r="O521" t="str">
        <f>IF(ISBLANK('ENGAGEMENTS 2026'!C521),"",'ENGAGEMENTS 2026'!M521)</f>
        <v>FONCTIONNEMENT</v>
      </c>
      <c r="P521" t="str">
        <f>IF(ISBLANK('ENGAGEMENTS 2026'!C521),"",'ENGAGEMENTS 2026'!K521)</f>
        <v>NON CONCERNE</v>
      </c>
      <c r="Q521" t="str">
        <f>IF($A521="","",IF(OR($E521="INFRUCTUEUX",$E521="ANNULE"),$A521&amp;"|"&amp;(COUNTIFS($A$2:$A521,$A521,$E$2:$E521,"INFRUCTUEUX")+COUNTIFS($A$2:$A521,$A521,$E$2:$E521,"ANNULE")),""))</f>
        <v/>
      </c>
    </row>
    <row r="522" spans="1:17" x14ac:dyDescent="0.25">
      <c r="A522" t="str">
        <f>IF(ISBLANK('ENGAGEMENTS 2026'!C522),"",IF('ENGAGEMENTS 2026'!C522="DTSI","DCT",'ENGAGEMENTS 2026'!C522))</f>
        <v>TDF -SITES</v>
      </c>
      <c r="B522" t="str">
        <f>IF(ISBLANK('ENGAGEMENTS 2026'!C522),"",'ENGAGEMENTS 2026'!D522)</f>
        <v>RECONDUCTIBLE</v>
      </c>
      <c r="C522" t="str">
        <f>IF(ISBLANK('ENGAGEMENTS 2026'!C522),"",'ENGAGEMENTS 2026'!E522)</f>
        <v>CONTRAT</v>
      </c>
      <c r="D522" t="str">
        <f>IF(ISBLANK('ENGAGEMENTS 2026'!C522),"",'ENGAGEMENTS 2026'!G522)</f>
        <v>Prestation satellitaire Arabsat</v>
      </c>
      <c r="E522" t="str">
        <f>IF(ISBLANK('ENGAGEMENTS 2026'!C522),"",'ENGAGEMENTS 2026'!I522)</f>
        <v>APPROUVE</v>
      </c>
      <c r="F522">
        <f>IF(ISBLANK('ENGAGEMENTS 2026'!C522),"",'ENGAGEMENTS 2026'!J522)</f>
        <v>0</v>
      </c>
      <c r="G522" t="str">
        <f>IF(ISBLANK('ENGAGEMENTS 2026'!C522),"",'ENGAGEMENTS 2026'!M522)</f>
        <v>FONCTIONNEMENT</v>
      </c>
      <c r="H522" t="str">
        <f>IF(ISBLANK('ENGAGEMENTS 2026'!C522),"",'ENGAGEMENTS 2026'!AF522)</f>
        <v>ENGAGE</v>
      </c>
      <c r="I522" t="str">
        <f>IF(ISBLANK('ENGAGEMENTS 2026'!C522),"",'ENGAGEMENTS 2026'!H522)</f>
        <v>VALIDE</v>
      </c>
      <c r="J522" s="72">
        <f>IF(ISBLANK('ENGAGEMENTS 2026'!C522),"",IF(AND(OR($E522="INFRUCTUEUX",$E522="ANNULE"),$C522="AOO-M"),'ENGAGEMENTS 2026'!P522,IF($H522="EN COURS DE PREENGAGEMENT",'ENGAGEMENTS 2026'!O522,IF($H522="PREENGAGE",IF($E522="ATTRIBUE",'ENGAGEMENTS 2026'!AE522,'ENGAGEMENTS 2026'!O522),'ENGAGEMENTS 2026'!AE522))))</f>
        <v>2340000</v>
      </c>
      <c r="K522" s="97" t="str">
        <f>IF(ISBLANK('ENGAGEMENTS 2026'!W522),"",'ENGAGEMENTS 2026'!W522)</f>
        <v/>
      </c>
      <c r="L522" s="73" t="str">
        <f t="shared" ca="1" si="16"/>
        <v/>
      </c>
      <c r="M522" t="str">
        <f t="shared" si="17"/>
        <v>Engagé</v>
      </c>
      <c r="N522" t="str">
        <f>IF(ISBLANK('ENGAGEMENTS 2026'!C522),"",'ENGAGEMENTS 2026'!L522)</f>
        <v>Ordinaire</v>
      </c>
      <c r="O522" t="str">
        <f>IF(ISBLANK('ENGAGEMENTS 2026'!C522),"",'ENGAGEMENTS 2026'!M522)</f>
        <v>FONCTIONNEMENT</v>
      </c>
      <c r="P522" t="str">
        <f>IF(ISBLANK('ENGAGEMENTS 2026'!C522),"",'ENGAGEMENTS 2026'!K522)</f>
        <v>NON CONCERNE</v>
      </c>
      <c r="Q522" t="str">
        <f>IF($A522="","",IF(OR($E522="INFRUCTUEUX",$E522="ANNULE"),$A522&amp;"|"&amp;(COUNTIFS($A$2:$A522,$A522,$E$2:$E522,"INFRUCTUEUX")+COUNTIFS($A$2:$A522,$A522,$E$2:$E522,"ANNULE")),""))</f>
        <v/>
      </c>
    </row>
    <row r="523" spans="1:17" x14ac:dyDescent="0.25">
      <c r="A523" t="str">
        <f>IF(ISBLANK('ENGAGEMENTS 2026'!C523),"",IF('ENGAGEMENTS 2026'!C523="DTSI","DCT",'ENGAGEMENTS 2026'!C523))</f>
        <v>TDF -SITES</v>
      </c>
      <c r="B523" t="str">
        <f>IF(ISBLANK('ENGAGEMENTS 2026'!C523),"",'ENGAGEMENTS 2026'!D523)</f>
        <v>RECONDUCTIBLE</v>
      </c>
      <c r="C523" t="str">
        <f>IF(ISBLANK('ENGAGEMENTS 2026'!C523),"",'ENGAGEMENTS 2026'!E523)</f>
        <v>CONTRAT</v>
      </c>
      <c r="D523" t="str">
        <f>IF(ISBLANK('ENGAGEMENTS 2026'!C523),"",'ENGAGEMENTS 2026'!G523)</f>
        <v>Prestation satellitaire Es'hailsat</v>
      </c>
      <c r="E523" t="str">
        <f>IF(ISBLANK('ENGAGEMENTS 2026'!C523),"",'ENGAGEMENTS 2026'!I523)</f>
        <v>APPROUVE</v>
      </c>
      <c r="F523">
        <f>IF(ISBLANK('ENGAGEMENTS 2026'!C523),"",'ENGAGEMENTS 2026'!J523)</f>
        <v>0</v>
      </c>
      <c r="G523" t="str">
        <f>IF(ISBLANK('ENGAGEMENTS 2026'!C523),"",'ENGAGEMENTS 2026'!M523)</f>
        <v>FONCTIONNEMENT</v>
      </c>
      <c r="H523" t="str">
        <f>IF(ISBLANK('ENGAGEMENTS 2026'!C523),"",'ENGAGEMENTS 2026'!AF523)</f>
        <v>ENGAGE</v>
      </c>
      <c r="I523" t="str">
        <f>IF(ISBLANK('ENGAGEMENTS 2026'!C523),"",'ENGAGEMENTS 2026'!H523)</f>
        <v>VALIDE</v>
      </c>
      <c r="J523" s="72">
        <f>IF(ISBLANK('ENGAGEMENTS 2026'!C523),"",IF(AND(OR($E523="INFRUCTUEUX",$E523="ANNULE"),$C523="AOO-M"),'ENGAGEMENTS 2026'!P523,IF($H523="EN COURS DE PREENGAGEMENT",'ENGAGEMENTS 2026'!O523,IF($H523="PREENGAGE",IF($E523="ATTRIBUE",'ENGAGEMENTS 2026'!AE523,'ENGAGEMENTS 2026'!O523),'ENGAGEMENTS 2026'!AE523))))</f>
        <v>18960000</v>
      </c>
      <c r="K523" s="97" t="str">
        <f>IF(ISBLANK('ENGAGEMENTS 2026'!W523),"",'ENGAGEMENTS 2026'!W523)</f>
        <v/>
      </c>
      <c r="L523" s="73" t="str">
        <f t="shared" ca="1" si="16"/>
        <v/>
      </c>
      <c r="M523" t="str">
        <f t="shared" si="17"/>
        <v>Engagé</v>
      </c>
      <c r="N523" t="str">
        <f>IF(ISBLANK('ENGAGEMENTS 2026'!C523),"",'ENGAGEMENTS 2026'!L523)</f>
        <v>Ordinaire</v>
      </c>
      <c r="O523" t="str">
        <f>IF(ISBLANK('ENGAGEMENTS 2026'!C523),"",'ENGAGEMENTS 2026'!M523)</f>
        <v>FONCTIONNEMENT</v>
      </c>
      <c r="P523" t="str">
        <f>IF(ISBLANK('ENGAGEMENTS 2026'!C523),"",'ENGAGEMENTS 2026'!K523)</f>
        <v>NON CONCERNE</v>
      </c>
      <c r="Q523" t="str">
        <f>IF($A523="","",IF(OR($E523="INFRUCTUEUX",$E523="ANNULE"),$A523&amp;"|"&amp;(COUNTIFS($A$2:$A523,$A523,$E$2:$E523,"INFRUCTUEUX")+COUNTIFS($A$2:$A523,$A523,$E$2:$E523,"ANNULE")),""))</f>
        <v/>
      </c>
    </row>
    <row r="524" spans="1:17" x14ac:dyDescent="0.25">
      <c r="A524" t="str">
        <f>IF(ISBLANK('ENGAGEMENTS 2026'!C524),"",IF('ENGAGEMENTS 2026'!C524="DTSI","DCT",'ENGAGEMENTS 2026'!C524))</f>
        <v>TDF -SITES</v>
      </c>
      <c r="B524" t="str">
        <f>IF(ISBLANK('ENGAGEMENTS 2026'!C524),"",'ENGAGEMENTS 2026'!D524)</f>
        <v>RECONDUCTIBLE</v>
      </c>
      <c r="C524" t="str">
        <f>IF(ISBLANK('ENGAGEMENTS 2026'!C524),"",'ENGAGEMENTS 2026'!E524)</f>
        <v>CONTRAT</v>
      </c>
      <c r="D524" t="str">
        <f>IF(ISBLANK('ENGAGEMENTS 2026'!C524),"",'ENGAGEMENTS 2026'!G524)</f>
        <v>Prestation satellitaire Eutelsat</v>
      </c>
      <c r="E524" t="str">
        <f>IF(ISBLANK('ENGAGEMENTS 2026'!C524),"",'ENGAGEMENTS 2026'!I524)</f>
        <v>APPROUVE</v>
      </c>
      <c r="F524">
        <f>IF(ISBLANK('ENGAGEMENTS 2026'!C524),"",'ENGAGEMENTS 2026'!J524)</f>
        <v>0</v>
      </c>
      <c r="G524" t="str">
        <f>IF(ISBLANK('ENGAGEMENTS 2026'!C524),"",'ENGAGEMENTS 2026'!M524)</f>
        <v>FONCTIONNEMENT</v>
      </c>
      <c r="H524" t="str">
        <f>IF(ISBLANK('ENGAGEMENTS 2026'!C524),"",'ENGAGEMENTS 2026'!AF524)</f>
        <v>ENGAGE</v>
      </c>
      <c r="I524" t="str">
        <f>IF(ISBLANK('ENGAGEMENTS 2026'!C524),"",'ENGAGEMENTS 2026'!H524)</f>
        <v>VALIDE</v>
      </c>
      <c r="J524" s="72">
        <f>IF(ISBLANK('ENGAGEMENTS 2026'!C524),"",IF(AND(OR($E524="INFRUCTUEUX",$E524="ANNULE"),$C524="AOO-M"),'ENGAGEMENTS 2026'!P524,IF($H524="EN COURS DE PREENGAGEMENT",'ENGAGEMENTS 2026'!O524,IF($H524="PREENGAGE",IF($E524="ATTRIBUE",'ENGAGEMENTS 2026'!AE524,'ENGAGEMENTS 2026'!O524),'ENGAGEMENTS 2026'!AE524))))</f>
        <v>66430944.359999999</v>
      </c>
      <c r="K524" s="97" t="str">
        <f>IF(ISBLANK('ENGAGEMENTS 2026'!W524),"",'ENGAGEMENTS 2026'!W524)</f>
        <v/>
      </c>
      <c r="L524" s="73" t="str">
        <f t="shared" ca="1" si="16"/>
        <v/>
      </c>
      <c r="M524" t="str">
        <f t="shared" si="17"/>
        <v>Engagé</v>
      </c>
      <c r="N524" t="str">
        <f>IF(ISBLANK('ENGAGEMENTS 2026'!C524),"",'ENGAGEMENTS 2026'!L524)</f>
        <v>Ordinaire</v>
      </c>
      <c r="O524" t="str">
        <f>IF(ISBLANK('ENGAGEMENTS 2026'!C524),"",'ENGAGEMENTS 2026'!M524)</f>
        <v>FONCTIONNEMENT</v>
      </c>
      <c r="P524" t="str">
        <f>IF(ISBLANK('ENGAGEMENTS 2026'!C524),"",'ENGAGEMENTS 2026'!K524)</f>
        <v>NON CONCERNE</v>
      </c>
      <c r="Q524" t="str">
        <f>IF($A524="","",IF(OR($E524="INFRUCTUEUX",$E524="ANNULE"),$A524&amp;"|"&amp;(COUNTIFS($A$2:$A524,$A524,$E$2:$E524,"INFRUCTUEUX")+COUNTIFS($A$2:$A524,$A524,$E$2:$E524,"ANNULE")),""))</f>
        <v/>
      </c>
    </row>
    <row r="525" spans="1:17" x14ac:dyDescent="0.25">
      <c r="A525" t="str">
        <f>IF(ISBLANK('ENGAGEMENTS 2026'!C525),"",IF('ENGAGEMENTS 2026'!C525="DTSI","DCT",'ENGAGEMENTS 2026'!C525))</f>
        <v>TDF -SITES</v>
      </c>
      <c r="B525" t="str">
        <f>IF(ISBLANK('ENGAGEMENTS 2026'!C525),"",'ENGAGEMENTS 2026'!D525)</f>
        <v>RECONDUCTIBLE</v>
      </c>
      <c r="C525" t="str">
        <f>IF(ISBLANK('ENGAGEMENTS 2026'!C525),"",'ENGAGEMENTS 2026'!E525)</f>
        <v>CONTRAT</v>
      </c>
      <c r="D525" t="str">
        <f>IF(ISBLANK('ENGAGEMENTS 2026'!C525),"",'ENGAGEMENTS 2026'!G525)</f>
        <v>Prestation GlobeCast</v>
      </c>
      <c r="E525" t="str">
        <f>IF(ISBLANK('ENGAGEMENTS 2026'!C525),"",'ENGAGEMENTS 2026'!I525)</f>
        <v>APPROUVE</v>
      </c>
      <c r="F525">
        <f>IF(ISBLANK('ENGAGEMENTS 2026'!C525),"",'ENGAGEMENTS 2026'!J525)</f>
        <v>0</v>
      </c>
      <c r="G525" t="str">
        <f>IF(ISBLANK('ENGAGEMENTS 2026'!C525),"",'ENGAGEMENTS 2026'!M525)</f>
        <v>FONCTIONNEMENT</v>
      </c>
      <c r="H525" t="str">
        <f>IF(ISBLANK('ENGAGEMENTS 2026'!C525),"",'ENGAGEMENTS 2026'!AF525)</f>
        <v>ENGAGE</v>
      </c>
      <c r="I525" t="str">
        <f>IF(ISBLANK('ENGAGEMENTS 2026'!C525),"",'ENGAGEMENTS 2026'!H525)</f>
        <v>VALIDE</v>
      </c>
      <c r="J525" s="72">
        <f>IF(ISBLANK('ENGAGEMENTS 2026'!C525),"",IF(AND(OR($E525="INFRUCTUEUX",$E525="ANNULE"),$C525="AOO-M"),'ENGAGEMENTS 2026'!P525,IF($H525="EN COURS DE PREENGAGEMENT",'ENGAGEMENTS 2026'!O525,IF($H525="PREENGAGE",IF($E525="ATTRIBUE",'ENGAGEMENTS 2026'!AE525,'ENGAGEMENTS 2026'!O525),'ENGAGEMENTS 2026'!AE525))))</f>
        <v>1950000</v>
      </c>
      <c r="K525" s="97" t="str">
        <f>IF(ISBLANK('ENGAGEMENTS 2026'!W525),"",'ENGAGEMENTS 2026'!W525)</f>
        <v/>
      </c>
      <c r="L525" s="73" t="str">
        <f t="shared" ca="1" si="16"/>
        <v/>
      </c>
      <c r="M525" t="str">
        <f t="shared" si="17"/>
        <v>Engagé</v>
      </c>
      <c r="N525" t="str">
        <f>IF(ISBLANK('ENGAGEMENTS 2026'!C525),"",'ENGAGEMENTS 2026'!L525)</f>
        <v>Ordinaire</v>
      </c>
      <c r="O525" t="str">
        <f>IF(ISBLANK('ENGAGEMENTS 2026'!C525),"",'ENGAGEMENTS 2026'!M525)</f>
        <v>FONCTIONNEMENT</v>
      </c>
      <c r="P525" t="str">
        <f>IF(ISBLANK('ENGAGEMENTS 2026'!C525),"",'ENGAGEMENTS 2026'!K525)</f>
        <v>NON CONCERNE</v>
      </c>
      <c r="Q525" t="str">
        <f>IF($A525="","",IF(OR($E525="INFRUCTUEUX",$E525="ANNULE"),$A525&amp;"|"&amp;(COUNTIFS($A$2:$A525,$A525,$E$2:$E525,"INFRUCTUEUX")+COUNTIFS($A$2:$A525,$A525,$E$2:$E525,"ANNULE")),""))</f>
        <v/>
      </c>
    </row>
    <row r="526" spans="1:17" x14ac:dyDescent="0.25">
      <c r="A526" t="str">
        <f>IF(ISBLANK('ENGAGEMENTS 2026'!C526),"",IF('ENGAGEMENTS 2026'!C526="DTSI","DCT",'ENGAGEMENTS 2026'!C526))</f>
        <v>TDF -SITES</v>
      </c>
      <c r="B526" t="str">
        <f>IF(ISBLANK('ENGAGEMENTS 2026'!C526),"",'ENGAGEMENTS 2026'!D526)</f>
        <v>RECONDUCTIBLE</v>
      </c>
      <c r="C526" t="str">
        <f>IF(ISBLANK('ENGAGEMENTS 2026'!C526),"",'ENGAGEMENTS 2026'!E526)</f>
        <v>CONTRAT</v>
      </c>
      <c r="D526" t="str">
        <f>IF(ISBLANK('ENGAGEMENTS 2026'!C526),"",'ENGAGEMENTS 2026'!G526)</f>
        <v xml:space="preserve">Redevances d'assignation de fréquences </v>
      </c>
      <c r="E526" t="str">
        <f>IF(ISBLANK('ENGAGEMENTS 2026'!C526),"",'ENGAGEMENTS 2026'!I526)</f>
        <v>APPROUVE</v>
      </c>
      <c r="F526">
        <f>IF(ISBLANK('ENGAGEMENTS 2026'!C526),"",'ENGAGEMENTS 2026'!J526)</f>
        <v>0</v>
      </c>
      <c r="G526" t="str">
        <f>IF(ISBLANK('ENGAGEMENTS 2026'!C526),"",'ENGAGEMENTS 2026'!M526)</f>
        <v>FONCTIONNEMENT</v>
      </c>
      <c r="H526" t="str">
        <f>IF(ISBLANK('ENGAGEMENTS 2026'!C526),"",'ENGAGEMENTS 2026'!AF526)</f>
        <v>ENGAGE</v>
      </c>
      <c r="I526" t="str">
        <f>IF(ISBLANK('ENGAGEMENTS 2026'!C526),"",'ENGAGEMENTS 2026'!H526)</f>
        <v>VALIDE</v>
      </c>
      <c r="J526" s="72">
        <f>IF(ISBLANK('ENGAGEMENTS 2026'!C526),"",IF(AND(OR($E526="INFRUCTUEUX",$E526="ANNULE"),$C526="AOO-M"),'ENGAGEMENTS 2026'!P526,IF($H526="EN COURS DE PREENGAGEMENT",'ENGAGEMENTS 2026'!O526,IF($H526="PREENGAGE",IF($E526="ATTRIBUE",'ENGAGEMENTS 2026'!AE526,'ENGAGEMENTS 2026'!O526),'ENGAGEMENTS 2026'!AE526))))</f>
        <v>1805904</v>
      </c>
      <c r="K526" s="97" t="str">
        <f>IF(ISBLANK('ENGAGEMENTS 2026'!W526),"",'ENGAGEMENTS 2026'!W526)</f>
        <v/>
      </c>
      <c r="L526" s="73" t="str">
        <f t="shared" ca="1" si="16"/>
        <v/>
      </c>
      <c r="M526" t="str">
        <f t="shared" si="17"/>
        <v>Engagé</v>
      </c>
      <c r="N526" t="str">
        <f>IF(ISBLANK('ENGAGEMENTS 2026'!C526),"",'ENGAGEMENTS 2026'!L526)</f>
        <v>Ordinaire</v>
      </c>
      <c r="O526" t="str">
        <f>IF(ISBLANK('ENGAGEMENTS 2026'!C526),"",'ENGAGEMENTS 2026'!M526)</f>
        <v>FONCTIONNEMENT</v>
      </c>
      <c r="P526" t="str">
        <f>IF(ISBLANK('ENGAGEMENTS 2026'!C526),"",'ENGAGEMENTS 2026'!K526)</f>
        <v>NON CONCERNE</v>
      </c>
      <c r="Q526" t="str">
        <f>IF($A526="","",IF(OR($E526="INFRUCTUEUX",$E526="ANNULE"),$A526&amp;"|"&amp;(COUNTIFS($A$2:$A526,$A526,$E$2:$E526,"INFRUCTUEUX")+COUNTIFS($A$2:$A526,$A526,$E$2:$E526,"ANNULE")),""))</f>
        <v/>
      </c>
    </row>
    <row r="527" spans="1:17" x14ac:dyDescent="0.25">
      <c r="A527" t="str">
        <f>IF(ISBLANK('ENGAGEMENTS 2026'!C527),"",IF('ENGAGEMENTS 2026'!C527="DTSI","DCT",'ENGAGEMENTS 2026'!C527))</f>
        <v>TDF -SITES</v>
      </c>
      <c r="B527" t="str">
        <f>IF(ISBLANK('ENGAGEMENTS 2026'!C527),"",'ENGAGEMENTS 2026'!D527)</f>
        <v>RECONDUCTIBLE</v>
      </c>
      <c r="C527" t="str">
        <f>IF(ISBLANK('ENGAGEMENTS 2026'!C527),"",'ENGAGEMENTS 2026'!E527)</f>
        <v>CONTRAT</v>
      </c>
      <c r="D527" t="str">
        <f>IF(ISBLANK('ENGAGEMENTS 2026'!C527),"",'ENGAGEMENTS 2026'!G527)</f>
        <v>Redevance pour assignation de fréquences TV, Redevance pour assignation de fréquences RD et Redevance pour assignation de fréquences radio</v>
      </c>
      <c r="E527" t="str">
        <f>IF(ISBLANK('ENGAGEMENTS 2026'!C527),"",'ENGAGEMENTS 2026'!I527)</f>
        <v>APPROUVE</v>
      </c>
      <c r="F527">
        <f>IF(ISBLANK('ENGAGEMENTS 2026'!C527),"",'ENGAGEMENTS 2026'!J527)</f>
        <v>0</v>
      </c>
      <c r="G527" t="str">
        <f>IF(ISBLANK('ENGAGEMENTS 2026'!C527),"",'ENGAGEMENTS 2026'!M527)</f>
        <v>FONCTIONNEMENT</v>
      </c>
      <c r="H527" t="str">
        <f>IF(ISBLANK('ENGAGEMENTS 2026'!C527),"",'ENGAGEMENTS 2026'!AF527)</f>
        <v>ENGAGE</v>
      </c>
      <c r="I527" t="str">
        <f>IF(ISBLANK('ENGAGEMENTS 2026'!C527),"",'ENGAGEMENTS 2026'!H527)</f>
        <v>VALIDE</v>
      </c>
      <c r="J527" s="72">
        <f>IF(ISBLANK('ENGAGEMENTS 2026'!C527),"",IF(AND(OR($E527="INFRUCTUEUX",$E527="ANNULE"),$C527="AOO-M"),'ENGAGEMENTS 2026'!P527,IF($H527="EN COURS DE PREENGAGEMENT",'ENGAGEMENTS 2026'!O527,IF($H527="PREENGAGE",IF($E527="ATTRIBUE",'ENGAGEMENTS 2026'!AE527,'ENGAGEMENTS 2026'!O527),'ENGAGEMENTS 2026'!AE527))))</f>
        <v>11163484.99</v>
      </c>
      <c r="K527" s="97" t="str">
        <f>IF(ISBLANK('ENGAGEMENTS 2026'!W527),"",'ENGAGEMENTS 2026'!W527)</f>
        <v/>
      </c>
      <c r="L527" s="73" t="str">
        <f t="shared" ca="1" si="16"/>
        <v/>
      </c>
      <c r="M527" t="str">
        <f t="shared" si="17"/>
        <v>Engagé</v>
      </c>
      <c r="N527" t="str">
        <f>IF(ISBLANK('ENGAGEMENTS 2026'!C527),"",'ENGAGEMENTS 2026'!L527)</f>
        <v>Ordinaire</v>
      </c>
      <c r="O527" t="str">
        <f>IF(ISBLANK('ENGAGEMENTS 2026'!C527),"",'ENGAGEMENTS 2026'!M527)</f>
        <v>FONCTIONNEMENT</v>
      </c>
      <c r="P527" t="str">
        <f>IF(ISBLANK('ENGAGEMENTS 2026'!C527),"",'ENGAGEMENTS 2026'!K527)</f>
        <v>NON CONCERNE</v>
      </c>
      <c r="Q527" t="str">
        <f>IF($A527="","",IF(OR($E527="INFRUCTUEUX",$E527="ANNULE"),$A527&amp;"|"&amp;(COUNTIFS($A$2:$A527,$A527,$E$2:$E527,"INFRUCTUEUX")+COUNTIFS($A$2:$A527,$A527,$E$2:$E527,"ANNULE")),""))</f>
        <v/>
      </c>
    </row>
    <row r="528" spans="1:17" x14ac:dyDescent="0.25">
      <c r="A528" t="str">
        <f>IF(ISBLANK('ENGAGEMENTS 2026'!C528),"",IF('ENGAGEMENTS 2026'!C528="DTSI","DCT",'ENGAGEMENTS 2026'!C528))</f>
        <v>TDF -SITES</v>
      </c>
      <c r="B528" t="str">
        <f>IF(ISBLANK('ENGAGEMENTS 2026'!C528),"",'ENGAGEMENTS 2026'!D528)</f>
        <v>RECONDUCTIBLE</v>
      </c>
      <c r="C528" t="str">
        <f>IF(ISBLANK('ENGAGEMENTS 2026'!C528),"",'ENGAGEMENTS 2026'!E528)</f>
        <v>AOO-M</v>
      </c>
      <c r="D528" t="str">
        <f>IF(ISBLANK('ENGAGEMENTS 2026'!C528),"",'ENGAGEMENTS 2026'!G528)</f>
        <v>La maintenance périodique du systéme de calcul de couverture TV et FM</v>
      </c>
      <c r="E528" t="str">
        <f>IF(ISBLANK('ENGAGEMENTS 2026'!C528),"",'ENGAGEMENTS 2026'!I528)</f>
        <v>APPROUVE</v>
      </c>
      <c r="F528" t="str">
        <f>IF(ISBLANK('ENGAGEMENTS 2026'!C528),"",'ENGAGEMENTS 2026'!J528)</f>
        <v>47M/SNRT/2023</v>
      </c>
      <c r="G528" t="str">
        <f>IF(ISBLANK('ENGAGEMENTS 2026'!C528),"",'ENGAGEMENTS 2026'!M528)</f>
        <v>FONCTIONNEMENT</v>
      </c>
      <c r="H528" t="str">
        <f>IF(ISBLANK('ENGAGEMENTS 2026'!C528),"",'ENGAGEMENTS 2026'!AF528)</f>
        <v>ENGAGE</v>
      </c>
      <c r="I528" t="str">
        <f>IF(ISBLANK('ENGAGEMENTS 2026'!C528),"",'ENGAGEMENTS 2026'!H528)</f>
        <v>VALIDE</v>
      </c>
      <c r="J528" s="72">
        <f>IF(ISBLANK('ENGAGEMENTS 2026'!C528),"",IF(AND(OR($E528="INFRUCTUEUX",$E528="ANNULE"),$C528="AOO-M"),'ENGAGEMENTS 2026'!P528,IF($H528="EN COURS DE PREENGAGEMENT",'ENGAGEMENTS 2026'!O528,IF($H528="PREENGAGE",IF($E528="ATTRIBUE",'ENGAGEMENTS 2026'!AE528,'ENGAGEMENTS 2026'!O528),'ENGAGEMENTS 2026'!AE528))))</f>
        <v>180000</v>
      </c>
      <c r="K528" s="97" t="str">
        <f>IF(ISBLANK('ENGAGEMENTS 2026'!W528),"",'ENGAGEMENTS 2026'!W528)</f>
        <v/>
      </c>
      <c r="L528" s="73" t="str">
        <f t="shared" ca="1" si="16"/>
        <v/>
      </c>
      <c r="M528" t="str">
        <f t="shared" si="17"/>
        <v>Engagé</v>
      </c>
      <c r="N528" t="str">
        <f>IF(ISBLANK('ENGAGEMENTS 2026'!C528),"",'ENGAGEMENTS 2026'!L528)</f>
        <v>Ordinaire</v>
      </c>
      <c r="O528" t="str">
        <f>IF(ISBLANK('ENGAGEMENTS 2026'!C528),"",'ENGAGEMENTS 2026'!M528)</f>
        <v>FONCTIONNEMENT</v>
      </c>
      <c r="P528" t="str">
        <f>IF(ISBLANK('ENGAGEMENTS 2026'!C528),"",'ENGAGEMENTS 2026'!K528)</f>
        <v>NON CONCERNE</v>
      </c>
      <c r="Q528" t="str">
        <f>IF($A528="","",IF(OR($E528="INFRUCTUEUX",$E528="ANNULE"),$A528&amp;"|"&amp;(COUNTIFS($A$2:$A528,$A528,$E$2:$E528,"INFRUCTUEUX")+COUNTIFS($A$2:$A528,$A528,$E$2:$E528,"ANNULE")),""))</f>
        <v/>
      </c>
    </row>
    <row r="529" spans="1:17" x14ac:dyDescent="0.25">
      <c r="A529" t="str">
        <f>IF(ISBLANK('ENGAGEMENTS 2026'!C529),"",IF('ENGAGEMENTS 2026'!C529="DTSI","DCT",'ENGAGEMENTS 2026'!C529))</f>
        <v>TDF -SITES</v>
      </c>
      <c r="B529" t="str">
        <f>IF(ISBLANK('ENGAGEMENTS 2026'!C529),"",'ENGAGEMENTS 2026'!D529)</f>
        <v>RECONDUCTIBLE</v>
      </c>
      <c r="C529" t="str">
        <f>IF(ISBLANK('ENGAGEMENTS 2026'!C529),"",'ENGAGEMENTS 2026'!E529)</f>
        <v>AOO-M</v>
      </c>
      <c r="D529" t="str">
        <f>IF(ISBLANK('ENGAGEMENTS 2026'!C529),"",'ENGAGEMENTS 2026'!G529)</f>
        <v>Etude et assistance technique aux travaux d'essais d'expertises et de conrole des ouvrages (Pylones, Tours, Batiments)</v>
      </c>
      <c r="E529" t="str">
        <f>IF(ISBLANK('ENGAGEMENTS 2026'!C529),"",'ENGAGEMENTS 2026'!I529)</f>
        <v>APPROUVE</v>
      </c>
      <c r="F529" t="str">
        <f>IF(ISBLANK('ENGAGEMENTS 2026'!C529),"",'ENGAGEMENTS 2026'!J529)</f>
        <v>82M/SNRT/2023</v>
      </c>
      <c r="G529" t="str">
        <f>IF(ISBLANK('ENGAGEMENTS 2026'!C529),"",'ENGAGEMENTS 2026'!M529)</f>
        <v>FONCTIONNEMENT</v>
      </c>
      <c r="H529" t="str">
        <f>IF(ISBLANK('ENGAGEMENTS 2026'!C529),"",'ENGAGEMENTS 2026'!AF529)</f>
        <v>ENGAGE</v>
      </c>
      <c r="I529" t="str">
        <f>IF(ISBLANK('ENGAGEMENTS 2026'!C529),"",'ENGAGEMENTS 2026'!H529)</f>
        <v>VALIDE</v>
      </c>
      <c r="J529" s="72">
        <f>IF(ISBLANK('ENGAGEMENTS 2026'!C529),"",IF(AND(OR($E529="INFRUCTUEUX",$E529="ANNULE"),$C529="AOO-M"),'ENGAGEMENTS 2026'!P529,IF($H529="EN COURS DE PREENGAGEMENT",'ENGAGEMENTS 2026'!O529,IF($H529="PREENGAGE",IF($E529="ATTRIBUE",'ENGAGEMENTS 2026'!AE529,'ENGAGEMENTS 2026'!O529),'ENGAGEMENTS 2026'!AE529))))</f>
        <v>919800</v>
      </c>
      <c r="K529" s="97" t="str">
        <f>IF(ISBLANK('ENGAGEMENTS 2026'!W529),"",'ENGAGEMENTS 2026'!W529)</f>
        <v/>
      </c>
      <c r="L529" s="73" t="str">
        <f t="shared" ca="1" si="16"/>
        <v/>
      </c>
      <c r="M529" t="str">
        <f t="shared" si="17"/>
        <v>Engagé</v>
      </c>
      <c r="N529" t="str">
        <f>IF(ISBLANK('ENGAGEMENTS 2026'!C529),"",'ENGAGEMENTS 2026'!L529)</f>
        <v>Ordinaire</v>
      </c>
      <c r="O529" t="str">
        <f>IF(ISBLANK('ENGAGEMENTS 2026'!C529),"",'ENGAGEMENTS 2026'!M529)</f>
        <v>FONCTIONNEMENT</v>
      </c>
      <c r="P529" t="str">
        <f>IF(ISBLANK('ENGAGEMENTS 2026'!C529),"",'ENGAGEMENTS 2026'!K529)</f>
        <v>NON CONCERNE</v>
      </c>
      <c r="Q529" t="str">
        <f>IF($A529="","",IF(OR($E529="INFRUCTUEUX",$E529="ANNULE"),$A529&amp;"|"&amp;(COUNTIFS($A$2:$A529,$A529,$E$2:$E529,"INFRUCTUEUX")+COUNTIFS($A$2:$A529,$A529,$E$2:$E529,"ANNULE")),""))</f>
        <v/>
      </c>
    </row>
    <row r="530" spans="1:17" x14ac:dyDescent="0.25">
      <c r="A530" t="str">
        <f>IF(ISBLANK('ENGAGEMENTS 2026'!C530),"",IF('ENGAGEMENTS 2026'!C530="DTSI","DCT",'ENGAGEMENTS 2026'!C530))</f>
        <v>TDF -SITES</v>
      </c>
      <c r="B530" t="str">
        <f>IF(ISBLANK('ENGAGEMENTS 2026'!C530),"",'ENGAGEMENTS 2026'!D530)</f>
        <v>RECONDUCTIBLE</v>
      </c>
      <c r="C530" t="str">
        <f>IF(ISBLANK('ENGAGEMENTS 2026'!C530),"",'ENGAGEMENTS 2026'!E530)</f>
        <v>AOO-M</v>
      </c>
      <c r="D530" t="str">
        <f>IF(ISBLANK('ENGAGEMENTS 2026'!C530),"",'ENGAGEMENTS 2026'!G530)</f>
        <v>Maintenance de la solution exustante de ka chaine radio info-trafic</v>
      </c>
      <c r="E530" t="str">
        <f>IF(ISBLANK('ENGAGEMENTS 2026'!C530),"",'ENGAGEMENTS 2026'!I530)</f>
        <v>APPROUVE</v>
      </c>
      <c r="F530" t="str">
        <f>IF(ISBLANK('ENGAGEMENTS 2026'!C530),"",'ENGAGEMENTS 2026'!J530)</f>
        <v>31M/SNRT/2022</v>
      </c>
      <c r="G530" t="str">
        <f>IF(ISBLANK('ENGAGEMENTS 2026'!C530),"",'ENGAGEMENTS 2026'!M530)</f>
        <v>FONCTIONNEMENT</v>
      </c>
      <c r="H530" t="str">
        <f>IF(ISBLANK('ENGAGEMENTS 2026'!C530),"",'ENGAGEMENTS 2026'!AF530)</f>
        <v>ENGAGE</v>
      </c>
      <c r="I530" t="str">
        <f>IF(ISBLANK('ENGAGEMENTS 2026'!C530),"",'ENGAGEMENTS 2026'!H530)</f>
        <v>VALIDE</v>
      </c>
      <c r="J530" s="72">
        <f>IF(ISBLANK('ENGAGEMENTS 2026'!C530),"",IF(AND(OR($E530="INFRUCTUEUX",$E530="ANNULE"),$C530="AOO-M"),'ENGAGEMENTS 2026'!P530,IF($H530="EN COURS DE PREENGAGEMENT",'ENGAGEMENTS 2026'!O530,IF($H530="PREENGAGE",IF($E530="ATTRIBUE",'ENGAGEMENTS 2026'!AE530,'ENGAGEMENTS 2026'!O530),'ENGAGEMENTS 2026'!AE530))))</f>
        <v>318960</v>
      </c>
      <c r="K530" s="97" t="str">
        <f>IF(ISBLANK('ENGAGEMENTS 2026'!W530),"",'ENGAGEMENTS 2026'!W530)</f>
        <v/>
      </c>
      <c r="L530" s="73" t="str">
        <f t="shared" ca="1" si="16"/>
        <v/>
      </c>
      <c r="M530" t="str">
        <f t="shared" si="17"/>
        <v>Engagé</v>
      </c>
      <c r="N530" t="str">
        <f>IF(ISBLANK('ENGAGEMENTS 2026'!C530),"",'ENGAGEMENTS 2026'!L530)</f>
        <v>Ordinaire</v>
      </c>
      <c r="O530" t="str">
        <f>IF(ISBLANK('ENGAGEMENTS 2026'!C530),"",'ENGAGEMENTS 2026'!M530)</f>
        <v>FONCTIONNEMENT</v>
      </c>
      <c r="P530" t="str">
        <f>IF(ISBLANK('ENGAGEMENTS 2026'!C530),"",'ENGAGEMENTS 2026'!K530)</f>
        <v>NON CONCERNE</v>
      </c>
      <c r="Q530" t="str">
        <f>IF($A530="","",IF(OR($E530="INFRUCTUEUX",$E530="ANNULE"),$A530&amp;"|"&amp;(COUNTIFS($A$2:$A530,$A530,$E$2:$E530,"INFRUCTUEUX")+COUNTIFS($A$2:$A530,$A530,$E$2:$E530,"ANNULE")),""))</f>
        <v/>
      </c>
    </row>
    <row r="531" spans="1:17" x14ac:dyDescent="0.25">
      <c r="A531" t="str">
        <f>IF(ISBLANK('ENGAGEMENTS 2026'!C531),"",IF('ENGAGEMENTS 2026'!C531="DTSI","DCT",'ENGAGEMENTS 2026'!C531))</f>
        <v>TDF -SITES</v>
      </c>
      <c r="B531" t="str">
        <f>IF(ISBLANK('ENGAGEMENTS 2026'!C531),"",'ENGAGEMENTS 2026'!D531)</f>
        <v>RECONDUCTIBLE</v>
      </c>
      <c r="C531" t="str">
        <f>IF(ISBLANK('ENGAGEMENTS 2026'!C531),"",'ENGAGEMENTS 2026'!E531)</f>
        <v>AOO-M</v>
      </c>
      <c r="D531" t="str">
        <f>IF(ISBLANK('ENGAGEMENTS 2026'!C531),"",'ENGAGEMENTS 2026'!G531)</f>
        <v>La maintenance préventive et curative de la plateforme soft de  codage et de pultiplexage des ouvrages (Pylones, Tours, Batiments)</v>
      </c>
      <c r="E531" t="str">
        <f>IF(ISBLANK('ENGAGEMENTS 2026'!C531),"",'ENGAGEMENTS 2026'!I531)</f>
        <v>APPROUVE</v>
      </c>
      <c r="F531" t="str">
        <f>IF(ISBLANK('ENGAGEMENTS 2026'!C531),"",'ENGAGEMENTS 2026'!J531)</f>
        <v>91M/SNRT/2023</v>
      </c>
      <c r="G531" t="str">
        <f>IF(ISBLANK('ENGAGEMENTS 2026'!C531),"",'ENGAGEMENTS 2026'!M531)</f>
        <v>FONCTIONNEMENT</v>
      </c>
      <c r="H531" t="str">
        <f>IF(ISBLANK('ENGAGEMENTS 2026'!C531),"",'ENGAGEMENTS 2026'!AF531)</f>
        <v>ENGAGE</v>
      </c>
      <c r="I531" t="str">
        <f>IF(ISBLANK('ENGAGEMENTS 2026'!C531),"",'ENGAGEMENTS 2026'!H531)</f>
        <v>VALIDE</v>
      </c>
      <c r="J531" s="72">
        <f>IF(ISBLANK('ENGAGEMENTS 2026'!C531),"",IF(AND(OR($E531="INFRUCTUEUX",$E531="ANNULE"),$C531="AOO-M"),'ENGAGEMENTS 2026'!P531,IF($H531="EN COURS DE PREENGAGEMENT",'ENGAGEMENTS 2026'!O531,IF($H531="PREENGAGE",IF($E531="ATTRIBUE",'ENGAGEMENTS 2026'!AE531,'ENGAGEMENTS 2026'!O531),'ENGAGEMENTS 2026'!AE531))))</f>
        <v>838800</v>
      </c>
      <c r="K531" s="97" t="str">
        <f>IF(ISBLANK('ENGAGEMENTS 2026'!W531),"",'ENGAGEMENTS 2026'!W531)</f>
        <v/>
      </c>
      <c r="L531" s="73" t="str">
        <f t="shared" ca="1" si="16"/>
        <v/>
      </c>
      <c r="M531" t="str">
        <f t="shared" si="17"/>
        <v>Engagé</v>
      </c>
      <c r="N531" t="str">
        <f>IF(ISBLANK('ENGAGEMENTS 2026'!C531),"",'ENGAGEMENTS 2026'!L531)</f>
        <v>Ordinaire</v>
      </c>
      <c r="O531" t="str">
        <f>IF(ISBLANK('ENGAGEMENTS 2026'!C531),"",'ENGAGEMENTS 2026'!M531)</f>
        <v>FONCTIONNEMENT</v>
      </c>
      <c r="P531" t="str">
        <f>IF(ISBLANK('ENGAGEMENTS 2026'!C531),"",'ENGAGEMENTS 2026'!K531)</f>
        <v>NON CONCERNE</v>
      </c>
      <c r="Q531" t="str">
        <f>IF($A531="","",IF(OR($E531="INFRUCTUEUX",$E531="ANNULE"),$A531&amp;"|"&amp;(COUNTIFS($A$2:$A531,$A531,$E$2:$E531,"INFRUCTUEUX")+COUNTIFS($A$2:$A531,$A531,$E$2:$E531,"ANNULE")),""))</f>
        <v/>
      </c>
    </row>
    <row r="532" spans="1:17" x14ac:dyDescent="0.25">
      <c r="A532" t="str">
        <f>IF(ISBLANK('ENGAGEMENTS 2026'!C532),"",IF('ENGAGEMENTS 2026'!C532="DTSI","DCT",'ENGAGEMENTS 2026'!C532))</f>
        <v>DCT</v>
      </c>
      <c r="B532" t="str">
        <f>IF(ISBLANK('ENGAGEMENTS 2026'!C532),"",'ENGAGEMENTS 2026'!D532)</f>
        <v>RECONDUCTIBLE</v>
      </c>
      <c r="C532" t="str">
        <f>IF(ISBLANK('ENGAGEMENTS 2026'!C532),"",'ENGAGEMENTS 2026'!E532)</f>
        <v>AOO-M</v>
      </c>
      <c r="D532" t="str">
        <f>IF(ISBLANK('ENGAGEMENTS 2026'!C532),"",'ENGAGEMENTS 2026'!G532)</f>
        <v>Location et infogérance de plateforme publiques d'hébergement "Cloud" et fourniture des services associés.</v>
      </c>
      <c r="E532" t="str">
        <f>IF(ISBLANK('ENGAGEMENTS 2026'!C532),"",'ENGAGEMENTS 2026'!I532)</f>
        <v>APPROUVE</v>
      </c>
      <c r="F532" t="str">
        <f>IF(ISBLANK('ENGAGEMENTS 2026'!C532),"",'ENGAGEMENTS 2026'!J532)</f>
        <v>31M/SNRT/2024</v>
      </c>
      <c r="G532" t="str">
        <f>IF(ISBLANK('ENGAGEMENTS 2026'!C532),"",'ENGAGEMENTS 2026'!M532)</f>
        <v>FONCTIONNEMENT</v>
      </c>
      <c r="H532" t="str">
        <f>IF(ISBLANK('ENGAGEMENTS 2026'!C532),"",'ENGAGEMENTS 2026'!AF532)</f>
        <v>ENGAGE</v>
      </c>
      <c r="I532" t="str">
        <f>IF(ISBLANK('ENGAGEMENTS 2026'!C532),"",'ENGAGEMENTS 2026'!H532)</f>
        <v>VALIDE</v>
      </c>
      <c r="J532" s="72">
        <f>IF(ISBLANK('ENGAGEMENTS 2026'!C532),"",IF(AND(OR($E532="INFRUCTUEUX",$E532="ANNULE"),$C532="AOO-M"),'ENGAGEMENTS 2026'!P532,IF($H532="EN COURS DE PREENGAGEMENT",'ENGAGEMENTS 2026'!O532,IF($H532="PREENGAGE",IF($E532="ATTRIBUE",'ENGAGEMENTS 2026'!AE532,'ENGAGEMENTS 2026'!O532),'ENGAGEMENTS 2026'!AE532))))</f>
        <v>375420</v>
      </c>
      <c r="K532" s="97" t="str">
        <f>IF(ISBLANK('ENGAGEMENTS 2026'!W532),"",'ENGAGEMENTS 2026'!W532)</f>
        <v/>
      </c>
      <c r="L532" s="73" t="str">
        <f t="shared" ca="1" si="16"/>
        <v/>
      </c>
      <c r="M532" t="str">
        <f t="shared" si="17"/>
        <v>Engagé</v>
      </c>
      <c r="N532" t="str">
        <f>IF(ISBLANK('ENGAGEMENTS 2026'!C532),"",'ENGAGEMENTS 2026'!L532)</f>
        <v>Ordinaire</v>
      </c>
      <c r="O532" t="str">
        <f>IF(ISBLANK('ENGAGEMENTS 2026'!C532),"",'ENGAGEMENTS 2026'!M532)</f>
        <v>FONCTIONNEMENT</v>
      </c>
      <c r="P532" t="str">
        <f>IF(ISBLANK('ENGAGEMENTS 2026'!C532),"",'ENGAGEMENTS 2026'!K532)</f>
        <v>NON CONCERNE</v>
      </c>
      <c r="Q532" t="str">
        <f>IF($A532="","",IF(OR($E532="INFRUCTUEUX",$E532="ANNULE"),$A532&amp;"|"&amp;(COUNTIFS($A$2:$A532,$A532,$E$2:$E532,"INFRUCTUEUX")+COUNTIFS($A$2:$A532,$A532,$E$2:$E532,"ANNULE")),""))</f>
        <v/>
      </c>
    </row>
    <row r="533" spans="1:17" x14ac:dyDescent="0.25">
      <c r="A533" t="str">
        <f>IF(ISBLANK('ENGAGEMENTS 2026'!C533),"",IF('ENGAGEMENTS 2026'!C533="DTSI","DCT",'ENGAGEMENTS 2026'!C533))</f>
        <v>DCT</v>
      </c>
      <c r="B533" t="str">
        <f>IF(ISBLANK('ENGAGEMENTS 2026'!C533),"",'ENGAGEMENTS 2026'!D533)</f>
        <v>RECONDUCTIBLE</v>
      </c>
      <c r="C533" t="str">
        <f>IF(ISBLANK('ENGAGEMENTS 2026'!C533),"",'ENGAGEMENTS 2026'!E533)</f>
        <v>AOO-M</v>
      </c>
      <c r="D533" t="str">
        <f>IF(ISBLANK('ENGAGEMENTS 2026'!C533),"",'ENGAGEMENTS 2026'!G533)</f>
        <v>Prestations de maintenance du progiciel de gestion des ressources humaines AGIRH</v>
      </c>
      <c r="E533" t="str">
        <f>IF(ISBLANK('ENGAGEMENTS 2026'!C533),"",'ENGAGEMENTS 2026'!I533)</f>
        <v>APPROUVE</v>
      </c>
      <c r="F533">
        <f>IF(ISBLANK('ENGAGEMENTS 2026'!C533),"",'ENGAGEMENTS 2026'!J533)</f>
        <v>0</v>
      </c>
      <c r="G533" t="str">
        <f>IF(ISBLANK('ENGAGEMENTS 2026'!C533),"",'ENGAGEMENTS 2026'!M533)</f>
        <v>FONCTIONNEMENT</v>
      </c>
      <c r="H533" t="str">
        <f>IF(ISBLANK('ENGAGEMENTS 2026'!C533),"",'ENGAGEMENTS 2026'!AF533)</f>
        <v>ENGAGE</v>
      </c>
      <c r="I533" t="str">
        <f>IF(ISBLANK('ENGAGEMENTS 2026'!C533),"",'ENGAGEMENTS 2026'!H533)</f>
        <v>VALIDE</v>
      </c>
      <c r="J533" s="72">
        <f>IF(ISBLANK('ENGAGEMENTS 2026'!C533),"",IF(AND(OR($E533="INFRUCTUEUX",$E533="ANNULE"),$C533="AOO-M"),'ENGAGEMENTS 2026'!P533,IF($H533="EN COURS DE PREENGAGEMENT",'ENGAGEMENTS 2026'!O533,IF($H533="PREENGAGE",IF($E533="ATTRIBUE",'ENGAGEMENTS 2026'!AE533,'ENGAGEMENTS 2026'!O533),'ENGAGEMENTS 2026'!AE533))))</f>
        <v>240000</v>
      </c>
      <c r="K533" s="97" t="str">
        <f>IF(ISBLANK('ENGAGEMENTS 2026'!W533),"",'ENGAGEMENTS 2026'!W533)</f>
        <v/>
      </c>
      <c r="L533" s="73" t="str">
        <f t="shared" ca="1" si="16"/>
        <v/>
      </c>
      <c r="M533" t="str">
        <f t="shared" si="17"/>
        <v>Engagé</v>
      </c>
      <c r="N533" t="str">
        <f>IF(ISBLANK('ENGAGEMENTS 2026'!C533),"",'ENGAGEMENTS 2026'!L533)</f>
        <v>Ordinaire</v>
      </c>
      <c r="O533" t="str">
        <f>IF(ISBLANK('ENGAGEMENTS 2026'!C533),"",'ENGAGEMENTS 2026'!M533)</f>
        <v>FONCTIONNEMENT</v>
      </c>
      <c r="P533" t="str">
        <f>IF(ISBLANK('ENGAGEMENTS 2026'!C533),"",'ENGAGEMENTS 2026'!K533)</f>
        <v>NON CONCERNE</v>
      </c>
      <c r="Q533" t="str">
        <f>IF($A533="","",IF(OR($E533="INFRUCTUEUX",$E533="ANNULE"),$A533&amp;"|"&amp;(COUNTIFS($A$2:$A533,$A533,$E$2:$E533,"INFRUCTUEUX")+COUNTIFS($A$2:$A533,$A533,$E$2:$E533,"ANNULE")),""))</f>
        <v/>
      </c>
    </row>
    <row r="534" spans="1:17" x14ac:dyDescent="0.25">
      <c r="A534" t="str">
        <f>IF(ISBLANK('ENGAGEMENTS 2026'!C534),"",IF('ENGAGEMENTS 2026'!C534="DTSI","DCT",'ENGAGEMENTS 2026'!C534))</f>
        <v>DCT</v>
      </c>
      <c r="B534" t="str">
        <f>IF(ISBLANK('ENGAGEMENTS 2026'!C534),"",'ENGAGEMENTS 2026'!D534)</f>
        <v>RECONDUCTIBLE</v>
      </c>
      <c r="C534" t="str">
        <f>IF(ISBLANK('ENGAGEMENTS 2026'!C534),"",'ENGAGEMENTS 2026'!E534)</f>
        <v>AOO-M</v>
      </c>
      <c r="D534" t="str">
        <f>IF(ISBLANK('ENGAGEMENTS 2026'!C534),"",'ENGAGEMENTS 2026'!G534)</f>
        <v>Prestations fonctionnelles et techniques du progiciel de gestion intégré de la SNRT: JDEWARDS</v>
      </c>
      <c r="E534" t="str">
        <f>IF(ISBLANK('ENGAGEMENTS 2026'!C534),"",'ENGAGEMENTS 2026'!I534)</f>
        <v>APPROUVE</v>
      </c>
      <c r="F534">
        <f>IF(ISBLANK('ENGAGEMENTS 2026'!C534),"",'ENGAGEMENTS 2026'!J534)</f>
        <v>0</v>
      </c>
      <c r="G534" t="str">
        <f>IF(ISBLANK('ENGAGEMENTS 2026'!C534),"",'ENGAGEMENTS 2026'!M534)</f>
        <v>FONCTIONNEMENT</v>
      </c>
      <c r="H534" t="str">
        <f>IF(ISBLANK('ENGAGEMENTS 2026'!C534),"",'ENGAGEMENTS 2026'!AF534)</f>
        <v>ENGAGE</v>
      </c>
      <c r="I534" t="str">
        <f>IF(ISBLANK('ENGAGEMENTS 2026'!C534),"",'ENGAGEMENTS 2026'!H534)</f>
        <v>VALIDE</v>
      </c>
      <c r="J534" s="72">
        <f>IF(ISBLANK('ENGAGEMENTS 2026'!C534),"",IF(AND(OR($E534="INFRUCTUEUX",$E534="ANNULE"),$C534="AOO-M"),'ENGAGEMENTS 2026'!P534,IF($H534="EN COURS DE PREENGAGEMENT",'ENGAGEMENTS 2026'!O534,IF($H534="PREENGAGE",IF($E534="ATTRIBUE",'ENGAGEMENTS 2026'!AE534,'ENGAGEMENTS 2026'!O534),'ENGAGEMENTS 2026'!AE534))))</f>
        <v>516000</v>
      </c>
      <c r="K534" s="97" t="str">
        <f>IF(ISBLANK('ENGAGEMENTS 2026'!W534),"",'ENGAGEMENTS 2026'!W534)</f>
        <v/>
      </c>
      <c r="L534" s="73" t="str">
        <f t="shared" ca="1" si="16"/>
        <v/>
      </c>
      <c r="M534" t="str">
        <f t="shared" si="17"/>
        <v>Engagé</v>
      </c>
      <c r="N534" t="str">
        <f>IF(ISBLANK('ENGAGEMENTS 2026'!C534),"",'ENGAGEMENTS 2026'!L534)</f>
        <v>Ordinaire</v>
      </c>
      <c r="O534" t="str">
        <f>IF(ISBLANK('ENGAGEMENTS 2026'!C534),"",'ENGAGEMENTS 2026'!M534)</f>
        <v>FONCTIONNEMENT</v>
      </c>
      <c r="P534" t="str">
        <f>IF(ISBLANK('ENGAGEMENTS 2026'!C534),"",'ENGAGEMENTS 2026'!K534)</f>
        <v>NON CONCERNE</v>
      </c>
      <c r="Q534" t="str">
        <f>IF($A534="","",IF(OR($E534="INFRUCTUEUX",$E534="ANNULE"),$A534&amp;"|"&amp;(COUNTIFS($A$2:$A534,$A534,$E$2:$E534,"INFRUCTUEUX")+COUNTIFS($A$2:$A534,$A534,$E$2:$E534,"ANNULE")),""))</f>
        <v/>
      </c>
    </row>
    <row r="535" spans="1:17" x14ac:dyDescent="0.25">
      <c r="A535" t="str">
        <f>IF(ISBLANK('ENGAGEMENTS 2026'!C535),"",IF('ENGAGEMENTS 2026'!C535="DTSI","DCT",'ENGAGEMENTS 2026'!C535))</f>
        <v>DCT</v>
      </c>
      <c r="B535" t="str">
        <f>IF(ISBLANK('ENGAGEMENTS 2026'!C535),"",'ENGAGEMENTS 2026'!D535)</f>
        <v>RECONDUCTIBLE</v>
      </c>
      <c r="C535" t="str">
        <f>IF(ISBLANK('ENGAGEMENTS 2026'!C535),"",'ENGAGEMENTS 2026'!E535)</f>
        <v>AOO-M</v>
      </c>
      <c r="D535" t="str">
        <f>IF(ISBLANK('ENGAGEMENTS 2026'!C535),"",'ENGAGEMENTS 2026'!G535)</f>
        <v>Contrat de service de support (SLA) du Système de Production News « News Room » de la SNRT.</v>
      </c>
      <c r="E535" t="str">
        <f>IF(ISBLANK('ENGAGEMENTS 2026'!C535),"",'ENGAGEMENTS 2026'!I535)</f>
        <v>APPROUVE</v>
      </c>
      <c r="F535" t="str">
        <f>IF(ISBLANK('ENGAGEMENTS 2026'!C535),"",'ENGAGEMENTS 2026'!J535)</f>
        <v>51M/SNRT/2022</v>
      </c>
      <c r="G535" t="str">
        <f>IF(ISBLANK('ENGAGEMENTS 2026'!C535),"",'ENGAGEMENTS 2026'!M535)</f>
        <v>FONCTIONNEMENT</v>
      </c>
      <c r="H535" t="str">
        <f>IF(ISBLANK('ENGAGEMENTS 2026'!C535),"",'ENGAGEMENTS 2026'!AF535)</f>
        <v>ENGAGE</v>
      </c>
      <c r="I535" t="str">
        <f>IF(ISBLANK('ENGAGEMENTS 2026'!C535),"",'ENGAGEMENTS 2026'!H535)</f>
        <v>VALIDE</v>
      </c>
      <c r="J535" s="72">
        <f>IF(ISBLANK('ENGAGEMENTS 2026'!C535),"",IF(AND(OR($E535="INFRUCTUEUX",$E535="ANNULE"),$C535="AOO-M"),'ENGAGEMENTS 2026'!P535,IF($H535="EN COURS DE PREENGAGEMENT",'ENGAGEMENTS 2026'!O535,IF($H535="PREENGAGE",IF($E535="ATTRIBUE",'ENGAGEMENTS 2026'!AE535,'ENGAGEMENTS 2026'!O535),'ENGAGEMENTS 2026'!AE535))))</f>
        <v>1365699.456</v>
      </c>
      <c r="K535" s="97" t="str">
        <f>IF(ISBLANK('ENGAGEMENTS 2026'!W535),"",'ENGAGEMENTS 2026'!W535)</f>
        <v/>
      </c>
      <c r="L535" s="73" t="str">
        <f t="shared" ca="1" si="16"/>
        <v/>
      </c>
      <c r="M535" t="str">
        <f t="shared" si="17"/>
        <v>Engagé</v>
      </c>
      <c r="N535" t="str">
        <f>IF(ISBLANK('ENGAGEMENTS 2026'!C535),"",'ENGAGEMENTS 2026'!L535)</f>
        <v>Ordinaire</v>
      </c>
      <c r="O535" t="str">
        <f>IF(ISBLANK('ENGAGEMENTS 2026'!C535),"",'ENGAGEMENTS 2026'!M535)</f>
        <v>FONCTIONNEMENT</v>
      </c>
      <c r="P535" t="str">
        <f>IF(ISBLANK('ENGAGEMENTS 2026'!C535),"",'ENGAGEMENTS 2026'!K535)</f>
        <v>GENERAL</v>
      </c>
      <c r="Q535" t="str">
        <f>IF($A535="","",IF(OR($E535="INFRUCTUEUX",$E535="ANNULE"),$A535&amp;"|"&amp;(COUNTIFS($A$2:$A535,$A535,$E$2:$E535,"INFRUCTUEUX")+COUNTIFS($A$2:$A535,$A535,$E$2:$E535,"ANNULE")),""))</f>
        <v/>
      </c>
    </row>
    <row r="536" spans="1:17" x14ac:dyDescent="0.25">
      <c r="A536" t="str">
        <f>IF(ISBLANK('ENGAGEMENTS 2026'!C536),"",IF('ENGAGEMENTS 2026'!C536="DTSI","DCT",'ENGAGEMENTS 2026'!C536))</f>
        <v>DCT</v>
      </c>
      <c r="B536" t="str">
        <f>IF(ISBLANK('ENGAGEMENTS 2026'!C536),"",'ENGAGEMENTS 2026'!D536)</f>
        <v>RECONDUCTIBLE</v>
      </c>
      <c r="C536" t="str">
        <f>IF(ISBLANK('ENGAGEMENTS 2026'!C536),"",'ENGAGEMENTS 2026'!E536)</f>
        <v>AOO-M</v>
      </c>
      <c r="D536" t="str">
        <f>IF(ISBLANK('ENGAGEMENTS 2026'!C536),"",'ENGAGEMENTS 2026'!G536)</f>
        <v>Souscription à un abonnement annuel de licences de logiciels de montage et de graphisme pour les besoins des chaines TV de la SNRT.</v>
      </c>
      <c r="E536" t="str">
        <f>IF(ISBLANK('ENGAGEMENTS 2026'!C536),"",'ENGAGEMENTS 2026'!I536)</f>
        <v>APPROUVE</v>
      </c>
      <c r="F536" t="str">
        <f>IF(ISBLANK('ENGAGEMENTS 2026'!C536),"",'ENGAGEMENTS 2026'!J536)</f>
        <v>22M/SNRT/2023</v>
      </c>
      <c r="G536" t="str">
        <f>IF(ISBLANK('ENGAGEMENTS 2026'!C536),"",'ENGAGEMENTS 2026'!M536)</f>
        <v>FONCTIONNEMENT</v>
      </c>
      <c r="H536" t="str">
        <f>IF(ISBLANK('ENGAGEMENTS 2026'!C536),"",'ENGAGEMENTS 2026'!AF536)</f>
        <v>ENGAGE</v>
      </c>
      <c r="I536" t="str">
        <f>IF(ISBLANK('ENGAGEMENTS 2026'!C536),"",'ENGAGEMENTS 2026'!H536)</f>
        <v>VALIDE</v>
      </c>
      <c r="J536" s="72">
        <f>IF(ISBLANK('ENGAGEMENTS 2026'!C536),"",IF(AND(OR($E536="INFRUCTUEUX",$E536="ANNULE"),$C536="AOO-M"),'ENGAGEMENTS 2026'!P536,IF($H536="EN COURS DE PREENGAGEMENT",'ENGAGEMENTS 2026'!O536,IF($H536="PREENGAGE",IF($E536="ATTRIBUE",'ENGAGEMENTS 2026'!AE536,'ENGAGEMENTS 2026'!O536),'ENGAGEMENTS 2026'!AE536))))</f>
        <v>494628</v>
      </c>
      <c r="K536" s="97" t="str">
        <f>IF(ISBLANK('ENGAGEMENTS 2026'!W536),"",'ENGAGEMENTS 2026'!W536)</f>
        <v/>
      </c>
      <c r="L536" s="73" t="str">
        <f t="shared" ca="1" si="16"/>
        <v/>
      </c>
      <c r="M536" t="str">
        <f t="shared" si="17"/>
        <v>Engagé</v>
      </c>
      <c r="N536" t="str">
        <f>IF(ISBLANK('ENGAGEMENTS 2026'!C536),"",'ENGAGEMENTS 2026'!L536)</f>
        <v>Ordinaire</v>
      </c>
      <c r="O536" t="str">
        <f>IF(ISBLANK('ENGAGEMENTS 2026'!C536),"",'ENGAGEMENTS 2026'!M536)</f>
        <v>FONCTIONNEMENT</v>
      </c>
      <c r="P536" t="str">
        <f>IF(ISBLANK('ENGAGEMENTS 2026'!C536),"",'ENGAGEMENTS 2026'!K536)</f>
        <v>GENERAL</v>
      </c>
      <c r="Q536" t="str">
        <f>IF($A536="","",IF(OR($E536="INFRUCTUEUX",$E536="ANNULE"),$A536&amp;"|"&amp;(COUNTIFS($A$2:$A536,$A536,$E$2:$E536,"INFRUCTUEUX")+COUNTIFS($A$2:$A536,$A536,$E$2:$E536,"ANNULE")),""))</f>
        <v/>
      </c>
    </row>
    <row r="537" spans="1:17" x14ac:dyDescent="0.25">
      <c r="A537" t="str">
        <f>IF(ISBLANK('ENGAGEMENTS 2026'!C537),"",IF('ENGAGEMENTS 2026'!C537="DTSI","DCT",'ENGAGEMENTS 2026'!C537))</f>
        <v>DCT</v>
      </c>
      <c r="B537" t="str">
        <f>IF(ISBLANK('ENGAGEMENTS 2026'!C537),"",'ENGAGEMENTS 2026'!D537)</f>
        <v>30 AOM/SNRT</v>
      </c>
      <c r="C537" t="str">
        <f>IF(ISBLANK('ENGAGEMENTS 2026'!C537),"",'ENGAGEMENTS 2026'!E537)</f>
        <v>AOO-M</v>
      </c>
      <c r="D537" t="str">
        <f>IF(ISBLANK('ENGAGEMENTS 2026'!C537),"",'ENGAGEMENTS 2026'!G537)</f>
        <v>La fourniture et la mise en service de serveurs pour renouvellement de serveurs d’enregistrement et de replay pour les besoins de la production TV des manifestations sportives</v>
      </c>
      <c r="E537" t="str">
        <f>IF(ISBLANK('ENGAGEMENTS 2026'!C537),"",'ENGAGEMENTS 2026'!I537)</f>
        <v>INFRUCTUEUX</v>
      </c>
      <c r="F537">
        <f>IF(ISBLANK('ENGAGEMENTS 2026'!C537),"",'ENGAGEMENTS 2026'!J537)</f>
        <v>0</v>
      </c>
      <c r="G537" t="str">
        <f>IF(ISBLANK('ENGAGEMENTS 2026'!C537),"",'ENGAGEMENTS 2026'!M537)</f>
        <v>INVESTISSEMENT</v>
      </c>
      <c r="H537" t="str">
        <f>IF(ISBLANK('ENGAGEMENTS 2026'!C537),"",'ENGAGEMENTS 2026'!AF537)</f>
        <v>NON ENGAGE</v>
      </c>
      <c r="I537" t="str">
        <f>IF(ISBLANK('ENGAGEMENTS 2026'!C537),"",'ENGAGEMENTS 2026'!H537)</f>
        <v>INFRUCTUEUX</v>
      </c>
      <c r="J537" s="72">
        <f>IF(ISBLANK('ENGAGEMENTS 2026'!C537),"",IF(AND(OR($E537="INFRUCTUEUX",$E537="ANNULE"),$C537="AOO-M"),'ENGAGEMENTS 2026'!P537,IF($H537="EN COURS DE PREENGAGEMENT",'ENGAGEMENTS 2026'!O537,IF($H537="PREENGAGE",IF($E537="ATTRIBUE",'ENGAGEMENTS 2026'!AE537,'ENGAGEMENTS 2026'!O537),'ENGAGEMENTS 2026'!AE537))))</f>
        <v>8948880</v>
      </c>
      <c r="K537" s="97">
        <f>IF(ISBLANK('ENGAGEMENTS 2026'!W537),"",'ENGAGEMENTS 2026'!W537)</f>
        <v>46129</v>
      </c>
      <c r="L537" s="73">
        <f t="shared" ca="1" si="16"/>
        <v>159</v>
      </c>
      <c r="M537" t="str">
        <f t="shared" si="17"/>
        <v>Clôturé sans suite</v>
      </c>
      <c r="N537" t="str">
        <f>IF(ISBLANK('ENGAGEMENTS 2026'!C537),"",'ENGAGEMENTS 2026'!L537)</f>
        <v>REPORT BUDGET EXCEP  ANNEE ANTERIEURE</v>
      </c>
      <c r="O537" t="str">
        <f>IF(ISBLANK('ENGAGEMENTS 2026'!C537),"",'ENGAGEMENTS 2026'!M537)</f>
        <v>INVESTISSEMENT</v>
      </c>
      <c r="P537" t="str">
        <f>IF(ISBLANK('ENGAGEMENTS 2026'!C537),"",'ENGAGEMENTS 2026'!K537)</f>
        <v>GENERAL</v>
      </c>
      <c r="Q537" t="str">
        <f>IF($A537="","",IF(OR($E537="INFRUCTUEUX",$E537="ANNULE"),$A537&amp;"|"&amp;(COUNTIFS($A$2:$A537,$A537,$E$2:$E537,"INFRUCTUEUX")+COUNTIFS($A$2:$A537,$A537,$E$2:$E537,"ANNULE")),""))</f>
        <v>DCT|8</v>
      </c>
    </row>
    <row r="538" spans="1:17" x14ac:dyDescent="0.25">
      <c r="A538" t="str">
        <f>IF(ISBLANK('ENGAGEMENTS 2026'!C538),"",IF('ENGAGEMENTS 2026'!C538="DTSI","DCT",'ENGAGEMENTS 2026'!C538))</f>
        <v>ASSADISSA</v>
      </c>
      <c r="B538" t="str">
        <f>IF(ISBLANK('ENGAGEMENTS 2026'!C538),"",'ENGAGEMENTS 2026'!D538)</f>
        <v>PV N° 02RE2025-DPPCCRTV</v>
      </c>
      <c r="C538" t="str">
        <f>IF(ISBLANK('ENGAGEMENTS 2026'!C538),"",'ENGAGEMENTS 2026'!E538)</f>
        <v>CONTRAT</v>
      </c>
      <c r="D538" t="str">
        <f>IF(ISBLANK('ENGAGEMENTS 2026'!C538),"",'ENGAGEMENTS 2026'!G538)</f>
        <v>HAKIM KHIZRAN  -  Préparation et présentation de l’émission RD الابتهالات</v>
      </c>
      <c r="E538" t="str">
        <f>IF(ISBLANK('ENGAGEMENTS 2026'!C538),"",'ENGAGEMENTS 2026'!I538)</f>
        <v>APPROUVE</v>
      </c>
      <c r="F538">
        <f>IF(ISBLANK('ENGAGEMENTS 2026'!C538),"",'ENGAGEMENTS 2026'!J538)</f>
        <v>0</v>
      </c>
      <c r="G538" t="str">
        <f>IF(ISBLANK('ENGAGEMENTS 2026'!C538),"",'ENGAGEMENTS 2026'!M538)</f>
        <v>FONCTIONNEMENT</v>
      </c>
      <c r="H538" t="str">
        <f>IF(ISBLANK('ENGAGEMENTS 2026'!C538),"",'ENGAGEMENTS 2026'!AF538)</f>
        <v>ENGAGE</v>
      </c>
      <c r="I538" t="str">
        <f>IF(ISBLANK('ENGAGEMENTS 2026'!C538),"",'ENGAGEMENTS 2026'!H538)</f>
        <v>VALIDE</v>
      </c>
      <c r="J538" s="72">
        <f>IF(ISBLANK('ENGAGEMENTS 2026'!C538),"",IF(AND(OR($E538="INFRUCTUEUX",$E538="ANNULE"),$C538="AOO-M"),'ENGAGEMENTS 2026'!P538,IF($H538="EN COURS DE PREENGAGEMENT",'ENGAGEMENTS 2026'!O538,IF($H538="PREENGAGE",IF($E538="ATTRIBUE",'ENGAGEMENTS 2026'!AE538,'ENGAGEMENTS 2026'!O538),'ENGAGEMENTS 2026'!AE538))))</f>
        <v>45000</v>
      </c>
      <c r="K538" s="97">
        <f>IF(ISBLANK('ENGAGEMENTS 2026'!W538),"",'ENGAGEMENTS 2026'!W538)</f>
        <v>46129</v>
      </c>
      <c r="L538" s="73">
        <f t="shared" ca="1" si="16"/>
        <v>159</v>
      </c>
      <c r="M538" t="str">
        <f t="shared" si="17"/>
        <v>Engagé</v>
      </c>
      <c r="N538" t="str">
        <f>IF(ISBLANK('ENGAGEMENTS 2026'!C538),"",'ENGAGEMENTS 2026'!L538)</f>
        <v>Ordinaire</v>
      </c>
      <c r="O538" t="str">
        <f>IF(ISBLANK('ENGAGEMENTS 2026'!C538),"",'ENGAGEMENTS 2026'!M538)</f>
        <v>FONCTIONNEMENT</v>
      </c>
      <c r="P538" t="str">
        <f>IF(ISBLANK('ENGAGEMENTS 2026'!C538),"",'ENGAGEMENTS 2026'!K538)</f>
        <v>NON CONCERNE</v>
      </c>
      <c r="Q538" t="str">
        <f>IF($A538="","",IF(OR($E538="INFRUCTUEUX",$E538="ANNULE"),$A538&amp;"|"&amp;(COUNTIFS($A$2:$A538,$A538,$E$2:$E538,"INFRUCTUEUX")+COUNTIFS($A$2:$A538,$A538,$E$2:$E538,"ANNULE")),""))</f>
        <v/>
      </c>
    </row>
    <row r="539" spans="1:17" x14ac:dyDescent="0.25">
      <c r="A539" t="str">
        <f>IF(ISBLANK('ENGAGEMENTS 2026'!C539),"",IF('ENGAGEMENTS 2026'!C539="DTSI","DCT",'ENGAGEMENTS 2026'!C539))</f>
        <v>ASSADISSA</v>
      </c>
      <c r="B539" t="str">
        <f>IF(ISBLANK('ENGAGEMENTS 2026'!C539),"",'ENGAGEMENTS 2026'!D539)</f>
        <v>PV N° 02RE2025-DPPCCRTV</v>
      </c>
      <c r="C539" t="str">
        <f>IF(ISBLANK('ENGAGEMENTS 2026'!C539),"",'ENGAGEMENTS 2026'!E539)</f>
        <v>CONTRAT</v>
      </c>
      <c r="D539" t="str">
        <f>IF(ISBLANK('ENGAGEMENTS 2026'!C539),"",'ENGAGEMENTS 2026'!G539)</f>
        <v>HICHAM EL HLIMI -  Préparation et présentation de l’émission RD في حضرة زوايا</v>
      </c>
      <c r="E539" t="str">
        <f>IF(ISBLANK('ENGAGEMENTS 2026'!C539),"",'ENGAGEMENTS 2026'!I539)</f>
        <v>APPROUVE</v>
      </c>
      <c r="F539">
        <f>IF(ISBLANK('ENGAGEMENTS 2026'!C539),"",'ENGAGEMENTS 2026'!J539)</f>
        <v>0</v>
      </c>
      <c r="G539" t="str">
        <f>IF(ISBLANK('ENGAGEMENTS 2026'!C539),"",'ENGAGEMENTS 2026'!M539)</f>
        <v>FONCTIONNEMENT</v>
      </c>
      <c r="H539" t="str">
        <f>IF(ISBLANK('ENGAGEMENTS 2026'!C539),"",'ENGAGEMENTS 2026'!AF539)</f>
        <v>ENGAGE</v>
      </c>
      <c r="I539" t="str">
        <f>IF(ISBLANK('ENGAGEMENTS 2026'!C539),"",'ENGAGEMENTS 2026'!H539)</f>
        <v>VALIDE</v>
      </c>
      <c r="J539" s="72">
        <f>IF(ISBLANK('ENGAGEMENTS 2026'!C539),"",IF(AND(OR($E539="INFRUCTUEUX",$E539="ANNULE"),$C539="AOO-M"),'ENGAGEMENTS 2026'!P539,IF($H539="EN COURS DE PREENGAGEMENT",'ENGAGEMENTS 2026'!O539,IF($H539="PREENGAGE",IF($E539="ATTRIBUE",'ENGAGEMENTS 2026'!AE539,'ENGAGEMENTS 2026'!O539),'ENGAGEMENTS 2026'!AE539))))</f>
        <v>96000</v>
      </c>
      <c r="K539" s="97">
        <f>IF(ISBLANK('ENGAGEMENTS 2026'!W539),"",'ENGAGEMENTS 2026'!W539)</f>
        <v>46129</v>
      </c>
      <c r="L539" s="73">
        <f t="shared" ca="1" si="16"/>
        <v>159</v>
      </c>
      <c r="M539" t="str">
        <f t="shared" si="17"/>
        <v>Engagé</v>
      </c>
      <c r="N539" t="str">
        <f>IF(ISBLANK('ENGAGEMENTS 2026'!C539),"",'ENGAGEMENTS 2026'!L539)</f>
        <v>Ordinaire</v>
      </c>
      <c r="O539" t="str">
        <f>IF(ISBLANK('ENGAGEMENTS 2026'!C539),"",'ENGAGEMENTS 2026'!M539)</f>
        <v>FONCTIONNEMENT</v>
      </c>
      <c r="P539" t="str">
        <f>IF(ISBLANK('ENGAGEMENTS 2026'!C539),"",'ENGAGEMENTS 2026'!K539)</f>
        <v>NON CONCERNE</v>
      </c>
      <c r="Q539" t="str">
        <f>IF($A539="","",IF(OR($E539="INFRUCTUEUX",$E539="ANNULE"),$A539&amp;"|"&amp;(COUNTIFS($A$2:$A539,$A539,$E$2:$E539,"INFRUCTUEUX")+COUNTIFS($A$2:$A539,$A539,$E$2:$E539,"ANNULE")),""))</f>
        <v/>
      </c>
    </row>
    <row r="540" spans="1:17" x14ac:dyDescent="0.25">
      <c r="A540" t="str">
        <f>IF(ISBLANK('ENGAGEMENTS 2026'!C540),"",IF('ENGAGEMENTS 2026'!C540="DTSI","DCT",'ENGAGEMENTS 2026'!C540))</f>
        <v>DINFOTV</v>
      </c>
      <c r="B540" t="str">
        <f>IF(ISBLANK('ENGAGEMENTS 2026'!C540),"",'ENGAGEMENTS 2026'!D540)</f>
        <v>EXCLUSIVITÉ</v>
      </c>
      <c r="C540" t="str">
        <f>IF(ISBLANK('ENGAGEMENTS 2026'!C540),"",'ENGAGEMENTS 2026'!E540)</f>
        <v>CONTRAT</v>
      </c>
      <c r="D540" t="str">
        <f>IF(ISBLANK('ENGAGEMENTS 2026'!C540),"",'ENGAGEMENTS 2026'!G540)</f>
        <v>Acquisition des droits de diffusion de reportages télévisuels sur l’actualité à Bruxelles</v>
      </c>
      <c r="E540" t="str">
        <f>IF(ISBLANK('ENGAGEMENTS 2026'!C540),"",'ENGAGEMENTS 2026'!I540)</f>
        <v>APPROUVE</v>
      </c>
      <c r="F540" t="str">
        <f>IF(ISBLANK('ENGAGEMENTS 2026'!C540),"",'ENGAGEMENTS 2026'!J540)</f>
        <v>391 CT/SNRT</v>
      </c>
      <c r="G540" t="str">
        <f>IF(ISBLANK('ENGAGEMENTS 2026'!C540),"",'ENGAGEMENTS 2026'!M540)</f>
        <v>FONCTIONNEMENT</v>
      </c>
      <c r="H540" t="str">
        <f>IF(ISBLANK('ENGAGEMENTS 2026'!C540),"",'ENGAGEMENTS 2026'!AF540)</f>
        <v>ENGAGE</v>
      </c>
      <c r="I540" t="str">
        <f>IF(ISBLANK('ENGAGEMENTS 2026'!C540),"",'ENGAGEMENTS 2026'!H540)</f>
        <v>VALIDE</v>
      </c>
      <c r="J540" s="72">
        <f>IF(ISBLANK('ENGAGEMENTS 2026'!C540),"",IF(AND(OR($E540="INFRUCTUEUX",$E540="ANNULE"),$C540="AOO-M"),'ENGAGEMENTS 2026'!P540,IF($H540="EN COURS DE PREENGAGEMENT",'ENGAGEMENTS 2026'!O540,IF($H540="PREENGAGE",IF($E540="ATTRIBUE",'ENGAGEMENTS 2026'!AE540,'ENGAGEMENTS 2026'!O540),'ENGAGEMENTS 2026'!AE540))))</f>
        <v>360000</v>
      </c>
      <c r="K540" s="97">
        <f>IF(ISBLANK('ENGAGEMENTS 2026'!W540),"",'ENGAGEMENTS 2026'!W540)</f>
        <v>46132</v>
      </c>
      <c r="L540" s="73">
        <f t="shared" ca="1" si="16"/>
        <v>156</v>
      </c>
      <c r="M540" t="str">
        <f t="shared" si="17"/>
        <v>Engagé</v>
      </c>
      <c r="N540" t="str">
        <f>IF(ISBLANK('ENGAGEMENTS 2026'!C540),"",'ENGAGEMENTS 2026'!L540)</f>
        <v>Ordinaire</v>
      </c>
      <c r="O540" t="str">
        <f>IF(ISBLANK('ENGAGEMENTS 2026'!C540),"",'ENGAGEMENTS 2026'!M540)</f>
        <v>FONCTIONNEMENT</v>
      </c>
      <c r="P540" t="str">
        <f>IF(ISBLANK('ENGAGEMENTS 2026'!C540),"",'ENGAGEMENTS 2026'!K540)</f>
        <v>NON CONCERNE</v>
      </c>
      <c r="Q540" t="str">
        <f>IF($A540="","",IF(OR($E540="INFRUCTUEUX",$E540="ANNULE"),$A540&amp;"|"&amp;(COUNTIFS($A$2:$A540,$A540,$E$2:$E540,"INFRUCTUEUX")+COUNTIFS($A$2:$A540,$A540,$E$2:$E540,"ANNULE")),""))</f>
        <v/>
      </c>
    </row>
    <row r="541" spans="1:17" x14ac:dyDescent="0.25">
      <c r="A541" t="str">
        <f>IF(ISBLANK('ENGAGEMENTS 2026'!C541),"",IF('ENGAGEMENTS 2026'!C541="DTSI","DCT",'ENGAGEMENTS 2026'!C541))</f>
        <v>DINFOTV</v>
      </c>
      <c r="B541" t="str">
        <f>IF(ISBLANK('ENGAGEMENTS 2026'!C541),"",'ENGAGEMENTS 2026'!D541)</f>
        <v>EXCLUSIVITÉ</v>
      </c>
      <c r="C541" t="str">
        <f>IF(ISBLANK('ENGAGEMENTS 2026'!C541),"",'ENGAGEMENTS 2026'!E541)</f>
        <v>CONTRAT</v>
      </c>
      <c r="D541" t="str">
        <f>IF(ISBLANK('ENGAGEMENTS 2026'!C541),"",'ENGAGEMENTS 2026'!G541)</f>
        <v>Acquisition des droits de diffusion de reportages télévisuels sur l’actualité en Palestine</v>
      </c>
      <c r="E541" t="str">
        <f>IF(ISBLANK('ENGAGEMENTS 2026'!C541),"",'ENGAGEMENTS 2026'!I541)</f>
        <v>APPROUVE</v>
      </c>
      <c r="F541" t="str">
        <f>IF(ISBLANK('ENGAGEMENTS 2026'!C541),"",'ENGAGEMENTS 2026'!J541)</f>
        <v>392 CT/SNRT</v>
      </c>
      <c r="G541" t="str">
        <f>IF(ISBLANK('ENGAGEMENTS 2026'!C541),"",'ENGAGEMENTS 2026'!M541)</f>
        <v>FONCTIONNEMENT</v>
      </c>
      <c r="H541" t="str">
        <f>IF(ISBLANK('ENGAGEMENTS 2026'!C541),"",'ENGAGEMENTS 2026'!AF541)</f>
        <v>ENGAGE</v>
      </c>
      <c r="I541" t="str">
        <f>IF(ISBLANK('ENGAGEMENTS 2026'!C541),"",'ENGAGEMENTS 2026'!H541)</f>
        <v>VALIDE</v>
      </c>
      <c r="J541" s="72">
        <f>IF(ISBLANK('ENGAGEMENTS 2026'!C541),"",IF(AND(OR($E541="INFRUCTUEUX",$E541="ANNULE"),$C541="AOO-M"),'ENGAGEMENTS 2026'!P541,IF($H541="EN COURS DE PREENGAGEMENT",'ENGAGEMENTS 2026'!O541,IF($H541="PREENGAGE",IF($E541="ATTRIBUE",'ENGAGEMENTS 2026'!AE541,'ENGAGEMENTS 2026'!O541),'ENGAGEMENTS 2026'!AE541))))</f>
        <v>437638.83</v>
      </c>
      <c r="K541" s="97">
        <f>IF(ISBLANK('ENGAGEMENTS 2026'!W541),"",'ENGAGEMENTS 2026'!W541)</f>
        <v>46132</v>
      </c>
      <c r="L541" s="73">
        <f t="shared" ca="1" si="16"/>
        <v>156</v>
      </c>
      <c r="M541" t="str">
        <f t="shared" si="17"/>
        <v>Engagé</v>
      </c>
      <c r="N541" t="str">
        <f>IF(ISBLANK('ENGAGEMENTS 2026'!C541),"",'ENGAGEMENTS 2026'!L541)</f>
        <v>Ordinaire</v>
      </c>
      <c r="O541" t="str">
        <f>IF(ISBLANK('ENGAGEMENTS 2026'!C541),"",'ENGAGEMENTS 2026'!M541)</f>
        <v>FONCTIONNEMENT</v>
      </c>
      <c r="P541" t="str">
        <f>IF(ISBLANK('ENGAGEMENTS 2026'!C541),"",'ENGAGEMENTS 2026'!K541)</f>
        <v>NON CONCERNE</v>
      </c>
      <c r="Q541" t="str">
        <f>IF($A541="","",IF(OR($E541="INFRUCTUEUX",$E541="ANNULE"),$A541&amp;"|"&amp;(COUNTIFS($A$2:$A541,$A541,$E$2:$E541,"INFRUCTUEUX")+COUNTIFS($A$2:$A541,$A541,$E$2:$E541,"ANNULE")),""))</f>
        <v/>
      </c>
    </row>
    <row r="542" spans="1:17" x14ac:dyDescent="0.25">
      <c r="A542" t="str">
        <f>IF(ISBLANK('ENGAGEMENTS 2026'!C542),"",IF('ENGAGEMENTS 2026'!C542="DTSI","DCT",'ENGAGEMENTS 2026'!C542))</f>
        <v>DMPTV</v>
      </c>
      <c r="B542" t="str">
        <f>IF(ISBLANK('ENGAGEMENTS 2026'!C542),"",'ENGAGEMENTS 2026'!D542)</f>
        <v>EXCLUSIVITÉ</v>
      </c>
      <c r="C542" t="str">
        <f>IF(ISBLANK('ENGAGEMENTS 2026'!C542),"",'ENGAGEMENTS 2026'!E542)</f>
        <v>CONTRAT</v>
      </c>
      <c r="D542" t="str">
        <f>IF(ISBLANK('ENGAGEMENTS 2026'!C542),"",'ENGAGEMENTS 2026'!G542)</f>
        <v xml:space="preserve">Location de Deux unipoles LED entrée/sortie Casablanca Technopark au niveau du pont a Haubans </v>
      </c>
      <c r="E542" t="str">
        <f>IF(ISBLANK('ENGAGEMENTS 2026'!C542),"",'ENGAGEMENTS 2026'!I542)</f>
        <v>APPROUVE</v>
      </c>
      <c r="F542" t="str">
        <f>IF(ISBLANK('ENGAGEMENTS 2026'!C542),"",'ENGAGEMENTS 2026'!J542)</f>
        <v>FR/KR/02/2026</v>
      </c>
      <c r="G542" t="str">
        <f>IF(ISBLANK('ENGAGEMENTS 2026'!C542),"",'ENGAGEMENTS 2026'!M542)</f>
        <v>FONCTIONNEMENT</v>
      </c>
      <c r="H542" t="str">
        <f>IF(ISBLANK('ENGAGEMENTS 2026'!C542),"",'ENGAGEMENTS 2026'!AF542)</f>
        <v>ENGAGE</v>
      </c>
      <c r="I542" t="str">
        <f>IF(ISBLANK('ENGAGEMENTS 2026'!C542),"",'ENGAGEMENTS 2026'!H542)</f>
        <v>VALIDE</v>
      </c>
      <c r="J542" s="72">
        <f>IF(ISBLANK('ENGAGEMENTS 2026'!C542),"",IF(AND(OR($E542="INFRUCTUEUX",$E542="ANNULE"),$C542="AOO-M"),'ENGAGEMENTS 2026'!P542,IF($H542="EN COURS DE PREENGAGEMENT",'ENGAGEMENTS 2026'!O542,IF($H542="PREENGAGE",IF($E542="ATTRIBUE",'ENGAGEMENTS 2026'!AE542,'ENGAGEMENTS 2026'!O542),'ENGAGEMENTS 2026'!AE542))))</f>
        <v>1080000</v>
      </c>
      <c r="K542" s="97">
        <f>IF(ISBLANK('ENGAGEMENTS 2026'!W542),"",'ENGAGEMENTS 2026'!W542)</f>
        <v>46132</v>
      </c>
      <c r="L542" s="73">
        <f t="shared" ca="1" si="16"/>
        <v>156</v>
      </c>
      <c r="M542" t="str">
        <f t="shared" si="17"/>
        <v>Engagé</v>
      </c>
      <c r="N542" t="str">
        <f>IF(ISBLANK('ENGAGEMENTS 2026'!C542),"",'ENGAGEMENTS 2026'!L542)</f>
        <v>Ordinaire</v>
      </c>
      <c r="O542" t="str">
        <f>IF(ISBLANK('ENGAGEMENTS 2026'!C542),"",'ENGAGEMENTS 2026'!M542)</f>
        <v>FONCTIONNEMENT</v>
      </c>
      <c r="P542" t="str">
        <f>IF(ISBLANK('ENGAGEMENTS 2026'!C542),"",'ENGAGEMENTS 2026'!K542)</f>
        <v>NON CONCERNE</v>
      </c>
      <c r="Q542" t="str">
        <f>IF($A542="","",IF(OR($E542="INFRUCTUEUX",$E542="ANNULE"),$A542&amp;"|"&amp;(COUNTIFS($A$2:$A542,$A542,$E$2:$E542,"INFRUCTUEUX")+COUNTIFS($A$2:$A542,$A542,$E$2:$E542,"ANNULE")),""))</f>
        <v/>
      </c>
    </row>
    <row r="543" spans="1:17" x14ac:dyDescent="0.25">
      <c r="A543" t="str">
        <f>IF(ISBLANK('ENGAGEMENTS 2026'!C543),"",IF('ENGAGEMENTS 2026'!C543="DTSI","DCT",'ENGAGEMENTS 2026'!C543))</f>
        <v>ASSADISSA</v>
      </c>
      <c r="B543" t="str">
        <f>IF(ISBLANK('ENGAGEMENTS 2026'!C543),"",'ENGAGEMENTS 2026'!D543)</f>
        <v>PV N° : 01RE2026- DPPCCRTV</v>
      </c>
      <c r="C543" t="str">
        <f>IF(ISBLANK('ENGAGEMENTS 2026'!C543),"",'ENGAGEMENTS 2026'!E543)</f>
        <v>CONTRAT</v>
      </c>
      <c r="D543" t="str">
        <f>IF(ISBLANK('ENGAGEMENTS 2026'!C543),"",'ENGAGEMENTS 2026'!G543)</f>
        <v>IMAD ZAOUI – Programmateur TV : conducteur quotidien, montage, coordination et suivi avec la commission technique TV</v>
      </c>
      <c r="E543" t="str">
        <f>IF(ISBLANK('ENGAGEMENTS 2026'!C543),"",'ENGAGEMENTS 2026'!I543)</f>
        <v>APPROUVE</v>
      </c>
      <c r="F543">
        <f>IF(ISBLANK('ENGAGEMENTS 2026'!C543),"",'ENGAGEMENTS 2026'!J543)</f>
        <v>0</v>
      </c>
      <c r="G543" t="str">
        <f>IF(ISBLANK('ENGAGEMENTS 2026'!C543),"",'ENGAGEMENTS 2026'!M543)</f>
        <v>FONCTIONNEMENT</v>
      </c>
      <c r="H543" t="str">
        <f>IF(ISBLANK('ENGAGEMENTS 2026'!C543),"",'ENGAGEMENTS 2026'!AF543)</f>
        <v>ENGAGE</v>
      </c>
      <c r="I543" t="str">
        <f>IF(ISBLANK('ENGAGEMENTS 2026'!C543),"",'ENGAGEMENTS 2026'!H543)</f>
        <v>VALIDE</v>
      </c>
      <c r="J543" s="72">
        <f>IF(ISBLANK('ENGAGEMENTS 2026'!C543),"",IF(AND(OR($E543="INFRUCTUEUX",$E543="ANNULE"),$C543="AOO-M"),'ENGAGEMENTS 2026'!P543,IF($H543="EN COURS DE PREENGAGEMENT",'ENGAGEMENTS 2026'!O543,IF($H543="PREENGAGE",IF($E543="ATTRIBUE",'ENGAGEMENTS 2026'!AE543,'ENGAGEMENTS 2026'!O543),'ENGAGEMENTS 2026'!AE543))))</f>
        <v>70000</v>
      </c>
      <c r="K543" s="97">
        <f>IF(ISBLANK('ENGAGEMENTS 2026'!W543),"",'ENGAGEMENTS 2026'!W543)</f>
        <v>46082</v>
      </c>
      <c r="L543" s="73">
        <f t="shared" ca="1" si="16"/>
        <v>206</v>
      </c>
      <c r="M543" t="str">
        <f t="shared" si="17"/>
        <v>Engagé</v>
      </c>
      <c r="N543" t="str">
        <f>IF(ISBLANK('ENGAGEMENTS 2026'!C543),"",'ENGAGEMENTS 2026'!L543)</f>
        <v>Ordinaire</v>
      </c>
      <c r="O543" t="str">
        <f>IF(ISBLANK('ENGAGEMENTS 2026'!C543),"",'ENGAGEMENTS 2026'!M543)</f>
        <v>FONCTIONNEMENT</v>
      </c>
      <c r="P543" t="str">
        <f>IF(ISBLANK('ENGAGEMENTS 2026'!C543),"",'ENGAGEMENTS 2026'!K543)</f>
        <v>NON CONCERNE</v>
      </c>
      <c r="Q543" t="str">
        <f>IF($A543="","",IF(OR($E543="INFRUCTUEUX",$E543="ANNULE"),$A543&amp;"|"&amp;(COUNTIFS($A$2:$A543,$A543,$E$2:$E543,"INFRUCTUEUX")+COUNTIFS($A$2:$A543,$A543,$E$2:$E543,"ANNULE")),""))</f>
        <v/>
      </c>
    </row>
    <row r="544" spans="1:17" x14ac:dyDescent="0.25">
      <c r="A544" t="str">
        <f>IF(ISBLANK('ENGAGEMENTS 2026'!C544),"",IF('ENGAGEMENTS 2026'!C544="DTSI","DCT",'ENGAGEMENTS 2026'!C544))</f>
        <v>ASSADISSA</v>
      </c>
      <c r="B544" t="str">
        <f>IF(ISBLANK('ENGAGEMENTS 2026'!C544),"",'ENGAGEMENTS 2026'!D544)</f>
        <v>PV N° : 01RE2026- DPPCCRTV</v>
      </c>
      <c r="C544" t="str">
        <f>IF(ISBLANK('ENGAGEMENTS 2026'!C544),"",'ENGAGEMENTS 2026'!E544)</f>
        <v>CONTRAT</v>
      </c>
      <c r="D544" t="str">
        <f>IF(ISBLANK('ENGAGEMENTS 2026'!C544),"",'ENGAGEMENTS 2026'!G544)</f>
        <v>AICHA CHAFAI – Animateur RD/TV : les gestion de l’antenne RD, la couverture et le reportage RD/TV</v>
      </c>
      <c r="E544" t="str">
        <f>IF(ISBLANK('ENGAGEMENTS 2026'!C544),"",'ENGAGEMENTS 2026'!I544)</f>
        <v>APPROUVE</v>
      </c>
      <c r="F544">
        <f>IF(ISBLANK('ENGAGEMENTS 2026'!C544),"",'ENGAGEMENTS 2026'!J544)</f>
        <v>0</v>
      </c>
      <c r="G544" t="str">
        <f>IF(ISBLANK('ENGAGEMENTS 2026'!C544),"",'ENGAGEMENTS 2026'!M544)</f>
        <v>FONCTIONNEMENT</v>
      </c>
      <c r="H544" t="str">
        <f>IF(ISBLANK('ENGAGEMENTS 2026'!C544),"",'ENGAGEMENTS 2026'!AF544)</f>
        <v>ENGAGE</v>
      </c>
      <c r="I544" t="str">
        <f>IF(ISBLANK('ENGAGEMENTS 2026'!C544),"",'ENGAGEMENTS 2026'!H544)</f>
        <v>VALIDE</v>
      </c>
      <c r="J544" s="72">
        <f>IF(ISBLANK('ENGAGEMENTS 2026'!C544),"",IF(AND(OR($E544="INFRUCTUEUX",$E544="ANNULE"),$C544="AOO-M"),'ENGAGEMENTS 2026'!P544,IF($H544="EN COURS DE PREENGAGEMENT",'ENGAGEMENTS 2026'!O544,IF($H544="PREENGAGE",IF($E544="ATTRIBUE",'ENGAGEMENTS 2026'!AE544,'ENGAGEMENTS 2026'!O544),'ENGAGEMENTS 2026'!AE544))))</f>
        <v>80000</v>
      </c>
      <c r="K544" s="97">
        <f>IF(ISBLANK('ENGAGEMENTS 2026'!W544),"",'ENGAGEMENTS 2026'!W544)</f>
        <v>46082</v>
      </c>
      <c r="L544" s="73">
        <f t="shared" ca="1" si="16"/>
        <v>206</v>
      </c>
      <c r="M544" t="str">
        <f t="shared" si="17"/>
        <v>Engagé</v>
      </c>
      <c r="N544" t="str">
        <f>IF(ISBLANK('ENGAGEMENTS 2026'!C544),"",'ENGAGEMENTS 2026'!L544)</f>
        <v>Ordinaire</v>
      </c>
      <c r="O544" t="str">
        <f>IF(ISBLANK('ENGAGEMENTS 2026'!C544),"",'ENGAGEMENTS 2026'!M544)</f>
        <v>FONCTIONNEMENT</v>
      </c>
      <c r="P544" t="str">
        <f>IF(ISBLANK('ENGAGEMENTS 2026'!C544),"",'ENGAGEMENTS 2026'!K544)</f>
        <v>NON CONCERNE</v>
      </c>
      <c r="Q544" t="str">
        <f>IF($A544="","",IF(OR($E544="INFRUCTUEUX",$E544="ANNULE"),$A544&amp;"|"&amp;(COUNTIFS($A$2:$A544,$A544,$E$2:$E544,"INFRUCTUEUX")+COUNTIFS($A$2:$A544,$A544,$E$2:$E544,"ANNULE")),""))</f>
        <v/>
      </c>
    </row>
    <row r="545" spans="1:17" x14ac:dyDescent="0.25">
      <c r="A545" t="str">
        <f>IF(ISBLANK('ENGAGEMENTS 2026'!C545),"",IF('ENGAGEMENTS 2026'!C545="DTSI","DCT",'ENGAGEMENTS 2026'!C545))</f>
        <v>ASSADISSA</v>
      </c>
      <c r="B545" t="str">
        <f>IF(ISBLANK('ENGAGEMENTS 2026'!C545),"",'ENGAGEMENTS 2026'!D545)</f>
        <v>PV N° : 01RE2026- DPPCCRTV</v>
      </c>
      <c r="C545" t="str">
        <f>IF(ISBLANK('ENGAGEMENTS 2026'!C545),"",'ENGAGEMENTS 2026'!E545)</f>
        <v>CONTRAT</v>
      </c>
      <c r="D545" t="str">
        <f>IF(ISBLANK('ENGAGEMENTS 2026'!C545),"",'ENGAGEMENTS 2026'!G545)</f>
        <v>AMINE MARZOUKI – Programmation TV (conducteur quotidien)</v>
      </c>
      <c r="E545" t="str">
        <f>IF(ISBLANK('ENGAGEMENTS 2026'!C545),"",'ENGAGEMENTS 2026'!I545)</f>
        <v>APPROUVE</v>
      </c>
      <c r="F545">
        <f>IF(ISBLANK('ENGAGEMENTS 2026'!C545),"",'ENGAGEMENTS 2026'!J545)</f>
        <v>0</v>
      </c>
      <c r="G545" t="str">
        <f>IF(ISBLANK('ENGAGEMENTS 2026'!C545),"",'ENGAGEMENTS 2026'!M545)</f>
        <v>FONCTIONNEMENT</v>
      </c>
      <c r="H545" t="str">
        <f>IF(ISBLANK('ENGAGEMENTS 2026'!C545),"",'ENGAGEMENTS 2026'!AF545)</f>
        <v>ENGAGE</v>
      </c>
      <c r="I545" t="str">
        <f>IF(ISBLANK('ENGAGEMENTS 2026'!C545),"",'ENGAGEMENTS 2026'!H545)</f>
        <v>VALIDE</v>
      </c>
      <c r="J545" s="72">
        <f>IF(ISBLANK('ENGAGEMENTS 2026'!C545),"",IF(AND(OR($E545="INFRUCTUEUX",$E545="ANNULE"),$C545="AOO-M"),'ENGAGEMENTS 2026'!P545,IF($H545="EN COURS DE PREENGAGEMENT",'ENGAGEMENTS 2026'!O545,IF($H545="PREENGAGE",IF($E545="ATTRIBUE",'ENGAGEMENTS 2026'!AE545,'ENGAGEMENTS 2026'!O545),'ENGAGEMENTS 2026'!AE545))))</f>
        <v>70000</v>
      </c>
      <c r="K545" s="97">
        <f>IF(ISBLANK('ENGAGEMENTS 2026'!W545),"",'ENGAGEMENTS 2026'!W545)</f>
        <v>46082</v>
      </c>
      <c r="L545" s="73">
        <f t="shared" ca="1" si="16"/>
        <v>206</v>
      </c>
      <c r="M545" t="str">
        <f t="shared" si="17"/>
        <v>Engagé</v>
      </c>
      <c r="N545" t="str">
        <f>IF(ISBLANK('ENGAGEMENTS 2026'!C545),"",'ENGAGEMENTS 2026'!L545)</f>
        <v>Ordinaire</v>
      </c>
      <c r="O545" t="str">
        <f>IF(ISBLANK('ENGAGEMENTS 2026'!C545),"",'ENGAGEMENTS 2026'!M545)</f>
        <v>FONCTIONNEMENT</v>
      </c>
      <c r="P545" t="str">
        <f>IF(ISBLANK('ENGAGEMENTS 2026'!C545),"",'ENGAGEMENTS 2026'!K545)</f>
        <v>NON CONCERNE</v>
      </c>
      <c r="Q545" t="str">
        <f>IF($A545="","",IF(OR($E545="INFRUCTUEUX",$E545="ANNULE"),$A545&amp;"|"&amp;(COUNTIFS($A$2:$A545,$A545,$E$2:$E545,"INFRUCTUEUX")+COUNTIFS($A$2:$A545,$A545,$E$2:$E545,"ANNULE")),""))</f>
        <v/>
      </c>
    </row>
    <row r="546" spans="1:17" x14ac:dyDescent="0.25">
      <c r="A546" t="str">
        <f>IF(ISBLANK('ENGAGEMENTS 2026'!C546),"",IF('ENGAGEMENTS 2026'!C546="DTSI","DCT",'ENGAGEMENTS 2026'!C546))</f>
        <v>ASSADISSA</v>
      </c>
      <c r="B546" t="str">
        <f>IF(ISBLANK('ENGAGEMENTS 2026'!C546),"",'ENGAGEMENTS 2026'!D546)</f>
        <v>PV N° : 01RE2026- DPPCCRTV</v>
      </c>
      <c r="C546" t="str">
        <f>IF(ISBLANK('ENGAGEMENTS 2026'!C546),"",'ENGAGEMENTS 2026'!E546)</f>
        <v>CONTRAT</v>
      </c>
      <c r="D546" t="str">
        <f>IF(ISBLANK('ENGAGEMENTS 2026'!C546),"",'ENGAGEMENTS 2026'!G546)</f>
        <v>YOUSSEF ESBAISS – Programmatrice TV : le montage, la coordination et le suivi avec la commission scinetiifique, l’archive STM et la coordination du portail de la chaine</v>
      </c>
      <c r="E546" t="str">
        <f>IF(ISBLANK('ENGAGEMENTS 2026'!C546),"",'ENGAGEMENTS 2026'!I546)</f>
        <v>APPROUVE</v>
      </c>
      <c r="F546">
        <f>IF(ISBLANK('ENGAGEMENTS 2026'!C546),"",'ENGAGEMENTS 2026'!J546)</f>
        <v>0</v>
      </c>
      <c r="G546" t="str">
        <f>IF(ISBLANK('ENGAGEMENTS 2026'!C546),"",'ENGAGEMENTS 2026'!M546)</f>
        <v>FONCTIONNEMENT</v>
      </c>
      <c r="H546" t="str">
        <f>IF(ISBLANK('ENGAGEMENTS 2026'!C546),"",'ENGAGEMENTS 2026'!AF546)</f>
        <v>ENGAGE</v>
      </c>
      <c r="I546" t="str">
        <f>IF(ISBLANK('ENGAGEMENTS 2026'!C546),"",'ENGAGEMENTS 2026'!H546)</f>
        <v>VALIDE</v>
      </c>
      <c r="J546" s="72">
        <f>IF(ISBLANK('ENGAGEMENTS 2026'!C546),"",IF(AND(OR($E546="INFRUCTUEUX",$E546="ANNULE"),$C546="AOO-M"),'ENGAGEMENTS 2026'!P546,IF($H546="EN COURS DE PREENGAGEMENT",'ENGAGEMENTS 2026'!O546,IF($H546="PREENGAGE",IF($E546="ATTRIBUE",'ENGAGEMENTS 2026'!AE546,'ENGAGEMENTS 2026'!O546),'ENGAGEMENTS 2026'!AE546))))</f>
        <v>70000</v>
      </c>
      <c r="K546" s="97">
        <f>IF(ISBLANK('ENGAGEMENTS 2026'!W546),"",'ENGAGEMENTS 2026'!W546)</f>
        <v>46082</v>
      </c>
      <c r="L546" s="73">
        <f t="shared" ca="1" si="16"/>
        <v>206</v>
      </c>
      <c r="M546" t="str">
        <f t="shared" si="17"/>
        <v>Engagé</v>
      </c>
      <c r="N546" t="str">
        <f>IF(ISBLANK('ENGAGEMENTS 2026'!C546),"",'ENGAGEMENTS 2026'!L546)</f>
        <v>Ordinaire</v>
      </c>
      <c r="O546" t="str">
        <f>IF(ISBLANK('ENGAGEMENTS 2026'!C546),"",'ENGAGEMENTS 2026'!M546)</f>
        <v>FONCTIONNEMENT</v>
      </c>
      <c r="P546" t="str">
        <f>IF(ISBLANK('ENGAGEMENTS 2026'!C546),"",'ENGAGEMENTS 2026'!K546)</f>
        <v>NON CONCERNE</v>
      </c>
      <c r="Q546" t="str">
        <f>IF($A546="","",IF(OR($E546="INFRUCTUEUX",$E546="ANNULE"),$A546&amp;"|"&amp;(COUNTIFS($A$2:$A546,$A546,$E$2:$E546,"INFRUCTUEUX")+COUNTIFS($A$2:$A546,$A546,$E$2:$E546,"ANNULE")),""))</f>
        <v/>
      </c>
    </row>
    <row r="547" spans="1:17" x14ac:dyDescent="0.25">
      <c r="A547" t="str">
        <f>IF(ISBLANK('ENGAGEMENTS 2026'!C547),"",IF('ENGAGEMENTS 2026'!C547="DTSI","DCT",'ENGAGEMENTS 2026'!C547))</f>
        <v>DPMG</v>
      </c>
      <c r="B547" t="str">
        <f>IF(ISBLANK('ENGAGEMENTS 2026'!C547),"",'ENGAGEMENTS 2026'!D547)</f>
        <v>61AOM/SNRT</v>
      </c>
      <c r="C547" t="str">
        <f>IF(ISBLANK('ENGAGEMENTS 2026'!C547),"",'ENGAGEMENTS 2026'!E547)</f>
        <v>AOO-M</v>
      </c>
      <c r="D547" t="str">
        <f>IF(ISBLANK('ENGAGEMENTS 2026'!C547),"",'ENGAGEMENTS 2026'!G547)</f>
        <v>Maintenance et entretien des appareils de climatisation (Pièce et main d’œuvre) : Rabat et Casablanca</v>
      </c>
      <c r="E547" t="str">
        <f>IF(ISBLANK('ENGAGEMENTS 2026'!C547),"",'ENGAGEMENTS 2026'!I547)</f>
        <v>PHASE AOO</v>
      </c>
      <c r="F547">
        <f>IF(ISBLANK('ENGAGEMENTS 2026'!C547),"",'ENGAGEMENTS 2026'!J547)</f>
        <v>0</v>
      </c>
      <c r="G547" t="str">
        <f>IF(ISBLANK('ENGAGEMENTS 2026'!C547),"",'ENGAGEMENTS 2026'!M547)</f>
        <v>FONCTIONNEMENT</v>
      </c>
      <c r="H547" t="str">
        <f>IF(ISBLANK('ENGAGEMENTS 2026'!C547),"",'ENGAGEMENTS 2026'!AF547)</f>
        <v>PREENGAGE</v>
      </c>
      <c r="I547" t="str">
        <f>IF(ISBLANK('ENGAGEMENTS 2026'!C547),"",'ENGAGEMENTS 2026'!H547)</f>
        <v>VALIDE</v>
      </c>
      <c r="J547" s="72">
        <f>IF(ISBLANK('ENGAGEMENTS 2026'!C547),"",IF(AND(OR($E547="INFRUCTUEUX",$E547="ANNULE"),$C547="AOO-M"),'ENGAGEMENTS 2026'!P547,IF($H547="EN COURS DE PREENGAGEMENT",'ENGAGEMENTS 2026'!O547,IF($H547="PREENGAGE",IF($E547="ATTRIBUE",'ENGAGEMENTS 2026'!AE547,'ENGAGEMENTS 2026'!O547),'ENGAGEMENTS 2026'!AE547))))</f>
        <v>600696</v>
      </c>
      <c r="K547" s="97">
        <f>IF(ISBLANK('ENGAGEMENTS 2026'!W547),"",'ENGAGEMENTS 2026'!W547)</f>
        <v>46213</v>
      </c>
      <c r="L547" s="73">
        <f t="shared" ca="1" si="16"/>
        <v>75</v>
      </c>
      <c r="M547" t="str">
        <f t="shared" si="17"/>
        <v>En cours</v>
      </c>
      <c r="N547" t="str">
        <f>IF(ISBLANK('ENGAGEMENTS 2026'!C547),"",'ENGAGEMENTS 2026'!L547)</f>
        <v>Ordinaire</v>
      </c>
      <c r="O547" t="str">
        <f>IF(ISBLANK('ENGAGEMENTS 2026'!C547),"",'ENGAGEMENTS 2026'!M547)</f>
        <v>FONCTIONNEMENT</v>
      </c>
      <c r="P547" t="str">
        <f>IF(ISBLANK('ENGAGEMENTS 2026'!C547),"",'ENGAGEMENTS 2026'!K547)</f>
        <v>PME</v>
      </c>
      <c r="Q547" t="str">
        <f>IF($A547="","",IF(OR($E547="INFRUCTUEUX",$E547="ANNULE"),$A547&amp;"|"&amp;(COUNTIFS($A$2:$A547,$A547,$E$2:$E547,"INFRUCTUEUX")+COUNTIFS($A$2:$A547,$A547,$E$2:$E547,"ANNULE")),""))</f>
        <v/>
      </c>
    </row>
    <row r="548" spans="1:17" x14ac:dyDescent="0.25">
      <c r="A548" t="str">
        <f>IF(ISBLANK('ENGAGEMENTS 2026'!C548),"",IF('ENGAGEMENTS 2026'!C548="DTSI","DCT",'ENGAGEMENTS 2026'!C548))</f>
        <v>TDF -SITES</v>
      </c>
      <c r="B548" t="str">
        <f>IF(ISBLANK('ENGAGEMENTS 2026'!C548),"",'ENGAGEMENTS 2026'!D548)</f>
        <v>31 AOM/SNRT</v>
      </c>
      <c r="C548" t="str">
        <f>IF(ISBLANK('ENGAGEMENTS 2026'!C548),"",'ENGAGEMENTS 2026'!E548)</f>
        <v>AOO-M</v>
      </c>
      <c r="D548" t="str">
        <f>IF(ISBLANK('ENGAGEMENTS 2026'!C548),"",'ENGAGEMENTS 2026'!G548)</f>
        <v>Fourniture de commutateurs de flux transport stream</v>
      </c>
      <c r="E548" t="str">
        <f>IF(ISBLANK('ENGAGEMENTS 2026'!C548),"",'ENGAGEMENTS 2026'!I548)</f>
        <v>ATTRIBUE</v>
      </c>
      <c r="F548">
        <f>IF(ISBLANK('ENGAGEMENTS 2026'!C548),"",'ENGAGEMENTS 2026'!J548)</f>
        <v>0</v>
      </c>
      <c r="G548" t="str">
        <f>IF(ISBLANK('ENGAGEMENTS 2026'!C548),"",'ENGAGEMENTS 2026'!M548)</f>
        <v>INVESTISSEMENT</v>
      </c>
      <c r="H548" t="str">
        <f>IF(ISBLANK('ENGAGEMENTS 2026'!C548),"",'ENGAGEMENTS 2026'!AF548)</f>
        <v>ENGAGE</v>
      </c>
      <c r="I548" t="str">
        <f>IF(ISBLANK('ENGAGEMENTS 2026'!C548),"",'ENGAGEMENTS 2026'!H548)</f>
        <v>VALIDE</v>
      </c>
      <c r="J548" s="72">
        <f>IF(ISBLANK('ENGAGEMENTS 2026'!C548),"",IF(AND(OR($E548="INFRUCTUEUX",$E548="ANNULE"),$C548="AOO-M"),'ENGAGEMENTS 2026'!P548,IF($H548="EN COURS DE PREENGAGEMENT",'ENGAGEMENTS 2026'!O548,IF($H548="PREENGAGE",IF($E548="ATTRIBUE",'ENGAGEMENTS 2026'!AE548,'ENGAGEMENTS 2026'!O548),'ENGAGEMENTS 2026'!AE548))))</f>
        <v>2135520</v>
      </c>
      <c r="K548" s="97">
        <f>IF(ISBLANK('ENGAGEMENTS 2026'!W548),"",'ENGAGEMENTS 2026'!W548)</f>
        <v>46136</v>
      </c>
      <c r="L548" s="73">
        <f t="shared" ca="1" si="16"/>
        <v>152</v>
      </c>
      <c r="M548" t="str">
        <f t="shared" si="17"/>
        <v>Engagé</v>
      </c>
      <c r="N548" t="str">
        <f>IF(ISBLANK('ENGAGEMENTS 2026'!C548),"",'ENGAGEMENTS 2026'!L548)</f>
        <v>REPORT BUDGET ANNEE ANTERIEURE</v>
      </c>
      <c r="O548" t="str">
        <f>IF(ISBLANK('ENGAGEMENTS 2026'!C548),"",'ENGAGEMENTS 2026'!M548)</f>
        <v>INVESTISSEMENT</v>
      </c>
      <c r="P548" t="str">
        <f>IF(ISBLANK('ENGAGEMENTS 2026'!C548),"",'ENGAGEMENTS 2026'!K548)</f>
        <v>GENERAL</v>
      </c>
      <c r="Q548" t="str">
        <f>IF($A548="","",IF(OR($E548="INFRUCTUEUX",$E548="ANNULE"),$A548&amp;"|"&amp;(COUNTIFS($A$2:$A548,$A548,$E$2:$E548,"INFRUCTUEUX")+COUNTIFS($A$2:$A548,$A548,$E$2:$E548,"ANNULE")),""))</f>
        <v/>
      </c>
    </row>
    <row r="549" spans="1:17" x14ac:dyDescent="0.25">
      <c r="A549" t="str">
        <f>IF(ISBLANK('ENGAGEMENTS 2026'!C549),"",IF('ENGAGEMENTS 2026'!C549="DTSI","DCT",'ENGAGEMENTS 2026'!C549))</f>
        <v>DCRI</v>
      </c>
      <c r="B549" t="str">
        <f>IF(ISBLANK('ENGAGEMENTS 2026'!C549),"",'ENGAGEMENTS 2026'!D549)</f>
        <v>Consultation N° 08CT/SNRT/2026</v>
      </c>
      <c r="C549" t="str">
        <f>IF(ISBLANK('ENGAGEMENTS 2026'!C549),"",'ENGAGEMENTS 2026'!E549)</f>
        <v>CONTRAT</v>
      </c>
      <c r="D549" t="str">
        <f>IF(ISBLANK('ENGAGEMENTS 2026'!C549),"",'ENGAGEMENTS 2026'!G549)</f>
        <v>Agencement d’un stand de 66 M2 au Salon International de l’Édition et du livre (SIEL) ainsi que l’organisation de 05 récéptions pour 40 personnes</v>
      </c>
      <c r="E549" t="str">
        <f>IF(ISBLANK('ENGAGEMENTS 2026'!C549),"",'ENGAGEMENTS 2026'!I549)</f>
        <v>APPROUVE</v>
      </c>
      <c r="F549" t="str">
        <f>IF(ISBLANK('ENGAGEMENTS 2026'!C549),"",'ENGAGEMENTS 2026'!J549)</f>
        <v>394 CT/SNRT/2026</v>
      </c>
      <c r="G549" t="str">
        <f>IF(ISBLANK('ENGAGEMENTS 2026'!C549),"",'ENGAGEMENTS 2026'!M549)</f>
        <v>FONCTIONNEMENT</v>
      </c>
      <c r="H549" t="str">
        <f>IF(ISBLANK('ENGAGEMENTS 2026'!C549),"",'ENGAGEMENTS 2026'!AF549)</f>
        <v>ENGAGE</v>
      </c>
      <c r="I549" t="str">
        <f>IF(ISBLANK('ENGAGEMENTS 2026'!C549),"",'ENGAGEMENTS 2026'!H549)</f>
        <v>VALIDE</v>
      </c>
      <c r="J549" s="72">
        <f>IF(ISBLANK('ENGAGEMENTS 2026'!C549),"",IF(AND(OR($E549="INFRUCTUEUX",$E549="ANNULE"),$C549="AOO-M"),'ENGAGEMENTS 2026'!P549,IF($H549="EN COURS DE PREENGAGEMENT",'ENGAGEMENTS 2026'!O549,IF($H549="PREENGAGE",IF($E549="ATTRIBUE",'ENGAGEMENTS 2026'!AE549,'ENGAGEMENTS 2026'!O549),'ENGAGEMENTS 2026'!AE549))))</f>
        <v>318240</v>
      </c>
      <c r="K549" s="97">
        <f>IF(ISBLANK('ENGAGEMENTS 2026'!W549),"",'ENGAGEMENTS 2026'!W549)</f>
        <v>46135</v>
      </c>
      <c r="L549" s="73">
        <f t="shared" ca="1" si="16"/>
        <v>153</v>
      </c>
      <c r="M549" t="str">
        <f t="shared" si="17"/>
        <v>Engagé</v>
      </c>
      <c r="N549" t="str">
        <f>IF(ISBLANK('ENGAGEMENTS 2026'!C549),"",'ENGAGEMENTS 2026'!L549)</f>
        <v>Ordinaire</v>
      </c>
      <c r="O549" t="str">
        <f>IF(ISBLANK('ENGAGEMENTS 2026'!C549),"",'ENGAGEMENTS 2026'!M549)</f>
        <v>FONCTIONNEMENT</v>
      </c>
      <c r="P549" t="str">
        <f>IF(ISBLANK('ENGAGEMENTS 2026'!C549),"",'ENGAGEMENTS 2026'!K549)</f>
        <v>NON CONCERNE</v>
      </c>
      <c r="Q549" t="str">
        <f>IF($A549="","",IF(OR($E549="INFRUCTUEUX",$E549="ANNULE"),$A549&amp;"|"&amp;(COUNTIFS($A$2:$A549,$A549,$E$2:$E549,"INFRUCTUEUX")+COUNTIFS($A$2:$A549,$A549,$E$2:$E549,"ANNULE")),""))</f>
        <v/>
      </c>
    </row>
    <row r="550" spans="1:17" x14ac:dyDescent="0.25">
      <c r="A550" t="str">
        <f>IF(ISBLANK('ENGAGEMENTS 2026'!C550),"",IF('ENGAGEMENTS 2026'!C550="DTSI","DCT",'ENGAGEMENTS 2026'!C550))</f>
        <v>TDF-EXP&amp;MAIN</v>
      </c>
      <c r="B550" t="str">
        <f>IF(ISBLANK('ENGAGEMENTS 2026'!C550),"",'ENGAGEMENTS 2026'!D550)</f>
        <v>32 AOM/SNRT</v>
      </c>
      <c r="C550" t="str">
        <f>IF(ISBLANK('ENGAGEMENTS 2026'!C550),"",'ENGAGEMENTS 2026'!E550)</f>
        <v>AOO-M</v>
      </c>
      <c r="D550" t="str">
        <f>IF(ISBLANK('ENGAGEMENTS 2026'!C550),"",'ENGAGEMENTS 2026'!G550)</f>
        <v>Acquisition de matériel technique et informatique pour l’extension de l’outil digital de gestion des ressources techniques et humaines de l’exploitation et de la maintenance</v>
      </c>
      <c r="E550" t="str">
        <f>IF(ISBLANK('ENGAGEMENTS 2026'!C550),"",'ENGAGEMENTS 2026'!I550)</f>
        <v>INFRUCTUEUX</v>
      </c>
      <c r="F550">
        <f>IF(ISBLANK('ENGAGEMENTS 2026'!C550),"",'ENGAGEMENTS 2026'!J550)</f>
        <v>0</v>
      </c>
      <c r="G550" t="str">
        <f>IF(ISBLANK('ENGAGEMENTS 2026'!C550),"",'ENGAGEMENTS 2026'!M550)</f>
        <v>INVESTISSEMENT</v>
      </c>
      <c r="H550" t="str">
        <f>IF(ISBLANK('ENGAGEMENTS 2026'!C550),"",'ENGAGEMENTS 2026'!AF550)</f>
        <v>NON ENGAGE</v>
      </c>
      <c r="I550" t="str">
        <f>IF(ISBLANK('ENGAGEMENTS 2026'!C550),"",'ENGAGEMENTS 2026'!H550)</f>
        <v>INFRUCTUEUX</v>
      </c>
      <c r="J550" s="72">
        <f>IF(ISBLANK('ENGAGEMENTS 2026'!C550),"",IF(AND(OR($E550="INFRUCTUEUX",$E550="ANNULE"),$C550="AOO-M"),'ENGAGEMENTS 2026'!P550,IF($H550="EN COURS DE PREENGAGEMENT",'ENGAGEMENTS 2026'!O550,IF($H550="PREENGAGE",IF($E550="ATTRIBUE",'ENGAGEMENTS 2026'!AE550,'ENGAGEMENTS 2026'!O550),'ENGAGEMENTS 2026'!AE550))))</f>
        <v>540000</v>
      </c>
      <c r="K550" s="97">
        <f>IF(ISBLANK('ENGAGEMENTS 2026'!W550),"",'ENGAGEMENTS 2026'!W550)</f>
        <v>46080</v>
      </c>
      <c r="L550" s="73">
        <f t="shared" ca="1" si="16"/>
        <v>208</v>
      </c>
      <c r="M550" t="str">
        <f t="shared" si="17"/>
        <v>Clôturé sans suite</v>
      </c>
      <c r="N550" t="str">
        <f>IF(ISBLANK('ENGAGEMENTS 2026'!C550),"",'ENGAGEMENTS 2026'!L550)</f>
        <v>REPORT BUDGET ANNEE ANTERIEURE</v>
      </c>
      <c r="O550" t="str">
        <f>IF(ISBLANK('ENGAGEMENTS 2026'!C550),"",'ENGAGEMENTS 2026'!M550)</f>
        <v>INVESTISSEMENT</v>
      </c>
      <c r="P550" t="str">
        <f>IF(ISBLANK('ENGAGEMENTS 2026'!C550),"",'ENGAGEMENTS 2026'!K550)</f>
        <v>GENERAL</v>
      </c>
      <c r="Q550" t="str">
        <f>IF($A550="","",IF(OR($E550="INFRUCTUEUX",$E550="ANNULE"),$A550&amp;"|"&amp;(COUNTIFS($A$2:$A550,$A550,$E$2:$E550,"INFRUCTUEUX")+COUNTIFS($A$2:$A550,$A550,$E$2:$E550,"ANNULE")),""))</f>
        <v>TDF-EXP&amp;MAIN|3</v>
      </c>
    </row>
    <row r="551" spans="1:17" x14ac:dyDescent="0.25">
      <c r="A551" t="str">
        <f>IF(ISBLANK('ENGAGEMENTS 2026'!C551),"",IF('ENGAGEMENTS 2026'!C551="DTSI","DCT",'ENGAGEMENTS 2026'!C551))</f>
        <v>DCT</v>
      </c>
      <c r="B551" t="str">
        <f>IF(ISBLANK('ENGAGEMENTS 2026'!C551),"",'ENGAGEMENTS 2026'!D551)</f>
        <v>33 AOM/SNRT</v>
      </c>
      <c r="C551" t="str">
        <f>IF(ISBLANK('ENGAGEMENTS 2026'!C551),"",'ENGAGEMENTS 2026'!E551)</f>
        <v>AOO-M</v>
      </c>
      <c r="D551" t="str">
        <f>IF(ISBLANK('ENGAGEMENTS 2026'!C551),"",'ENGAGEMENTS 2026'!G551)</f>
        <v>La fourniture et la mise en service de serveurs haute performance destinés aux applications d’intelligence artificielle et d’apprentissage automatique pour les besoins de la SNRT</v>
      </c>
      <c r="E551" t="str">
        <f>IF(ISBLANK('ENGAGEMENTS 2026'!C551),"",'ENGAGEMENTS 2026'!I551)</f>
        <v>INFRUCTUEUX</v>
      </c>
      <c r="F551">
        <f>IF(ISBLANK('ENGAGEMENTS 2026'!C551),"",'ENGAGEMENTS 2026'!J551)</f>
        <v>0</v>
      </c>
      <c r="G551" t="str">
        <f>IF(ISBLANK('ENGAGEMENTS 2026'!C551),"",'ENGAGEMENTS 2026'!M551)</f>
        <v>INVESTISSEMENT</v>
      </c>
      <c r="H551" t="str">
        <f>IF(ISBLANK('ENGAGEMENTS 2026'!C551),"",'ENGAGEMENTS 2026'!AF551)</f>
        <v>NON ENGAGE</v>
      </c>
      <c r="I551" t="str">
        <f>IF(ISBLANK('ENGAGEMENTS 2026'!C551),"",'ENGAGEMENTS 2026'!H551)</f>
        <v>INFRUCTUEUX</v>
      </c>
      <c r="J551" s="72">
        <f>IF(ISBLANK('ENGAGEMENTS 2026'!C551),"",IF(AND(OR($E551="INFRUCTUEUX",$E551="ANNULE"),$C551="AOO-M"),'ENGAGEMENTS 2026'!P551,IF($H551="EN COURS DE PREENGAGEMENT",'ENGAGEMENTS 2026'!O551,IF($H551="PREENGAGE",IF($E551="ATTRIBUE",'ENGAGEMENTS 2026'!AE551,'ENGAGEMENTS 2026'!O551),'ENGAGEMENTS 2026'!AE551))))</f>
        <v>1906704</v>
      </c>
      <c r="K551" s="97">
        <f>IF(ISBLANK('ENGAGEMENTS 2026'!W551),"",'ENGAGEMENTS 2026'!W551)</f>
        <v>46140</v>
      </c>
      <c r="L551" s="73">
        <f t="shared" ca="1" si="16"/>
        <v>148</v>
      </c>
      <c r="M551" t="str">
        <f t="shared" si="17"/>
        <v>Clôturé sans suite</v>
      </c>
      <c r="N551" t="str">
        <f>IF(ISBLANK('ENGAGEMENTS 2026'!C551),"",'ENGAGEMENTS 2026'!L551)</f>
        <v>Ordinaire</v>
      </c>
      <c r="O551" t="str">
        <f>IF(ISBLANK('ENGAGEMENTS 2026'!C551),"",'ENGAGEMENTS 2026'!M551)</f>
        <v>INVESTISSEMENT</v>
      </c>
      <c r="P551" t="str">
        <f>IF(ISBLANK('ENGAGEMENTS 2026'!C551),"",'ENGAGEMENTS 2026'!K551)</f>
        <v>GENERAL</v>
      </c>
      <c r="Q551" t="str">
        <f>IF($A551="","",IF(OR($E551="INFRUCTUEUX",$E551="ANNULE"),$A551&amp;"|"&amp;(COUNTIFS($A$2:$A551,$A551,$E$2:$E551,"INFRUCTUEUX")+COUNTIFS($A$2:$A551,$A551,$E$2:$E551,"ANNULE")),""))</f>
        <v>DCT|9</v>
      </c>
    </row>
    <row r="552" spans="1:17" x14ac:dyDescent="0.25">
      <c r="A552" t="str">
        <f>IF(ISBLANK('ENGAGEMENTS 2026'!C552),"",IF('ENGAGEMENTS 2026'!C552="DTSI","DCT",'ENGAGEMENTS 2026'!C552))</f>
        <v>DCT</v>
      </c>
      <c r="B552" t="str">
        <f>IF(ISBLANK('ENGAGEMENTS 2026'!C552),"",'ENGAGEMENTS 2026'!D552)</f>
        <v>34 AOM/SNRT</v>
      </c>
      <c r="C552" t="str">
        <f>IF(ISBLANK('ENGAGEMENTS 2026'!C552),"",'ENGAGEMENTS 2026'!E552)</f>
        <v>AOO-M</v>
      </c>
      <c r="D552" t="str">
        <f>IF(ISBLANK('ENGAGEMENTS 2026'!C552),"",'ENGAGEMENTS 2026'!G552)</f>
        <v>Souscription à des abonnements annuels de licences de logiciels de création de contenu et outils basés sur l’intelligence artificielle au profit de la DCRPSD</v>
      </c>
      <c r="E552" t="str">
        <f>IF(ISBLANK('ENGAGEMENTS 2026'!C552),"",'ENGAGEMENTS 2026'!I552)</f>
        <v>ATTRIBUE</v>
      </c>
      <c r="F552">
        <f>IF(ISBLANK('ENGAGEMENTS 2026'!C552),"",'ENGAGEMENTS 2026'!J552)</f>
        <v>0</v>
      </c>
      <c r="G552" t="str">
        <f>IF(ISBLANK('ENGAGEMENTS 2026'!C552),"",'ENGAGEMENTS 2026'!M552)</f>
        <v>FONCTIONNEMENT</v>
      </c>
      <c r="H552" t="str">
        <f>IF(ISBLANK('ENGAGEMENTS 2026'!C552),"",'ENGAGEMENTS 2026'!AF552)</f>
        <v>ENGAGE</v>
      </c>
      <c r="I552" t="str">
        <f>IF(ISBLANK('ENGAGEMENTS 2026'!C552),"",'ENGAGEMENTS 2026'!H552)</f>
        <v>VALIDE</v>
      </c>
      <c r="J552" s="72">
        <f>IF(ISBLANK('ENGAGEMENTS 2026'!C552),"",IF(AND(OR($E552="INFRUCTUEUX",$E552="ANNULE"),$C552="AOO-M"),'ENGAGEMENTS 2026'!P552,IF($H552="EN COURS DE PREENGAGEMENT",'ENGAGEMENTS 2026'!O552,IF($H552="PREENGAGE",IF($E552="ATTRIBUE",'ENGAGEMENTS 2026'!AE552,'ENGAGEMENTS 2026'!O552),'ENGAGEMENTS 2026'!AE552))))</f>
        <v>119737.08</v>
      </c>
      <c r="K552" s="97">
        <f>IF(ISBLANK('ENGAGEMENTS 2026'!W552),"",'ENGAGEMENTS 2026'!W552)</f>
        <v>46140</v>
      </c>
      <c r="L552" s="73">
        <f t="shared" ca="1" si="16"/>
        <v>148</v>
      </c>
      <c r="M552" t="str">
        <f t="shared" si="17"/>
        <v>Engagé</v>
      </c>
      <c r="N552" t="str">
        <f>IF(ISBLANK('ENGAGEMENTS 2026'!C552),"",'ENGAGEMENTS 2026'!L552)</f>
        <v>Ordinaire</v>
      </c>
      <c r="O552" t="str">
        <f>IF(ISBLANK('ENGAGEMENTS 2026'!C552),"",'ENGAGEMENTS 2026'!M552)</f>
        <v>FONCTIONNEMENT</v>
      </c>
      <c r="P552" t="str">
        <f>IF(ISBLANK('ENGAGEMENTS 2026'!C552),"",'ENGAGEMENTS 2026'!K552)</f>
        <v>PME</v>
      </c>
      <c r="Q552" t="str">
        <f>IF($A552="","",IF(OR($E552="INFRUCTUEUX",$E552="ANNULE"),$A552&amp;"|"&amp;(COUNTIFS($A$2:$A552,$A552,$E$2:$E552,"INFRUCTUEUX")+COUNTIFS($A$2:$A552,$A552,$E$2:$E552,"ANNULE")),""))</f>
        <v/>
      </c>
    </row>
    <row r="553" spans="1:17" x14ac:dyDescent="0.25">
      <c r="A553" t="str">
        <f>IF(ISBLANK('ENGAGEMENTS 2026'!C553),"",IF('ENGAGEMENTS 2026'!C553="DTSI","DCT",'ENGAGEMENTS 2026'!C553))</f>
        <v>ARRIYADIA</v>
      </c>
      <c r="B553" t="str">
        <f>IF(ISBLANK('ENGAGEMENTS 2026'!C553),"",'ENGAGEMENTS 2026'!D553)</f>
        <v>01RE2026-DCCCA</v>
      </c>
      <c r="C553" t="str">
        <f>IF(ISBLANK('ENGAGEMENTS 2026'!C553),"",'ENGAGEMENTS 2026'!E553)</f>
        <v>CONTRAT</v>
      </c>
      <c r="D553" t="str">
        <f>IF(ISBLANK('ENGAGEMENTS 2026'!C553),"",'ENGAGEMENTS 2026'!G553)</f>
        <v>SAMIR BENCHEKROUN – CONSULTANT EN MATCHS DE FOOTBALL</v>
      </c>
      <c r="E553" t="str">
        <f>IF(ISBLANK('ENGAGEMENTS 2026'!C553),"",'ENGAGEMENTS 2026'!I553)</f>
        <v>APPROUVE</v>
      </c>
      <c r="F553">
        <f>IF(ISBLANK('ENGAGEMENTS 2026'!C553),"",'ENGAGEMENTS 2026'!J553)</f>
        <v>0</v>
      </c>
      <c r="G553" t="str">
        <f>IF(ISBLANK('ENGAGEMENTS 2026'!C553),"",'ENGAGEMENTS 2026'!M553)</f>
        <v>FONCTIONNEMENT</v>
      </c>
      <c r="H553" t="str">
        <f>IF(ISBLANK('ENGAGEMENTS 2026'!C553),"",'ENGAGEMENTS 2026'!AF553)</f>
        <v>ENGAGE</v>
      </c>
      <c r="I553" t="str">
        <f>IF(ISBLANK('ENGAGEMENTS 2026'!C553),"",'ENGAGEMENTS 2026'!H553)</f>
        <v>VALIDE</v>
      </c>
      <c r="J553" s="72">
        <f>IF(ISBLANK('ENGAGEMENTS 2026'!C553),"",IF(AND(OR($E553="INFRUCTUEUX",$E553="ANNULE"),$C553="AOO-M"),'ENGAGEMENTS 2026'!P553,IF($H553="EN COURS DE PREENGAGEMENT",'ENGAGEMENTS 2026'!O553,IF($H553="PREENGAGE",IF($E553="ATTRIBUE",'ENGAGEMENTS 2026'!AE553,'ENGAGEMENTS 2026'!O553),'ENGAGEMENTS 2026'!AE553))))</f>
        <v>150000</v>
      </c>
      <c r="K553" s="97">
        <f>IF(ISBLANK('ENGAGEMENTS 2026'!W553),"",'ENGAGEMENTS 2026'!W553)</f>
        <v>46087</v>
      </c>
      <c r="L553" s="73">
        <f t="shared" ca="1" si="16"/>
        <v>201</v>
      </c>
      <c r="M553" t="str">
        <f t="shared" si="17"/>
        <v>Engagé</v>
      </c>
      <c r="N553" t="str">
        <f>IF(ISBLANK('ENGAGEMENTS 2026'!C553),"",'ENGAGEMENTS 2026'!L553)</f>
        <v>Ordinaire</v>
      </c>
      <c r="O553" t="str">
        <f>IF(ISBLANK('ENGAGEMENTS 2026'!C553),"",'ENGAGEMENTS 2026'!M553)</f>
        <v>FONCTIONNEMENT</v>
      </c>
      <c r="P553" t="str">
        <f>IF(ISBLANK('ENGAGEMENTS 2026'!C553),"",'ENGAGEMENTS 2026'!K553)</f>
        <v>NON CONCERNE</v>
      </c>
      <c r="Q553" t="str">
        <f>IF($A553="","",IF(OR($E553="INFRUCTUEUX",$E553="ANNULE"),$A553&amp;"|"&amp;(COUNTIFS($A$2:$A553,$A553,$E$2:$E553,"INFRUCTUEUX")+COUNTIFS($A$2:$A553,$A553,$E$2:$E553,"ANNULE")),""))</f>
        <v/>
      </c>
    </row>
    <row r="554" spans="1:17" x14ac:dyDescent="0.25">
      <c r="A554" t="str">
        <f>IF(ISBLANK('ENGAGEMENTS 2026'!C554),"",IF('ENGAGEMENTS 2026'!C554="DTSI","DCT",'ENGAGEMENTS 2026'!C554))</f>
        <v>TAMAZIGHT</v>
      </c>
      <c r="B554" t="str">
        <f>IF(ISBLANK('ENGAGEMENTS 2026'!C554),"",'ENGAGEMENTS 2026'!D554)</f>
        <v>01RE2026-DCPCART</v>
      </c>
      <c r="C554" t="str">
        <f>IF(ISBLANK('ENGAGEMENTS 2026'!C554),"",'ENGAGEMENTS 2026'!E554)</f>
        <v>CONTRAT</v>
      </c>
      <c r="D554" t="str">
        <f>IF(ISBLANK('ENGAGEMENTS 2026'!C554),"",'ENGAGEMENTS 2026'!G554)</f>
        <v>SAIDA EL ALAOUI – JOURNALISTE</v>
      </c>
      <c r="E554" t="str">
        <f>IF(ISBLANK('ENGAGEMENTS 2026'!C554),"",'ENGAGEMENTS 2026'!I554)</f>
        <v>APPROUVE</v>
      </c>
      <c r="F554">
        <f>IF(ISBLANK('ENGAGEMENTS 2026'!C554),"",'ENGAGEMENTS 2026'!J554)</f>
        <v>0</v>
      </c>
      <c r="G554" t="str">
        <f>IF(ISBLANK('ENGAGEMENTS 2026'!C554),"",'ENGAGEMENTS 2026'!M554)</f>
        <v>FONCTIONNEMENT</v>
      </c>
      <c r="H554" t="str">
        <f>IF(ISBLANK('ENGAGEMENTS 2026'!C554),"",'ENGAGEMENTS 2026'!AF554)</f>
        <v>ENGAGE</v>
      </c>
      <c r="I554" t="str">
        <f>IF(ISBLANK('ENGAGEMENTS 2026'!C554),"",'ENGAGEMENTS 2026'!H554)</f>
        <v>VALIDE</v>
      </c>
      <c r="J554" s="72">
        <f>IF(ISBLANK('ENGAGEMENTS 2026'!C554),"",IF(AND(OR($E554="INFRUCTUEUX",$E554="ANNULE"),$C554="AOO-M"),'ENGAGEMENTS 2026'!P554,IF($H554="EN COURS DE PREENGAGEMENT",'ENGAGEMENTS 2026'!O554,IF($H554="PREENGAGE",IF($E554="ATTRIBUE",'ENGAGEMENTS 2026'!AE554,'ENGAGEMENTS 2026'!O554),'ENGAGEMENTS 2026'!AE554))))</f>
        <v>64000</v>
      </c>
      <c r="K554" s="97">
        <f>IF(ISBLANK('ENGAGEMENTS 2026'!W554),"",'ENGAGEMENTS 2026'!W554)</f>
        <v>46146</v>
      </c>
      <c r="L554" s="73">
        <f t="shared" ca="1" si="16"/>
        <v>142</v>
      </c>
      <c r="M554" t="str">
        <f t="shared" si="17"/>
        <v>Engagé</v>
      </c>
      <c r="N554" t="str">
        <f>IF(ISBLANK('ENGAGEMENTS 2026'!C554),"",'ENGAGEMENTS 2026'!L554)</f>
        <v>Ordinaire</v>
      </c>
      <c r="O554" t="str">
        <f>IF(ISBLANK('ENGAGEMENTS 2026'!C554),"",'ENGAGEMENTS 2026'!M554)</f>
        <v>FONCTIONNEMENT</v>
      </c>
      <c r="P554" t="str">
        <f>IF(ISBLANK('ENGAGEMENTS 2026'!C554),"",'ENGAGEMENTS 2026'!K554)</f>
        <v>NON CONCERNE</v>
      </c>
      <c r="Q554" t="str">
        <f>IF($A554="","",IF(OR($E554="INFRUCTUEUX",$E554="ANNULE"),$A554&amp;"|"&amp;(COUNTIFS($A$2:$A554,$A554,$E$2:$E554,"INFRUCTUEUX")+COUNTIFS($A$2:$A554,$A554,$E$2:$E554,"ANNULE")),""))</f>
        <v/>
      </c>
    </row>
    <row r="555" spans="1:17" x14ac:dyDescent="0.25">
      <c r="A555" t="str">
        <f>IF(ISBLANK('ENGAGEMENTS 2026'!C555),"",IF('ENGAGEMENTS 2026'!C555="DTSI","DCT",'ENGAGEMENTS 2026'!C555))</f>
        <v>DCPA</v>
      </c>
      <c r="B555" t="str">
        <f>IF(ISBLANK('ENGAGEMENTS 2026'!C555),"",'ENGAGEMENTS 2026'!D555)</f>
        <v>EXCLUSIVITÉ</v>
      </c>
      <c r="C555" t="str">
        <f>IF(ISBLANK('ENGAGEMENTS 2026'!C555),"",'ENGAGEMENTS 2026'!E555)</f>
        <v>CONTRAT</v>
      </c>
      <c r="D555" t="str">
        <f>IF(ISBLANK('ENGAGEMENTS 2026'!C555),"",'ENGAGEMENTS 2026'!G555)</f>
        <v>Cession des droits de diffusion des actualités et la couverture télévisée de la 14éme édition du Festival International du Film de Dakhla,  qui se tiendra du 06 au 12 Juin 2026,</v>
      </c>
      <c r="E555" t="str">
        <f>IF(ISBLANK('ENGAGEMENTS 2026'!C555),"",'ENGAGEMENTS 2026'!I555)</f>
        <v>APPROUVE</v>
      </c>
      <c r="F555" t="str">
        <f>IF(ISBLANK('ENGAGEMENTS 2026'!C555),"",'ENGAGEMENTS 2026'!J555)</f>
        <v>398 CT/SNRT/2026</v>
      </c>
      <c r="G555" t="str">
        <f>IF(ISBLANK('ENGAGEMENTS 2026'!C555),"",'ENGAGEMENTS 2026'!M555)</f>
        <v>FONCTIONNEMENT</v>
      </c>
      <c r="H555" t="str">
        <f>IF(ISBLANK('ENGAGEMENTS 2026'!C555),"",'ENGAGEMENTS 2026'!AF555)</f>
        <v>ENGAGE</v>
      </c>
      <c r="I555" t="str">
        <f>IF(ISBLANK('ENGAGEMENTS 2026'!C555),"",'ENGAGEMENTS 2026'!H555)</f>
        <v>VALIDE</v>
      </c>
      <c r="J555" s="72">
        <f>IF(ISBLANK('ENGAGEMENTS 2026'!C555),"",IF(AND(OR($E555="INFRUCTUEUX",$E555="ANNULE"),$C555="AOO-M"),'ENGAGEMENTS 2026'!P555,IF($H555="EN COURS DE PREENGAGEMENT",'ENGAGEMENTS 2026'!O555,IF($H555="PREENGAGE",IF($E555="ATTRIBUE",'ENGAGEMENTS 2026'!AE555,'ENGAGEMENTS 2026'!O555),'ENGAGEMENTS 2026'!AE555))))</f>
        <v>200000</v>
      </c>
      <c r="K555" s="97">
        <f>IF(ISBLANK('ENGAGEMENTS 2026'!W555),"",'ENGAGEMENTS 2026'!W555)</f>
        <v>46146</v>
      </c>
      <c r="L555" s="73">
        <f t="shared" ca="1" si="16"/>
        <v>142</v>
      </c>
      <c r="M555" t="str">
        <f t="shared" si="17"/>
        <v>Engagé</v>
      </c>
      <c r="N555" t="str">
        <f>IF(ISBLANK('ENGAGEMENTS 2026'!C555),"",'ENGAGEMENTS 2026'!L555)</f>
        <v>Ordinaire</v>
      </c>
      <c r="O555" t="str">
        <f>IF(ISBLANK('ENGAGEMENTS 2026'!C555),"",'ENGAGEMENTS 2026'!M555)</f>
        <v>FONCTIONNEMENT</v>
      </c>
      <c r="P555" t="str">
        <f>IF(ISBLANK('ENGAGEMENTS 2026'!C555),"",'ENGAGEMENTS 2026'!K555)</f>
        <v>NON CONCERNE</v>
      </c>
      <c r="Q555" t="str">
        <f>IF($A555="","",IF(OR($E555="INFRUCTUEUX",$E555="ANNULE"),$A555&amp;"|"&amp;(COUNTIFS($A$2:$A555,$A555,$E$2:$E555,"INFRUCTUEUX")+COUNTIFS($A$2:$A555,$A555,$E$2:$E555,"ANNULE")),""))</f>
        <v/>
      </c>
    </row>
    <row r="556" spans="1:17" x14ac:dyDescent="0.25">
      <c r="A556" t="str">
        <f>IF(ISBLANK('ENGAGEMENTS 2026'!C556),"",IF('ENGAGEMENTS 2026'!C556="DTSI","DCT",'ENGAGEMENTS 2026'!C556))</f>
        <v>DCT</v>
      </c>
      <c r="B556">
        <f>IF(ISBLANK('ENGAGEMENTS 2026'!C556),"",'ENGAGEMENTS 2026'!D556)</f>
        <v>0</v>
      </c>
      <c r="C556" t="str">
        <f>IF(ISBLANK('ENGAGEMENTS 2026'!C556),"",'ENGAGEMENTS 2026'!E556)</f>
        <v>BCL</v>
      </c>
      <c r="D556" t="str">
        <f>IF(ISBLANK('ENGAGEMENTS 2026'!C556),"",'ENGAGEMENTS 2026'!G556)</f>
        <v>Fourniture et mise en service de systèmes de commande sans fils pour optique de caméra pour les besoins des unités mobiles de la SNRT</v>
      </c>
      <c r="E556" t="str">
        <f>IF(ISBLANK('ENGAGEMENTS 2026'!C556),"",'ENGAGEMENTS 2026'!I556)</f>
        <v>APPROUVE</v>
      </c>
      <c r="F556" t="str">
        <f>IF(ISBLANK('ENGAGEMENTS 2026'!C556),"",'ENGAGEMENTS 2026'!J556)</f>
        <v>26000024 CL</v>
      </c>
      <c r="G556" t="str">
        <f>IF(ISBLANK('ENGAGEMENTS 2026'!C556),"",'ENGAGEMENTS 2026'!M556)</f>
        <v>INVESTISSEMENT</v>
      </c>
      <c r="H556" t="str">
        <f>IF(ISBLANK('ENGAGEMENTS 2026'!C556),"",'ENGAGEMENTS 2026'!AF556)</f>
        <v>ENGAGE</v>
      </c>
      <c r="I556" t="str">
        <f>IF(ISBLANK('ENGAGEMENTS 2026'!C556),"",'ENGAGEMENTS 2026'!H556)</f>
        <v>VALIDE</v>
      </c>
      <c r="J556" s="72">
        <f>IF(ISBLANK('ENGAGEMENTS 2026'!C556),"",IF(AND(OR($E556="INFRUCTUEUX",$E556="ANNULE"),$C556="AOO-M"),'ENGAGEMENTS 2026'!P556,IF($H556="EN COURS DE PREENGAGEMENT",'ENGAGEMENTS 2026'!O556,IF($H556="PREENGAGE",IF($E556="ATTRIBUE",'ENGAGEMENTS 2026'!AE556,'ENGAGEMENTS 2026'!O556),'ENGAGEMENTS 2026'!AE556))))</f>
        <v>83649.19</v>
      </c>
      <c r="K556" s="97">
        <f>IF(ISBLANK('ENGAGEMENTS 2026'!W556),"",'ENGAGEMENTS 2026'!W556)</f>
        <v>46133</v>
      </c>
      <c r="L556" s="73">
        <f t="shared" ca="1" si="16"/>
        <v>155</v>
      </c>
      <c r="M556" t="str">
        <f t="shared" si="17"/>
        <v>Engagé</v>
      </c>
      <c r="N556" t="str">
        <f>IF(ISBLANK('ENGAGEMENTS 2026'!C556),"",'ENGAGEMENTS 2026'!L556)</f>
        <v>Ordinaire</v>
      </c>
      <c r="O556" t="str">
        <f>IF(ISBLANK('ENGAGEMENTS 2026'!C556),"",'ENGAGEMENTS 2026'!M556)</f>
        <v>INVESTISSEMENT</v>
      </c>
      <c r="P556" t="str">
        <f>IF(ISBLANK('ENGAGEMENTS 2026'!C556),"",'ENGAGEMENTS 2026'!K556)</f>
        <v>NON CONCERNE</v>
      </c>
      <c r="Q556" t="str">
        <f>IF($A556="","",IF(OR($E556="INFRUCTUEUX",$E556="ANNULE"),$A556&amp;"|"&amp;(COUNTIFS($A$2:$A556,$A556,$E$2:$E556,"INFRUCTUEUX")+COUNTIFS($A$2:$A556,$A556,$E$2:$E556,"ANNULE")),""))</f>
        <v/>
      </c>
    </row>
    <row r="557" spans="1:17" x14ac:dyDescent="0.25">
      <c r="A557" t="str">
        <f>IF(ISBLANK('ENGAGEMENTS 2026'!C557),"",IF('ENGAGEMENTS 2026'!C557="DTSI","DCT",'ENGAGEMENTS 2026'!C557))</f>
        <v>DCT</v>
      </c>
      <c r="B557" t="str">
        <f>IF(ISBLANK('ENGAGEMENTS 2026'!C557),"",'ENGAGEMENTS 2026'!D557)</f>
        <v>37 AOM/SNRT</v>
      </c>
      <c r="C557" t="str">
        <f>IF(ISBLANK('ENGAGEMENTS 2026'!C557),"",'ENGAGEMENTS 2026'!E557)</f>
        <v>AOO-M</v>
      </c>
      <c r="D557" t="str">
        <f>IF(ISBLANK('ENGAGEMENTS 2026'!C557),"",'ENGAGEMENTS 2026'!G557)</f>
        <v>L'élaboration du Schéma Directeur des Systèmes d'information (SDSI) de la Société Nationale de Radiodiffusion et de Télévision.</v>
      </c>
      <c r="E557" t="str">
        <f>IF(ISBLANK('ENGAGEMENTS 2026'!C557),"",'ENGAGEMENTS 2026'!I557)</f>
        <v>ATTRIBUE</v>
      </c>
      <c r="F557">
        <f>IF(ISBLANK('ENGAGEMENTS 2026'!C557),"",'ENGAGEMENTS 2026'!J557)</f>
        <v>0</v>
      </c>
      <c r="G557" t="str">
        <f>IF(ISBLANK('ENGAGEMENTS 2026'!C557),"",'ENGAGEMENTS 2026'!M557)</f>
        <v>INVESTISSEMENT</v>
      </c>
      <c r="H557" t="str">
        <f>IF(ISBLANK('ENGAGEMENTS 2026'!C557),"",'ENGAGEMENTS 2026'!AF557)</f>
        <v>PREENGAGE</v>
      </c>
      <c r="I557" t="str">
        <f>IF(ISBLANK('ENGAGEMENTS 2026'!C557),"",'ENGAGEMENTS 2026'!H557)</f>
        <v>VALIDE</v>
      </c>
      <c r="J557" s="72">
        <f>IF(ISBLANK('ENGAGEMENTS 2026'!C557),"",IF(AND(OR($E557="INFRUCTUEUX",$E557="ANNULE"),$C557="AOO-M"),'ENGAGEMENTS 2026'!P557,IF($H557="EN COURS DE PREENGAGEMENT",'ENGAGEMENTS 2026'!O557,IF($H557="PREENGAGE",IF($E557="ATTRIBUE",'ENGAGEMENTS 2026'!AE557,'ENGAGEMENTS 2026'!O557),'ENGAGEMENTS 2026'!AE557))))</f>
        <v>705900</v>
      </c>
      <c r="K557" s="97">
        <f>IF(ISBLANK('ENGAGEMENTS 2026'!W557),"",'ENGAGEMENTS 2026'!W557)</f>
        <v>46147</v>
      </c>
      <c r="L557" s="73">
        <f t="shared" ca="1" si="16"/>
        <v>141</v>
      </c>
      <c r="M557" t="str">
        <f t="shared" si="17"/>
        <v>En cours</v>
      </c>
      <c r="N557" t="str">
        <f>IF(ISBLANK('ENGAGEMENTS 2026'!C557),"",'ENGAGEMENTS 2026'!L557)</f>
        <v>Ordinaire</v>
      </c>
      <c r="O557" t="str">
        <f>IF(ISBLANK('ENGAGEMENTS 2026'!C557),"",'ENGAGEMENTS 2026'!M557)</f>
        <v>INVESTISSEMENT</v>
      </c>
      <c r="P557" t="str">
        <f>IF(ISBLANK('ENGAGEMENTS 2026'!C557),"",'ENGAGEMENTS 2026'!K557)</f>
        <v>GENERAL</v>
      </c>
      <c r="Q557" t="str">
        <f>IF($A557="","",IF(OR($E557="INFRUCTUEUX",$E557="ANNULE"),$A557&amp;"|"&amp;(COUNTIFS($A$2:$A557,$A557,$E$2:$E557,"INFRUCTUEUX")+COUNTIFS($A$2:$A557,$A557,$E$2:$E557,"ANNULE")),""))</f>
        <v/>
      </c>
    </row>
    <row r="558" spans="1:17" x14ac:dyDescent="0.25">
      <c r="A558" t="str">
        <f>IF(ISBLANK('ENGAGEMENTS 2026'!C558),"",IF('ENGAGEMENTS 2026'!C558="DTSI","DCT",'ENGAGEMENTS 2026'!C558))</f>
        <v>DCT</v>
      </c>
      <c r="B558" t="str">
        <f>IF(ISBLANK('ENGAGEMENTS 2026'!C558),"",'ENGAGEMENTS 2026'!D558)</f>
        <v>38 AOM/SNRT</v>
      </c>
      <c r="C558" t="str">
        <f>IF(ISBLANK('ENGAGEMENTS 2026'!C558),"",'ENGAGEMENTS 2026'!E558)</f>
        <v>AOO-M</v>
      </c>
      <c r="D558" t="str">
        <f>IF(ISBLANK('ENGAGEMENTS 2026'!C558),"",'ENGAGEMENTS 2026'!G558)</f>
        <v>La fourniture et la mise en service de lecteurs LTO destinés aux besoins d’archivage de la SNRT</v>
      </c>
      <c r="E558" t="str">
        <f>IF(ISBLANK('ENGAGEMENTS 2026'!C558),"",'ENGAGEMENTS 2026'!I558)</f>
        <v>INFRUCTUEUX</v>
      </c>
      <c r="F558">
        <f>IF(ISBLANK('ENGAGEMENTS 2026'!C558),"",'ENGAGEMENTS 2026'!J558)</f>
        <v>0</v>
      </c>
      <c r="G558" t="str">
        <f>IF(ISBLANK('ENGAGEMENTS 2026'!C558),"",'ENGAGEMENTS 2026'!M558)</f>
        <v>INVESTISSEMENT</v>
      </c>
      <c r="H558" t="str">
        <f>IF(ISBLANK('ENGAGEMENTS 2026'!C558),"",'ENGAGEMENTS 2026'!AF558)</f>
        <v>NON ENGAGE</v>
      </c>
      <c r="I558" t="str">
        <f>IF(ISBLANK('ENGAGEMENTS 2026'!C558),"",'ENGAGEMENTS 2026'!H558)</f>
        <v>INFRUCTUEUX</v>
      </c>
      <c r="J558" s="72">
        <f>IF(ISBLANK('ENGAGEMENTS 2026'!C558),"",IF(AND(OR($E558="INFRUCTUEUX",$E558="ANNULE"),$C558="AOO-M"),'ENGAGEMENTS 2026'!P558,IF($H558="EN COURS DE PREENGAGEMENT",'ENGAGEMENTS 2026'!O558,IF($H558="PREENGAGE",IF($E558="ATTRIBUE",'ENGAGEMENTS 2026'!AE558,'ENGAGEMENTS 2026'!O558),'ENGAGEMENTS 2026'!AE558))))</f>
        <v>367296</v>
      </c>
      <c r="K558" s="97">
        <f>IF(ISBLANK('ENGAGEMENTS 2026'!W558),"",'ENGAGEMENTS 2026'!W558)</f>
        <v>46147</v>
      </c>
      <c r="L558" s="73">
        <f t="shared" ca="1" si="16"/>
        <v>141</v>
      </c>
      <c r="M558" t="str">
        <f t="shared" si="17"/>
        <v>Clôturé sans suite</v>
      </c>
      <c r="N558" t="str">
        <f>IF(ISBLANK('ENGAGEMENTS 2026'!C558),"",'ENGAGEMENTS 2026'!L558)</f>
        <v>Ordinaire</v>
      </c>
      <c r="O558" t="str">
        <f>IF(ISBLANK('ENGAGEMENTS 2026'!C558),"",'ENGAGEMENTS 2026'!M558)</f>
        <v>INVESTISSEMENT</v>
      </c>
      <c r="P558" t="str">
        <f>IF(ISBLANK('ENGAGEMENTS 2026'!C558),"",'ENGAGEMENTS 2026'!K558)</f>
        <v>GENERAL</v>
      </c>
      <c r="Q558" t="str">
        <f>IF($A558="","",IF(OR($E558="INFRUCTUEUX",$E558="ANNULE"),$A558&amp;"|"&amp;(COUNTIFS($A$2:$A558,$A558,$E$2:$E558,"INFRUCTUEUX")+COUNTIFS($A$2:$A558,$A558,$E$2:$E558,"ANNULE")),""))</f>
        <v>DCT|10</v>
      </c>
    </row>
    <row r="559" spans="1:17" x14ac:dyDescent="0.25">
      <c r="A559" t="str">
        <f>IF(ISBLANK('ENGAGEMENTS 2026'!C559),"",IF('ENGAGEMENTS 2026'!C559="DTSI","DCT",'ENGAGEMENTS 2026'!C559))</f>
        <v>TDF -SITES</v>
      </c>
      <c r="B559" t="str">
        <f>IF(ISBLANK('ENGAGEMENTS 2026'!C559),"",'ENGAGEMENTS 2026'!D559)</f>
        <v>39 AOM/SNRT</v>
      </c>
      <c r="C559" t="str">
        <f>IF(ISBLANK('ENGAGEMENTS 2026'!C559),"",'ENGAGEMENTS 2026'!E559)</f>
        <v>AOO-M</v>
      </c>
      <c r="D559" t="str">
        <f>IF(ISBLANK('ENGAGEMENTS 2026'!C559),"",'ENGAGEMENTS 2026'!G559)</f>
        <v>Fourniture, installation, paramétrage et mise en service de batteries pour onduleurs existants de marque EATON déployés au siége SNRT à Rabat</v>
      </c>
      <c r="E559" t="str">
        <f>IF(ISBLANK('ENGAGEMENTS 2026'!C559),"",'ENGAGEMENTS 2026'!I559)</f>
        <v>PHASE AOO</v>
      </c>
      <c r="F559">
        <f>IF(ISBLANK('ENGAGEMENTS 2026'!C559),"",'ENGAGEMENTS 2026'!J559)</f>
        <v>0</v>
      </c>
      <c r="G559" t="str">
        <f>IF(ISBLANK('ENGAGEMENTS 2026'!C559),"",'ENGAGEMENTS 2026'!M559)</f>
        <v>FONCTIONNEMENT</v>
      </c>
      <c r="H559" t="str">
        <f>IF(ISBLANK('ENGAGEMENTS 2026'!C559),"",'ENGAGEMENTS 2026'!AF559)</f>
        <v>PREENGAGE</v>
      </c>
      <c r="I559" t="str">
        <f>IF(ISBLANK('ENGAGEMENTS 2026'!C559),"",'ENGAGEMENTS 2026'!H559)</f>
        <v>VALIDE</v>
      </c>
      <c r="J559" s="72">
        <f>IF(ISBLANK('ENGAGEMENTS 2026'!C559),"",IF(AND(OR($E559="INFRUCTUEUX",$E559="ANNULE"),$C559="AOO-M"),'ENGAGEMENTS 2026'!P559,IF($H559="EN COURS DE PREENGAGEMENT",'ENGAGEMENTS 2026'!O559,IF($H559="PREENGAGE",IF($E559="ATTRIBUE",'ENGAGEMENTS 2026'!AE559,'ENGAGEMENTS 2026'!O559),'ENGAGEMENTS 2026'!AE559))))</f>
        <v>952473.59999999998</v>
      </c>
      <c r="K559" s="97" t="str">
        <f>IF(ISBLANK('ENGAGEMENTS 2026'!W559),"",'ENGAGEMENTS 2026'!W559)</f>
        <v/>
      </c>
      <c r="L559" s="73" t="str">
        <f t="shared" ca="1" si="16"/>
        <v/>
      </c>
      <c r="M559" t="str">
        <f t="shared" si="17"/>
        <v>En cours</v>
      </c>
      <c r="N559" t="str">
        <f>IF(ISBLANK('ENGAGEMENTS 2026'!C559),"",'ENGAGEMENTS 2026'!L559)</f>
        <v>Ordinaire</v>
      </c>
      <c r="O559" t="str">
        <f>IF(ISBLANK('ENGAGEMENTS 2026'!C559),"",'ENGAGEMENTS 2026'!M559)</f>
        <v>FONCTIONNEMENT</v>
      </c>
      <c r="P559" t="str">
        <f>IF(ISBLANK('ENGAGEMENTS 2026'!C559),"",'ENGAGEMENTS 2026'!K559)</f>
        <v>GENERAL</v>
      </c>
      <c r="Q559" t="str">
        <f>IF($A559="","",IF(OR($E559="INFRUCTUEUX",$E559="ANNULE"),$A559&amp;"|"&amp;(COUNTIFS($A$2:$A559,$A559,$E$2:$E559,"INFRUCTUEUX")+COUNTIFS($A$2:$A559,$A559,$E$2:$E559,"ANNULE")),""))</f>
        <v/>
      </c>
    </row>
    <row r="560" spans="1:17" x14ac:dyDescent="0.25">
      <c r="A560" t="str">
        <f>IF(ISBLANK('ENGAGEMENTS 2026'!C560),"",IF('ENGAGEMENTS 2026'!C560="DTSI","DCT",'ENGAGEMENTS 2026'!C560))</f>
        <v>TDF -SITES</v>
      </c>
      <c r="B560">
        <f>IF(ISBLANK('ENGAGEMENTS 2026'!C560),"",'ENGAGEMENTS 2026'!D560)</f>
        <v>0</v>
      </c>
      <c r="C560" t="str">
        <f>IF(ISBLANK('ENGAGEMENTS 2026'!C560),"",'ENGAGEMENTS 2026'!E560)</f>
        <v>AOO-M</v>
      </c>
      <c r="D560" t="str">
        <f>IF(ISBLANK('ENGAGEMENTS 2026'!C560),"",'ENGAGEMENTS 2026'!G560)</f>
        <v>Élaboration des études techniques et suivi des travaux d’installation d’un pylône auto-stable de 55m de hauteur au site SNRT TAOURIRT (P.TAOURIRT)</v>
      </c>
      <c r="E560" t="str">
        <f>IF(ISBLANK('ENGAGEMENTS 2026'!C560),"",'ENGAGEMENTS 2026'!I560)</f>
        <v>EN SIGNATURE</v>
      </c>
      <c r="F560">
        <f>IF(ISBLANK('ENGAGEMENTS 2026'!C560),"",'ENGAGEMENTS 2026'!J560)</f>
        <v>0</v>
      </c>
      <c r="G560" t="str">
        <f>IF(ISBLANK('ENGAGEMENTS 2026'!C560),"",'ENGAGEMENTS 2026'!M560)</f>
        <v>INVESTISSEMENT</v>
      </c>
      <c r="H560" t="str">
        <f>IF(ISBLANK('ENGAGEMENTS 2026'!C560),"",'ENGAGEMENTS 2026'!AF560)</f>
        <v>EN COURS DE PREENGAGEMENT</v>
      </c>
      <c r="I560" t="str">
        <f>IF(ISBLANK('ENGAGEMENTS 2026'!C560),"",'ENGAGEMENTS 2026'!H560)</f>
        <v>EN SIGNATURE</v>
      </c>
      <c r="J560" s="72">
        <f>IF(ISBLANK('ENGAGEMENTS 2026'!C560),"",IF(AND(OR($E560="INFRUCTUEUX",$E560="ANNULE"),$C560="AOO-M"),'ENGAGEMENTS 2026'!P560,IF($H560="EN COURS DE PREENGAGEMENT",'ENGAGEMENTS 2026'!O560,IF($H560="PREENGAGE",IF($E560="ATTRIBUE",'ENGAGEMENTS 2026'!AE560,'ENGAGEMENTS 2026'!O560),'ENGAGEMENTS 2026'!AE560))))</f>
        <v>86400</v>
      </c>
      <c r="K560" s="97">
        <f>IF(ISBLANK('ENGAGEMENTS 2026'!W560),"",'ENGAGEMENTS 2026'!W560)</f>
        <v>46198</v>
      </c>
      <c r="L560" s="73">
        <f t="shared" ca="1" si="16"/>
        <v>90</v>
      </c>
      <c r="M560" t="str">
        <f t="shared" si="17"/>
        <v>En cours</v>
      </c>
      <c r="N560" t="str">
        <f>IF(ISBLANK('ENGAGEMENTS 2026'!C560),"",'ENGAGEMENTS 2026'!L560)</f>
        <v>Ordinaire</v>
      </c>
      <c r="O560" t="str">
        <f>IF(ISBLANK('ENGAGEMENTS 2026'!C560),"",'ENGAGEMENTS 2026'!M560)</f>
        <v>INVESTISSEMENT</v>
      </c>
      <c r="P560" t="str">
        <f>IF(ISBLANK('ENGAGEMENTS 2026'!C560),"",'ENGAGEMENTS 2026'!K560)</f>
        <v>GENERAL</v>
      </c>
      <c r="Q560" t="str">
        <f>IF($A560="","",IF(OR($E560="INFRUCTUEUX",$E560="ANNULE"),$A560&amp;"|"&amp;(COUNTIFS($A$2:$A560,$A560,$E$2:$E560,"INFRUCTUEUX")+COUNTIFS($A$2:$A560,$A560,$E$2:$E560,"ANNULE")),""))</f>
        <v/>
      </c>
    </row>
    <row r="561" spans="1:17" x14ac:dyDescent="0.25">
      <c r="A561" t="str">
        <f>IF(ISBLANK('ENGAGEMENTS 2026'!C561),"",IF('ENGAGEMENTS 2026'!C561="DTSI","DCT",'ENGAGEMENTS 2026'!C561))</f>
        <v>DCPA</v>
      </c>
      <c r="B561" t="str">
        <f>IF(ISBLANK('ENGAGEMENTS 2026'!C561),"",'ENGAGEMENTS 2026'!D561)</f>
        <v xml:space="preserve">PV N° : 01RE2025-DCPA </v>
      </c>
      <c r="C561" t="str">
        <f>IF(ISBLANK('ENGAGEMENTS 2026'!C561),"",'ENGAGEMENTS 2026'!E561)</f>
        <v>CONTRAT</v>
      </c>
      <c r="D561" t="str">
        <f>IF(ISBLANK('ENGAGEMENTS 2026'!C561),"",'ENGAGEMENTS 2026'!G561)</f>
        <v>AZIZ BENISSAAD – Ecriture de commentaires de l’émission interne « الغالية بلادي »</v>
      </c>
      <c r="E561" t="str">
        <f>IF(ISBLANK('ENGAGEMENTS 2026'!C561),"",'ENGAGEMENTS 2026'!I561)</f>
        <v>APPROUVE</v>
      </c>
      <c r="F561">
        <f>IF(ISBLANK('ENGAGEMENTS 2026'!C561),"",'ENGAGEMENTS 2026'!J561)</f>
        <v>0</v>
      </c>
      <c r="G561" t="str">
        <f>IF(ISBLANK('ENGAGEMENTS 2026'!C561),"",'ENGAGEMENTS 2026'!M561)</f>
        <v>FONCTIONNEMENT</v>
      </c>
      <c r="H561" t="str">
        <f>IF(ISBLANK('ENGAGEMENTS 2026'!C561),"",'ENGAGEMENTS 2026'!AF561)</f>
        <v>ENGAGE</v>
      </c>
      <c r="I561" t="str">
        <f>IF(ISBLANK('ENGAGEMENTS 2026'!C561),"",'ENGAGEMENTS 2026'!H561)</f>
        <v>VALIDE</v>
      </c>
      <c r="J561" s="72">
        <f>IF(ISBLANK('ENGAGEMENTS 2026'!C561),"",IF(AND(OR($E561="INFRUCTUEUX",$E561="ANNULE"),$C561="AOO-M"),'ENGAGEMENTS 2026'!P561,IF($H561="EN COURS DE PREENGAGEMENT",'ENGAGEMENTS 2026'!O561,IF($H561="PREENGAGE",IF($E561="ATTRIBUE",'ENGAGEMENTS 2026'!AE561,'ENGAGEMENTS 2026'!O561),'ENGAGEMENTS 2026'!AE561))))</f>
        <v>50071.4</v>
      </c>
      <c r="K561" s="97" t="str">
        <f>IF(ISBLANK('ENGAGEMENTS 2026'!W561),"",'ENGAGEMENTS 2026'!W561)</f>
        <v/>
      </c>
      <c r="L561" s="73" t="str">
        <f t="shared" ca="1" si="16"/>
        <v/>
      </c>
      <c r="M561" t="str">
        <f t="shared" si="17"/>
        <v>Engagé</v>
      </c>
      <c r="N561" t="str">
        <f>IF(ISBLANK('ENGAGEMENTS 2026'!C561),"",'ENGAGEMENTS 2026'!L561)</f>
        <v>Ordinaire</v>
      </c>
      <c r="O561" t="str">
        <f>IF(ISBLANK('ENGAGEMENTS 2026'!C561),"",'ENGAGEMENTS 2026'!M561)</f>
        <v>FONCTIONNEMENT</v>
      </c>
      <c r="P561" t="str">
        <f>IF(ISBLANK('ENGAGEMENTS 2026'!C561),"",'ENGAGEMENTS 2026'!K561)</f>
        <v>NON CONCERNE</v>
      </c>
      <c r="Q561" t="str">
        <f>IF($A561="","",IF(OR($E561="INFRUCTUEUX",$E561="ANNULE"),$A561&amp;"|"&amp;(COUNTIFS($A$2:$A561,$A561,$E$2:$E561,"INFRUCTUEUX")+COUNTIFS($A$2:$A561,$A561,$E$2:$E561,"ANNULE")),""))</f>
        <v/>
      </c>
    </row>
    <row r="562" spans="1:17" x14ac:dyDescent="0.25">
      <c r="A562" t="str">
        <f>IF(ISBLANK('ENGAGEMENTS 2026'!C562),"",IF('ENGAGEMENTS 2026'!C562="DTSI","DCT",'ENGAGEMENTS 2026'!C562))</f>
        <v>DPMG</v>
      </c>
      <c r="B562" t="str">
        <f>IF(ISBLANK('ENGAGEMENTS 2026'!C562),"",'ENGAGEMENTS 2026'!D562)</f>
        <v>36 AOM/SNRT</v>
      </c>
      <c r="C562" t="str">
        <f>IF(ISBLANK('ENGAGEMENTS 2026'!C562),"",'ENGAGEMENTS 2026'!E562)</f>
        <v>AOO-M</v>
      </c>
      <c r="D562" t="str">
        <f>IF(ISBLANK('ENGAGEMENTS 2026'!C562),"",'ENGAGEMENTS 2026'!G562)</f>
        <v>Achat d’habillement pour le personnel de la SNRT (Journalistes, Caméramen, Techniciens et Chauffeurs</v>
      </c>
      <c r="E562" t="str">
        <f>IF(ISBLANK('ENGAGEMENTS 2026'!C562),"",'ENGAGEMENTS 2026'!I562)</f>
        <v>APPROUVE</v>
      </c>
      <c r="F562">
        <f>IF(ISBLANK('ENGAGEMENTS 2026'!C562),"",'ENGAGEMENTS 2026'!J562)</f>
        <v>0</v>
      </c>
      <c r="G562" t="str">
        <f>IF(ISBLANK('ENGAGEMENTS 2026'!C562),"",'ENGAGEMENTS 2026'!M562)</f>
        <v>FONCTIONNEMENT</v>
      </c>
      <c r="H562" t="str">
        <f>IF(ISBLANK('ENGAGEMENTS 2026'!C562),"",'ENGAGEMENTS 2026'!AF562)</f>
        <v>ENGAGE</v>
      </c>
      <c r="I562" t="str">
        <f>IF(ISBLANK('ENGAGEMENTS 2026'!C562),"",'ENGAGEMENTS 2026'!H562)</f>
        <v>VALIDE</v>
      </c>
      <c r="J562" s="72">
        <f>IF(ISBLANK('ENGAGEMENTS 2026'!C562),"",IF(AND(OR($E562="INFRUCTUEUX",$E562="ANNULE"),$C562="AOO-M"),'ENGAGEMENTS 2026'!P562,IF($H562="EN COURS DE PREENGAGEMENT",'ENGAGEMENTS 2026'!O562,IF($H562="PREENGAGE",IF($E562="ATTRIBUE",'ENGAGEMENTS 2026'!AE562,'ENGAGEMENTS 2026'!O562),'ENGAGEMENTS 2026'!AE562))))</f>
        <v>674520</v>
      </c>
      <c r="K562" s="97">
        <f>IF(ISBLANK('ENGAGEMENTS 2026'!W562),"",'ENGAGEMENTS 2026'!W562)</f>
        <v>46150</v>
      </c>
      <c r="L562" s="73">
        <f t="shared" ca="1" si="16"/>
        <v>138</v>
      </c>
      <c r="M562" t="str">
        <f t="shared" si="17"/>
        <v>Engagé</v>
      </c>
      <c r="N562" t="str">
        <f>IF(ISBLANK('ENGAGEMENTS 2026'!C562),"",'ENGAGEMENTS 2026'!L562)</f>
        <v>Ordinaire</v>
      </c>
      <c r="O562" t="str">
        <f>IF(ISBLANK('ENGAGEMENTS 2026'!C562),"",'ENGAGEMENTS 2026'!M562)</f>
        <v>FONCTIONNEMENT</v>
      </c>
      <c r="P562" t="str">
        <f>IF(ISBLANK('ENGAGEMENTS 2026'!C562),"",'ENGAGEMENTS 2026'!K562)</f>
        <v>GENERAL</v>
      </c>
      <c r="Q562" t="str">
        <f>IF($A562="","",IF(OR($E562="INFRUCTUEUX",$E562="ANNULE"),$A562&amp;"|"&amp;(COUNTIFS($A$2:$A562,$A562,$E$2:$E562,"INFRUCTUEUX")+COUNTIFS($A$2:$A562,$A562,$E$2:$E562,"ANNULE")),""))</f>
        <v/>
      </c>
    </row>
    <row r="563" spans="1:17" x14ac:dyDescent="0.25">
      <c r="A563" t="str">
        <f>IF(ISBLANK('ENGAGEMENTS 2026'!C563),"",IF('ENGAGEMENTS 2026'!C563="DTSI","DCT",'ENGAGEMENTS 2026'!C563))</f>
        <v>DACG</v>
      </c>
      <c r="B563" t="str">
        <f>IF(ISBLANK('ENGAGEMENTS 2026'!C563),"",'ENGAGEMENTS 2026'!D563)</f>
        <v>AOM/SNRT</v>
      </c>
      <c r="C563" t="str">
        <f>IF(ISBLANK('ENGAGEMENTS 2026'!C563),"",'ENGAGEMENTS 2026'!E563)</f>
        <v>AOO-M</v>
      </c>
      <c r="D563" t="str">
        <f>IF(ISBLANK('ENGAGEMENTS 2026'!C563),"",'ENGAGEMENTS 2026'!G563)</f>
        <v>Élaboration de la cartographie des risques de la SNRT et déploiement du dispositif de suivi et de mise à jour y afférent</v>
      </c>
      <c r="E563" t="str">
        <f>IF(ISBLANK('ENGAGEMENTS 2026'!C563),"",'ENGAGEMENTS 2026'!I563)</f>
        <v>EN SIGNATURE</v>
      </c>
      <c r="F563">
        <f>IF(ISBLANK('ENGAGEMENTS 2026'!C563),"",'ENGAGEMENTS 2026'!J563)</f>
        <v>0</v>
      </c>
      <c r="G563" t="str">
        <f>IF(ISBLANK('ENGAGEMENTS 2026'!C563),"",'ENGAGEMENTS 2026'!M563)</f>
        <v>FONCTIONNEMENT</v>
      </c>
      <c r="H563" t="str">
        <f>IF(ISBLANK('ENGAGEMENTS 2026'!C563),"",'ENGAGEMENTS 2026'!AF563)</f>
        <v>EN COURS DE PREENGAGEMENT</v>
      </c>
      <c r="I563" t="str">
        <f>IF(ISBLANK('ENGAGEMENTS 2026'!C563),"",'ENGAGEMENTS 2026'!H563)</f>
        <v>EN SIGNATURE</v>
      </c>
      <c r="J563" s="72">
        <f>IF(ISBLANK('ENGAGEMENTS 2026'!C563),"",IF(AND(OR($E563="INFRUCTUEUX",$E563="ANNULE"),$C563="AOO-M"),'ENGAGEMENTS 2026'!P563,IF($H563="EN COURS DE PREENGAGEMENT",'ENGAGEMENTS 2026'!O563,IF($H563="PREENGAGE",IF($E563="ATTRIBUE",'ENGAGEMENTS 2026'!AE563,'ENGAGEMENTS 2026'!O563),'ENGAGEMENTS 2026'!AE563))))</f>
        <v>144000</v>
      </c>
      <c r="K563" s="97">
        <f>IF(ISBLANK('ENGAGEMENTS 2026'!W563),"",'ENGAGEMENTS 2026'!W563)</f>
        <v>46192</v>
      </c>
      <c r="L563" s="73">
        <f t="shared" ca="1" si="16"/>
        <v>96</v>
      </c>
      <c r="M563" t="str">
        <f t="shared" si="17"/>
        <v>En cours</v>
      </c>
      <c r="N563" t="str">
        <f>IF(ISBLANK('ENGAGEMENTS 2026'!C563),"",'ENGAGEMENTS 2026'!L563)</f>
        <v>Ordinaire</v>
      </c>
      <c r="O563" t="str">
        <f>IF(ISBLANK('ENGAGEMENTS 2026'!C563),"",'ENGAGEMENTS 2026'!M563)</f>
        <v>FONCTIONNEMENT</v>
      </c>
      <c r="P563" t="str">
        <f>IF(ISBLANK('ENGAGEMENTS 2026'!C563),"",'ENGAGEMENTS 2026'!K563)</f>
        <v>PME</v>
      </c>
      <c r="Q563" t="str">
        <f>IF($A563="","",IF(OR($E563="INFRUCTUEUX",$E563="ANNULE"),$A563&amp;"|"&amp;(COUNTIFS($A$2:$A563,$A563,$E$2:$E563,"INFRUCTUEUX")+COUNTIFS($A$2:$A563,$A563,$E$2:$E563,"ANNULE")),""))</f>
        <v/>
      </c>
    </row>
    <row r="564" spans="1:17" x14ac:dyDescent="0.25">
      <c r="A564" t="str">
        <f>IF(ISBLANK('ENGAGEMENTS 2026'!C564),"",IF('ENGAGEMENTS 2026'!C564="DTSI","DCT",'ENGAGEMENTS 2026'!C564))</f>
        <v>DMPTV</v>
      </c>
      <c r="B564" t="str">
        <f>IF(ISBLANK('ENGAGEMENTS 2026'!C564),"",'ENGAGEMENTS 2026'!D564)</f>
        <v>60AOM/SNRT</v>
      </c>
      <c r="C564" t="str">
        <f>IF(ISBLANK('ENGAGEMENTS 2026'!C564),"",'ENGAGEMENTS 2026'!E564)</f>
        <v>AOO-M</v>
      </c>
      <c r="D564" t="str">
        <f>IF(ISBLANK('ENGAGEMENTS 2026'!C564),"",'ENGAGEMENTS 2026'!G564)</f>
        <v>Location de supports d’affichage urbain 4X3 pour la SNRT</v>
      </c>
      <c r="E564" t="str">
        <f>IF(ISBLANK('ENGAGEMENTS 2026'!C564),"",'ENGAGEMENTS 2026'!I564)</f>
        <v>PHASE AOO</v>
      </c>
      <c r="F564">
        <f>IF(ISBLANK('ENGAGEMENTS 2026'!C564),"",'ENGAGEMENTS 2026'!J564)</f>
        <v>0</v>
      </c>
      <c r="G564" t="str">
        <f>IF(ISBLANK('ENGAGEMENTS 2026'!C564),"",'ENGAGEMENTS 2026'!M564)</f>
        <v>FONCTIONNEMENT</v>
      </c>
      <c r="H564" t="str">
        <f>IF(ISBLANK('ENGAGEMENTS 2026'!C564),"",'ENGAGEMENTS 2026'!AF564)</f>
        <v>PREENGAGE</v>
      </c>
      <c r="I564" t="str">
        <f>IF(ISBLANK('ENGAGEMENTS 2026'!C564),"",'ENGAGEMENTS 2026'!H564)</f>
        <v>VALIDE</v>
      </c>
      <c r="J564" s="72">
        <f>IF(ISBLANK('ENGAGEMENTS 2026'!C564),"",IF(AND(OR($E564="INFRUCTUEUX",$E564="ANNULE"),$C564="AOO-M"),'ENGAGEMENTS 2026'!P564,IF($H564="EN COURS DE PREENGAGEMENT",'ENGAGEMENTS 2026'!O564,IF($H564="PREENGAGE",IF($E564="ATTRIBUE",'ENGAGEMENTS 2026'!AE564,'ENGAGEMENTS 2026'!O564),'ENGAGEMENTS 2026'!AE564))))</f>
        <v>14848560</v>
      </c>
      <c r="K564" s="97" t="str">
        <f>IF(ISBLANK('ENGAGEMENTS 2026'!W564),"",'ENGAGEMENTS 2026'!W564)</f>
        <v/>
      </c>
      <c r="L564" s="73" t="str">
        <f t="shared" ca="1" si="16"/>
        <v/>
      </c>
      <c r="M564" t="str">
        <f t="shared" si="17"/>
        <v>En cours</v>
      </c>
      <c r="N564" t="str">
        <f>IF(ISBLANK('ENGAGEMENTS 2026'!C564),"",'ENGAGEMENTS 2026'!L564)</f>
        <v>Ordinaire</v>
      </c>
      <c r="O564" t="str">
        <f>IF(ISBLANK('ENGAGEMENTS 2026'!C564),"",'ENGAGEMENTS 2026'!M564)</f>
        <v>FONCTIONNEMENT</v>
      </c>
      <c r="P564" t="str">
        <f>IF(ISBLANK('ENGAGEMENTS 2026'!C564),"",'ENGAGEMENTS 2026'!K564)</f>
        <v>GENERAL</v>
      </c>
      <c r="Q564" t="str">
        <f>IF($A564="","",IF(OR($E564="INFRUCTUEUX",$E564="ANNULE"),$A564&amp;"|"&amp;(COUNTIFS($A$2:$A564,$A564,$E$2:$E564,"INFRUCTUEUX")+COUNTIFS($A$2:$A564,$A564,$E$2:$E564,"ANNULE")),""))</f>
        <v/>
      </c>
    </row>
    <row r="565" spans="1:17" x14ac:dyDescent="0.25">
      <c r="A565" t="str">
        <f>IF(ISBLANK('ENGAGEMENTS 2026'!C565),"",IF('ENGAGEMENTS 2026'!C565="DTSI","DCT",'ENGAGEMENTS 2026'!C565))</f>
        <v>DMPTV</v>
      </c>
      <c r="B565" t="str">
        <f>IF(ISBLANK('ENGAGEMENTS 2026'!C565),"",'ENGAGEMENTS 2026'!D565)</f>
        <v>26000002 CI</v>
      </c>
      <c r="C565" t="str">
        <f>IF(ISBLANK('ENGAGEMENTS 2026'!C565),"",'ENGAGEMENTS 2026'!E565)</f>
        <v>BCI</v>
      </c>
      <c r="D565" t="str">
        <f>IF(ISBLANK('ENGAGEMENTS 2026'!C565),"",'ENGAGEMENTS 2026'!G565)</f>
        <v>Conception d’un décor virtuel pour la chaine Arryadia avec des éléments de réalité augmentée (RA) destinée  à accompagner la couverture de la CAN féminine</v>
      </c>
      <c r="E565" t="str">
        <f>IF(ISBLANK('ENGAGEMENTS 2026'!C565),"",'ENGAGEMENTS 2026'!I565)</f>
        <v>APPROUVE</v>
      </c>
      <c r="F565" t="str">
        <f>IF(ISBLANK('ENGAGEMENTS 2026'!C565),"",'ENGAGEMENTS 2026'!J565)</f>
        <v>26000002 CI</v>
      </c>
      <c r="G565" t="str">
        <f>IF(ISBLANK('ENGAGEMENTS 2026'!C565),"",'ENGAGEMENTS 2026'!M565)</f>
        <v>INVESTISSEMENT</v>
      </c>
      <c r="H565" t="str">
        <f>IF(ISBLANK('ENGAGEMENTS 2026'!C565),"",'ENGAGEMENTS 2026'!AF565)</f>
        <v>ENGAGE</v>
      </c>
      <c r="I565" t="str">
        <f>IF(ISBLANK('ENGAGEMENTS 2026'!C565),"",'ENGAGEMENTS 2026'!H565)</f>
        <v>VALIDE</v>
      </c>
      <c r="J565" s="72">
        <f>IF(ISBLANK('ENGAGEMENTS 2026'!C565),"",IF(AND(OR($E565="INFRUCTUEUX",$E565="ANNULE"),$C565="AOO-M"),'ENGAGEMENTS 2026'!P565,IF($H565="EN COURS DE PREENGAGEMENT",'ENGAGEMENTS 2026'!O565,IF($H565="PREENGAGE",IF($E565="ATTRIBUE",'ENGAGEMENTS 2026'!AE565,'ENGAGEMENTS 2026'!O565),'ENGAGEMENTS 2026'!AE565))))</f>
        <v>198971.91</v>
      </c>
      <c r="K565" s="97" t="str">
        <f>IF(ISBLANK('ENGAGEMENTS 2026'!W565),"",'ENGAGEMENTS 2026'!W565)</f>
        <v/>
      </c>
      <c r="L565" s="73" t="str">
        <f t="shared" ca="1" si="16"/>
        <v/>
      </c>
      <c r="M565" t="str">
        <f t="shared" si="17"/>
        <v>Engagé</v>
      </c>
      <c r="N565" t="str">
        <f>IF(ISBLANK('ENGAGEMENTS 2026'!C565),"",'ENGAGEMENTS 2026'!L565)</f>
        <v>Ordinaire</v>
      </c>
      <c r="O565" t="str">
        <f>IF(ISBLANK('ENGAGEMENTS 2026'!C565),"",'ENGAGEMENTS 2026'!M565)</f>
        <v>INVESTISSEMENT</v>
      </c>
      <c r="P565" t="str">
        <f>IF(ISBLANK('ENGAGEMENTS 2026'!C565),"",'ENGAGEMENTS 2026'!K565)</f>
        <v>NON CONCERNE</v>
      </c>
      <c r="Q565" t="str">
        <f>IF($A565="","",IF(OR($E565="INFRUCTUEUX",$E565="ANNULE"),$A565&amp;"|"&amp;(COUNTIFS($A$2:$A565,$A565,$E$2:$E565,"INFRUCTUEUX")+COUNTIFS($A$2:$A565,$A565,$E$2:$E565,"ANNULE")),""))</f>
        <v/>
      </c>
    </row>
    <row r="566" spans="1:17" x14ac:dyDescent="0.25">
      <c r="A566" t="str">
        <f>IF(ISBLANK('ENGAGEMENTS 2026'!C566),"",IF('ENGAGEMENTS 2026'!C566="DTSI","DCT",'ENGAGEMENTS 2026'!C566))</f>
        <v>ARRIYADIA</v>
      </c>
      <c r="B566" t="str">
        <f>IF(ISBLANK('ENGAGEMENTS 2026'!C566),"",'ENGAGEMENTS 2026'!D566)</f>
        <v>SANS PV</v>
      </c>
      <c r="C566" t="str">
        <f>IF(ISBLANK('ENGAGEMENTS 2026'!C566),"",'ENGAGEMENTS 2026'!E566)</f>
        <v>CONTRAT</v>
      </c>
      <c r="D566" t="str">
        <f>IF(ISBLANK('ENGAGEMENTS 2026'!C566),"",'ENGAGEMENTS 2026'!G566)</f>
        <v>MOHAMMED BENDIAB – Consiltant Golf</v>
      </c>
      <c r="E566" t="str">
        <f>IF(ISBLANK('ENGAGEMENTS 2026'!C566),"",'ENGAGEMENTS 2026'!I566)</f>
        <v>APPROUVE</v>
      </c>
      <c r="F566">
        <f>IF(ISBLANK('ENGAGEMENTS 2026'!C566),"",'ENGAGEMENTS 2026'!J566)</f>
        <v>0</v>
      </c>
      <c r="G566" t="str">
        <f>IF(ISBLANK('ENGAGEMENTS 2026'!C566),"",'ENGAGEMENTS 2026'!M566)</f>
        <v>FONCTIONNEMENT</v>
      </c>
      <c r="H566" t="str">
        <f>IF(ISBLANK('ENGAGEMENTS 2026'!C566),"",'ENGAGEMENTS 2026'!AF566)</f>
        <v>ENGAGE</v>
      </c>
      <c r="I566" t="str">
        <f>IF(ISBLANK('ENGAGEMENTS 2026'!C566),"",'ENGAGEMENTS 2026'!H566)</f>
        <v>VALIDE</v>
      </c>
      <c r="J566" s="72">
        <f>IF(ISBLANK('ENGAGEMENTS 2026'!C566),"",IF(AND(OR($E566="INFRUCTUEUX",$E566="ANNULE"),$C566="AOO-M"),'ENGAGEMENTS 2026'!P566,IF($H566="EN COURS DE PREENGAGEMENT",'ENGAGEMENTS 2026'!O566,IF($H566="PREENGAGE",IF($E566="ATTRIBUE",'ENGAGEMENTS 2026'!AE566,'ENGAGEMENTS 2026'!O566),'ENGAGEMENTS 2026'!AE566))))</f>
        <v>12857.14</v>
      </c>
      <c r="K566" s="97">
        <f>IF(ISBLANK('ENGAGEMENTS 2026'!W566),"",'ENGAGEMENTS 2026'!W566)</f>
        <v>46156</v>
      </c>
      <c r="L566" s="73">
        <f t="shared" ca="1" si="16"/>
        <v>132</v>
      </c>
      <c r="M566" t="str">
        <f t="shared" si="17"/>
        <v>Engagé</v>
      </c>
      <c r="N566" t="str">
        <f>IF(ISBLANK('ENGAGEMENTS 2026'!C566),"",'ENGAGEMENTS 2026'!L566)</f>
        <v>Ordinaire</v>
      </c>
      <c r="O566" t="str">
        <f>IF(ISBLANK('ENGAGEMENTS 2026'!C566),"",'ENGAGEMENTS 2026'!M566)</f>
        <v>FONCTIONNEMENT</v>
      </c>
      <c r="P566" t="str">
        <f>IF(ISBLANK('ENGAGEMENTS 2026'!C566),"",'ENGAGEMENTS 2026'!K566)</f>
        <v>NON CONCERNE</v>
      </c>
      <c r="Q566" t="str">
        <f>IF($A566="","",IF(OR($E566="INFRUCTUEUX",$E566="ANNULE"),$A566&amp;"|"&amp;(COUNTIFS($A$2:$A566,$A566,$E$2:$E566,"INFRUCTUEUX")+COUNTIFS($A$2:$A566,$A566,$E$2:$E566,"ANNULE")),""))</f>
        <v/>
      </c>
    </row>
    <row r="567" spans="1:17" x14ac:dyDescent="0.25">
      <c r="A567" t="str">
        <f>IF(ISBLANK('ENGAGEMENTS 2026'!C567),"",IF('ENGAGEMENTS 2026'!C567="DTSI","DCT",'ENGAGEMENTS 2026'!C567))</f>
        <v>TDF-EXP&amp;MAIN</v>
      </c>
      <c r="B567" t="str">
        <f>IF(ISBLANK('ENGAGEMENTS 2026'!C567),"",'ENGAGEMENTS 2026'!D567)</f>
        <v>ancien13AOM/SNRT</v>
      </c>
      <c r="C567" t="str">
        <f>IF(ISBLANK('ENGAGEMENTS 2026'!C567),"",'ENGAGEMENTS 2026'!E567)</f>
        <v>AOO-M</v>
      </c>
      <c r="D567" t="str">
        <f>IF(ISBLANK('ENGAGEMENTS 2026'!C567),"",'ENGAGEMENTS 2026'!G567)</f>
        <v>Entretien et remises en état du système de verrouillage et de protection de la cabine d’antenne du centre AM de Sbaa Aioune</v>
      </c>
      <c r="E567" t="str">
        <f>IF(ISBLANK('ENGAGEMENTS 2026'!C567),"",'ENGAGEMENTS 2026'!I567)</f>
        <v>EN SIGNATURE</v>
      </c>
      <c r="F567">
        <f>IF(ISBLANK('ENGAGEMENTS 2026'!C567),"",'ENGAGEMENTS 2026'!J567)</f>
        <v>0</v>
      </c>
      <c r="G567" t="str">
        <f>IF(ISBLANK('ENGAGEMENTS 2026'!C567),"",'ENGAGEMENTS 2026'!M567)</f>
        <v>FONCTIONNEMENT</v>
      </c>
      <c r="H567" t="str">
        <f>IF(ISBLANK('ENGAGEMENTS 2026'!C567),"",'ENGAGEMENTS 2026'!AF567)</f>
        <v>EN COURS DE PREENGAGEMENT</v>
      </c>
      <c r="I567" t="str">
        <f>IF(ISBLANK('ENGAGEMENTS 2026'!C567),"",'ENGAGEMENTS 2026'!H567)</f>
        <v>EN SIGNATURE</v>
      </c>
      <c r="J567" s="72">
        <f>IF(ISBLANK('ENGAGEMENTS 2026'!C567),"",IF(AND(OR($E567="INFRUCTUEUX",$E567="ANNULE"),$C567="AOO-M"),'ENGAGEMENTS 2026'!P567,IF($H567="EN COURS DE PREENGAGEMENT",'ENGAGEMENTS 2026'!O567,IF($H567="PREENGAGE",IF($E567="ATTRIBUE",'ENGAGEMENTS 2026'!AE567,'ENGAGEMENTS 2026'!O567),'ENGAGEMENTS 2026'!AE567))))</f>
        <v>1980000</v>
      </c>
      <c r="K567" s="97" t="str">
        <f>IF(ISBLANK('ENGAGEMENTS 2026'!W567),"",'ENGAGEMENTS 2026'!W567)</f>
        <v/>
      </c>
      <c r="L567" s="73" t="str">
        <f t="shared" ca="1" si="16"/>
        <v/>
      </c>
      <c r="M567" t="str">
        <f t="shared" si="17"/>
        <v>En cours</v>
      </c>
      <c r="N567" t="str">
        <f>IF(ISBLANK('ENGAGEMENTS 2026'!C567),"",'ENGAGEMENTS 2026'!L567)</f>
        <v>Ordinaire</v>
      </c>
      <c r="O567" t="str">
        <f>IF(ISBLANK('ENGAGEMENTS 2026'!C567),"",'ENGAGEMENTS 2026'!M567)</f>
        <v>FONCTIONNEMENT</v>
      </c>
      <c r="P567">
        <f>IF(ISBLANK('ENGAGEMENTS 2026'!C567),"",'ENGAGEMENTS 2026'!K567)</f>
        <v>0</v>
      </c>
      <c r="Q567" t="str">
        <f>IF($A567="","",IF(OR($E567="INFRUCTUEUX",$E567="ANNULE"),$A567&amp;"|"&amp;(COUNTIFS($A$2:$A567,$A567,$E$2:$E567,"INFRUCTUEUX")+COUNTIFS($A$2:$A567,$A567,$E$2:$E567,"ANNULE")),""))</f>
        <v/>
      </c>
    </row>
    <row r="568" spans="1:17" x14ac:dyDescent="0.25">
      <c r="A568" t="str">
        <f>IF(ISBLANK('ENGAGEMENTS 2026'!C568),"",IF('ENGAGEMENTS 2026'!C568="DTSI","DCT",'ENGAGEMENTS 2026'!C568))</f>
        <v>DPMG</v>
      </c>
      <c r="B568">
        <f>IF(ISBLANK('ENGAGEMENTS 2026'!C568),"",'ENGAGEMENTS 2026'!D568)</f>
        <v>0</v>
      </c>
      <c r="C568" t="str">
        <f>IF(ISBLANK('ENGAGEMENTS 2026'!C568),"",'ENGAGEMENTS 2026'!E568)</f>
        <v>CONTRAT</v>
      </c>
      <c r="D568" t="str">
        <f>IF(ISBLANK('ENGAGEMENTS 2026'!C568),"",'ENGAGEMENTS 2026'!G568)</f>
        <v>Acquisition de vignettes pour l’entretien et la réparation des véhicules de la SNRT</v>
      </c>
      <c r="E568" t="str">
        <f>IF(ISBLANK('ENGAGEMENTS 2026'!C568),"",'ENGAGEMENTS 2026'!I568)</f>
        <v>APPROUVE</v>
      </c>
      <c r="F568" t="str">
        <f>IF(ISBLANK('ENGAGEMENTS 2026'!C568),"",'ENGAGEMENTS 2026'!J568)</f>
        <v>Convention N° 5913</v>
      </c>
      <c r="G568" t="str">
        <f>IF(ISBLANK('ENGAGEMENTS 2026'!C568),"",'ENGAGEMENTS 2026'!M568)</f>
        <v>FONCTIONNEMENT</v>
      </c>
      <c r="H568" t="str">
        <f>IF(ISBLANK('ENGAGEMENTS 2026'!C568),"",'ENGAGEMENTS 2026'!AF568)</f>
        <v>ENGAGE</v>
      </c>
      <c r="I568" t="str">
        <f>IF(ISBLANK('ENGAGEMENTS 2026'!C568),"",'ENGAGEMENTS 2026'!H568)</f>
        <v>VALIDE</v>
      </c>
      <c r="J568" s="72">
        <f>IF(ISBLANK('ENGAGEMENTS 2026'!C568),"",IF(AND(OR($E568="INFRUCTUEUX",$E568="ANNULE"),$C568="AOO-M"),'ENGAGEMENTS 2026'!P568,IF($H568="EN COURS DE PREENGAGEMENT",'ENGAGEMENTS 2026'!O568,IF($H568="PREENGAGE",IF($E568="ATTRIBUE",'ENGAGEMENTS 2026'!AE568,'ENGAGEMENTS 2026'!O568),'ENGAGEMENTS 2026'!AE568))))</f>
        <v>500000</v>
      </c>
      <c r="K568" s="97">
        <f>IF(ISBLANK('ENGAGEMENTS 2026'!W568),"",'ENGAGEMENTS 2026'!W568)</f>
        <v>46161</v>
      </c>
      <c r="L568" s="73">
        <f t="shared" ca="1" si="16"/>
        <v>127</v>
      </c>
      <c r="M568" t="str">
        <f t="shared" si="17"/>
        <v>Engagé</v>
      </c>
      <c r="N568" t="str">
        <f>IF(ISBLANK('ENGAGEMENTS 2026'!C568),"",'ENGAGEMENTS 2026'!L568)</f>
        <v>Ordinaire</v>
      </c>
      <c r="O568" t="str">
        <f>IF(ISBLANK('ENGAGEMENTS 2026'!C568),"",'ENGAGEMENTS 2026'!M568)</f>
        <v>FONCTIONNEMENT</v>
      </c>
      <c r="P568" t="str">
        <f>IF(ISBLANK('ENGAGEMENTS 2026'!C568),"",'ENGAGEMENTS 2026'!K568)</f>
        <v>NON CONCERNE</v>
      </c>
      <c r="Q568" t="str">
        <f>IF($A568="","",IF(OR($E568="INFRUCTUEUX",$E568="ANNULE"),$A568&amp;"|"&amp;(COUNTIFS($A$2:$A568,$A568,$E$2:$E568,"INFRUCTUEUX")+COUNTIFS($A$2:$A568,$A568,$E$2:$E568,"ANNULE")),""))</f>
        <v/>
      </c>
    </row>
    <row r="569" spans="1:17" x14ac:dyDescent="0.25">
      <c r="A569" t="str">
        <f>IF(ISBLANK('ENGAGEMENTS 2026'!C569),"",IF('ENGAGEMENTS 2026'!C569="DTSI","DCT",'ENGAGEMENTS 2026'!C569))</f>
        <v>DMPTV</v>
      </c>
      <c r="B569" t="str">
        <f>IF(ISBLANK('ENGAGEMENTS 2026'!C569),"",'ENGAGEMENTS 2026'!D569)</f>
        <v>EXCLUSIVITÉ</v>
      </c>
      <c r="C569" t="str">
        <f>IF(ISBLANK('ENGAGEMENTS 2026'!C569),"",'ENGAGEMENTS 2026'!E569)</f>
        <v>CONTRAT</v>
      </c>
      <c r="D569" t="str">
        <f>IF(ISBLANK('ENGAGEMENTS 2026'!C569),"",'ENGAGEMENTS 2026'!G569)</f>
        <v>La publication des insertions de la SNRT dans le supports : « le jardin des Hespérides »</v>
      </c>
      <c r="E569" t="str">
        <f>IF(ISBLANK('ENGAGEMENTS 2026'!C569),"",'ENGAGEMENTS 2026'!I569)</f>
        <v>APPROUVE</v>
      </c>
      <c r="F569" t="str">
        <f>IF(ISBLANK('ENGAGEMENTS 2026'!C569),"",'ENGAGEMENTS 2026'!J569)</f>
        <v>393 CT/SNRT/2026</v>
      </c>
      <c r="G569" t="str">
        <f>IF(ISBLANK('ENGAGEMENTS 2026'!C569),"",'ENGAGEMENTS 2026'!M569)</f>
        <v>FONCTIONNEMENT</v>
      </c>
      <c r="H569" t="str">
        <f>IF(ISBLANK('ENGAGEMENTS 2026'!C569),"",'ENGAGEMENTS 2026'!AF569)</f>
        <v>ENGAGE</v>
      </c>
      <c r="I569" t="str">
        <f>IF(ISBLANK('ENGAGEMENTS 2026'!C569),"",'ENGAGEMENTS 2026'!H569)</f>
        <v>VALIDE</v>
      </c>
      <c r="J569" s="72">
        <f>IF(ISBLANK('ENGAGEMENTS 2026'!C569),"",IF(AND(OR($E569="INFRUCTUEUX",$E569="ANNULE"),$C569="AOO-M"),'ENGAGEMENTS 2026'!P569,IF($H569="EN COURS DE PREENGAGEMENT",'ENGAGEMENTS 2026'!O569,IF($H569="PREENGAGE",IF($E569="ATTRIBUE",'ENGAGEMENTS 2026'!AE569,'ENGAGEMENTS 2026'!O569),'ENGAGEMENTS 2026'!AE569))))</f>
        <v>60000</v>
      </c>
      <c r="K569" s="97">
        <f>IF(ISBLANK('ENGAGEMENTS 2026'!W569),"",'ENGAGEMENTS 2026'!W569)</f>
        <v>46161</v>
      </c>
      <c r="L569" s="73">
        <f t="shared" ca="1" si="16"/>
        <v>127</v>
      </c>
      <c r="M569" t="str">
        <f t="shared" si="17"/>
        <v>Engagé</v>
      </c>
      <c r="N569" t="str">
        <f>IF(ISBLANK('ENGAGEMENTS 2026'!C569),"",'ENGAGEMENTS 2026'!L569)</f>
        <v>Ordinaire</v>
      </c>
      <c r="O569" t="str">
        <f>IF(ISBLANK('ENGAGEMENTS 2026'!C569),"",'ENGAGEMENTS 2026'!M569)</f>
        <v>FONCTIONNEMENT</v>
      </c>
      <c r="P569" t="str">
        <f>IF(ISBLANK('ENGAGEMENTS 2026'!C569),"",'ENGAGEMENTS 2026'!K569)</f>
        <v>NON CONCERNE</v>
      </c>
      <c r="Q569" t="str">
        <f>IF($A569="","",IF(OR($E569="INFRUCTUEUX",$E569="ANNULE"),$A569&amp;"|"&amp;(COUNTIFS($A$2:$A569,$A569,$E$2:$E569,"INFRUCTUEUX")+COUNTIFS($A$2:$A569,$A569,$E$2:$E569,"ANNULE")),""))</f>
        <v/>
      </c>
    </row>
    <row r="570" spans="1:17" x14ac:dyDescent="0.25">
      <c r="A570" t="str">
        <f>IF(ISBLANK('ENGAGEMENTS 2026'!C570),"",IF('ENGAGEMENTS 2026'!C570="DTSI","DCT",'ENGAGEMENTS 2026'!C570))</f>
        <v>DINFORADIO</v>
      </c>
      <c r="B570">
        <f>IF(ISBLANK('ENGAGEMENTS 2026'!C570),"",'ENGAGEMENTS 2026'!D570)</f>
        <v>0</v>
      </c>
      <c r="C570" t="str">
        <f>IF(ISBLANK('ENGAGEMENTS 2026'!C570),"",'ENGAGEMENTS 2026'!E570)</f>
        <v>CONTRAT</v>
      </c>
      <c r="D570" t="str">
        <f>IF(ISBLANK('ENGAGEMENTS 2026'!C570),"",'ENGAGEMENTS 2026'!G570)</f>
        <v>LINA BOUFARDOU – Journaliste francophone, présentatrice et animatrice de débats sur la chaine Inter.</v>
      </c>
      <c r="E570" t="str">
        <f>IF(ISBLANK('ENGAGEMENTS 2026'!C570),"",'ENGAGEMENTS 2026'!I570)</f>
        <v>APPROUVE</v>
      </c>
      <c r="F570">
        <f>IF(ISBLANK('ENGAGEMENTS 2026'!C570),"",'ENGAGEMENTS 2026'!J570)</f>
        <v>0</v>
      </c>
      <c r="G570" t="str">
        <f>IF(ISBLANK('ENGAGEMENTS 2026'!C570),"",'ENGAGEMENTS 2026'!M570)</f>
        <v>FONCTIONNEMENT</v>
      </c>
      <c r="H570" t="str">
        <f>IF(ISBLANK('ENGAGEMENTS 2026'!C570),"",'ENGAGEMENTS 2026'!AF570)</f>
        <v>ENGAGE</v>
      </c>
      <c r="I570" t="str">
        <f>IF(ISBLANK('ENGAGEMENTS 2026'!C570),"",'ENGAGEMENTS 2026'!H570)</f>
        <v>VALIDE</v>
      </c>
      <c r="J570" s="72">
        <f>IF(ISBLANK('ENGAGEMENTS 2026'!C570),"",IF(AND(OR($E570="INFRUCTUEUX",$E570="ANNULE"),$C570="AOO-M"),'ENGAGEMENTS 2026'!P570,IF($H570="EN COURS DE PREENGAGEMENT",'ENGAGEMENTS 2026'!O570,IF($H570="PREENGAGE",IF($E570="ATTRIBUE",'ENGAGEMENTS 2026'!AE570,'ENGAGEMENTS 2026'!O570),'ENGAGEMENTS 2026'!AE570))))</f>
        <v>88000</v>
      </c>
      <c r="K570" s="97" t="str">
        <f>IF(ISBLANK('ENGAGEMENTS 2026'!W570),"",'ENGAGEMENTS 2026'!W570)</f>
        <v/>
      </c>
      <c r="L570" s="73" t="str">
        <f t="shared" ca="1" si="16"/>
        <v/>
      </c>
      <c r="M570" t="str">
        <f t="shared" si="17"/>
        <v>Engagé</v>
      </c>
      <c r="N570" t="str">
        <f>IF(ISBLANK('ENGAGEMENTS 2026'!C570),"",'ENGAGEMENTS 2026'!L570)</f>
        <v>Ordinaire</v>
      </c>
      <c r="O570" t="str">
        <f>IF(ISBLANK('ENGAGEMENTS 2026'!C570),"",'ENGAGEMENTS 2026'!M570)</f>
        <v>FONCTIONNEMENT</v>
      </c>
      <c r="P570" t="str">
        <f>IF(ISBLANK('ENGAGEMENTS 2026'!C570),"",'ENGAGEMENTS 2026'!K570)</f>
        <v>NON CONCERNE</v>
      </c>
      <c r="Q570" t="str">
        <f>IF($A570="","",IF(OR($E570="INFRUCTUEUX",$E570="ANNULE"),$A570&amp;"|"&amp;(COUNTIFS($A$2:$A570,$A570,$E$2:$E570,"INFRUCTUEUX")+COUNTIFS($A$2:$A570,$A570,$E$2:$E570,"ANNULE")),""))</f>
        <v/>
      </c>
    </row>
    <row r="571" spans="1:17" x14ac:dyDescent="0.25">
      <c r="A571" t="str">
        <f>IF(ISBLANK('ENGAGEMENTS 2026'!C571),"",IF('ENGAGEMENTS 2026'!C571="DTSI","DCT",'ENGAGEMENTS 2026'!C571))</f>
        <v>ARRIYADIA</v>
      </c>
      <c r="B571" t="str">
        <f>IF(ISBLANK('ENGAGEMENTS 2026'!C571),"",'ENGAGEMENTS 2026'!D571)</f>
        <v>EXCLUSIVITÉ</v>
      </c>
      <c r="C571" t="str">
        <f>IF(ISBLANK('ENGAGEMENTS 2026'!C571),"",'ENGAGEMENTS 2026'!E571)</f>
        <v>CONTRAT</v>
      </c>
      <c r="D571" t="str">
        <f>IF(ISBLANK('ENGAGEMENTS 2026'!C571),"",'ENGAGEMENTS 2026'!G571)</f>
        <v>Achats des droits sportifs Match Maroc vs Norvège (Retenue à la source à la charge de la SNRT)</v>
      </c>
      <c r="E571" t="str">
        <f>IF(ISBLANK('ENGAGEMENTS 2026'!C571),"",'ENGAGEMENTS 2026'!I571)</f>
        <v>APPROUVE</v>
      </c>
      <c r="F571">
        <f>IF(ISBLANK('ENGAGEMENTS 2026'!C571),"",'ENGAGEMENTS 2026'!J571)</f>
        <v>0</v>
      </c>
      <c r="G571" t="str">
        <f>IF(ISBLANK('ENGAGEMENTS 2026'!C571),"",'ENGAGEMENTS 2026'!M571)</f>
        <v>FONCTIONNEMENT</v>
      </c>
      <c r="H571" t="str">
        <f>IF(ISBLANK('ENGAGEMENTS 2026'!C571),"",'ENGAGEMENTS 2026'!AF571)</f>
        <v>ENGAGE</v>
      </c>
      <c r="I571" t="str">
        <f>IF(ISBLANK('ENGAGEMENTS 2026'!C571),"",'ENGAGEMENTS 2026'!H571)</f>
        <v>VALIDE</v>
      </c>
      <c r="J571" s="72">
        <f>IF(ISBLANK('ENGAGEMENTS 2026'!C571),"",IF(AND(OR($E571="INFRUCTUEUX",$E571="ANNULE"),$C571="AOO-M"),'ENGAGEMENTS 2026'!P571,IF($H571="EN COURS DE PREENGAGEMENT",'ENGAGEMENTS 2026'!O571,IF($H571="PREENGAGE",IF($E571="ATTRIBUE",'ENGAGEMENTS 2026'!AE571,'ENGAGEMENTS 2026'!O571),'ENGAGEMENTS 2026'!AE571))))</f>
        <v>803722.5</v>
      </c>
      <c r="K571" s="97">
        <f>IF(ISBLANK('ENGAGEMENTS 2026'!W571),"",'ENGAGEMENTS 2026'!W571)</f>
        <v>46163</v>
      </c>
      <c r="L571" s="73">
        <f t="shared" ca="1" si="16"/>
        <v>125</v>
      </c>
      <c r="M571" t="str">
        <f t="shared" si="17"/>
        <v>Engagé</v>
      </c>
      <c r="N571" t="str">
        <f>IF(ISBLANK('ENGAGEMENTS 2026'!C571),"",'ENGAGEMENTS 2026'!L571)</f>
        <v>Ordinaire</v>
      </c>
      <c r="O571" t="str">
        <f>IF(ISBLANK('ENGAGEMENTS 2026'!C571),"",'ENGAGEMENTS 2026'!M571)</f>
        <v>FONCTIONNEMENT</v>
      </c>
      <c r="P571" t="str">
        <f>IF(ISBLANK('ENGAGEMENTS 2026'!C571),"",'ENGAGEMENTS 2026'!K571)</f>
        <v>NON CONCERNE</v>
      </c>
      <c r="Q571" t="str">
        <f>IF($A571="","",IF(OR($E571="INFRUCTUEUX",$E571="ANNULE"),$A571&amp;"|"&amp;(COUNTIFS($A$2:$A571,$A571,$E$2:$E571,"INFRUCTUEUX")+COUNTIFS($A$2:$A571,$A571,$E$2:$E571,"ANNULE")),""))</f>
        <v/>
      </c>
    </row>
    <row r="572" spans="1:17" x14ac:dyDescent="0.25">
      <c r="A572" t="str">
        <f>IF(ISBLANK('ENGAGEMENTS 2026'!C572),"",IF('ENGAGEMENTS 2026'!C572="DTSI","DCT",'ENGAGEMENTS 2026'!C572))</f>
        <v>DPMG</v>
      </c>
      <c r="B572" t="str">
        <f>IF(ISBLANK('ENGAGEMENTS 2026'!C572),"",'ENGAGEMENTS 2026'!D572)</f>
        <v>45AOM/SNRT/2026</v>
      </c>
      <c r="C572" t="str">
        <f>IF(ISBLANK('ENGAGEMENTS 2026'!C572),"",'ENGAGEMENTS 2026'!E572)</f>
        <v>AOO-M</v>
      </c>
      <c r="D572" t="str">
        <f>IF(ISBLANK('ENGAGEMENTS 2026'!C572),"",'ENGAGEMENTS 2026'!G572)</f>
        <v>Peinture des facades et des locaux de la SNRT</v>
      </c>
      <c r="E572" t="str">
        <f>IF(ISBLANK('ENGAGEMENTS 2026'!C572),"",'ENGAGEMENTS 2026'!I572)</f>
        <v>ATTRIBUE</v>
      </c>
      <c r="F572">
        <f>IF(ISBLANK('ENGAGEMENTS 2026'!C572),"",'ENGAGEMENTS 2026'!J572)</f>
        <v>0</v>
      </c>
      <c r="G572" t="str">
        <f>IF(ISBLANK('ENGAGEMENTS 2026'!C572),"",'ENGAGEMENTS 2026'!M572)</f>
        <v>INVESTISSEMENT</v>
      </c>
      <c r="H572" t="str">
        <f>IF(ISBLANK('ENGAGEMENTS 2026'!C572),"",'ENGAGEMENTS 2026'!AF572)</f>
        <v>EN COURS D'ENGAGEMENT</v>
      </c>
      <c r="I572" t="str">
        <f>IF(ISBLANK('ENGAGEMENTS 2026'!C572),"",'ENGAGEMENTS 2026'!H572)</f>
        <v>VALIDE</v>
      </c>
      <c r="J572" s="72">
        <f>IF(ISBLANK('ENGAGEMENTS 2026'!C572),"",IF(AND(OR($E572="INFRUCTUEUX",$E572="ANNULE"),$C572="AOO-M"),'ENGAGEMENTS 2026'!P572,IF($H572="EN COURS DE PREENGAGEMENT",'ENGAGEMENTS 2026'!O572,IF($H572="PREENGAGE",IF($E572="ATTRIBUE",'ENGAGEMENTS 2026'!AE572,'ENGAGEMENTS 2026'!O572),'ENGAGEMENTS 2026'!AE572))))</f>
        <v>457560</v>
      </c>
      <c r="K572" s="97">
        <f>IF(ISBLANK('ENGAGEMENTS 2026'!W572),"",'ENGAGEMENTS 2026'!W572)</f>
        <v>46195</v>
      </c>
      <c r="L572" s="73">
        <f t="shared" ca="1" si="16"/>
        <v>93</v>
      </c>
      <c r="M572" t="str">
        <f t="shared" si="17"/>
        <v>En cours</v>
      </c>
      <c r="N572" t="str">
        <f>IF(ISBLANK('ENGAGEMENTS 2026'!C572),"",'ENGAGEMENTS 2026'!L572)</f>
        <v>Ordinaire</v>
      </c>
      <c r="O572" t="str">
        <f>IF(ISBLANK('ENGAGEMENTS 2026'!C572),"",'ENGAGEMENTS 2026'!M572)</f>
        <v>INVESTISSEMENT</v>
      </c>
      <c r="P572" t="str">
        <f>IF(ISBLANK('ENGAGEMENTS 2026'!C572),"",'ENGAGEMENTS 2026'!K572)</f>
        <v>PME</v>
      </c>
      <c r="Q572" t="str">
        <f>IF($A572="","",IF(OR($E572="INFRUCTUEUX",$E572="ANNULE"),$A572&amp;"|"&amp;(COUNTIFS($A$2:$A572,$A572,$E$2:$E572,"INFRUCTUEUX")+COUNTIFS($A$2:$A572,$A572,$E$2:$E572,"ANNULE")),""))</f>
        <v/>
      </c>
    </row>
    <row r="573" spans="1:17" x14ac:dyDescent="0.25">
      <c r="A573" t="str">
        <f>IF(ISBLANK('ENGAGEMENTS 2026'!C573),"",IF('ENGAGEMENTS 2026'!C573="DTSI","DCT",'ENGAGEMENTS 2026'!C573))</f>
        <v>DPMG</v>
      </c>
      <c r="B573" t="str">
        <f>IF(ISBLANK('ENGAGEMENTS 2026'!C573),"",'ENGAGEMENTS 2026'!D573)</f>
        <v>22 AOM/SNRT</v>
      </c>
      <c r="C573" t="str">
        <f>IF(ISBLANK('ENGAGEMENTS 2026'!C573),"",'ENGAGEMENTS 2026'!E573)</f>
        <v>AOO-M</v>
      </c>
      <c r="D573" t="str">
        <f>IF(ISBLANK('ENGAGEMENTS 2026'!C573),"",'ENGAGEMENTS 2026'!G573)</f>
        <v>Fourniture et installation du matériel de bureau : Photocopieurs, Fax, Toners, Drums et Fours</v>
      </c>
      <c r="E573" t="str">
        <f>IF(ISBLANK('ENGAGEMENTS 2026'!C573),"",'ENGAGEMENTS 2026'!I573)</f>
        <v>APPROUVE</v>
      </c>
      <c r="F573">
        <f>IF(ISBLANK('ENGAGEMENTS 2026'!C573),"",'ENGAGEMENTS 2026'!J573)</f>
        <v>0</v>
      </c>
      <c r="G573" t="str">
        <f>IF(ISBLANK('ENGAGEMENTS 2026'!C573),"",'ENGAGEMENTS 2026'!M573)</f>
        <v>INVESTISSEMENT</v>
      </c>
      <c r="H573" t="str">
        <f>IF(ISBLANK('ENGAGEMENTS 2026'!C573),"",'ENGAGEMENTS 2026'!AF573)</f>
        <v>ENGAGE</v>
      </c>
      <c r="I573" t="str">
        <f>IF(ISBLANK('ENGAGEMENTS 2026'!C573),"",'ENGAGEMENTS 2026'!H573)</f>
        <v>VALIDE</v>
      </c>
      <c r="J573" s="72">
        <f>IF(ISBLANK('ENGAGEMENTS 2026'!C573),"",IF(AND(OR($E573="INFRUCTUEUX",$E573="ANNULE"),$C573="AOO-M"),'ENGAGEMENTS 2026'!P573,IF($H573="EN COURS DE PREENGAGEMENT",'ENGAGEMENTS 2026'!O573,IF($H573="PREENGAGE",IF($E573="ATTRIBUE",'ENGAGEMENTS 2026'!AE573,'ENGAGEMENTS 2026'!O573),'ENGAGEMENTS 2026'!AE573))))</f>
        <v>868200</v>
      </c>
      <c r="K573" s="97">
        <f>IF(ISBLANK('ENGAGEMENTS 2026'!W573),"",'ENGAGEMENTS 2026'!W573)</f>
        <v>46175</v>
      </c>
      <c r="L573" s="73">
        <f t="shared" ca="1" si="16"/>
        <v>113</v>
      </c>
      <c r="M573" t="str">
        <f t="shared" si="17"/>
        <v>Engagé</v>
      </c>
      <c r="N573" t="str">
        <f>IF(ISBLANK('ENGAGEMENTS 2026'!C573),"",'ENGAGEMENTS 2026'!L573)</f>
        <v>REPORT BUDGET ANNEE ANTERIEURE</v>
      </c>
      <c r="O573" t="str">
        <f>IF(ISBLANK('ENGAGEMENTS 2026'!C573),"",'ENGAGEMENTS 2026'!M573)</f>
        <v>INVESTISSEMENT</v>
      </c>
      <c r="P573" t="str">
        <f>IF(ISBLANK('ENGAGEMENTS 2026'!C573),"",'ENGAGEMENTS 2026'!K573)</f>
        <v>GENERAL</v>
      </c>
      <c r="Q573" t="str">
        <f>IF($A573="","",IF(OR($E573="INFRUCTUEUX",$E573="ANNULE"),$A573&amp;"|"&amp;(COUNTIFS($A$2:$A573,$A573,$E$2:$E573,"INFRUCTUEUX")+COUNTIFS($A$2:$A573,$A573,$E$2:$E573,"ANNULE")),""))</f>
        <v/>
      </c>
    </row>
    <row r="574" spans="1:17" x14ac:dyDescent="0.25">
      <c r="A574" t="str">
        <f>IF(ISBLANK('ENGAGEMENTS 2026'!C574),"",IF('ENGAGEMENTS 2026'!C574="DTSI","DCT",'ENGAGEMENTS 2026'!C574))</f>
        <v>DPMG</v>
      </c>
      <c r="B574" t="str">
        <f>IF(ISBLANK('ENGAGEMENTS 2026'!C574),"",'ENGAGEMENTS 2026'!D574)</f>
        <v>22 AOM/SNRT</v>
      </c>
      <c r="C574" t="str">
        <f>IF(ISBLANK('ENGAGEMENTS 2026'!C574),"",'ENGAGEMENTS 2026'!E574)</f>
        <v>AOO-M</v>
      </c>
      <c r="D574" t="str">
        <f>IF(ISBLANK('ENGAGEMENTS 2026'!C574),"",'ENGAGEMENTS 2026'!G574)</f>
        <v>Achat du consommable pour photocopieur et fax : Toners, Drums et Fours</v>
      </c>
      <c r="E574" t="str">
        <f>IF(ISBLANK('ENGAGEMENTS 2026'!C574),"",'ENGAGEMENTS 2026'!I574)</f>
        <v>ATTRIBUE</v>
      </c>
      <c r="F574">
        <f>IF(ISBLANK('ENGAGEMENTS 2026'!C574),"",'ENGAGEMENTS 2026'!J574)</f>
        <v>0</v>
      </c>
      <c r="G574" t="str">
        <f>IF(ISBLANK('ENGAGEMENTS 2026'!C574),"",'ENGAGEMENTS 2026'!M574)</f>
        <v>FONCTIONNEMENT</v>
      </c>
      <c r="H574" t="str">
        <f>IF(ISBLANK('ENGAGEMENTS 2026'!C574),"",'ENGAGEMENTS 2026'!AF574)</f>
        <v>EN COURS D'ENGAGEMENT</v>
      </c>
      <c r="I574" t="str">
        <f>IF(ISBLANK('ENGAGEMENTS 2026'!C574),"",'ENGAGEMENTS 2026'!H574)</f>
        <v>VALIDE</v>
      </c>
      <c r="J574" s="72">
        <f>IF(ISBLANK('ENGAGEMENTS 2026'!C574),"",IF(AND(OR($E574="INFRUCTUEUX",$E574="ANNULE"),$C574="AOO-M"),'ENGAGEMENTS 2026'!P574,IF($H574="EN COURS DE PREENGAGEMENT",'ENGAGEMENTS 2026'!O574,IF($H574="PREENGAGE",IF($E574="ATTRIBUE",'ENGAGEMENTS 2026'!AE574,'ENGAGEMENTS 2026'!O574),'ENGAGEMENTS 2026'!AE574))))</f>
        <v>223140</v>
      </c>
      <c r="K574" s="97">
        <f>IF(ISBLANK('ENGAGEMENTS 2026'!W574),"",'ENGAGEMENTS 2026'!W574)</f>
        <v>46175</v>
      </c>
      <c r="L574" s="73">
        <f t="shared" ca="1" si="16"/>
        <v>113</v>
      </c>
      <c r="M574" t="str">
        <f t="shared" si="17"/>
        <v>En cours</v>
      </c>
      <c r="N574" t="str">
        <f>IF(ISBLANK('ENGAGEMENTS 2026'!C574),"",'ENGAGEMENTS 2026'!L574)</f>
        <v>Ordinaire</v>
      </c>
      <c r="O574" t="str">
        <f>IF(ISBLANK('ENGAGEMENTS 2026'!C574),"",'ENGAGEMENTS 2026'!M574)</f>
        <v>FONCTIONNEMENT</v>
      </c>
      <c r="P574" t="str">
        <f>IF(ISBLANK('ENGAGEMENTS 2026'!C574),"",'ENGAGEMENTS 2026'!K574)</f>
        <v>GENERAL</v>
      </c>
      <c r="Q574" t="str">
        <f>IF($A574="","",IF(OR($E574="INFRUCTUEUX",$E574="ANNULE"),$A574&amp;"|"&amp;(COUNTIFS($A$2:$A574,$A574,$E$2:$E574,"INFRUCTUEUX")+COUNTIFS($A$2:$A574,$A574,$E$2:$E574,"ANNULE")),""))</f>
        <v/>
      </c>
    </row>
    <row r="575" spans="1:17" x14ac:dyDescent="0.25">
      <c r="A575" t="str">
        <f>IF(ISBLANK('ENGAGEMENTS 2026'!C575),"",IF('ENGAGEMENTS 2026'!C575="DTSI","DCT",'ENGAGEMENTS 2026'!C575))</f>
        <v>DINFOTV</v>
      </c>
      <c r="B575" t="str">
        <f>IF(ISBLANK('ENGAGEMENTS 2026'!C575),"",'ENGAGEMENTS 2026'!D575)</f>
        <v>PV N° : 02NV2026- DITV</v>
      </c>
      <c r="C575" t="str">
        <f>IF(ISBLANK('ENGAGEMENTS 2026'!C575),"",'ENGAGEMENTS 2026'!E575)</f>
        <v>CONTRAT</v>
      </c>
      <c r="D575" t="str">
        <f>IF(ISBLANK('ENGAGEMENTS 2026'!C575),"",'ENGAGEMENTS 2026'!G575)</f>
        <v>BELHAISSI YOUSSEF – La préparation et la présentation des emissions politiques</v>
      </c>
      <c r="E575" t="str">
        <f>IF(ISBLANK('ENGAGEMENTS 2026'!C575),"",'ENGAGEMENTS 2026'!I575)</f>
        <v>APPROUVE</v>
      </c>
      <c r="F575">
        <f>IF(ISBLANK('ENGAGEMENTS 2026'!C575),"",'ENGAGEMENTS 2026'!J575)</f>
        <v>0</v>
      </c>
      <c r="G575" t="str">
        <f>IF(ISBLANK('ENGAGEMENTS 2026'!C575),"",'ENGAGEMENTS 2026'!M575)</f>
        <v>FONCTIONNEMENT</v>
      </c>
      <c r="H575" t="str">
        <f>IF(ISBLANK('ENGAGEMENTS 2026'!C575),"",'ENGAGEMENTS 2026'!AF575)</f>
        <v>ENGAGE</v>
      </c>
      <c r="I575" t="str">
        <f>IF(ISBLANK('ENGAGEMENTS 2026'!C575),"",'ENGAGEMENTS 2026'!H575)</f>
        <v>VALIDE</v>
      </c>
      <c r="J575" s="72">
        <f>IF(ISBLANK('ENGAGEMENTS 2026'!C575),"",IF(AND(OR($E575="INFRUCTUEUX",$E575="ANNULE"),$C575="AOO-M"),'ENGAGEMENTS 2026'!P575,IF($H575="EN COURS DE PREENGAGEMENT",'ENGAGEMENTS 2026'!O575,IF($H575="PREENGAGE",IF($E575="ATTRIBUE",'ENGAGEMENTS 2026'!AE575,'ENGAGEMENTS 2026'!O575),'ENGAGEMENTS 2026'!AE575))))</f>
        <v>960000</v>
      </c>
      <c r="K575" s="97">
        <f>IF(ISBLANK('ENGAGEMENTS 2026'!W575),"",'ENGAGEMENTS 2026'!W575)</f>
        <v>46084</v>
      </c>
      <c r="L575" s="73">
        <f t="shared" ca="1" si="16"/>
        <v>204</v>
      </c>
      <c r="M575" t="str">
        <f t="shared" si="17"/>
        <v>Engagé</v>
      </c>
      <c r="N575" t="str">
        <f>IF(ISBLANK('ENGAGEMENTS 2026'!C575),"",'ENGAGEMENTS 2026'!L575)</f>
        <v>Ordinaire</v>
      </c>
      <c r="O575" t="str">
        <f>IF(ISBLANK('ENGAGEMENTS 2026'!C575),"",'ENGAGEMENTS 2026'!M575)</f>
        <v>FONCTIONNEMENT</v>
      </c>
      <c r="P575" t="str">
        <f>IF(ISBLANK('ENGAGEMENTS 2026'!C575),"",'ENGAGEMENTS 2026'!K575)</f>
        <v>NON CONCERNE</v>
      </c>
      <c r="Q575" t="str">
        <f>IF($A575="","",IF(OR($E575="INFRUCTUEUX",$E575="ANNULE"),$A575&amp;"|"&amp;(COUNTIFS($A$2:$A575,$A575,$E$2:$E575,"INFRUCTUEUX")+COUNTIFS($A$2:$A575,$A575,$E$2:$E575,"ANNULE")),""))</f>
        <v/>
      </c>
    </row>
    <row r="576" spans="1:17" x14ac:dyDescent="0.25">
      <c r="A576" t="str">
        <f>IF(ISBLANK('ENGAGEMENTS 2026'!C576),"",IF('ENGAGEMENTS 2026'!C576="DTSI","DCT",'ENGAGEMENTS 2026'!C576))</f>
        <v>DCT</v>
      </c>
      <c r="B576" t="str">
        <f>IF(ISBLANK('ENGAGEMENTS 2026'!C576),"",'ENGAGEMENTS 2026'!D576)</f>
        <v>52 AOM/SNRT</v>
      </c>
      <c r="C576" t="str">
        <f>IF(ISBLANK('ENGAGEMENTS 2026'!C576),"",'ENGAGEMENTS 2026'!E576)</f>
        <v>AOO-M</v>
      </c>
      <c r="D576" t="str">
        <f>IF(ISBLANK('ENGAGEMENTS 2026'!C576),"",'ENGAGEMENTS 2026'!G576)</f>
        <v>La fourniture et la mise en service de véhicules fourgon aménagés en rayonnage pour les besoins de la production de la SNRT</v>
      </c>
      <c r="E576" t="str">
        <f>IF(ISBLANK('ENGAGEMENTS 2026'!C576),"",'ENGAGEMENTS 2026'!I576)</f>
        <v>INFRUCTUEUX</v>
      </c>
      <c r="F576">
        <f>IF(ISBLANK('ENGAGEMENTS 2026'!C576),"",'ENGAGEMENTS 2026'!J576)</f>
        <v>0</v>
      </c>
      <c r="G576" t="str">
        <f>IF(ISBLANK('ENGAGEMENTS 2026'!C576),"",'ENGAGEMENTS 2026'!M576)</f>
        <v>INVESTISSEMENT</v>
      </c>
      <c r="H576" t="str">
        <f>IF(ISBLANK('ENGAGEMENTS 2026'!C576),"",'ENGAGEMENTS 2026'!AF576)</f>
        <v>NON ENGAGE</v>
      </c>
      <c r="I576" t="str">
        <f>IF(ISBLANK('ENGAGEMENTS 2026'!C576),"",'ENGAGEMENTS 2026'!H576)</f>
        <v>INFRUCTUEUX</v>
      </c>
      <c r="J576" s="72">
        <f>IF(ISBLANK('ENGAGEMENTS 2026'!C576),"",IF(AND(OR($E576="INFRUCTUEUX",$E576="ANNULE"),$C576="AOO-M"),'ENGAGEMENTS 2026'!P576,IF($H576="EN COURS DE PREENGAGEMENT",'ENGAGEMENTS 2026'!O576,IF($H576="PREENGAGE",IF($E576="ATTRIBUE",'ENGAGEMENTS 2026'!AE576,'ENGAGEMENTS 2026'!O576),'ENGAGEMENTS 2026'!AE576))))</f>
        <v>2054700</v>
      </c>
      <c r="K576" s="97">
        <f>IF(ISBLANK('ENGAGEMENTS 2026'!W576),"",'ENGAGEMENTS 2026'!W576)</f>
        <v>46175</v>
      </c>
      <c r="L576" s="73">
        <f t="shared" ca="1" si="16"/>
        <v>113</v>
      </c>
      <c r="M576" t="str">
        <f t="shared" si="17"/>
        <v>Clôturé sans suite</v>
      </c>
      <c r="N576" t="str">
        <f>IF(ISBLANK('ENGAGEMENTS 2026'!C576),"",'ENGAGEMENTS 2026'!L576)</f>
        <v>Exceptionnel</v>
      </c>
      <c r="O576" t="str">
        <f>IF(ISBLANK('ENGAGEMENTS 2026'!C576),"",'ENGAGEMENTS 2026'!M576)</f>
        <v>INVESTISSEMENT</v>
      </c>
      <c r="P576" t="str">
        <f>IF(ISBLANK('ENGAGEMENTS 2026'!C576),"",'ENGAGEMENTS 2026'!K576)</f>
        <v>GENERAL</v>
      </c>
      <c r="Q576" t="str">
        <f>IF($A576="","",IF(OR($E576="INFRUCTUEUX",$E576="ANNULE"),$A576&amp;"|"&amp;(COUNTIFS($A$2:$A576,$A576,$E$2:$E576,"INFRUCTUEUX")+COUNTIFS($A$2:$A576,$A576,$E$2:$E576,"ANNULE")),""))</f>
        <v>DCT|11</v>
      </c>
    </row>
    <row r="577" spans="1:17" x14ac:dyDescent="0.25">
      <c r="A577" t="str">
        <f>IF(ISBLANK('ENGAGEMENTS 2026'!C577),"",IF('ENGAGEMENTS 2026'!C577="DTSI","DCT",'ENGAGEMENTS 2026'!C577))</f>
        <v>DCT</v>
      </c>
      <c r="B577" t="str">
        <f>IF(ISBLANK('ENGAGEMENTS 2026'!C577),"",'ENGAGEMENTS 2026'!D577)</f>
        <v>46 AOM/SNRT</v>
      </c>
      <c r="C577" t="str">
        <f>IF(ISBLANK('ENGAGEMENTS 2026'!C577),"",'ENGAGEMENTS 2026'!E577)</f>
        <v>AOO-M</v>
      </c>
      <c r="D577" t="str">
        <f>IF(ISBLANK('ENGAGEMENTS 2026'!C577),"",'ENGAGEMENTS 2026'!G577)</f>
        <v>Renouvellement des licences de la solution de gestion financière pour les besoins de la SNRT</v>
      </c>
      <c r="E577" t="str">
        <f>IF(ISBLANK('ENGAGEMENTS 2026'!C577),"",'ENGAGEMENTS 2026'!I577)</f>
        <v>INFRUCTUEUX</v>
      </c>
      <c r="F577">
        <f>IF(ISBLANK('ENGAGEMENTS 2026'!C577),"",'ENGAGEMENTS 2026'!J577)</f>
        <v>0</v>
      </c>
      <c r="G577" t="str">
        <f>IF(ISBLANK('ENGAGEMENTS 2026'!C577),"",'ENGAGEMENTS 2026'!M577)</f>
        <v>FONCTIONNEMENT</v>
      </c>
      <c r="H577" t="str">
        <f>IF(ISBLANK('ENGAGEMENTS 2026'!C577),"",'ENGAGEMENTS 2026'!AF577)</f>
        <v>NON ENGAGE</v>
      </c>
      <c r="I577" t="str">
        <f>IF(ISBLANK('ENGAGEMENTS 2026'!C577),"",'ENGAGEMENTS 2026'!H577)</f>
        <v>VALIDE</v>
      </c>
      <c r="J577" s="72">
        <f>IF(ISBLANK('ENGAGEMENTS 2026'!C577),"",IF(AND(OR($E577="INFRUCTUEUX",$E577="ANNULE"),$C577="AOO-M"),'ENGAGEMENTS 2026'!P577,IF($H577="EN COURS DE PREENGAGEMENT",'ENGAGEMENTS 2026'!O577,IF($H577="PREENGAGE",IF($E577="ATTRIBUE",'ENGAGEMENTS 2026'!AE577,'ENGAGEMENTS 2026'!O577),'ENGAGEMENTS 2026'!AE577))))</f>
        <v>112824</v>
      </c>
      <c r="K577" s="97">
        <f>IF(ISBLANK('ENGAGEMENTS 2026'!W577),"",'ENGAGEMENTS 2026'!W577)</f>
        <v>46175</v>
      </c>
      <c r="L577" s="73">
        <f t="shared" ca="1" si="16"/>
        <v>113</v>
      </c>
      <c r="M577" t="str">
        <f t="shared" si="17"/>
        <v>En cours</v>
      </c>
      <c r="N577" t="str">
        <f>IF(ISBLANK('ENGAGEMENTS 2026'!C577),"",'ENGAGEMENTS 2026'!L577)</f>
        <v>Ordinaire</v>
      </c>
      <c r="O577" t="str">
        <f>IF(ISBLANK('ENGAGEMENTS 2026'!C577),"",'ENGAGEMENTS 2026'!M577)</f>
        <v>FONCTIONNEMENT</v>
      </c>
      <c r="P577" t="str">
        <f>IF(ISBLANK('ENGAGEMENTS 2026'!C577),"",'ENGAGEMENTS 2026'!K577)</f>
        <v>PME</v>
      </c>
      <c r="Q577" t="str">
        <f>IF($A577="","",IF(OR($E577="INFRUCTUEUX",$E577="ANNULE"),$A577&amp;"|"&amp;(COUNTIFS($A$2:$A577,$A577,$E$2:$E577,"INFRUCTUEUX")+COUNTIFS($A$2:$A577,$A577,$E$2:$E577,"ANNULE")),""))</f>
        <v>DCT|12</v>
      </c>
    </row>
    <row r="578" spans="1:17" x14ac:dyDescent="0.25">
      <c r="A578" t="str">
        <f>IF(ISBLANK('ENGAGEMENTS 2026'!C578),"",IF('ENGAGEMENTS 2026'!C578="DTSI","DCT",'ENGAGEMENTS 2026'!C578))</f>
        <v>DCT</v>
      </c>
      <c r="B578" t="str">
        <f>IF(ISBLANK('ENGAGEMENTS 2026'!C578),"",'ENGAGEMENTS 2026'!D578)</f>
        <v>16 AOM/SNRT</v>
      </c>
      <c r="C578" t="str">
        <f>IF(ISBLANK('ENGAGEMENTS 2026'!C578),"",'ENGAGEMENTS 2026'!E578)</f>
        <v>AOO-M</v>
      </c>
      <c r="D578" t="str">
        <f>IF(ISBLANK('ENGAGEMENTS 2026'!C578),"",'ENGAGEMENTS 2026'!G578)</f>
        <v>La numérisation des anciennes archives télévisuelles stockées sur des supports analogiques de type cassette U-MATIC pour les besoins des archives TV de la SNRT</v>
      </c>
      <c r="E578" t="str">
        <f>IF(ISBLANK('ENGAGEMENTS 2026'!C578),"",'ENGAGEMENTS 2026'!I578)</f>
        <v>ATTRIBUE</v>
      </c>
      <c r="F578">
        <f>IF(ISBLANK('ENGAGEMENTS 2026'!C578),"",'ENGAGEMENTS 2026'!J578)</f>
        <v>0</v>
      </c>
      <c r="G578" t="str">
        <f>IF(ISBLANK('ENGAGEMENTS 2026'!C578),"",'ENGAGEMENTS 2026'!M578)</f>
        <v>FONCTIONNEMENT</v>
      </c>
      <c r="H578" t="str">
        <f>IF(ISBLANK('ENGAGEMENTS 2026'!C578),"",'ENGAGEMENTS 2026'!AF578)</f>
        <v>EN COURS D'ENGAGEMENT</v>
      </c>
      <c r="I578" t="str">
        <f>IF(ISBLANK('ENGAGEMENTS 2026'!C578),"",'ENGAGEMENTS 2026'!H578)</f>
        <v>VALIDE</v>
      </c>
      <c r="J578" s="72">
        <f>IF(ISBLANK('ENGAGEMENTS 2026'!C578),"",IF(AND(OR($E578="INFRUCTUEUX",$E578="ANNULE"),$C578="AOO-M"),'ENGAGEMENTS 2026'!P578,IF($H578="EN COURS DE PREENGAGEMENT",'ENGAGEMENTS 2026'!O578,IF($H578="PREENGAGE",IF($E578="ATTRIBUE",'ENGAGEMENTS 2026'!AE578,'ENGAGEMENTS 2026'!O578),'ENGAGEMENTS 2026'!AE578))))</f>
        <v>970159.68</v>
      </c>
      <c r="K578" s="97">
        <f>IF(ISBLANK('ENGAGEMENTS 2026'!W578),"",'ENGAGEMENTS 2026'!W578)</f>
        <v>46175</v>
      </c>
      <c r="L578" s="73">
        <f t="shared" ref="L578:L641" ca="1" si="18">IF($K578="","",TODAY()-$K578)</f>
        <v>113</v>
      </c>
      <c r="M578" t="str">
        <f t="shared" ref="M578:M641" si="19">IF($A578="","",IF($H578="ENGAGE","Engagé",IF(AND($H578="NON ENGAGE",OR($I578="INFRUCTUEUX",$I578="ANNULE")),"Clôturé sans suite","En cours")))</f>
        <v>En cours</v>
      </c>
      <c r="N578" t="str">
        <f>IF(ISBLANK('ENGAGEMENTS 2026'!C578),"",'ENGAGEMENTS 2026'!L578)</f>
        <v>Ordinaire</v>
      </c>
      <c r="O578" t="str">
        <f>IF(ISBLANK('ENGAGEMENTS 2026'!C578),"",'ENGAGEMENTS 2026'!M578)</f>
        <v>FONCTIONNEMENT</v>
      </c>
      <c r="P578" t="str">
        <f>IF(ISBLANK('ENGAGEMENTS 2026'!C578),"",'ENGAGEMENTS 2026'!K578)</f>
        <v>GENERAL</v>
      </c>
      <c r="Q578" t="str">
        <f>IF($A578="","",IF(OR($E578="INFRUCTUEUX",$E578="ANNULE"),$A578&amp;"|"&amp;(COUNTIFS($A$2:$A578,$A578,$E$2:$E578,"INFRUCTUEUX")+COUNTIFS($A$2:$A578,$A578,$E$2:$E578,"ANNULE")),""))</f>
        <v/>
      </c>
    </row>
    <row r="579" spans="1:17" x14ac:dyDescent="0.25">
      <c r="A579" t="str">
        <f>IF(ISBLANK('ENGAGEMENTS 2026'!C579),"",IF('ENGAGEMENTS 2026'!C579="DTSI","DCT",'ENGAGEMENTS 2026'!C579))</f>
        <v>TDF-EXP&amp;MAIN</v>
      </c>
      <c r="B579" t="str">
        <f>IF(ISBLANK('ENGAGEMENTS 2026'!C579),"",'ENGAGEMENTS 2026'!D579)</f>
        <v>51 AOM</v>
      </c>
      <c r="C579" t="str">
        <f>IF(ISBLANK('ENGAGEMENTS 2026'!C579),"",'ENGAGEMENTS 2026'!E579)</f>
        <v>AOO-M</v>
      </c>
      <c r="D579" t="str">
        <f>IF(ISBLANK('ENGAGEMENTS 2026'!C579),"",'ENGAGEMENTS 2026'!G579)</f>
        <v>Fourniture des modules et pièces de rechange pour les émetteurs FM de marque RVR</v>
      </c>
      <c r="E579" t="str">
        <f>IF(ISBLANK('ENGAGEMENTS 2026'!C579),"",'ENGAGEMENTS 2026'!I579)</f>
        <v>ATTRIBUE</v>
      </c>
      <c r="F579">
        <f>IF(ISBLANK('ENGAGEMENTS 2026'!C579),"",'ENGAGEMENTS 2026'!J579)</f>
        <v>0</v>
      </c>
      <c r="G579" t="str">
        <f>IF(ISBLANK('ENGAGEMENTS 2026'!C579),"",'ENGAGEMENTS 2026'!M579)</f>
        <v>FONCTIONNEMENT</v>
      </c>
      <c r="H579" t="str">
        <f>IF(ISBLANK('ENGAGEMENTS 2026'!C579),"",'ENGAGEMENTS 2026'!AF579)</f>
        <v>EN COURS D'ENGAGEMENT</v>
      </c>
      <c r="I579" t="str">
        <f>IF(ISBLANK('ENGAGEMENTS 2026'!C579),"",'ENGAGEMENTS 2026'!H579)</f>
        <v>VALIDE</v>
      </c>
      <c r="J579" s="72">
        <f>IF(ISBLANK('ENGAGEMENTS 2026'!C579),"",IF(AND(OR($E579="INFRUCTUEUX",$E579="ANNULE"),$C579="AOO-M"),'ENGAGEMENTS 2026'!P579,IF($H579="EN COURS DE PREENGAGEMENT",'ENGAGEMENTS 2026'!O579,IF($H579="PREENGAGE",IF($E579="ATTRIBUE",'ENGAGEMENTS 2026'!AE579,'ENGAGEMENTS 2026'!O579),'ENGAGEMENTS 2026'!AE579))))</f>
        <v>2700386.4</v>
      </c>
      <c r="K579" s="97">
        <f>IF(ISBLANK('ENGAGEMENTS 2026'!W579),"",'ENGAGEMENTS 2026'!W579)</f>
        <v>46175</v>
      </c>
      <c r="L579" s="73">
        <f t="shared" ca="1" si="18"/>
        <v>113</v>
      </c>
      <c r="M579" t="str">
        <f t="shared" si="19"/>
        <v>En cours</v>
      </c>
      <c r="N579" t="str">
        <f>IF(ISBLANK('ENGAGEMENTS 2026'!C579),"",'ENGAGEMENTS 2026'!L579)</f>
        <v>Ordinaire</v>
      </c>
      <c r="O579" t="str">
        <f>IF(ISBLANK('ENGAGEMENTS 2026'!C579),"",'ENGAGEMENTS 2026'!M579)</f>
        <v>FONCTIONNEMENT</v>
      </c>
      <c r="P579" t="str">
        <f>IF(ISBLANK('ENGAGEMENTS 2026'!C579),"",'ENGAGEMENTS 2026'!K579)</f>
        <v>GENERAL</v>
      </c>
      <c r="Q579" t="str">
        <f>IF($A579="","",IF(OR($E579="INFRUCTUEUX",$E579="ANNULE"),$A579&amp;"|"&amp;(COUNTIFS($A$2:$A579,$A579,$E$2:$E579,"INFRUCTUEUX")+COUNTIFS($A$2:$A579,$A579,$E$2:$E579,"ANNULE")),""))</f>
        <v/>
      </c>
    </row>
    <row r="580" spans="1:17" x14ac:dyDescent="0.25">
      <c r="A580" t="str">
        <f>IF(ISBLANK('ENGAGEMENTS 2026'!C580),"",IF('ENGAGEMENTS 2026'!C580="DTSI","DCT",'ENGAGEMENTS 2026'!C580))</f>
        <v>TDF-EXP&amp;MAIN</v>
      </c>
      <c r="B580" t="str">
        <f>IF(ISBLANK('ENGAGEMENTS 2026'!C580),"",'ENGAGEMENTS 2026'!D580)</f>
        <v>51 AOM</v>
      </c>
      <c r="C580" t="str">
        <f>IF(ISBLANK('ENGAGEMENTS 2026'!C580),"",'ENGAGEMENTS 2026'!E580)</f>
        <v>AOO-M</v>
      </c>
      <c r="D580" t="str">
        <f>IF(ISBLANK('ENGAGEMENTS 2026'!C580),"",'ENGAGEMENTS 2026'!G580)</f>
        <v>Fourniture des modules et pièces de rechange pour les émetteurs FM 10 KW et 5 KW de marque RFE</v>
      </c>
      <c r="E580" t="str">
        <f>IF(ISBLANK('ENGAGEMENTS 2026'!C580),"",'ENGAGEMENTS 2026'!I580)</f>
        <v>INFRUCTUEUX</v>
      </c>
      <c r="F580">
        <f>IF(ISBLANK('ENGAGEMENTS 2026'!C580),"",'ENGAGEMENTS 2026'!J580)</f>
        <v>0</v>
      </c>
      <c r="G580" t="str">
        <f>IF(ISBLANK('ENGAGEMENTS 2026'!C580),"",'ENGAGEMENTS 2026'!M580)</f>
        <v>FONCTIONNEMENT</v>
      </c>
      <c r="H580" t="str">
        <f>IF(ISBLANK('ENGAGEMENTS 2026'!C580),"",'ENGAGEMENTS 2026'!AF580)</f>
        <v>NON ENGAGE</v>
      </c>
      <c r="I580" t="str">
        <f>IF(ISBLANK('ENGAGEMENTS 2026'!C580),"",'ENGAGEMENTS 2026'!H580)</f>
        <v>INFRUCTUEUX</v>
      </c>
      <c r="J580" s="72">
        <f>IF(ISBLANK('ENGAGEMENTS 2026'!C580),"",IF(AND(OR($E580="INFRUCTUEUX",$E580="ANNULE"),$C580="AOO-M"),'ENGAGEMENTS 2026'!P580,IF($H580="EN COURS DE PREENGAGEMENT",'ENGAGEMENTS 2026'!O580,IF($H580="PREENGAGE",IF($E580="ATTRIBUE",'ENGAGEMENTS 2026'!AE580,'ENGAGEMENTS 2026'!O580),'ENGAGEMENTS 2026'!AE580))))</f>
        <v>2945880</v>
      </c>
      <c r="K580" s="97">
        <f>IF(ISBLANK('ENGAGEMENTS 2026'!W580),"",'ENGAGEMENTS 2026'!W580)</f>
        <v>46175</v>
      </c>
      <c r="L580" s="73">
        <f t="shared" ca="1" si="18"/>
        <v>113</v>
      </c>
      <c r="M580" t="str">
        <f t="shared" si="19"/>
        <v>Clôturé sans suite</v>
      </c>
      <c r="N580" t="str">
        <f>IF(ISBLANK('ENGAGEMENTS 2026'!C580),"",'ENGAGEMENTS 2026'!L580)</f>
        <v>Ordinaire</v>
      </c>
      <c r="O580" t="str">
        <f>IF(ISBLANK('ENGAGEMENTS 2026'!C580),"",'ENGAGEMENTS 2026'!M580)</f>
        <v>FONCTIONNEMENT</v>
      </c>
      <c r="P580" t="str">
        <f>IF(ISBLANK('ENGAGEMENTS 2026'!C580),"",'ENGAGEMENTS 2026'!K580)</f>
        <v>GENERAL</v>
      </c>
      <c r="Q580" t="str">
        <f>IF($A580="","",IF(OR($E580="INFRUCTUEUX",$E580="ANNULE"),$A580&amp;"|"&amp;(COUNTIFS($A$2:$A580,$A580,$E$2:$E580,"INFRUCTUEUX")+COUNTIFS($A$2:$A580,$A580,$E$2:$E580,"ANNULE")),""))</f>
        <v>TDF-EXP&amp;MAIN|4</v>
      </c>
    </row>
    <row r="581" spans="1:17" x14ac:dyDescent="0.25">
      <c r="A581" t="str">
        <f>IF(ISBLANK('ENGAGEMENTS 2026'!C581),"",IF('ENGAGEMENTS 2026'!C581="DTSI","DCT",'ENGAGEMENTS 2026'!C581))</f>
        <v>DCPA</v>
      </c>
      <c r="B581" t="str">
        <f>IF(ISBLANK('ENGAGEMENTS 2026'!C581),"",'ENGAGEMENTS 2026'!D581)</f>
        <v>EXCLUSIVITÉ</v>
      </c>
      <c r="C581" t="str">
        <f>IF(ISBLANK('ENGAGEMENTS 2026'!C581),"",'ENGAGEMENTS 2026'!E581)</f>
        <v>CONTRAT</v>
      </c>
      <c r="D581" t="str">
        <f>IF(ISBLANK('ENGAGEMENTS 2026'!C581),"",'ENGAGEMENTS 2026'!G581)</f>
        <v>La captation et la cession exclusive pour le compte de la SNRT des droits de diffusion des concerts du Festival Gnaoua et Musiques du Monde</v>
      </c>
      <c r="E581" t="str">
        <f>IF(ISBLANK('ENGAGEMENTS 2026'!C581),"",'ENGAGEMENTS 2026'!I581)</f>
        <v>APPROUVE</v>
      </c>
      <c r="F581">
        <f>IF(ISBLANK('ENGAGEMENTS 2026'!C581),"",'ENGAGEMENTS 2026'!J581)</f>
        <v>0</v>
      </c>
      <c r="G581" t="str">
        <f>IF(ISBLANK('ENGAGEMENTS 2026'!C581),"",'ENGAGEMENTS 2026'!M581)</f>
        <v>FONCTIONNEMENT</v>
      </c>
      <c r="H581" t="str">
        <f>IF(ISBLANK('ENGAGEMENTS 2026'!C581),"",'ENGAGEMENTS 2026'!AF581)</f>
        <v>ENGAGE</v>
      </c>
      <c r="I581" t="str">
        <f>IF(ISBLANK('ENGAGEMENTS 2026'!C581),"",'ENGAGEMENTS 2026'!H581)</f>
        <v>VALIDE</v>
      </c>
      <c r="J581" s="72">
        <f>IF(ISBLANK('ENGAGEMENTS 2026'!C581),"",IF(AND(OR($E581="INFRUCTUEUX",$E581="ANNULE"),$C581="AOO-M"),'ENGAGEMENTS 2026'!P581,IF($H581="EN COURS DE PREENGAGEMENT",'ENGAGEMENTS 2026'!O581,IF($H581="PREENGAGE",IF($E581="ATTRIBUE",'ENGAGEMENTS 2026'!AE581,'ENGAGEMENTS 2026'!O581),'ENGAGEMENTS 2026'!AE581))))</f>
        <v>400000</v>
      </c>
      <c r="K581" s="97">
        <f>IF(ISBLANK('ENGAGEMENTS 2026'!W581),"",'ENGAGEMENTS 2026'!W581)</f>
        <v>46185</v>
      </c>
      <c r="L581" s="73">
        <f t="shared" ca="1" si="18"/>
        <v>103</v>
      </c>
      <c r="M581" t="str">
        <f t="shared" si="19"/>
        <v>Engagé</v>
      </c>
      <c r="N581" t="str">
        <f>IF(ISBLANK('ENGAGEMENTS 2026'!C581),"",'ENGAGEMENTS 2026'!L581)</f>
        <v>Ordinaire</v>
      </c>
      <c r="O581" t="str">
        <f>IF(ISBLANK('ENGAGEMENTS 2026'!C581),"",'ENGAGEMENTS 2026'!M581)</f>
        <v>FONCTIONNEMENT</v>
      </c>
      <c r="P581" t="str">
        <f>IF(ISBLANK('ENGAGEMENTS 2026'!C581),"",'ENGAGEMENTS 2026'!K581)</f>
        <v>NON CONCERNE</v>
      </c>
      <c r="Q581" t="str">
        <f>IF($A581="","",IF(OR($E581="INFRUCTUEUX",$E581="ANNULE"),$A581&amp;"|"&amp;(COUNTIFS($A$2:$A581,$A581,$E$2:$E581,"INFRUCTUEUX")+COUNTIFS($A$2:$A581,$A581,$E$2:$E581,"ANNULE")),""))</f>
        <v/>
      </c>
    </row>
    <row r="582" spans="1:17" x14ac:dyDescent="0.25">
      <c r="A582" t="str">
        <f>IF(ISBLANK('ENGAGEMENTS 2026'!C582),"",IF('ENGAGEMENTS 2026'!C582="DTSI","DCT",'ENGAGEMENTS 2026'!C582))</f>
        <v>TDF-EXP&amp;MAIN</v>
      </c>
      <c r="B582" t="str">
        <f>IF(ISBLANK('ENGAGEMENTS 2026'!C582),"",'ENGAGEMENTS 2026'!D582)</f>
        <v>47AOM/SNRT/2026</v>
      </c>
      <c r="C582" t="str">
        <f>IF(ISBLANK('ENGAGEMENTS 2026'!C582),"",'ENGAGEMENTS 2026'!E582)</f>
        <v>AOO-M</v>
      </c>
      <c r="D582" t="str">
        <f>IF(ISBLANK('ENGAGEMENTS 2026'!C582),"",'ENGAGEMENTS 2026'!G582)</f>
        <v>Fourniture des modules et piéces de rechange pour les émetteurs TNT de puissance 250 Watts de marque EUROTEK</v>
      </c>
      <c r="E582" t="str">
        <f>IF(ISBLANK('ENGAGEMENTS 2026'!C582),"",'ENGAGEMENTS 2026'!I582)</f>
        <v>ATTRIBUE</v>
      </c>
      <c r="F582">
        <f>IF(ISBLANK('ENGAGEMENTS 2026'!C582),"",'ENGAGEMENTS 2026'!J582)</f>
        <v>0</v>
      </c>
      <c r="G582" t="str">
        <f>IF(ISBLANK('ENGAGEMENTS 2026'!C582),"",'ENGAGEMENTS 2026'!M582)</f>
        <v>FONCTIONNEMENT</v>
      </c>
      <c r="H582" t="str">
        <f>IF(ISBLANK('ENGAGEMENTS 2026'!C582),"",'ENGAGEMENTS 2026'!AF582)</f>
        <v>EN COURS D'ENGAGEMENT</v>
      </c>
      <c r="I582" t="str">
        <f>IF(ISBLANK('ENGAGEMENTS 2026'!C582),"",'ENGAGEMENTS 2026'!H582)</f>
        <v>EN SIGNATURE</v>
      </c>
      <c r="J582" s="72">
        <f>IF(ISBLANK('ENGAGEMENTS 2026'!C582),"",IF(AND(OR($E582="INFRUCTUEUX",$E582="ANNULE"),$C582="AOO-M"),'ENGAGEMENTS 2026'!P582,IF($H582="EN COURS DE PREENGAGEMENT",'ENGAGEMENTS 2026'!O582,IF($H582="PREENGAGE",IF($E582="ATTRIBUE",'ENGAGEMENTS 2026'!AE582,'ENGAGEMENTS 2026'!O582),'ENGAGEMENTS 2026'!AE582))))</f>
        <v>2190688.7999999998</v>
      </c>
      <c r="K582" s="97">
        <f>IF(ISBLANK('ENGAGEMENTS 2026'!W582),"",'ENGAGEMENTS 2026'!W582)</f>
        <v>46185</v>
      </c>
      <c r="L582" s="73">
        <f t="shared" ca="1" si="18"/>
        <v>103</v>
      </c>
      <c r="M582" t="str">
        <f t="shared" si="19"/>
        <v>En cours</v>
      </c>
      <c r="N582" t="str">
        <f>IF(ISBLANK('ENGAGEMENTS 2026'!C582),"",'ENGAGEMENTS 2026'!L582)</f>
        <v>Ordinaire</v>
      </c>
      <c r="O582" t="str">
        <f>IF(ISBLANK('ENGAGEMENTS 2026'!C582),"",'ENGAGEMENTS 2026'!M582)</f>
        <v>FONCTIONNEMENT</v>
      </c>
      <c r="P582" t="str">
        <f>IF(ISBLANK('ENGAGEMENTS 2026'!C582),"",'ENGAGEMENTS 2026'!K582)</f>
        <v>GENERAL</v>
      </c>
      <c r="Q582" t="str">
        <f>IF($A582="","",IF(OR($E582="INFRUCTUEUX",$E582="ANNULE"),$A582&amp;"|"&amp;(COUNTIFS($A$2:$A582,$A582,$E$2:$E582,"INFRUCTUEUX")+COUNTIFS($A$2:$A582,$A582,$E$2:$E582,"ANNULE")),""))</f>
        <v/>
      </c>
    </row>
    <row r="583" spans="1:17" x14ac:dyDescent="0.25">
      <c r="A583" t="str">
        <f>IF(ISBLANK('ENGAGEMENTS 2026'!C583),"",IF('ENGAGEMENTS 2026'!C583="DTSI","DCT",'ENGAGEMENTS 2026'!C583))</f>
        <v>TDF-EXP&amp;MAIN</v>
      </c>
      <c r="B583" t="str">
        <f>IF(ISBLANK('ENGAGEMENTS 2026'!C583),"",'ENGAGEMENTS 2026'!D583)</f>
        <v>47AOM/SNRT/2026</v>
      </c>
      <c r="C583" t="str">
        <f>IF(ISBLANK('ENGAGEMENTS 2026'!C583),"",'ENGAGEMENTS 2026'!E583)</f>
        <v>AOO-M</v>
      </c>
      <c r="D583" t="str">
        <f>IF(ISBLANK('ENGAGEMENTS 2026'!C583),"",'ENGAGEMENTS 2026'!G583)</f>
        <v>Fourniture des modules et piéces de rechange des émetteurs TNT de marque ITELSIS</v>
      </c>
      <c r="E583" t="str">
        <f>IF(ISBLANK('ENGAGEMENTS 2026'!C583),"",'ENGAGEMENTS 2026'!I583)</f>
        <v>ATTRIBUE</v>
      </c>
      <c r="F583">
        <f>IF(ISBLANK('ENGAGEMENTS 2026'!C583),"",'ENGAGEMENTS 2026'!J583)</f>
        <v>0</v>
      </c>
      <c r="G583" t="str">
        <f>IF(ISBLANK('ENGAGEMENTS 2026'!C583),"",'ENGAGEMENTS 2026'!M583)</f>
        <v>FONCTIONNEMENT</v>
      </c>
      <c r="H583" t="str">
        <f>IF(ISBLANK('ENGAGEMENTS 2026'!C583),"",'ENGAGEMENTS 2026'!AF583)</f>
        <v>EN COURS D'ENGAGEMENT</v>
      </c>
      <c r="I583" t="str">
        <f>IF(ISBLANK('ENGAGEMENTS 2026'!C583),"",'ENGAGEMENTS 2026'!H583)</f>
        <v>EN SIGNATURE</v>
      </c>
      <c r="J583" s="72">
        <f>IF(ISBLANK('ENGAGEMENTS 2026'!C583),"",IF(AND(OR($E583="INFRUCTUEUX",$E583="ANNULE"),$C583="AOO-M"),'ENGAGEMENTS 2026'!P583,IF($H583="EN COURS DE PREENGAGEMENT",'ENGAGEMENTS 2026'!O583,IF($H583="PREENGAGE",IF($E583="ATTRIBUE",'ENGAGEMENTS 2026'!AE583,'ENGAGEMENTS 2026'!O583),'ENGAGEMENTS 2026'!AE583))))</f>
        <v>2217600</v>
      </c>
      <c r="K583" s="97">
        <f>IF(ISBLANK('ENGAGEMENTS 2026'!W583),"",'ENGAGEMENTS 2026'!W583)</f>
        <v>46185</v>
      </c>
      <c r="L583" s="73">
        <f t="shared" ca="1" si="18"/>
        <v>103</v>
      </c>
      <c r="M583" t="str">
        <f t="shared" si="19"/>
        <v>En cours</v>
      </c>
      <c r="N583" t="str">
        <f>IF(ISBLANK('ENGAGEMENTS 2026'!C583),"",'ENGAGEMENTS 2026'!L583)</f>
        <v>Ordinaire</v>
      </c>
      <c r="O583" t="str">
        <f>IF(ISBLANK('ENGAGEMENTS 2026'!C583),"",'ENGAGEMENTS 2026'!M583)</f>
        <v>FONCTIONNEMENT</v>
      </c>
      <c r="P583" t="str">
        <f>IF(ISBLANK('ENGAGEMENTS 2026'!C583),"",'ENGAGEMENTS 2026'!K583)</f>
        <v>GENERAL</v>
      </c>
      <c r="Q583" t="str">
        <f>IF($A583="","",IF(OR($E583="INFRUCTUEUX",$E583="ANNULE"),$A583&amp;"|"&amp;(COUNTIFS($A$2:$A583,$A583,$E$2:$E583,"INFRUCTUEUX")+COUNTIFS($A$2:$A583,$A583,$E$2:$E583,"ANNULE")),""))</f>
        <v/>
      </c>
    </row>
    <row r="584" spans="1:17" x14ac:dyDescent="0.25">
      <c r="A584" t="str">
        <f>IF(ISBLANK('ENGAGEMENTS 2026'!C584),"",IF('ENGAGEMENTS 2026'!C584="DTSI","DCT",'ENGAGEMENTS 2026'!C584))</f>
        <v>TDF-EXP&amp;MAIN</v>
      </c>
      <c r="B584" t="str">
        <f>IF(ISBLANK('ENGAGEMENTS 2026'!C584),"",'ENGAGEMENTS 2026'!D584)</f>
        <v>47AOM/SNRT/2026</v>
      </c>
      <c r="C584" t="str">
        <f>IF(ISBLANK('ENGAGEMENTS 2026'!C584),"",'ENGAGEMENTS 2026'!E584)</f>
        <v>AOO-M</v>
      </c>
      <c r="D584" t="str">
        <f>IF(ISBLANK('ENGAGEMENTS 2026'!C584),"",'ENGAGEMENTS 2026'!G584)</f>
        <v>Fourniture des modules et piéces de rechange des émetteurs TNT de marque EGATEL de puissance 10KW</v>
      </c>
      <c r="E584" t="str">
        <f>IF(ISBLANK('ENGAGEMENTS 2026'!C584),"",'ENGAGEMENTS 2026'!I584)</f>
        <v>ATTRIBUE</v>
      </c>
      <c r="F584">
        <f>IF(ISBLANK('ENGAGEMENTS 2026'!C584),"",'ENGAGEMENTS 2026'!J584)</f>
        <v>0</v>
      </c>
      <c r="G584" t="str">
        <f>IF(ISBLANK('ENGAGEMENTS 2026'!C584),"",'ENGAGEMENTS 2026'!M584)</f>
        <v>FONCTIONNEMENT</v>
      </c>
      <c r="H584" t="str">
        <f>IF(ISBLANK('ENGAGEMENTS 2026'!C584),"",'ENGAGEMENTS 2026'!AF584)</f>
        <v>EN COURS D'ENGAGEMENT</v>
      </c>
      <c r="I584" t="str">
        <f>IF(ISBLANK('ENGAGEMENTS 2026'!C584),"",'ENGAGEMENTS 2026'!H584)</f>
        <v>EN SIGNATURE</v>
      </c>
      <c r="J584" s="72">
        <f>IF(ISBLANK('ENGAGEMENTS 2026'!C584),"",IF(AND(OR($E584="INFRUCTUEUX",$E584="ANNULE"),$C584="AOO-M"),'ENGAGEMENTS 2026'!P584,IF($H584="EN COURS DE PREENGAGEMENT",'ENGAGEMENTS 2026'!O584,IF($H584="PREENGAGE",IF($E584="ATTRIBUE",'ENGAGEMENTS 2026'!AE584,'ENGAGEMENTS 2026'!O584),'ENGAGEMENTS 2026'!AE584))))</f>
        <v>1792788</v>
      </c>
      <c r="K584" s="97">
        <f>IF(ISBLANK('ENGAGEMENTS 2026'!W584),"",'ENGAGEMENTS 2026'!W584)</f>
        <v>46185</v>
      </c>
      <c r="L584" s="73">
        <f t="shared" ca="1" si="18"/>
        <v>103</v>
      </c>
      <c r="M584" t="str">
        <f t="shared" si="19"/>
        <v>En cours</v>
      </c>
      <c r="N584" t="str">
        <f>IF(ISBLANK('ENGAGEMENTS 2026'!C584),"",'ENGAGEMENTS 2026'!L584)</f>
        <v>Ordinaire</v>
      </c>
      <c r="O584" t="str">
        <f>IF(ISBLANK('ENGAGEMENTS 2026'!C584),"",'ENGAGEMENTS 2026'!M584)</f>
        <v>FONCTIONNEMENT</v>
      </c>
      <c r="P584" t="str">
        <f>IF(ISBLANK('ENGAGEMENTS 2026'!C584),"",'ENGAGEMENTS 2026'!K584)</f>
        <v>GENERAL</v>
      </c>
      <c r="Q584" t="str">
        <f>IF($A584="","",IF(OR($E584="INFRUCTUEUX",$E584="ANNULE"),$A584&amp;"|"&amp;(COUNTIFS($A$2:$A584,$A584,$E$2:$E584,"INFRUCTUEUX")+COUNTIFS($A$2:$A584,$A584,$E$2:$E584,"ANNULE")),""))</f>
        <v/>
      </c>
    </row>
    <row r="585" spans="1:17" x14ac:dyDescent="0.25">
      <c r="A585" t="str">
        <f>IF(ISBLANK('ENGAGEMENTS 2026'!C585),"",IF('ENGAGEMENTS 2026'!C585="DTSI","DCT",'ENGAGEMENTS 2026'!C585))</f>
        <v>DCT</v>
      </c>
      <c r="B585" t="str">
        <f>IF(ISBLANK('ENGAGEMENTS 2026'!C585),"",'ENGAGEMENTS 2026'!D585)</f>
        <v>29 AOM</v>
      </c>
      <c r="C585" t="str">
        <f>IF(ISBLANK('ENGAGEMENTS 2026'!C585),"",'ENGAGEMENTS 2026'!E585)</f>
        <v>AOO-M</v>
      </c>
      <c r="D585" t="str">
        <f>IF(ISBLANK('ENGAGEMENTS 2026'!C585),"",'ENGAGEMENTS 2026'!G585)</f>
        <v>La fourniture et la mise en service d'encodeurs et décodeurs SRT pour les besoins des unités mobiles de la SNRT</v>
      </c>
      <c r="E585" t="str">
        <f>IF(ISBLANK('ENGAGEMENTS 2026'!C585),"",'ENGAGEMENTS 2026'!I585)</f>
        <v>APPROUVE</v>
      </c>
      <c r="F585">
        <f>IF(ISBLANK('ENGAGEMENTS 2026'!C585),"",'ENGAGEMENTS 2026'!J585)</f>
        <v>0</v>
      </c>
      <c r="G585" t="str">
        <f>IF(ISBLANK('ENGAGEMENTS 2026'!C585),"",'ENGAGEMENTS 2026'!M585)</f>
        <v>INVESTISSEMENT</v>
      </c>
      <c r="H585" t="str">
        <f>IF(ISBLANK('ENGAGEMENTS 2026'!C585),"",'ENGAGEMENTS 2026'!AF585)</f>
        <v>ENGAGE</v>
      </c>
      <c r="I585" t="str">
        <f>IF(ISBLANK('ENGAGEMENTS 2026'!C585),"",'ENGAGEMENTS 2026'!H585)</f>
        <v>VALIDE</v>
      </c>
      <c r="J585" s="72">
        <f>IF(ISBLANK('ENGAGEMENTS 2026'!C585),"",IF(AND(OR($E585="INFRUCTUEUX",$E585="ANNULE"),$C585="AOO-M"),'ENGAGEMENTS 2026'!P585,IF($H585="EN COURS DE PREENGAGEMENT",'ENGAGEMENTS 2026'!O585,IF($H585="PREENGAGE",IF($E585="ATTRIBUE",'ENGAGEMENTS 2026'!AE585,'ENGAGEMENTS 2026'!O585),'ENGAGEMENTS 2026'!AE585))))</f>
        <v>3486881.04</v>
      </c>
      <c r="K585" s="97">
        <f>IF(ISBLANK('ENGAGEMENTS 2026'!W585),"",'ENGAGEMENTS 2026'!W585)</f>
        <v>46185</v>
      </c>
      <c r="L585" s="73">
        <f t="shared" ca="1" si="18"/>
        <v>103</v>
      </c>
      <c r="M585" t="str">
        <f t="shared" si="19"/>
        <v>Engagé</v>
      </c>
      <c r="N585" t="str">
        <f>IF(ISBLANK('ENGAGEMENTS 2026'!C585),"",'ENGAGEMENTS 2026'!L585)</f>
        <v>Ordinaire</v>
      </c>
      <c r="O585" t="str">
        <f>IF(ISBLANK('ENGAGEMENTS 2026'!C585),"",'ENGAGEMENTS 2026'!M585)</f>
        <v>INVESTISSEMENT</v>
      </c>
      <c r="P585" t="str">
        <f>IF(ISBLANK('ENGAGEMENTS 2026'!C585),"",'ENGAGEMENTS 2026'!K585)</f>
        <v>GENERAL</v>
      </c>
      <c r="Q585" t="str">
        <f>IF($A585="","",IF(OR($E585="INFRUCTUEUX",$E585="ANNULE"),$A585&amp;"|"&amp;(COUNTIFS($A$2:$A585,$A585,$E$2:$E585,"INFRUCTUEUX")+COUNTIFS($A$2:$A585,$A585,$E$2:$E585,"ANNULE")),""))</f>
        <v/>
      </c>
    </row>
    <row r="586" spans="1:17" x14ac:dyDescent="0.25">
      <c r="A586" t="str">
        <f>IF(ISBLANK('ENGAGEMENTS 2026'!C586),"",IF('ENGAGEMENTS 2026'!C586="DTSI","DCT",'ENGAGEMENTS 2026'!C586))</f>
        <v>DCT</v>
      </c>
      <c r="B586" t="str">
        <f>IF(ISBLANK('ENGAGEMENTS 2026'!C586),"",'ENGAGEMENTS 2026'!D586)</f>
        <v>44 AOM</v>
      </c>
      <c r="C586" t="str">
        <f>IF(ISBLANK('ENGAGEMENTS 2026'!C586),"",'ENGAGEMENTS 2026'!E586)</f>
        <v>AOO-M</v>
      </c>
      <c r="D586" t="str">
        <f>IF(ISBLANK('ENGAGEMENTS 2026'!C586),"",'ENGAGEMENTS 2026'!G586)</f>
        <v>La fourniture et la mise en service de lecteurs LTO destinés aux besoins d’archivage de la SNRT</v>
      </c>
      <c r="E586" t="str">
        <f>IF(ISBLANK('ENGAGEMENTS 2026'!C586),"",'ENGAGEMENTS 2026'!I586)</f>
        <v>INFRUCTUEUX</v>
      </c>
      <c r="F586">
        <f>IF(ISBLANK('ENGAGEMENTS 2026'!C586),"",'ENGAGEMENTS 2026'!J586)</f>
        <v>0</v>
      </c>
      <c r="G586" t="str">
        <f>IF(ISBLANK('ENGAGEMENTS 2026'!C586),"",'ENGAGEMENTS 2026'!M586)</f>
        <v>INVESTISSEMENT</v>
      </c>
      <c r="H586" t="str">
        <f>IF(ISBLANK('ENGAGEMENTS 2026'!C586),"",'ENGAGEMENTS 2026'!AF586)</f>
        <v>NON ENGAGE</v>
      </c>
      <c r="I586" t="str">
        <f>IF(ISBLANK('ENGAGEMENTS 2026'!C586),"",'ENGAGEMENTS 2026'!H586)</f>
        <v>VALIDE</v>
      </c>
      <c r="J586" s="72">
        <f>IF(ISBLANK('ENGAGEMENTS 2026'!C586),"",IF(AND(OR($E586="INFRUCTUEUX",$E586="ANNULE"),$C586="AOO-M"),'ENGAGEMENTS 2026'!P586,IF($H586="EN COURS DE PREENGAGEMENT",'ENGAGEMENTS 2026'!O586,IF($H586="PREENGAGE",IF($E586="ATTRIBUE",'ENGAGEMENTS 2026'!AE586,'ENGAGEMENTS 2026'!O586),'ENGAGEMENTS 2026'!AE586))))</f>
        <v>422256</v>
      </c>
      <c r="K586" s="97">
        <f>IF(ISBLANK('ENGAGEMENTS 2026'!W586),"",'ENGAGEMENTS 2026'!W586)</f>
        <v>46185</v>
      </c>
      <c r="L586" s="73">
        <f t="shared" ca="1" si="18"/>
        <v>103</v>
      </c>
      <c r="M586" t="str">
        <f t="shared" si="19"/>
        <v>En cours</v>
      </c>
      <c r="N586" t="str">
        <f>IF(ISBLANK('ENGAGEMENTS 2026'!C586),"",'ENGAGEMENTS 2026'!L586)</f>
        <v>Ordinaire</v>
      </c>
      <c r="O586" t="str">
        <f>IF(ISBLANK('ENGAGEMENTS 2026'!C586),"",'ENGAGEMENTS 2026'!M586)</f>
        <v>INVESTISSEMENT</v>
      </c>
      <c r="P586" t="str">
        <f>IF(ISBLANK('ENGAGEMENTS 2026'!C586),"",'ENGAGEMENTS 2026'!K586)</f>
        <v>GENERAL</v>
      </c>
      <c r="Q586" t="str">
        <f>IF($A586="","",IF(OR($E586="INFRUCTUEUX",$E586="ANNULE"),$A586&amp;"|"&amp;(COUNTIFS($A$2:$A586,$A586,$E$2:$E586,"INFRUCTUEUX")+COUNTIFS($A$2:$A586,$A586,$E$2:$E586,"ANNULE")),""))</f>
        <v>DCT|13</v>
      </c>
    </row>
    <row r="587" spans="1:17" x14ac:dyDescent="0.25">
      <c r="A587" t="str">
        <f>IF(ISBLANK('ENGAGEMENTS 2026'!C587),"",IF('ENGAGEMENTS 2026'!C587="DTSI","DCT",'ENGAGEMENTS 2026'!C587))</f>
        <v>DCT</v>
      </c>
      <c r="B587" t="str">
        <f>IF(ISBLANK('ENGAGEMENTS 2026'!C587),"",'ENGAGEMENTS 2026'!D587)</f>
        <v>35 AOM</v>
      </c>
      <c r="C587" t="str">
        <f>IF(ISBLANK('ENGAGEMENTS 2026'!C587),"",'ENGAGEMENTS 2026'!E587)</f>
        <v>AOO-M</v>
      </c>
      <c r="D587" t="str">
        <f>IF(ISBLANK('ENGAGEMENTS 2026'!C587),"",'ENGAGEMENTS 2026'!G587)</f>
        <v>La fourniture et la mise en service de serveurs haute performance destinés aux applications d’intelligence artificielle et d’apprentissage automatique pour les besoins de la SNRT</v>
      </c>
      <c r="E587" t="str">
        <f>IF(ISBLANK('ENGAGEMENTS 2026'!C587),"",'ENGAGEMENTS 2026'!I587)</f>
        <v>APPROUVE</v>
      </c>
      <c r="F587">
        <f>IF(ISBLANK('ENGAGEMENTS 2026'!C587),"",'ENGAGEMENTS 2026'!J587)</f>
        <v>0</v>
      </c>
      <c r="G587" t="str">
        <f>IF(ISBLANK('ENGAGEMENTS 2026'!C587),"",'ENGAGEMENTS 2026'!M587)</f>
        <v>INVESTISSEMENT</v>
      </c>
      <c r="H587" t="str">
        <f>IF(ISBLANK('ENGAGEMENTS 2026'!C587),"",'ENGAGEMENTS 2026'!AF587)</f>
        <v>ENGAGE</v>
      </c>
      <c r="I587" t="str">
        <f>IF(ISBLANK('ENGAGEMENTS 2026'!C587),"",'ENGAGEMENTS 2026'!H587)</f>
        <v>VALIDE</v>
      </c>
      <c r="J587" s="72">
        <f>IF(ISBLANK('ENGAGEMENTS 2026'!C587),"",IF(AND(OR($E587="INFRUCTUEUX",$E587="ANNULE"),$C587="AOO-M"),'ENGAGEMENTS 2026'!P587,IF($H587="EN COURS DE PREENGAGEMENT",'ENGAGEMENTS 2026'!O587,IF($H587="PREENGAGE",IF($E587="ATTRIBUE",'ENGAGEMENTS 2026'!AE587,'ENGAGEMENTS 2026'!O587),'ENGAGEMENTS 2026'!AE587))))</f>
        <v>2880000</v>
      </c>
      <c r="K587" s="97">
        <f>IF(ISBLANK('ENGAGEMENTS 2026'!W587),"",'ENGAGEMENTS 2026'!W587)</f>
        <v>46185</v>
      </c>
      <c r="L587" s="73">
        <f t="shared" ca="1" si="18"/>
        <v>103</v>
      </c>
      <c r="M587" t="str">
        <f t="shared" si="19"/>
        <v>Engagé</v>
      </c>
      <c r="N587" t="str">
        <f>IF(ISBLANK('ENGAGEMENTS 2026'!C587),"",'ENGAGEMENTS 2026'!L587)</f>
        <v>Ordinaire</v>
      </c>
      <c r="O587" t="str">
        <f>IF(ISBLANK('ENGAGEMENTS 2026'!C587),"",'ENGAGEMENTS 2026'!M587)</f>
        <v>INVESTISSEMENT</v>
      </c>
      <c r="P587" t="str">
        <f>IF(ISBLANK('ENGAGEMENTS 2026'!C587),"",'ENGAGEMENTS 2026'!K587)</f>
        <v>GENERAL</v>
      </c>
      <c r="Q587" t="str">
        <f>IF($A587="","",IF(OR($E587="INFRUCTUEUX",$E587="ANNULE"),$A587&amp;"|"&amp;(COUNTIFS($A$2:$A587,$A587,$E$2:$E587,"INFRUCTUEUX")+COUNTIFS($A$2:$A587,$A587,$E$2:$E587,"ANNULE")),""))</f>
        <v/>
      </c>
    </row>
    <row r="588" spans="1:17" x14ac:dyDescent="0.25">
      <c r="A588" t="str">
        <f>IF(ISBLANK('ENGAGEMENTS 2026'!C588),"",IF('ENGAGEMENTS 2026'!C588="DTSI","DCT",'ENGAGEMENTS 2026'!C588))</f>
        <v>DRPSD</v>
      </c>
      <c r="B588" t="str">
        <f>IF(ISBLANK('ENGAGEMENTS 2026'!C588),"",'ENGAGEMENTS 2026'!D588)</f>
        <v>49 AOM</v>
      </c>
      <c r="C588" t="str">
        <f>IF(ISBLANK('ENGAGEMENTS 2026'!C588),"",'ENGAGEMENTS 2026'!E588)</f>
        <v>AOO-M</v>
      </c>
      <c r="D588" t="str">
        <f>IF(ISBLANK('ENGAGEMENTS 2026'!C588),"",'ENGAGEMENTS 2026'!G588)</f>
        <v>La maintenance de messagerie Lotus Notes/Domino</v>
      </c>
      <c r="E588" t="str">
        <f>IF(ISBLANK('ENGAGEMENTS 2026'!C588),"",'ENGAGEMENTS 2026'!I588)</f>
        <v>EN SIGNATURE</v>
      </c>
      <c r="F588">
        <f>IF(ISBLANK('ENGAGEMENTS 2026'!C588),"",'ENGAGEMENTS 2026'!J588)</f>
        <v>0</v>
      </c>
      <c r="G588" t="str">
        <f>IF(ISBLANK('ENGAGEMENTS 2026'!C588),"",'ENGAGEMENTS 2026'!M588)</f>
        <v>FONCTIONNEMENT</v>
      </c>
      <c r="H588" t="str">
        <f>IF(ISBLANK('ENGAGEMENTS 2026'!C588),"",'ENGAGEMENTS 2026'!AF588)</f>
        <v>EN COURS DE PREENGAGEMENT</v>
      </c>
      <c r="I588" t="str">
        <f>IF(ISBLANK('ENGAGEMENTS 2026'!C588),"",'ENGAGEMENTS 2026'!H588)</f>
        <v>EN SIGNATURE</v>
      </c>
      <c r="J588" s="72">
        <f>IF(ISBLANK('ENGAGEMENTS 2026'!C588),"",IF(AND(OR($E588="INFRUCTUEUX",$E588="ANNULE"),$C588="AOO-M"),'ENGAGEMENTS 2026'!P588,IF($H588="EN COURS DE PREENGAGEMENT",'ENGAGEMENTS 2026'!O588,IF($H588="PREENGAGE",IF($E588="ATTRIBUE",'ENGAGEMENTS 2026'!AE588,'ENGAGEMENTS 2026'!O588),'ENGAGEMENTS 2026'!AE588))))</f>
        <v>61200</v>
      </c>
      <c r="K588" s="97">
        <f>IF(ISBLANK('ENGAGEMENTS 2026'!W588),"",'ENGAGEMENTS 2026'!W588)</f>
        <v>46191</v>
      </c>
      <c r="L588" s="73">
        <f t="shared" ca="1" si="18"/>
        <v>97</v>
      </c>
      <c r="M588" t="str">
        <f t="shared" si="19"/>
        <v>En cours</v>
      </c>
      <c r="N588" t="str">
        <f>IF(ISBLANK('ENGAGEMENTS 2026'!C588),"",'ENGAGEMENTS 2026'!L588)</f>
        <v>Ordinaire</v>
      </c>
      <c r="O588" t="str">
        <f>IF(ISBLANK('ENGAGEMENTS 2026'!C588),"",'ENGAGEMENTS 2026'!M588)</f>
        <v>FONCTIONNEMENT</v>
      </c>
      <c r="P588">
        <f>IF(ISBLANK('ENGAGEMENTS 2026'!C588),"",'ENGAGEMENTS 2026'!K588)</f>
        <v>0</v>
      </c>
      <c r="Q588" t="str">
        <f>IF($A588="","",IF(OR($E588="INFRUCTUEUX",$E588="ANNULE"),$A588&amp;"|"&amp;(COUNTIFS($A$2:$A588,$A588,$E$2:$E588,"INFRUCTUEUX")+COUNTIFS($A$2:$A588,$A588,$E$2:$E588,"ANNULE")),""))</f>
        <v/>
      </c>
    </row>
    <row r="589" spans="1:17" x14ac:dyDescent="0.25">
      <c r="A589" t="str">
        <f>IF(ISBLANK('ENGAGEMENTS 2026'!C589),"",IF('ENGAGEMENTS 2026'!C589="DTSI","DCT",'ENGAGEMENTS 2026'!C589))</f>
        <v>DRPSD</v>
      </c>
      <c r="B589" t="str">
        <f>IF(ISBLANK('ENGAGEMENTS 2026'!C589),"",'ENGAGEMENTS 2026'!D589)</f>
        <v>48 AOM</v>
      </c>
      <c r="C589" t="str">
        <f>IF(ISBLANK('ENGAGEMENTS 2026'!C589),"",'ENGAGEMENTS 2026'!E589)</f>
        <v>AOO-M</v>
      </c>
      <c r="D589" t="str">
        <f>IF(ISBLANK('ENGAGEMENTS 2026'!C589),"",'ENGAGEMENTS 2026'!G589)</f>
        <v>Prestation de maintenance et assitance /  Support du logiciel de gestion des campagnes publicitaires des support TV et Radio de la SNRT</v>
      </c>
      <c r="E589" t="str">
        <f>IF(ISBLANK('ENGAGEMENTS 2026'!C589),"",'ENGAGEMENTS 2026'!I589)</f>
        <v>EN SIGNATURE</v>
      </c>
      <c r="F589">
        <f>IF(ISBLANK('ENGAGEMENTS 2026'!C589),"",'ENGAGEMENTS 2026'!J589)</f>
        <v>0</v>
      </c>
      <c r="G589" t="str">
        <f>IF(ISBLANK('ENGAGEMENTS 2026'!C589),"",'ENGAGEMENTS 2026'!M589)</f>
        <v>FONCTIONNEMENT</v>
      </c>
      <c r="H589" t="str">
        <f>IF(ISBLANK('ENGAGEMENTS 2026'!C589),"",'ENGAGEMENTS 2026'!AF589)</f>
        <v>EN COURS DE PREENGAGEMENT</v>
      </c>
      <c r="I589" t="str">
        <f>IF(ISBLANK('ENGAGEMENTS 2026'!C589),"",'ENGAGEMENTS 2026'!H589)</f>
        <v>EN SIGNATURE</v>
      </c>
      <c r="J589" s="72">
        <f>IF(ISBLANK('ENGAGEMENTS 2026'!C589),"",IF(AND(OR($E589="INFRUCTUEUX",$E589="ANNULE"),$C589="AOO-M"),'ENGAGEMENTS 2026'!P589,IF($H589="EN COURS DE PREENGAGEMENT",'ENGAGEMENTS 2026'!O589,IF($H589="PREENGAGE",IF($E589="ATTRIBUE",'ENGAGEMENTS 2026'!AE589,'ENGAGEMENTS 2026'!O589),'ENGAGEMENTS 2026'!AE589))))</f>
        <v>904728</v>
      </c>
      <c r="K589" s="97">
        <f>IF(ISBLANK('ENGAGEMENTS 2026'!W589),"",'ENGAGEMENTS 2026'!W589)</f>
        <v>46191</v>
      </c>
      <c r="L589" s="73">
        <f t="shared" ca="1" si="18"/>
        <v>97</v>
      </c>
      <c r="M589" t="str">
        <f t="shared" si="19"/>
        <v>En cours</v>
      </c>
      <c r="N589" t="str">
        <f>IF(ISBLANK('ENGAGEMENTS 2026'!C589),"",'ENGAGEMENTS 2026'!L589)</f>
        <v>Ordinaire</v>
      </c>
      <c r="O589" t="str">
        <f>IF(ISBLANK('ENGAGEMENTS 2026'!C589),"",'ENGAGEMENTS 2026'!M589)</f>
        <v>FONCTIONNEMENT</v>
      </c>
      <c r="P589">
        <f>IF(ISBLANK('ENGAGEMENTS 2026'!C589),"",'ENGAGEMENTS 2026'!K589)</f>
        <v>0</v>
      </c>
      <c r="Q589" t="str">
        <f>IF($A589="","",IF(OR($E589="INFRUCTUEUX",$E589="ANNULE"),$A589&amp;"|"&amp;(COUNTIFS($A$2:$A589,$A589,$E$2:$E589,"INFRUCTUEUX")+COUNTIFS($A$2:$A589,$A589,$E$2:$E589,"ANNULE")),""))</f>
        <v/>
      </c>
    </row>
    <row r="590" spans="1:17" x14ac:dyDescent="0.25">
      <c r="A590" t="str">
        <f>IF(ISBLANK('ENGAGEMENTS 2026'!C590),"",IF('ENGAGEMENTS 2026'!C590="DTSI","DCT",'ENGAGEMENTS 2026'!C590))</f>
        <v>DCT</v>
      </c>
      <c r="B590" t="str">
        <f>IF(ISBLANK('ENGAGEMENTS 2026'!C590),"",'ENGAGEMENTS 2026'!D590)</f>
        <v>25 AOM/SNRT</v>
      </c>
      <c r="C590" t="str">
        <f>IF(ISBLANK('ENGAGEMENTS 2026'!C590),"",'ENGAGEMENTS 2026'!E590)</f>
        <v>AOO-M</v>
      </c>
      <c r="D590" t="str">
        <f>IF(ISBLANK('ENGAGEMENTS 2026'!C590),"",'ENGAGEMENTS 2026'!G590)</f>
        <v>La fourniture et la mise en service d'une solution de transport des communications intercom via des coules audio IP BROADCAST pour les besoins des unités mobiles de la SNRT</v>
      </c>
      <c r="E590" t="str">
        <f>IF(ISBLANK('ENGAGEMENTS 2026'!C590),"",'ENGAGEMENTS 2026'!I590)</f>
        <v>ATTRIBUE</v>
      </c>
      <c r="F590">
        <f>IF(ISBLANK('ENGAGEMENTS 2026'!C590),"",'ENGAGEMENTS 2026'!J590)</f>
        <v>0</v>
      </c>
      <c r="G590" t="str">
        <f>IF(ISBLANK('ENGAGEMENTS 2026'!C590),"",'ENGAGEMENTS 2026'!M590)</f>
        <v>INVESTISSEMENT</v>
      </c>
      <c r="H590" t="str">
        <f>IF(ISBLANK('ENGAGEMENTS 2026'!C590),"",'ENGAGEMENTS 2026'!AF590)</f>
        <v>PREENGAGE</v>
      </c>
      <c r="I590" t="str">
        <f>IF(ISBLANK('ENGAGEMENTS 2026'!C590),"",'ENGAGEMENTS 2026'!H590)</f>
        <v>VALIDE</v>
      </c>
      <c r="J590" s="72">
        <f>IF(ISBLANK('ENGAGEMENTS 2026'!C590),"",IF(AND(OR($E590="INFRUCTUEUX",$E590="ANNULE"),$C590="AOO-M"),'ENGAGEMENTS 2026'!P590,IF($H590="EN COURS DE PREENGAGEMENT",'ENGAGEMENTS 2026'!O590,IF($H590="PREENGAGE",IF($E590="ATTRIBUE",'ENGAGEMENTS 2026'!AE590,'ENGAGEMENTS 2026'!O590),'ENGAGEMENTS 2026'!AE590))))</f>
        <v>346250.28</v>
      </c>
      <c r="K590" s="97">
        <f>IF(ISBLANK('ENGAGEMENTS 2026'!W590),"",'ENGAGEMENTS 2026'!W590)</f>
        <v>46191</v>
      </c>
      <c r="L590" s="73">
        <f t="shared" ca="1" si="18"/>
        <v>97</v>
      </c>
      <c r="M590" t="str">
        <f t="shared" si="19"/>
        <v>En cours</v>
      </c>
      <c r="N590" t="str">
        <f>IF(ISBLANK('ENGAGEMENTS 2026'!C590),"",'ENGAGEMENTS 2026'!L590)</f>
        <v>REPORT BUDGET ANNEE ANTERIEURE</v>
      </c>
      <c r="O590" t="str">
        <f>IF(ISBLANK('ENGAGEMENTS 2026'!C590),"",'ENGAGEMENTS 2026'!M590)</f>
        <v>INVESTISSEMENT</v>
      </c>
      <c r="P590" t="str">
        <f>IF(ISBLANK('ENGAGEMENTS 2026'!C590),"",'ENGAGEMENTS 2026'!K590)</f>
        <v>GENERAL</v>
      </c>
      <c r="Q590" t="str">
        <f>IF($A590="","",IF(OR($E590="INFRUCTUEUX",$E590="ANNULE"),$A590&amp;"|"&amp;(COUNTIFS($A$2:$A590,$A590,$E$2:$E590,"INFRUCTUEUX")+COUNTIFS($A$2:$A590,$A590,$E$2:$E590,"ANNULE")),""))</f>
        <v/>
      </c>
    </row>
    <row r="591" spans="1:17" x14ac:dyDescent="0.25">
      <c r="A591" t="str">
        <f>IF(ISBLANK('ENGAGEMENTS 2026'!C591),"",IF('ENGAGEMENTS 2026'!C591="DTSI","DCT",'ENGAGEMENTS 2026'!C591))</f>
        <v>TDF -SITES</v>
      </c>
      <c r="B591" t="str">
        <f>IF(ISBLANK('ENGAGEMENTS 2026'!C591),"",'ENGAGEMENTS 2026'!D591)</f>
        <v>26000042 CL</v>
      </c>
      <c r="C591" t="str">
        <f>IF(ISBLANK('ENGAGEMENTS 2026'!C591),"",'ENGAGEMENTS 2026'!E591)</f>
        <v>BCL</v>
      </c>
      <c r="D591" t="str">
        <f>IF(ISBLANK('ENGAGEMENTS 2026'!C591),"",'ENGAGEMENTS 2026'!G591)</f>
        <v>Fourniture de materiel de diffusion</v>
      </c>
      <c r="E591" t="str">
        <f>IF(ISBLANK('ENGAGEMENTS 2026'!C591),"",'ENGAGEMENTS 2026'!I591)</f>
        <v>APPROUVE</v>
      </c>
      <c r="F591" t="str">
        <f>IF(ISBLANK('ENGAGEMENTS 2026'!C591),"",'ENGAGEMENTS 2026'!J591)</f>
        <v>26000042 CL</v>
      </c>
      <c r="G591" t="str">
        <f>IF(ISBLANK('ENGAGEMENTS 2026'!C591),"",'ENGAGEMENTS 2026'!M591)</f>
        <v>INVESTISSEMENT</v>
      </c>
      <c r="H591" t="str">
        <f>IF(ISBLANK('ENGAGEMENTS 2026'!C591),"",'ENGAGEMENTS 2026'!AF591)</f>
        <v>ENGAGE</v>
      </c>
      <c r="I591" t="str">
        <f>IF(ISBLANK('ENGAGEMENTS 2026'!C591),"",'ENGAGEMENTS 2026'!H591)</f>
        <v>VALIDE</v>
      </c>
      <c r="J591" s="72">
        <f>IF(ISBLANK('ENGAGEMENTS 2026'!C591),"",IF(AND(OR($E591="INFRUCTUEUX",$E591="ANNULE"),$C591="AOO-M"),'ENGAGEMENTS 2026'!P591,IF($H591="EN COURS DE PREENGAGEMENT",'ENGAGEMENTS 2026'!O591,IF($H591="PREENGAGE",IF($E591="ATTRIBUE",'ENGAGEMENTS 2026'!AE591,'ENGAGEMENTS 2026'!O591),'ENGAGEMENTS 2026'!AE591))))</f>
        <v>89976</v>
      </c>
      <c r="K591" s="97">
        <f>IF(ISBLANK('ENGAGEMENTS 2026'!W591),"",'ENGAGEMENTS 2026'!W591)</f>
        <v>46184</v>
      </c>
      <c r="L591" s="73">
        <f t="shared" ca="1" si="18"/>
        <v>104</v>
      </c>
      <c r="M591" t="str">
        <f t="shared" si="19"/>
        <v>Engagé</v>
      </c>
      <c r="N591" t="str">
        <f>IF(ISBLANK('ENGAGEMENTS 2026'!C591),"",'ENGAGEMENTS 2026'!L591)</f>
        <v>Ordinaire</v>
      </c>
      <c r="O591" t="str">
        <f>IF(ISBLANK('ENGAGEMENTS 2026'!C591),"",'ENGAGEMENTS 2026'!M591)</f>
        <v>INVESTISSEMENT</v>
      </c>
      <c r="P591" t="str">
        <f>IF(ISBLANK('ENGAGEMENTS 2026'!C591),"",'ENGAGEMENTS 2026'!K591)</f>
        <v>NON CONCERNE</v>
      </c>
      <c r="Q591" t="str">
        <f>IF($A591="","",IF(OR($E591="INFRUCTUEUX",$E591="ANNULE"),$A591&amp;"|"&amp;(COUNTIFS($A$2:$A591,$A591,$E$2:$E591,"INFRUCTUEUX")+COUNTIFS($A$2:$A591,$A591,$E$2:$E591,"ANNULE")),""))</f>
        <v/>
      </c>
    </row>
    <row r="592" spans="1:17" x14ac:dyDescent="0.25">
      <c r="A592" t="str">
        <f>IF(ISBLANK('ENGAGEMENTS 2026'!C592),"",IF('ENGAGEMENTS 2026'!C592="DTSI","DCT",'ENGAGEMENTS 2026'!C592))</f>
        <v>TDF -SITES</v>
      </c>
      <c r="B592" t="str">
        <f>IF(ISBLANK('ENGAGEMENTS 2026'!C592),"",'ENGAGEMENTS 2026'!D592)</f>
        <v>50 AOM/SNRT</v>
      </c>
      <c r="C592" t="str">
        <f>IF(ISBLANK('ENGAGEMENTS 2026'!C592),"",'ENGAGEMENTS 2026'!E592)</f>
        <v>AOO-M</v>
      </c>
      <c r="D592" t="str">
        <f>IF(ISBLANK('ENGAGEMENTS 2026'!C592),"",'ENGAGEMENTS 2026'!G592)</f>
        <v>Fourniture, installation et mise en service d'un nouveau groupe électrogène de puissance 200KW/PRP pour le centre SNRT de PALOMAS (P.EL HOCEIMA), ainsi que le transfert de quelques groupes électrogènes entre des centres SNRT y compris leurs mises à niveau</v>
      </c>
      <c r="E592" t="str">
        <f>IF(ISBLANK('ENGAGEMENTS 2026'!C592),"",'ENGAGEMENTS 2026'!I592)</f>
        <v>PHASE AOO</v>
      </c>
      <c r="F592">
        <f>IF(ISBLANK('ENGAGEMENTS 2026'!C592),"",'ENGAGEMENTS 2026'!J592)</f>
        <v>0</v>
      </c>
      <c r="G592" t="str">
        <f>IF(ISBLANK('ENGAGEMENTS 2026'!C592),"",'ENGAGEMENTS 2026'!M592)</f>
        <v>INVESTISSEMENT</v>
      </c>
      <c r="H592" t="str">
        <f>IF(ISBLANK('ENGAGEMENTS 2026'!C592),"",'ENGAGEMENTS 2026'!AF592)</f>
        <v>PREENGAGE</v>
      </c>
      <c r="I592" t="str">
        <f>IF(ISBLANK('ENGAGEMENTS 2026'!C592),"",'ENGAGEMENTS 2026'!H592)</f>
        <v>VALIDE</v>
      </c>
      <c r="J592" s="72">
        <f>IF(ISBLANK('ENGAGEMENTS 2026'!C592),"",IF(AND(OR($E592="INFRUCTUEUX",$E592="ANNULE"),$C592="AOO-M"),'ENGAGEMENTS 2026'!P592,IF($H592="EN COURS DE PREENGAGEMENT",'ENGAGEMENTS 2026'!O592,IF($H592="PREENGAGE",IF($E592="ATTRIBUE",'ENGAGEMENTS 2026'!AE592,'ENGAGEMENTS 2026'!O592),'ENGAGEMENTS 2026'!AE592))))</f>
        <v>1512000</v>
      </c>
      <c r="K592" s="97">
        <f>IF(ISBLANK('ENGAGEMENTS 2026'!W592),"",'ENGAGEMENTS 2026'!W592)</f>
        <v>46191</v>
      </c>
      <c r="L592" s="73">
        <f t="shared" ca="1" si="18"/>
        <v>97</v>
      </c>
      <c r="M592" t="str">
        <f t="shared" si="19"/>
        <v>En cours</v>
      </c>
      <c r="N592" t="str">
        <f>IF(ISBLANK('ENGAGEMENTS 2026'!C592),"",'ENGAGEMENTS 2026'!L592)</f>
        <v>REPORT BUDGET ANNEE ANTERIEURE</v>
      </c>
      <c r="O592" t="str">
        <f>IF(ISBLANK('ENGAGEMENTS 2026'!C592),"",'ENGAGEMENTS 2026'!M592)</f>
        <v>INVESTISSEMENT</v>
      </c>
      <c r="P592" t="str">
        <f>IF(ISBLANK('ENGAGEMENTS 2026'!C592),"",'ENGAGEMENTS 2026'!K592)</f>
        <v>PME</v>
      </c>
      <c r="Q592" t="str">
        <f>IF($A592="","",IF(OR($E592="INFRUCTUEUX",$E592="ANNULE"),$A592&amp;"|"&amp;(COUNTIFS($A$2:$A592,$A592,$E$2:$E592,"INFRUCTUEUX")+COUNTIFS($A$2:$A592,$A592,$E$2:$E592,"ANNULE")),""))</f>
        <v/>
      </c>
    </row>
    <row r="593" spans="1:17" x14ac:dyDescent="0.25">
      <c r="A593" t="str">
        <f>IF(ISBLANK('ENGAGEMENTS 2026'!C593),"",IF('ENGAGEMENTS 2026'!C593="DTSI","DCT",'ENGAGEMENTS 2026'!C593))</f>
        <v>DCT</v>
      </c>
      <c r="B593" t="str">
        <f>IF(ISBLANK('ENGAGEMENTS 2026'!C593),"",'ENGAGEMENTS 2026'!D593)</f>
        <v>53 AOM/SNRT</v>
      </c>
      <c r="C593" t="str">
        <f>IF(ISBLANK('ENGAGEMENTS 2026'!C593),"",'ENGAGEMENTS 2026'!E593)</f>
        <v>AOO-M</v>
      </c>
      <c r="D593" t="str">
        <f>IF(ISBLANK('ENGAGEMENTS 2026'!C593),"",'ENGAGEMENTS 2026'!G593)</f>
        <v>La fourniture et la mise en service d'équipement informatiques les besoins de SNRT new de la SNRT</v>
      </c>
      <c r="E593" t="str">
        <f>IF(ISBLANK('ENGAGEMENTS 2026'!C593),"",'ENGAGEMENTS 2026'!I593)</f>
        <v>INFRUCTUEUX</v>
      </c>
      <c r="F593">
        <f>IF(ISBLANK('ENGAGEMENTS 2026'!C593),"",'ENGAGEMENTS 2026'!J593)</f>
        <v>0</v>
      </c>
      <c r="G593" t="str">
        <f>IF(ISBLANK('ENGAGEMENTS 2026'!C593),"",'ENGAGEMENTS 2026'!M593)</f>
        <v>INVESTISSEMENT</v>
      </c>
      <c r="H593" t="str">
        <f>IF(ISBLANK('ENGAGEMENTS 2026'!C593),"",'ENGAGEMENTS 2026'!AF593)</f>
        <v>NON ENGAGE</v>
      </c>
      <c r="I593" t="str">
        <f>IF(ISBLANK('ENGAGEMENTS 2026'!C593),"",'ENGAGEMENTS 2026'!H593)</f>
        <v>VALIDE</v>
      </c>
      <c r="J593" s="72">
        <f>IF(ISBLANK('ENGAGEMENTS 2026'!C593),"",IF(AND(OR($E593="INFRUCTUEUX",$E593="ANNULE"),$C593="AOO-M"),'ENGAGEMENTS 2026'!P593,IF($H593="EN COURS DE PREENGAGEMENT",'ENGAGEMENTS 2026'!O593,IF($H593="PREENGAGE",IF($E593="ATTRIBUE",'ENGAGEMENTS 2026'!AE593,'ENGAGEMENTS 2026'!O593),'ENGAGEMENTS 2026'!AE593))))</f>
        <v>2086500</v>
      </c>
      <c r="K593" s="97">
        <f>IF(ISBLANK('ENGAGEMENTS 2026'!W593),"",'ENGAGEMENTS 2026'!W593)</f>
        <v>46191</v>
      </c>
      <c r="L593" s="73">
        <f t="shared" ca="1" si="18"/>
        <v>97</v>
      </c>
      <c r="M593" t="str">
        <f t="shared" si="19"/>
        <v>En cours</v>
      </c>
      <c r="N593" t="str">
        <f>IF(ISBLANK('ENGAGEMENTS 2026'!C593),"",'ENGAGEMENTS 2026'!L593)</f>
        <v>Ordinaire</v>
      </c>
      <c r="O593" t="str">
        <f>IF(ISBLANK('ENGAGEMENTS 2026'!C593),"",'ENGAGEMENTS 2026'!M593)</f>
        <v>INVESTISSEMENT</v>
      </c>
      <c r="P593" t="str">
        <f>IF(ISBLANK('ENGAGEMENTS 2026'!C593),"",'ENGAGEMENTS 2026'!K593)</f>
        <v>PME</v>
      </c>
      <c r="Q593" t="str">
        <f>IF($A593="","",IF(OR($E593="INFRUCTUEUX",$E593="ANNULE"),$A593&amp;"|"&amp;(COUNTIFS($A$2:$A593,$A593,$E$2:$E593,"INFRUCTUEUX")+COUNTIFS($A$2:$A593,$A593,$E$2:$E593,"ANNULE")),""))</f>
        <v>DCT|14</v>
      </c>
    </row>
    <row r="594" spans="1:17" x14ac:dyDescent="0.25">
      <c r="A594" t="str">
        <f>IF(ISBLANK('ENGAGEMENTS 2026'!C594),"",IF('ENGAGEMENTS 2026'!C594="DTSI","DCT",'ENGAGEMENTS 2026'!C594))</f>
        <v>TDF-EXP&amp;MAIN</v>
      </c>
      <c r="B594" t="str">
        <f>IF(ISBLANK('ENGAGEMENTS 2026'!C594),"",'ENGAGEMENTS 2026'!D594)</f>
        <v>DPN26000058DV</v>
      </c>
      <c r="C594" t="str">
        <f>IF(ISBLANK('ENGAGEMENTS 2026'!C594),"",'ENGAGEMENTS 2026'!E594)</f>
        <v>BCL</v>
      </c>
      <c r="D594" t="str">
        <f>IF(ISBLANK('ENGAGEMENTS 2026'!C594),"",'ENGAGEMENTS 2026'!G594)</f>
        <v>Désherbage elagage deraninage des arbres de centre emetteur radio AM de Sebaa Aioune</v>
      </c>
      <c r="E594" t="str">
        <f>IF(ISBLANK('ENGAGEMENTS 2026'!C594),"",'ENGAGEMENTS 2026'!I594)</f>
        <v>APPROUVE</v>
      </c>
      <c r="F594" t="str">
        <f>IF(ISBLANK('ENGAGEMENTS 2026'!C594),"",'ENGAGEMENTS 2026'!J594)</f>
        <v>26000049 CL</v>
      </c>
      <c r="G594" t="str">
        <f>IF(ISBLANK('ENGAGEMENTS 2026'!C594),"",'ENGAGEMENTS 2026'!M594)</f>
        <v>FONCTIONNEMENT</v>
      </c>
      <c r="H594" t="str">
        <f>IF(ISBLANK('ENGAGEMENTS 2026'!C594),"",'ENGAGEMENTS 2026'!AF594)</f>
        <v>ENGAGE</v>
      </c>
      <c r="I594" t="str">
        <f>IF(ISBLANK('ENGAGEMENTS 2026'!C594),"",'ENGAGEMENTS 2026'!H594)</f>
        <v>VALIDE</v>
      </c>
      <c r="J594" s="72">
        <f>IF(ISBLANK('ENGAGEMENTS 2026'!C594),"",IF(AND(OR($E594="INFRUCTUEUX",$E594="ANNULE"),$C594="AOO-M"),'ENGAGEMENTS 2026'!P594,IF($H594="EN COURS DE PREENGAGEMENT",'ENGAGEMENTS 2026'!O594,IF($H594="PREENGAGE",IF($E594="ATTRIBUE",'ENGAGEMENTS 2026'!AE594,'ENGAGEMENTS 2026'!O594),'ENGAGEMENTS 2026'!AE594))))</f>
        <v>57600</v>
      </c>
      <c r="K594" s="97">
        <f>IF(ISBLANK('ENGAGEMENTS 2026'!W594),"",'ENGAGEMENTS 2026'!W594)</f>
        <v>46196</v>
      </c>
      <c r="L594" s="73">
        <f t="shared" ca="1" si="18"/>
        <v>92</v>
      </c>
      <c r="M594" t="str">
        <f t="shared" si="19"/>
        <v>Engagé</v>
      </c>
      <c r="N594" t="str">
        <f>IF(ISBLANK('ENGAGEMENTS 2026'!C594),"",'ENGAGEMENTS 2026'!L594)</f>
        <v>Ordinaire</v>
      </c>
      <c r="O594" t="str">
        <f>IF(ISBLANK('ENGAGEMENTS 2026'!C594),"",'ENGAGEMENTS 2026'!M594)</f>
        <v>FONCTIONNEMENT</v>
      </c>
      <c r="P594" t="str">
        <f>IF(ISBLANK('ENGAGEMENTS 2026'!C594),"",'ENGAGEMENTS 2026'!K594)</f>
        <v>NON CONCERNE</v>
      </c>
      <c r="Q594" t="str">
        <f>IF($A594="","",IF(OR($E594="INFRUCTUEUX",$E594="ANNULE"),$A594&amp;"|"&amp;(COUNTIFS($A$2:$A594,$A594,$E$2:$E594,"INFRUCTUEUX")+COUNTIFS($A$2:$A594,$A594,$E$2:$E594,"ANNULE")),""))</f>
        <v/>
      </c>
    </row>
    <row r="595" spans="1:17" x14ac:dyDescent="0.25">
      <c r="A595" t="str">
        <f>IF(ISBLANK('ENGAGEMENTS 2026'!C595),"",IF('ENGAGEMENTS 2026'!C595="DTSI","DCT",'ENGAGEMENTS 2026'!C595))</f>
        <v>TDF-EXP&amp;MAIN</v>
      </c>
      <c r="B595" t="str">
        <f>IF(ISBLANK('ENGAGEMENTS 2026'!C595),"",'ENGAGEMENTS 2026'!D595)</f>
        <v>DPN26000060DV</v>
      </c>
      <c r="C595" t="str">
        <f>IF(ISBLANK('ENGAGEMENTS 2026'!C595),"",'ENGAGEMENTS 2026'!E595)</f>
        <v>BCL</v>
      </c>
      <c r="D595" t="str">
        <f>IF(ISBLANK('ENGAGEMENTS 2026'!C595),"",'ENGAGEMENTS 2026'!G595)</f>
        <v>Désherbage elagage deraninage des arbres de centre emetteur radio AM d'Oujda</v>
      </c>
      <c r="E595" t="str">
        <f>IF(ISBLANK('ENGAGEMENTS 2026'!C595),"",'ENGAGEMENTS 2026'!I595)</f>
        <v>APPROUVE</v>
      </c>
      <c r="F595" t="str">
        <f>IF(ISBLANK('ENGAGEMENTS 2026'!C595),"",'ENGAGEMENTS 2026'!J595)</f>
        <v>26000050 CL</v>
      </c>
      <c r="G595" t="str">
        <f>IF(ISBLANK('ENGAGEMENTS 2026'!C595),"",'ENGAGEMENTS 2026'!M595)</f>
        <v>FONCTIONNEMENT</v>
      </c>
      <c r="H595" t="str">
        <f>IF(ISBLANK('ENGAGEMENTS 2026'!C595),"",'ENGAGEMENTS 2026'!AF595)</f>
        <v>ENGAGE</v>
      </c>
      <c r="I595" t="str">
        <f>IF(ISBLANK('ENGAGEMENTS 2026'!C595),"",'ENGAGEMENTS 2026'!H595)</f>
        <v>VALIDE</v>
      </c>
      <c r="J595" s="72">
        <f>IF(ISBLANK('ENGAGEMENTS 2026'!C595),"",IF(AND(OR($E595="INFRUCTUEUX",$E595="ANNULE"),$C595="AOO-M"),'ENGAGEMENTS 2026'!P595,IF($H595="EN COURS DE PREENGAGEMENT",'ENGAGEMENTS 2026'!O595,IF($H595="PREENGAGE",IF($E595="ATTRIBUE",'ENGAGEMENTS 2026'!AE595,'ENGAGEMENTS 2026'!O595),'ENGAGEMENTS 2026'!AE595))))</f>
        <v>35976</v>
      </c>
      <c r="K595" s="97">
        <f>IF(ISBLANK('ENGAGEMENTS 2026'!W595),"",'ENGAGEMENTS 2026'!W595)</f>
        <v>46196</v>
      </c>
      <c r="L595" s="73">
        <f t="shared" ca="1" si="18"/>
        <v>92</v>
      </c>
      <c r="M595" t="str">
        <f t="shared" si="19"/>
        <v>Engagé</v>
      </c>
      <c r="N595" t="str">
        <f>IF(ISBLANK('ENGAGEMENTS 2026'!C595),"",'ENGAGEMENTS 2026'!L595)</f>
        <v>Ordinaire</v>
      </c>
      <c r="O595" t="str">
        <f>IF(ISBLANK('ENGAGEMENTS 2026'!C595),"",'ENGAGEMENTS 2026'!M595)</f>
        <v>FONCTIONNEMENT</v>
      </c>
      <c r="P595" t="str">
        <f>IF(ISBLANK('ENGAGEMENTS 2026'!C595),"",'ENGAGEMENTS 2026'!K595)</f>
        <v>NON CONCERNE</v>
      </c>
      <c r="Q595" t="str">
        <f>IF($A595="","",IF(OR($E595="INFRUCTUEUX",$E595="ANNULE"),$A595&amp;"|"&amp;(COUNTIFS($A$2:$A595,$A595,$E$2:$E595,"INFRUCTUEUX")+COUNTIFS($A$2:$A595,$A595,$E$2:$E595,"ANNULE")),""))</f>
        <v/>
      </c>
    </row>
    <row r="596" spans="1:17" x14ac:dyDescent="0.25">
      <c r="A596" t="str">
        <f>IF(ISBLANK('ENGAGEMENTS 2026'!C596),"",IF('ENGAGEMENTS 2026'!C596="DTSI","DCT",'ENGAGEMENTS 2026'!C596))</f>
        <v>DCT</v>
      </c>
      <c r="B596" t="str">
        <f>IF(ISBLANK('ENGAGEMENTS 2026'!C596),"",'ENGAGEMENTS 2026'!D596)</f>
        <v>DPN26000056DV</v>
      </c>
      <c r="C596" t="str">
        <f>IF(ISBLANK('ENGAGEMENTS 2026'!C596),"",'ENGAGEMENTS 2026'!E596)</f>
        <v>BCL</v>
      </c>
      <c r="D596" t="str">
        <f>IF(ISBLANK('ENGAGEMENTS 2026'!C596),"",'ENGAGEMENTS 2026'!G596)</f>
        <v>Fourniture et mise en service de cartes graphiques pour applications de calcul intensif et d'intelligence artificielle pour les besoins de la SNRT</v>
      </c>
      <c r="E596" t="str">
        <f>IF(ISBLANK('ENGAGEMENTS 2026'!C596),"",'ENGAGEMENTS 2026'!I596)</f>
        <v>APPROUVE</v>
      </c>
      <c r="F596" t="str">
        <f>IF(ISBLANK('ENGAGEMENTS 2026'!C596),"",'ENGAGEMENTS 2026'!J596)</f>
        <v>26000047 CL</v>
      </c>
      <c r="G596" t="str">
        <f>IF(ISBLANK('ENGAGEMENTS 2026'!C596),"",'ENGAGEMENTS 2026'!M596)</f>
        <v>INVESTISSEMENT</v>
      </c>
      <c r="H596" t="str">
        <f>IF(ISBLANK('ENGAGEMENTS 2026'!C596),"",'ENGAGEMENTS 2026'!AF596)</f>
        <v>ENGAGE</v>
      </c>
      <c r="I596" t="str">
        <f>IF(ISBLANK('ENGAGEMENTS 2026'!C596),"",'ENGAGEMENTS 2026'!H596)</f>
        <v>VALIDE</v>
      </c>
      <c r="J596" s="72">
        <f>IF(ISBLANK('ENGAGEMENTS 2026'!C596),"",IF(AND(OR($E596="INFRUCTUEUX",$E596="ANNULE"),$C596="AOO-M"),'ENGAGEMENTS 2026'!P596,IF($H596="EN COURS DE PREENGAGEMENT",'ENGAGEMENTS 2026'!O596,IF($H596="PREENGAGE",IF($E596="ATTRIBUE",'ENGAGEMENTS 2026'!AE596,'ENGAGEMENTS 2026'!O596),'ENGAGEMENTS 2026'!AE596))))</f>
        <v>412077.77</v>
      </c>
      <c r="K596" s="97">
        <f>IF(ISBLANK('ENGAGEMENTS 2026'!W596),"",'ENGAGEMENTS 2026'!W596)</f>
        <v>46197</v>
      </c>
      <c r="L596" s="73">
        <f t="shared" ca="1" si="18"/>
        <v>91</v>
      </c>
      <c r="M596" t="str">
        <f t="shared" si="19"/>
        <v>Engagé</v>
      </c>
      <c r="N596" t="str">
        <f>IF(ISBLANK('ENGAGEMENTS 2026'!C596),"",'ENGAGEMENTS 2026'!L596)</f>
        <v>Ordinaire</v>
      </c>
      <c r="O596" t="str">
        <f>IF(ISBLANK('ENGAGEMENTS 2026'!C596),"",'ENGAGEMENTS 2026'!M596)</f>
        <v>INVESTISSEMENT</v>
      </c>
      <c r="P596" t="str">
        <f>IF(ISBLANK('ENGAGEMENTS 2026'!C596),"",'ENGAGEMENTS 2026'!K596)</f>
        <v>NON CONCERNE</v>
      </c>
      <c r="Q596" t="str">
        <f>IF($A596="","",IF(OR($E596="INFRUCTUEUX",$E596="ANNULE"),$A596&amp;"|"&amp;(COUNTIFS($A$2:$A596,$A596,$E$2:$E596,"INFRUCTUEUX")+COUNTIFS($A$2:$A596,$A596,$E$2:$E596,"ANNULE")),""))</f>
        <v/>
      </c>
    </row>
    <row r="597" spans="1:17" x14ac:dyDescent="0.25">
      <c r="A597" t="str">
        <f>IF(ISBLANK('ENGAGEMENTS 2026'!C597),"",IF('ENGAGEMENTS 2026'!C597="DTSI","DCT",'ENGAGEMENTS 2026'!C597))</f>
        <v>TDF -SITES</v>
      </c>
      <c r="B597" t="str">
        <f>IF(ISBLANK('ENGAGEMENTS 2026'!C597),"",'ENGAGEMENTS 2026'!D597)</f>
        <v>26000044 CL</v>
      </c>
      <c r="C597" t="str">
        <f>IF(ISBLANK('ENGAGEMENTS 2026'!C597),"",'ENGAGEMENTS 2026'!E597)</f>
        <v>BCL</v>
      </c>
      <c r="D597" t="str">
        <f>IF(ISBLANK('ENGAGEMENTS 2026'!C597),"",'ENGAGEMENTS 2026'!G597)</f>
        <v>Réparation et maintenance du Poste de transformation MT/BT haut de poteau type H61 50KVA au site SNRT de LAKSIBA (P.BENI MELLAL)</v>
      </c>
      <c r="E597" t="str">
        <f>IF(ISBLANK('ENGAGEMENTS 2026'!C597),"",'ENGAGEMENTS 2026'!I597)</f>
        <v>APPROUVE</v>
      </c>
      <c r="F597" t="str">
        <f>IF(ISBLANK('ENGAGEMENTS 2026'!C597),"",'ENGAGEMENTS 2026'!J597)</f>
        <v>26000044 CL</v>
      </c>
      <c r="G597" t="str">
        <f>IF(ISBLANK('ENGAGEMENTS 2026'!C597),"",'ENGAGEMENTS 2026'!M597)</f>
        <v>FONCTIONNEMENT</v>
      </c>
      <c r="H597" t="str">
        <f>IF(ISBLANK('ENGAGEMENTS 2026'!C597),"",'ENGAGEMENTS 2026'!AF597)</f>
        <v>ENGAGE</v>
      </c>
      <c r="I597" t="str">
        <f>IF(ISBLANK('ENGAGEMENTS 2026'!C597),"",'ENGAGEMENTS 2026'!H597)</f>
        <v>VALIDE</v>
      </c>
      <c r="J597" s="72">
        <f>IF(ISBLANK('ENGAGEMENTS 2026'!C597),"",IF(AND(OR($E597="INFRUCTUEUX",$E597="ANNULE"),$C597="AOO-M"),'ENGAGEMENTS 2026'!P597,IF($H597="EN COURS DE PREENGAGEMENT",'ENGAGEMENTS 2026'!O597,IF($H597="PREENGAGE",IF($E597="ATTRIBUE",'ENGAGEMENTS 2026'!AE597,'ENGAGEMENTS 2026'!O597),'ENGAGEMENTS 2026'!AE597))))</f>
        <v>14000</v>
      </c>
      <c r="K597" s="97">
        <f>IF(ISBLANK('ENGAGEMENTS 2026'!W597),"",'ENGAGEMENTS 2026'!W597)</f>
        <v>46197</v>
      </c>
      <c r="L597" s="73">
        <f t="shared" ca="1" si="18"/>
        <v>91</v>
      </c>
      <c r="M597" t="str">
        <f t="shared" si="19"/>
        <v>Engagé</v>
      </c>
      <c r="N597" t="str">
        <f>IF(ISBLANK('ENGAGEMENTS 2026'!C597),"",'ENGAGEMENTS 2026'!L597)</f>
        <v>Ordinaire</v>
      </c>
      <c r="O597" t="str">
        <f>IF(ISBLANK('ENGAGEMENTS 2026'!C597),"",'ENGAGEMENTS 2026'!M597)</f>
        <v>FONCTIONNEMENT</v>
      </c>
      <c r="P597" t="str">
        <f>IF(ISBLANK('ENGAGEMENTS 2026'!C597),"",'ENGAGEMENTS 2026'!K597)</f>
        <v>NON CONCERNE</v>
      </c>
      <c r="Q597" t="str">
        <f>IF($A597="","",IF(OR($E597="INFRUCTUEUX",$E597="ANNULE"),$A597&amp;"|"&amp;(COUNTIFS($A$2:$A597,$A597,$E$2:$E597,"INFRUCTUEUX")+COUNTIFS($A$2:$A597,$A597,$E$2:$E597,"ANNULE")),""))</f>
        <v/>
      </c>
    </row>
    <row r="598" spans="1:17" x14ac:dyDescent="0.25">
      <c r="A598" t="str">
        <f>IF(ISBLANK('ENGAGEMENTS 2026'!C598),"",IF('ENGAGEMENTS 2026'!C598="DTSI","DCT",'ENGAGEMENTS 2026'!C598))</f>
        <v>DPMG</v>
      </c>
      <c r="B598" t="str">
        <f>IF(ISBLANK('ENGAGEMENTS 2026'!C598),"",'ENGAGEMENTS 2026'!D598)</f>
        <v>26000043 CL</v>
      </c>
      <c r="C598" t="str">
        <f>IF(ISBLANK('ENGAGEMENTS 2026'!C598),"",'ENGAGEMENTS 2026'!E598)</f>
        <v>BCL</v>
      </c>
      <c r="D598" t="str">
        <f>IF(ISBLANK('ENGAGEMENTS 2026'!C598),"",'ENGAGEMENTS 2026'!G598)</f>
        <v>LOT n°1: Etude des travaux d'aménagement du nouveau siège de la radio de Tétouane</v>
      </c>
      <c r="E598" t="str">
        <f>IF(ISBLANK('ENGAGEMENTS 2026'!C598),"",'ENGAGEMENTS 2026'!I598)</f>
        <v>APPROUVE</v>
      </c>
      <c r="F598" t="str">
        <f>IF(ISBLANK('ENGAGEMENTS 2026'!C598),"",'ENGAGEMENTS 2026'!J598)</f>
        <v>26000043 CL</v>
      </c>
      <c r="G598" t="str">
        <f>IF(ISBLANK('ENGAGEMENTS 2026'!C598),"",'ENGAGEMENTS 2026'!M598)</f>
        <v>INVESTISSEMENT</v>
      </c>
      <c r="H598" t="str">
        <f>IF(ISBLANK('ENGAGEMENTS 2026'!C598),"",'ENGAGEMENTS 2026'!AF598)</f>
        <v>EN COURS D'ENGAGEMENT</v>
      </c>
      <c r="I598" t="str">
        <f>IF(ISBLANK('ENGAGEMENTS 2026'!C598),"",'ENGAGEMENTS 2026'!H598)</f>
        <v>VALIDE</v>
      </c>
      <c r="J598" s="72">
        <f>IF(ISBLANK('ENGAGEMENTS 2026'!C598),"",IF(AND(OR($E598="INFRUCTUEUX",$E598="ANNULE"),$C598="AOO-M"),'ENGAGEMENTS 2026'!P598,IF($H598="EN COURS DE PREENGAGEMENT",'ENGAGEMENTS 2026'!O598,IF($H598="PREENGAGE",IF($E598="ATTRIBUE",'ENGAGEMENTS 2026'!AE598,'ENGAGEMENTS 2026'!O598),'ENGAGEMENTS 2026'!AE598))))</f>
        <v>45000</v>
      </c>
      <c r="K598" s="97">
        <f>IF(ISBLANK('ENGAGEMENTS 2026'!W598),"",'ENGAGEMENTS 2026'!W598)</f>
        <v>46197</v>
      </c>
      <c r="L598" s="73">
        <f t="shared" ca="1" si="18"/>
        <v>91</v>
      </c>
      <c r="M598" t="str">
        <f t="shared" si="19"/>
        <v>En cours</v>
      </c>
      <c r="N598" t="str">
        <f>IF(ISBLANK('ENGAGEMENTS 2026'!C598),"",'ENGAGEMENTS 2026'!L598)</f>
        <v>Ordinaire</v>
      </c>
      <c r="O598" t="str">
        <f>IF(ISBLANK('ENGAGEMENTS 2026'!C598),"",'ENGAGEMENTS 2026'!M598)</f>
        <v>INVESTISSEMENT</v>
      </c>
      <c r="P598" t="str">
        <f>IF(ISBLANK('ENGAGEMENTS 2026'!C598),"",'ENGAGEMENTS 2026'!K598)</f>
        <v>NON CONCERNE</v>
      </c>
      <c r="Q598" t="str">
        <f>IF($A598="","",IF(OR($E598="INFRUCTUEUX",$E598="ANNULE"),$A598&amp;"|"&amp;(COUNTIFS($A$2:$A598,$A598,$E$2:$E598,"INFRUCTUEUX")+COUNTIFS($A$2:$A598,$A598,$E$2:$E598,"ANNULE")),""))</f>
        <v/>
      </c>
    </row>
    <row r="599" spans="1:17" x14ac:dyDescent="0.25">
      <c r="A599" t="str">
        <f>IF(ISBLANK('ENGAGEMENTS 2026'!C599),"",IF('ENGAGEMENTS 2026'!C599="DTSI","DCT",'ENGAGEMENTS 2026'!C599))</f>
        <v>TDF-EXP&amp;MAIN</v>
      </c>
      <c r="B599" t="str">
        <f>IF(ISBLANK('ENGAGEMENTS 2026'!C599),"",'ENGAGEMENTS 2026'!D599)</f>
        <v>DPN26000059DV</v>
      </c>
      <c r="C599" t="str">
        <f>IF(ISBLANK('ENGAGEMENTS 2026'!C599),"",'ENGAGEMENTS 2026'!E599)</f>
        <v>BCL</v>
      </c>
      <c r="D599" t="str">
        <f>IF(ISBLANK('ENGAGEMENTS 2026'!C599),"",'ENGAGEMENTS 2026'!G599)</f>
        <v>Désherbage elagage deraninage des arbres de centre emetteur radio AM d'Ait Melloul</v>
      </c>
      <c r="E599" t="str">
        <f>IF(ISBLANK('ENGAGEMENTS 2026'!C599),"",'ENGAGEMENTS 2026'!I599)</f>
        <v>APPROUVE</v>
      </c>
      <c r="F599" t="str">
        <f>IF(ISBLANK('ENGAGEMENTS 2026'!C599),"",'ENGAGEMENTS 2026'!J599)</f>
        <v>26000052 CL</v>
      </c>
      <c r="G599" t="str">
        <f>IF(ISBLANK('ENGAGEMENTS 2026'!C599),"",'ENGAGEMENTS 2026'!M599)</f>
        <v>FONCTIONNEMENT</v>
      </c>
      <c r="H599" t="str">
        <f>IF(ISBLANK('ENGAGEMENTS 2026'!C599),"",'ENGAGEMENTS 2026'!AF599)</f>
        <v>ENGAGE</v>
      </c>
      <c r="I599" t="str">
        <f>IF(ISBLANK('ENGAGEMENTS 2026'!C599),"",'ENGAGEMENTS 2026'!H599)</f>
        <v>VALIDE</v>
      </c>
      <c r="J599" s="72">
        <f>IF(ISBLANK('ENGAGEMENTS 2026'!C599),"",IF(AND(OR($E599="INFRUCTUEUX",$E599="ANNULE"),$C599="AOO-M"),'ENGAGEMENTS 2026'!P599,IF($H599="EN COURS DE PREENGAGEMENT",'ENGAGEMENTS 2026'!O599,IF($H599="PREENGAGE",IF($E599="ATTRIBUE",'ENGAGEMENTS 2026'!AE599,'ENGAGEMENTS 2026'!O599),'ENGAGEMENTS 2026'!AE599))))</f>
        <v>32040</v>
      </c>
      <c r="K599" s="97">
        <f>IF(ISBLANK('ENGAGEMENTS 2026'!W599),"",'ENGAGEMENTS 2026'!W599)</f>
        <v>46197</v>
      </c>
      <c r="L599" s="73">
        <f t="shared" ca="1" si="18"/>
        <v>91</v>
      </c>
      <c r="M599" t="str">
        <f t="shared" si="19"/>
        <v>Engagé</v>
      </c>
      <c r="N599" t="str">
        <f>IF(ISBLANK('ENGAGEMENTS 2026'!C599),"",'ENGAGEMENTS 2026'!L599)</f>
        <v>Ordinaire</v>
      </c>
      <c r="O599" t="str">
        <f>IF(ISBLANK('ENGAGEMENTS 2026'!C599),"",'ENGAGEMENTS 2026'!M599)</f>
        <v>FONCTIONNEMENT</v>
      </c>
      <c r="P599" t="str">
        <f>IF(ISBLANK('ENGAGEMENTS 2026'!C599),"",'ENGAGEMENTS 2026'!K599)</f>
        <v>NON CONCERNE</v>
      </c>
      <c r="Q599" t="str">
        <f>IF($A599="","",IF(OR($E599="INFRUCTUEUX",$E599="ANNULE"),$A599&amp;"|"&amp;(COUNTIFS($A$2:$A599,$A599,$E$2:$E599,"INFRUCTUEUX")+COUNTIFS($A$2:$A599,$A599,$E$2:$E599,"ANNULE")),""))</f>
        <v/>
      </c>
    </row>
    <row r="600" spans="1:17" x14ac:dyDescent="0.25">
      <c r="A600" t="str">
        <f>IF(ISBLANK('ENGAGEMENTS 2026'!C600),"",IF('ENGAGEMENTS 2026'!C600="DTSI","DCT",'ENGAGEMENTS 2026'!C600))</f>
        <v>ARRIYADIA</v>
      </c>
      <c r="B600" t="str">
        <f>IF(ISBLANK('ENGAGEMENTS 2026'!C600),"",'ENGAGEMENTS 2026'!D600)</f>
        <v>26000554 CT</v>
      </c>
      <c r="C600" t="str">
        <f>IF(ISBLANK('ENGAGEMENTS 2026'!C600),"",'ENGAGEMENTS 2026'!E600)</f>
        <v>CONTRAT</v>
      </c>
      <c r="D600" t="str">
        <f>IF(ISBLANK('ENGAGEMENTS 2026'!C600),"",'ENGAGEMENTS 2026'!G600)</f>
        <v>Frais technique pour la coupe du monde FIFA 2026</v>
      </c>
      <c r="E600" t="str">
        <f>IF(ISBLANK('ENGAGEMENTS 2026'!C600),"",'ENGAGEMENTS 2026'!I600)</f>
        <v>EN SIGNATURE</v>
      </c>
      <c r="F600" t="str">
        <f>IF(ISBLANK('ENGAGEMENTS 2026'!C600),"",'ENGAGEMENTS 2026'!J600)</f>
        <v>26000554 CT</v>
      </c>
      <c r="G600" t="str">
        <f>IF(ISBLANK('ENGAGEMENTS 2026'!C600),"",'ENGAGEMENTS 2026'!M600)</f>
        <v>FONCTIONNEMENT</v>
      </c>
      <c r="H600" t="str">
        <f>IF(ISBLANK('ENGAGEMENTS 2026'!C600),"",'ENGAGEMENTS 2026'!AF600)</f>
        <v>ENGAGE</v>
      </c>
      <c r="I600" t="str">
        <f>IF(ISBLANK('ENGAGEMENTS 2026'!C600),"",'ENGAGEMENTS 2026'!H600)</f>
        <v>EN SIGNATURE</v>
      </c>
      <c r="J600" s="72">
        <f>IF(ISBLANK('ENGAGEMENTS 2026'!C600),"",IF(AND(OR($E600="INFRUCTUEUX",$E600="ANNULE"),$C600="AOO-M"),'ENGAGEMENTS 2026'!P600,IF($H600="EN COURS DE PREENGAGEMENT",'ENGAGEMENTS 2026'!O600,IF($H600="PREENGAGE",IF($E600="ATTRIBUE",'ENGAGEMENTS 2026'!AE600,'ENGAGEMENTS 2026'!O600),'ENGAGEMENTS 2026'!AE600))))</f>
        <v>2776080</v>
      </c>
      <c r="K600" s="97" t="str">
        <f>IF(ISBLANK('ENGAGEMENTS 2026'!W600),"",'ENGAGEMENTS 2026'!W600)</f>
        <v/>
      </c>
      <c r="L600" s="73" t="str">
        <f t="shared" ca="1" si="18"/>
        <v/>
      </c>
      <c r="M600" t="str">
        <f t="shared" si="19"/>
        <v>Engagé</v>
      </c>
      <c r="N600" t="str">
        <f>IF(ISBLANK('ENGAGEMENTS 2026'!C600),"",'ENGAGEMENTS 2026'!L600)</f>
        <v>Ordinaire</v>
      </c>
      <c r="O600" t="str">
        <f>IF(ISBLANK('ENGAGEMENTS 2026'!C600),"",'ENGAGEMENTS 2026'!M600)</f>
        <v>FONCTIONNEMENT</v>
      </c>
      <c r="P600" t="str">
        <f>IF(ISBLANK('ENGAGEMENTS 2026'!C600),"",'ENGAGEMENTS 2026'!K600)</f>
        <v>NON CONCERNE</v>
      </c>
      <c r="Q600" t="str">
        <f>IF($A600="","",IF(OR($E600="INFRUCTUEUX",$E600="ANNULE"),$A600&amp;"|"&amp;(COUNTIFS($A$2:$A600,$A600,$E$2:$E600,"INFRUCTUEUX")+COUNTIFS($A$2:$A600,$A600,$E$2:$E600,"ANNULE")),""))</f>
        <v/>
      </c>
    </row>
    <row r="601" spans="1:17" x14ac:dyDescent="0.25">
      <c r="A601" t="str">
        <f>IF(ISBLANK('ENGAGEMENTS 2026'!C601),"",IF('ENGAGEMENTS 2026'!C601="DTSI","DCT",'ENGAGEMENTS 2026'!C601))</f>
        <v>TDF -SITES</v>
      </c>
      <c r="B601" t="str">
        <f>IF(ISBLANK('ENGAGEMENTS 2026'!C601),"",'ENGAGEMENTS 2026'!D601)</f>
        <v>ancien 43AOM/SNRT</v>
      </c>
      <c r="C601" t="str">
        <f>IF(ISBLANK('ENGAGEMENTS 2026'!C601),"",'ENGAGEMENTS 2026'!E601)</f>
        <v>AOO-M</v>
      </c>
      <c r="D601" t="str">
        <f>IF(ISBLANK('ENGAGEMENTS 2026'!C601),"",'ENGAGEMENTS 2026'!G601)</f>
        <v>Elaboration des études techniques et suivi des travaux d'aménagement de l'ancien site de diffusion TV/FM de la SNRT à Jbel Hammat Moulay Hachem (P.Midelt)</v>
      </c>
      <c r="E601" t="str">
        <f>IF(ISBLANK('ENGAGEMENTS 2026'!C601),"",'ENGAGEMENTS 2026'!I601)</f>
        <v>EN SIGNATURE</v>
      </c>
      <c r="F601">
        <f>IF(ISBLANK('ENGAGEMENTS 2026'!C601),"",'ENGAGEMENTS 2026'!J601)</f>
        <v>0</v>
      </c>
      <c r="G601" t="str">
        <f>IF(ISBLANK('ENGAGEMENTS 2026'!C601),"",'ENGAGEMENTS 2026'!M601)</f>
        <v>INVESTISSEMENT</v>
      </c>
      <c r="H601" t="str">
        <f>IF(ISBLANK('ENGAGEMENTS 2026'!C601),"",'ENGAGEMENTS 2026'!AF601)</f>
        <v>EN COURS DE PREENGAGEMENT</v>
      </c>
      <c r="I601" t="str">
        <f>IF(ISBLANK('ENGAGEMENTS 2026'!C601),"",'ENGAGEMENTS 2026'!H601)</f>
        <v>EN SIGNATURE</v>
      </c>
      <c r="J601" s="72">
        <f>IF(ISBLANK('ENGAGEMENTS 2026'!C601),"",IF(AND(OR($E601="INFRUCTUEUX",$E601="ANNULE"),$C601="AOO-M"),'ENGAGEMENTS 2026'!P601,IF($H601="EN COURS DE PREENGAGEMENT",'ENGAGEMENTS 2026'!O601,IF($H601="PREENGAGE",IF($E601="ATTRIBUE",'ENGAGEMENTS 2026'!AE601,'ENGAGEMENTS 2026'!O601),'ENGAGEMENTS 2026'!AE601))))</f>
        <v>86400</v>
      </c>
      <c r="K601" s="97">
        <f>IF(ISBLANK('ENGAGEMENTS 2026'!W601),"",'ENGAGEMENTS 2026'!W601)</f>
        <v>46198</v>
      </c>
      <c r="L601" s="73">
        <f t="shared" ca="1" si="18"/>
        <v>90</v>
      </c>
      <c r="M601" t="str">
        <f t="shared" si="19"/>
        <v>En cours</v>
      </c>
      <c r="N601" t="str">
        <f>IF(ISBLANK('ENGAGEMENTS 2026'!C601),"",'ENGAGEMENTS 2026'!L601)</f>
        <v>Ordinaire</v>
      </c>
      <c r="O601" t="str">
        <f>IF(ISBLANK('ENGAGEMENTS 2026'!C601),"",'ENGAGEMENTS 2026'!M601)</f>
        <v>INVESTISSEMENT</v>
      </c>
      <c r="P601" t="str">
        <f>IF(ISBLANK('ENGAGEMENTS 2026'!C601),"",'ENGAGEMENTS 2026'!K601)</f>
        <v>GENERAL</v>
      </c>
      <c r="Q601" t="str">
        <f>IF($A601="","",IF(OR($E601="INFRUCTUEUX",$E601="ANNULE"),$A601&amp;"|"&amp;(COUNTIFS($A$2:$A601,$A601,$E$2:$E601,"INFRUCTUEUX")+COUNTIFS($A$2:$A601,$A601,$E$2:$E601,"ANNULE")),""))</f>
        <v/>
      </c>
    </row>
    <row r="602" spans="1:17" x14ac:dyDescent="0.25">
      <c r="A602" t="str">
        <f>IF(ISBLANK('ENGAGEMENTS 2026'!C602),"",IF('ENGAGEMENTS 2026'!C602="DTSI","DCT",'ENGAGEMENTS 2026'!C602))</f>
        <v>TDF -SITES</v>
      </c>
      <c r="B602" t="str">
        <f>IF(ISBLANK('ENGAGEMENTS 2026'!C602),"",'ENGAGEMENTS 2026'!D602)</f>
        <v>ancien 43AOM/SNRT</v>
      </c>
      <c r="C602" t="str">
        <f>IF(ISBLANK('ENGAGEMENTS 2026'!C602),"",'ENGAGEMENTS 2026'!E602)</f>
        <v>AOO-M</v>
      </c>
      <c r="D602" t="str">
        <f>IF(ISBLANK('ENGAGEMENTS 2026'!C602),"",'ENGAGEMENTS 2026'!G602)</f>
        <v>Elaboration des études techniques et suivi des travaux de construction du site de diffusion TV/FM de la SNRT à Msissi(P.Tinghir)</v>
      </c>
      <c r="E602" t="str">
        <f>IF(ISBLANK('ENGAGEMENTS 2026'!C602),"",'ENGAGEMENTS 2026'!I602)</f>
        <v>EN SIGNATURE</v>
      </c>
      <c r="F602">
        <f>IF(ISBLANK('ENGAGEMENTS 2026'!C602),"",'ENGAGEMENTS 2026'!J602)</f>
        <v>0</v>
      </c>
      <c r="G602" t="str">
        <f>IF(ISBLANK('ENGAGEMENTS 2026'!C602),"",'ENGAGEMENTS 2026'!M602)</f>
        <v>INVESTISSEMENT</v>
      </c>
      <c r="H602" t="str">
        <f>IF(ISBLANK('ENGAGEMENTS 2026'!C602),"",'ENGAGEMENTS 2026'!AF602)</f>
        <v>EN COURS DE PREENGAGEMENT</v>
      </c>
      <c r="I602" t="str">
        <f>IF(ISBLANK('ENGAGEMENTS 2026'!C602),"",'ENGAGEMENTS 2026'!H602)</f>
        <v>EN SIGNATURE</v>
      </c>
      <c r="J602" s="72">
        <f>IF(ISBLANK('ENGAGEMENTS 2026'!C602),"",IF(AND(OR($E602="INFRUCTUEUX",$E602="ANNULE"),$C602="AOO-M"),'ENGAGEMENTS 2026'!P602,IF($H602="EN COURS DE PREENGAGEMENT",'ENGAGEMENTS 2026'!O602,IF($H602="PREENGAGE",IF($E602="ATTRIBUE",'ENGAGEMENTS 2026'!AE602,'ENGAGEMENTS 2026'!O602),'ENGAGEMENTS 2026'!AE602))))</f>
        <v>86400</v>
      </c>
      <c r="K602" s="97">
        <f>IF(ISBLANK('ENGAGEMENTS 2026'!W602),"",'ENGAGEMENTS 2026'!W602)</f>
        <v>46198</v>
      </c>
      <c r="L602" s="73">
        <f t="shared" ca="1" si="18"/>
        <v>90</v>
      </c>
      <c r="M602" t="str">
        <f t="shared" si="19"/>
        <v>En cours</v>
      </c>
      <c r="N602" t="str">
        <f>IF(ISBLANK('ENGAGEMENTS 2026'!C602),"",'ENGAGEMENTS 2026'!L602)</f>
        <v>Ordinaire</v>
      </c>
      <c r="O602" t="str">
        <f>IF(ISBLANK('ENGAGEMENTS 2026'!C602),"",'ENGAGEMENTS 2026'!M602)</f>
        <v>INVESTISSEMENT</v>
      </c>
      <c r="P602" t="str">
        <f>IF(ISBLANK('ENGAGEMENTS 2026'!C602),"",'ENGAGEMENTS 2026'!K602)</f>
        <v>GENERAL</v>
      </c>
      <c r="Q602" t="str">
        <f>IF($A602="","",IF(OR($E602="INFRUCTUEUX",$E602="ANNULE"),$A602&amp;"|"&amp;(COUNTIFS($A$2:$A602,$A602,$E$2:$E602,"INFRUCTUEUX")+COUNTIFS($A$2:$A602,$A602,$E$2:$E602,"ANNULE")),""))</f>
        <v/>
      </c>
    </row>
    <row r="603" spans="1:17" x14ac:dyDescent="0.25">
      <c r="A603" t="str">
        <f>IF(ISBLANK('ENGAGEMENTS 2026'!C603),"",IF('ENGAGEMENTS 2026'!C603="DTSI","DCT",'ENGAGEMENTS 2026'!C603))</f>
        <v>TDF -SITES</v>
      </c>
      <c r="B603" t="str">
        <f>IF(ISBLANK('ENGAGEMENTS 2026'!C603),"",'ENGAGEMENTS 2026'!D603)</f>
        <v>56AOM/SNRT</v>
      </c>
      <c r="C603" t="str">
        <f>IF(ISBLANK('ENGAGEMENTS 2026'!C603),"",'ENGAGEMENTS 2026'!E603)</f>
        <v>AOO-M</v>
      </c>
      <c r="D603" t="str">
        <f>IF(ISBLANK('ENGAGEMENTS 2026'!C603),"",'ENGAGEMENTS 2026'!G603)</f>
        <v>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v>
      </c>
      <c r="E603" t="str">
        <f>IF(ISBLANK('ENGAGEMENTS 2026'!C603),"",'ENGAGEMENTS 2026'!I603)</f>
        <v>PHASE AOO</v>
      </c>
      <c r="F603">
        <f>IF(ISBLANK('ENGAGEMENTS 2026'!C603),"",'ENGAGEMENTS 2026'!J603)</f>
        <v>0</v>
      </c>
      <c r="G603" t="str">
        <f>IF(ISBLANK('ENGAGEMENTS 2026'!C603),"",'ENGAGEMENTS 2026'!M603)</f>
        <v>INVESTISSEMENT</v>
      </c>
      <c r="H603" t="str">
        <f>IF(ISBLANK('ENGAGEMENTS 2026'!C603),"",'ENGAGEMENTS 2026'!AF603)</f>
        <v>PREENGAGE</v>
      </c>
      <c r="I603" t="str">
        <f>IF(ISBLANK('ENGAGEMENTS 2026'!C603),"",'ENGAGEMENTS 2026'!H603)</f>
        <v>VALIDE</v>
      </c>
      <c r="J603" s="72">
        <f>IF(ISBLANK('ENGAGEMENTS 2026'!C603),"",IF(AND(OR($E603="INFRUCTUEUX",$E603="ANNULE"),$C603="AOO-M"),'ENGAGEMENTS 2026'!P603,IF($H603="EN COURS DE PREENGAGEMENT",'ENGAGEMENTS 2026'!O603,IF($H603="PREENGAGE",IF($E603="ATTRIBUE",'ENGAGEMENTS 2026'!AE603,'ENGAGEMENTS 2026'!O603),'ENGAGEMENTS 2026'!AE603))))</f>
        <v>2057660.17</v>
      </c>
      <c r="K603" s="97" t="str">
        <f>IF(ISBLANK('ENGAGEMENTS 2026'!W603),"",'ENGAGEMENTS 2026'!W603)</f>
        <v/>
      </c>
      <c r="L603" s="73" t="str">
        <f t="shared" ca="1" si="18"/>
        <v/>
      </c>
      <c r="M603" t="str">
        <f t="shared" si="19"/>
        <v>En cours</v>
      </c>
      <c r="N603" t="str">
        <f>IF(ISBLANK('ENGAGEMENTS 2026'!C603),"",'ENGAGEMENTS 2026'!L603)</f>
        <v>Ordinaire</v>
      </c>
      <c r="O603" t="str">
        <f>IF(ISBLANK('ENGAGEMENTS 2026'!C603),"",'ENGAGEMENTS 2026'!M603)</f>
        <v>INVESTISSEMENT</v>
      </c>
      <c r="P603" t="str">
        <f>IF(ISBLANK('ENGAGEMENTS 2026'!C603),"",'ENGAGEMENTS 2026'!K603)</f>
        <v>PME</v>
      </c>
      <c r="Q603" t="str">
        <f>IF($A603="","",IF(OR($E603="INFRUCTUEUX",$E603="ANNULE"),$A603&amp;"|"&amp;(COUNTIFS($A$2:$A603,$A603,$E$2:$E603,"INFRUCTUEUX")+COUNTIFS($A$2:$A603,$A603,$E$2:$E603,"ANNULE")),""))</f>
        <v/>
      </c>
    </row>
    <row r="604" spans="1:17" x14ac:dyDescent="0.25">
      <c r="A604" t="str">
        <f>IF(ISBLANK('ENGAGEMENTS 2026'!C604),"",IF('ENGAGEMENTS 2026'!C604="DTSI","DCT",'ENGAGEMENTS 2026'!C604))</f>
        <v>TDF-EXP&amp;MAIN</v>
      </c>
      <c r="B604" t="str">
        <f>IF(ISBLANK('ENGAGEMENTS 2026'!C604),"",'ENGAGEMENTS 2026'!D604)</f>
        <v>55AOM/SNRT</v>
      </c>
      <c r="C604" t="str">
        <f>IF(ISBLANK('ENGAGEMENTS 2026'!C604),"",'ENGAGEMENTS 2026'!E604)</f>
        <v>AOO-M</v>
      </c>
      <c r="D604" t="str">
        <f>IF(ISBLANK('ENGAGEMENTS 2026'!C604),"",'ENGAGEMENTS 2026'!G604)</f>
        <v>Entretien et maintenance des équipement électriques, électroniques des climatiseurs aux centres de diffusion y compris la fourniture des pièces de rechange</v>
      </c>
      <c r="E604" t="str">
        <f>IF(ISBLANK('ENGAGEMENTS 2026'!C604),"",'ENGAGEMENTS 2026'!I604)</f>
        <v>PHASE AOO</v>
      </c>
      <c r="F604">
        <f>IF(ISBLANK('ENGAGEMENTS 2026'!C604),"",'ENGAGEMENTS 2026'!J604)</f>
        <v>0</v>
      </c>
      <c r="G604" t="str">
        <f>IF(ISBLANK('ENGAGEMENTS 2026'!C604),"",'ENGAGEMENTS 2026'!M604)</f>
        <v>FONCTIONNEMENT</v>
      </c>
      <c r="H604" t="str">
        <f>IF(ISBLANK('ENGAGEMENTS 2026'!C604),"",'ENGAGEMENTS 2026'!AF604)</f>
        <v>PREENGAGE</v>
      </c>
      <c r="I604" t="str">
        <f>IF(ISBLANK('ENGAGEMENTS 2026'!C604),"",'ENGAGEMENTS 2026'!H604)</f>
        <v>VALIDE</v>
      </c>
      <c r="J604" s="72">
        <f>IF(ISBLANK('ENGAGEMENTS 2026'!C604),"",IF(AND(OR($E604="INFRUCTUEUX",$E604="ANNULE"),$C604="AOO-M"),'ENGAGEMENTS 2026'!P604,IF($H604="EN COURS DE PREENGAGEMENT",'ENGAGEMENTS 2026'!O604,IF($H604="PREENGAGE",IF($E604="ATTRIBUE",'ENGAGEMENTS 2026'!AE604,'ENGAGEMENTS 2026'!O604),'ENGAGEMENTS 2026'!AE604))))</f>
        <v>4320000</v>
      </c>
      <c r="K604" s="97" t="str">
        <f>IF(ISBLANK('ENGAGEMENTS 2026'!W604),"",'ENGAGEMENTS 2026'!W604)</f>
        <v/>
      </c>
      <c r="L604" s="73" t="str">
        <f t="shared" ca="1" si="18"/>
        <v/>
      </c>
      <c r="M604" t="str">
        <f t="shared" si="19"/>
        <v>En cours</v>
      </c>
      <c r="N604" t="str">
        <f>IF(ISBLANK('ENGAGEMENTS 2026'!C604),"",'ENGAGEMENTS 2026'!L604)</f>
        <v>Ordinaire</v>
      </c>
      <c r="O604" t="str">
        <f>IF(ISBLANK('ENGAGEMENTS 2026'!C604),"",'ENGAGEMENTS 2026'!M604)</f>
        <v>FONCTIONNEMENT</v>
      </c>
      <c r="P604" t="str">
        <f>IF(ISBLANK('ENGAGEMENTS 2026'!C604),"",'ENGAGEMENTS 2026'!K604)</f>
        <v>PME</v>
      </c>
      <c r="Q604" t="str">
        <f>IF($A604="","",IF(OR($E604="INFRUCTUEUX",$E604="ANNULE"),$A604&amp;"|"&amp;(COUNTIFS($A$2:$A604,$A604,$E$2:$E604,"INFRUCTUEUX")+COUNTIFS($A$2:$A604,$A604,$E$2:$E604,"ANNULE")),""))</f>
        <v/>
      </c>
    </row>
    <row r="605" spans="1:17" x14ac:dyDescent="0.25">
      <c r="A605" t="str">
        <f>IF(ISBLANK('ENGAGEMENTS 2026'!C605),"",IF('ENGAGEMENTS 2026'!C605="DTSI","DCT",'ENGAGEMENTS 2026'!C605))</f>
        <v>TDF-EXP&amp;MAIN</v>
      </c>
      <c r="B605" t="str">
        <f>IF(ISBLANK('ENGAGEMENTS 2026'!C605),"",'ENGAGEMENTS 2026'!D605)</f>
        <v>DPN26000059DV</v>
      </c>
      <c r="C605" t="str">
        <f>IF(ISBLANK('ENGAGEMENTS 2026'!C605),"",'ENGAGEMENTS 2026'!E605)</f>
        <v>BCL</v>
      </c>
      <c r="D605" t="str">
        <f>IF(ISBLANK('ENGAGEMENTS 2026'!C605),"",'ENGAGEMENTS 2026'!G605)</f>
        <v>Désherbage elagage deracinage des arbres de centre de télédiffusion TV/FM Cap spartel</v>
      </c>
      <c r="E605" t="str">
        <f>IF(ISBLANK('ENGAGEMENTS 2026'!C605),"",'ENGAGEMENTS 2026'!I605)</f>
        <v>APPROUVE</v>
      </c>
      <c r="F605" t="str">
        <f>IF(ISBLANK('ENGAGEMENTS 2026'!C605),"",'ENGAGEMENTS 2026'!J605)</f>
        <v>26000048 CL</v>
      </c>
      <c r="G605" t="str">
        <f>IF(ISBLANK('ENGAGEMENTS 2026'!C605),"",'ENGAGEMENTS 2026'!M605)</f>
        <v>FONCTIONNEMENT</v>
      </c>
      <c r="H605" t="str">
        <f>IF(ISBLANK('ENGAGEMENTS 2026'!C605),"",'ENGAGEMENTS 2026'!AF605)</f>
        <v>ENGAGE</v>
      </c>
      <c r="I605" t="str">
        <f>IF(ISBLANK('ENGAGEMENTS 2026'!C605),"",'ENGAGEMENTS 2026'!H605)</f>
        <v>VALIDE</v>
      </c>
      <c r="J605" s="72">
        <f>IF(ISBLANK('ENGAGEMENTS 2026'!C605),"",IF(AND(OR($E605="INFRUCTUEUX",$E605="ANNULE"),$C605="AOO-M"),'ENGAGEMENTS 2026'!P605,IF($H605="EN COURS DE PREENGAGEMENT",'ENGAGEMENTS 2026'!O605,IF($H605="PREENGAGE",IF($E605="ATTRIBUE",'ENGAGEMENTS 2026'!AE605,'ENGAGEMENTS 2026'!O605),'ENGAGEMENTS 2026'!AE605))))</f>
        <v>25920</v>
      </c>
      <c r="K605" s="97">
        <f>IF(ISBLANK('ENGAGEMENTS 2026'!W605),"",'ENGAGEMENTS 2026'!W605)</f>
        <v>46203</v>
      </c>
      <c r="L605" s="73">
        <f t="shared" ca="1" si="18"/>
        <v>85</v>
      </c>
      <c r="M605" t="str">
        <f t="shared" si="19"/>
        <v>Engagé</v>
      </c>
      <c r="N605" t="str">
        <f>IF(ISBLANK('ENGAGEMENTS 2026'!C605),"",'ENGAGEMENTS 2026'!L605)</f>
        <v>Ordinaire</v>
      </c>
      <c r="O605" t="str">
        <f>IF(ISBLANK('ENGAGEMENTS 2026'!C605),"",'ENGAGEMENTS 2026'!M605)</f>
        <v>FONCTIONNEMENT</v>
      </c>
      <c r="P605" t="str">
        <f>IF(ISBLANK('ENGAGEMENTS 2026'!C605),"",'ENGAGEMENTS 2026'!K605)</f>
        <v>NON CONCERNE</v>
      </c>
      <c r="Q605" t="str">
        <f>IF($A605="","",IF(OR($E605="INFRUCTUEUX",$E605="ANNULE"),$A605&amp;"|"&amp;(COUNTIFS($A$2:$A605,$A605,$E$2:$E605,"INFRUCTUEUX")+COUNTIFS($A$2:$A605,$A605,$E$2:$E605,"ANNULE")),""))</f>
        <v/>
      </c>
    </row>
    <row r="606" spans="1:17" x14ac:dyDescent="0.25">
      <c r="A606" t="str">
        <f>IF(ISBLANK('ENGAGEMENTS 2026'!C606),"",IF('ENGAGEMENTS 2026'!C606="DTSI","DCT",'ENGAGEMENTS 2026'!C606))</f>
        <v>DCPA</v>
      </c>
      <c r="B606" t="str">
        <f>IF(ISBLANK('ENGAGEMENTS 2026'!C606),"",'ENGAGEMENTS 2026'!D606)</f>
        <v>DPN 26000052DV</v>
      </c>
      <c r="C606" t="str">
        <f>IF(ISBLANK('ENGAGEMENTS 2026'!C606),"",'ENGAGEMENTS 2026'!E606)</f>
        <v>BCL</v>
      </c>
      <c r="D606" t="str">
        <f>IF(ISBLANK('ENGAGEMENTS 2026'!C606),"",'ENGAGEMENTS 2026'!G606)</f>
        <v>Entretien et réparation de mobilier pour l'emission "CHABAB FI AL WAJIHA" au studio Ain Chok à Casablanca</v>
      </c>
      <c r="E606" t="str">
        <f>IF(ISBLANK('ENGAGEMENTS 2026'!C606),"",'ENGAGEMENTS 2026'!I606)</f>
        <v>EN SIGNATURE</v>
      </c>
      <c r="F606" t="str">
        <f>IF(ISBLANK('ENGAGEMENTS 2026'!C606),"",'ENGAGEMENTS 2026'!J606)</f>
        <v>26000051 CL</v>
      </c>
      <c r="G606" t="str">
        <f>IF(ISBLANK('ENGAGEMENTS 2026'!C606),"",'ENGAGEMENTS 2026'!M606)</f>
        <v>FONCTIONNEMENT</v>
      </c>
      <c r="H606" t="str">
        <f>IF(ISBLANK('ENGAGEMENTS 2026'!C606),"",'ENGAGEMENTS 2026'!AF606)</f>
        <v>ENGAGE</v>
      </c>
      <c r="I606" t="str">
        <f>IF(ISBLANK('ENGAGEMENTS 2026'!C606),"",'ENGAGEMENTS 2026'!H606)</f>
        <v>VALIDE</v>
      </c>
      <c r="J606" s="72">
        <f>IF(ISBLANK('ENGAGEMENTS 2026'!C606),"",IF(AND(OR($E606="INFRUCTUEUX",$E606="ANNULE"),$C606="AOO-M"),'ENGAGEMENTS 2026'!P606,IF($H606="EN COURS DE PREENGAGEMENT",'ENGAGEMENTS 2026'!O606,IF($H606="PREENGAGE",IF($E606="ATTRIBUE",'ENGAGEMENTS 2026'!AE606,'ENGAGEMENTS 2026'!O606),'ENGAGEMENTS 2026'!AE606))))</f>
        <v>34800</v>
      </c>
      <c r="K606" s="97">
        <f>IF(ISBLANK('ENGAGEMENTS 2026'!W606),"",'ENGAGEMENTS 2026'!W606)</f>
        <v>46203</v>
      </c>
      <c r="L606" s="73">
        <f t="shared" ca="1" si="18"/>
        <v>85</v>
      </c>
      <c r="M606" t="str">
        <f t="shared" si="19"/>
        <v>Engagé</v>
      </c>
      <c r="N606" t="str">
        <f>IF(ISBLANK('ENGAGEMENTS 2026'!C606),"",'ENGAGEMENTS 2026'!L606)</f>
        <v>Ordinaire</v>
      </c>
      <c r="O606" t="str">
        <f>IF(ISBLANK('ENGAGEMENTS 2026'!C606),"",'ENGAGEMENTS 2026'!M606)</f>
        <v>FONCTIONNEMENT</v>
      </c>
      <c r="P606" t="str">
        <f>IF(ISBLANK('ENGAGEMENTS 2026'!C606),"",'ENGAGEMENTS 2026'!K606)</f>
        <v>NON CONCERNE</v>
      </c>
      <c r="Q606" t="str">
        <f>IF($A606="","",IF(OR($E606="INFRUCTUEUX",$E606="ANNULE"),$A606&amp;"|"&amp;(COUNTIFS($A$2:$A606,$A606,$E$2:$E606,"INFRUCTUEUX")+COUNTIFS($A$2:$A606,$A606,$E$2:$E606,"ANNULE")),""))</f>
        <v/>
      </c>
    </row>
    <row r="607" spans="1:17" x14ac:dyDescent="0.25">
      <c r="A607" t="str">
        <f>IF(ISBLANK('ENGAGEMENTS 2026'!C607),"",IF('ENGAGEMENTS 2026'!C607="DTSI","DCT",'ENGAGEMENTS 2026'!C607))</f>
        <v>TV LAAYOUNE</v>
      </c>
      <c r="B607" t="str">
        <f>IF(ISBLANK('ENGAGEMENTS 2026'!C607),"",'ENGAGEMENTS 2026'!D607)</f>
        <v>24AOM/SNRT/2026</v>
      </c>
      <c r="C607" t="str">
        <f>IF(ISBLANK('ENGAGEMENTS 2026'!C607),"",'ENGAGEMENTS 2026'!E607)</f>
        <v>AOO-M</v>
      </c>
      <c r="D607" t="str">
        <f>IF(ISBLANK('ENGAGEMENTS 2026'!C607),"",'ENGAGEMENTS 2026'!G607)</f>
        <v>Achat de maquillage des animateurs pour TV LAAYOUNE.</v>
      </c>
      <c r="E607" t="str">
        <f>IF(ISBLANK('ENGAGEMENTS 2026'!C607),"",'ENGAGEMENTS 2026'!I607)</f>
        <v>PHASE AOO</v>
      </c>
      <c r="F607">
        <f>IF(ISBLANK('ENGAGEMENTS 2026'!C607),"",'ENGAGEMENTS 2026'!J607)</f>
        <v>0</v>
      </c>
      <c r="G607" t="str">
        <f>IF(ISBLANK('ENGAGEMENTS 2026'!C607),"",'ENGAGEMENTS 2026'!M607)</f>
        <v>FONCTIONNEMENT</v>
      </c>
      <c r="H607" t="str">
        <f>IF(ISBLANK('ENGAGEMENTS 2026'!C607),"",'ENGAGEMENTS 2026'!AF607)</f>
        <v>PREENGAGE</v>
      </c>
      <c r="I607" t="str">
        <f>IF(ISBLANK('ENGAGEMENTS 2026'!C607),"",'ENGAGEMENTS 2026'!H607)</f>
        <v>VALIDE</v>
      </c>
      <c r="J607" s="72">
        <f>IF(ISBLANK('ENGAGEMENTS 2026'!C607),"",IF(AND(OR($E607="INFRUCTUEUX",$E607="ANNULE"),$C607="AOO-M"),'ENGAGEMENTS 2026'!P607,IF($H607="EN COURS DE PREENGAGEMENT",'ENGAGEMENTS 2026'!O607,IF($H607="PREENGAGE",IF($E607="ATTRIBUE",'ENGAGEMENTS 2026'!AE607,'ENGAGEMENTS 2026'!O607),'ENGAGEMENTS 2026'!AE607))))</f>
        <v>102000</v>
      </c>
      <c r="K607" s="97" t="str">
        <f>IF(ISBLANK('ENGAGEMENTS 2026'!W607),"",'ENGAGEMENTS 2026'!W607)</f>
        <v/>
      </c>
      <c r="L607" s="73" t="str">
        <f t="shared" ca="1" si="18"/>
        <v/>
      </c>
      <c r="M607" t="str">
        <f t="shared" si="19"/>
        <v>En cours</v>
      </c>
      <c r="N607" t="str">
        <f>IF(ISBLANK('ENGAGEMENTS 2026'!C607),"",'ENGAGEMENTS 2026'!L607)</f>
        <v>Ordinaire</v>
      </c>
      <c r="O607" t="str">
        <f>IF(ISBLANK('ENGAGEMENTS 2026'!C607),"",'ENGAGEMENTS 2026'!M607)</f>
        <v>FONCTIONNEMENT</v>
      </c>
      <c r="P607" t="str">
        <f>IF(ISBLANK('ENGAGEMENTS 2026'!C607),"",'ENGAGEMENTS 2026'!K607)</f>
        <v>GENERAL</v>
      </c>
      <c r="Q607" t="str">
        <f>IF($A607="","",IF(OR($E607="INFRUCTUEUX",$E607="ANNULE"),$A607&amp;"|"&amp;(COUNTIFS($A$2:$A607,$A607,$E$2:$E607,"INFRUCTUEUX")+COUNTIFS($A$2:$A607,$A607,$E$2:$E607,"ANNULE")),""))</f>
        <v/>
      </c>
    </row>
    <row r="608" spans="1:17" x14ac:dyDescent="0.25">
      <c r="A608" t="str">
        <f>IF(ISBLANK('ENGAGEMENTS 2026'!C608),"",IF('ENGAGEMENTS 2026'!C608="DTSI","DCT",'ENGAGEMENTS 2026'!C608))</f>
        <v>DCT</v>
      </c>
      <c r="B608" t="str">
        <f>IF(ISBLANK('ENGAGEMENTS 2026'!C608),"",'ENGAGEMENTS 2026'!D608)</f>
        <v>57AOM/SNRT/2026</v>
      </c>
      <c r="C608" t="str">
        <f>IF(ISBLANK('ENGAGEMENTS 2026'!C608),"",'ENGAGEMENTS 2026'!E608)</f>
        <v>AOO-M</v>
      </c>
      <c r="D608" t="str">
        <f>IF(ISBLANK('ENGAGEMENTS 2026'!C608),"",'ENGAGEMENTS 2026'!G608)</f>
        <v>La fourniture et la mise en service de serveurs pour renouvellement de serveurs d’enregistrement et de replay pour les besoins de la production TV des manifestations sportives</v>
      </c>
      <c r="E608" t="str">
        <f>IF(ISBLANK('ENGAGEMENTS 2026'!C608),"",'ENGAGEMENTS 2026'!I608)</f>
        <v>ATTRIBUE</v>
      </c>
      <c r="F608">
        <f>IF(ISBLANK('ENGAGEMENTS 2026'!C608),"",'ENGAGEMENTS 2026'!J608)</f>
        <v>0</v>
      </c>
      <c r="G608" t="str">
        <f>IF(ISBLANK('ENGAGEMENTS 2026'!C608),"",'ENGAGEMENTS 2026'!M608)</f>
        <v>INVESTISSEMENT</v>
      </c>
      <c r="H608" t="str">
        <f>IF(ISBLANK('ENGAGEMENTS 2026'!C608),"",'ENGAGEMENTS 2026'!AF608)</f>
        <v>PREENGAGE</v>
      </c>
      <c r="I608" t="str">
        <f>IF(ISBLANK('ENGAGEMENTS 2026'!C608),"",'ENGAGEMENTS 2026'!H608)</f>
        <v>VALIDE</v>
      </c>
      <c r="J608" s="72">
        <f>IF(ISBLANK('ENGAGEMENTS 2026'!C608),"",IF(AND(OR($E608="INFRUCTUEUX",$E608="ANNULE"),$C608="AOO-M"),'ENGAGEMENTS 2026'!P608,IF($H608="EN COURS DE PREENGAGEMENT",'ENGAGEMENTS 2026'!O608,IF($H608="PREENGAGE",IF($E608="ATTRIBUE",'ENGAGEMENTS 2026'!AE608,'ENGAGEMENTS 2026'!O608),'ENGAGEMENTS 2026'!AE608))))</f>
        <v>10979856.08</v>
      </c>
      <c r="K608" s="97">
        <f>IF(ISBLANK('ENGAGEMENTS 2026'!W608),"",'ENGAGEMENTS 2026'!W608)</f>
        <v>46206</v>
      </c>
      <c r="L608" s="73">
        <f t="shared" ca="1" si="18"/>
        <v>82</v>
      </c>
      <c r="M608" t="str">
        <f t="shared" si="19"/>
        <v>En cours</v>
      </c>
      <c r="N608" t="str">
        <f>IF(ISBLANK('ENGAGEMENTS 2026'!C608),"",'ENGAGEMENTS 2026'!L608)</f>
        <v>REPORT BUDGET EXCEP  ANNEE ANTERIEURE</v>
      </c>
      <c r="O608" t="str">
        <f>IF(ISBLANK('ENGAGEMENTS 2026'!C608),"",'ENGAGEMENTS 2026'!M608)</f>
        <v>INVESTISSEMENT</v>
      </c>
      <c r="P608" t="str">
        <f>IF(ISBLANK('ENGAGEMENTS 2026'!C608),"",'ENGAGEMENTS 2026'!K608)</f>
        <v>GENERAL</v>
      </c>
      <c r="Q608" t="str">
        <f>IF($A608="","",IF(OR($E608="INFRUCTUEUX",$E608="ANNULE"),$A608&amp;"|"&amp;(COUNTIFS($A$2:$A608,$A608,$E$2:$E608,"INFRUCTUEUX")+COUNTIFS($A$2:$A608,$A608,$E$2:$E608,"ANNULE")),""))</f>
        <v/>
      </c>
    </row>
    <row r="609" spans="1:17" x14ac:dyDescent="0.25">
      <c r="A609" t="str">
        <f>IF(ISBLANK('ENGAGEMENTS 2026'!C609),"",IF('ENGAGEMENTS 2026'!C609="DTSI","DCT",'ENGAGEMENTS 2026'!C609))</f>
        <v>DCPA</v>
      </c>
      <c r="B609">
        <f>IF(ISBLANK('ENGAGEMENTS 2026'!C609),"",'ENGAGEMENTS 2026'!D609)</f>
        <v>0</v>
      </c>
      <c r="C609" t="str">
        <f>IF(ISBLANK('ENGAGEMENTS 2026'!C609),"",'ENGAGEMENTS 2026'!E609)</f>
        <v>CA</v>
      </c>
      <c r="D609" t="str">
        <f>IF(ISBLANK('ENGAGEMENTS 2026'!C609),"",'ENGAGEMENTS 2026'!G609)</f>
        <v>ALI ER-RBAHY-Supervision technique et administratif et coordination</v>
      </c>
      <c r="E609" t="str">
        <f>IF(ISBLANK('ENGAGEMENTS 2026'!C609),"",'ENGAGEMENTS 2026'!I609)</f>
        <v>APPROUVE</v>
      </c>
      <c r="F609">
        <f>IF(ISBLANK('ENGAGEMENTS 2026'!C609),"",'ENGAGEMENTS 2026'!J609)</f>
        <v>0</v>
      </c>
      <c r="G609" t="str">
        <f>IF(ISBLANK('ENGAGEMENTS 2026'!C609),"",'ENGAGEMENTS 2026'!M609)</f>
        <v>FONCTIONNEMENT</v>
      </c>
      <c r="H609" t="str">
        <f>IF(ISBLANK('ENGAGEMENTS 2026'!C609),"",'ENGAGEMENTS 2026'!AF609)</f>
        <v>ENGAGE</v>
      </c>
      <c r="I609" t="str">
        <f>IF(ISBLANK('ENGAGEMENTS 2026'!C609),"",'ENGAGEMENTS 2026'!H609)</f>
        <v>VALIDE</v>
      </c>
      <c r="J609" s="72">
        <f>IF(ISBLANK('ENGAGEMENTS 2026'!C609),"",IF(AND(OR($E609="INFRUCTUEUX",$E609="ANNULE"),$C609="AOO-M"),'ENGAGEMENTS 2026'!P609,IF($H609="EN COURS DE PREENGAGEMENT",'ENGAGEMENTS 2026'!O609,IF($H609="PREENGAGE",IF($E609="ATTRIBUE",'ENGAGEMENTS 2026'!AE609,'ENGAGEMENTS 2026'!O609),'ENGAGEMENTS 2026'!AE609))))</f>
        <v>48780</v>
      </c>
      <c r="K609" s="97" t="str">
        <f>IF(ISBLANK('ENGAGEMENTS 2026'!W609),"",'ENGAGEMENTS 2026'!W609)</f>
        <v/>
      </c>
      <c r="L609" s="73" t="str">
        <f t="shared" ca="1" si="18"/>
        <v/>
      </c>
      <c r="M609" t="str">
        <f t="shared" si="19"/>
        <v>Engagé</v>
      </c>
      <c r="N609" t="str">
        <f>IF(ISBLANK('ENGAGEMENTS 2026'!C609),"",'ENGAGEMENTS 2026'!L609)</f>
        <v>Ordinaire</v>
      </c>
      <c r="O609" t="str">
        <f>IF(ISBLANK('ENGAGEMENTS 2026'!C609),"",'ENGAGEMENTS 2026'!M609)</f>
        <v>FONCTIONNEMENT</v>
      </c>
      <c r="P609" t="str">
        <f>IF(ISBLANK('ENGAGEMENTS 2026'!C609),"",'ENGAGEMENTS 2026'!K609)</f>
        <v>NON CONCERNE</v>
      </c>
      <c r="Q609" t="str">
        <f>IF($A609="","",IF(OR($E609="INFRUCTUEUX",$E609="ANNULE"),$A609&amp;"|"&amp;(COUNTIFS($A$2:$A609,$A609,$E$2:$E609,"INFRUCTUEUX")+COUNTIFS($A$2:$A609,$A609,$E$2:$E609,"ANNULE")),""))</f>
        <v/>
      </c>
    </row>
    <row r="610" spans="1:17" x14ac:dyDescent="0.25">
      <c r="A610" t="str">
        <f>IF(ISBLANK('ENGAGEMENTS 2026'!C610),"",IF('ENGAGEMENTS 2026'!C610="DTSI","DCT",'ENGAGEMENTS 2026'!C610))</f>
        <v>DCPA</v>
      </c>
      <c r="B610">
        <f>IF(ISBLANK('ENGAGEMENTS 2026'!C610),"",'ENGAGEMENTS 2026'!D610)</f>
        <v>0</v>
      </c>
      <c r="C610" t="str">
        <f>IF(ISBLANK('ENGAGEMENTS 2026'!C610),"",'ENGAGEMENTS 2026'!E610)</f>
        <v>CA</v>
      </c>
      <c r="D610" t="str">
        <f>IF(ISBLANK('ENGAGEMENTS 2026'!C610),"",'ENGAGEMENTS 2026'!G610)</f>
        <v>ABDESLAM KHALOUFI-Supervision technique et administratif et coordination</v>
      </c>
      <c r="E610" t="str">
        <f>IF(ISBLANK('ENGAGEMENTS 2026'!C610),"",'ENGAGEMENTS 2026'!I610)</f>
        <v>EN SIGNATURE</v>
      </c>
      <c r="F610">
        <f>IF(ISBLANK('ENGAGEMENTS 2026'!C610),"",'ENGAGEMENTS 2026'!J610)</f>
        <v>0</v>
      </c>
      <c r="G610" t="str">
        <f>IF(ISBLANK('ENGAGEMENTS 2026'!C610),"",'ENGAGEMENTS 2026'!M610)</f>
        <v>FONCTIONNEMENT</v>
      </c>
      <c r="H610" t="str">
        <f>IF(ISBLANK('ENGAGEMENTS 2026'!C610),"",'ENGAGEMENTS 2026'!AF610)</f>
        <v>EN COURS D'ENGAGEMENT</v>
      </c>
      <c r="I610" t="str">
        <f>IF(ISBLANK('ENGAGEMENTS 2026'!C610),"",'ENGAGEMENTS 2026'!H610)</f>
        <v>EN SIGNATURE</v>
      </c>
      <c r="J610" s="72">
        <f>IF(ISBLANK('ENGAGEMENTS 2026'!C610),"",IF(AND(OR($E610="INFRUCTUEUX",$E610="ANNULE"),$C610="AOO-M"),'ENGAGEMENTS 2026'!P610,IF($H610="EN COURS DE PREENGAGEMENT",'ENGAGEMENTS 2026'!O610,IF($H610="PREENGAGE",IF($E610="ATTRIBUE",'ENGAGEMENTS 2026'!AE610,'ENGAGEMENTS 2026'!O610),'ENGAGEMENTS 2026'!AE610))))</f>
        <v>48780</v>
      </c>
      <c r="K610" s="97" t="str">
        <f>IF(ISBLANK('ENGAGEMENTS 2026'!W610),"",'ENGAGEMENTS 2026'!W610)</f>
        <v/>
      </c>
      <c r="L610" s="73" t="str">
        <f t="shared" ca="1" si="18"/>
        <v/>
      </c>
      <c r="M610" t="str">
        <f t="shared" si="19"/>
        <v>En cours</v>
      </c>
      <c r="N610" t="str">
        <f>IF(ISBLANK('ENGAGEMENTS 2026'!C610),"",'ENGAGEMENTS 2026'!L610)</f>
        <v>Ordinaire</v>
      </c>
      <c r="O610" t="str">
        <f>IF(ISBLANK('ENGAGEMENTS 2026'!C610),"",'ENGAGEMENTS 2026'!M610)</f>
        <v>FONCTIONNEMENT</v>
      </c>
      <c r="P610" t="str">
        <f>IF(ISBLANK('ENGAGEMENTS 2026'!C610),"",'ENGAGEMENTS 2026'!K610)</f>
        <v>NON CONCERNE</v>
      </c>
      <c r="Q610" t="str">
        <f>IF($A610="","",IF(OR($E610="INFRUCTUEUX",$E610="ANNULE"),$A610&amp;"|"&amp;(COUNTIFS($A$2:$A610,$A610,$E$2:$E610,"INFRUCTUEUX")+COUNTIFS($A$2:$A610,$A610,$E$2:$E610,"ANNULE")),""))</f>
        <v/>
      </c>
    </row>
    <row r="611" spans="1:17" x14ac:dyDescent="0.25">
      <c r="A611" t="str">
        <f>IF(ISBLANK('ENGAGEMENTS 2026'!C611),"",IF('ENGAGEMENTS 2026'!C611="DTSI","DCT",'ENGAGEMENTS 2026'!C611))</f>
        <v>DCPA</v>
      </c>
      <c r="B611">
        <f>IF(ISBLANK('ENGAGEMENTS 2026'!C611),"",'ENGAGEMENTS 2026'!D611)</f>
        <v>0</v>
      </c>
      <c r="C611" t="str">
        <f>IF(ISBLANK('ENGAGEMENTS 2026'!C611),"",'ENGAGEMENTS 2026'!E611)</f>
        <v>CA</v>
      </c>
      <c r="D611" t="str">
        <f>IF(ISBLANK('ENGAGEMENTS 2026'!C611),"",'ENGAGEMENTS 2026'!G611)</f>
        <v>NADIA EL MECHRAFI-Le droit d'enregistrement de diffusion et d'exploitation de 10 séances de musique gharnati</v>
      </c>
      <c r="E611" t="str">
        <f>IF(ISBLANK('ENGAGEMENTS 2026'!C611),"",'ENGAGEMENTS 2026'!I611)</f>
        <v>APPROUVE</v>
      </c>
      <c r="F611">
        <f>IF(ISBLANK('ENGAGEMENTS 2026'!C611),"",'ENGAGEMENTS 2026'!J611)</f>
        <v>0</v>
      </c>
      <c r="G611" t="str">
        <f>IF(ISBLANK('ENGAGEMENTS 2026'!C611),"",'ENGAGEMENTS 2026'!M611)</f>
        <v>FONCTIONNEMENT</v>
      </c>
      <c r="H611" t="str">
        <f>IF(ISBLANK('ENGAGEMENTS 2026'!C611),"",'ENGAGEMENTS 2026'!AF611)</f>
        <v>ENGAGE</v>
      </c>
      <c r="I611" t="str">
        <f>IF(ISBLANK('ENGAGEMENTS 2026'!C611),"",'ENGAGEMENTS 2026'!H611)</f>
        <v>VALIDE</v>
      </c>
      <c r="J611" s="72" t="str">
        <f>IF(ISBLANK('ENGAGEMENTS 2026'!C611),"",IF(AND(OR($E611="INFRUCTUEUX",$E611="ANNULE"),$C611="AOO-M"),'ENGAGEMENTS 2026'!P611,IF($H611="EN COURS DE PREENGAGEMENT",'ENGAGEMENTS 2026'!O611,IF($H611="PREENGAGE",IF($E611="ATTRIBUE",'ENGAGEMENTS 2026'!AE611,'ENGAGEMENTS 2026'!O611),'ENGAGEMENTS 2026'!AE611))))</f>
        <v>317 073,17</v>
      </c>
      <c r="K611" s="97" t="str">
        <f>IF(ISBLANK('ENGAGEMENTS 2026'!W611),"",'ENGAGEMENTS 2026'!W611)</f>
        <v/>
      </c>
      <c r="L611" s="73" t="str">
        <f t="shared" ca="1" si="18"/>
        <v/>
      </c>
      <c r="M611" t="str">
        <f t="shared" si="19"/>
        <v>Engagé</v>
      </c>
      <c r="N611" t="str">
        <f>IF(ISBLANK('ENGAGEMENTS 2026'!C611),"",'ENGAGEMENTS 2026'!L611)</f>
        <v>Ordinaire</v>
      </c>
      <c r="O611" t="str">
        <f>IF(ISBLANK('ENGAGEMENTS 2026'!C611),"",'ENGAGEMENTS 2026'!M611)</f>
        <v>FONCTIONNEMENT</v>
      </c>
      <c r="P611" t="str">
        <f>IF(ISBLANK('ENGAGEMENTS 2026'!C611),"",'ENGAGEMENTS 2026'!K611)</f>
        <v>NON CONCERNE</v>
      </c>
      <c r="Q611" t="str">
        <f>IF($A611="","",IF(OR($E611="INFRUCTUEUX",$E611="ANNULE"),$A611&amp;"|"&amp;(COUNTIFS($A$2:$A611,$A611,$E$2:$E611,"INFRUCTUEUX")+COUNTIFS($A$2:$A611,$A611,$E$2:$E611,"ANNULE")),""))</f>
        <v/>
      </c>
    </row>
    <row r="612" spans="1:17" x14ac:dyDescent="0.25">
      <c r="A612" t="str">
        <f>IF(ISBLANK('ENGAGEMENTS 2026'!C612),"",IF('ENGAGEMENTS 2026'!C612="DTSI","DCT",'ENGAGEMENTS 2026'!C612))</f>
        <v>DCPA</v>
      </c>
      <c r="B612">
        <f>IF(ISBLANK('ENGAGEMENTS 2026'!C612),"",'ENGAGEMENTS 2026'!D612)</f>
        <v>0</v>
      </c>
      <c r="C612" t="str">
        <f>IF(ISBLANK('ENGAGEMENTS 2026'!C612),"",'ENGAGEMENTS 2026'!E612)</f>
        <v>CA</v>
      </c>
      <c r="D612" t="str">
        <f>IF(ISBLANK('ENGAGEMENTS 2026'!C612),"",'ENGAGEMENTS 2026'!G612)</f>
        <v>ASSOCIATION AHMED PIRO DE MUSIQUE GHARNATI-Le droit d'enregistrement de diffusion et d'exploitation de 10 séances de musique gharnati</v>
      </c>
      <c r="E612" t="str">
        <f>IF(ISBLANK('ENGAGEMENTS 2026'!C612),"",'ENGAGEMENTS 2026'!I612)</f>
        <v>APPROUVE</v>
      </c>
      <c r="F612">
        <f>IF(ISBLANK('ENGAGEMENTS 2026'!C612),"",'ENGAGEMENTS 2026'!J612)</f>
        <v>0</v>
      </c>
      <c r="G612" t="str">
        <f>IF(ISBLANK('ENGAGEMENTS 2026'!C612),"",'ENGAGEMENTS 2026'!M612)</f>
        <v>FONCTIONNEMENT</v>
      </c>
      <c r="H612" t="str">
        <f>IF(ISBLANK('ENGAGEMENTS 2026'!C612),"",'ENGAGEMENTS 2026'!AF612)</f>
        <v>ENGAGE</v>
      </c>
      <c r="I612" t="str">
        <f>IF(ISBLANK('ENGAGEMENTS 2026'!C612),"",'ENGAGEMENTS 2026'!H612)</f>
        <v>VALIDE</v>
      </c>
      <c r="J612" s="72">
        <f>IF(ISBLANK('ENGAGEMENTS 2026'!C612),"",IF(AND(OR($E612="INFRUCTUEUX",$E612="ANNULE"),$C612="AOO-M"),'ENGAGEMENTS 2026'!P612,IF($H612="EN COURS DE PREENGAGEMENT",'ENGAGEMENTS 2026'!O612,IF($H612="PREENGAGE",IF($E612="ATTRIBUE",'ENGAGEMENTS 2026'!AE612,'ENGAGEMENTS 2026'!O612),'ENGAGEMENTS 2026'!AE612))))</f>
        <v>260000</v>
      </c>
      <c r="K612" s="97" t="str">
        <f>IF(ISBLANK('ENGAGEMENTS 2026'!W612),"",'ENGAGEMENTS 2026'!W612)</f>
        <v/>
      </c>
      <c r="L612" s="73" t="str">
        <f t="shared" ca="1" si="18"/>
        <v/>
      </c>
      <c r="M612" t="str">
        <f t="shared" si="19"/>
        <v>Engagé</v>
      </c>
      <c r="N612" t="str">
        <f>IF(ISBLANK('ENGAGEMENTS 2026'!C612),"",'ENGAGEMENTS 2026'!L612)</f>
        <v>Ordinaire</v>
      </c>
      <c r="O612" t="str">
        <f>IF(ISBLANK('ENGAGEMENTS 2026'!C612),"",'ENGAGEMENTS 2026'!M612)</f>
        <v>FONCTIONNEMENT</v>
      </c>
      <c r="P612" t="str">
        <f>IF(ISBLANK('ENGAGEMENTS 2026'!C612),"",'ENGAGEMENTS 2026'!K612)</f>
        <v>NON CONCERNE</v>
      </c>
      <c r="Q612" t="str">
        <f>IF($A612="","",IF(OR($E612="INFRUCTUEUX",$E612="ANNULE"),$A612&amp;"|"&amp;(COUNTIFS($A$2:$A612,$A612,$E$2:$E612,"INFRUCTUEUX")+COUNTIFS($A$2:$A612,$A612,$E$2:$E612,"ANNULE")),""))</f>
        <v/>
      </c>
    </row>
    <row r="613" spans="1:17" x14ac:dyDescent="0.25">
      <c r="A613" t="str">
        <f>IF(ISBLANK('ENGAGEMENTS 2026'!C613),"",IF('ENGAGEMENTS 2026'!C613="DTSI","DCT",'ENGAGEMENTS 2026'!C613))</f>
        <v>DPMG</v>
      </c>
      <c r="B613" t="str">
        <f>IF(ISBLANK('ENGAGEMENTS 2026'!C613),"",'ENGAGEMENTS 2026'!D613)</f>
        <v>PV N01RE2026-DPMG</v>
      </c>
      <c r="C613" t="str">
        <f>IF(ISBLANK('ENGAGEMENTS 2026'!C613),"",'ENGAGEMENTS 2026'!E613)</f>
        <v>CA</v>
      </c>
      <c r="D613" t="str">
        <f>IF(ISBLANK('ENGAGEMENTS 2026'!C613),"",'ENGAGEMENTS 2026'!G613)</f>
        <v>YOUSSEF EL MANSOUR-Metreur en BTP</v>
      </c>
      <c r="E613" t="str">
        <f>IF(ISBLANK('ENGAGEMENTS 2026'!C613),"",'ENGAGEMENTS 2026'!I613)</f>
        <v>EN SIGNATURE</v>
      </c>
      <c r="F613">
        <f>IF(ISBLANK('ENGAGEMENTS 2026'!C613),"",'ENGAGEMENTS 2026'!J613)</f>
        <v>0</v>
      </c>
      <c r="G613" t="str">
        <f>IF(ISBLANK('ENGAGEMENTS 2026'!C613),"",'ENGAGEMENTS 2026'!M613)</f>
        <v>FONCTIONNEMENT</v>
      </c>
      <c r="H613" t="str">
        <f>IF(ISBLANK('ENGAGEMENTS 2026'!C613),"",'ENGAGEMENTS 2026'!AF613)</f>
        <v>EN COURS D'ENGAGEMENT</v>
      </c>
      <c r="I613" t="str">
        <f>IF(ISBLANK('ENGAGEMENTS 2026'!C613),"",'ENGAGEMENTS 2026'!H613)</f>
        <v>EN SIGNATURE</v>
      </c>
      <c r="J613" s="72">
        <f>IF(ISBLANK('ENGAGEMENTS 2026'!C613),"",IF(AND(OR($E613="INFRUCTUEUX",$E613="ANNULE"),$C613="AOO-M"),'ENGAGEMENTS 2026'!P613,IF($H613="EN COURS DE PREENGAGEMENT",'ENGAGEMENTS 2026'!O613,IF($H613="PREENGAGE",IF($E613="ATTRIBUE",'ENGAGEMENTS 2026'!AE613,'ENGAGEMENTS 2026'!O613),'ENGAGEMENTS 2026'!AE613))))</f>
        <v>42000</v>
      </c>
      <c r="K613" s="97" t="str">
        <f>IF(ISBLANK('ENGAGEMENTS 2026'!W613),"",'ENGAGEMENTS 2026'!W613)</f>
        <v/>
      </c>
      <c r="L613" s="73" t="str">
        <f t="shared" ca="1" si="18"/>
        <v/>
      </c>
      <c r="M613" t="str">
        <f t="shared" si="19"/>
        <v>En cours</v>
      </c>
      <c r="N613" t="str">
        <f>IF(ISBLANK('ENGAGEMENTS 2026'!C613),"",'ENGAGEMENTS 2026'!L613)</f>
        <v>Ordinaire</v>
      </c>
      <c r="O613" t="str">
        <f>IF(ISBLANK('ENGAGEMENTS 2026'!C613),"",'ENGAGEMENTS 2026'!M613)</f>
        <v>FONCTIONNEMENT</v>
      </c>
      <c r="P613" t="str">
        <f>IF(ISBLANK('ENGAGEMENTS 2026'!C613),"",'ENGAGEMENTS 2026'!K613)</f>
        <v>NON CONCERNE</v>
      </c>
      <c r="Q613" t="str">
        <f>IF($A613="","",IF(OR($E613="INFRUCTUEUX",$E613="ANNULE"),$A613&amp;"|"&amp;(COUNTIFS($A$2:$A613,$A613,$E$2:$E613,"INFRUCTUEUX")+COUNTIFS($A$2:$A613,$A613,$E$2:$E613,"ANNULE")),""))</f>
        <v/>
      </c>
    </row>
    <row r="614" spans="1:17" x14ac:dyDescent="0.25">
      <c r="A614" t="str">
        <f>IF(ISBLANK('ENGAGEMENTS 2026'!C614),"",IF('ENGAGEMENTS 2026'!C614="DTSI","DCT",'ENGAGEMENTS 2026'!C614))</f>
        <v>DCT</v>
      </c>
      <c r="B614" t="str">
        <f>IF(ISBLANK('ENGAGEMENTS 2026'!C614),"",'ENGAGEMENTS 2026'!D614)</f>
        <v>40AOM/SNRT/2026</v>
      </c>
      <c r="C614" t="str">
        <f>IF(ISBLANK('ENGAGEMENTS 2026'!C614),"",'ENGAGEMENTS 2026'!E614)</f>
        <v>AOO-M</v>
      </c>
      <c r="D614" t="str">
        <f>IF(ISBLANK('ENGAGEMENTS 2026'!C614),"",'ENGAGEMENTS 2026'!G614)</f>
        <v>La fourniture et la mise en service de logiciels et de licences de solutions IT pour les besoins de la Société Nationale de Radiodiffusion et de Télévision</v>
      </c>
      <c r="E614" t="str">
        <f>IF(ISBLANK('ENGAGEMENTS 2026'!C614),"",'ENGAGEMENTS 2026'!I614)</f>
        <v>INFRUCTUEUX</v>
      </c>
      <c r="F614">
        <f>IF(ISBLANK('ENGAGEMENTS 2026'!C614),"",'ENGAGEMENTS 2026'!J614)</f>
        <v>0</v>
      </c>
      <c r="G614" t="str">
        <f>IF(ISBLANK('ENGAGEMENTS 2026'!C614),"",'ENGAGEMENTS 2026'!M614)</f>
        <v>INVESTISSEMENT</v>
      </c>
      <c r="H614" t="str">
        <f>IF(ISBLANK('ENGAGEMENTS 2026'!C614),"",'ENGAGEMENTS 2026'!AF614)</f>
        <v>NON ENGAGE</v>
      </c>
      <c r="I614" t="str">
        <f>IF(ISBLANK('ENGAGEMENTS 2026'!C614),"",'ENGAGEMENTS 2026'!H614)</f>
        <v>VALIDE</v>
      </c>
      <c r="J614" s="72">
        <f>IF(ISBLANK('ENGAGEMENTS 2026'!C614),"",IF(AND(OR($E614="INFRUCTUEUX",$E614="ANNULE"),$C614="AOO-M"),'ENGAGEMENTS 2026'!P614,IF($H614="EN COURS DE PREENGAGEMENT",'ENGAGEMENTS 2026'!O614,IF($H614="PREENGAGE",IF($E614="ATTRIBUE",'ENGAGEMENTS 2026'!AE614,'ENGAGEMENTS 2026'!O614),'ENGAGEMENTS 2026'!AE614))))</f>
        <v>988416</v>
      </c>
      <c r="K614" s="97">
        <f>IF(ISBLANK('ENGAGEMENTS 2026'!W614),"",'ENGAGEMENTS 2026'!W614)</f>
        <v>46209</v>
      </c>
      <c r="L614" s="73">
        <f t="shared" ca="1" si="18"/>
        <v>79</v>
      </c>
      <c r="M614" t="str">
        <f t="shared" si="19"/>
        <v>En cours</v>
      </c>
      <c r="N614" t="str">
        <f>IF(ISBLANK('ENGAGEMENTS 2026'!C614),"",'ENGAGEMENTS 2026'!L614)</f>
        <v>Ordinaire</v>
      </c>
      <c r="O614" t="str">
        <f>IF(ISBLANK('ENGAGEMENTS 2026'!C614),"",'ENGAGEMENTS 2026'!M614)</f>
        <v>INVESTISSEMENT</v>
      </c>
      <c r="P614" t="str">
        <f>IF(ISBLANK('ENGAGEMENTS 2026'!C614),"",'ENGAGEMENTS 2026'!K614)</f>
        <v>GENERAL</v>
      </c>
      <c r="Q614" t="str">
        <f>IF($A614="","",IF(OR($E614="INFRUCTUEUX",$E614="ANNULE"),$A614&amp;"|"&amp;(COUNTIFS($A$2:$A614,$A614,$E$2:$E614,"INFRUCTUEUX")+COUNTIFS($A$2:$A614,$A614,$E$2:$E614,"ANNULE")),""))</f>
        <v>DCT|15</v>
      </c>
    </row>
    <row r="615" spans="1:17" x14ac:dyDescent="0.25">
      <c r="A615" t="str">
        <f>IF(ISBLANK('ENGAGEMENTS 2026'!C615),"",IF('ENGAGEMENTS 2026'!C615="DTSI","DCT",'ENGAGEMENTS 2026'!C615))</f>
        <v>DJURIDIQUE</v>
      </c>
      <c r="B615" t="str">
        <f>IF(ISBLANK('ENGAGEMENTS 2026'!C615),"",'ENGAGEMENTS 2026'!D615)</f>
        <v>26000057 CL</v>
      </c>
      <c r="C615" t="str">
        <f>IF(ISBLANK('ENGAGEMENTS 2026'!C615),"",'ENGAGEMENTS 2026'!E615)</f>
        <v>BCL</v>
      </c>
      <c r="D615" t="str">
        <f>IF(ISBLANK('ENGAGEMENTS 2026'!C615),"",'ENGAGEMENTS 2026'!G615)</f>
        <v>Publications des comptes annuels de la SNRT 2025 au Bulletin Officiel</v>
      </c>
      <c r="E615" t="str">
        <f>IF(ISBLANK('ENGAGEMENTS 2026'!C615),"",'ENGAGEMENTS 2026'!I615)</f>
        <v>EN SIGNATURE</v>
      </c>
      <c r="F615" t="str">
        <f>IF(ISBLANK('ENGAGEMENTS 2026'!C615),"",'ENGAGEMENTS 2026'!J615)</f>
        <v>26000057 CL</v>
      </c>
      <c r="G615" t="str">
        <f>IF(ISBLANK('ENGAGEMENTS 2026'!C615),"",'ENGAGEMENTS 2026'!M615)</f>
        <v>FONCTIONNEMENT</v>
      </c>
      <c r="H615" t="str">
        <f>IF(ISBLANK('ENGAGEMENTS 2026'!C615),"",'ENGAGEMENTS 2026'!AF615)</f>
        <v>EN COURS D'ENGAGEMENT</v>
      </c>
      <c r="I615" t="str">
        <f>IF(ISBLANK('ENGAGEMENTS 2026'!C615),"",'ENGAGEMENTS 2026'!H615)</f>
        <v>EN SIGNATURE</v>
      </c>
      <c r="J615" s="72">
        <f>IF(ISBLANK('ENGAGEMENTS 2026'!C615),"",IF(AND(OR($E615="INFRUCTUEUX",$E615="ANNULE"),$C615="AOO-M"),'ENGAGEMENTS 2026'!P615,IF($H615="EN COURS DE PREENGAGEMENT",'ENGAGEMENTS 2026'!O615,IF($H615="PREENGAGE",IF($E615="ATTRIBUE",'ENGAGEMENTS 2026'!AE615,'ENGAGEMENTS 2026'!O615),'ENGAGEMENTS 2026'!AE615))))</f>
        <v>9600</v>
      </c>
      <c r="K615" s="97">
        <f>IF(ISBLANK('ENGAGEMENTS 2026'!W615),"",'ENGAGEMENTS 2026'!W615)</f>
        <v>46212</v>
      </c>
      <c r="L615" s="73">
        <f t="shared" ca="1" si="18"/>
        <v>76</v>
      </c>
      <c r="M615" t="str">
        <f t="shared" si="19"/>
        <v>En cours</v>
      </c>
      <c r="N615" t="str">
        <f>IF(ISBLANK('ENGAGEMENTS 2026'!C615),"",'ENGAGEMENTS 2026'!L615)</f>
        <v>Ordinaire</v>
      </c>
      <c r="O615" t="str">
        <f>IF(ISBLANK('ENGAGEMENTS 2026'!C615),"",'ENGAGEMENTS 2026'!M615)</f>
        <v>FONCTIONNEMENT</v>
      </c>
      <c r="P615" t="str">
        <f>IF(ISBLANK('ENGAGEMENTS 2026'!C615),"",'ENGAGEMENTS 2026'!K615)</f>
        <v>NON CONCERNE</v>
      </c>
      <c r="Q615" t="str">
        <f>IF($A615="","",IF(OR($E615="INFRUCTUEUX",$E615="ANNULE"),$A615&amp;"|"&amp;(COUNTIFS($A$2:$A615,$A615,$E$2:$E615,"INFRUCTUEUX")+COUNTIFS($A$2:$A615,$A615,$E$2:$E615,"ANNULE")),""))</f>
        <v/>
      </c>
    </row>
    <row r="616" spans="1:17" x14ac:dyDescent="0.25">
      <c r="A616" t="str">
        <f>IF(ISBLANK('ENGAGEMENTS 2026'!C616),"",IF('ENGAGEMENTS 2026'!C616="DTSI","DCT",'ENGAGEMENTS 2026'!C616))</f>
        <v>DPPR</v>
      </c>
      <c r="B616" t="str">
        <f>IF(ISBLANK('ENGAGEMENTS 2026'!C616),"",'ENGAGEMENTS 2026'!D616)</f>
        <v>26000564 CT</v>
      </c>
      <c r="C616" t="str">
        <f>IF(ISBLANK('ENGAGEMENTS 2026'!C616),"",'ENGAGEMENTS 2026'!E616)</f>
        <v>CONTRAT</v>
      </c>
      <c r="D616" t="str">
        <f>IF(ISBLANK('ENGAGEMENTS 2026'!C616),"",'ENGAGEMENTS 2026'!G616)</f>
        <v>MAHJOUB BEN-SI-ALI - Journaliste chargé de la préparation et la présentation des bulletins et flashs d'information des èmissions RD</v>
      </c>
      <c r="E616" t="str">
        <f>IF(ISBLANK('ENGAGEMENTS 2026'!C616),"",'ENGAGEMENTS 2026'!I616)</f>
        <v>APPROUVE</v>
      </c>
      <c r="F616" t="str">
        <f>IF(ISBLANK('ENGAGEMENTS 2026'!C616),"",'ENGAGEMENTS 2026'!J616)</f>
        <v>26000564 CT</v>
      </c>
      <c r="G616" t="str">
        <f>IF(ISBLANK('ENGAGEMENTS 2026'!C616),"",'ENGAGEMENTS 2026'!M616)</f>
        <v>FONCTIONNEMENT</v>
      </c>
      <c r="H616" t="str">
        <f>IF(ISBLANK('ENGAGEMENTS 2026'!C616),"",'ENGAGEMENTS 2026'!AF616)</f>
        <v>ENGAGE</v>
      </c>
      <c r="I616" t="str">
        <f>IF(ISBLANK('ENGAGEMENTS 2026'!C616),"",'ENGAGEMENTS 2026'!H616)</f>
        <v>VALIDE</v>
      </c>
      <c r="J616" s="72">
        <f>IF(ISBLANK('ENGAGEMENTS 2026'!C616),"",IF(AND(OR($E616="INFRUCTUEUX",$E616="ANNULE"),$C616="AOO-M"),'ENGAGEMENTS 2026'!P616,IF($H616="EN COURS DE PREENGAGEMENT",'ENGAGEMENTS 2026'!O616,IF($H616="PREENGAGE",IF($E616="ATTRIBUE",'ENGAGEMENTS 2026'!AE616,'ENGAGEMENTS 2026'!O616),'ENGAGEMENTS 2026'!AE616))))</f>
        <v>48000</v>
      </c>
      <c r="K616" s="97" t="str">
        <f>IF(ISBLANK('ENGAGEMENTS 2026'!W616),"",'ENGAGEMENTS 2026'!W616)</f>
        <v/>
      </c>
      <c r="L616" s="73" t="str">
        <f t="shared" ca="1" si="18"/>
        <v/>
      </c>
      <c r="M616" t="str">
        <f t="shared" si="19"/>
        <v>Engagé</v>
      </c>
      <c r="N616" t="str">
        <f>IF(ISBLANK('ENGAGEMENTS 2026'!C616),"",'ENGAGEMENTS 2026'!L616)</f>
        <v>Ordinaire</v>
      </c>
      <c r="O616" t="str">
        <f>IF(ISBLANK('ENGAGEMENTS 2026'!C616),"",'ENGAGEMENTS 2026'!M616)</f>
        <v>FONCTIONNEMENT</v>
      </c>
      <c r="P616" t="str">
        <f>IF(ISBLANK('ENGAGEMENTS 2026'!C616),"",'ENGAGEMENTS 2026'!K616)</f>
        <v>NON CONCERNE</v>
      </c>
      <c r="Q616" t="str">
        <f>IF($A616="","",IF(OR($E616="INFRUCTUEUX",$E616="ANNULE"),$A616&amp;"|"&amp;(COUNTIFS($A$2:$A616,$A616,$E$2:$E616,"INFRUCTUEUX")+COUNTIFS($A$2:$A616,$A616,$E$2:$E616,"ANNULE")),""))</f>
        <v/>
      </c>
    </row>
    <row r="617" spans="1:17" x14ac:dyDescent="0.25">
      <c r="A617" t="str">
        <f>IF(ISBLANK('ENGAGEMENTS 2026'!C617),"",IF('ENGAGEMENTS 2026'!C617="DTSI","DCT",'ENGAGEMENTS 2026'!C617))</f>
        <v>DPPR</v>
      </c>
      <c r="B617" t="str">
        <f>IF(ISBLANK('ENGAGEMENTS 2026'!C617),"",'ENGAGEMENTS 2026'!D617)</f>
        <v>26000565 CT</v>
      </c>
      <c r="C617" t="str">
        <f>IF(ISBLANK('ENGAGEMENTS 2026'!C617),"",'ENGAGEMENTS 2026'!E617)</f>
        <v>CONTRAT</v>
      </c>
      <c r="D617" t="str">
        <f>IF(ISBLANK('ENGAGEMENTS 2026'!C617),"",'ENGAGEMENTS 2026'!G617)</f>
        <v>FATIMA ZOHRA BOUSKRAOUI-Journaliste chargé de la préparation et la présentation des bulletins et flashs d'information des èmissions RD</v>
      </c>
      <c r="E617" t="str">
        <f>IF(ISBLANK('ENGAGEMENTS 2026'!C617),"",'ENGAGEMENTS 2026'!I617)</f>
        <v>APPROUVE</v>
      </c>
      <c r="F617" t="str">
        <f>IF(ISBLANK('ENGAGEMENTS 2026'!C617),"",'ENGAGEMENTS 2026'!J617)</f>
        <v>26000565CT</v>
      </c>
      <c r="G617" t="str">
        <f>IF(ISBLANK('ENGAGEMENTS 2026'!C617),"",'ENGAGEMENTS 2026'!M617)</f>
        <v>FONCTIONNEMENT</v>
      </c>
      <c r="H617" t="str">
        <f>IF(ISBLANK('ENGAGEMENTS 2026'!C617),"",'ENGAGEMENTS 2026'!AF617)</f>
        <v>ENGAGE</v>
      </c>
      <c r="I617" t="str">
        <f>IF(ISBLANK('ENGAGEMENTS 2026'!C617),"",'ENGAGEMENTS 2026'!H617)</f>
        <v>VALIDE</v>
      </c>
      <c r="J617" s="72">
        <f>IF(ISBLANK('ENGAGEMENTS 2026'!C617),"",IF(AND(OR($E617="INFRUCTUEUX",$E617="ANNULE"),$C617="AOO-M"),'ENGAGEMENTS 2026'!P617,IF($H617="EN COURS DE PREENGAGEMENT",'ENGAGEMENTS 2026'!O617,IF($H617="PREENGAGE",IF($E617="ATTRIBUE",'ENGAGEMENTS 2026'!AE617,'ENGAGEMENTS 2026'!O617),'ENGAGEMENTS 2026'!AE617))))</f>
        <v>48000</v>
      </c>
      <c r="K617" s="97" t="str">
        <f>IF(ISBLANK('ENGAGEMENTS 2026'!W617),"",'ENGAGEMENTS 2026'!W617)</f>
        <v/>
      </c>
      <c r="L617" s="73" t="str">
        <f t="shared" ca="1" si="18"/>
        <v/>
      </c>
      <c r="M617" t="str">
        <f t="shared" si="19"/>
        <v>Engagé</v>
      </c>
      <c r="N617" t="str">
        <f>IF(ISBLANK('ENGAGEMENTS 2026'!C617),"",'ENGAGEMENTS 2026'!L617)</f>
        <v>Ordinaire</v>
      </c>
      <c r="O617" t="str">
        <f>IF(ISBLANK('ENGAGEMENTS 2026'!C617),"",'ENGAGEMENTS 2026'!M617)</f>
        <v>FONCTIONNEMENT</v>
      </c>
      <c r="P617" t="str">
        <f>IF(ISBLANK('ENGAGEMENTS 2026'!C617),"",'ENGAGEMENTS 2026'!K617)</f>
        <v>NON CONCERNE</v>
      </c>
      <c r="Q617" t="str">
        <f>IF($A617="","",IF(OR($E617="INFRUCTUEUX",$E617="ANNULE"),$A617&amp;"|"&amp;(COUNTIFS($A$2:$A617,$A617,$E$2:$E617,"INFRUCTUEUX")+COUNTIFS($A$2:$A617,$A617,$E$2:$E617,"ANNULE")),""))</f>
        <v/>
      </c>
    </row>
    <row r="618" spans="1:17" x14ac:dyDescent="0.25">
      <c r="A618" t="str">
        <f>IF(ISBLANK('ENGAGEMENTS 2026'!C618),"",IF('ENGAGEMENTS 2026'!C618="DTSI","DCT",'ENGAGEMENTS 2026'!C618))</f>
        <v>DPPR</v>
      </c>
      <c r="B618" t="str">
        <f>IF(ISBLANK('ENGAGEMENTS 2026'!C618),"",'ENGAGEMENTS 2026'!D618)</f>
        <v>26000566 CT</v>
      </c>
      <c r="C618" t="str">
        <f>IF(ISBLANK('ENGAGEMENTS 2026'!C618),"",'ENGAGEMENTS 2026'!E618)</f>
        <v>CONTRAT</v>
      </c>
      <c r="D618" t="str">
        <f>IF(ISBLANK('ENGAGEMENTS 2026'!C618),"",'ENGAGEMENTS 2026'!G618)</f>
        <v>MEHDI EL ATIFI - Journaliste chargé de la préparation et la présentation des bulletins et flashs d'information des èmissions RD</v>
      </c>
      <c r="E618" t="str">
        <f>IF(ISBLANK('ENGAGEMENTS 2026'!C618),"",'ENGAGEMENTS 2026'!I618)</f>
        <v>APPROUVE</v>
      </c>
      <c r="F618" t="str">
        <f>IF(ISBLANK('ENGAGEMENTS 2026'!C618),"",'ENGAGEMENTS 2026'!J618)</f>
        <v>26000566 CT</v>
      </c>
      <c r="G618" t="str">
        <f>IF(ISBLANK('ENGAGEMENTS 2026'!C618),"",'ENGAGEMENTS 2026'!M618)</f>
        <v>FONCTIONNEMENT</v>
      </c>
      <c r="H618" t="str">
        <f>IF(ISBLANK('ENGAGEMENTS 2026'!C618),"",'ENGAGEMENTS 2026'!AF618)</f>
        <v>ENGAGE</v>
      </c>
      <c r="I618" t="str">
        <f>IF(ISBLANK('ENGAGEMENTS 2026'!C618),"",'ENGAGEMENTS 2026'!H618)</f>
        <v>VALIDE</v>
      </c>
      <c r="J618" s="72">
        <f>IF(ISBLANK('ENGAGEMENTS 2026'!C618),"",IF(AND(OR($E618="INFRUCTUEUX",$E618="ANNULE"),$C618="AOO-M"),'ENGAGEMENTS 2026'!P618,IF($H618="EN COURS DE PREENGAGEMENT",'ENGAGEMENTS 2026'!O618,IF($H618="PREENGAGE",IF($E618="ATTRIBUE",'ENGAGEMENTS 2026'!AE618,'ENGAGEMENTS 2026'!O618),'ENGAGEMENTS 2026'!AE618))))</f>
        <v>48000</v>
      </c>
      <c r="K618" s="97" t="str">
        <f>IF(ISBLANK('ENGAGEMENTS 2026'!W618),"",'ENGAGEMENTS 2026'!W618)</f>
        <v/>
      </c>
      <c r="L618" s="73" t="str">
        <f t="shared" ca="1" si="18"/>
        <v/>
      </c>
      <c r="M618" t="str">
        <f t="shared" si="19"/>
        <v>Engagé</v>
      </c>
      <c r="N618" t="str">
        <f>IF(ISBLANK('ENGAGEMENTS 2026'!C618),"",'ENGAGEMENTS 2026'!L618)</f>
        <v>Ordinaire</v>
      </c>
      <c r="O618" t="str">
        <f>IF(ISBLANK('ENGAGEMENTS 2026'!C618),"",'ENGAGEMENTS 2026'!M618)</f>
        <v>FONCTIONNEMENT</v>
      </c>
      <c r="P618" t="str">
        <f>IF(ISBLANK('ENGAGEMENTS 2026'!C618),"",'ENGAGEMENTS 2026'!K618)</f>
        <v>NON CONCERNE</v>
      </c>
      <c r="Q618" t="str">
        <f>IF($A618="","",IF(OR($E618="INFRUCTUEUX",$E618="ANNULE"),$A618&amp;"|"&amp;(COUNTIFS($A$2:$A618,$A618,$E$2:$E618,"INFRUCTUEUX")+COUNTIFS($A$2:$A618,$A618,$E$2:$E618,"ANNULE")),""))</f>
        <v/>
      </c>
    </row>
    <row r="619" spans="1:17" x14ac:dyDescent="0.25">
      <c r="A619" t="str">
        <f>IF(ISBLANK('ENGAGEMENTS 2026'!C619),"",IF('ENGAGEMENTS 2026'!C619="DTSI","DCT",'ENGAGEMENTS 2026'!C619))</f>
        <v>DCT</v>
      </c>
      <c r="B619" t="str">
        <f>IF(ISBLANK('ENGAGEMENTS 2026'!C619),"",'ENGAGEMENTS 2026'!D619)</f>
        <v>63AOM/SNRT/2026</v>
      </c>
      <c r="C619" t="str">
        <f>IF(ISBLANK('ENGAGEMENTS 2026'!C619),"",'ENGAGEMENTS 2026'!E619)</f>
        <v>AOO-M</v>
      </c>
      <c r="D619" t="str">
        <f>IF(ISBLANK('ENGAGEMENTS 2026'!C619),"",'ENGAGEMENTS 2026'!G619)</f>
        <v>Fourniture et mise en service d'équipements audio vidéo au profit de la Direction de la Régie Publicitaire et Solutions Digitales de la Société Nationale de la Radiodiffusion et de la Télévision</v>
      </c>
      <c r="E619" t="str">
        <f>IF(ISBLANK('ENGAGEMENTS 2026'!C619),"",'ENGAGEMENTS 2026'!I619)</f>
        <v>PHASE AOO</v>
      </c>
      <c r="F619">
        <f>IF(ISBLANK('ENGAGEMENTS 2026'!C619),"",'ENGAGEMENTS 2026'!J619)</f>
        <v>0</v>
      </c>
      <c r="G619" t="str">
        <f>IF(ISBLANK('ENGAGEMENTS 2026'!C619),"",'ENGAGEMENTS 2026'!M619)</f>
        <v>INVESTISSEMENT</v>
      </c>
      <c r="H619" t="str">
        <f>IF(ISBLANK('ENGAGEMENTS 2026'!C619),"",'ENGAGEMENTS 2026'!AF619)</f>
        <v>PREENGAGE</v>
      </c>
      <c r="I619" t="str">
        <f>IF(ISBLANK('ENGAGEMENTS 2026'!C619),"",'ENGAGEMENTS 2026'!H619)</f>
        <v>VALIDE</v>
      </c>
      <c r="J619" s="72">
        <f>IF(ISBLANK('ENGAGEMENTS 2026'!C619),"",IF(AND(OR($E619="INFRUCTUEUX",$E619="ANNULE"),$C619="AOO-M"),'ENGAGEMENTS 2026'!P619,IF($H619="EN COURS DE PREENGAGEMENT",'ENGAGEMENTS 2026'!O619,IF($H619="PREENGAGE",IF($E619="ATTRIBUE",'ENGAGEMENTS 2026'!AE619,'ENGAGEMENTS 2026'!O619),'ENGAGEMENTS 2026'!AE619))))</f>
        <v>388353.6</v>
      </c>
      <c r="K619" s="97">
        <f>IF(ISBLANK('ENGAGEMENTS 2026'!W619),"",'ENGAGEMENTS 2026'!W619)</f>
        <v>46218</v>
      </c>
      <c r="L619" s="73">
        <f t="shared" ca="1" si="18"/>
        <v>70</v>
      </c>
      <c r="M619" t="str">
        <f t="shared" si="19"/>
        <v>En cours</v>
      </c>
      <c r="N619" t="str">
        <f>IF(ISBLANK('ENGAGEMENTS 2026'!C619),"",'ENGAGEMENTS 2026'!L619)</f>
        <v>Ordinaire</v>
      </c>
      <c r="O619" t="str">
        <f>IF(ISBLANK('ENGAGEMENTS 2026'!C619),"",'ENGAGEMENTS 2026'!M619)</f>
        <v>INVESTISSEMENT</v>
      </c>
      <c r="P619" t="str">
        <f>IF(ISBLANK('ENGAGEMENTS 2026'!C619),"",'ENGAGEMENTS 2026'!K619)</f>
        <v>GENERAL</v>
      </c>
      <c r="Q619" t="str">
        <f>IF($A619="","",IF(OR($E619="INFRUCTUEUX",$E619="ANNULE"),$A619&amp;"|"&amp;(COUNTIFS($A$2:$A619,$A619,$E$2:$E619,"INFRUCTUEUX")+COUNTIFS($A$2:$A619,$A619,$E$2:$E619,"ANNULE")),""))</f>
        <v/>
      </c>
    </row>
    <row r="620" spans="1:17" x14ac:dyDescent="0.25">
      <c r="A620" t="str">
        <f>IF(ISBLANK('ENGAGEMENTS 2026'!C620),"",IF('ENGAGEMENTS 2026'!C620="DTSI","DCT",'ENGAGEMENTS 2026'!C620))</f>
        <v>DCT</v>
      </c>
      <c r="B620" t="str">
        <f>IF(ISBLANK('ENGAGEMENTS 2026'!C620),"",'ENGAGEMENTS 2026'!D620)</f>
        <v>64AOM/SNRT/2026</v>
      </c>
      <c r="C620" t="str">
        <f>IF(ISBLANK('ENGAGEMENTS 2026'!C620),"",'ENGAGEMENTS 2026'!E620)</f>
        <v>AOO-M</v>
      </c>
      <c r="D620" t="str">
        <f>IF(ISBLANK('ENGAGEMENTS 2026'!C620),"",'ENGAGEMENTS 2026'!G620)</f>
        <v>Fourniture et mise en service d'un système de traveling robotisé pour les besoins de la production de la SNRT</v>
      </c>
      <c r="E620" t="str">
        <f>IF(ISBLANK('ENGAGEMENTS 2026'!C620),"",'ENGAGEMENTS 2026'!I620)</f>
        <v>INFRUCTUEUX</v>
      </c>
      <c r="F620">
        <f>IF(ISBLANK('ENGAGEMENTS 2026'!C620),"",'ENGAGEMENTS 2026'!J620)</f>
        <v>0</v>
      </c>
      <c r="G620" t="str">
        <f>IF(ISBLANK('ENGAGEMENTS 2026'!C620),"",'ENGAGEMENTS 2026'!M620)</f>
        <v>INVESTISSEMENT</v>
      </c>
      <c r="H620" t="str">
        <f>IF(ISBLANK('ENGAGEMENTS 2026'!C620),"",'ENGAGEMENTS 2026'!AF620)</f>
        <v>NON ENGAGE</v>
      </c>
      <c r="I620" t="str">
        <f>IF(ISBLANK('ENGAGEMENTS 2026'!C620),"",'ENGAGEMENTS 2026'!H620)</f>
        <v>VALIDE</v>
      </c>
      <c r="J620" s="72">
        <f>IF(ISBLANK('ENGAGEMENTS 2026'!C620),"",IF(AND(OR($E620="INFRUCTUEUX",$E620="ANNULE"),$C620="AOO-M"),'ENGAGEMENTS 2026'!P620,IF($H620="EN COURS DE PREENGAGEMENT",'ENGAGEMENTS 2026'!O620,IF($H620="PREENGAGE",IF($E620="ATTRIBUE",'ENGAGEMENTS 2026'!AE620,'ENGAGEMENTS 2026'!O620),'ENGAGEMENTS 2026'!AE620))))</f>
        <v>3132276</v>
      </c>
      <c r="K620" s="97">
        <f>IF(ISBLANK('ENGAGEMENTS 2026'!W620),"",'ENGAGEMENTS 2026'!W620)</f>
        <v>46127</v>
      </c>
      <c r="L620" s="73">
        <f t="shared" ca="1" si="18"/>
        <v>161</v>
      </c>
      <c r="M620" t="str">
        <f t="shared" si="19"/>
        <v>En cours</v>
      </c>
      <c r="N620" t="str">
        <f>IF(ISBLANK('ENGAGEMENTS 2026'!C620),"",'ENGAGEMENTS 2026'!L620)</f>
        <v>Exceptionnel</v>
      </c>
      <c r="O620" t="str">
        <f>IF(ISBLANK('ENGAGEMENTS 2026'!C620),"",'ENGAGEMENTS 2026'!M620)</f>
        <v>INVESTISSEMENT</v>
      </c>
      <c r="P620" t="str">
        <f>IF(ISBLANK('ENGAGEMENTS 2026'!C620),"",'ENGAGEMENTS 2026'!K620)</f>
        <v>GENERAL</v>
      </c>
      <c r="Q620" t="str">
        <f>IF($A620="","",IF(OR($E620="INFRUCTUEUX",$E620="ANNULE"),$A620&amp;"|"&amp;(COUNTIFS($A$2:$A620,$A620,$E$2:$E620,"INFRUCTUEUX")+COUNTIFS($A$2:$A620,$A620,$E$2:$E620,"ANNULE")),""))</f>
        <v>DCT|16</v>
      </c>
    </row>
    <row r="621" spans="1:17" x14ac:dyDescent="0.25">
      <c r="A621" t="str">
        <f>IF(ISBLANK('ENGAGEMENTS 2026'!C621),"",IF('ENGAGEMENTS 2026'!C621="DTSI","DCT",'ENGAGEMENTS 2026'!C621))</f>
        <v>DINFOTV</v>
      </c>
      <c r="B621" t="str">
        <f>IF(ISBLANK('ENGAGEMENTS 2026'!C621),"",'ENGAGEMENTS 2026'!D621)</f>
        <v>PV N°04NV2026-DITV</v>
      </c>
      <c r="C621" t="str">
        <f>IF(ISBLANK('ENGAGEMENTS 2026'!C621),"",'ENGAGEMENTS 2026'!E621)</f>
        <v>CONTRAT</v>
      </c>
      <c r="D621" t="str">
        <f>IF(ISBLANK('ENGAGEMENTS 2026'!C621),"",'ENGAGEMENTS 2026'!G621)</f>
        <v>DRISS ABIS- L'accompagnement de la couverture médiatique des grandes compétitions sportives dans le cadre des journaux télévisés et des studios d'analyse des matchs</v>
      </c>
      <c r="E621" t="str">
        <f>IF(ISBLANK('ENGAGEMENTS 2026'!C621),"",'ENGAGEMENTS 2026'!I621)</f>
        <v>EN SIGNATURE</v>
      </c>
      <c r="F621">
        <f>IF(ISBLANK('ENGAGEMENTS 2026'!C621),"",'ENGAGEMENTS 2026'!J621)</f>
        <v>0</v>
      </c>
      <c r="G621" t="str">
        <f>IF(ISBLANK('ENGAGEMENTS 2026'!C621),"",'ENGAGEMENTS 2026'!M621)</f>
        <v>FONCTIONNEMENT</v>
      </c>
      <c r="H621" t="str">
        <f>IF(ISBLANK('ENGAGEMENTS 2026'!C621),"",'ENGAGEMENTS 2026'!AF621)</f>
        <v>EN COURS D'ENGAGEMENT</v>
      </c>
      <c r="I621" t="str">
        <f>IF(ISBLANK('ENGAGEMENTS 2026'!C621),"",'ENGAGEMENTS 2026'!H621)</f>
        <v>EN SIGNATURE</v>
      </c>
      <c r="J621" s="72">
        <f>IF(ISBLANK('ENGAGEMENTS 2026'!C621),"",IF(AND(OR($E621="INFRUCTUEUX",$E621="ANNULE"),$C621="AOO-M"),'ENGAGEMENTS 2026'!P621,IF($H621="EN COURS DE PREENGAGEMENT",'ENGAGEMENTS 2026'!O621,IF($H621="PREENGAGE",IF($E621="ATTRIBUE",'ENGAGEMENTS 2026'!AE621,'ENGAGEMENTS 2026'!O621),'ENGAGEMENTS 2026'!AE621))))</f>
        <v>350000</v>
      </c>
      <c r="K621" s="97" t="str">
        <f>IF(ISBLANK('ENGAGEMENTS 2026'!W621),"",'ENGAGEMENTS 2026'!W621)</f>
        <v/>
      </c>
      <c r="L621" s="73" t="str">
        <f t="shared" ca="1" si="18"/>
        <v/>
      </c>
      <c r="M621" t="str">
        <f t="shared" si="19"/>
        <v>En cours</v>
      </c>
      <c r="N621" t="str">
        <f>IF(ISBLANK('ENGAGEMENTS 2026'!C621),"",'ENGAGEMENTS 2026'!L621)</f>
        <v>Ordinaire</v>
      </c>
      <c r="O621" t="str">
        <f>IF(ISBLANK('ENGAGEMENTS 2026'!C621),"",'ENGAGEMENTS 2026'!M621)</f>
        <v>FONCTIONNEMENT</v>
      </c>
      <c r="P621" t="str">
        <f>IF(ISBLANK('ENGAGEMENTS 2026'!C621),"",'ENGAGEMENTS 2026'!K621)</f>
        <v>NON CONCERNE</v>
      </c>
      <c r="Q621" t="str">
        <f>IF($A621="","",IF(OR($E621="INFRUCTUEUX",$E621="ANNULE"),$A621&amp;"|"&amp;(COUNTIFS($A$2:$A621,$A621,$E$2:$E621,"INFRUCTUEUX")+COUNTIFS($A$2:$A621,$A621,$E$2:$E621,"ANNULE")),""))</f>
        <v/>
      </c>
    </row>
    <row r="622" spans="1:17" x14ac:dyDescent="0.25">
      <c r="A622" t="str">
        <f>IF(ISBLANK('ENGAGEMENTS 2026'!C622),"",IF('ENGAGEMENTS 2026'!C622="DTSI","DCT",'ENGAGEMENTS 2026'!C622))</f>
        <v>DPMG</v>
      </c>
      <c r="B622" t="str">
        <f>IF(ISBLANK('ENGAGEMENTS 2026'!C622),"",'ENGAGEMENTS 2026'!D622)</f>
        <v>26000068 CL</v>
      </c>
      <c r="C622" t="str">
        <f>IF(ISBLANK('ENGAGEMENTS 2026'!C622),"",'ENGAGEMENTS 2026'!E622)</f>
        <v>BCL</v>
      </c>
      <c r="D622" t="str">
        <f>IF(ISBLANK('ENGAGEMENTS 2026'!C622),"",'ENGAGEMENTS 2026'!G622)</f>
        <v>Acquisition de mini-refrigerateurs pour les directions de la SNRT</v>
      </c>
      <c r="E622" t="str">
        <f>IF(ISBLANK('ENGAGEMENTS 2026'!C622),"",'ENGAGEMENTS 2026'!I622)</f>
        <v>EN SIGNATURE</v>
      </c>
      <c r="F622" t="str">
        <f>IF(ISBLANK('ENGAGEMENTS 2026'!C622),"",'ENGAGEMENTS 2026'!J622)</f>
        <v>26000068 CL</v>
      </c>
      <c r="G622" t="str">
        <f>IF(ISBLANK('ENGAGEMENTS 2026'!C622),"",'ENGAGEMENTS 2026'!M622)</f>
        <v>FONCTIONNEMENT</v>
      </c>
      <c r="H622" t="str">
        <f>IF(ISBLANK('ENGAGEMENTS 2026'!C622),"",'ENGAGEMENTS 2026'!AF622)</f>
        <v>EN COURS D'ENGAGEMENT</v>
      </c>
      <c r="I622" t="str">
        <f>IF(ISBLANK('ENGAGEMENTS 2026'!C622),"",'ENGAGEMENTS 2026'!H622)</f>
        <v>EN SIGNATURE</v>
      </c>
      <c r="J622" s="72">
        <f>IF(ISBLANK('ENGAGEMENTS 2026'!C622),"",IF(AND(OR($E622="INFRUCTUEUX",$E622="ANNULE"),$C622="AOO-M"),'ENGAGEMENTS 2026'!P622,IF($H622="EN COURS DE PREENGAGEMENT",'ENGAGEMENTS 2026'!O622,IF($H622="PREENGAGE",IF($E622="ATTRIBUE",'ENGAGEMENTS 2026'!AE622,'ENGAGEMENTS 2026'!O622),'ENGAGEMENTS 2026'!AE622))))</f>
        <v>13992</v>
      </c>
      <c r="K622" s="97">
        <f>IF(ISBLANK('ENGAGEMENTS 2026'!W622),"",'ENGAGEMENTS 2026'!W622)</f>
        <v>46223</v>
      </c>
      <c r="L622" s="73">
        <f t="shared" ca="1" si="18"/>
        <v>65</v>
      </c>
      <c r="M622" t="str">
        <f t="shared" si="19"/>
        <v>En cours</v>
      </c>
      <c r="N622">
        <f>IF(ISBLANK('ENGAGEMENTS 2026'!C622),"",'ENGAGEMENTS 2026'!L622)</f>
        <v>0</v>
      </c>
      <c r="O622" t="str">
        <f>IF(ISBLANK('ENGAGEMENTS 2026'!C622),"",'ENGAGEMENTS 2026'!M622)</f>
        <v>FONCTIONNEMENT</v>
      </c>
      <c r="P622" t="str">
        <f>IF(ISBLANK('ENGAGEMENTS 2026'!C622),"",'ENGAGEMENTS 2026'!K622)</f>
        <v>NON CONCERNE</v>
      </c>
      <c r="Q622" t="str">
        <f>IF($A622="","",IF(OR($E622="INFRUCTUEUX",$E622="ANNULE"),$A622&amp;"|"&amp;(COUNTIFS($A$2:$A622,$A622,$E$2:$E622,"INFRUCTUEUX")+COUNTIFS($A$2:$A622,$A622,$E$2:$E622,"ANNULE")),""))</f>
        <v/>
      </c>
    </row>
    <row r="623" spans="1:17" x14ac:dyDescent="0.25">
      <c r="A623" t="str">
        <f>IF(ISBLANK('ENGAGEMENTS 2026'!C623),"",IF('ENGAGEMENTS 2026'!C623="DTSI","DCT",'ENGAGEMENTS 2026'!C623))</f>
        <v>DCT</v>
      </c>
      <c r="B623" t="str">
        <f>IF(ISBLANK('ENGAGEMENTS 2026'!C623),"",'ENGAGEMENTS 2026'!D623)</f>
        <v>54AOM/SNRT/2026</v>
      </c>
      <c r="C623" t="str">
        <f>IF(ISBLANK('ENGAGEMENTS 2026'!C623),"",'ENGAGEMENTS 2026'!E623)</f>
        <v>AOO-M</v>
      </c>
      <c r="D623" t="str">
        <f>IF(ISBLANK('ENGAGEMENTS 2026'!C623),"",'ENGAGEMENTS 2026'!G623)</f>
        <v>Renouvellement des licences de la solution de gestion financière pour les besoins de la SNRT</v>
      </c>
      <c r="E623" t="str">
        <f>IF(ISBLANK('ENGAGEMENTS 2026'!C623),"",'ENGAGEMENTS 2026'!I623)</f>
        <v>PHASE AOO</v>
      </c>
      <c r="F623">
        <f>IF(ISBLANK('ENGAGEMENTS 2026'!C623),"",'ENGAGEMENTS 2026'!J623)</f>
        <v>0</v>
      </c>
      <c r="G623" t="str">
        <f>IF(ISBLANK('ENGAGEMENTS 2026'!C623),"",'ENGAGEMENTS 2026'!M623)</f>
        <v>FONCTIONNEMENT</v>
      </c>
      <c r="H623" t="str">
        <f>IF(ISBLANK('ENGAGEMENTS 2026'!C623),"",'ENGAGEMENTS 2026'!AF623)</f>
        <v>PREENGAGE</v>
      </c>
      <c r="I623" t="str">
        <f>IF(ISBLANK('ENGAGEMENTS 2026'!C623),"",'ENGAGEMENTS 2026'!H623)</f>
        <v>VALIDE</v>
      </c>
      <c r="J623" s="72">
        <f>IF(ISBLANK('ENGAGEMENTS 2026'!C623),"",IF(AND(OR($E623="INFRUCTUEUX",$E623="ANNULE"),$C623="AOO-M"),'ENGAGEMENTS 2026'!P623,IF($H623="EN COURS DE PREENGAGEMENT",'ENGAGEMENTS 2026'!O623,IF($H623="PREENGAGE",IF($E623="ATTRIBUE",'ENGAGEMENTS 2026'!AE623,'ENGAGEMENTS 2026'!O623),'ENGAGEMENTS 2026'!AE623))))</f>
        <v>135388.79999999999</v>
      </c>
      <c r="K623" s="97" t="str">
        <f>IF(ISBLANK('ENGAGEMENTS 2026'!W623),"",'ENGAGEMENTS 2026'!W623)</f>
        <v/>
      </c>
      <c r="L623" s="73" t="str">
        <f t="shared" ca="1" si="18"/>
        <v/>
      </c>
      <c r="M623" t="str">
        <f t="shared" si="19"/>
        <v>En cours</v>
      </c>
      <c r="N623" t="str">
        <f>IF(ISBLANK('ENGAGEMENTS 2026'!C623),"",'ENGAGEMENTS 2026'!L623)</f>
        <v>Ordinaire</v>
      </c>
      <c r="O623" t="str">
        <f>IF(ISBLANK('ENGAGEMENTS 2026'!C623),"",'ENGAGEMENTS 2026'!M623)</f>
        <v>FONCTIONNEMENT</v>
      </c>
      <c r="P623" t="str">
        <f>IF(ISBLANK('ENGAGEMENTS 2026'!C623),"",'ENGAGEMENTS 2026'!K623)</f>
        <v>GENERAL</v>
      </c>
      <c r="Q623" t="str">
        <f>IF($A623="","",IF(OR($E623="INFRUCTUEUX",$E623="ANNULE"),$A623&amp;"|"&amp;(COUNTIFS($A$2:$A623,$A623,$E$2:$E623,"INFRUCTUEUX")+COUNTIFS($A$2:$A623,$A623,$E$2:$E623,"ANNULE")),""))</f>
        <v/>
      </c>
    </row>
    <row r="624" spans="1:17" x14ac:dyDescent="0.25">
      <c r="A624" t="str">
        <f>IF(ISBLANK('ENGAGEMENTS 2026'!C624),"",IF('ENGAGEMENTS 2026'!C624="DTSI","DCT",'ENGAGEMENTS 2026'!C624))</f>
        <v>DCPA</v>
      </c>
      <c r="B624" t="str">
        <f>IF(ISBLANK('ENGAGEMENTS 2026'!C624),"",'ENGAGEMENTS 2026'!D624)</f>
        <v>26000594 CT</v>
      </c>
      <c r="C624" t="str">
        <f>IF(ISBLANK('ENGAGEMENTS 2026'!C624),"",'ENGAGEMENTS 2026'!E624)</f>
        <v>CONTRAT</v>
      </c>
      <c r="D624" t="str">
        <f>IF(ISBLANK('ENGAGEMENTS 2026'!C624),"",'ENGAGEMENTS 2026'!G624)</f>
        <v>ABDELLAH TOUKOUNA(ALIAS FERKOUSS)-LA PARTICIPATION ARTISTIQUE DE L'ARTISTE ABDELLAH TAKOUNA DANS LA SERIE DOCUMENTAIRE HANINE EL FARAH EPISODE - IMALCHIL MAWSSIM AL JAMAL WA AL HAYAT</v>
      </c>
      <c r="E624" t="str">
        <f>IF(ISBLANK('ENGAGEMENTS 2026'!C624),"",'ENGAGEMENTS 2026'!I624)</f>
        <v>EN SIGNATURE</v>
      </c>
      <c r="F624">
        <f>IF(ISBLANK('ENGAGEMENTS 2026'!C624),"",'ENGAGEMENTS 2026'!J624)</f>
        <v>0</v>
      </c>
      <c r="G624" t="str">
        <f>IF(ISBLANK('ENGAGEMENTS 2026'!C624),"",'ENGAGEMENTS 2026'!M624)</f>
        <v>FONCTIONNEMENT</v>
      </c>
      <c r="H624" t="str">
        <f>IF(ISBLANK('ENGAGEMENTS 2026'!C624),"",'ENGAGEMENTS 2026'!AF624)</f>
        <v>NON ENGAGE</v>
      </c>
      <c r="I624" t="str">
        <f>IF(ISBLANK('ENGAGEMENTS 2026'!C624),"",'ENGAGEMENTS 2026'!H624)</f>
        <v>EN SIGNATURE</v>
      </c>
      <c r="J624" s="72">
        <f>IF(ISBLANK('ENGAGEMENTS 2026'!C624),"",IF(AND(OR($E624="INFRUCTUEUX",$E624="ANNULE"),$C624="AOO-M"),'ENGAGEMENTS 2026'!P624,IF($H624="EN COURS DE PREENGAGEMENT",'ENGAGEMENTS 2026'!O624,IF($H624="PREENGAGE",IF($E624="ATTRIBUE",'ENGAGEMENTS 2026'!AE624,'ENGAGEMENTS 2026'!O624),'ENGAGEMENTS 2026'!AE624))))</f>
        <v>0</v>
      </c>
      <c r="K624" s="97" t="str">
        <f>IF(ISBLANK('ENGAGEMENTS 2026'!W624),"",'ENGAGEMENTS 2026'!W624)</f>
        <v/>
      </c>
      <c r="L624" s="73" t="str">
        <f t="shared" ca="1" si="18"/>
        <v/>
      </c>
      <c r="M624" t="str">
        <f t="shared" si="19"/>
        <v>En cours</v>
      </c>
      <c r="N624" t="str">
        <f>IF(ISBLANK('ENGAGEMENTS 2026'!C624),"",'ENGAGEMENTS 2026'!L624)</f>
        <v>Ordinaire</v>
      </c>
      <c r="O624" t="str">
        <f>IF(ISBLANK('ENGAGEMENTS 2026'!C624),"",'ENGAGEMENTS 2026'!M624)</f>
        <v>FONCTIONNEMENT</v>
      </c>
      <c r="P624" t="str">
        <f>IF(ISBLANK('ENGAGEMENTS 2026'!C624),"",'ENGAGEMENTS 2026'!K624)</f>
        <v>NON CONCERNE</v>
      </c>
      <c r="Q624" t="str">
        <f>IF($A624="","",IF(OR($E624="INFRUCTUEUX",$E624="ANNULE"),$A624&amp;"|"&amp;(COUNTIFS($A$2:$A624,$A624,$E$2:$E624,"INFRUCTUEUX")+COUNTIFS($A$2:$A624,$A624,$E$2:$E624,"ANNULE")),""))</f>
        <v/>
      </c>
    </row>
    <row r="625" spans="1:17" x14ac:dyDescent="0.25">
      <c r="A625" t="str">
        <f>IF(ISBLANK('ENGAGEMENTS 2026'!C625),"",IF('ENGAGEMENTS 2026'!C625="DTSI","DCT",'ENGAGEMENTS 2026'!C625))</f>
        <v>DCPA</v>
      </c>
      <c r="B625" t="str">
        <f>IF(ISBLANK('ENGAGEMENTS 2026'!C625),"",'ENGAGEMENTS 2026'!D625)</f>
        <v>26000593 CT</v>
      </c>
      <c r="C625" t="str">
        <f>IF(ISBLANK('ENGAGEMENTS 2026'!C625),"",'ENGAGEMENTS 2026'!E625)</f>
        <v>CONTRAT</v>
      </c>
      <c r="D625" t="str">
        <f>IF(ISBLANK('ENGAGEMENTS 2026'!C625),"",'ENGAGEMENTS 2026'!G625)</f>
        <v>MOHAMED ATIR - la participation artiqtique de l'artiste Mohamed Atir dans la serie documentaire -Dakirate Tourab- episode -Hariss Mina Adakirat-</v>
      </c>
      <c r="E625" t="str">
        <f>IF(ISBLANK('ENGAGEMENTS 2026'!C625),"",'ENGAGEMENTS 2026'!I625)</f>
        <v>APPROUVE</v>
      </c>
      <c r="F625">
        <f>IF(ISBLANK('ENGAGEMENTS 2026'!C625),"",'ENGAGEMENTS 2026'!J625)</f>
        <v>0</v>
      </c>
      <c r="G625" t="str">
        <f>IF(ISBLANK('ENGAGEMENTS 2026'!C625),"",'ENGAGEMENTS 2026'!M625)</f>
        <v>FONCTIONNEMENT</v>
      </c>
      <c r="H625" t="str">
        <f>IF(ISBLANK('ENGAGEMENTS 2026'!C625),"",'ENGAGEMENTS 2026'!AF625)</f>
        <v>ENGAGE</v>
      </c>
      <c r="I625" t="str">
        <f>IF(ISBLANK('ENGAGEMENTS 2026'!C625),"",'ENGAGEMENTS 2026'!H625)</f>
        <v>VALIDE</v>
      </c>
      <c r="J625" s="72">
        <f>IF(ISBLANK('ENGAGEMENTS 2026'!C625),"",IF(AND(OR($E625="INFRUCTUEUX",$E625="ANNULE"),$C625="AOO-M"),'ENGAGEMENTS 2026'!P625,IF($H625="EN COURS DE PREENGAGEMENT",'ENGAGEMENTS 2026'!O625,IF($H625="PREENGAGE",IF($E625="ATTRIBUE",'ENGAGEMENTS 2026'!AE625,'ENGAGEMENTS 2026'!O625),'ENGAGEMENTS 2026'!AE625))))</f>
        <v>36600</v>
      </c>
      <c r="K625" s="97" t="str">
        <f>IF(ISBLANK('ENGAGEMENTS 2026'!W625),"",'ENGAGEMENTS 2026'!W625)</f>
        <v/>
      </c>
      <c r="L625" s="73" t="str">
        <f t="shared" ca="1" si="18"/>
        <v/>
      </c>
      <c r="M625" t="str">
        <f t="shared" si="19"/>
        <v>Engagé</v>
      </c>
      <c r="N625" t="str">
        <f>IF(ISBLANK('ENGAGEMENTS 2026'!C625),"",'ENGAGEMENTS 2026'!L625)</f>
        <v>Ordinaire</v>
      </c>
      <c r="O625" t="str">
        <f>IF(ISBLANK('ENGAGEMENTS 2026'!C625),"",'ENGAGEMENTS 2026'!M625)</f>
        <v>FONCTIONNEMENT</v>
      </c>
      <c r="P625" t="str">
        <f>IF(ISBLANK('ENGAGEMENTS 2026'!C625),"",'ENGAGEMENTS 2026'!K625)</f>
        <v>NON CONCERNE</v>
      </c>
      <c r="Q625" t="str">
        <f>IF($A625="","",IF(OR($E625="INFRUCTUEUX",$E625="ANNULE"),$A625&amp;"|"&amp;(COUNTIFS($A$2:$A625,$A625,$E$2:$E625,"INFRUCTUEUX")+COUNTIFS($A$2:$A625,$A625,$E$2:$E625,"ANNULE")),""))</f>
        <v/>
      </c>
    </row>
    <row r="626" spans="1:17" x14ac:dyDescent="0.25">
      <c r="A626" t="str">
        <f>IF(ISBLANK('ENGAGEMENTS 2026'!C626),"",IF('ENGAGEMENTS 2026'!C626="DTSI","DCT",'ENGAGEMENTS 2026'!C626))</f>
        <v>MAGHRIBIA</v>
      </c>
      <c r="B626" t="str">
        <f>IF(ISBLANK('ENGAGEMENTS 2026'!C626),"",'ENGAGEMENTS 2026'!D626)</f>
        <v>26000598 CT</v>
      </c>
      <c r="C626" t="str">
        <f>IF(ISBLANK('ENGAGEMENTS 2026'!C626),"",'ENGAGEMENTS 2026'!E626)</f>
        <v>CONTRAT</v>
      </c>
      <c r="D626" t="str">
        <f>IF(ISBLANK('ENGAGEMENTS 2026'!C626),"",'ENGAGEMENTS 2026'!G626)</f>
        <v>CHAIMAE BENLECHHAB - TECHNICIENNE ASSISTANTE REALISATEUR</v>
      </c>
      <c r="E626" t="str">
        <f>IF(ISBLANK('ENGAGEMENTS 2026'!C626),"",'ENGAGEMENTS 2026'!I626)</f>
        <v>APPROUVE</v>
      </c>
      <c r="F626">
        <f>IF(ISBLANK('ENGAGEMENTS 2026'!C626),"",'ENGAGEMENTS 2026'!J626)</f>
        <v>0</v>
      </c>
      <c r="G626" t="str">
        <f>IF(ISBLANK('ENGAGEMENTS 2026'!C626),"",'ENGAGEMENTS 2026'!M626)</f>
        <v>FONCTIONNEMENT</v>
      </c>
      <c r="H626" t="str">
        <f>IF(ISBLANK('ENGAGEMENTS 2026'!C626),"",'ENGAGEMENTS 2026'!AF626)</f>
        <v>ENGAGE</v>
      </c>
      <c r="I626" t="str">
        <f>IF(ISBLANK('ENGAGEMENTS 2026'!C626),"",'ENGAGEMENTS 2026'!H626)</f>
        <v>VALIDE</v>
      </c>
      <c r="J626" s="72">
        <f>IF(ISBLANK('ENGAGEMENTS 2026'!C626),"",IF(AND(OR($E626="INFRUCTUEUX",$E626="ANNULE"),$C626="AOO-M"),'ENGAGEMENTS 2026'!P626,IF($H626="EN COURS DE PREENGAGEMENT",'ENGAGEMENTS 2026'!O626,IF($H626="PREENGAGE",IF($E626="ATTRIBUE",'ENGAGEMENTS 2026'!AE626,'ENGAGEMENTS 2026'!O626),'ENGAGEMENTS 2026'!AE626))))</f>
        <v>50400</v>
      </c>
      <c r="K626" s="97" t="str">
        <f>IF(ISBLANK('ENGAGEMENTS 2026'!W626),"",'ENGAGEMENTS 2026'!W626)</f>
        <v/>
      </c>
      <c r="L626" s="73" t="str">
        <f t="shared" ca="1" si="18"/>
        <v/>
      </c>
      <c r="M626" t="str">
        <f t="shared" si="19"/>
        <v>Engagé</v>
      </c>
      <c r="N626" t="str">
        <f>IF(ISBLANK('ENGAGEMENTS 2026'!C626),"",'ENGAGEMENTS 2026'!L626)</f>
        <v>Ordinaire</v>
      </c>
      <c r="O626" t="str">
        <f>IF(ISBLANK('ENGAGEMENTS 2026'!C626),"",'ENGAGEMENTS 2026'!M626)</f>
        <v>FONCTIONNEMENT</v>
      </c>
      <c r="P626" t="str">
        <f>IF(ISBLANK('ENGAGEMENTS 2026'!C626),"",'ENGAGEMENTS 2026'!K626)</f>
        <v>NON CONCERNE</v>
      </c>
      <c r="Q626" t="str">
        <f>IF($A626="","",IF(OR($E626="INFRUCTUEUX",$E626="ANNULE"),$A626&amp;"|"&amp;(COUNTIFS($A$2:$A626,$A626,$E$2:$E626,"INFRUCTUEUX")+COUNTIFS($A$2:$A626,$A626,$E$2:$E626,"ANNULE")),""))</f>
        <v/>
      </c>
    </row>
    <row r="627" spans="1:17" x14ac:dyDescent="0.25">
      <c r="A627" t="str">
        <f>IF(ISBLANK('ENGAGEMENTS 2026'!C627),"",IF('ENGAGEMENTS 2026'!C627="DTSI","DCT",'ENGAGEMENTS 2026'!C627))</f>
        <v>DCT</v>
      </c>
      <c r="B627" t="str">
        <f>IF(ISBLANK('ENGAGEMENTS 2026'!C627),"",'ENGAGEMENTS 2026'!D627)</f>
        <v>62AOM/SNRT/2026</v>
      </c>
      <c r="C627" t="str">
        <f>IF(ISBLANK('ENGAGEMENTS 2026'!C627),"",'ENGAGEMENTS 2026'!E627)</f>
        <v>AOO-M</v>
      </c>
      <c r="D627" t="str">
        <f>IF(ISBLANK('ENGAGEMENTS 2026'!C627),"",'ENGAGEMENTS 2026'!G627)</f>
        <v>La fourniture et la mise en service d'une unité mobile clé en main de contribution des signaux audio/vidéo an 4K par satellite (DSNG) pour les besoins de la SNRT</v>
      </c>
      <c r="E627" t="str">
        <f>IF(ISBLANK('ENGAGEMENTS 2026'!C627),"",'ENGAGEMENTS 2026'!I627)</f>
        <v>PHASE AOO</v>
      </c>
      <c r="F627">
        <f>IF(ISBLANK('ENGAGEMENTS 2026'!C627),"",'ENGAGEMENTS 2026'!J627)</f>
        <v>0</v>
      </c>
      <c r="G627" t="str">
        <f>IF(ISBLANK('ENGAGEMENTS 2026'!C627),"",'ENGAGEMENTS 2026'!M627)</f>
        <v>INVESTISSEMENT</v>
      </c>
      <c r="H627" t="str">
        <f>IF(ISBLANK('ENGAGEMENTS 2026'!C627),"",'ENGAGEMENTS 2026'!AF627)</f>
        <v>PREENGAGE</v>
      </c>
      <c r="I627" t="str">
        <f>IF(ISBLANK('ENGAGEMENTS 2026'!C627),"",'ENGAGEMENTS 2026'!H627)</f>
        <v>VALIDE</v>
      </c>
      <c r="J627" s="72">
        <f>IF(ISBLANK('ENGAGEMENTS 2026'!C627),"",IF(AND(OR($E627="INFRUCTUEUX",$E627="ANNULE"),$C627="AOO-M"),'ENGAGEMENTS 2026'!P627,IF($H627="EN COURS DE PREENGAGEMENT",'ENGAGEMENTS 2026'!O627,IF($H627="PREENGAGE",IF($E627="ATTRIBUE",'ENGAGEMENTS 2026'!AE627,'ENGAGEMENTS 2026'!O627),'ENGAGEMENTS 2026'!AE627))))</f>
        <v>6531436.7999999998</v>
      </c>
      <c r="K627" s="97" t="str">
        <f>IF(ISBLANK('ENGAGEMENTS 2026'!W627),"",'ENGAGEMENTS 2026'!W627)</f>
        <v/>
      </c>
      <c r="L627" s="73" t="str">
        <f t="shared" ca="1" si="18"/>
        <v/>
      </c>
      <c r="M627" t="str">
        <f t="shared" si="19"/>
        <v>En cours</v>
      </c>
      <c r="N627" t="str">
        <f>IF(ISBLANK('ENGAGEMENTS 2026'!C627),"",'ENGAGEMENTS 2026'!L627)</f>
        <v>REPORT BUDGET EXCEP  ANNEE ANTERIEURE</v>
      </c>
      <c r="O627" t="str">
        <f>IF(ISBLANK('ENGAGEMENTS 2026'!C627),"",'ENGAGEMENTS 2026'!M627)</f>
        <v>INVESTISSEMENT</v>
      </c>
      <c r="P627" t="str">
        <f>IF(ISBLANK('ENGAGEMENTS 2026'!C627),"",'ENGAGEMENTS 2026'!K627)</f>
        <v>NON CONCERNE</v>
      </c>
      <c r="Q627" t="str">
        <f>IF($A627="","",IF(OR($E627="INFRUCTUEUX",$E627="ANNULE"),$A627&amp;"|"&amp;(COUNTIFS($A$2:$A627,$A627,$E$2:$E627,"INFRUCTUEUX")+COUNTIFS($A$2:$A627,$A627,$E$2:$E627,"ANNULE")),""))</f>
        <v/>
      </c>
    </row>
    <row r="628" spans="1:17" x14ac:dyDescent="0.25">
      <c r="A628" t="str">
        <f>IF(ISBLANK('ENGAGEMENTS 2026'!C628),"",IF('ENGAGEMENTS 2026'!C628="DTSI","DCT",'ENGAGEMENTS 2026'!C628))</f>
        <v>DCT</v>
      </c>
      <c r="B628" t="str">
        <f>IF(ISBLANK('ENGAGEMENTS 2026'!C628),"",'ENGAGEMENTS 2026'!D628)</f>
        <v>62AOM/SNRT/2026</v>
      </c>
      <c r="C628" t="str">
        <f>IF(ISBLANK('ENGAGEMENTS 2026'!C628),"",'ENGAGEMENTS 2026'!E628)</f>
        <v>AOO-M</v>
      </c>
      <c r="D628" t="str">
        <f>IF(ISBLANK('ENGAGEMENTS 2026'!C628),"",'ENGAGEMENTS 2026'!G628)</f>
        <v>La fourniture et la mise en service de modulateurs pour les besoins des moyens de contribution de signaux audio/vidéo par satellite pour les besoins de la SNRT</v>
      </c>
      <c r="E628" t="str">
        <f>IF(ISBLANK('ENGAGEMENTS 2026'!C628),"",'ENGAGEMENTS 2026'!I628)</f>
        <v>PHASE AOO</v>
      </c>
      <c r="F628">
        <f>IF(ISBLANK('ENGAGEMENTS 2026'!C628),"",'ENGAGEMENTS 2026'!J628)</f>
        <v>0</v>
      </c>
      <c r="G628" t="str">
        <f>IF(ISBLANK('ENGAGEMENTS 2026'!C628),"",'ENGAGEMENTS 2026'!M628)</f>
        <v>INVESTISSEMENT</v>
      </c>
      <c r="H628" t="str">
        <f>IF(ISBLANK('ENGAGEMENTS 2026'!C628),"",'ENGAGEMENTS 2026'!AF628)</f>
        <v>PREENGAGE</v>
      </c>
      <c r="I628" t="str">
        <f>IF(ISBLANK('ENGAGEMENTS 2026'!C628),"",'ENGAGEMENTS 2026'!H628)</f>
        <v>VALIDE</v>
      </c>
      <c r="J628" s="72">
        <f>IF(ISBLANK('ENGAGEMENTS 2026'!C628),"",IF(AND(OR($E628="INFRUCTUEUX",$E628="ANNULE"),$C628="AOO-M"),'ENGAGEMENTS 2026'!P628,IF($H628="EN COURS DE PREENGAGEMENT",'ENGAGEMENTS 2026'!O628,IF($H628="PREENGAGE",IF($E628="ATTRIBUE",'ENGAGEMENTS 2026'!AE628,'ENGAGEMENTS 2026'!O628),'ENGAGEMENTS 2026'!AE628))))</f>
        <v>726451.19999999995</v>
      </c>
      <c r="K628" s="97" t="str">
        <f>IF(ISBLANK('ENGAGEMENTS 2026'!W628),"",'ENGAGEMENTS 2026'!W628)</f>
        <v/>
      </c>
      <c r="L628" s="73" t="str">
        <f t="shared" ca="1" si="18"/>
        <v/>
      </c>
      <c r="M628" t="str">
        <f t="shared" si="19"/>
        <v>En cours</v>
      </c>
      <c r="N628" t="str">
        <f>IF(ISBLANK('ENGAGEMENTS 2026'!C628),"",'ENGAGEMENTS 2026'!L628)</f>
        <v>REPORT BUDGET EXCEP  ANNEE ANTERIEURE</v>
      </c>
      <c r="O628" t="str">
        <f>IF(ISBLANK('ENGAGEMENTS 2026'!C628),"",'ENGAGEMENTS 2026'!M628)</f>
        <v>INVESTISSEMENT</v>
      </c>
      <c r="P628" t="str">
        <f>IF(ISBLANK('ENGAGEMENTS 2026'!C628),"",'ENGAGEMENTS 2026'!K628)</f>
        <v>NON CONCERNE</v>
      </c>
      <c r="Q628" t="str">
        <f>IF($A628="","",IF(OR($E628="INFRUCTUEUX",$E628="ANNULE"),$A628&amp;"|"&amp;(COUNTIFS($A$2:$A628,$A628,$E$2:$E628,"INFRUCTUEUX")+COUNTIFS($A$2:$A628,$A628,$E$2:$E628,"ANNULE")),""))</f>
        <v/>
      </c>
    </row>
    <row r="629" spans="1:17" x14ac:dyDescent="0.25">
      <c r="A629" t="str">
        <f>IF(ISBLANK('ENGAGEMENTS 2026'!C629),"",IF('ENGAGEMENTS 2026'!C629="DTSI","DCT",'ENGAGEMENTS 2026'!C629))</f>
        <v>DCT</v>
      </c>
      <c r="B629" t="str">
        <f>IF(ISBLANK('ENGAGEMENTS 2026'!C629),"",'ENGAGEMENTS 2026'!D629)</f>
        <v>65AOM/SNRT/2026</v>
      </c>
      <c r="C629" t="str">
        <f>IF(ISBLANK('ENGAGEMENTS 2026'!C629),"",'ENGAGEMENTS 2026'!E629)</f>
        <v>AOO-M</v>
      </c>
      <c r="D629" t="str">
        <f>IF(ISBLANK('ENGAGEMENTS 2026'!C629),"",'ENGAGEMENTS 2026'!G629)</f>
        <v>La fourniture et la mise en service de véhicules fourgon aménagés en rayonnage pour les besoins de la production de la SNRT</v>
      </c>
      <c r="E629" t="str">
        <f>IF(ISBLANK('ENGAGEMENTS 2026'!C629),"",'ENGAGEMENTS 2026'!I629)</f>
        <v>PHASE AOO</v>
      </c>
      <c r="F629">
        <f>IF(ISBLANK('ENGAGEMENTS 2026'!C629),"",'ENGAGEMENTS 2026'!J629)</f>
        <v>0</v>
      </c>
      <c r="G629" t="str">
        <f>IF(ISBLANK('ENGAGEMENTS 2026'!C629),"",'ENGAGEMENTS 2026'!M629)</f>
        <v>INVESTISSEMENT</v>
      </c>
      <c r="H629" t="str">
        <f>IF(ISBLANK('ENGAGEMENTS 2026'!C629),"",'ENGAGEMENTS 2026'!AF629)</f>
        <v>PREENGAGE</v>
      </c>
      <c r="I629" t="str">
        <f>IF(ISBLANK('ENGAGEMENTS 2026'!C629),"",'ENGAGEMENTS 2026'!H629)</f>
        <v>VALIDE</v>
      </c>
      <c r="J629" s="72">
        <f>IF(ISBLANK('ENGAGEMENTS 2026'!C629),"",IF(AND(OR($E629="INFRUCTUEUX",$E629="ANNULE"),$C629="AOO-M"),'ENGAGEMENTS 2026'!P629,IF($H629="EN COURS DE PREENGAGEMENT",'ENGAGEMENTS 2026'!O629,IF($H629="PREENGAGE",IF($E629="ATTRIBUE",'ENGAGEMENTS 2026'!AE629,'ENGAGEMENTS 2026'!O629),'ENGAGEMENTS 2026'!AE629))))</f>
        <v>2465640</v>
      </c>
      <c r="K629" s="97" t="str">
        <f>IF(ISBLANK('ENGAGEMENTS 2026'!W629),"",'ENGAGEMENTS 2026'!W629)</f>
        <v/>
      </c>
      <c r="L629" s="73" t="str">
        <f t="shared" ca="1" si="18"/>
        <v/>
      </c>
      <c r="M629" t="str">
        <f t="shared" si="19"/>
        <v>En cours</v>
      </c>
      <c r="N629" t="str">
        <f>IF(ISBLANK('ENGAGEMENTS 2026'!C629),"",'ENGAGEMENTS 2026'!L629)</f>
        <v>Ordinaire</v>
      </c>
      <c r="O629" t="str">
        <f>IF(ISBLANK('ENGAGEMENTS 2026'!C629),"",'ENGAGEMENTS 2026'!M629)</f>
        <v>INVESTISSEMENT</v>
      </c>
      <c r="P629" t="str">
        <f>IF(ISBLANK('ENGAGEMENTS 2026'!C629),"",'ENGAGEMENTS 2026'!K629)</f>
        <v>GENERAL</v>
      </c>
      <c r="Q629" t="str">
        <f>IF($A629="","",IF(OR($E629="INFRUCTUEUX",$E629="ANNULE"),$A629&amp;"|"&amp;(COUNTIFS($A$2:$A629,$A629,$E$2:$E629,"INFRUCTUEUX")+COUNTIFS($A$2:$A629,$A629,$E$2:$E629,"ANNULE")),""))</f>
        <v/>
      </c>
    </row>
    <row r="630" spans="1:17" x14ac:dyDescent="0.25">
      <c r="A630" t="str">
        <f>IF(ISBLANK('ENGAGEMENTS 2026'!C630),"",IF('ENGAGEMENTS 2026'!C630="DTSI","DCT",'ENGAGEMENTS 2026'!C630))</f>
        <v>DCT</v>
      </c>
      <c r="B630" t="str">
        <f>IF(ISBLANK('ENGAGEMENTS 2026'!C630),"",'ENGAGEMENTS 2026'!D630)</f>
        <v>17AOM/SNRT/2026</v>
      </c>
      <c r="C630" t="str">
        <f>IF(ISBLANK('ENGAGEMENTS 2026'!C630),"",'ENGAGEMENTS 2026'!E630)</f>
        <v>AOO-M</v>
      </c>
      <c r="D630" t="str">
        <f>IF(ISBLANK('ENGAGEMENTS 2026'!C630),"",'ENGAGEMENTS 2026'!G630)</f>
        <v>La  fourniture et la mise en service de caméras box en ULTRA HAUTE DEFINITION (4K) pour les besoins des unités mobiles de la SNRT</v>
      </c>
      <c r="E630" t="str">
        <f>IF(ISBLANK('ENGAGEMENTS 2026'!C630),"",'ENGAGEMENTS 2026'!I630)</f>
        <v>PHASE AOO</v>
      </c>
      <c r="F630">
        <f>IF(ISBLANK('ENGAGEMENTS 2026'!C630),"",'ENGAGEMENTS 2026'!J630)</f>
        <v>0</v>
      </c>
      <c r="G630" t="str">
        <f>IF(ISBLANK('ENGAGEMENTS 2026'!C630),"",'ENGAGEMENTS 2026'!M630)</f>
        <v>INVESTISSEMENT</v>
      </c>
      <c r="H630" t="str">
        <f>IF(ISBLANK('ENGAGEMENTS 2026'!C630),"",'ENGAGEMENTS 2026'!AF630)</f>
        <v>PREENGAGE</v>
      </c>
      <c r="I630" t="str">
        <f>IF(ISBLANK('ENGAGEMENTS 2026'!C630),"",'ENGAGEMENTS 2026'!H630)</f>
        <v>VALIDE</v>
      </c>
      <c r="J630" s="72">
        <f>IF(ISBLANK('ENGAGEMENTS 2026'!C630),"",IF(AND(OR($E630="INFRUCTUEUX",$E630="ANNULE"),$C630="AOO-M"),'ENGAGEMENTS 2026'!P630,IF($H630="EN COURS DE PREENGAGEMENT",'ENGAGEMENTS 2026'!O630,IF($H630="PREENGAGE",IF($E630="ATTRIBUE",'ENGAGEMENTS 2026'!AE630,'ENGAGEMENTS 2026'!O630),'ENGAGEMENTS 2026'!AE630))))</f>
        <v>2236852.7999999998</v>
      </c>
      <c r="K630" s="97" t="str">
        <f>IF(ISBLANK('ENGAGEMENTS 2026'!W630),"",'ENGAGEMENTS 2026'!W630)</f>
        <v/>
      </c>
      <c r="L630" s="73" t="str">
        <f t="shared" ca="1" si="18"/>
        <v/>
      </c>
      <c r="M630" t="str">
        <f t="shared" si="19"/>
        <v>En cours</v>
      </c>
      <c r="N630" t="str">
        <f>IF(ISBLANK('ENGAGEMENTS 2026'!C630),"",'ENGAGEMENTS 2026'!L630)</f>
        <v>Exceptionnel</v>
      </c>
      <c r="O630" t="str">
        <f>IF(ISBLANK('ENGAGEMENTS 2026'!C630),"",'ENGAGEMENTS 2026'!M630)</f>
        <v>INVESTISSEMENT</v>
      </c>
      <c r="P630" t="str">
        <f>IF(ISBLANK('ENGAGEMENTS 2026'!C630),"",'ENGAGEMENTS 2026'!K630)</f>
        <v>GENERAL</v>
      </c>
      <c r="Q630" t="str">
        <f>IF($A630="","",IF(OR($E630="INFRUCTUEUX",$E630="ANNULE"),$A630&amp;"|"&amp;(COUNTIFS($A$2:$A630,$A630,$E$2:$E630,"INFRUCTUEUX")+COUNTIFS($A$2:$A630,$A630,$E$2:$E630,"ANNULE")),""))</f>
        <v/>
      </c>
    </row>
    <row r="631" spans="1:17" x14ac:dyDescent="0.25">
      <c r="A631" t="str">
        <f>IF(ISBLANK('ENGAGEMENTS 2026'!C631),"",IF('ENGAGEMENTS 2026'!C631="DTSI","DCT",'ENGAGEMENTS 2026'!C631))</f>
        <v>TDF -SITES</v>
      </c>
      <c r="B631" t="str">
        <f>IF(ISBLANK('ENGAGEMENTS 2026'!C631),"",'ENGAGEMENTS 2026'!D631)</f>
        <v>43AOM/SNRT/2026</v>
      </c>
      <c r="C631" t="str">
        <f>IF(ISBLANK('ENGAGEMENTS 2026'!C631),"",'ENGAGEMENTS 2026'!E631)</f>
        <v>AOO-M</v>
      </c>
      <c r="D631" t="str">
        <f>IF(ISBLANK('ENGAGEMENTS 2026'!C631),"",'ENGAGEMENTS 2026'!G631)</f>
        <v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v>
      </c>
      <c r="E631" t="str">
        <f>IF(ISBLANK('ENGAGEMENTS 2026'!C631),"",'ENGAGEMENTS 2026'!I631)</f>
        <v>PHASE AOO</v>
      </c>
      <c r="F631">
        <f>IF(ISBLANK('ENGAGEMENTS 2026'!C631),"",'ENGAGEMENTS 2026'!J631)</f>
        <v>0</v>
      </c>
      <c r="G631" t="str">
        <f>IF(ISBLANK('ENGAGEMENTS 2026'!C631),"",'ENGAGEMENTS 2026'!M631)</f>
        <v>INVESTISSEMENT</v>
      </c>
      <c r="H631" t="str">
        <f>IF(ISBLANK('ENGAGEMENTS 2026'!C631),"",'ENGAGEMENTS 2026'!AF631)</f>
        <v>PREENGAGE</v>
      </c>
      <c r="I631" t="str">
        <f>IF(ISBLANK('ENGAGEMENTS 2026'!C631),"",'ENGAGEMENTS 2026'!H631)</f>
        <v>VALIDE</v>
      </c>
      <c r="J631" s="72">
        <f>IF(ISBLANK('ENGAGEMENTS 2026'!C631),"",IF(AND(OR($E631="INFRUCTUEUX",$E631="ANNULE"),$C631="AOO-M"),'ENGAGEMENTS 2026'!P631,IF($H631="EN COURS DE PREENGAGEMENT",'ENGAGEMENTS 2026'!O631,IF($H631="PREENGAGE",IF($E631="ATTRIBUE",'ENGAGEMENTS 2026'!AE631,'ENGAGEMENTS 2026'!O631),'ENGAGEMENTS 2026'!AE631))))</f>
        <v>4969440</v>
      </c>
      <c r="K631" s="97" t="str">
        <f>IF(ISBLANK('ENGAGEMENTS 2026'!W631),"",'ENGAGEMENTS 2026'!W631)</f>
        <v/>
      </c>
      <c r="L631" s="73" t="str">
        <f t="shared" ca="1" si="18"/>
        <v/>
      </c>
      <c r="M631" t="str">
        <f t="shared" si="19"/>
        <v>En cours</v>
      </c>
      <c r="N631" t="str">
        <f>IF(ISBLANK('ENGAGEMENTS 2026'!C631),"",'ENGAGEMENTS 2026'!L631)</f>
        <v>Ordinaire</v>
      </c>
      <c r="O631" t="str">
        <f>IF(ISBLANK('ENGAGEMENTS 2026'!C631),"",'ENGAGEMENTS 2026'!M631)</f>
        <v>INVESTISSEMENT</v>
      </c>
      <c r="P631" t="str">
        <f>IF(ISBLANK('ENGAGEMENTS 2026'!C631),"",'ENGAGEMENTS 2026'!K631)</f>
        <v>GENERAL</v>
      </c>
      <c r="Q631" t="str">
        <f>IF($A631="","",IF(OR($E631="INFRUCTUEUX",$E631="ANNULE"),$A631&amp;"|"&amp;(COUNTIFS($A$2:$A631,$A631,$E$2:$E631,"INFRUCTUEUX")+COUNTIFS($A$2:$A631,$A631,$E$2:$E631,"ANNULE")),""))</f>
        <v/>
      </c>
    </row>
    <row r="632" spans="1:17" x14ac:dyDescent="0.25">
      <c r="A632" t="str">
        <f>IF(ISBLANK('ENGAGEMENTS 2026'!C632),"",IF('ENGAGEMENTS 2026'!C632="DTSI","DCT",'ENGAGEMENTS 2026'!C632))</f>
        <v>DCT</v>
      </c>
      <c r="B632" t="str">
        <f>IF(ISBLANK('ENGAGEMENTS 2026'!C632),"",'ENGAGEMENTS 2026'!D632)</f>
        <v>26000003 CI</v>
      </c>
      <c r="C632" t="str">
        <f>IF(ISBLANK('ENGAGEMENTS 2026'!C632),"",'ENGAGEMENTS 2026'!E632)</f>
        <v>BCI</v>
      </c>
      <c r="D632" t="str">
        <f>IF(ISBLANK('ENGAGEMENTS 2026'!C632),"",'ENGAGEMENTS 2026'!G632)</f>
        <v>Assistanceet support "SLA" de la solution NRCS du système de production News "Newsroom" de la SNRT</v>
      </c>
      <c r="E632" t="str">
        <f>IF(ISBLANK('ENGAGEMENTS 2026'!C632),"",'ENGAGEMENTS 2026'!I632)</f>
        <v>EN SIGNATURE</v>
      </c>
      <c r="F632">
        <f>IF(ISBLANK('ENGAGEMENTS 2026'!C632),"",'ENGAGEMENTS 2026'!J632)</f>
        <v>0</v>
      </c>
      <c r="G632" t="str">
        <f>IF(ISBLANK('ENGAGEMENTS 2026'!C632),"",'ENGAGEMENTS 2026'!M632)</f>
        <v>FONCTIONNEMENT</v>
      </c>
      <c r="H632" t="str">
        <f>IF(ISBLANK('ENGAGEMENTS 2026'!C632),"",'ENGAGEMENTS 2026'!AF632)</f>
        <v>ENGAGE</v>
      </c>
      <c r="I632" t="str">
        <f>IF(ISBLANK('ENGAGEMENTS 2026'!C632),"",'ENGAGEMENTS 2026'!H632)</f>
        <v>EN SIGNATURE</v>
      </c>
      <c r="J632" s="72">
        <f>IF(ISBLANK('ENGAGEMENTS 2026'!C632),"",IF(AND(OR($E632="INFRUCTUEUX",$E632="ANNULE"),$C632="AOO-M"),'ENGAGEMENTS 2026'!P632,IF($H632="EN COURS DE PREENGAGEMENT",'ENGAGEMENTS 2026'!O632,IF($H632="PREENGAGE",IF($E632="ATTRIBUE",'ENGAGEMENTS 2026'!AE632,'ENGAGEMENTS 2026'!O632),'ENGAGEMENTS 2026'!AE632))))</f>
        <v>134289.07999999999</v>
      </c>
      <c r="K632" s="97" t="str">
        <f>IF(ISBLANK('ENGAGEMENTS 2026'!W632),"",'ENGAGEMENTS 2026'!W632)</f>
        <v/>
      </c>
      <c r="L632" s="73" t="str">
        <f t="shared" ca="1" si="18"/>
        <v/>
      </c>
      <c r="M632" t="str">
        <f t="shared" si="19"/>
        <v>Engagé</v>
      </c>
      <c r="N632" t="str">
        <f>IF(ISBLANK('ENGAGEMENTS 2026'!C632),"",'ENGAGEMENTS 2026'!L632)</f>
        <v>Ordinaire</v>
      </c>
      <c r="O632" t="str">
        <f>IF(ISBLANK('ENGAGEMENTS 2026'!C632),"",'ENGAGEMENTS 2026'!M632)</f>
        <v>FONCTIONNEMENT</v>
      </c>
      <c r="P632" t="str">
        <f>IF(ISBLANK('ENGAGEMENTS 2026'!C632),"",'ENGAGEMENTS 2026'!K632)</f>
        <v>GENERAL</v>
      </c>
      <c r="Q632" t="str">
        <f>IF($A632="","",IF(OR($E632="INFRUCTUEUX",$E632="ANNULE"),$A632&amp;"|"&amp;(COUNTIFS($A$2:$A632,$A632,$E$2:$E632,"INFRUCTUEUX")+COUNTIFS($A$2:$A632,$A632,$E$2:$E632,"ANNULE")),""))</f>
        <v/>
      </c>
    </row>
    <row r="633" spans="1:17" x14ac:dyDescent="0.25">
      <c r="A633" t="str">
        <f>IF(ISBLANK('ENGAGEMENTS 2026'!C633),"",IF('ENGAGEMENTS 2026'!C633="DTSI","DCT",'ENGAGEMENTS 2026'!C633))</f>
        <v>DPMG</v>
      </c>
      <c r="B633" t="str">
        <f>IF(ISBLANK('ENGAGEMENTS 2026'!C633),"",'ENGAGEMENTS 2026'!D633)</f>
        <v>26000025 CL</v>
      </c>
      <c r="C633" t="str">
        <f>IF(ISBLANK('ENGAGEMENTS 2026'!C633),"",'ENGAGEMENTS 2026'!E633)</f>
        <v>BCL</v>
      </c>
      <c r="D633" t="str">
        <f>IF(ISBLANK('ENGAGEMENTS 2026'!C633),"",'ENGAGEMENTS 2026'!G633)</f>
        <v>Prestations de restauration au profit du personnel des directions du siège et des annexes de la SNRT à RABAT</v>
      </c>
      <c r="E633" t="str">
        <f>IF(ISBLANK('ENGAGEMENTS 2026'!C633),"",'ENGAGEMENTS 2026'!I633)</f>
        <v>APPROUVE</v>
      </c>
      <c r="F633">
        <f>IF(ISBLANK('ENGAGEMENTS 2026'!C633),"",'ENGAGEMENTS 2026'!J633)</f>
        <v>0</v>
      </c>
      <c r="G633" t="str">
        <f>IF(ISBLANK('ENGAGEMENTS 2026'!C633),"",'ENGAGEMENTS 2026'!M633)</f>
        <v>FONCTIONNEMENT</v>
      </c>
      <c r="H633" t="str">
        <f>IF(ISBLANK('ENGAGEMENTS 2026'!C633),"",'ENGAGEMENTS 2026'!AF633)</f>
        <v>ENGAGE</v>
      </c>
      <c r="I633" t="str">
        <f>IF(ISBLANK('ENGAGEMENTS 2026'!C633),"",'ENGAGEMENTS 2026'!H633)</f>
        <v>VALIDE</v>
      </c>
      <c r="J633" s="72">
        <f>IF(ISBLANK('ENGAGEMENTS 2026'!C633),"",IF(AND(OR($E633="INFRUCTUEUX",$E633="ANNULE"),$C633="AOO-M"),'ENGAGEMENTS 2026'!P633,IF($H633="EN COURS DE PREENGAGEMENT",'ENGAGEMENTS 2026'!O633,IF($H633="PREENGAGE",IF($E633="ATTRIBUE",'ENGAGEMENTS 2026'!AE633,'ENGAGEMENTS 2026'!O633),'ENGAGEMENTS 2026'!AE633))))</f>
        <v>490050</v>
      </c>
      <c r="K633" s="97" t="str">
        <f>IF(ISBLANK('ENGAGEMENTS 2026'!W633),"",'ENGAGEMENTS 2026'!W633)</f>
        <v/>
      </c>
      <c r="L633" s="73" t="str">
        <f t="shared" ca="1" si="18"/>
        <v/>
      </c>
      <c r="M633" t="str">
        <f t="shared" si="19"/>
        <v>Engagé</v>
      </c>
      <c r="N633" t="str">
        <f>IF(ISBLANK('ENGAGEMENTS 2026'!C633),"",'ENGAGEMENTS 2026'!L633)</f>
        <v>Ordinaire</v>
      </c>
      <c r="O633" t="str">
        <f>IF(ISBLANK('ENGAGEMENTS 2026'!C633),"",'ENGAGEMENTS 2026'!M633)</f>
        <v>FONCTIONNEMENT</v>
      </c>
      <c r="P633" t="str">
        <f>IF(ISBLANK('ENGAGEMENTS 2026'!C633),"",'ENGAGEMENTS 2026'!K633)</f>
        <v>GENERAL</v>
      </c>
      <c r="Q633" t="str">
        <f>IF($A633="","",IF(OR($E633="INFRUCTUEUX",$E633="ANNULE"),$A633&amp;"|"&amp;(COUNTIFS($A$2:$A633,$A633,$E$2:$E633,"INFRUCTUEUX")+COUNTIFS($A$2:$A633,$A633,$E$2:$E633,"ANNULE")),""))</f>
        <v/>
      </c>
    </row>
    <row r="634" spans="1:17" x14ac:dyDescent="0.25">
      <c r="A634" t="str">
        <f>IF(ISBLANK('ENGAGEMENTS 2026'!C634),"",IF('ENGAGEMENTS 2026'!C634="DTSI","DCT",'ENGAGEMENTS 2026'!C634))</f>
        <v>DPMG</v>
      </c>
      <c r="B634" t="str">
        <f>IF(ISBLANK('ENGAGEMENTS 2026'!C634),"",'ENGAGEMENTS 2026'!D634)</f>
        <v>26000026 CL</v>
      </c>
      <c r="C634" t="str">
        <f>IF(ISBLANK('ENGAGEMENTS 2026'!C634),"",'ENGAGEMENTS 2026'!E634)</f>
        <v>BCL</v>
      </c>
      <c r="D634" t="str">
        <f>IF(ISBLANK('ENGAGEMENTS 2026'!C634),"",'ENGAGEMENTS 2026'!G634)</f>
        <v>Achat de gasoil pour chauffage</v>
      </c>
      <c r="E634" t="str">
        <f>IF(ISBLANK('ENGAGEMENTS 2026'!C634),"",'ENGAGEMENTS 2026'!I634)</f>
        <v>APPROUVE</v>
      </c>
      <c r="F634">
        <f>IF(ISBLANK('ENGAGEMENTS 2026'!C634),"",'ENGAGEMENTS 2026'!J634)</f>
        <v>0</v>
      </c>
      <c r="G634" t="str">
        <f>IF(ISBLANK('ENGAGEMENTS 2026'!C634),"",'ENGAGEMENTS 2026'!M634)</f>
        <v>FONCTIONNEMENT</v>
      </c>
      <c r="H634" t="str">
        <f>IF(ISBLANK('ENGAGEMENTS 2026'!C634),"",'ENGAGEMENTS 2026'!AF634)</f>
        <v>ENGAGE</v>
      </c>
      <c r="I634" t="str">
        <f>IF(ISBLANK('ENGAGEMENTS 2026'!C634),"",'ENGAGEMENTS 2026'!H634)</f>
        <v>VALIDE</v>
      </c>
      <c r="J634" s="72">
        <f>IF(ISBLANK('ENGAGEMENTS 2026'!C634),"",IF(AND(OR($E634="INFRUCTUEUX",$E634="ANNULE"),$C634="AOO-M"),'ENGAGEMENTS 2026'!P634,IF($H634="EN COURS DE PREENGAGEMENT",'ENGAGEMENTS 2026'!O634,IF($H634="PREENGAGE",IF($E634="ATTRIBUE",'ENGAGEMENTS 2026'!AE634,'ENGAGEMENTS 2026'!O634),'ENGAGEMENTS 2026'!AE634))))</f>
        <v>297000</v>
      </c>
      <c r="K634" s="97" t="str">
        <f>IF(ISBLANK('ENGAGEMENTS 2026'!W634),"",'ENGAGEMENTS 2026'!W634)</f>
        <v/>
      </c>
      <c r="L634" s="73" t="str">
        <f t="shared" ca="1" si="18"/>
        <v/>
      </c>
      <c r="M634" t="str">
        <f t="shared" si="19"/>
        <v>Engagé</v>
      </c>
      <c r="N634" t="str">
        <f>IF(ISBLANK('ENGAGEMENTS 2026'!C634),"",'ENGAGEMENTS 2026'!L634)</f>
        <v>Ordinaire</v>
      </c>
      <c r="O634" t="str">
        <f>IF(ISBLANK('ENGAGEMENTS 2026'!C634),"",'ENGAGEMENTS 2026'!M634)</f>
        <v>FONCTIONNEMENT</v>
      </c>
      <c r="P634" t="str">
        <f>IF(ISBLANK('ENGAGEMENTS 2026'!C634),"",'ENGAGEMENTS 2026'!K634)</f>
        <v>GENERAL</v>
      </c>
      <c r="Q634" t="str">
        <f>IF($A634="","",IF(OR($E634="INFRUCTUEUX",$E634="ANNULE"),$A634&amp;"|"&amp;(COUNTIFS($A$2:$A634,$A634,$E$2:$E634,"INFRUCTUEUX")+COUNTIFS($A$2:$A634,$A634,$E$2:$E634,"ANNULE")),""))</f>
        <v/>
      </c>
    </row>
    <row r="635" spans="1:17" x14ac:dyDescent="0.25">
      <c r="A635" t="str">
        <f>IF(ISBLANK('ENGAGEMENTS 2026'!C635),"",IF('ENGAGEMENTS 2026'!C635="DTSI","DCT",'ENGAGEMENTS 2026'!C635))</f>
        <v>DPMG</v>
      </c>
      <c r="B635" t="str">
        <f>IF(ISBLANK('ENGAGEMENTS 2026'!C635),"",'ENGAGEMENTS 2026'!D635)</f>
        <v>26000032 CL</v>
      </c>
      <c r="C635" t="str">
        <f>IF(ISBLANK('ENGAGEMENTS 2026'!C635),"",'ENGAGEMENTS 2026'!E635)</f>
        <v>BCL</v>
      </c>
      <c r="D635" t="str">
        <f>IF(ISBLANK('ENGAGEMENTS 2026'!C635),"",'ENGAGEMENTS 2026'!G635)</f>
        <v>Impression papier en-tete</v>
      </c>
      <c r="E635" t="str">
        <f>IF(ISBLANK('ENGAGEMENTS 2026'!C635),"",'ENGAGEMENTS 2026'!I635)</f>
        <v>APPROUVE</v>
      </c>
      <c r="F635">
        <f>IF(ISBLANK('ENGAGEMENTS 2026'!C635),"",'ENGAGEMENTS 2026'!J635)</f>
        <v>0</v>
      </c>
      <c r="G635" t="str">
        <f>IF(ISBLANK('ENGAGEMENTS 2026'!C635),"",'ENGAGEMENTS 2026'!M635)</f>
        <v>FONCTIONNEMENT</v>
      </c>
      <c r="H635" t="str">
        <f>IF(ISBLANK('ENGAGEMENTS 2026'!C635),"",'ENGAGEMENTS 2026'!AF635)</f>
        <v>ENGAGE</v>
      </c>
      <c r="I635" t="str">
        <f>IF(ISBLANK('ENGAGEMENTS 2026'!C635),"",'ENGAGEMENTS 2026'!H635)</f>
        <v>VALIDE</v>
      </c>
      <c r="J635" s="72">
        <f>IF(ISBLANK('ENGAGEMENTS 2026'!C635),"",IF(AND(OR($E635="INFRUCTUEUX",$E635="ANNULE"),$C635="AOO-M"),'ENGAGEMENTS 2026'!P635,IF($H635="EN COURS DE PREENGAGEMENT",'ENGAGEMENTS 2026'!O635,IF($H635="PREENGAGE",IF($E635="ATTRIBUE",'ENGAGEMENTS 2026'!AE635,'ENGAGEMENTS 2026'!O635),'ENGAGEMENTS 2026'!AE635))))</f>
        <v>57000</v>
      </c>
      <c r="K635" s="97" t="str">
        <f>IF(ISBLANK('ENGAGEMENTS 2026'!W635),"",'ENGAGEMENTS 2026'!W635)</f>
        <v/>
      </c>
      <c r="L635" s="73" t="str">
        <f t="shared" ca="1" si="18"/>
        <v/>
      </c>
      <c r="M635" t="str">
        <f t="shared" si="19"/>
        <v>Engagé</v>
      </c>
      <c r="N635" t="str">
        <f>IF(ISBLANK('ENGAGEMENTS 2026'!C635),"",'ENGAGEMENTS 2026'!L635)</f>
        <v>Ordinaire</v>
      </c>
      <c r="O635" t="str">
        <f>IF(ISBLANK('ENGAGEMENTS 2026'!C635),"",'ENGAGEMENTS 2026'!M635)</f>
        <v>FONCTIONNEMENT</v>
      </c>
      <c r="P635" t="str">
        <f>IF(ISBLANK('ENGAGEMENTS 2026'!C635),"",'ENGAGEMENTS 2026'!K635)</f>
        <v>GENERAL</v>
      </c>
      <c r="Q635" t="str">
        <f>IF($A635="","",IF(OR($E635="INFRUCTUEUX",$E635="ANNULE"),$A635&amp;"|"&amp;(COUNTIFS($A$2:$A635,$A635,$E$2:$E635,"INFRUCTUEUX")+COUNTIFS($A$2:$A635,$A635,$E$2:$E635,"ANNULE")),""))</f>
        <v/>
      </c>
    </row>
    <row r="636" spans="1:17" x14ac:dyDescent="0.25">
      <c r="A636" t="str">
        <f>IF(ISBLANK('ENGAGEMENTS 2026'!C636),"",IF('ENGAGEMENTS 2026'!C636="DTSI","DCT",'ENGAGEMENTS 2026'!C636))</f>
        <v>DPMG</v>
      </c>
      <c r="B636" t="str">
        <f>IF(ISBLANK('ENGAGEMENTS 2026'!C636),"",'ENGAGEMENTS 2026'!D636)</f>
        <v>26000033 CL</v>
      </c>
      <c r="C636" t="str">
        <f>IF(ISBLANK('ENGAGEMENTS 2026'!C636),"",'ENGAGEMENTS 2026'!E636)</f>
        <v>BCL</v>
      </c>
      <c r="D636" t="str">
        <f>IF(ISBLANK('ENGAGEMENTS 2026'!C636),"",'ENGAGEMENTS 2026'!G636)</f>
        <v>Achat de 2000 paquets de 12 bouteilles d'eau minérale 0,5 L</v>
      </c>
      <c r="E636" t="str">
        <f>IF(ISBLANK('ENGAGEMENTS 2026'!C636),"",'ENGAGEMENTS 2026'!I636)</f>
        <v>APPROUVE</v>
      </c>
      <c r="F636">
        <f>IF(ISBLANK('ENGAGEMENTS 2026'!C636),"",'ENGAGEMENTS 2026'!J636)</f>
        <v>0</v>
      </c>
      <c r="G636" t="str">
        <f>IF(ISBLANK('ENGAGEMENTS 2026'!C636),"",'ENGAGEMENTS 2026'!M636)</f>
        <v>FONCTIONNEMENT</v>
      </c>
      <c r="H636" t="str">
        <f>IF(ISBLANK('ENGAGEMENTS 2026'!C636),"",'ENGAGEMENTS 2026'!AF636)</f>
        <v>ENGAGE</v>
      </c>
      <c r="I636" t="str">
        <f>IF(ISBLANK('ENGAGEMENTS 2026'!C636),"",'ENGAGEMENTS 2026'!H636)</f>
        <v>VALIDE</v>
      </c>
      <c r="J636" s="72">
        <f>IF(ISBLANK('ENGAGEMENTS 2026'!C636),"",IF(AND(OR($E636="INFRUCTUEUX",$E636="ANNULE"),$C636="AOO-M"),'ENGAGEMENTS 2026'!P636,IF($H636="EN COURS DE PREENGAGEMENT",'ENGAGEMENTS 2026'!O636,IF($H636="PREENGAGE",IF($E636="ATTRIBUE",'ENGAGEMENTS 2026'!AE636,'ENGAGEMENTS 2026'!O636),'ENGAGEMENTS 2026'!AE636))))</f>
        <v>65592</v>
      </c>
      <c r="K636" s="97" t="str">
        <f>IF(ISBLANK('ENGAGEMENTS 2026'!W636),"",'ENGAGEMENTS 2026'!W636)</f>
        <v/>
      </c>
      <c r="L636" s="73" t="str">
        <f t="shared" ca="1" si="18"/>
        <v/>
      </c>
      <c r="M636" t="str">
        <f t="shared" si="19"/>
        <v>Engagé</v>
      </c>
      <c r="N636" t="str">
        <f>IF(ISBLANK('ENGAGEMENTS 2026'!C636),"",'ENGAGEMENTS 2026'!L636)</f>
        <v>Ordinaire</v>
      </c>
      <c r="O636" t="str">
        <f>IF(ISBLANK('ENGAGEMENTS 2026'!C636),"",'ENGAGEMENTS 2026'!M636)</f>
        <v>FONCTIONNEMENT</v>
      </c>
      <c r="P636" t="str">
        <f>IF(ISBLANK('ENGAGEMENTS 2026'!C636),"",'ENGAGEMENTS 2026'!K636)</f>
        <v>GENERAL</v>
      </c>
      <c r="Q636" t="str">
        <f>IF($A636="","",IF(OR($E636="INFRUCTUEUX",$E636="ANNULE"),$A636&amp;"|"&amp;(COUNTIFS($A$2:$A636,$A636,$E$2:$E636,"INFRUCTUEUX")+COUNTIFS($A$2:$A636,$A636,$E$2:$E636,"ANNULE")),""))</f>
        <v/>
      </c>
    </row>
    <row r="637" spans="1:17" x14ac:dyDescent="0.25">
      <c r="A637" t="str">
        <f>IF(ISBLANK('ENGAGEMENTS 2026'!C637),"",IF('ENGAGEMENTS 2026'!C637="DTSI","DCT",'ENGAGEMENTS 2026'!C637))</f>
        <v>DMPTV</v>
      </c>
      <c r="B637" t="str">
        <f>IF(ISBLANK('ENGAGEMENTS 2026'!C637),"",'ENGAGEMENTS 2026'!D637)</f>
        <v>26000040 CL</v>
      </c>
      <c r="C637" t="str">
        <f>IF(ISBLANK('ENGAGEMENTS 2026'!C637),"",'ENGAGEMENTS 2026'!E637)</f>
        <v>BCL</v>
      </c>
      <c r="D637" t="str">
        <f>IF(ISBLANK('ENGAGEMENTS 2026'!C637),"",'ENGAGEMENTS 2026'!G637)</f>
        <v>Fourniture et pose du mobilier d'exposition pour le Stand SNRT (trophee hassan II Golf 2026)</v>
      </c>
      <c r="E637" t="str">
        <f>IF(ISBLANK('ENGAGEMENTS 2026'!C637),"",'ENGAGEMENTS 2026'!I637)</f>
        <v>APPROUVE</v>
      </c>
      <c r="F637">
        <f>IF(ISBLANK('ENGAGEMENTS 2026'!C637),"",'ENGAGEMENTS 2026'!J637)</f>
        <v>0</v>
      </c>
      <c r="G637" t="str">
        <f>IF(ISBLANK('ENGAGEMENTS 2026'!C637),"",'ENGAGEMENTS 2026'!M637)</f>
        <v>FONCTIONNEMENT</v>
      </c>
      <c r="H637" t="str">
        <f>IF(ISBLANK('ENGAGEMENTS 2026'!C637),"",'ENGAGEMENTS 2026'!AF637)</f>
        <v>ENGAGE</v>
      </c>
      <c r="I637" t="str">
        <f>IF(ISBLANK('ENGAGEMENTS 2026'!C637),"",'ENGAGEMENTS 2026'!H637)</f>
        <v>VALIDE</v>
      </c>
      <c r="J637" s="72">
        <f>IF(ISBLANK('ENGAGEMENTS 2026'!C637),"",IF(AND(OR($E637="INFRUCTUEUX",$E637="ANNULE"),$C637="AOO-M"),'ENGAGEMENTS 2026'!P637,IF($H637="EN COURS DE PREENGAGEMENT",'ENGAGEMENTS 2026'!O637,IF($H637="PREENGAGE",IF($E637="ATTRIBUE",'ENGAGEMENTS 2026'!AE637,'ENGAGEMENTS 2026'!O637),'ENGAGEMENTS 2026'!AE637))))</f>
        <v>106200</v>
      </c>
      <c r="K637" s="97" t="str">
        <f>IF(ISBLANK('ENGAGEMENTS 2026'!W637),"",'ENGAGEMENTS 2026'!W637)</f>
        <v/>
      </c>
      <c r="L637" s="73" t="str">
        <f t="shared" ca="1" si="18"/>
        <v/>
      </c>
      <c r="M637" t="str">
        <f t="shared" si="19"/>
        <v>Engagé</v>
      </c>
      <c r="N637" t="str">
        <f>IF(ISBLANK('ENGAGEMENTS 2026'!C637),"",'ENGAGEMENTS 2026'!L637)</f>
        <v>Ordinaire</v>
      </c>
      <c r="O637" t="str">
        <f>IF(ISBLANK('ENGAGEMENTS 2026'!C637),"",'ENGAGEMENTS 2026'!M637)</f>
        <v>FONCTIONNEMENT</v>
      </c>
      <c r="P637" t="str">
        <f>IF(ISBLANK('ENGAGEMENTS 2026'!C637),"",'ENGAGEMENTS 2026'!K637)</f>
        <v>GENERAL</v>
      </c>
      <c r="Q637" t="str">
        <f>IF($A637="","",IF(OR($E637="INFRUCTUEUX",$E637="ANNULE"),$A637&amp;"|"&amp;(COUNTIFS($A$2:$A637,$A637,$E$2:$E637,"INFRUCTUEUX")+COUNTIFS($A$2:$A637,$A637,$E$2:$E637,"ANNULE")),""))</f>
        <v/>
      </c>
    </row>
    <row r="638" spans="1:17" x14ac:dyDescent="0.25">
      <c r="A638" t="str">
        <f>IF(ISBLANK('ENGAGEMENTS 2026'!C638),"",IF('ENGAGEMENTS 2026'!C638="DTSI","DCT",'ENGAGEMENTS 2026'!C638))</f>
        <v>DPMG</v>
      </c>
      <c r="B638" t="str">
        <f>IF(ISBLANK('ENGAGEMENTS 2026'!C638),"",'ENGAGEMENTS 2026'!D638)</f>
        <v>26000046 CL</v>
      </c>
      <c r="C638" t="str">
        <f>IF(ISBLANK('ENGAGEMENTS 2026'!C638),"",'ENGAGEMENTS 2026'!E638)</f>
        <v>BCL</v>
      </c>
      <c r="D638" t="str">
        <f>IF(ISBLANK('ENGAGEMENTS 2026'!C638),"",'ENGAGEMENTS 2026'!G638)</f>
        <v>Achat des tonners rouges originaux pour une machine à affranchir NEOPOST I J 40</v>
      </c>
      <c r="E638" t="str">
        <f>IF(ISBLANK('ENGAGEMENTS 2026'!C638),"",'ENGAGEMENTS 2026'!I638)</f>
        <v>APPROUVE</v>
      </c>
      <c r="F638">
        <f>IF(ISBLANK('ENGAGEMENTS 2026'!C638),"",'ENGAGEMENTS 2026'!J638)</f>
        <v>0</v>
      </c>
      <c r="G638" t="str">
        <f>IF(ISBLANK('ENGAGEMENTS 2026'!C638),"",'ENGAGEMENTS 2026'!M638)</f>
        <v>FONCTIONNEMENT</v>
      </c>
      <c r="H638" t="str">
        <f>IF(ISBLANK('ENGAGEMENTS 2026'!C638),"",'ENGAGEMENTS 2026'!AF638)</f>
        <v>ENGAGE</v>
      </c>
      <c r="I638" t="str">
        <f>IF(ISBLANK('ENGAGEMENTS 2026'!C638),"",'ENGAGEMENTS 2026'!H638)</f>
        <v>VALIDE</v>
      </c>
      <c r="J638" s="72">
        <f>IF(ISBLANK('ENGAGEMENTS 2026'!C638),"",IF(AND(OR($E638="INFRUCTUEUX",$E638="ANNULE"),$C638="AOO-M"),'ENGAGEMENTS 2026'!P638,IF($H638="EN COURS DE PREENGAGEMENT",'ENGAGEMENTS 2026'!O638,IF($H638="PREENGAGE",IF($E638="ATTRIBUE",'ENGAGEMENTS 2026'!AE638,'ENGAGEMENTS 2026'!O638),'ENGAGEMENTS 2026'!AE638))))</f>
        <v>4200</v>
      </c>
      <c r="K638" s="97" t="str">
        <f>IF(ISBLANK('ENGAGEMENTS 2026'!W638),"",'ENGAGEMENTS 2026'!W638)</f>
        <v/>
      </c>
      <c r="L638" s="73" t="str">
        <f t="shared" ca="1" si="18"/>
        <v/>
      </c>
      <c r="M638" t="str">
        <f t="shared" si="19"/>
        <v>Engagé</v>
      </c>
      <c r="N638" t="str">
        <f>IF(ISBLANK('ENGAGEMENTS 2026'!C638),"",'ENGAGEMENTS 2026'!L638)</f>
        <v>Ordinaire</v>
      </c>
      <c r="O638" t="str">
        <f>IF(ISBLANK('ENGAGEMENTS 2026'!C638),"",'ENGAGEMENTS 2026'!M638)</f>
        <v>FONCTIONNEMENT</v>
      </c>
      <c r="P638" t="str">
        <f>IF(ISBLANK('ENGAGEMENTS 2026'!C638),"",'ENGAGEMENTS 2026'!K638)</f>
        <v>GENERAL</v>
      </c>
      <c r="Q638" t="str">
        <f>IF($A638="","",IF(OR($E638="INFRUCTUEUX",$E638="ANNULE"),$A638&amp;"|"&amp;(COUNTIFS($A$2:$A638,$A638,$E$2:$E638,"INFRUCTUEUX")+COUNTIFS($A$2:$A638,$A638,$E$2:$E638,"ANNULE")),""))</f>
        <v/>
      </c>
    </row>
    <row r="639" spans="1:17" x14ac:dyDescent="0.25">
      <c r="A639" t="str">
        <f>IF(ISBLANK('ENGAGEMENTS 2026'!C639),"",IF('ENGAGEMENTS 2026'!C639="DTSI","DCT",'ENGAGEMENTS 2026'!C639))</f>
        <v>DCPA</v>
      </c>
      <c r="B639" t="str">
        <f>IF(ISBLANK('ENGAGEMENTS 2026'!C639),"",'ENGAGEMENTS 2026'!D639)</f>
        <v>26000014 CL</v>
      </c>
      <c r="C639" t="str">
        <f>IF(ISBLANK('ENGAGEMENTS 2026'!C639),"",'ENGAGEMENTS 2026'!E639)</f>
        <v>BCL</v>
      </c>
      <c r="D639" t="str">
        <f>IF(ISBLANK('ENGAGEMENTS 2026'!C639),"",'ENGAGEMENTS 2026'!G639)</f>
        <v xml:space="preserve">Location du matériel d'éclairage pour le tournage des 30 épisodes de "Musique Andalousie" </v>
      </c>
      <c r="E639" t="str">
        <f>IF(ISBLANK('ENGAGEMENTS 2026'!C639),"",'ENGAGEMENTS 2026'!I639)</f>
        <v>APPROUVE</v>
      </c>
      <c r="F639">
        <f>IF(ISBLANK('ENGAGEMENTS 2026'!C639),"",'ENGAGEMENTS 2026'!J639)</f>
        <v>0</v>
      </c>
      <c r="G639" t="str">
        <f>IF(ISBLANK('ENGAGEMENTS 2026'!C639),"",'ENGAGEMENTS 2026'!M639)</f>
        <v>FONCTIONNEMENT</v>
      </c>
      <c r="H639" t="str">
        <f>IF(ISBLANK('ENGAGEMENTS 2026'!C639),"",'ENGAGEMENTS 2026'!AF639)</f>
        <v>ENGAGE</v>
      </c>
      <c r="I639" t="str">
        <f>IF(ISBLANK('ENGAGEMENTS 2026'!C639),"",'ENGAGEMENTS 2026'!H639)</f>
        <v>VALIDE</v>
      </c>
      <c r="J639" s="72">
        <f>IF(ISBLANK('ENGAGEMENTS 2026'!C639),"",IF(AND(OR($E639="INFRUCTUEUX",$E639="ANNULE"),$C639="AOO-M"),'ENGAGEMENTS 2026'!P639,IF($H639="EN COURS DE PREENGAGEMENT",'ENGAGEMENTS 2026'!O639,IF($H639="PREENGAGE",IF($E639="ATTRIBUE",'ENGAGEMENTS 2026'!AE639,'ENGAGEMENTS 2026'!O639),'ENGAGEMENTS 2026'!AE639))))</f>
        <v>22800</v>
      </c>
      <c r="K639" s="97" t="str">
        <f>IF(ISBLANK('ENGAGEMENTS 2026'!W639),"",'ENGAGEMENTS 2026'!W639)</f>
        <v/>
      </c>
      <c r="L639" s="73" t="str">
        <f t="shared" ca="1" si="18"/>
        <v/>
      </c>
      <c r="M639" t="str">
        <f t="shared" si="19"/>
        <v>Engagé</v>
      </c>
      <c r="N639" t="str">
        <f>IF(ISBLANK('ENGAGEMENTS 2026'!C639),"",'ENGAGEMENTS 2026'!L639)</f>
        <v>Ordinaire</v>
      </c>
      <c r="O639" t="str">
        <f>IF(ISBLANK('ENGAGEMENTS 2026'!C639),"",'ENGAGEMENTS 2026'!M639)</f>
        <v>FONCTIONNEMENT</v>
      </c>
      <c r="P639" t="str">
        <f>IF(ISBLANK('ENGAGEMENTS 2026'!C639),"",'ENGAGEMENTS 2026'!K639)</f>
        <v>GENERAL</v>
      </c>
      <c r="Q639" t="str">
        <f>IF($A639="","",IF(OR($E639="INFRUCTUEUX",$E639="ANNULE"),$A639&amp;"|"&amp;(COUNTIFS($A$2:$A639,$A639,$E$2:$E639,"INFRUCTUEUX")+COUNTIFS($A$2:$A639,$A639,$E$2:$E639,"ANNULE")),""))</f>
        <v/>
      </c>
    </row>
    <row r="640" spans="1:17" x14ac:dyDescent="0.25">
      <c r="A640" t="str">
        <f>IF(ISBLANK('ENGAGEMENTS 2026'!C640),"",IF('ENGAGEMENTS 2026'!C640="DTSI","DCT",'ENGAGEMENTS 2026'!C640))</f>
        <v>DPMG</v>
      </c>
      <c r="B640" t="str">
        <f>IF(ISBLANK('ENGAGEMENTS 2026'!C640),"",'ENGAGEMENTS 2026'!D640)</f>
        <v>26000070 CL</v>
      </c>
      <c r="C640" t="str">
        <f>IF(ISBLANK('ENGAGEMENTS 2026'!C640),"",'ENGAGEMENTS 2026'!E640)</f>
        <v>BCL</v>
      </c>
      <c r="D640" t="str">
        <f>IF(ISBLANK('ENGAGEMENTS 2026'!C640),"",'ENGAGEMENTS 2026'!G640)</f>
        <v>Prestation de restauration au profit du personnel assurant la couverture TV de la CAN Féminine 2026 émission : Lil Hadit Bakia , et couverture des éléctions législatives 2026</v>
      </c>
      <c r="E640" t="str">
        <f>IF(ISBLANK('ENGAGEMENTS 2026'!C640),"",'ENGAGEMENTS 2026'!I640)</f>
        <v>APPROUVE</v>
      </c>
      <c r="F640">
        <f>IF(ISBLANK('ENGAGEMENTS 2026'!C640),"",'ENGAGEMENTS 2026'!J640)</f>
        <v>0</v>
      </c>
      <c r="G640" t="str">
        <f>IF(ISBLANK('ENGAGEMENTS 2026'!C640),"",'ENGAGEMENTS 2026'!M640)</f>
        <v>FONCTIONNEMENT</v>
      </c>
      <c r="H640" t="str">
        <f>IF(ISBLANK('ENGAGEMENTS 2026'!C640),"",'ENGAGEMENTS 2026'!AF640)</f>
        <v>ENGAGE</v>
      </c>
      <c r="I640" t="str">
        <f>IF(ISBLANK('ENGAGEMENTS 2026'!C640),"",'ENGAGEMENTS 2026'!H640)</f>
        <v>VALIDE</v>
      </c>
      <c r="J640" s="72">
        <f>IF(ISBLANK('ENGAGEMENTS 2026'!C640),"",IF(AND(OR($E640="INFRUCTUEUX",$E640="ANNULE"),$C640="AOO-M"),'ENGAGEMENTS 2026'!P640,IF($H640="EN COURS DE PREENGAGEMENT",'ENGAGEMENTS 2026'!O640,IF($H640="PREENGAGE",IF($E640="ATTRIBUE",'ENGAGEMENTS 2026'!AE640,'ENGAGEMENTS 2026'!O640),'ENGAGEMENTS 2026'!AE640))))</f>
        <v>459030</v>
      </c>
      <c r="K640" s="97" t="str">
        <f>IF(ISBLANK('ENGAGEMENTS 2026'!W640),"",'ENGAGEMENTS 2026'!W640)</f>
        <v/>
      </c>
      <c r="L640" s="73" t="str">
        <f t="shared" ca="1" si="18"/>
        <v/>
      </c>
      <c r="M640" t="str">
        <f t="shared" si="19"/>
        <v>Engagé</v>
      </c>
      <c r="N640" t="str">
        <f>IF(ISBLANK('ENGAGEMENTS 2026'!C640),"",'ENGAGEMENTS 2026'!L640)</f>
        <v>Ordinaire</v>
      </c>
      <c r="O640" t="str">
        <f>IF(ISBLANK('ENGAGEMENTS 2026'!C640),"",'ENGAGEMENTS 2026'!M640)</f>
        <v>FONCTIONNEMENT</v>
      </c>
      <c r="P640" t="str">
        <f>IF(ISBLANK('ENGAGEMENTS 2026'!C640),"",'ENGAGEMENTS 2026'!K640)</f>
        <v>GENERAL</v>
      </c>
      <c r="Q640" t="str">
        <f>IF($A640="","",IF(OR($E640="INFRUCTUEUX",$E640="ANNULE"),$A640&amp;"|"&amp;(COUNTIFS($A$2:$A640,$A640,$E$2:$E640,"INFRUCTUEUX")+COUNTIFS($A$2:$A640,$A640,$E$2:$E640,"ANNULE")),""))</f>
        <v/>
      </c>
    </row>
    <row r="641" spans="1:17" x14ac:dyDescent="0.25">
      <c r="A641" t="str">
        <f>IF(ISBLANK('ENGAGEMENTS 2026'!C641),"",IF('ENGAGEMENTS 2026'!C641="DTSI","DCT",'ENGAGEMENTS 2026'!C641))</f>
        <v>TDF -SITES</v>
      </c>
      <c r="B641" t="str">
        <f>IF(ISBLANK('ENGAGEMENTS 2026'!C641),"",'ENGAGEMENTS 2026'!D641)</f>
        <v>26000056 CL</v>
      </c>
      <c r="C641" t="str">
        <f>IF(ISBLANK('ENGAGEMENTS 2026'!C641),"",'ENGAGEMENTS 2026'!E641)</f>
        <v>BCL</v>
      </c>
      <c r="D641" t="str">
        <f>IF(ISBLANK('ENGAGEMENTS 2026'!C641),"",'ENGAGEMENTS 2026'!G641)</f>
        <v xml:space="preserve">Diagnostic et expertise des onduleurs de tyoe 93E de marque Eaton et de puissance 80KVA </v>
      </c>
      <c r="E641" t="str">
        <f>IF(ISBLANK('ENGAGEMENTS 2026'!C641),"",'ENGAGEMENTS 2026'!I641)</f>
        <v>APPROUVE</v>
      </c>
      <c r="F641">
        <f>IF(ISBLANK('ENGAGEMENTS 2026'!C641),"",'ENGAGEMENTS 2026'!J641)</f>
        <v>0</v>
      </c>
      <c r="G641" t="str">
        <f>IF(ISBLANK('ENGAGEMENTS 2026'!C641),"",'ENGAGEMENTS 2026'!M641)</f>
        <v>INVESTISSEMENT</v>
      </c>
      <c r="H641" t="str">
        <f>IF(ISBLANK('ENGAGEMENTS 2026'!C641),"",'ENGAGEMENTS 2026'!AF641)</f>
        <v>ENGAGE</v>
      </c>
      <c r="I641" t="str">
        <f>IF(ISBLANK('ENGAGEMENTS 2026'!C641),"",'ENGAGEMENTS 2026'!H641)</f>
        <v>VALIDE</v>
      </c>
      <c r="J641" s="72">
        <f>IF(ISBLANK('ENGAGEMENTS 2026'!C641),"",IF(AND(OR($E641="INFRUCTUEUX",$E641="ANNULE"),$C641="AOO-M"),'ENGAGEMENTS 2026'!P641,IF($H641="EN COURS DE PREENGAGEMENT",'ENGAGEMENTS 2026'!O641,IF($H641="PREENGAGE",IF($E641="ATTRIBUE",'ENGAGEMENTS 2026'!AE641,'ENGAGEMENTS 2026'!O641),'ENGAGEMENTS 2026'!AE641))))</f>
        <v>19200</v>
      </c>
      <c r="K641" s="97" t="str">
        <f>IF(ISBLANK('ENGAGEMENTS 2026'!W641),"",'ENGAGEMENTS 2026'!W641)</f>
        <v/>
      </c>
      <c r="L641" s="73" t="str">
        <f t="shared" ca="1" si="18"/>
        <v/>
      </c>
      <c r="M641" t="str">
        <f t="shared" si="19"/>
        <v>Engagé</v>
      </c>
      <c r="N641" t="str">
        <f>IF(ISBLANK('ENGAGEMENTS 2026'!C641),"",'ENGAGEMENTS 2026'!L641)</f>
        <v>Ordinaire</v>
      </c>
      <c r="O641" t="str">
        <f>IF(ISBLANK('ENGAGEMENTS 2026'!C641),"",'ENGAGEMENTS 2026'!M641)</f>
        <v>INVESTISSEMENT</v>
      </c>
      <c r="P641" t="str">
        <f>IF(ISBLANK('ENGAGEMENTS 2026'!C641),"",'ENGAGEMENTS 2026'!K641)</f>
        <v>GENERAL</v>
      </c>
      <c r="Q641" t="str">
        <f>IF($A641="","",IF(OR($E641="INFRUCTUEUX",$E641="ANNULE"),$A641&amp;"|"&amp;(COUNTIFS($A$2:$A641,$A641,$E$2:$E641,"INFRUCTUEUX")+COUNTIFS($A$2:$A641,$A641,$E$2:$E641,"ANNULE")),""))</f>
        <v/>
      </c>
    </row>
    <row r="642" spans="1:17" x14ac:dyDescent="0.25">
      <c r="A642" t="str">
        <f>IF(ISBLANK('ENGAGEMENTS 2026'!C642),"",IF('ENGAGEMENTS 2026'!C642="DTSI","DCT",'ENGAGEMENTS 2026'!C642))</f>
        <v>DPMG</v>
      </c>
      <c r="B642" t="str">
        <f>IF(ISBLANK('ENGAGEMENTS 2026'!C642),"",'ENGAGEMENTS 2026'!D642)</f>
        <v>67AOM/SNRT/2026</v>
      </c>
      <c r="C642" t="str">
        <f>IF(ISBLANK('ENGAGEMENTS 2026'!C642),"",'ENGAGEMENTS 2026'!E642)</f>
        <v>AOO-M</v>
      </c>
      <c r="D642" t="str">
        <f>IF(ISBLANK('ENGAGEMENTS 2026'!C642),"",'ENGAGEMENTS 2026'!G642)</f>
        <v xml:space="preserve"> Inventaire physique et fiabilisation du fichier comptable des immobilisations de la SNRT</v>
      </c>
      <c r="E642" t="str">
        <f>IF(ISBLANK('ENGAGEMENTS 2026'!C642),"",'ENGAGEMENTS 2026'!I642)</f>
        <v>EN SIGNATURE</v>
      </c>
      <c r="F642">
        <f>IF(ISBLANK('ENGAGEMENTS 2026'!C642),"",'ENGAGEMENTS 2026'!J642)</f>
        <v>0</v>
      </c>
      <c r="G642" t="str">
        <f>IF(ISBLANK('ENGAGEMENTS 2026'!C642),"",'ENGAGEMENTS 2026'!M642)</f>
        <v>FONCTIONNEMENT</v>
      </c>
      <c r="H642" t="str">
        <f>IF(ISBLANK('ENGAGEMENTS 2026'!C642),"",'ENGAGEMENTS 2026'!AF642)</f>
        <v>EN COURS DE PREENGAGEMENT</v>
      </c>
      <c r="I642" t="str">
        <f>IF(ISBLANK('ENGAGEMENTS 2026'!C642),"",'ENGAGEMENTS 2026'!H642)</f>
        <v>EN SIGNATURE</v>
      </c>
      <c r="J642" s="72">
        <f>IF(ISBLANK('ENGAGEMENTS 2026'!C642),"",IF(AND(OR($E642="INFRUCTUEUX",$E642="ANNULE"),$C642="AOO-M"),'ENGAGEMENTS 2026'!P642,IF($H642="EN COURS DE PREENGAGEMENT",'ENGAGEMENTS 2026'!O642,IF($H642="PREENGAGE",IF($E642="ATTRIBUE",'ENGAGEMENTS 2026'!AE642,'ENGAGEMENTS 2026'!O642),'ENGAGEMENTS 2026'!AE642))))</f>
        <v>2880000</v>
      </c>
      <c r="K642" s="97" t="str">
        <f>IF(ISBLANK('ENGAGEMENTS 2026'!W642),"",'ENGAGEMENTS 2026'!W642)</f>
        <v/>
      </c>
      <c r="L642" s="73" t="str">
        <f t="shared" ref="L642:L705" ca="1" si="20">IF($K642="","",TODAY()-$K642)</f>
        <v/>
      </c>
      <c r="M642" t="str">
        <f t="shared" ref="M642:M705" si="21">IF($A642="","",IF($H642="ENGAGE","Engagé",IF(AND($H642="NON ENGAGE",OR($I642="INFRUCTUEUX",$I642="ANNULE")),"Clôturé sans suite","En cours")))</f>
        <v>En cours</v>
      </c>
      <c r="N642" t="str">
        <f>IF(ISBLANK('ENGAGEMENTS 2026'!C642),"",'ENGAGEMENTS 2026'!L642)</f>
        <v>Ordinaire</v>
      </c>
      <c r="O642" t="str">
        <f>IF(ISBLANK('ENGAGEMENTS 2026'!C642),"",'ENGAGEMENTS 2026'!M642)</f>
        <v>FONCTIONNEMENT</v>
      </c>
      <c r="P642" t="str">
        <f>IF(ISBLANK('ENGAGEMENTS 2026'!C642),"",'ENGAGEMENTS 2026'!K642)</f>
        <v>GENERAL</v>
      </c>
      <c r="Q642" t="str">
        <f>IF($A642="","",IF(OR($E642="INFRUCTUEUX",$E642="ANNULE"),$A642&amp;"|"&amp;(COUNTIFS($A$2:$A642,$A642,$E$2:$E642,"INFRUCTUEUX")+COUNTIFS($A$2:$A642,$A642,$E$2:$E642,"ANNULE")),""))</f>
        <v/>
      </c>
    </row>
    <row r="643" spans="1:17" x14ac:dyDescent="0.25">
      <c r="A643" t="str">
        <f>IF(ISBLANK('ENGAGEMENTS 2026'!C643),"",IF('ENGAGEMENTS 2026'!C643="DTSI","DCT",'ENGAGEMENTS 2026'!C643))</f>
        <v>DPMG</v>
      </c>
      <c r="B643" t="str">
        <f>IF(ISBLANK('ENGAGEMENTS 2026'!C643),"",'ENGAGEMENTS 2026'!D643)</f>
        <v>26000606 CT</v>
      </c>
      <c r="C643" t="str">
        <f>IF(ISBLANK('ENGAGEMENTS 2026'!C643),"",'ENGAGEMENTS 2026'!E643)</f>
        <v>CONTRAT</v>
      </c>
      <c r="D643" t="str">
        <f>IF(ISBLANK('ENGAGEMENTS 2026'!C643),"",'ENGAGEMENTS 2026'!G643)</f>
        <v>la fourniture des vignettes pour payer les frais de transport par voie terrestre du personnel de la SNRT pour l'exercice de 2026</v>
      </c>
      <c r="E643" t="str">
        <f>IF(ISBLANK('ENGAGEMENTS 2026'!C643),"",'ENGAGEMENTS 2026'!I643)</f>
        <v>APPROUVE</v>
      </c>
      <c r="F643">
        <f>IF(ISBLANK('ENGAGEMENTS 2026'!C643),"",'ENGAGEMENTS 2026'!J643)</f>
        <v>0</v>
      </c>
      <c r="G643" t="str">
        <f>IF(ISBLANK('ENGAGEMENTS 2026'!C643),"",'ENGAGEMENTS 2026'!M643)</f>
        <v>FONCTIONNEMENT</v>
      </c>
      <c r="H643" t="str">
        <f>IF(ISBLANK('ENGAGEMENTS 2026'!C643),"",'ENGAGEMENTS 2026'!AF643)</f>
        <v>ENGAGE</v>
      </c>
      <c r="I643" t="str">
        <f>IF(ISBLANK('ENGAGEMENTS 2026'!C643),"",'ENGAGEMENTS 2026'!H643)</f>
        <v>VALIDE</v>
      </c>
      <c r="J643" s="72">
        <f>IF(ISBLANK('ENGAGEMENTS 2026'!C643),"",IF(AND(OR($E643="INFRUCTUEUX",$E643="ANNULE"),$C643="AOO-M"),'ENGAGEMENTS 2026'!P643,IF($H643="EN COURS DE PREENGAGEMENT",'ENGAGEMENTS 2026'!O643,IF($H643="PREENGAGE",IF($E643="ATTRIBUE",'ENGAGEMENTS 2026'!AE643,'ENGAGEMENTS 2026'!O643),'ENGAGEMENTS 2026'!AE643))))</f>
        <v>200000</v>
      </c>
      <c r="K643" s="97" t="str">
        <f>IF(ISBLANK('ENGAGEMENTS 2026'!W643),"",'ENGAGEMENTS 2026'!W643)</f>
        <v/>
      </c>
      <c r="L643" s="73" t="str">
        <f t="shared" ca="1" si="20"/>
        <v/>
      </c>
      <c r="M643" t="str">
        <f t="shared" si="21"/>
        <v>Engagé</v>
      </c>
      <c r="N643" t="str">
        <f>IF(ISBLANK('ENGAGEMENTS 2026'!C643),"",'ENGAGEMENTS 2026'!L643)</f>
        <v>Ordinaire</v>
      </c>
      <c r="O643" t="str">
        <f>IF(ISBLANK('ENGAGEMENTS 2026'!C643),"",'ENGAGEMENTS 2026'!M643)</f>
        <v>FONCTIONNEMENT</v>
      </c>
      <c r="P643" t="str">
        <f>IF(ISBLANK('ENGAGEMENTS 2026'!C643),"",'ENGAGEMENTS 2026'!K643)</f>
        <v>GENERAL</v>
      </c>
      <c r="Q643" t="str">
        <f>IF($A643="","",IF(OR($E643="INFRUCTUEUX",$E643="ANNULE"),$A643&amp;"|"&amp;(COUNTIFS($A$2:$A643,$A643,$E$2:$E643,"INFRUCTUEUX")+COUNTIFS($A$2:$A643,$A643,$E$2:$E643,"ANNULE")),""))</f>
        <v/>
      </c>
    </row>
    <row r="644" spans="1:17" x14ac:dyDescent="0.25">
      <c r="A644" t="str">
        <f>IF(ISBLANK('ENGAGEMENTS 2026'!C644),"",IF('ENGAGEMENTS 2026'!C644="DTSI","DCT",'ENGAGEMENTS 2026'!C644))</f>
        <v>DINFOTV</v>
      </c>
      <c r="B644" t="str">
        <f>IF(ISBLANK('ENGAGEMENTS 2026'!C644),"",'ENGAGEMENTS 2026'!D644)</f>
        <v>26000609 CT</v>
      </c>
      <c r="C644" t="str">
        <f>IF(ISBLANK('ENGAGEMENTS 2026'!C644),"",'ENGAGEMENTS 2026'!E644)</f>
        <v>CONTRAT</v>
      </c>
      <c r="D644" t="str">
        <f>IF(ISBLANK('ENGAGEMENTS 2026'!C644),"",'ENGAGEMENTS 2026'!G644)</f>
        <v>Aquisition auprés de REUTERS de services et de droits d'utilisation et de diffusion de contenus d'actualité sur les chaines de télévision et les supports numériques de la SNRT</v>
      </c>
      <c r="E644" t="str">
        <f>IF(ISBLANK('ENGAGEMENTS 2026'!C644),"",'ENGAGEMENTS 2026'!I644)</f>
        <v>EN SIGNATURE</v>
      </c>
      <c r="F644">
        <f>IF(ISBLANK('ENGAGEMENTS 2026'!C644),"",'ENGAGEMENTS 2026'!J644)</f>
        <v>0</v>
      </c>
      <c r="G644" t="str">
        <f>IF(ISBLANK('ENGAGEMENTS 2026'!C644),"",'ENGAGEMENTS 2026'!M644)</f>
        <v>FONCTIONNEMENT</v>
      </c>
      <c r="H644" t="str">
        <f>IF(ISBLANK('ENGAGEMENTS 2026'!C644),"",'ENGAGEMENTS 2026'!AF644)</f>
        <v>EN COURS D'ENGAGEMENT</v>
      </c>
      <c r="I644" t="str">
        <f>IF(ISBLANK('ENGAGEMENTS 2026'!C644),"",'ENGAGEMENTS 2026'!H644)</f>
        <v>EN SIGNATURE</v>
      </c>
      <c r="J644" s="72">
        <f>IF(ISBLANK('ENGAGEMENTS 2026'!C644),"",IF(AND(OR($E644="INFRUCTUEUX",$E644="ANNULE"),$C644="AOO-M"),'ENGAGEMENTS 2026'!P644,IF($H644="EN COURS DE PREENGAGEMENT",'ENGAGEMENTS 2026'!O644,IF($H644="PREENGAGE",IF($E644="ATTRIBUE",'ENGAGEMENTS 2026'!AE644,'ENGAGEMENTS 2026'!O644),'ENGAGEMENTS 2026'!AE644))))</f>
        <v>1082231.3400000001</v>
      </c>
      <c r="K644" s="97" t="str">
        <f>IF(ISBLANK('ENGAGEMENTS 2026'!W644),"",'ENGAGEMENTS 2026'!W644)</f>
        <v/>
      </c>
      <c r="L644" s="73" t="str">
        <f t="shared" ca="1" si="20"/>
        <v/>
      </c>
      <c r="M644" t="str">
        <f t="shared" si="21"/>
        <v>En cours</v>
      </c>
      <c r="N644" t="str">
        <f>IF(ISBLANK('ENGAGEMENTS 2026'!C644),"",'ENGAGEMENTS 2026'!L644)</f>
        <v>Ordinaire</v>
      </c>
      <c r="O644" t="str">
        <f>IF(ISBLANK('ENGAGEMENTS 2026'!C644),"",'ENGAGEMENTS 2026'!M644)</f>
        <v>FONCTIONNEMENT</v>
      </c>
      <c r="P644" t="str">
        <f>IF(ISBLANK('ENGAGEMENTS 2026'!C644),"",'ENGAGEMENTS 2026'!K644)</f>
        <v>GENERAL</v>
      </c>
      <c r="Q644" t="str">
        <f>IF($A644="","",IF(OR($E644="INFRUCTUEUX",$E644="ANNULE"),$A644&amp;"|"&amp;(COUNTIFS($A$2:$A644,$A644,$E$2:$E644,"INFRUCTUEUX")+COUNTIFS($A$2:$A644,$A644,$E$2:$E644,"ANNULE")),""))</f>
        <v/>
      </c>
    </row>
    <row r="645" spans="1:17" x14ac:dyDescent="0.25">
      <c r="A645" t="str">
        <f>IF(ISBLANK('ENGAGEMENTS 2026'!C645),"",IF('ENGAGEMENTS 2026'!C645="DTSI","DCT",'ENGAGEMENTS 2026'!C645))</f>
        <v>TDF-EXP&amp;MAIN</v>
      </c>
      <c r="B645" t="str">
        <f>IF(ISBLANK('ENGAGEMENTS 2026'!C645),"",'ENGAGEMENTS 2026'!D645)</f>
        <v>66AOM/SNRT/2026</v>
      </c>
      <c r="C645" t="str">
        <f>IF(ISBLANK('ENGAGEMENTS 2026'!C645),"",'ENGAGEMENTS 2026'!E645)</f>
        <v>AOO-M</v>
      </c>
      <c r="D645" t="str">
        <f>IF(ISBLANK('ENGAGEMENTS 2026'!C645),"",'ENGAGEMENTS 2026'!G645)</f>
        <v>Fourniture des modules et pièces de rechange pour les émetteurs FM 10 KW et 5 KW de marque RFE</v>
      </c>
      <c r="E645" t="str">
        <f>IF(ISBLANK('ENGAGEMENTS 2026'!C645),"",'ENGAGEMENTS 2026'!I645)</f>
        <v>PHASE AOO</v>
      </c>
      <c r="F645">
        <f>IF(ISBLANK('ENGAGEMENTS 2026'!C645),"",'ENGAGEMENTS 2026'!J645)</f>
        <v>0</v>
      </c>
      <c r="G645" t="str">
        <f>IF(ISBLANK('ENGAGEMENTS 2026'!C645),"",'ENGAGEMENTS 2026'!M645)</f>
        <v>FONCTIONNEMENT</v>
      </c>
      <c r="H645" t="str">
        <f>IF(ISBLANK('ENGAGEMENTS 2026'!C645),"",'ENGAGEMENTS 2026'!AF645)</f>
        <v>PREENGAGE</v>
      </c>
      <c r="I645" t="str">
        <f>IF(ISBLANK('ENGAGEMENTS 2026'!C645),"",'ENGAGEMENTS 2026'!H645)</f>
        <v>VALIDE</v>
      </c>
      <c r="J645" s="72">
        <f>IF(ISBLANK('ENGAGEMENTS 2026'!C645),"",IF(AND(OR($E645="INFRUCTUEUX",$E645="ANNULE"),$C645="AOO-M"),'ENGAGEMENTS 2026'!P645,IF($H645="EN COURS DE PREENGAGEMENT",'ENGAGEMENTS 2026'!O645,IF($H645="PREENGAGE",IF($E645="ATTRIBUE",'ENGAGEMENTS 2026'!AE645,'ENGAGEMENTS 2026'!O645),'ENGAGEMENTS 2026'!AE645))))</f>
        <v>3535056</v>
      </c>
      <c r="K645" s="97" t="str">
        <f>IF(ISBLANK('ENGAGEMENTS 2026'!W645),"",'ENGAGEMENTS 2026'!W645)</f>
        <v/>
      </c>
      <c r="L645" s="73" t="str">
        <f t="shared" ca="1" si="20"/>
        <v/>
      </c>
      <c r="M645" t="str">
        <f t="shared" si="21"/>
        <v>En cours</v>
      </c>
      <c r="N645" t="str">
        <f>IF(ISBLANK('ENGAGEMENTS 2026'!C645),"",'ENGAGEMENTS 2026'!L645)</f>
        <v>Ordinaire</v>
      </c>
      <c r="O645" t="str">
        <f>IF(ISBLANK('ENGAGEMENTS 2026'!C645),"",'ENGAGEMENTS 2026'!M645)</f>
        <v>FONCTIONNEMENT</v>
      </c>
      <c r="P645" t="str">
        <f>IF(ISBLANK('ENGAGEMENTS 2026'!C645),"",'ENGAGEMENTS 2026'!K645)</f>
        <v>GENERAL</v>
      </c>
      <c r="Q645" t="str">
        <f>IF($A645="","",IF(OR($E645="INFRUCTUEUX",$E645="ANNULE"),$A645&amp;"|"&amp;(COUNTIFS($A$2:$A645,$A645,$E$2:$E645,"INFRUCTUEUX")+COUNTIFS($A$2:$A645,$A645,$E$2:$E645,"ANNULE")),""))</f>
        <v/>
      </c>
    </row>
    <row r="646" spans="1:17" x14ac:dyDescent="0.25">
      <c r="A646" t="str">
        <f>IF(ISBLANK('ENGAGEMENTS 2026'!C646),"",IF('ENGAGEMENTS 2026'!C646="DTSI","DCT",'ENGAGEMENTS 2026'!C646))</f>
        <v>DPMG</v>
      </c>
      <c r="B646" t="str">
        <f>IF(ISBLANK('ENGAGEMENTS 2026'!C646),"",'ENGAGEMENTS 2026'!D646)</f>
        <v>42AOM/SNRT/2026</v>
      </c>
      <c r="C646" t="str">
        <f>IF(ISBLANK('ENGAGEMENTS 2026'!C646),"",'ENGAGEMENTS 2026'!E646)</f>
        <v>AOO-M</v>
      </c>
      <c r="D646" t="str">
        <f>IF(ISBLANK('ENGAGEMENTS 2026'!C646),"",'ENGAGEMENTS 2026'!G646)</f>
        <v>Maintenance et entretien des onduleurs (Pièce et main d’œuvre) : Onduleurs au niveau des sites de la SNRT Rabat, Casablanca et stations régionales Radio-Poste de transformation MT/BT situé au niveau de la station TV Ain Chok à Casablanca de la SNRT</v>
      </c>
      <c r="E646" t="str">
        <f>IF(ISBLANK('ENGAGEMENTS 2026'!C646),"",'ENGAGEMENTS 2026'!I646)</f>
        <v>PHASE AOO</v>
      </c>
      <c r="F646">
        <f>IF(ISBLANK('ENGAGEMENTS 2026'!C646),"",'ENGAGEMENTS 2026'!J646)</f>
        <v>0</v>
      </c>
      <c r="G646" t="str">
        <f>IF(ISBLANK('ENGAGEMENTS 2026'!C646),"",'ENGAGEMENTS 2026'!M646)</f>
        <v>FONCTIONNEMENT</v>
      </c>
      <c r="H646" t="str">
        <f>IF(ISBLANK('ENGAGEMENTS 2026'!C646),"",'ENGAGEMENTS 2026'!AF646)</f>
        <v>PREENGAGE</v>
      </c>
      <c r="I646" t="str">
        <f>IF(ISBLANK('ENGAGEMENTS 2026'!C646),"",'ENGAGEMENTS 2026'!H646)</f>
        <v>VALIDE</v>
      </c>
      <c r="J646" s="72">
        <f>IF(ISBLANK('ENGAGEMENTS 2026'!C646),"",IF(AND(OR($E646="INFRUCTUEUX",$E646="ANNULE"),$C646="AOO-M"),'ENGAGEMENTS 2026'!P646,IF($H646="EN COURS DE PREENGAGEMENT",'ENGAGEMENTS 2026'!O646,IF($H646="PREENGAGE",IF($E646="ATTRIBUE",'ENGAGEMENTS 2026'!AE646,'ENGAGEMENTS 2026'!O646),'ENGAGEMENTS 2026'!AE646))))</f>
        <v>876000</v>
      </c>
      <c r="K646" s="97" t="str">
        <f>IF(ISBLANK('ENGAGEMENTS 2026'!W646),"",'ENGAGEMENTS 2026'!W646)</f>
        <v/>
      </c>
      <c r="L646" s="73" t="str">
        <f t="shared" ca="1" si="20"/>
        <v/>
      </c>
      <c r="M646" t="str">
        <f t="shared" si="21"/>
        <v>En cours</v>
      </c>
      <c r="N646" t="str">
        <f>IF(ISBLANK('ENGAGEMENTS 2026'!C646),"",'ENGAGEMENTS 2026'!L646)</f>
        <v>Ordinaire</v>
      </c>
      <c r="O646" t="str">
        <f>IF(ISBLANK('ENGAGEMENTS 2026'!C646),"",'ENGAGEMENTS 2026'!M646)</f>
        <v>FONCTIONNEMENT</v>
      </c>
      <c r="P646" t="str">
        <f>IF(ISBLANK('ENGAGEMENTS 2026'!C646),"",'ENGAGEMENTS 2026'!K646)</f>
        <v>GENERAL</v>
      </c>
      <c r="Q646" t="str">
        <f>IF($A646="","",IF(OR($E646="INFRUCTUEUX",$E646="ANNULE"),$A646&amp;"|"&amp;(COUNTIFS($A$2:$A646,$A646,$E$2:$E646,"INFRUCTUEUX")+COUNTIFS($A$2:$A646,$A646,$E$2:$E646,"ANNULE")),""))</f>
        <v/>
      </c>
    </row>
    <row r="647" spans="1:17" x14ac:dyDescent="0.25">
      <c r="A647" t="str">
        <f>IF(ISBLANK('ENGAGEMENTS 2026'!C647),"",IF('ENGAGEMENTS 2026'!C647="DTSI","DCT",'ENGAGEMENTS 2026'!C647))</f>
        <v>ARRIYADIA</v>
      </c>
      <c r="B647" t="str">
        <f>IF(ISBLANK('ENGAGEMENTS 2026'!C647),"",'ENGAGEMENTS 2026'!D647)</f>
        <v>26000549CT</v>
      </c>
      <c r="C647" t="str">
        <f>IF(ISBLANK('ENGAGEMENTS 2026'!C647),"",'ENGAGEMENTS 2026'!E647)</f>
        <v>CONTRAT</v>
      </c>
      <c r="D647" t="str">
        <f>IF(ISBLANK('ENGAGEMENTS 2026'!C647),"",'ENGAGEMENTS 2026'!G647)</f>
        <v>Achat des droits sportifs des jeux méditerranéens et des jeux méditerrannéens de plage</v>
      </c>
      <c r="E647" t="str">
        <f>IF(ISBLANK('ENGAGEMENTS 2026'!C647),"",'ENGAGEMENTS 2026'!I647)</f>
        <v>APPROUVE</v>
      </c>
      <c r="F647">
        <f>IF(ISBLANK('ENGAGEMENTS 2026'!C647),"",'ENGAGEMENTS 2026'!J647)</f>
        <v>0</v>
      </c>
      <c r="G647" t="str">
        <f>IF(ISBLANK('ENGAGEMENTS 2026'!C647),"",'ENGAGEMENTS 2026'!M647)</f>
        <v>FONCTIONNEMENT</v>
      </c>
      <c r="H647" t="str">
        <f>IF(ISBLANK('ENGAGEMENTS 2026'!C647),"",'ENGAGEMENTS 2026'!AF647)</f>
        <v>ENGAGE</v>
      </c>
      <c r="I647" t="str">
        <f>IF(ISBLANK('ENGAGEMENTS 2026'!C647),"",'ENGAGEMENTS 2026'!H647)</f>
        <v>VALIDE</v>
      </c>
      <c r="J647" s="72">
        <f>IF(ISBLANK('ENGAGEMENTS 2026'!C647),"",IF(AND(OR($E647="INFRUCTUEUX",$E647="ANNULE"),$C647="AOO-M"),'ENGAGEMENTS 2026'!P647,IF($H647="EN COURS DE PREENGAGEMENT",'ENGAGEMENTS 2026'!O647,IF($H647="PREENGAGE",IF($E647="ATTRIBUE",'ENGAGEMENTS 2026'!AE647,'ENGAGEMENTS 2026'!O647),'ENGAGEMENTS 2026'!AE647))))</f>
        <v>534310</v>
      </c>
      <c r="K647" s="97" t="str">
        <f>IF(ISBLANK('ENGAGEMENTS 2026'!W647),"",'ENGAGEMENTS 2026'!W647)</f>
        <v/>
      </c>
      <c r="L647" s="73" t="str">
        <f t="shared" ca="1" si="20"/>
        <v/>
      </c>
      <c r="M647" t="str">
        <f t="shared" si="21"/>
        <v>Engagé</v>
      </c>
      <c r="N647" t="str">
        <f>IF(ISBLANK('ENGAGEMENTS 2026'!C647),"",'ENGAGEMENTS 2026'!L647)</f>
        <v>Ordinaire</v>
      </c>
      <c r="O647" t="str">
        <f>IF(ISBLANK('ENGAGEMENTS 2026'!C647),"",'ENGAGEMENTS 2026'!M647)</f>
        <v>FONCTIONNEMENT</v>
      </c>
      <c r="P647" t="str">
        <f>IF(ISBLANK('ENGAGEMENTS 2026'!C647),"",'ENGAGEMENTS 2026'!K647)</f>
        <v>GENERAL</v>
      </c>
      <c r="Q647" t="str">
        <f>IF($A647="","",IF(OR($E647="INFRUCTUEUX",$E647="ANNULE"),$A647&amp;"|"&amp;(COUNTIFS($A$2:$A647,$A647,$E$2:$E647,"INFRUCTUEUX")+COUNTIFS($A$2:$A647,$A647,$E$2:$E647,"ANNULE")),""))</f>
        <v/>
      </c>
    </row>
    <row r="648" spans="1:17" x14ac:dyDescent="0.25">
      <c r="A648" t="str">
        <f>IF(ISBLANK('ENGAGEMENTS 2026'!C648),"",IF('ENGAGEMENTS 2026'!C648="DTSI","DCT",'ENGAGEMENTS 2026'!C648))</f>
        <v>DCPA</v>
      </c>
      <c r="B648" t="str">
        <f>IF(ISBLANK('ENGAGEMENTS 2026'!C648),"",'ENGAGEMENTS 2026'!D648)</f>
        <v>425CT/SNRT/2026</v>
      </c>
      <c r="C648" t="str">
        <f>IF(ISBLANK('ENGAGEMENTS 2026'!C648),"",'ENGAGEMENTS 2026'!E648)</f>
        <v>AOO-CT</v>
      </c>
      <c r="D648" t="str">
        <f>IF(ISBLANK('ENGAGEMENTS 2026'!C648),"",'ENGAGEMENTS 2026'!G648)</f>
        <v>Documentaire - MIN SOUK L SOUK</v>
      </c>
      <c r="E648" t="str">
        <f>IF(ISBLANK('ENGAGEMENTS 2026'!C648),"",'ENGAGEMENTS 2026'!I648)</f>
        <v>EN SIGNATURE</v>
      </c>
      <c r="F648">
        <f>IF(ISBLANK('ENGAGEMENTS 2026'!C648),"",'ENGAGEMENTS 2026'!J648)</f>
        <v>0</v>
      </c>
      <c r="G648" t="str">
        <f>IF(ISBLANK('ENGAGEMENTS 2026'!C648),"",'ENGAGEMENTS 2026'!M648)</f>
        <v>FONCTIONNEMENT</v>
      </c>
      <c r="H648" t="str">
        <f>IF(ISBLANK('ENGAGEMENTS 2026'!C648),"",'ENGAGEMENTS 2026'!AF648)</f>
        <v>ENGAGE</v>
      </c>
      <c r="I648" t="str">
        <f>IF(ISBLANK('ENGAGEMENTS 2026'!C648),"",'ENGAGEMENTS 2026'!H648)</f>
        <v>EN SIGNATURE</v>
      </c>
      <c r="J648" s="72">
        <f>IF(ISBLANK('ENGAGEMENTS 2026'!C648),"",IF(AND(OR($E648="INFRUCTUEUX",$E648="ANNULE"),$C648="AOO-M"),'ENGAGEMENTS 2026'!P648,IF($H648="EN COURS DE PREENGAGEMENT",'ENGAGEMENTS 2026'!O648,IF($H648="PREENGAGE",IF($E648="ATTRIBUE",'ENGAGEMENTS 2026'!AE648,'ENGAGEMENTS 2026'!O648),'ENGAGEMENTS 2026'!AE648))))</f>
        <v>3339840</v>
      </c>
      <c r="K648" s="97" t="str">
        <f>IF(ISBLANK('ENGAGEMENTS 2026'!W648),"",'ENGAGEMENTS 2026'!W648)</f>
        <v/>
      </c>
      <c r="L648" s="73" t="str">
        <f t="shared" ca="1" si="20"/>
        <v/>
      </c>
      <c r="M648" t="str">
        <f t="shared" si="21"/>
        <v>Engagé</v>
      </c>
      <c r="N648" t="str">
        <f>IF(ISBLANK('ENGAGEMENTS 2026'!C648),"",'ENGAGEMENTS 2026'!L648)</f>
        <v>Ordinaire</v>
      </c>
      <c r="O648" t="str">
        <f>IF(ISBLANK('ENGAGEMENTS 2026'!C648),"",'ENGAGEMENTS 2026'!M648)</f>
        <v>FONCTIONNEMENT</v>
      </c>
      <c r="P648" t="str">
        <f>IF(ISBLANK('ENGAGEMENTS 2026'!C648),"",'ENGAGEMENTS 2026'!K648)</f>
        <v>GENERAL</v>
      </c>
      <c r="Q648" t="str">
        <f>IF($A648="","",IF(OR($E648="INFRUCTUEUX",$E648="ANNULE"),$A648&amp;"|"&amp;(COUNTIFS($A$2:$A648,$A648,$E$2:$E648,"INFRUCTUEUX")+COUNTIFS($A$2:$A648,$A648,$E$2:$E648,"ANNULE")),""))</f>
        <v/>
      </c>
    </row>
    <row r="649" spans="1:17" x14ac:dyDescent="0.25">
      <c r="A649" t="str">
        <f>IF(ISBLANK('ENGAGEMENTS 2026'!C649),"",IF('ENGAGEMENTS 2026'!C649="DTSI","DCT",'ENGAGEMENTS 2026'!C649))</f>
        <v>DCPA</v>
      </c>
      <c r="B649" t="str">
        <f>IF(ISBLANK('ENGAGEMENTS 2026'!C649),"",'ENGAGEMENTS 2026'!D649)</f>
        <v>422CT/SNRT/2026</v>
      </c>
      <c r="C649" t="str">
        <f>IF(ISBLANK('ENGAGEMENTS 2026'!C649),"",'ENGAGEMENTS 2026'!E649)</f>
        <v>AOO-CT</v>
      </c>
      <c r="D649" t="str">
        <f>IF(ISBLANK('ENGAGEMENTS 2026'!C649),"",'ENGAGEMENTS 2026'!G649)</f>
        <v>Documentaire - AMOUDOU</v>
      </c>
      <c r="E649" t="str">
        <f>IF(ISBLANK('ENGAGEMENTS 2026'!C649),"",'ENGAGEMENTS 2026'!I649)</f>
        <v>EN SIGNATURE</v>
      </c>
      <c r="F649">
        <f>IF(ISBLANK('ENGAGEMENTS 2026'!C649),"",'ENGAGEMENTS 2026'!J649)</f>
        <v>0</v>
      </c>
      <c r="G649" t="str">
        <f>IF(ISBLANK('ENGAGEMENTS 2026'!C649),"",'ENGAGEMENTS 2026'!M649)</f>
        <v>FONCTIONNEMENT</v>
      </c>
      <c r="H649" t="str">
        <f>IF(ISBLANK('ENGAGEMENTS 2026'!C649),"",'ENGAGEMENTS 2026'!AF649)</f>
        <v>EN COURS D'ENGAGEMENT</v>
      </c>
      <c r="I649" t="str">
        <f>IF(ISBLANK('ENGAGEMENTS 2026'!C649),"",'ENGAGEMENTS 2026'!H649)</f>
        <v>EN SIGNATURE</v>
      </c>
      <c r="J649" s="72">
        <f>IF(ISBLANK('ENGAGEMENTS 2026'!C649),"",IF(AND(OR($E649="INFRUCTUEUX",$E649="ANNULE"),$C649="AOO-M"),'ENGAGEMENTS 2026'!P649,IF($H649="EN COURS DE PREENGAGEMENT",'ENGAGEMENTS 2026'!O649,IF($H649="PREENGAGE",IF($E649="ATTRIBUE",'ENGAGEMENTS 2026'!AE649,'ENGAGEMENTS 2026'!O649),'ENGAGEMENTS 2026'!AE649))))</f>
        <v>3581536</v>
      </c>
      <c r="K649" s="97" t="str">
        <f>IF(ISBLANK('ENGAGEMENTS 2026'!W649),"",'ENGAGEMENTS 2026'!W649)</f>
        <v/>
      </c>
      <c r="L649" s="73" t="str">
        <f t="shared" ca="1" si="20"/>
        <v/>
      </c>
      <c r="M649" t="str">
        <f t="shared" si="21"/>
        <v>En cours</v>
      </c>
      <c r="N649" t="str">
        <f>IF(ISBLANK('ENGAGEMENTS 2026'!C649),"",'ENGAGEMENTS 2026'!L649)</f>
        <v>Ordinaire</v>
      </c>
      <c r="O649" t="str">
        <f>IF(ISBLANK('ENGAGEMENTS 2026'!C649),"",'ENGAGEMENTS 2026'!M649)</f>
        <v>FONCTIONNEMENT</v>
      </c>
      <c r="P649" t="str">
        <f>IF(ISBLANK('ENGAGEMENTS 2026'!C649),"",'ENGAGEMENTS 2026'!K649)</f>
        <v>GENERAL</v>
      </c>
      <c r="Q649" t="str">
        <f>IF($A649="","",IF(OR($E649="INFRUCTUEUX",$E649="ANNULE"),$A649&amp;"|"&amp;(COUNTIFS($A$2:$A649,$A649,$E$2:$E649,"INFRUCTUEUX")+COUNTIFS($A$2:$A649,$A649,$E$2:$E649,"ANNULE")),""))</f>
        <v/>
      </c>
    </row>
    <row r="650" spans="1:17" x14ac:dyDescent="0.25">
      <c r="A650" t="str">
        <f>IF(ISBLANK('ENGAGEMENTS 2026'!C650),"",IF('ENGAGEMENTS 2026'!C650="DTSI","DCT",'ENGAGEMENTS 2026'!C650))</f>
        <v>DCPA</v>
      </c>
      <c r="B650" t="str">
        <f>IF(ISBLANK('ENGAGEMENTS 2026'!C650),"",'ENGAGEMENTS 2026'!D650)</f>
        <v>421CT/SNRT/2026</v>
      </c>
      <c r="C650" t="str">
        <f>IF(ISBLANK('ENGAGEMENTS 2026'!C650),"",'ENGAGEMENTS 2026'!E650)</f>
        <v>AOO-CT</v>
      </c>
      <c r="D650" t="str">
        <f>IF(ISBLANK('ENGAGEMENTS 2026'!C650),"",'ENGAGEMENTS 2026'!G650)</f>
        <v>Documentaire - AMALLAY</v>
      </c>
      <c r="E650" t="str">
        <f>IF(ISBLANK('ENGAGEMENTS 2026'!C650),"",'ENGAGEMENTS 2026'!I650)</f>
        <v>EN SIGNATURE</v>
      </c>
      <c r="F650">
        <f>IF(ISBLANK('ENGAGEMENTS 2026'!C650),"",'ENGAGEMENTS 2026'!J650)</f>
        <v>0</v>
      </c>
      <c r="G650" t="str">
        <f>IF(ISBLANK('ENGAGEMENTS 2026'!C650),"",'ENGAGEMENTS 2026'!M650)</f>
        <v>FONCTIONNEMENT</v>
      </c>
      <c r="H650" t="str">
        <f>IF(ISBLANK('ENGAGEMENTS 2026'!C650),"",'ENGAGEMENTS 2026'!AF650)</f>
        <v>ENGAGE</v>
      </c>
      <c r="I650" t="str">
        <f>IF(ISBLANK('ENGAGEMENTS 2026'!C650),"",'ENGAGEMENTS 2026'!H650)</f>
        <v>EN SIGNATURE</v>
      </c>
      <c r="J650" s="72">
        <f>IF(ISBLANK('ENGAGEMENTS 2026'!C650),"",IF(AND(OR($E650="INFRUCTUEUX",$E650="ANNULE"),$C650="AOO-M"),'ENGAGEMENTS 2026'!P650,IF($H650="EN COURS DE PREENGAGEMENT",'ENGAGEMENTS 2026'!O650,IF($H650="PREENGAGE",IF($E650="ATTRIBUE",'ENGAGEMENTS 2026'!AE650,'ENGAGEMENTS 2026'!O650),'ENGAGEMENTS 2026'!AE650))))</f>
        <v>4086096</v>
      </c>
      <c r="K650" s="97" t="str">
        <f>IF(ISBLANK('ENGAGEMENTS 2026'!W650),"",'ENGAGEMENTS 2026'!W650)</f>
        <v/>
      </c>
      <c r="L650" s="73" t="str">
        <f t="shared" ca="1" si="20"/>
        <v/>
      </c>
      <c r="M650" t="str">
        <f t="shared" si="21"/>
        <v>Engagé</v>
      </c>
      <c r="N650" t="str">
        <f>IF(ISBLANK('ENGAGEMENTS 2026'!C650),"",'ENGAGEMENTS 2026'!L650)</f>
        <v>Ordinaire</v>
      </c>
      <c r="O650" t="str">
        <f>IF(ISBLANK('ENGAGEMENTS 2026'!C650),"",'ENGAGEMENTS 2026'!M650)</f>
        <v>FONCTIONNEMENT</v>
      </c>
      <c r="P650" t="str">
        <f>IF(ISBLANK('ENGAGEMENTS 2026'!C650),"",'ENGAGEMENTS 2026'!K650)</f>
        <v>GENERAL</v>
      </c>
      <c r="Q650" t="str">
        <f>IF($A650="","",IF(OR($E650="INFRUCTUEUX",$E650="ANNULE"),$A650&amp;"|"&amp;(COUNTIFS($A$2:$A650,$A650,$E$2:$E650,"INFRUCTUEUX")+COUNTIFS($A$2:$A650,$A650,$E$2:$E650,"ANNULE")),""))</f>
        <v/>
      </c>
    </row>
    <row r="651" spans="1:17" x14ac:dyDescent="0.25">
      <c r="A651" t="str">
        <f>IF(ISBLANK('ENGAGEMENTS 2026'!C651),"",IF('ENGAGEMENTS 2026'!C651="DTSI","DCT",'ENGAGEMENTS 2026'!C651))</f>
        <v>DCPA</v>
      </c>
      <c r="B651" t="str">
        <f>IF(ISBLANK('ENGAGEMENTS 2026'!C651),"",'ENGAGEMENTS 2026'!D651)</f>
        <v>423CT/SNRT/2026</v>
      </c>
      <c r="C651" t="str">
        <f>IF(ISBLANK('ENGAGEMENTS 2026'!C651),"",'ENGAGEMENTS 2026'!E651)</f>
        <v>AOO-CT</v>
      </c>
      <c r="D651" t="str">
        <f>IF(ISBLANK('ENGAGEMENTS 2026'!C651),"",'ENGAGEMENTS 2026'!G651)</f>
        <v>Docu-fiction - MOUDAWALA</v>
      </c>
      <c r="E651" t="str">
        <f>IF(ISBLANK('ENGAGEMENTS 2026'!C651),"",'ENGAGEMENTS 2026'!I651)</f>
        <v>EN SIGNATURE</v>
      </c>
      <c r="F651">
        <f>IF(ISBLANK('ENGAGEMENTS 2026'!C651),"",'ENGAGEMENTS 2026'!J651)</f>
        <v>0</v>
      </c>
      <c r="G651" t="str">
        <f>IF(ISBLANK('ENGAGEMENTS 2026'!C651),"",'ENGAGEMENTS 2026'!M651)</f>
        <v>FONCTIONNEMENT</v>
      </c>
      <c r="H651" t="str">
        <f>IF(ISBLANK('ENGAGEMENTS 2026'!C651),"",'ENGAGEMENTS 2026'!AF651)</f>
        <v>ENGAGE</v>
      </c>
      <c r="I651" t="str">
        <f>IF(ISBLANK('ENGAGEMENTS 2026'!C651),"",'ENGAGEMENTS 2026'!H651)</f>
        <v>EN SIGNATURE</v>
      </c>
      <c r="J651" s="72">
        <f>IF(ISBLANK('ENGAGEMENTS 2026'!C651),"",IF(AND(OR($E651="INFRUCTUEUX",$E651="ANNULE"),$C651="AOO-M"),'ENGAGEMENTS 2026'!P651,IF($H651="EN COURS DE PREENGAGEMENT",'ENGAGEMENTS 2026'!O651,IF($H651="PREENGAGE",IF($E651="ATTRIBUE",'ENGAGEMENTS 2026'!AE651,'ENGAGEMENTS 2026'!O651),'ENGAGEMENTS 2026'!AE651))))</f>
        <v>4682294.4119999995</v>
      </c>
      <c r="K651" s="97" t="str">
        <f>IF(ISBLANK('ENGAGEMENTS 2026'!W651),"",'ENGAGEMENTS 2026'!W651)</f>
        <v/>
      </c>
      <c r="L651" s="73" t="str">
        <f t="shared" ca="1" si="20"/>
        <v/>
      </c>
      <c r="M651" t="str">
        <f t="shared" si="21"/>
        <v>Engagé</v>
      </c>
      <c r="N651" t="str">
        <f>IF(ISBLANK('ENGAGEMENTS 2026'!C651),"",'ENGAGEMENTS 2026'!L651)</f>
        <v>Ordinaire</v>
      </c>
      <c r="O651" t="str">
        <f>IF(ISBLANK('ENGAGEMENTS 2026'!C651),"",'ENGAGEMENTS 2026'!M651)</f>
        <v>FONCTIONNEMENT</v>
      </c>
      <c r="P651" t="str">
        <f>IF(ISBLANK('ENGAGEMENTS 2026'!C651),"",'ENGAGEMENTS 2026'!K651)</f>
        <v>GENERAL</v>
      </c>
      <c r="Q651" t="str">
        <f>IF($A651="","",IF(OR($E651="INFRUCTUEUX",$E651="ANNULE"),$A651&amp;"|"&amp;(COUNTIFS($A$2:$A651,$A651,$E$2:$E651,"INFRUCTUEUX")+COUNTIFS($A$2:$A651,$A651,$E$2:$E651,"ANNULE")),""))</f>
        <v/>
      </c>
    </row>
    <row r="652" spans="1:17" x14ac:dyDescent="0.25">
      <c r="A652" t="str">
        <f>IF(ISBLANK('ENGAGEMENTS 2026'!C652),"",IF('ENGAGEMENTS 2026'!C652="DTSI","DCT",'ENGAGEMENTS 2026'!C652))</f>
        <v>DCPA</v>
      </c>
      <c r="B652" t="str">
        <f>IF(ISBLANK('ENGAGEMENTS 2026'!C652),"",'ENGAGEMENTS 2026'!D652)</f>
        <v>417CT/SNRT/2026</v>
      </c>
      <c r="C652" t="str">
        <f>IF(ISBLANK('ENGAGEMENTS 2026'!C652),"",'ENGAGEMENTS 2026'!E652)</f>
        <v>AOO-CT</v>
      </c>
      <c r="D652" t="str">
        <f>IF(ISBLANK('ENGAGEMENTS 2026'!C652),"",'ENGAGEMENTS 2026'!G652)</f>
        <v>Docu-fiction - ABAK ATTOURATH</v>
      </c>
      <c r="E652" t="str">
        <f>IF(ISBLANK('ENGAGEMENTS 2026'!C652),"",'ENGAGEMENTS 2026'!I652)</f>
        <v>EN SIGNATURE</v>
      </c>
      <c r="F652">
        <f>IF(ISBLANK('ENGAGEMENTS 2026'!C652),"",'ENGAGEMENTS 2026'!J652)</f>
        <v>0</v>
      </c>
      <c r="G652" t="str">
        <f>IF(ISBLANK('ENGAGEMENTS 2026'!C652),"",'ENGAGEMENTS 2026'!M652)</f>
        <v>FONCTIONNEMENT</v>
      </c>
      <c r="H652" t="str">
        <f>IF(ISBLANK('ENGAGEMENTS 2026'!C652),"",'ENGAGEMENTS 2026'!AF652)</f>
        <v>ENGAGE</v>
      </c>
      <c r="I652" t="str">
        <f>IF(ISBLANK('ENGAGEMENTS 2026'!C652),"",'ENGAGEMENTS 2026'!H652)</f>
        <v>EN SIGNATURE</v>
      </c>
      <c r="J652" s="72">
        <f>IF(ISBLANK('ENGAGEMENTS 2026'!C652),"",IF(AND(OR($E652="INFRUCTUEUX",$E652="ANNULE"),$C652="AOO-M"),'ENGAGEMENTS 2026'!P652,IF($H652="EN COURS DE PREENGAGEMENT",'ENGAGEMENTS 2026'!O652,IF($H652="PREENGAGE",IF($E652="ATTRIBUE",'ENGAGEMENTS 2026'!AE652,'ENGAGEMENTS 2026'!O652),'ENGAGEMENTS 2026'!AE652))))</f>
        <v>4921728</v>
      </c>
      <c r="K652" s="97" t="str">
        <f>IF(ISBLANK('ENGAGEMENTS 2026'!W652),"",'ENGAGEMENTS 2026'!W652)</f>
        <v/>
      </c>
      <c r="L652" s="73" t="str">
        <f t="shared" ca="1" si="20"/>
        <v/>
      </c>
      <c r="M652" t="str">
        <f t="shared" si="21"/>
        <v>Engagé</v>
      </c>
      <c r="N652" t="str">
        <f>IF(ISBLANK('ENGAGEMENTS 2026'!C652),"",'ENGAGEMENTS 2026'!L652)</f>
        <v>Ordinaire</v>
      </c>
      <c r="O652" t="str">
        <f>IF(ISBLANK('ENGAGEMENTS 2026'!C652),"",'ENGAGEMENTS 2026'!M652)</f>
        <v>FONCTIONNEMENT</v>
      </c>
      <c r="P652" t="str">
        <f>IF(ISBLANK('ENGAGEMENTS 2026'!C652),"",'ENGAGEMENTS 2026'!K652)</f>
        <v>GENERAL</v>
      </c>
      <c r="Q652" t="str">
        <f>IF($A652="","",IF(OR($E652="INFRUCTUEUX",$E652="ANNULE"),$A652&amp;"|"&amp;(COUNTIFS($A$2:$A652,$A652,$E$2:$E652,"INFRUCTUEUX")+COUNTIFS($A$2:$A652,$A652,$E$2:$E652,"ANNULE")),""))</f>
        <v/>
      </c>
    </row>
    <row r="653" spans="1:17" x14ac:dyDescent="0.25">
      <c r="A653" t="str">
        <f>IF(ISBLANK('ENGAGEMENTS 2026'!C653),"",IF('ENGAGEMENTS 2026'!C653="DTSI","DCT",'ENGAGEMENTS 2026'!C653))</f>
        <v>DCPA</v>
      </c>
      <c r="B653" t="str">
        <f>IF(ISBLANK('ENGAGEMENTS 2026'!C653),"",'ENGAGEMENTS 2026'!D653)</f>
        <v>430CT/SNRT/2026</v>
      </c>
      <c r="C653" t="str">
        <f>IF(ISBLANK('ENGAGEMENTS 2026'!C653),"",'ENGAGEMENTS 2026'!E653)</f>
        <v>AOO-CT</v>
      </c>
      <c r="D653" t="str">
        <f>IF(ISBLANK('ENGAGEMENTS 2026'!C653),"",'ENGAGEMENTS 2026'!G653)</f>
        <v>Emission Téléréalité - MATIHCH AALA LBAL</v>
      </c>
      <c r="E653" t="str">
        <f>IF(ISBLANK('ENGAGEMENTS 2026'!C653),"",'ENGAGEMENTS 2026'!I653)</f>
        <v>EN SIGNATURE</v>
      </c>
      <c r="F653">
        <f>IF(ISBLANK('ENGAGEMENTS 2026'!C653),"",'ENGAGEMENTS 2026'!J653)</f>
        <v>0</v>
      </c>
      <c r="G653" t="str">
        <f>IF(ISBLANK('ENGAGEMENTS 2026'!C653),"",'ENGAGEMENTS 2026'!M653)</f>
        <v>FONCTIONNEMENT</v>
      </c>
      <c r="H653" t="str">
        <f>IF(ISBLANK('ENGAGEMENTS 2026'!C653),"",'ENGAGEMENTS 2026'!AF653)</f>
        <v>ENGAGE</v>
      </c>
      <c r="I653" t="str">
        <f>IF(ISBLANK('ENGAGEMENTS 2026'!C653),"",'ENGAGEMENTS 2026'!H653)</f>
        <v>EN SIGNATURE</v>
      </c>
      <c r="J653" s="72">
        <f>IF(ISBLANK('ENGAGEMENTS 2026'!C653),"",IF(AND(OR($E653="INFRUCTUEUX",$E653="ANNULE"),$C653="AOO-M"),'ENGAGEMENTS 2026'!P653,IF($H653="EN COURS DE PREENGAGEMENT",'ENGAGEMENTS 2026'!O653,IF($H653="PREENGAGE",IF($E653="ATTRIBUE",'ENGAGEMENTS 2026'!AE653,'ENGAGEMENTS 2026'!O653),'ENGAGEMENTS 2026'!AE653))))</f>
        <v>1752576</v>
      </c>
      <c r="K653" s="97" t="str">
        <f>IF(ISBLANK('ENGAGEMENTS 2026'!W653),"",'ENGAGEMENTS 2026'!W653)</f>
        <v/>
      </c>
      <c r="L653" s="73" t="str">
        <f t="shared" ca="1" si="20"/>
        <v/>
      </c>
      <c r="M653" t="str">
        <f t="shared" si="21"/>
        <v>Engagé</v>
      </c>
      <c r="N653" t="str">
        <f>IF(ISBLANK('ENGAGEMENTS 2026'!C653),"",'ENGAGEMENTS 2026'!L653)</f>
        <v>Ordinaire</v>
      </c>
      <c r="O653" t="str">
        <f>IF(ISBLANK('ENGAGEMENTS 2026'!C653),"",'ENGAGEMENTS 2026'!M653)</f>
        <v>FONCTIONNEMENT</v>
      </c>
      <c r="P653" t="str">
        <f>IF(ISBLANK('ENGAGEMENTS 2026'!C653),"",'ENGAGEMENTS 2026'!K653)</f>
        <v>GENERAL</v>
      </c>
      <c r="Q653" t="str">
        <f>IF($A653="","",IF(OR($E653="INFRUCTUEUX",$E653="ANNULE"),$A653&amp;"|"&amp;(COUNTIFS($A$2:$A653,$A653,$E$2:$E653,"INFRUCTUEUX")+COUNTIFS($A$2:$A653,$A653,$E$2:$E653,"ANNULE")),""))</f>
        <v/>
      </c>
    </row>
    <row r="654" spans="1:17" x14ac:dyDescent="0.25">
      <c r="A654" t="str">
        <f>IF(ISBLANK('ENGAGEMENTS 2026'!C654),"",IF('ENGAGEMENTS 2026'!C654="DTSI","DCT",'ENGAGEMENTS 2026'!C654))</f>
        <v>DCPA</v>
      </c>
      <c r="B654" t="str">
        <f>IF(ISBLANK('ENGAGEMENTS 2026'!C654),"",'ENGAGEMENTS 2026'!D654)</f>
        <v>419CT/SNRT/2026</v>
      </c>
      <c r="C654" t="str">
        <f>IF(ISBLANK('ENGAGEMENTS 2026'!C654),"",'ENGAGEMENTS 2026'!E654)</f>
        <v>AOO-CT</v>
      </c>
      <c r="D654" t="str">
        <f>IF(ISBLANK('ENGAGEMENTS 2026'!C654),"",'ENGAGEMENTS 2026'!G654)</f>
        <v>Emission Téléréalité - STAND UP</v>
      </c>
      <c r="E654" t="str">
        <f>IF(ISBLANK('ENGAGEMENTS 2026'!C654),"",'ENGAGEMENTS 2026'!I654)</f>
        <v>EN SIGNATURE</v>
      </c>
      <c r="F654">
        <f>IF(ISBLANK('ENGAGEMENTS 2026'!C654),"",'ENGAGEMENTS 2026'!J654)</f>
        <v>0</v>
      </c>
      <c r="G654" t="str">
        <f>IF(ISBLANK('ENGAGEMENTS 2026'!C654),"",'ENGAGEMENTS 2026'!M654)</f>
        <v>FONCTIONNEMENT</v>
      </c>
      <c r="H654" t="str">
        <f>IF(ISBLANK('ENGAGEMENTS 2026'!C654),"",'ENGAGEMENTS 2026'!AF654)</f>
        <v>ENGAGE</v>
      </c>
      <c r="I654" t="str">
        <f>IF(ISBLANK('ENGAGEMENTS 2026'!C654),"",'ENGAGEMENTS 2026'!H654)</f>
        <v>EN SIGNATURE</v>
      </c>
      <c r="J654" s="72">
        <f>IF(ISBLANK('ENGAGEMENTS 2026'!C654),"",IF(AND(OR($E654="INFRUCTUEUX",$E654="ANNULE"),$C654="AOO-M"),'ENGAGEMENTS 2026'!P654,IF($H654="EN COURS DE PREENGAGEMENT",'ENGAGEMENTS 2026'!O654,IF($H654="PREENGAGE",IF($E654="ATTRIBUE",'ENGAGEMENTS 2026'!AE654,'ENGAGEMENTS 2026'!O654),'ENGAGEMENTS 2026'!AE654))))</f>
        <v>7420680.96</v>
      </c>
      <c r="K654" s="97" t="str">
        <f>IF(ISBLANK('ENGAGEMENTS 2026'!W654),"",'ENGAGEMENTS 2026'!W654)</f>
        <v/>
      </c>
      <c r="L654" s="73" t="str">
        <f t="shared" ca="1" si="20"/>
        <v/>
      </c>
      <c r="M654" t="str">
        <f t="shared" si="21"/>
        <v>Engagé</v>
      </c>
      <c r="N654" t="str">
        <f>IF(ISBLANK('ENGAGEMENTS 2026'!C654),"",'ENGAGEMENTS 2026'!L654)</f>
        <v>Ordinaire</v>
      </c>
      <c r="O654" t="str">
        <f>IF(ISBLANK('ENGAGEMENTS 2026'!C654),"",'ENGAGEMENTS 2026'!M654)</f>
        <v>FONCTIONNEMENT</v>
      </c>
      <c r="P654" t="str">
        <f>IF(ISBLANK('ENGAGEMENTS 2026'!C654),"",'ENGAGEMENTS 2026'!K654)</f>
        <v>GENERAL</v>
      </c>
      <c r="Q654" t="str">
        <f>IF($A654="","",IF(OR($E654="INFRUCTUEUX",$E654="ANNULE"),$A654&amp;"|"&amp;(COUNTIFS($A$2:$A654,$A654,$E$2:$E654,"INFRUCTUEUX")+COUNTIFS($A$2:$A654,$A654,$E$2:$E654,"ANNULE")),""))</f>
        <v/>
      </c>
    </row>
    <row r="655" spans="1:17" x14ac:dyDescent="0.25">
      <c r="A655" t="str">
        <f>IF(ISBLANK('ENGAGEMENTS 2026'!C655),"",IF('ENGAGEMENTS 2026'!C655="DTSI","DCT",'ENGAGEMENTS 2026'!C655))</f>
        <v>DCPA</v>
      </c>
      <c r="B655" t="str">
        <f>IF(ISBLANK('ENGAGEMENTS 2026'!C655),"",'ENGAGEMENTS 2026'!D655)</f>
        <v>420CT/SNRT/2026</v>
      </c>
      <c r="C655" t="str">
        <f>IF(ISBLANK('ENGAGEMENTS 2026'!C655),"",'ENGAGEMENTS 2026'!E655)</f>
        <v>AOO-CT</v>
      </c>
      <c r="D655" t="str">
        <f>IF(ISBLANK('ENGAGEMENTS 2026'!C655),"",'ENGAGEMENTS 2026'!G655)</f>
        <v>Magasine d'investigation-45 min</v>
      </c>
      <c r="E655" t="str">
        <f>IF(ISBLANK('ENGAGEMENTS 2026'!C655),"",'ENGAGEMENTS 2026'!I655)</f>
        <v>EN SIGNATURE</v>
      </c>
      <c r="F655">
        <f>IF(ISBLANK('ENGAGEMENTS 2026'!C655),"",'ENGAGEMENTS 2026'!J655)</f>
        <v>0</v>
      </c>
      <c r="G655" t="str">
        <f>IF(ISBLANK('ENGAGEMENTS 2026'!C655),"",'ENGAGEMENTS 2026'!M655)</f>
        <v>FONCTIONNEMENT</v>
      </c>
      <c r="H655" t="str">
        <f>IF(ISBLANK('ENGAGEMENTS 2026'!C655),"",'ENGAGEMENTS 2026'!AF655)</f>
        <v>EN COURS D'ENGAGEMENT</v>
      </c>
      <c r="I655" t="str">
        <f>IF(ISBLANK('ENGAGEMENTS 2026'!C655),"",'ENGAGEMENTS 2026'!H655)</f>
        <v>EN SIGNATURE</v>
      </c>
      <c r="J655" s="72">
        <f>IF(ISBLANK('ENGAGEMENTS 2026'!C655),"",IF(AND(OR($E655="INFRUCTUEUX",$E655="ANNULE"),$C655="AOO-M"),'ENGAGEMENTS 2026'!P655,IF($H655="EN COURS DE PREENGAGEMENT",'ENGAGEMENTS 2026'!O655,IF($H655="PREENGAGE",IF($E655="ATTRIBUE",'ENGAGEMENTS 2026'!AE655,'ENGAGEMENTS 2026'!O655),'ENGAGEMENTS 2026'!AE655))))</f>
        <v>6058751.9519999996</v>
      </c>
      <c r="K655" s="97" t="str">
        <f>IF(ISBLANK('ENGAGEMENTS 2026'!W655),"",'ENGAGEMENTS 2026'!W655)</f>
        <v/>
      </c>
      <c r="L655" s="73" t="str">
        <f t="shared" ca="1" si="20"/>
        <v/>
      </c>
      <c r="M655" t="str">
        <f t="shared" si="21"/>
        <v>En cours</v>
      </c>
      <c r="N655" t="str">
        <f>IF(ISBLANK('ENGAGEMENTS 2026'!C655),"",'ENGAGEMENTS 2026'!L655)</f>
        <v>Ordinaire</v>
      </c>
      <c r="O655" t="str">
        <f>IF(ISBLANK('ENGAGEMENTS 2026'!C655),"",'ENGAGEMENTS 2026'!M655)</f>
        <v>FONCTIONNEMENT</v>
      </c>
      <c r="P655" t="str">
        <f>IF(ISBLANK('ENGAGEMENTS 2026'!C655),"",'ENGAGEMENTS 2026'!K655)</f>
        <v>GENERAL</v>
      </c>
      <c r="Q655" t="str">
        <f>IF($A655="","",IF(OR($E655="INFRUCTUEUX",$E655="ANNULE"),$A655&amp;"|"&amp;(COUNTIFS($A$2:$A655,$A655,$E$2:$E655,"INFRUCTUEUX")+COUNTIFS($A$2:$A655,$A655,$E$2:$E655,"ANNULE")),""))</f>
        <v/>
      </c>
    </row>
    <row r="656" spans="1:17" x14ac:dyDescent="0.25">
      <c r="A656" t="str">
        <f>IF(ISBLANK('ENGAGEMENTS 2026'!C656),"",IF('ENGAGEMENTS 2026'!C656="DTSI","DCT",'ENGAGEMENTS 2026'!C656))</f>
        <v>DCT</v>
      </c>
      <c r="B656" t="str">
        <f>IF(ISBLANK('ENGAGEMENTS 2026'!C656),"",'ENGAGEMENTS 2026'!D656)</f>
        <v>26000071 CL</v>
      </c>
      <c r="C656" t="str">
        <f>IF(ISBLANK('ENGAGEMENTS 2026'!C656),"",'ENGAGEMENTS 2026'!E656)</f>
        <v>BCL</v>
      </c>
      <c r="D656" t="str">
        <f>IF(ISBLANK('ENGAGEMENTS 2026'!C656),"",'ENGAGEMENTS 2026'!G656)</f>
        <v>La fourniture d'alimentations électriques des mélangeurs SONY MVS-300A pour les besoins de la SNRT</v>
      </c>
      <c r="E656" t="str">
        <f>IF(ISBLANK('ENGAGEMENTS 2026'!C656),"",'ENGAGEMENTS 2026'!I656)</f>
        <v>APPROUVE</v>
      </c>
      <c r="F656">
        <f>IF(ISBLANK('ENGAGEMENTS 2026'!C656),"",'ENGAGEMENTS 2026'!J656)</f>
        <v>0</v>
      </c>
      <c r="G656" t="str">
        <f>IF(ISBLANK('ENGAGEMENTS 2026'!C656),"",'ENGAGEMENTS 2026'!M656)</f>
        <v>FONCTIONNEMENT</v>
      </c>
      <c r="H656" t="str">
        <f>IF(ISBLANK('ENGAGEMENTS 2026'!C656),"",'ENGAGEMENTS 2026'!AF656)</f>
        <v>ENGAGE</v>
      </c>
      <c r="I656" t="str">
        <f>IF(ISBLANK('ENGAGEMENTS 2026'!C656),"",'ENGAGEMENTS 2026'!H656)</f>
        <v>VALIDE</v>
      </c>
      <c r="J656" s="72">
        <f>IF(ISBLANK('ENGAGEMENTS 2026'!C656),"",IF(AND(OR($E656="INFRUCTUEUX",$E656="ANNULE"),$C656="AOO-M"),'ENGAGEMENTS 2026'!P656,IF($H656="EN COURS DE PREENGAGEMENT",'ENGAGEMENTS 2026'!O656,IF($H656="PREENGAGE",IF($E656="ATTRIBUE",'ENGAGEMENTS 2026'!AE656,'ENGAGEMENTS 2026'!O656),'ENGAGEMENTS 2026'!AE656))))</f>
        <v>137160</v>
      </c>
      <c r="K656" s="97">
        <f>IF(ISBLANK('ENGAGEMENTS 2026'!W656),"",'ENGAGEMENTS 2026'!W656)</f>
        <v>46246</v>
      </c>
      <c r="L656" s="73">
        <f t="shared" ca="1" si="20"/>
        <v>42</v>
      </c>
      <c r="M656" t="str">
        <f t="shared" si="21"/>
        <v>Engagé</v>
      </c>
      <c r="N656" t="str">
        <f>IF(ISBLANK('ENGAGEMENTS 2026'!C656),"",'ENGAGEMENTS 2026'!L656)</f>
        <v>Ordinaire</v>
      </c>
      <c r="O656" t="str">
        <f>IF(ISBLANK('ENGAGEMENTS 2026'!C656),"",'ENGAGEMENTS 2026'!M656)</f>
        <v>FONCTIONNEMENT</v>
      </c>
      <c r="P656" t="str">
        <f>IF(ISBLANK('ENGAGEMENTS 2026'!C656),"",'ENGAGEMENTS 2026'!K656)</f>
        <v>GENERAL</v>
      </c>
      <c r="Q656" t="str">
        <f>IF($A656="","",IF(OR($E656="INFRUCTUEUX",$E656="ANNULE"),$A656&amp;"|"&amp;(COUNTIFS($A$2:$A656,$A656,$E$2:$E656,"INFRUCTUEUX")+COUNTIFS($A$2:$A656,$A656,$E$2:$E656,"ANNULE")),""))</f>
        <v/>
      </c>
    </row>
    <row r="657" spans="1:17" x14ac:dyDescent="0.25">
      <c r="A657" t="str">
        <f>IF(ISBLANK('ENGAGEMENTS 2026'!C657),"",IF('ENGAGEMENTS 2026'!C657="DTSI","DCT",'ENGAGEMENTS 2026'!C657))</f>
        <v>TDF -SITES</v>
      </c>
      <c r="B657" t="str">
        <f>IF(ISBLANK('ENGAGEMENTS 2026'!C657),"",'ENGAGEMENTS 2026'!D657)</f>
        <v>26000072 CL</v>
      </c>
      <c r="C657" t="str">
        <f>IF(ISBLANK('ENGAGEMENTS 2026'!C657),"",'ENGAGEMENTS 2026'!E657)</f>
        <v>BCL</v>
      </c>
      <c r="D657" t="str">
        <f>IF(ISBLANK('ENGAGEMENTS 2026'!C657),"",'ENGAGEMENTS 2026'!G657)</f>
        <v>Transfert des batteries depuis le site SNRT d'AIN CHOCK vers le site SNRT de Zaer</v>
      </c>
      <c r="E657" t="str">
        <f>IF(ISBLANK('ENGAGEMENTS 2026'!C657),"",'ENGAGEMENTS 2026'!I657)</f>
        <v>APPROUVE</v>
      </c>
      <c r="F657">
        <f>IF(ISBLANK('ENGAGEMENTS 2026'!C657),"",'ENGAGEMENTS 2026'!J657)</f>
        <v>0</v>
      </c>
      <c r="G657" t="str">
        <f>IF(ISBLANK('ENGAGEMENTS 2026'!C657),"",'ENGAGEMENTS 2026'!M657)</f>
        <v>FONCTIONNEMENT</v>
      </c>
      <c r="H657" t="str">
        <f>IF(ISBLANK('ENGAGEMENTS 2026'!C657),"",'ENGAGEMENTS 2026'!AF657)</f>
        <v>ENGAGE</v>
      </c>
      <c r="I657" t="str">
        <f>IF(ISBLANK('ENGAGEMENTS 2026'!C657),"",'ENGAGEMENTS 2026'!H657)</f>
        <v>VALIDE</v>
      </c>
      <c r="J657" s="72">
        <f>IF(ISBLANK('ENGAGEMENTS 2026'!C657),"",IF(AND(OR($E657="INFRUCTUEUX",$E657="ANNULE"),$C657="AOO-M"),'ENGAGEMENTS 2026'!P657,IF($H657="EN COURS DE PREENGAGEMENT",'ENGAGEMENTS 2026'!O657,IF($H657="PREENGAGE",IF($E657="ATTRIBUE",'ENGAGEMENTS 2026'!AE657,'ENGAGEMENTS 2026'!O657),'ENGAGEMENTS 2026'!AE657))))</f>
        <v>25440</v>
      </c>
      <c r="K657" s="97" t="str">
        <f>IF(ISBLANK('ENGAGEMENTS 2026'!W657),"",'ENGAGEMENTS 2026'!W657)</f>
        <v/>
      </c>
      <c r="L657" s="73" t="str">
        <f t="shared" ca="1" si="20"/>
        <v/>
      </c>
      <c r="M657" t="str">
        <f t="shared" si="21"/>
        <v>Engagé</v>
      </c>
      <c r="N657" t="str">
        <f>IF(ISBLANK('ENGAGEMENTS 2026'!C657),"",'ENGAGEMENTS 2026'!L657)</f>
        <v>Ordinaire</v>
      </c>
      <c r="O657" t="str">
        <f>IF(ISBLANK('ENGAGEMENTS 2026'!C657),"",'ENGAGEMENTS 2026'!M657)</f>
        <v>FONCTIONNEMENT</v>
      </c>
      <c r="P657" t="str">
        <f>IF(ISBLANK('ENGAGEMENTS 2026'!C657),"",'ENGAGEMENTS 2026'!K657)</f>
        <v>GENERAL</v>
      </c>
      <c r="Q657" t="str">
        <f>IF($A657="","",IF(OR($E657="INFRUCTUEUX",$E657="ANNULE"),$A657&amp;"|"&amp;(COUNTIFS($A$2:$A657,$A657,$E$2:$E657,"INFRUCTUEUX")+COUNTIFS($A$2:$A657,$A657,$E$2:$E657,"ANNULE")),""))</f>
        <v/>
      </c>
    </row>
    <row r="658" spans="1:17" x14ac:dyDescent="0.25">
      <c r="A658" t="str">
        <f>IF(ISBLANK('ENGAGEMENTS 2026'!C658),"",IF('ENGAGEMENTS 2026'!C658="DTSI","DCT",'ENGAGEMENTS 2026'!C658))</f>
        <v>DRPSD</v>
      </c>
      <c r="B658" t="str">
        <f>IF(ISBLANK('ENGAGEMENTS 2026'!C658),"",'ENGAGEMENTS 2026'!D658)</f>
        <v>403CT/SNRT2026</v>
      </c>
      <c r="C658" t="str">
        <f>IF(ISBLANK('ENGAGEMENTS 2026'!C658),"",'ENGAGEMENTS 2026'!E658)</f>
        <v>CONTRAT</v>
      </c>
      <c r="D658" t="str">
        <f>IF(ISBLANK('ENGAGEMENTS 2026'!C658),"",'ENGAGEMENTS 2026'!G658)</f>
        <v>VOD FORJA</v>
      </c>
      <c r="E658" t="str">
        <f>IF(ISBLANK('ENGAGEMENTS 2026'!C658),"",'ENGAGEMENTS 2026'!I658)</f>
        <v>APPROUVE</v>
      </c>
      <c r="F658">
        <f>IF(ISBLANK('ENGAGEMENTS 2026'!C658),"",'ENGAGEMENTS 2026'!J658)</f>
        <v>0</v>
      </c>
      <c r="G658" t="str">
        <f>IF(ISBLANK('ENGAGEMENTS 2026'!C658),"",'ENGAGEMENTS 2026'!M658)</f>
        <v>FONCTIONNEMENT</v>
      </c>
      <c r="H658" t="str">
        <f>IF(ISBLANK('ENGAGEMENTS 2026'!C658),"",'ENGAGEMENTS 2026'!AF658)</f>
        <v>ENGAGE</v>
      </c>
      <c r="I658" t="str">
        <f>IF(ISBLANK('ENGAGEMENTS 2026'!C658),"",'ENGAGEMENTS 2026'!H658)</f>
        <v>VALIDE</v>
      </c>
      <c r="J658" s="72">
        <f>IF(ISBLANK('ENGAGEMENTS 2026'!C658),"",IF(AND(OR($E658="INFRUCTUEUX",$E658="ANNULE"),$C658="AOO-M"),'ENGAGEMENTS 2026'!P658,IF($H658="EN COURS DE PREENGAGEMENT",'ENGAGEMENTS 2026'!O658,IF($H658="PREENGAGE",IF($E658="ATTRIBUE",'ENGAGEMENTS 2026'!AE658,'ENGAGEMENTS 2026'!O658),'ENGAGEMENTS 2026'!AE658))))</f>
        <v>5675853.2599999998</v>
      </c>
      <c r="K658" s="97" t="str">
        <f>IF(ISBLANK('ENGAGEMENTS 2026'!W658),"",'ENGAGEMENTS 2026'!W658)</f>
        <v/>
      </c>
      <c r="L658" s="73" t="str">
        <f t="shared" ca="1" si="20"/>
        <v/>
      </c>
      <c r="M658" t="str">
        <f t="shared" si="21"/>
        <v>Engagé</v>
      </c>
      <c r="N658" t="str">
        <f>IF(ISBLANK('ENGAGEMENTS 2026'!C658),"",'ENGAGEMENTS 2026'!L658)</f>
        <v>Ordinaire</v>
      </c>
      <c r="O658" t="str">
        <f>IF(ISBLANK('ENGAGEMENTS 2026'!C658),"",'ENGAGEMENTS 2026'!M658)</f>
        <v>FONCTIONNEMENT</v>
      </c>
      <c r="P658" t="str">
        <f>IF(ISBLANK('ENGAGEMENTS 2026'!C658),"",'ENGAGEMENTS 2026'!K658)</f>
        <v>GENERAL</v>
      </c>
      <c r="Q658" t="str">
        <f>IF($A658="","",IF(OR($E658="INFRUCTUEUX",$E658="ANNULE"),$A658&amp;"|"&amp;(COUNTIFS($A$2:$A658,$A658,$E$2:$E658,"INFRUCTUEUX")+COUNTIFS($A$2:$A658,$A658,$E$2:$E658,"ANNULE")),""))</f>
        <v/>
      </c>
    </row>
    <row r="659" spans="1:17" x14ac:dyDescent="0.25">
      <c r="A659" t="str">
        <f>IF(ISBLANK('ENGAGEMENTS 2026'!C659),"",IF('ENGAGEMENTS 2026'!C659="DTSI","DCT",'ENGAGEMENTS 2026'!C659))</f>
        <v>RSSI</v>
      </c>
      <c r="B659" t="str">
        <f>IF(ISBLANK('ENGAGEMENTS 2026'!C659),"",'ENGAGEMENTS 2026'!D659)</f>
        <v>68AOM/SNRT/2026</v>
      </c>
      <c r="C659" t="str">
        <f>IF(ISBLANK('ENGAGEMENTS 2026'!C659),"",'ENGAGEMENTS 2026'!E659)</f>
        <v>AOO-M</v>
      </c>
      <c r="D659" t="str">
        <f>IF(ISBLANK('ENGAGEMENTS 2026'!C659),"",'ENGAGEMENTS 2026'!G659)</f>
        <v>Réalisation des prestationsd'Audit de sécurité des systèmes d'information de la SNRT relevant de la "Classe A"</v>
      </c>
      <c r="E659" t="str">
        <f>IF(ISBLANK('ENGAGEMENTS 2026'!C659),"",'ENGAGEMENTS 2026'!I659)</f>
        <v>PHASE AOO</v>
      </c>
      <c r="F659">
        <f>IF(ISBLANK('ENGAGEMENTS 2026'!C659),"",'ENGAGEMENTS 2026'!J659)</f>
        <v>0</v>
      </c>
      <c r="G659" t="str">
        <f>IF(ISBLANK('ENGAGEMENTS 2026'!C659),"",'ENGAGEMENTS 2026'!M659)</f>
        <v>FONCTIONNEMENT</v>
      </c>
      <c r="H659" t="str">
        <f>IF(ISBLANK('ENGAGEMENTS 2026'!C659),"",'ENGAGEMENTS 2026'!AF659)</f>
        <v>PREENGAGE</v>
      </c>
      <c r="I659" t="str">
        <f>IF(ISBLANK('ENGAGEMENTS 2026'!C659),"",'ENGAGEMENTS 2026'!H659)</f>
        <v>VALIDE</v>
      </c>
      <c r="J659" s="72">
        <f>IF(ISBLANK('ENGAGEMENTS 2026'!C659),"",IF(AND(OR($E659="INFRUCTUEUX",$E659="ANNULE"),$C659="AOO-M"),'ENGAGEMENTS 2026'!P659,IF($H659="EN COURS DE PREENGAGEMENT",'ENGAGEMENTS 2026'!O659,IF($H659="PREENGAGE",IF($E659="ATTRIBUE",'ENGAGEMENTS 2026'!AE659,'ENGAGEMENTS 2026'!O659),'ENGAGEMENTS 2026'!AE659))))</f>
        <v>403580.15999999997</v>
      </c>
      <c r="K659" s="97" t="str">
        <f>IF(ISBLANK('ENGAGEMENTS 2026'!W659),"",'ENGAGEMENTS 2026'!W659)</f>
        <v/>
      </c>
      <c r="L659" s="73" t="str">
        <f t="shared" ca="1" si="20"/>
        <v/>
      </c>
      <c r="M659" t="str">
        <f t="shared" si="21"/>
        <v>En cours</v>
      </c>
      <c r="N659" t="str">
        <f>IF(ISBLANK('ENGAGEMENTS 2026'!C659),"",'ENGAGEMENTS 2026'!L659)</f>
        <v>Ordinaire</v>
      </c>
      <c r="O659" t="str">
        <f>IF(ISBLANK('ENGAGEMENTS 2026'!C659),"",'ENGAGEMENTS 2026'!M659)</f>
        <v>FONCTIONNEMENT</v>
      </c>
      <c r="P659" t="str">
        <f>IF(ISBLANK('ENGAGEMENTS 2026'!C659),"",'ENGAGEMENTS 2026'!K659)</f>
        <v>GENERAL</v>
      </c>
      <c r="Q659" t="str">
        <f>IF($A659="","",IF(OR($E659="INFRUCTUEUX",$E659="ANNULE"),$A659&amp;"|"&amp;(COUNTIFS($A$2:$A659,$A659,$E$2:$E659,"INFRUCTUEUX")+COUNTIFS($A$2:$A659,$A659,$E$2:$E659,"ANNULE")),""))</f>
        <v/>
      </c>
    </row>
    <row r="660" spans="1:17" x14ac:dyDescent="0.25">
      <c r="A660" t="str">
        <f>IF(ISBLANK('ENGAGEMENTS 2026'!C660),"",IF('ENGAGEMENTS 2026'!C660="DTSI","DCT",'ENGAGEMENTS 2026'!C660))</f>
        <v>RSSI</v>
      </c>
      <c r="B660" t="str">
        <f>IF(ISBLANK('ENGAGEMENTS 2026'!C660),"",'ENGAGEMENTS 2026'!D660)</f>
        <v>68AOM/SNRT/2026</v>
      </c>
      <c r="C660" t="str">
        <f>IF(ISBLANK('ENGAGEMENTS 2026'!C660),"",'ENGAGEMENTS 2026'!E660)</f>
        <v>AOO-M</v>
      </c>
      <c r="D660" t="str">
        <f>IF(ISBLANK('ENGAGEMENTS 2026'!C660),"",'ENGAGEMENTS 2026'!G660)</f>
        <v>Réalisation des prestationsd'Audit de sécurité des systèmes d'information de la SNRT relevant de la "Classe B""Classe C""Classe D"</v>
      </c>
      <c r="E660" t="str">
        <f>IF(ISBLANK('ENGAGEMENTS 2026'!C660),"",'ENGAGEMENTS 2026'!I660)</f>
        <v>PHASE AOO</v>
      </c>
      <c r="F660">
        <f>IF(ISBLANK('ENGAGEMENTS 2026'!C660),"",'ENGAGEMENTS 2026'!J660)</f>
        <v>0</v>
      </c>
      <c r="G660" t="str">
        <f>IF(ISBLANK('ENGAGEMENTS 2026'!C660),"",'ENGAGEMENTS 2026'!M660)</f>
        <v>FONCTIONNEMENT</v>
      </c>
      <c r="H660" t="str">
        <f>IF(ISBLANK('ENGAGEMENTS 2026'!C660),"",'ENGAGEMENTS 2026'!AF660)</f>
        <v>PREENGAGE</v>
      </c>
      <c r="I660" t="str">
        <f>IF(ISBLANK('ENGAGEMENTS 2026'!C660),"",'ENGAGEMENTS 2026'!H660)</f>
        <v>VALIDE</v>
      </c>
      <c r="J660" s="72">
        <f>IF(ISBLANK('ENGAGEMENTS 2026'!C660),"",IF(AND(OR($E660="INFRUCTUEUX",$E660="ANNULE"),$C660="AOO-M"),'ENGAGEMENTS 2026'!P660,IF($H660="EN COURS DE PREENGAGEMENT",'ENGAGEMENTS 2026'!O660,IF($H660="PREENGAGE",IF($E660="ATTRIBUE",'ENGAGEMENTS 2026'!AE660,'ENGAGEMENTS 2026'!O660),'ENGAGEMENTS 2026'!AE660))))</f>
        <v>456883.20000000001</v>
      </c>
      <c r="K660" s="97" t="str">
        <f>IF(ISBLANK('ENGAGEMENTS 2026'!W660),"",'ENGAGEMENTS 2026'!W660)</f>
        <v/>
      </c>
      <c r="L660" s="73" t="str">
        <f t="shared" ca="1" si="20"/>
        <v/>
      </c>
      <c r="M660" t="str">
        <f t="shared" si="21"/>
        <v>En cours</v>
      </c>
      <c r="N660" t="str">
        <f>IF(ISBLANK('ENGAGEMENTS 2026'!C660),"",'ENGAGEMENTS 2026'!L660)</f>
        <v>Ordinaire</v>
      </c>
      <c r="O660" t="str">
        <f>IF(ISBLANK('ENGAGEMENTS 2026'!C660),"",'ENGAGEMENTS 2026'!M660)</f>
        <v>FONCTIONNEMENT</v>
      </c>
      <c r="P660" t="str">
        <f>IF(ISBLANK('ENGAGEMENTS 2026'!C660),"",'ENGAGEMENTS 2026'!K660)</f>
        <v>GENERAL</v>
      </c>
      <c r="Q660" t="str">
        <f>IF($A660="","",IF(OR($E660="INFRUCTUEUX",$E660="ANNULE"),$A660&amp;"|"&amp;(COUNTIFS($A$2:$A660,$A660,$E$2:$E660,"INFRUCTUEUX")+COUNTIFS($A$2:$A660,$A660,$E$2:$E660,"ANNULE")),""))</f>
        <v/>
      </c>
    </row>
    <row r="661" spans="1:17" x14ac:dyDescent="0.25">
      <c r="A661" t="str">
        <f>IF(ISBLANK('ENGAGEMENTS 2026'!C661),"",IF('ENGAGEMENTS 2026'!C661="DTSI","DCT",'ENGAGEMENTS 2026'!C661))</f>
        <v>DPMG</v>
      </c>
      <c r="B661" t="str">
        <f>IF(ISBLANK('ENGAGEMENTS 2026'!C661),"",'ENGAGEMENTS 2026'!D661)</f>
        <v>AOM/SNRT/2026</v>
      </c>
      <c r="C661" t="str">
        <f>IF(ISBLANK('ENGAGEMENTS 2026'!C661),"",'ENGAGEMENTS 2026'!E661)</f>
        <v>AOO-M</v>
      </c>
      <c r="D661" t="str">
        <f>IF(ISBLANK('ENGAGEMENTS 2026'!C661),"",'ENGAGEMENTS 2026'!G661)</f>
        <v>Travaux d'aménagement et sécurisation des salles serveurs des Stations régioanles Radio de la SNRT : Lot 1:Amenagement</v>
      </c>
      <c r="E661" t="str">
        <f>IF(ISBLANK('ENGAGEMENTS 2026'!C661),"",'ENGAGEMENTS 2026'!I661)</f>
        <v>EN SIGNATURE</v>
      </c>
      <c r="F661">
        <f>IF(ISBLANK('ENGAGEMENTS 2026'!C661),"",'ENGAGEMENTS 2026'!J661)</f>
        <v>0</v>
      </c>
      <c r="G661" t="str">
        <f>IF(ISBLANK('ENGAGEMENTS 2026'!C661),"",'ENGAGEMENTS 2026'!M661)</f>
        <v>INVESTISSEMENT</v>
      </c>
      <c r="H661" t="str">
        <f>IF(ISBLANK('ENGAGEMENTS 2026'!C661),"",'ENGAGEMENTS 2026'!AF661)</f>
        <v>EN COURS DE PREENGAGEMENT</v>
      </c>
      <c r="I661" t="str">
        <f>IF(ISBLANK('ENGAGEMENTS 2026'!C661),"",'ENGAGEMENTS 2026'!H661)</f>
        <v>EN SIGNATURE</v>
      </c>
      <c r="J661" s="72">
        <f>IF(ISBLANK('ENGAGEMENTS 2026'!C661),"",IF(AND(OR($E661="INFRUCTUEUX",$E661="ANNULE"),$C661="AOO-M"),'ENGAGEMENTS 2026'!P661,IF($H661="EN COURS DE PREENGAGEMENT",'ENGAGEMENTS 2026'!O661,IF($H661="PREENGAGE",IF($E661="ATTRIBUE",'ENGAGEMENTS 2026'!AE661,'ENGAGEMENTS 2026'!O661),'ENGAGEMENTS 2026'!AE661))))</f>
        <v>972504</v>
      </c>
      <c r="K661" s="97" t="str">
        <f>IF(ISBLANK('ENGAGEMENTS 2026'!W661),"",'ENGAGEMENTS 2026'!W661)</f>
        <v/>
      </c>
      <c r="L661" s="73" t="str">
        <f t="shared" ca="1" si="20"/>
        <v/>
      </c>
      <c r="M661" t="str">
        <f t="shared" si="21"/>
        <v>En cours</v>
      </c>
      <c r="N661" t="str">
        <f>IF(ISBLANK('ENGAGEMENTS 2026'!C661),"",'ENGAGEMENTS 2026'!L661)</f>
        <v>Ordinaire</v>
      </c>
      <c r="O661" t="str">
        <f>IF(ISBLANK('ENGAGEMENTS 2026'!C661),"",'ENGAGEMENTS 2026'!M661)</f>
        <v>INVESTISSEMENT</v>
      </c>
      <c r="P661" t="str">
        <f>IF(ISBLANK('ENGAGEMENTS 2026'!C661),"",'ENGAGEMENTS 2026'!K661)</f>
        <v>GENERAL</v>
      </c>
      <c r="Q661" t="str">
        <f>IF($A661="","",IF(OR($E661="INFRUCTUEUX",$E661="ANNULE"),$A661&amp;"|"&amp;(COUNTIFS($A$2:$A661,$A661,$E$2:$E661,"INFRUCTUEUX")+COUNTIFS($A$2:$A661,$A661,$E$2:$E661,"ANNULE")),""))</f>
        <v/>
      </c>
    </row>
    <row r="662" spans="1:17" x14ac:dyDescent="0.25">
      <c r="A662" t="str">
        <f>IF(ISBLANK('ENGAGEMENTS 2026'!C662),"",IF('ENGAGEMENTS 2026'!C662="DTSI","DCT",'ENGAGEMENTS 2026'!C662))</f>
        <v>DPMG</v>
      </c>
      <c r="B662" t="str">
        <f>IF(ISBLANK('ENGAGEMENTS 2026'!C662),"",'ENGAGEMENTS 2026'!D662)</f>
        <v>AOM/SNRT/2026</v>
      </c>
      <c r="C662" t="str">
        <f>IF(ISBLANK('ENGAGEMENTS 2026'!C662),"",'ENGAGEMENTS 2026'!E662)</f>
        <v>AOO-M</v>
      </c>
      <c r="D662" t="str">
        <f>IF(ISBLANK('ENGAGEMENTS 2026'!C662),"",'ENGAGEMENTS 2026'!G662)</f>
        <v>Travaux d'aménagement et sécurisation des salles serveurs des Stations régioanles Radio de la SNRT : Lot 2:Systèmes de Securité</v>
      </c>
      <c r="E662" t="str">
        <f>IF(ISBLANK('ENGAGEMENTS 2026'!C662),"",'ENGAGEMENTS 2026'!I662)</f>
        <v>EN SIGNATURE</v>
      </c>
      <c r="F662">
        <f>IF(ISBLANK('ENGAGEMENTS 2026'!C662),"",'ENGAGEMENTS 2026'!J662)</f>
        <v>0</v>
      </c>
      <c r="G662" t="str">
        <f>IF(ISBLANK('ENGAGEMENTS 2026'!C662),"",'ENGAGEMENTS 2026'!M662)</f>
        <v>INVESTISSEMENT</v>
      </c>
      <c r="H662" t="str">
        <f>IF(ISBLANK('ENGAGEMENTS 2026'!C662),"",'ENGAGEMENTS 2026'!AF662)</f>
        <v>EN COURS DE PREENGAGEMENT</v>
      </c>
      <c r="I662" t="str">
        <f>IF(ISBLANK('ENGAGEMENTS 2026'!C662),"",'ENGAGEMENTS 2026'!H662)</f>
        <v>EN SIGNATURE</v>
      </c>
      <c r="J662" s="72">
        <f>IF(ISBLANK('ENGAGEMENTS 2026'!C662),"",IF(AND(OR($E662="INFRUCTUEUX",$E662="ANNULE"),$C662="AOO-M"),'ENGAGEMENTS 2026'!P662,IF($H662="EN COURS DE PREENGAGEMENT",'ENGAGEMENTS 2026'!O662,IF($H662="PREENGAGE",IF($E662="ATTRIBUE",'ENGAGEMENTS 2026'!AE662,'ENGAGEMENTS 2026'!O662),'ENGAGEMENTS 2026'!AE662))))</f>
        <v>692640</v>
      </c>
      <c r="K662" s="97" t="str">
        <f>IF(ISBLANK('ENGAGEMENTS 2026'!W662),"",'ENGAGEMENTS 2026'!W662)</f>
        <v/>
      </c>
      <c r="L662" s="73" t="str">
        <f t="shared" ca="1" si="20"/>
        <v/>
      </c>
      <c r="M662" t="str">
        <f t="shared" si="21"/>
        <v>En cours</v>
      </c>
      <c r="N662" t="str">
        <f>IF(ISBLANK('ENGAGEMENTS 2026'!C662),"",'ENGAGEMENTS 2026'!L662)</f>
        <v>Ordinaire</v>
      </c>
      <c r="O662" t="str">
        <f>IF(ISBLANK('ENGAGEMENTS 2026'!C662),"",'ENGAGEMENTS 2026'!M662)</f>
        <v>INVESTISSEMENT</v>
      </c>
      <c r="P662" t="str">
        <f>IF(ISBLANK('ENGAGEMENTS 2026'!C662),"",'ENGAGEMENTS 2026'!K662)</f>
        <v>GENERAL</v>
      </c>
      <c r="Q662" t="str">
        <f>IF($A662="","",IF(OR($E662="INFRUCTUEUX",$E662="ANNULE"),$A662&amp;"|"&amp;(COUNTIFS($A$2:$A662,$A662,$E$2:$E662,"INFRUCTUEUX")+COUNTIFS($A$2:$A662,$A662,$E$2:$E662,"ANNULE")),""))</f>
        <v/>
      </c>
    </row>
    <row r="663" spans="1:17" x14ac:dyDescent="0.25">
      <c r="A663" t="str">
        <f>IF(ISBLANK('ENGAGEMENTS 2026'!C663),"",IF('ENGAGEMENTS 2026'!C663="DTSI","DCT",'ENGAGEMENTS 2026'!C663))</f>
        <v>DPMG</v>
      </c>
      <c r="B663" t="str">
        <f>IF(ISBLANK('ENGAGEMENTS 2026'!C663),"",'ENGAGEMENTS 2026'!D663)</f>
        <v>26000076 CL</v>
      </c>
      <c r="C663" t="str">
        <f>IF(ISBLANK('ENGAGEMENTS 2026'!C663),"",'ENGAGEMENTS 2026'!E663)</f>
        <v>BCL</v>
      </c>
      <c r="D663" t="str">
        <f>IF(ISBLANK('ENGAGEMENTS 2026'!C663),"",'ENGAGEMENTS 2026'!G663)</f>
        <v>Achat de fournitures pour les climatiseurs</v>
      </c>
      <c r="E663" t="str">
        <f>IF(ISBLANK('ENGAGEMENTS 2026'!C663),"",'ENGAGEMENTS 2026'!I663)</f>
        <v>EN SIGNATURE</v>
      </c>
      <c r="F663">
        <f>IF(ISBLANK('ENGAGEMENTS 2026'!C663),"",'ENGAGEMENTS 2026'!J663)</f>
        <v>0</v>
      </c>
      <c r="G663" t="str">
        <f>IF(ISBLANK('ENGAGEMENTS 2026'!C663),"",'ENGAGEMENTS 2026'!M663)</f>
        <v>FONCTIONNEMENT</v>
      </c>
      <c r="H663" t="str">
        <f>IF(ISBLANK('ENGAGEMENTS 2026'!C663),"",'ENGAGEMENTS 2026'!AF663)</f>
        <v>ENGAGE</v>
      </c>
      <c r="I663" t="str">
        <f>IF(ISBLANK('ENGAGEMENTS 2026'!C663),"",'ENGAGEMENTS 2026'!H663)</f>
        <v>EN SIGNATURE</v>
      </c>
      <c r="J663" s="72">
        <f>IF(ISBLANK('ENGAGEMENTS 2026'!C663),"",IF(AND(OR($E663="INFRUCTUEUX",$E663="ANNULE"),$C663="AOO-M"),'ENGAGEMENTS 2026'!P663,IF($H663="EN COURS DE PREENGAGEMENT",'ENGAGEMENTS 2026'!O663,IF($H663="PREENGAGE",IF($E663="ATTRIBUE",'ENGAGEMENTS 2026'!AE663,'ENGAGEMENTS 2026'!O663),'ENGAGEMENTS 2026'!AE663))))</f>
        <v>210600</v>
      </c>
      <c r="K663" s="97">
        <f>IF(ISBLANK('ENGAGEMENTS 2026'!W663),"",'ENGAGEMENTS 2026'!W663)</f>
        <v>46261</v>
      </c>
      <c r="L663" s="73">
        <f t="shared" ca="1" si="20"/>
        <v>27</v>
      </c>
      <c r="M663" t="str">
        <f t="shared" si="21"/>
        <v>Engagé</v>
      </c>
      <c r="N663" t="str">
        <f>IF(ISBLANK('ENGAGEMENTS 2026'!C663),"",'ENGAGEMENTS 2026'!L663)</f>
        <v>Ordinaire</v>
      </c>
      <c r="O663" t="str">
        <f>IF(ISBLANK('ENGAGEMENTS 2026'!C663),"",'ENGAGEMENTS 2026'!M663)</f>
        <v>FONCTIONNEMENT</v>
      </c>
      <c r="P663" t="str">
        <f>IF(ISBLANK('ENGAGEMENTS 2026'!C663),"",'ENGAGEMENTS 2026'!K663)</f>
        <v>GENERAL</v>
      </c>
      <c r="Q663" t="str">
        <f>IF($A663="","",IF(OR($E663="INFRUCTUEUX",$E663="ANNULE"),$A663&amp;"|"&amp;(COUNTIFS($A$2:$A663,$A663,$E$2:$E663,"INFRUCTUEUX")+COUNTIFS($A$2:$A663,$A663,$E$2:$E663,"ANNULE")),""))</f>
        <v/>
      </c>
    </row>
    <row r="664" spans="1:17" x14ac:dyDescent="0.25">
      <c r="A664" t="str">
        <f>IF(ISBLANK('ENGAGEMENTS 2026'!C664),"",IF('ENGAGEMENTS 2026'!C664="DTSI","DCT",'ENGAGEMENTS 2026'!C664))</f>
        <v>DPMG</v>
      </c>
      <c r="B664" t="str">
        <f>IF(ISBLANK('ENGAGEMENTS 2026'!C664),"",'ENGAGEMENTS 2026'!D664)</f>
        <v>26000075 CL</v>
      </c>
      <c r="C664" t="str">
        <f>IF(ISBLANK('ENGAGEMENTS 2026'!C664),"",'ENGAGEMENTS 2026'!E664)</f>
        <v>BCL</v>
      </c>
      <c r="D664" t="str">
        <f>IF(ISBLANK('ENGAGEMENTS 2026'!C664),"",'ENGAGEMENTS 2026'!G664)</f>
        <v>La mise à niveau des blocs sanitaires au siège de la SNRT à Rabat</v>
      </c>
      <c r="E664" t="str">
        <f>IF(ISBLANK('ENGAGEMENTS 2026'!C664),"",'ENGAGEMENTS 2026'!I664)</f>
        <v>APPROUVE</v>
      </c>
      <c r="F664">
        <f>IF(ISBLANK('ENGAGEMENTS 2026'!C664),"",'ENGAGEMENTS 2026'!J664)</f>
        <v>0</v>
      </c>
      <c r="G664" t="str">
        <f>IF(ISBLANK('ENGAGEMENTS 2026'!C664),"",'ENGAGEMENTS 2026'!M664)</f>
        <v>INVESTISSEMENT</v>
      </c>
      <c r="H664" t="str">
        <f>IF(ISBLANK('ENGAGEMENTS 2026'!C664),"",'ENGAGEMENTS 2026'!AF664)</f>
        <v>ENGAGE</v>
      </c>
      <c r="I664" t="str">
        <f>IF(ISBLANK('ENGAGEMENTS 2026'!C664),"",'ENGAGEMENTS 2026'!H664)</f>
        <v>VALIDE</v>
      </c>
      <c r="J664" s="72">
        <f>IF(ISBLANK('ENGAGEMENTS 2026'!C664),"",IF(AND(OR($E664="INFRUCTUEUX",$E664="ANNULE"),$C664="AOO-M"),'ENGAGEMENTS 2026'!P664,IF($H664="EN COURS DE PREENGAGEMENT",'ENGAGEMENTS 2026'!O664,IF($H664="PREENGAGE",IF($E664="ATTRIBUE",'ENGAGEMENTS 2026'!AE664,'ENGAGEMENTS 2026'!O664),'ENGAGEMENTS 2026'!AE664))))</f>
        <v>99312</v>
      </c>
      <c r="K664" s="97">
        <f>IF(ISBLANK('ENGAGEMENTS 2026'!W664),"",'ENGAGEMENTS 2026'!W664)</f>
        <v>46261</v>
      </c>
      <c r="L664" s="73">
        <f t="shared" ca="1" si="20"/>
        <v>27</v>
      </c>
      <c r="M664" t="str">
        <f t="shared" si="21"/>
        <v>Engagé</v>
      </c>
      <c r="N664" t="str">
        <f>IF(ISBLANK('ENGAGEMENTS 2026'!C664),"",'ENGAGEMENTS 2026'!L664)</f>
        <v>Ordinaire</v>
      </c>
      <c r="O664" t="str">
        <f>IF(ISBLANK('ENGAGEMENTS 2026'!C664),"",'ENGAGEMENTS 2026'!M664)</f>
        <v>INVESTISSEMENT</v>
      </c>
      <c r="P664" t="str">
        <f>IF(ISBLANK('ENGAGEMENTS 2026'!C664),"",'ENGAGEMENTS 2026'!K664)</f>
        <v>GENERAL</v>
      </c>
      <c r="Q664" t="str">
        <f>IF($A664="","",IF(OR($E664="INFRUCTUEUX",$E664="ANNULE"),$A664&amp;"|"&amp;(COUNTIFS($A$2:$A664,$A664,$E$2:$E664,"INFRUCTUEUX")+COUNTIFS($A$2:$A664,$A664,$E$2:$E664,"ANNULE")),""))</f>
        <v/>
      </c>
    </row>
    <row r="665" spans="1:17" x14ac:dyDescent="0.25">
      <c r="A665" t="str">
        <f>IF(ISBLANK('ENGAGEMENTS 2026'!C665),"",IF('ENGAGEMENTS 2026'!C665="DTSI","DCT",'ENGAGEMENTS 2026'!C665))</f>
        <v>DPMG</v>
      </c>
      <c r="B665" t="str">
        <f>IF(ISBLANK('ENGAGEMENTS 2026'!C665),"",'ENGAGEMENTS 2026'!D665)</f>
        <v>26000082 CL</v>
      </c>
      <c r="C665" t="str">
        <f>IF(ISBLANK('ENGAGEMENTS 2026'!C665),"",'ENGAGEMENTS 2026'!E665)</f>
        <v>BCL</v>
      </c>
      <c r="D665" t="str">
        <f>IF(ISBLANK('ENGAGEMENTS 2026'!C665),"",'ENGAGEMENTS 2026'!G665)</f>
        <v>Aménagement de la salle serveur de la station radio régionale Meknes : Aménagement - électricité -  climatisation</v>
      </c>
      <c r="E665" t="str">
        <f>IF(ISBLANK('ENGAGEMENTS 2026'!C665),"",'ENGAGEMENTS 2026'!I665)</f>
        <v>EN SIGNATURE</v>
      </c>
      <c r="F665">
        <f>IF(ISBLANK('ENGAGEMENTS 2026'!C665),"",'ENGAGEMENTS 2026'!J665)</f>
        <v>0</v>
      </c>
      <c r="G665" t="str">
        <f>IF(ISBLANK('ENGAGEMENTS 2026'!C665),"",'ENGAGEMENTS 2026'!M665)</f>
        <v>INVESTISSEMENT</v>
      </c>
      <c r="H665" t="str">
        <f>IF(ISBLANK('ENGAGEMENTS 2026'!C665),"",'ENGAGEMENTS 2026'!AF665)</f>
        <v>EN COURS D'ENGAGEMENT</v>
      </c>
      <c r="I665" t="str">
        <f>IF(ISBLANK('ENGAGEMENTS 2026'!C665),"",'ENGAGEMENTS 2026'!H665)</f>
        <v>EN SIGNATURE</v>
      </c>
      <c r="J665" s="72">
        <f>IF(ISBLANK('ENGAGEMENTS 2026'!C665),"",IF(AND(OR($E665="INFRUCTUEUX",$E665="ANNULE"),$C665="AOO-M"),'ENGAGEMENTS 2026'!P665,IF($H665="EN COURS DE PREENGAGEMENT",'ENGAGEMENTS 2026'!O665,IF($H665="PREENGAGE",IF($E665="ATTRIBUE",'ENGAGEMENTS 2026'!AE665,'ENGAGEMENTS 2026'!O665),'ENGAGEMENTS 2026'!AE665))))</f>
        <v>160000.79999999999</v>
      </c>
      <c r="K665" s="97">
        <f>IF(ISBLANK('ENGAGEMENTS 2026'!W665),"",'ENGAGEMENTS 2026'!W665)</f>
        <v>46261</v>
      </c>
      <c r="L665" s="73">
        <f t="shared" ca="1" si="20"/>
        <v>27</v>
      </c>
      <c r="M665" t="str">
        <f t="shared" si="21"/>
        <v>En cours</v>
      </c>
      <c r="N665" t="str">
        <f>IF(ISBLANK('ENGAGEMENTS 2026'!C665),"",'ENGAGEMENTS 2026'!L665)</f>
        <v>Ordinaire</v>
      </c>
      <c r="O665" t="str">
        <f>IF(ISBLANK('ENGAGEMENTS 2026'!C665),"",'ENGAGEMENTS 2026'!M665)</f>
        <v>INVESTISSEMENT</v>
      </c>
      <c r="P665" t="str">
        <f>IF(ISBLANK('ENGAGEMENTS 2026'!C665),"",'ENGAGEMENTS 2026'!K665)</f>
        <v>GENERAL</v>
      </c>
      <c r="Q665" t="str">
        <f>IF($A665="","",IF(OR($E665="INFRUCTUEUX",$E665="ANNULE"),$A665&amp;"|"&amp;(COUNTIFS($A$2:$A665,$A665,$E$2:$E665,"INFRUCTUEUX")+COUNTIFS($A$2:$A665,$A665,$E$2:$E665,"ANNULE")),""))</f>
        <v/>
      </c>
    </row>
    <row r="666" spans="1:17" x14ac:dyDescent="0.25">
      <c r="A666" t="str">
        <f>IF(ISBLANK('ENGAGEMENTS 2026'!C666),"",IF('ENGAGEMENTS 2026'!C666="DTSI","DCT",'ENGAGEMENTS 2026'!C666))</f>
        <v>TDF -SITES</v>
      </c>
      <c r="B666" t="str">
        <f>IF(ISBLANK('ENGAGEMENTS 2026'!C666),"",'ENGAGEMENTS 2026'!D666)</f>
        <v>71AOM/SNRT/2026</v>
      </c>
      <c r="C666" t="str">
        <f>IF(ISBLANK('ENGAGEMENTS 2026'!C666),"",'ENGAGEMENTS 2026'!E666)</f>
        <v>AOO-M</v>
      </c>
      <c r="D666" t="str">
        <f>IF(ISBLANK('ENGAGEMENTS 2026'!C666),"",'ENGAGEMENTS 2026'!G666)</f>
        <v>Fourniture installation et mise en service de deux onduleurs de puissance 200 KVA chacun de type modulaire y compris des systèmes de climatisation associés aux sites SNRT d'Oukaimden (P,EL HAOUZ) et de BOUKOUALI(P,TAOURIRT)</v>
      </c>
      <c r="E666" t="str">
        <f>IF(ISBLANK('ENGAGEMENTS 2026'!C666),"",'ENGAGEMENTS 2026'!I666)</f>
        <v>PHASE AOO</v>
      </c>
      <c r="F666">
        <f>IF(ISBLANK('ENGAGEMENTS 2026'!C666),"",'ENGAGEMENTS 2026'!J666)</f>
        <v>0</v>
      </c>
      <c r="G666" t="str">
        <f>IF(ISBLANK('ENGAGEMENTS 2026'!C666),"",'ENGAGEMENTS 2026'!M666)</f>
        <v>INVESTISSEMENT</v>
      </c>
      <c r="H666" t="str">
        <f>IF(ISBLANK('ENGAGEMENTS 2026'!C666),"",'ENGAGEMENTS 2026'!AF666)</f>
        <v>PREENGAGE</v>
      </c>
      <c r="I666" t="str">
        <f>IF(ISBLANK('ENGAGEMENTS 2026'!C666),"",'ENGAGEMENTS 2026'!H666)</f>
        <v>VALIDE</v>
      </c>
      <c r="J666" s="72">
        <f>IF(ISBLANK('ENGAGEMENTS 2026'!C666),"",IF(AND(OR($E666="INFRUCTUEUX",$E666="ANNULE"),$C666="AOO-M"),'ENGAGEMENTS 2026'!P666,IF($H666="EN COURS DE PREENGAGEMENT",'ENGAGEMENTS 2026'!O666,IF($H666="PREENGAGE",IF($E666="ATTRIBUE",'ENGAGEMENTS 2026'!AE666,'ENGAGEMENTS 2026'!O666),'ENGAGEMENTS 2026'!AE666))))</f>
        <v>4332960</v>
      </c>
      <c r="K666" s="97">
        <f>IF(ISBLANK('ENGAGEMENTS 2026'!W666),"",'ENGAGEMENTS 2026'!W666)</f>
        <v>46262</v>
      </c>
      <c r="L666" s="73">
        <f t="shared" ca="1" si="20"/>
        <v>26</v>
      </c>
      <c r="M666" t="str">
        <f t="shared" si="21"/>
        <v>En cours</v>
      </c>
      <c r="N666" t="str">
        <f>IF(ISBLANK('ENGAGEMENTS 2026'!C666),"",'ENGAGEMENTS 2026'!L666)</f>
        <v>Ordinaire</v>
      </c>
      <c r="O666" t="str">
        <f>IF(ISBLANK('ENGAGEMENTS 2026'!C666),"",'ENGAGEMENTS 2026'!M666)</f>
        <v>INVESTISSEMENT</v>
      </c>
      <c r="P666" t="str">
        <f>IF(ISBLANK('ENGAGEMENTS 2026'!C666),"",'ENGAGEMENTS 2026'!K666)</f>
        <v>GENERAL</v>
      </c>
      <c r="Q666" t="str">
        <f>IF($A666="","",IF(OR($E666="INFRUCTUEUX",$E666="ANNULE"),$A666&amp;"|"&amp;(COUNTIFS($A$2:$A666,$A666,$E$2:$E666,"INFRUCTUEUX")+COUNTIFS($A$2:$A666,$A666,$E$2:$E666,"ANNULE")),""))</f>
        <v/>
      </c>
    </row>
    <row r="667" spans="1:17" x14ac:dyDescent="0.25">
      <c r="A667" t="str">
        <f>IF(ISBLANK('ENGAGEMENTS 2026'!C667),"",IF('ENGAGEMENTS 2026'!C667="DTSI","DCT",'ENGAGEMENTS 2026'!C667))</f>
        <v>ARRIYADIA</v>
      </c>
      <c r="B667" t="str">
        <f>IF(ISBLANK('ENGAGEMENTS 2026'!C667),"",'ENGAGEMENTS 2026'!D667)</f>
        <v>26000618 CT</v>
      </c>
      <c r="C667" t="str">
        <f>IF(ISBLANK('ENGAGEMENTS 2026'!C667),"",'ENGAGEMENTS 2026'!E667)</f>
        <v>CONTRAT</v>
      </c>
      <c r="D667" t="str">
        <f>IF(ISBLANK('ENGAGEMENTS 2026'!C667),"",'ENGAGEMENTS 2026'!G667)</f>
        <v>Achat droits d'un documentaire des jeux méditéranneens</v>
      </c>
      <c r="E667" t="str">
        <f>IF(ISBLANK('ENGAGEMENTS 2026'!C667),"",'ENGAGEMENTS 2026'!I667)</f>
        <v>EN SIGNATURE</v>
      </c>
      <c r="F667">
        <f>IF(ISBLANK('ENGAGEMENTS 2026'!C667),"",'ENGAGEMENTS 2026'!J667)</f>
        <v>0</v>
      </c>
      <c r="G667" t="str">
        <f>IF(ISBLANK('ENGAGEMENTS 2026'!C667),"",'ENGAGEMENTS 2026'!M667)</f>
        <v>FONCTIONNEMENT</v>
      </c>
      <c r="H667" t="str">
        <f>IF(ISBLANK('ENGAGEMENTS 2026'!C667),"",'ENGAGEMENTS 2026'!AF667)</f>
        <v>EN COURS D'ENGAGEMENT</v>
      </c>
      <c r="I667" t="str">
        <f>IF(ISBLANK('ENGAGEMENTS 2026'!C667),"",'ENGAGEMENTS 2026'!H667)</f>
        <v>EN SIGNATURE</v>
      </c>
      <c r="J667" s="72">
        <f>IF(ISBLANK('ENGAGEMENTS 2026'!C667),"",IF(AND(OR($E667="INFRUCTUEUX",$E667="ANNULE"),$C667="AOO-M"),'ENGAGEMENTS 2026'!P667,IF($H667="EN COURS DE PREENGAGEMENT",'ENGAGEMENTS 2026'!O667,IF($H667="PREENGAGE",IF($E667="ATTRIBUE",'ENGAGEMENTS 2026'!AE667,'ENGAGEMENTS 2026'!O667),'ENGAGEMENTS 2026'!AE667))))</f>
        <v>16653.240000000002</v>
      </c>
      <c r="K667" s="97">
        <f>IF(ISBLANK('ENGAGEMENTS 2026'!W667),"",'ENGAGEMENTS 2026'!W667)</f>
        <v>46262</v>
      </c>
      <c r="L667" s="73">
        <f t="shared" ca="1" si="20"/>
        <v>26</v>
      </c>
      <c r="M667" t="str">
        <f t="shared" si="21"/>
        <v>En cours</v>
      </c>
      <c r="N667" t="str">
        <f>IF(ISBLANK('ENGAGEMENTS 2026'!C667),"",'ENGAGEMENTS 2026'!L667)</f>
        <v>Ordinaire</v>
      </c>
      <c r="O667" t="str">
        <f>IF(ISBLANK('ENGAGEMENTS 2026'!C667),"",'ENGAGEMENTS 2026'!M667)</f>
        <v>FONCTIONNEMENT</v>
      </c>
      <c r="P667" t="str">
        <f>IF(ISBLANK('ENGAGEMENTS 2026'!C667),"",'ENGAGEMENTS 2026'!K667)</f>
        <v>GENERAL</v>
      </c>
      <c r="Q667" t="str">
        <f>IF($A667="","",IF(OR($E667="INFRUCTUEUX",$E667="ANNULE"),$A667&amp;"|"&amp;(COUNTIFS($A$2:$A667,$A667,$E$2:$E667,"INFRUCTUEUX")+COUNTIFS($A$2:$A667,$A667,$E$2:$E667,"ANNULE")),""))</f>
        <v/>
      </c>
    </row>
    <row r="668" spans="1:17" x14ac:dyDescent="0.25">
      <c r="A668" t="str">
        <f>IF(ISBLANK('ENGAGEMENTS 2026'!C668),"",IF('ENGAGEMENTS 2026'!C668="DTSI","DCT",'ENGAGEMENTS 2026'!C668))</f>
        <v>TDF-EXP&amp;MAIN</v>
      </c>
      <c r="B668">
        <f>IF(ISBLANK('ENGAGEMENTS 2026'!C668),"",'ENGAGEMENTS 2026'!D668)</f>
        <v>0</v>
      </c>
      <c r="C668" t="str">
        <f>IF(ISBLANK('ENGAGEMENTS 2026'!C668),"",'ENGAGEMENTS 2026'!E668)</f>
        <v>AOO-M</v>
      </c>
      <c r="D668" t="str">
        <f>IF(ISBLANK('ENGAGEMENTS 2026'!C668),"",'ENGAGEMENTS 2026'!G668)</f>
        <v>Entretien et maintenance du syteme d'antennes du centre radio AM d'Ait Melloul</v>
      </c>
      <c r="E668" t="str">
        <f>IF(ISBLANK('ENGAGEMENTS 2026'!C668),"",'ENGAGEMENTS 2026'!I668)</f>
        <v>EN SIGNATURE</v>
      </c>
      <c r="F668">
        <f>IF(ISBLANK('ENGAGEMENTS 2026'!C668),"",'ENGAGEMENTS 2026'!J668)</f>
        <v>0</v>
      </c>
      <c r="G668" t="str">
        <f>IF(ISBLANK('ENGAGEMENTS 2026'!C668),"",'ENGAGEMENTS 2026'!M668)</f>
        <v>FONCTIONNEMENT</v>
      </c>
      <c r="H668" t="str">
        <f>IF(ISBLANK('ENGAGEMENTS 2026'!C668),"",'ENGAGEMENTS 2026'!AF668)</f>
        <v>EN COURS DE PREENGAGEMENT</v>
      </c>
      <c r="I668" t="str">
        <f>IF(ISBLANK('ENGAGEMENTS 2026'!C668),"",'ENGAGEMENTS 2026'!H668)</f>
        <v>EN SIGNATURE</v>
      </c>
      <c r="J668" s="72">
        <f>IF(ISBLANK('ENGAGEMENTS 2026'!C668),"",IF(AND(OR($E668="INFRUCTUEUX",$E668="ANNULE"),$C668="AOO-M"),'ENGAGEMENTS 2026'!P668,IF($H668="EN COURS DE PREENGAGEMENT",'ENGAGEMENTS 2026'!O668,IF($H668="PREENGAGE",IF($E668="ATTRIBUE",'ENGAGEMENTS 2026'!AE668,'ENGAGEMENTS 2026'!O668),'ENGAGEMENTS 2026'!AE668))))</f>
        <v>3120000</v>
      </c>
      <c r="K668" s="97">
        <f>IF(ISBLANK('ENGAGEMENTS 2026'!W668),"",'ENGAGEMENTS 2026'!W668)</f>
        <v>46265</v>
      </c>
      <c r="L668" s="73">
        <f t="shared" ca="1" si="20"/>
        <v>23</v>
      </c>
      <c r="M668" t="str">
        <f t="shared" si="21"/>
        <v>En cours</v>
      </c>
      <c r="N668" t="str">
        <f>IF(ISBLANK('ENGAGEMENTS 2026'!C668),"",'ENGAGEMENTS 2026'!L668)</f>
        <v>Ordinaire</v>
      </c>
      <c r="O668" t="str">
        <f>IF(ISBLANK('ENGAGEMENTS 2026'!C668),"",'ENGAGEMENTS 2026'!M668)</f>
        <v>FONCTIONNEMENT</v>
      </c>
      <c r="P668" t="str">
        <f>IF(ISBLANK('ENGAGEMENTS 2026'!C668),"",'ENGAGEMENTS 2026'!K668)</f>
        <v>GENERAL</v>
      </c>
      <c r="Q668" t="str">
        <f>IF($A668="","",IF(OR($E668="INFRUCTUEUX",$E668="ANNULE"),$A668&amp;"|"&amp;(COUNTIFS($A$2:$A668,$A668,$E$2:$E668,"INFRUCTUEUX")+COUNTIFS($A$2:$A668,$A668,$E$2:$E668,"ANNULE")),""))</f>
        <v/>
      </c>
    </row>
    <row r="669" spans="1:17" x14ac:dyDescent="0.25">
      <c r="A669" t="str">
        <f>IF(ISBLANK('ENGAGEMENTS 2026'!C669),"",IF('ENGAGEMENTS 2026'!C669="DTSI","DCT",'ENGAGEMENTS 2026'!C669))</f>
        <v>TDF-EXP&amp;MAIN</v>
      </c>
      <c r="B669" t="str">
        <f>IF(ISBLANK('ENGAGEMENTS 2026'!C669),"",'ENGAGEMENTS 2026'!D669)</f>
        <v>73AOM/SNRT/2026</v>
      </c>
      <c r="C669" t="str">
        <f>IF(ISBLANK('ENGAGEMENTS 2026'!C669),"",'ENGAGEMENTS 2026'!E669)</f>
        <v>AOO-M</v>
      </c>
      <c r="D669" t="str">
        <f>IF(ISBLANK('ENGAGEMENTS 2026'!C669),"",'ENGAGEMENTS 2026'!G669)</f>
        <v>Fourniture des feeders antennes distributeurs de puissance RF connecteurs adaptateurs et accessoires de raccordement</v>
      </c>
      <c r="E669" t="str">
        <f>IF(ISBLANK('ENGAGEMENTS 2026'!C669),"",'ENGAGEMENTS 2026'!I669)</f>
        <v>PHASE AOO</v>
      </c>
      <c r="F669">
        <f>IF(ISBLANK('ENGAGEMENTS 2026'!C669),"",'ENGAGEMENTS 2026'!J669)</f>
        <v>0</v>
      </c>
      <c r="G669" t="str">
        <f>IF(ISBLANK('ENGAGEMENTS 2026'!C669),"",'ENGAGEMENTS 2026'!M669)</f>
        <v>FONCTIONNEMENT</v>
      </c>
      <c r="H669" t="str">
        <f>IF(ISBLANK('ENGAGEMENTS 2026'!C669),"",'ENGAGEMENTS 2026'!AF669)</f>
        <v>PREENGAGE</v>
      </c>
      <c r="I669" t="str">
        <f>IF(ISBLANK('ENGAGEMENTS 2026'!C669),"",'ENGAGEMENTS 2026'!H669)</f>
        <v>VALIDE</v>
      </c>
      <c r="J669" s="72">
        <f>IF(ISBLANK('ENGAGEMENTS 2026'!C669),"",IF(AND(OR($E669="INFRUCTUEUX",$E669="ANNULE"),$C669="AOO-M"),'ENGAGEMENTS 2026'!P669,IF($H669="EN COURS DE PREENGAGEMENT",'ENGAGEMENTS 2026'!O669,IF($H669="PREENGAGE",IF($E669="ATTRIBUE",'ENGAGEMENTS 2026'!AE669,'ENGAGEMENTS 2026'!O669),'ENGAGEMENTS 2026'!AE669))))</f>
        <v>3971520</v>
      </c>
      <c r="K669" s="97">
        <f>IF(ISBLANK('ENGAGEMENTS 2026'!W669),"",'ENGAGEMENTS 2026'!W669)</f>
        <v>46265</v>
      </c>
      <c r="L669" s="73">
        <f t="shared" ca="1" si="20"/>
        <v>23</v>
      </c>
      <c r="M669" t="str">
        <f t="shared" si="21"/>
        <v>En cours</v>
      </c>
      <c r="N669" t="str">
        <f>IF(ISBLANK('ENGAGEMENTS 2026'!C669),"",'ENGAGEMENTS 2026'!L669)</f>
        <v>Ordinaire</v>
      </c>
      <c r="O669" t="str">
        <f>IF(ISBLANK('ENGAGEMENTS 2026'!C669),"",'ENGAGEMENTS 2026'!M669)</f>
        <v>FONCTIONNEMENT</v>
      </c>
      <c r="P669" t="str">
        <f>IF(ISBLANK('ENGAGEMENTS 2026'!C669),"",'ENGAGEMENTS 2026'!K669)</f>
        <v>GENERAL</v>
      </c>
      <c r="Q669" t="str">
        <f>IF($A669="","",IF(OR($E669="INFRUCTUEUX",$E669="ANNULE"),$A669&amp;"|"&amp;(COUNTIFS($A$2:$A669,$A669,$E$2:$E669,"INFRUCTUEUX")+COUNTIFS($A$2:$A669,$A669,$E$2:$E669,"ANNULE")),""))</f>
        <v/>
      </c>
    </row>
    <row r="670" spans="1:17" x14ac:dyDescent="0.25">
      <c r="A670" t="str">
        <f>IF(ISBLANK('ENGAGEMENTS 2026'!C670),"",IF('ENGAGEMENTS 2026'!C670="DTSI","DCT",'ENGAGEMENTS 2026'!C670))</f>
        <v>TDF-EXP&amp;MAIN</v>
      </c>
      <c r="B670" t="str">
        <f>IF(ISBLANK('ENGAGEMENTS 2026'!C670),"",'ENGAGEMENTS 2026'!D670)</f>
        <v>73AOM/SNRT/2026</v>
      </c>
      <c r="C670" t="str">
        <f>IF(ISBLANK('ENGAGEMENTS 2026'!C670),"",'ENGAGEMENTS 2026'!E670)</f>
        <v>AOO-M</v>
      </c>
      <c r="D670" t="str">
        <f>IF(ISBLANK('ENGAGEMENTS 2026'!C670),"",'ENGAGEMENTS 2026'!G670)</f>
        <v>Fourniture de duplexeurs filtres combiners et patch panels</v>
      </c>
      <c r="E670" t="str">
        <f>IF(ISBLANK('ENGAGEMENTS 2026'!C670),"",'ENGAGEMENTS 2026'!I670)</f>
        <v>PHASE AOO</v>
      </c>
      <c r="F670">
        <f>IF(ISBLANK('ENGAGEMENTS 2026'!C670),"",'ENGAGEMENTS 2026'!J670)</f>
        <v>0</v>
      </c>
      <c r="G670" t="str">
        <f>IF(ISBLANK('ENGAGEMENTS 2026'!C670),"",'ENGAGEMENTS 2026'!M670)</f>
        <v>FONCTIONNEMENT</v>
      </c>
      <c r="H670" t="str">
        <f>IF(ISBLANK('ENGAGEMENTS 2026'!C670),"",'ENGAGEMENTS 2026'!AF670)</f>
        <v>PREENGAGE</v>
      </c>
      <c r="I670" t="str">
        <f>IF(ISBLANK('ENGAGEMENTS 2026'!C670),"",'ENGAGEMENTS 2026'!H670)</f>
        <v>VALIDE</v>
      </c>
      <c r="J670" s="72">
        <f>IF(ISBLANK('ENGAGEMENTS 2026'!C670),"",IF(AND(OR($E670="INFRUCTUEUX",$E670="ANNULE"),$C670="AOO-M"),'ENGAGEMENTS 2026'!P670,IF($H670="EN COURS DE PREENGAGEMENT",'ENGAGEMENTS 2026'!O670,IF($H670="PREENGAGE",IF($E670="ATTRIBUE",'ENGAGEMENTS 2026'!AE670,'ENGAGEMENTS 2026'!O670),'ENGAGEMENTS 2026'!AE670))))</f>
        <v>1920000</v>
      </c>
      <c r="K670" s="97">
        <f>IF(ISBLANK('ENGAGEMENTS 2026'!W670),"",'ENGAGEMENTS 2026'!W670)</f>
        <v>46265</v>
      </c>
      <c r="L670" s="73">
        <f t="shared" ca="1" si="20"/>
        <v>23</v>
      </c>
      <c r="M670" t="str">
        <f t="shared" si="21"/>
        <v>En cours</v>
      </c>
      <c r="N670" t="str">
        <f>IF(ISBLANK('ENGAGEMENTS 2026'!C670),"",'ENGAGEMENTS 2026'!L670)</f>
        <v>Ordinaire</v>
      </c>
      <c r="O670" t="str">
        <f>IF(ISBLANK('ENGAGEMENTS 2026'!C670),"",'ENGAGEMENTS 2026'!M670)</f>
        <v>FONCTIONNEMENT</v>
      </c>
      <c r="P670" t="str">
        <f>IF(ISBLANK('ENGAGEMENTS 2026'!C670),"",'ENGAGEMENTS 2026'!K670)</f>
        <v>GENERAL</v>
      </c>
      <c r="Q670" t="str">
        <f>IF($A670="","",IF(OR($E670="INFRUCTUEUX",$E670="ANNULE"),$A670&amp;"|"&amp;(COUNTIFS($A$2:$A670,$A670,$E$2:$E670,"INFRUCTUEUX")+COUNTIFS($A$2:$A670,$A670,$E$2:$E670,"ANNULE")),""))</f>
        <v/>
      </c>
    </row>
    <row r="671" spans="1:17" x14ac:dyDescent="0.25">
      <c r="A671" t="str">
        <f>IF(ISBLANK('ENGAGEMENTS 2026'!C671),"",IF('ENGAGEMENTS 2026'!C671="DTSI","DCT",'ENGAGEMENTS 2026'!C671))</f>
        <v>TDF -SITES</v>
      </c>
      <c r="B671" t="str">
        <f>IF(ISBLANK('ENGAGEMENTS 2026'!C671),"",'ENGAGEMENTS 2026'!D671)</f>
        <v>72AOM/SNRT/2026</v>
      </c>
      <c r="C671" t="str">
        <f>IF(ISBLANK('ENGAGEMENTS 2026'!C671),"",'ENGAGEMENTS 2026'!E671)</f>
        <v>AOO-M</v>
      </c>
      <c r="D671" t="str">
        <f>IF(ISBLANK('ENGAGEMENTS 2026'!C671),"",'ENGAGEMENTS 2026'!G671)</f>
        <v>Fourniture, installation et mise en service de deux émetteurs DVB-T/T2 double drive refroidi à liquide fonctionnant dans la bande [474-690] MHz et de puissance 5KW rms chacun avec leurs accessoires</v>
      </c>
      <c r="E671" t="str">
        <f>IF(ISBLANK('ENGAGEMENTS 2026'!C671),"",'ENGAGEMENTS 2026'!I671)</f>
        <v>PHASE AOO</v>
      </c>
      <c r="F671">
        <f>IF(ISBLANK('ENGAGEMENTS 2026'!C671),"",'ENGAGEMENTS 2026'!J671)</f>
        <v>0</v>
      </c>
      <c r="G671" t="str">
        <f>IF(ISBLANK('ENGAGEMENTS 2026'!C671),"",'ENGAGEMENTS 2026'!M671)</f>
        <v>INVESTISSEMENT</v>
      </c>
      <c r="H671" t="str">
        <f>IF(ISBLANK('ENGAGEMENTS 2026'!C671),"",'ENGAGEMENTS 2026'!AF671)</f>
        <v>PREENGAGE</v>
      </c>
      <c r="I671" t="str">
        <f>IF(ISBLANK('ENGAGEMENTS 2026'!C671),"",'ENGAGEMENTS 2026'!H671)</f>
        <v>VALIDE</v>
      </c>
      <c r="J671" s="72">
        <f>IF(ISBLANK('ENGAGEMENTS 2026'!C671),"",IF(AND(OR($E671="INFRUCTUEUX",$E671="ANNULE"),$C671="AOO-M"),'ENGAGEMENTS 2026'!P671,IF($H671="EN COURS DE PREENGAGEMENT",'ENGAGEMENTS 2026'!O671,IF($H671="PREENGAGE",IF($E671="ATTRIBUE",'ENGAGEMENTS 2026'!AE671,'ENGAGEMENTS 2026'!O671),'ENGAGEMENTS 2026'!AE671))))</f>
        <v>4932000</v>
      </c>
      <c r="K671" s="97">
        <f>IF(ISBLANK('ENGAGEMENTS 2026'!W671),"",'ENGAGEMENTS 2026'!W671)</f>
        <v>46266</v>
      </c>
      <c r="L671" s="73">
        <f t="shared" ca="1" si="20"/>
        <v>22</v>
      </c>
      <c r="M671" t="str">
        <f t="shared" si="21"/>
        <v>En cours</v>
      </c>
      <c r="N671" t="str">
        <f>IF(ISBLANK('ENGAGEMENTS 2026'!C671),"",'ENGAGEMENTS 2026'!L671)</f>
        <v>Ordinaire</v>
      </c>
      <c r="O671" t="str">
        <f>IF(ISBLANK('ENGAGEMENTS 2026'!C671),"",'ENGAGEMENTS 2026'!M671)</f>
        <v>INVESTISSEMENT</v>
      </c>
      <c r="P671" t="str">
        <f>IF(ISBLANK('ENGAGEMENTS 2026'!C671),"",'ENGAGEMENTS 2026'!K671)</f>
        <v>GENERAL</v>
      </c>
      <c r="Q671" t="str">
        <f>IF($A671="","",IF(OR($E671="INFRUCTUEUX",$E671="ANNULE"),$A671&amp;"|"&amp;(COUNTIFS($A$2:$A671,$A671,$E$2:$E671,"INFRUCTUEUX")+COUNTIFS($A$2:$A671,$A671,$E$2:$E671,"ANNULE")),""))</f>
        <v/>
      </c>
    </row>
    <row r="672" spans="1:17" x14ac:dyDescent="0.25">
      <c r="A672" t="str">
        <f>IF(ISBLANK('ENGAGEMENTS 2026'!C672),"",IF('ENGAGEMENTS 2026'!C672="DTSI","DCT",'ENGAGEMENTS 2026'!C672))</f>
        <v>DPMG</v>
      </c>
      <c r="B672" t="str">
        <f>IF(ISBLANK('ENGAGEMENTS 2026'!C672),"",'ENGAGEMENTS 2026'!D672)</f>
        <v>402CT/SNRT/2026</v>
      </c>
      <c r="C672" t="str">
        <f>IF(ISBLANK('ENGAGEMENTS 2026'!C672),"",'ENGAGEMENTS 2026'!E672)</f>
        <v>CONTRAT</v>
      </c>
      <c r="D672" t="str">
        <f>IF(ISBLANK('ENGAGEMENTS 2026'!C672),"",'ENGAGEMENTS 2026'!G672)</f>
        <v>Aquisition des véhicules aménagés de transport de personnel</v>
      </c>
      <c r="E672" t="str">
        <f>IF(ISBLANK('ENGAGEMENTS 2026'!C672),"",'ENGAGEMENTS 2026'!I672)</f>
        <v>EN SIGNATURE</v>
      </c>
      <c r="F672">
        <f>IF(ISBLANK('ENGAGEMENTS 2026'!C672),"",'ENGAGEMENTS 2026'!J672)</f>
        <v>0</v>
      </c>
      <c r="G672" t="str">
        <f>IF(ISBLANK('ENGAGEMENTS 2026'!C672),"",'ENGAGEMENTS 2026'!M672)</f>
        <v>INVESTISSEMENT</v>
      </c>
      <c r="H672" t="str">
        <f>IF(ISBLANK('ENGAGEMENTS 2026'!C672),"",'ENGAGEMENTS 2026'!AF672)</f>
        <v>EN COURS D'ENGAGEMENT</v>
      </c>
      <c r="I672" t="str">
        <f>IF(ISBLANK('ENGAGEMENTS 2026'!C672),"",'ENGAGEMENTS 2026'!H672)</f>
        <v>EN SIGNATURE</v>
      </c>
      <c r="J672" s="72">
        <f>IF(ISBLANK('ENGAGEMENTS 2026'!C672),"",IF(AND(OR($E672="INFRUCTUEUX",$E672="ANNULE"),$C672="AOO-M"),'ENGAGEMENTS 2026'!P672,IF($H672="EN COURS DE PREENGAGEMENT",'ENGAGEMENTS 2026'!O672,IF($H672="PREENGAGE",IF($E672="ATTRIBUE",'ENGAGEMENTS 2026'!AE672,'ENGAGEMENTS 2026'!O672),'ENGAGEMENTS 2026'!AE672))))</f>
        <v>3547200</v>
      </c>
      <c r="K672" s="97">
        <f>IF(ISBLANK('ENGAGEMENTS 2026'!W672),"",'ENGAGEMENTS 2026'!W672)</f>
        <v>46268</v>
      </c>
      <c r="L672" s="73">
        <f t="shared" ca="1" si="20"/>
        <v>20</v>
      </c>
      <c r="M672" t="str">
        <f t="shared" si="21"/>
        <v>En cours</v>
      </c>
      <c r="N672" t="str">
        <f>IF(ISBLANK('ENGAGEMENTS 2026'!C672),"",'ENGAGEMENTS 2026'!L672)</f>
        <v>Exceptionnel</v>
      </c>
      <c r="O672" t="str">
        <f>IF(ISBLANK('ENGAGEMENTS 2026'!C672),"",'ENGAGEMENTS 2026'!M672)</f>
        <v>INVESTISSEMENT</v>
      </c>
      <c r="P672" t="str">
        <f>IF(ISBLANK('ENGAGEMENTS 2026'!C672),"",'ENGAGEMENTS 2026'!K672)</f>
        <v>GENERAL</v>
      </c>
      <c r="Q672" t="str">
        <f>IF($A672="","",IF(OR($E672="INFRUCTUEUX",$E672="ANNULE"),$A672&amp;"|"&amp;(COUNTIFS($A$2:$A672,$A672,$E$2:$E672,"INFRUCTUEUX")+COUNTIFS($A$2:$A672,$A672,$E$2:$E672,"ANNULE")),""))</f>
        <v/>
      </c>
    </row>
    <row r="673" spans="1:17" x14ac:dyDescent="0.25">
      <c r="A673" t="str">
        <f>IF(ISBLANK('ENGAGEMENTS 2026'!C673),"",IF('ENGAGEMENTS 2026'!C673="DTSI","DCT",'ENGAGEMENTS 2026'!C673))</f>
        <v>DCT</v>
      </c>
      <c r="B673" t="str">
        <f>IF(ISBLANK('ENGAGEMENTS 2026'!C673),"",'ENGAGEMENTS 2026'!D673)</f>
        <v>74AOM/SNRT/2026</v>
      </c>
      <c r="C673" t="str">
        <f>IF(ISBLANK('ENGAGEMENTS 2026'!C673),"",'ENGAGEMENTS 2026'!E673)</f>
        <v>AOO-M</v>
      </c>
      <c r="D673" t="str">
        <f>IF(ISBLANK('ENGAGEMENTS 2026'!C673),"",'ENGAGEMENTS 2026'!G673)</f>
        <v>La fourniture et la mise en service d'équipement de traitement de signaux Audio/vidéo pour les besoins des chaines TV de la SNRT</v>
      </c>
      <c r="E673" t="str">
        <f>IF(ISBLANK('ENGAGEMENTS 2026'!C673),"",'ENGAGEMENTS 2026'!I673)</f>
        <v>PHASE AOO</v>
      </c>
      <c r="F673">
        <f>IF(ISBLANK('ENGAGEMENTS 2026'!C673),"",'ENGAGEMENTS 2026'!J673)</f>
        <v>0</v>
      </c>
      <c r="G673" t="str">
        <f>IF(ISBLANK('ENGAGEMENTS 2026'!C673),"",'ENGAGEMENTS 2026'!M673)</f>
        <v>INVESTISSEMENT</v>
      </c>
      <c r="H673" t="str">
        <f>IF(ISBLANK('ENGAGEMENTS 2026'!C673),"",'ENGAGEMENTS 2026'!AF673)</f>
        <v>PREENGAGE</v>
      </c>
      <c r="I673" t="str">
        <f>IF(ISBLANK('ENGAGEMENTS 2026'!C673),"",'ENGAGEMENTS 2026'!H673)</f>
        <v>VALIDE</v>
      </c>
      <c r="J673" s="72">
        <f>IF(ISBLANK('ENGAGEMENTS 2026'!C673),"",IF(AND(OR($E673="INFRUCTUEUX",$E673="ANNULE"),$C673="AOO-M"),'ENGAGEMENTS 2026'!P673,IF($H673="EN COURS DE PREENGAGEMENT",'ENGAGEMENTS 2026'!O673,IF($H673="PREENGAGE",IF($E673="ATTRIBUE",'ENGAGEMENTS 2026'!AE673,'ENGAGEMENTS 2026'!O673),'ENGAGEMENTS 2026'!AE673))))</f>
        <v>3324974.4</v>
      </c>
      <c r="K673" s="97">
        <f>IF(ISBLANK('ENGAGEMENTS 2026'!W673),"",'ENGAGEMENTS 2026'!W673)</f>
        <v>46266</v>
      </c>
      <c r="L673" s="73">
        <f t="shared" ca="1" si="20"/>
        <v>22</v>
      </c>
      <c r="M673" t="str">
        <f t="shared" si="21"/>
        <v>En cours</v>
      </c>
      <c r="N673" t="str">
        <f>IF(ISBLANK('ENGAGEMENTS 2026'!C673),"",'ENGAGEMENTS 2026'!L673)</f>
        <v>Exceptionnel</v>
      </c>
      <c r="O673" t="str">
        <f>IF(ISBLANK('ENGAGEMENTS 2026'!C673),"",'ENGAGEMENTS 2026'!M673)</f>
        <v>INVESTISSEMENT</v>
      </c>
      <c r="P673" t="str">
        <f>IF(ISBLANK('ENGAGEMENTS 2026'!C673),"",'ENGAGEMENTS 2026'!K673)</f>
        <v>GENERAL</v>
      </c>
      <c r="Q673" t="str">
        <f>IF($A673="","",IF(OR($E673="INFRUCTUEUX",$E673="ANNULE"),$A673&amp;"|"&amp;(COUNTIFS($A$2:$A673,$A673,$E$2:$E673,"INFRUCTUEUX")+COUNTIFS($A$2:$A673,$A673,$E$2:$E673,"ANNULE")),""))</f>
        <v/>
      </c>
    </row>
    <row r="674" spans="1:17" x14ac:dyDescent="0.25">
      <c r="A674" t="str">
        <f>IF(ISBLANK('ENGAGEMENTS 2026'!C674),"",IF('ENGAGEMENTS 2026'!C674="DTSI","DCT",'ENGAGEMENTS 2026'!C674))</f>
        <v>DCPA</v>
      </c>
      <c r="B674">
        <f>IF(ISBLANK('ENGAGEMENTS 2026'!C674),"",'ENGAGEMENTS 2026'!D674)</f>
        <v>0</v>
      </c>
      <c r="C674" t="str">
        <f>IF(ISBLANK('ENGAGEMENTS 2026'!C674),"",'ENGAGEMENTS 2026'!E674)</f>
        <v>CONTRAT</v>
      </c>
      <c r="D674" t="str">
        <f>IF(ISBLANK('ENGAGEMENTS 2026'!C674),"",'ENGAGEMENTS 2026'!G674)</f>
        <v>ABDELLAH TOUKOUNA(ALIAS FERKOUSS)-LA PARTICIPATION ARTISTIQUE DE L'ARTISTE ABDELLAH TAKOUNA DANS LA SERIE DOCUMENTAIRE HANINE EL FARAH EPISODE - IMALCHIL MAWSSIM AL JAMAL WA AL HAYAT</v>
      </c>
      <c r="E674" t="str">
        <f>IF(ISBLANK('ENGAGEMENTS 2026'!C674),"",'ENGAGEMENTS 2026'!I674)</f>
        <v>APPROUVE</v>
      </c>
      <c r="F674">
        <f>IF(ISBLANK('ENGAGEMENTS 2026'!C674),"",'ENGAGEMENTS 2026'!J674)</f>
        <v>0</v>
      </c>
      <c r="G674" t="str">
        <f>IF(ISBLANK('ENGAGEMENTS 2026'!C674),"",'ENGAGEMENTS 2026'!M674)</f>
        <v>FONCTIONNEMENT</v>
      </c>
      <c r="H674" t="str">
        <f>IF(ISBLANK('ENGAGEMENTS 2026'!C674),"",'ENGAGEMENTS 2026'!AF674)</f>
        <v>ENGAGE</v>
      </c>
      <c r="I674" t="str">
        <f>IF(ISBLANK('ENGAGEMENTS 2026'!C674),"",'ENGAGEMENTS 2026'!H674)</f>
        <v>VALIDE</v>
      </c>
      <c r="J674" s="72">
        <f>IF(ISBLANK('ENGAGEMENTS 2026'!C674),"",IF(AND(OR($E674="INFRUCTUEUX",$E674="ANNULE"),$C674="AOO-M"),'ENGAGEMENTS 2026'!P674,IF($H674="EN COURS DE PREENGAGEMENT",'ENGAGEMENTS 2026'!O674,IF($H674="PREENGAGE",IF($E674="ATTRIBUE",'ENGAGEMENTS 2026'!AE674,'ENGAGEMENTS 2026'!O674),'ENGAGEMENTS 2026'!AE674))))</f>
        <v>36600</v>
      </c>
      <c r="K674" s="97" t="str">
        <f>IF(ISBLANK('ENGAGEMENTS 2026'!W674),"",'ENGAGEMENTS 2026'!W674)</f>
        <v/>
      </c>
      <c r="L674" s="73" t="str">
        <f t="shared" ca="1" si="20"/>
        <v/>
      </c>
      <c r="M674" t="str">
        <f t="shared" si="21"/>
        <v>Engagé</v>
      </c>
      <c r="N674" t="str">
        <f>IF(ISBLANK('ENGAGEMENTS 2026'!C674),"",'ENGAGEMENTS 2026'!L674)</f>
        <v>Ordinaire</v>
      </c>
      <c r="O674" t="str">
        <f>IF(ISBLANK('ENGAGEMENTS 2026'!C674),"",'ENGAGEMENTS 2026'!M674)</f>
        <v>FONCTIONNEMENT</v>
      </c>
      <c r="P674" t="str">
        <f>IF(ISBLANK('ENGAGEMENTS 2026'!C674),"",'ENGAGEMENTS 2026'!K674)</f>
        <v>NON CONCERNE</v>
      </c>
      <c r="Q674" t="str">
        <f>IF($A674="","",IF(OR($E674="INFRUCTUEUX",$E674="ANNULE"),$A674&amp;"|"&amp;(COUNTIFS($A$2:$A674,$A674,$E$2:$E674,"INFRUCTUEUX")+COUNTIFS($A$2:$A674,$A674,$E$2:$E674,"ANNULE")),""))</f>
        <v/>
      </c>
    </row>
    <row r="675" spans="1:17" x14ac:dyDescent="0.25">
      <c r="A675" t="str">
        <f>IF(ISBLANK('ENGAGEMENTS 2026'!C675),"",IF('ENGAGEMENTS 2026'!C675="DTSI","DCT",'ENGAGEMENTS 2026'!C675))</f>
        <v>DCPA</v>
      </c>
      <c r="B675" t="str">
        <f>IF(ISBLANK('ENGAGEMENTS 2026'!C675),"",'ENGAGEMENTS 2026'!D675)</f>
        <v>424CT/SNRT/2026</v>
      </c>
      <c r="C675" t="str">
        <f>IF(ISBLANK('ENGAGEMENTS 2026'!C675),"",'ENGAGEMENTS 2026'!E675)</f>
        <v>AOO-CT</v>
      </c>
      <c r="D675" t="str">
        <f>IF(ISBLANK('ENGAGEMENTS 2026'!C675),"",'ENGAGEMENTS 2026'!G675)</f>
        <v>Emission Matinale 'Ousrati'</v>
      </c>
      <c r="E675" t="str">
        <f>IF(ISBLANK('ENGAGEMENTS 2026'!C675),"",'ENGAGEMENTS 2026'!I675)</f>
        <v>APPROUVE</v>
      </c>
      <c r="F675">
        <f>IF(ISBLANK('ENGAGEMENTS 2026'!C675),"",'ENGAGEMENTS 2026'!J675)</f>
        <v>0</v>
      </c>
      <c r="G675" t="str">
        <f>IF(ISBLANK('ENGAGEMENTS 2026'!C675),"",'ENGAGEMENTS 2026'!M675)</f>
        <v>FONCTIONNEMENT</v>
      </c>
      <c r="H675" t="str">
        <f>IF(ISBLANK('ENGAGEMENTS 2026'!C675),"",'ENGAGEMENTS 2026'!AF675)</f>
        <v>ENGAGE</v>
      </c>
      <c r="I675" t="str">
        <f>IF(ISBLANK('ENGAGEMENTS 2026'!C675),"",'ENGAGEMENTS 2026'!H675)</f>
        <v>VALIDE</v>
      </c>
      <c r="J675" s="72">
        <f>IF(ISBLANK('ENGAGEMENTS 2026'!C675),"",IF(AND(OR($E675="INFRUCTUEUX",$E675="ANNULE"),$C675="AOO-M"),'ENGAGEMENTS 2026'!P675,IF($H675="EN COURS DE PREENGAGEMENT",'ENGAGEMENTS 2026'!O675,IF($H675="PREENGAGE",IF($E675="ATTRIBUE",'ENGAGEMENTS 2026'!AE675,'ENGAGEMENTS 2026'!O675),'ENGAGEMENTS 2026'!AE675))))</f>
        <v>5489836.7999999998</v>
      </c>
      <c r="K675" s="97" t="str">
        <f>IF(ISBLANK('ENGAGEMENTS 2026'!W675),"",'ENGAGEMENTS 2026'!W675)</f>
        <v/>
      </c>
      <c r="L675" s="73" t="str">
        <f t="shared" ca="1" si="20"/>
        <v/>
      </c>
      <c r="M675" t="str">
        <f t="shared" si="21"/>
        <v>Engagé</v>
      </c>
      <c r="N675" t="str">
        <f>IF(ISBLANK('ENGAGEMENTS 2026'!C675),"",'ENGAGEMENTS 2026'!L675)</f>
        <v>Ordinaire</v>
      </c>
      <c r="O675" t="str">
        <f>IF(ISBLANK('ENGAGEMENTS 2026'!C675),"",'ENGAGEMENTS 2026'!M675)</f>
        <v>FONCTIONNEMENT</v>
      </c>
      <c r="P675" t="str">
        <f>IF(ISBLANK('ENGAGEMENTS 2026'!C675),"",'ENGAGEMENTS 2026'!K675)</f>
        <v>GENERAL</v>
      </c>
      <c r="Q675" t="str">
        <f>IF($A675="","",IF(OR($E675="INFRUCTUEUX",$E675="ANNULE"),$A675&amp;"|"&amp;(COUNTIFS($A$2:$A675,$A675,$E$2:$E675,"INFRUCTUEUX")+COUNTIFS($A$2:$A675,$A675,$E$2:$E675,"ANNULE")),""))</f>
        <v/>
      </c>
    </row>
    <row r="676" spans="1:17" x14ac:dyDescent="0.25">
      <c r="A676" t="str">
        <f>IF(ISBLANK('ENGAGEMENTS 2026'!C676),"",IF('ENGAGEMENTS 2026'!C676="DTSI","DCT",'ENGAGEMENTS 2026'!C676))</f>
        <v>DCPA</v>
      </c>
      <c r="B676" t="str">
        <f>IF(ISBLANK('ENGAGEMENTS 2026'!C676),"",'ENGAGEMENTS 2026'!D676)</f>
        <v>426CT/SNRT/2026</v>
      </c>
      <c r="C676" t="str">
        <f>IF(ISBLANK('ENGAGEMENTS 2026'!C676),"",'ENGAGEMENTS 2026'!E676)</f>
        <v>AOO-CT</v>
      </c>
      <c r="D676" t="str">
        <f>IF(ISBLANK('ENGAGEMENTS 2026'!C676),"",'ENGAGEMENTS 2026'!G676)</f>
        <v>Documentaire 'ICHAA MAMLAKA'</v>
      </c>
      <c r="E676" t="str">
        <f>IF(ISBLANK('ENGAGEMENTS 2026'!C676),"",'ENGAGEMENTS 2026'!I676)</f>
        <v>APPROUVE</v>
      </c>
      <c r="F676">
        <f>IF(ISBLANK('ENGAGEMENTS 2026'!C676),"",'ENGAGEMENTS 2026'!J676)</f>
        <v>0</v>
      </c>
      <c r="G676" t="str">
        <f>IF(ISBLANK('ENGAGEMENTS 2026'!C676),"",'ENGAGEMENTS 2026'!M676)</f>
        <v>FONCTIONNEMENT</v>
      </c>
      <c r="H676" t="str">
        <f>IF(ISBLANK('ENGAGEMENTS 2026'!C676),"",'ENGAGEMENTS 2026'!AF676)</f>
        <v>ENGAGE</v>
      </c>
      <c r="I676" t="str">
        <f>IF(ISBLANK('ENGAGEMENTS 2026'!C676),"",'ENGAGEMENTS 2026'!H676)</f>
        <v>VALIDE</v>
      </c>
      <c r="J676" s="72">
        <f>IF(ISBLANK('ENGAGEMENTS 2026'!C676),"",IF(AND(OR($E676="INFRUCTUEUX",$E676="ANNULE"),$C676="AOO-M"),'ENGAGEMENTS 2026'!P676,IF($H676="EN COURS DE PREENGAGEMENT",'ENGAGEMENTS 2026'!O676,IF($H676="PREENGAGE",IF($E676="ATTRIBUE",'ENGAGEMENTS 2026'!AE676,'ENGAGEMENTS 2026'!O676),'ENGAGEMENTS 2026'!AE676))))</f>
        <v>4082624.04</v>
      </c>
      <c r="K676" s="97" t="str">
        <f>IF(ISBLANK('ENGAGEMENTS 2026'!W676),"",'ENGAGEMENTS 2026'!W676)</f>
        <v/>
      </c>
      <c r="L676" s="73" t="str">
        <f t="shared" ca="1" si="20"/>
        <v/>
      </c>
      <c r="M676" t="str">
        <f t="shared" si="21"/>
        <v>Engagé</v>
      </c>
      <c r="N676" t="str">
        <f>IF(ISBLANK('ENGAGEMENTS 2026'!C676),"",'ENGAGEMENTS 2026'!L676)</f>
        <v>Ordinaire</v>
      </c>
      <c r="O676" t="str">
        <f>IF(ISBLANK('ENGAGEMENTS 2026'!C676),"",'ENGAGEMENTS 2026'!M676)</f>
        <v>FONCTIONNEMENT</v>
      </c>
      <c r="P676" t="str">
        <f>IF(ISBLANK('ENGAGEMENTS 2026'!C676),"",'ENGAGEMENTS 2026'!K676)</f>
        <v>GENERAL</v>
      </c>
      <c r="Q676" t="str">
        <f>IF($A676="","",IF(OR($E676="INFRUCTUEUX",$E676="ANNULE"),$A676&amp;"|"&amp;(COUNTIFS($A$2:$A676,$A676,$E$2:$E676,"INFRUCTUEUX")+COUNTIFS($A$2:$A676,$A676,$E$2:$E676,"ANNULE")),""))</f>
        <v/>
      </c>
    </row>
    <row r="677" spans="1:17" x14ac:dyDescent="0.25">
      <c r="A677" t="str">
        <f>IF(ISBLANK('ENGAGEMENTS 2026'!C677),"",IF('ENGAGEMENTS 2026'!C677="DTSI","DCT",'ENGAGEMENTS 2026'!C677))</f>
        <v>DCPA</v>
      </c>
      <c r="B677" t="str">
        <f>IF(ISBLANK('ENGAGEMENTS 2026'!C677),"",'ENGAGEMENTS 2026'!D677)</f>
        <v>428CT/SNRT/2026</v>
      </c>
      <c r="C677" t="str">
        <f>IF(ISBLANK('ENGAGEMENTS 2026'!C677),"",'ENGAGEMENTS 2026'!E677)</f>
        <v>AOO-CT</v>
      </c>
      <c r="D677" t="str">
        <f>IF(ISBLANK('ENGAGEMENTS 2026'!C677),"",'ENGAGEMENTS 2026'!G677)</f>
        <v>Emission pour enfabt 'WLIDATE BLADI'</v>
      </c>
      <c r="E677" t="str">
        <f>IF(ISBLANK('ENGAGEMENTS 2026'!C677),"",'ENGAGEMENTS 2026'!I677)</f>
        <v>APPROUVE</v>
      </c>
      <c r="F677">
        <f>IF(ISBLANK('ENGAGEMENTS 2026'!C677),"",'ENGAGEMENTS 2026'!J677)</f>
        <v>0</v>
      </c>
      <c r="G677" t="str">
        <f>IF(ISBLANK('ENGAGEMENTS 2026'!C677),"",'ENGAGEMENTS 2026'!M677)</f>
        <v>FONCTIONNEMENT</v>
      </c>
      <c r="H677" t="str">
        <f>IF(ISBLANK('ENGAGEMENTS 2026'!C677),"",'ENGAGEMENTS 2026'!AF677)</f>
        <v>ENGAGE</v>
      </c>
      <c r="I677" t="str">
        <f>IF(ISBLANK('ENGAGEMENTS 2026'!C677),"",'ENGAGEMENTS 2026'!H677)</f>
        <v>VALIDE</v>
      </c>
      <c r="J677" s="72">
        <f>IF(ISBLANK('ENGAGEMENTS 2026'!C677),"",IF(AND(OR($E677="INFRUCTUEUX",$E677="ANNULE"),$C677="AOO-M"),'ENGAGEMENTS 2026'!P677,IF($H677="EN COURS DE PREENGAGEMENT",'ENGAGEMENTS 2026'!O677,IF($H677="PREENGAGE",IF($E677="ATTRIBUE",'ENGAGEMENTS 2026'!AE677,'ENGAGEMENTS 2026'!O677),'ENGAGEMENTS 2026'!AE677))))</f>
        <v>2885702.4</v>
      </c>
      <c r="K677" s="97" t="str">
        <f>IF(ISBLANK('ENGAGEMENTS 2026'!W677),"",'ENGAGEMENTS 2026'!W677)</f>
        <v/>
      </c>
      <c r="L677" s="73" t="str">
        <f t="shared" ca="1" si="20"/>
        <v/>
      </c>
      <c r="M677" t="str">
        <f t="shared" si="21"/>
        <v>Engagé</v>
      </c>
      <c r="N677" t="str">
        <f>IF(ISBLANK('ENGAGEMENTS 2026'!C677),"",'ENGAGEMENTS 2026'!L677)</f>
        <v>Ordinaire</v>
      </c>
      <c r="O677" t="str">
        <f>IF(ISBLANK('ENGAGEMENTS 2026'!C677),"",'ENGAGEMENTS 2026'!M677)</f>
        <v>FONCTIONNEMENT</v>
      </c>
      <c r="P677" t="str">
        <f>IF(ISBLANK('ENGAGEMENTS 2026'!C677),"",'ENGAGEMENTS 2026'!K677)</f>
        <v>GENERAL</v>
      </c>
      <c r="Q677" t="str">
        <f>IF($A677="","",IF(OR($E677="INFRUCTUEUX",$E677="ANNULE"),$A677&amp;"|"&amp;(COUNTIFS($A$2:$A677,$A677,$E$2:$E677,"INFRUCTUEUX")+COUNTIFS($A$2:$A677,$A677,$E$2:$E677,"ANNULE")),""))</f>
        <v/>
      </c>
    </row>
    <row r="678" spans="1:17" x14ac:dyDescent="0.25">
      <c r="A678" t="str">
        <f>IF(ISBLANK('ENGAGEMENTS 2026'!C678),"",IF('ENGAGEMENTS 2026'!C678="DTSI","DCT",'ENGAGEMENTS 2026'!C678))</f>
        <v>DCPA</v>
      </c>
      <c r="B678" t="str">
        <f>IF(ISBLANK('ENGAGEMENTS 2026'!C678),"",'ENGAGEMENTS 2026'!D678)</f>
        <v>427CT/SNRT/2026</v>
      </c>
      <c r="C678" t="str">
        <f>IF(ISBLANK('ENGAGEMENTS 2026'!C678),"",'ENGAGEMENTS 2026'!E678)</f>
        <v>AOO-CT</v>
      </c>
      <c r="D678" t="str">
        <f>IF(ISBLANK('ENGAGEMENTS 2026'!C678),"",'ENGAGEMENTS 2026'!G678)</f>
        <v>Documentaire 'AHL AL MAGHREB'</v>
      </c>
      <c r="E678" t="str">
        <f>IF(ISBLANK('ENGAGEMENTS 2026'!C678),"",'ENGAGEMENTS 2026'!I678)</f>
        <v>APPROUVE</v>
      </c>
      <c r="F678">
        <f>IF(ISBLANK('ENGAGEMENTS 2026'!C678),"",'ENGAGEMENTS 2026'!J678)</f>
        <v>0</v>
      </c>
      <c r="G678" t="str">
        <f>IF(ISBLANK('ENGAGEMENTS 2026'!C678),"",'ENGAGEMENTS 2026'!M678)</f>
        <v>FONCTIONNEMENT</v>
      </c>
      <c r="H678" t="str">
        <f>IF(ISBLANK('ENGAGEMENTS 2026'!C678),"",'ENGAGEMENTS 2026'!AF678)</f>
        <v>ENGAGE</v>
      </c>
      <c r="I678" t="str">
        <f>IF(ISBLANK('ENGAGEMENTS 2026'!C678),"",'ENGAGEMENTS 2026'!H678)</f>
        <v>VALIDE</v>
      </c>
      <c r="J678" s="72">
        <f>IF(ISBLANK('ENGAGEMENTS 2026'!C678),"",IF(AND(OR($E678="INFRUCTUEUX",$E678="ANNULE"),$C678="AOO-M"),'ENGAGEMENTS 2026'!P678,IF($H678="EN COURS DE PREENGAGEMENT",'ENGAGEMENTS 2026'!O678,IF($H678="PREENGAGE",IF($E678="ATTRIBUE",'ENGAGEMENTS 2026'!AE678,'ENGAGEMENTS 2026'!O678),'ENGAGEMENTS 2026'!AE678))))</f>
        <v>3107440</v>
      </c>
      <c r="K678" s="97" t="str">
        <f>IF(ISBLANK('ENGAGEMENTS 2026'!W678),"",'ENGAGEMENTS 2026'!W678)</f>
        <v/>
      </c>
      <c r="L678" s="73" t="str">
        <f t="shared" ca="1" si="20"/>
        <v/>
      </c>
      <c r="M678" t="str">
        <f t="shared" si="21"/>
        <v>Engagé</v>
      </c>
      <c r="N678" t="str">
        <f>IF(ISBLANK('ENGAGEMENTS 2026'!C678),"",'ENGAGEMENTS 2026'!L678)</f>
        <v>Ordinaire</v>
      </c>
      <c r="O678" t="str">
        <f>IF(ISBLANK('ENGAGEMENTS 2026'!C678),"",'ENGAGEMENTS 2026'!M678)</f>
        <v>FONCTIONNEMENT</v>
      </c>
      <c r="P678" t="str">
        <f>IF(ISBLANK('ENGAGEMENTS 2026'!C678),"",'ENGAGEMENTS 2026'!K678)</f>
        <v>GENERAL</v>
      </c>
      <c r="Q678" t="str">
        <f>IF($A678="","",IF(OR($E678="INFRUCTUEUX",$E678="ANNULE"),$A678&amp;"|"&amp;(COUNTIFS($A$2:$A678,$A678,$E$2:$E678,"INFRUCTUEUX")+COUNTIFS($A$2:$A678,$A678,$E$2:$E678,"ANNULE")),""))</f>
        <v/>
      </c>
    </row>
    <row r="679" spans="1:17" x14ac:dyDescent="0.25">
      <c r="A679" t="str">
        <f>IF(ISBLANK('ENGAGEMENTS 2026'!C679),"",IF('ENGAGEMENTS 2026'!C679="DTSI","DCT",'ENGAGEMENTS 2026'!C679))</f>
        <v>DCPA</v>
      </c>
      <c r="B679" t="str">
        <f>IF(ISBLANK('ENGAGEMENTS 2026'!C679),"",'ENGAGEMENTS 2026'!D679)</f>
        <v>431CT/SNRT/2026</v>
      </c>
      <c r="C679" t="str">
        <f>IF(ISBLANK('ENGAGEMENTS 2026'!C679),"",'ENGAGEMENTS 2026'!E679)</f>
        <v>AOO-CT</v>
      </c>
      <c r="D679" t="str">
        <f>IF(ISBLANK('ENGAGEMENTS 2026'!C679),"",'ENGAGEMENTS 2026'!G679)</f>
        <v>Emission Magazine Economique 'MADE IN MOROCCO'</v>
      </c>
      <c r="E679" t="str">
        <f>IF(ISBLANK('ENGAGEMENTS 2026'!C679),"",'ENGAGEMENTS 2026'!I679)</f>
        <v>APPROUVE</v>
      </c>
      <c r="F679">
        <f>IF(ISBLANK('ENGAGEMENTS 2026'!C679),"",'ENGAGEMENTS 2026'!J679)</f>
        <v>0</v>
      </c>
      <c r="G679" t="str">
        <f>IF(ISBLANK('ENGAGEMENTS 2026'!C679),"",'ENGAGEMENTS 2026'!M679)</f>
        <v>FONCTIONNEMENT</v>
      </c>
      <c r="H679" t="str">
        <f>IF(ISBLANK('ENGAGEMENTS 2026'!C679),"",'ENGAGEMENTS 2026'!AF679)</f>
        <v>ENGAGE</v>
      </c>
      <c r="I679" t="str">
        <f>IF(ISBLANK('ENGAGEMENTS 2026'!C679),"",'ENGAGEMENTS 2026'!H679)</f>
        <v>VALIDE</v>
      </c>
      <c r="J679" s="72">
        <f>IF(ISBLANK('ENGAGEMENTS 2026'!C679),"",IF(AND(OR($E679="INFRUCTUEUX",$E679="ANNULE"),$C679="AOO-M"),'ENGAGEMENTS 2026'!P679,IF($H679="EN COURS DE PREENGAGEMENT",'ENGAGEMENTS 2026'!O679,IF($H679="PREENGAGE",IF($E679="ATTRIBUE",'ENGAGEMENTS 2026'!AE679,'ENGAGEMENTS 2026'!O679),'ENGAGEMENTS 2026'!AE679))))</f>
        <v>1958880</v>
      </c>
      <c r="K679" s="97" t="str">
        <f>IF(ISBLANK('ENGAGEMENTS 2026'!W679),"",'ENGAGEMENTS 2026'!W679)</f>
        <v/>
      </c>
      <c r="L679" s="73" t="str">
        <f t="shared" ca="1" si="20"/>
        <v/>
      </c>
      <c r="M679" t="str">
        <f t="shared" si="21"/>
        <v>Engagé</v>
      </c>
      <c r="N679" t="str">
        <f>IF(ISBLANK('ENGAGEMENTS 2026'!C679),"",'ENGAGEMENTS 2026'!L679)</f>
        <v>Ordinaire</v>
      </c>
      <c r="O679" t="str">
        <f>IF(ISBLANK('ENGAGEMENTS 2026'!C679),"",'ENGAGEMENTS 2026'!M679)</f>
        <v>FONCTIONNEMENT</v>
      </c>
      <c r="P679" t="str">
        <f>IF(ISBLANK('ENGAGEMENTS 2026'!C679),"",'ENGAGEMENTS 2026'!K679)</f>
        <v>GENERAL</v>
      </c>
      <c r="Q679" t="str">
        <f>IF($A679="","",IF(OR($E679="INFRUCTUEUX",$E679="ANNULE"),$A679&amp;"|"&amp;(COUNTIFS($A$2:$A679,$A679,$E$2:$E679,"INFRUCTUEUX")+COUNTIFS($A$2:$A679,$A679,$E$2:$E679,"ANNULE")),""))</f>
        <v/>
      </c>
    </row>
    <row r="680" spans="1:17" x14ac:dyDescent="0.25">
      <c r="A680" t="str">
        <f>IF(ISBLANK('ENGAGEMENTS 2026'!C680),"",IF('ENGAGEMENTS 2026'!C680="DTSI","DCT",'ENGAGEMENTS 2026'!C680))</f>
        <v>DPMG</v>
      </c>
      <c r="B680" t="str">
        <f>IF(ISBLANK('ENGAGEMENTS 2026'!C680),"",'ENGAGEMENTS 2026'!D680)</f>
        <v>76AOM/SNRT/2026</v>
      </c>
      <c r="C680" t="str">
        <f>IF(ISBLANK('ENGAGEMENTS 2026'!C680),"",'ENGAGEMENTS 2026'!E680)</f>
        <v>AOO-M</v>
      </c>
      <c r="D680" t="str">
        <f>IF(ISBLANK('ENGAGEMENTS 2026'!C680),"",'ENGAGEMENTS 2026'!G680)</f>
        <v>Travaux d'electricite et de climatisation des locaux technique de la SNRT à Rabat</v>
      </c>
      <c r="E680" t="str">
        <f>IF(ISBLANK('ENGAGEMENTS 2026'!C680),"",'ENGAGEMENTS 2026'!I680)</f>
        <v>EN SIGNATURE</v>
      </c>
      <c r="F680">
        <f>IF(ISBLANK('ENGAGEMENTS 2026'!C680),"",'ENGAGEMENTS 2026'!J680)</f>
        <v>0</v>
      </c>
      <c r="G680" t="str">
        <f>IF(ISBLANK('ENGAGEMENTS 2026'!C680),"",'ENGAGEMENTS 2026'!M680)</f>
        <v>INVESTISSEMENT</v>
      </c>
      <c r="H680" t="str">
        <f>IF(ISBLANK('ENGAGEMENTS 2026'!C680),"",'ENGAGEMENTS 2026'!AF680)</f>
        <v>EN COURS DE PREENGAGEMENT</v>
      </c>
      <c r="I680" t="str">
        <f>IF(ISBLANK('ENGAGEMENTS 2026'!C680),"",'ENGAGEMENTS 2026'!H680)</f>
        <v>EN SIGNATURE</v>
      </c>
      <c r="J680" s="72">
        <f>IF(ISBLANK('ENGAGEMENTS 2026'!C680),"",IF(AND(OR($E680="INFRUCTUEUX",$E680="ANNULE"),$C680="AOO-M"),'ENGAGEMENTS 2026'!P680,IF($H680="EN COURS DE PREENGAGEMENT",'ENGAGEMENTS 2026'!O680,IF($H680="PREENGAGE",IF($E680="ATTRIBUE",'ENGAGEMENTS 2026'!AE680,'ENGAGEMENTS 2026'!O680),'ENGAGEMENTS 2026'!AE680))))</f>
        <v>3891240</v>
      </c>
      <c r="K680" s="97" t="str">
        <f>IF(ISBLANK('ENGAGEMENTS 2026'!W680),"",'ENGAGEMENTS 2026'!W680)</f>
        <v/>
      </c>
      <c r="L680" s="73" t="str">
        <f t="shared" ca="1" si="20"/>
        <v/>
      </c>
      <c r="M680" t="str">
        <f t="shared" si="21"/>
        <v>En cours</v>
      </c>
      <c r="N680" t="str">
        <f>IF(ISBLANK('ENGAGEMENTS 2026'!C680),"",'ENGAGEMENTS 2026'!L680)</f>
        <v>REPORT BUDGET ANNEE ANTERIEURE</v>
      </c>
      <c r="O680" t="str">
        <f>IF(ISBLANK('ENGAGEMENTS 2026'!C680),"",'ENGAGEMENTS 2026'!M680)</f>
        <v>INVESTISSEMENT</v>
      </c>
      <c r="P680" t="str">
        <f>IF(ISBLANK('ENGAGEMENTS 2026'!C680),"",'ENGAGEMENTS 2026'!K680)</f>
        <v>PME</v>
      </c>
      <c r="Q680" t="str">
        <f>IF($A680="","",IF(OR($E680="INFRUCTUEUX",$E680="ANNULE"),$A680&amp;"|"&amp;(COUNTIFS($A$2:$A680,$A680,$E$2:$E680,"INFRUCTUEUX")+COUNTIFS($A$2:$A680,$A680,$E$2:$E680,"ANNULE")),""))</f>
        <v/>
      </c>
    </row>
    <row r="681" spans="1:17" x14ac:dyDescent="0.25">
      <c r="A681" t="str">
        <f>IF(ISBLANK('ENGAGEMENTS 2026'!C681),"",IF('ENGAGEMENTS 2026'!C681="DTSI","DCT",'ENGAGEMENTS 2026'!C681))</f>
        <v>DCPA</v>
      </c>
      <c r="B681" t="str">
        <f>IF(ISBLANK('ENGAGEMENTS 2026'!C681),"",'ENGAGEMENTS 2026'!D681)</f>
        <v>435CT/SNRT/2026</v>
      </c>
      <c r="C681" t="str">
        <f>IF(ISBLANK('ENGAGEMENTS 2026'!C681),"",'ENGAGEMENTS 2026'!E681)</f>
        <v>CONTRAT</v>
      </c>
      <c r="D681" t="str">
        <f>IF(ISBLANK('ENGAGEMENTS 2026'!C681),"",'ENGAGEMENTS 2026'!G681)</f>
        <v>Edition 31 du festival international du cinéma méditerranéen de Tétouan du 03 au 10/10/2026</v>
      </c>
      <c r="E681" t="str">
        <f>IF(ISBLANK('ENGAGEMENTS 2026'!C681),"",'ENGAGEMENTS 2026'!I681)</f>
        <v>EN SIGNATURE</v>
      </c>
      <c r="F681">
        <f>IF(ISBLANK('ENGAGEMENTS 2026'!C681),"",'ENGAGEMENTS 2026'!J681)</f>
        <v>0</v>
      </c>
      <c r="G681" t="str">
        <f>IF(ISBLANK('ENGAGEMENTS 2026'!C681),"",'ENGAGEMENTS 2026'!M681)</f>
        <v>FONCTIONNEMENT</v>
      </c>
      <c r="H681" t="str">
        <f>IF(ISBLANK('ENGAGEMENTS 2026'!C681),"",'ENGAGEMENTS 2026'!AF681)</f>
        <v>EN COURS D'ENGAGEMENT</v>
      </c>
      <c r="I681" t="str">
        <f>IF(ISBLANK('ENGAGEMENTS 2026'!C681),"",'ENGAGEMENTS 2026'!H681)</f>
        <v>EN SIGNATURE</v>
      </c>
      <c r="J681" s="72">
        <f>IF(ISBLANK('ENGAGEMENTS 2026'!C681),"",IF(AND(OR($E681="INFRUCTUEUX",$E681="ANNULE"),$C681="AOO-M"),'ENGAGEMENTS 2026'!P681,IF($H681="EN COURS DE PREENGAGEMENT",'ENGAGEMENTS 2026'!O681,IF($H681="PREENGAGE",IF($E681="ATTRIBUE",'ENGAGEMENTS 2026'!AE681,'ENGAGEMENTS 2026'!O681),'ENGAGEMENTS 2026'!AE681))))</f>
        <v>200000</v>
      </c>
      <c r="K681" s="97" t="str">
        <f>IF(ISBLANK('ENGAGEMENTS 2026'!W681),"",'ENGAGEMENTS 2026'!W681)</f>
        <v/>
      </c>
      <c r="L681" s="73" t="str">
        <f t="shared" ca="1" si="20"/>
        <v/>
      </c>
      <c r="M681" t="str">
        <f t="shared" si="21"/>
        <v>En cours</v>
      </c>
      <c r="N681" t="str">
        <f>IF(ISBLANK('ENGAGEMENTS 2026'!C681),"",'ENGAGEMENTS 2026'!L681)</f>
        <v>Ordinaire</v>
      </c>
      <c r="O681" t="str">
        <f>IF(ISBLANK('ENGAGEMENTS 2026'!C681),"",'ENGAGEMENTS 2026'!M681)</f>
        <v>FONCTIONNEMENT</v>
      </c>
      <c r="P681" t="str">
        <f>IF(ISBLANK('ENGAGEMENTS 2026'!C681),"",'ENGAGEMENTS 2026'!K681)</f>
        <v>GENERAL</v>
      </c>
      <c r="Q681" t="str">
        <f>IF($A681="","",IF(OR($E681="INFRUCTUEUX",$E681="ANNULE"),$A681&amp;"|"&amp;(COUNTIFS($A$2:$A681,$A681,$E$2:$E681,"INFRUCTUEUX")+COUNTIFS($A$2:$A681,$A681,$E$2:$E681,"ANNULE")),""))</f>
        <v/>
      </c>
    </row>
    <row r="682" spans="1:17" x14ac:dyDescent="0.25">
      <c r="A682" t="str">
        <f>IF(ISBLANK('ENGAGEMENTS 2026'!C682),"",IF('ENGAGEMENTS 2026'!C682="DTSI","DCT",'ENGAGEMENTS 2026'!C682))</f>
        <v>TDF-EXP&amp;MAIN</v>
      </c>
      <c r="B682" t="str">
        <f>IF(ISBLANK('ENGAGEMENTS 2026'!C682),"",'ENGAGEMENTS 2026'!D682)</f>
        <v>75AOM/SNRT/2026</v>
      </c>
      <c r="C682" t="str">
        <f>IF(ISBLANK('ENGAGEMENTS 2026'!C682),"",'ENGAGEMENTS 2026'!E682)</f>
        <v>AOO-M</v>
      </c>
      <c r="D682" t="str">
        <f>IF(ISBLANK('ENGAGEMENTS 2026'!C682),"",'ENGAGEMENTS 2026'!G682)</f>
        <v>Entretien et remise en état des systèmes de balisage aux pylônes des centres de diffusion TV/FM</v>
      </c>
      <c r="E682" t="str">
        <f>IF(ISBLANK('ENGAGEMENTS 2026'!C682),"",'ENGAGEMENTS 2026'!I682)</f>
        <v>PHASE AOO</v>
      </c>
      <c r="F682">
        <f>IF(ISBLANK('ENGAGEMENTS 2026'!C682),"",'ENGAGEMENTS 2026'!J682)</f>
        <v>0</v>
      </c>
      <c r="G682" t="str">
        <f>IF(ISBLANK('ENGAGEMENTS 2026'!C682),"",'ENGAGEMENTS 2026'!M682)</f>
        <v>FONCTIONNEMENT</v>
      </c>
      <c r="H682" t="str">
        <f>IF(ISBLANK('ENGAGEMENTS 2026'!C682),"",'ENGAGEMENTS 2026'!AF682)</f>
        <v>PREENGAGE</v>
      </c>
      <c r="I682" t="str">
        <f>IF(ISBLANK('ENGAGEMENTS 2026'!C682),"",'ENGAGEMENTS 2026'!H682)</f>
        <v>VALIDE</v>
      </c>
      <c r="J682" s="72">
        <f>IF(ISBLANK('ENGAGEMENTS 2026'!C682),"",IF(AND(OR($E682="INFRUCTUEUX",$E682="ANNULE"),$C682="AOO-M"),'ENGAGEMENTS 2026'!P682,IF($H682="EN COURS DE PREENGAGEMENT",'ENGAGEMENTS 2026'!O682,IF($H682="PREENGAGE",IF($E682="ATTRIBUE",'ENGAGEMENTS 2026'!AE682,'ENGAGEMENTS 2026'!O682),'ENGAGEMENTS 2026'!AE682))))</f>
        <v>600000</v>
      </c>
      <c r="K682" s="97" t="str">
        <f>IF(ISBLANK('ENGAGEMENTS 2026'!W682),"",'ENGAGEMENTS 2026'!W682)</f>
        <v/>
      </c>
      <c r="L682" s="73" t="str">
        <f t="shared" ca="1" si="20"/>
        <v/>
      </c>
      <c r="M682" t="str">
        <f t="shared" si="21"/>
        <v>En cours</v>
      </c>
      <c r="N682" t="str">
        <f>IF(ISBLANK('ENGAGEMENTS 2026'!C682),"",'ENGAGEMENTS 2026'!L682)</f>
        <v>Ordinaire</v>
      </c>
      <c r="O682" t="str">
        <f>IF(ISBLANK('ENGAGEMENTS 2026'!C682),"",'ENGAGEMENTS 2026'!M682)</f>
        <v>FONCTIONNEMENT</v>
      </c>
      <c r="P682" t="str">
        <f>IF(ISBLANK('ENGAGEMENTS 2026'!C682),"",'ENGAGEMENTS 2026'!K682)</f>
        <v>PME</v>
      </c>
      <c r="Q682" t="str">
        <f>IF($A682="","",IF(OR($E682="INFRUCTUEUX",$E682="ANNULE"),$A682&amp;"|"&amp;(COUNTIFS($A$2:$A682,$A682,$E$2:$E682,"INFRUCTUEUX")+COUNTIFS($A$2:$A682,$A682,$E$2:$E682,"ANNULE")),""))</f>
        <v/>
      </c>
    </row>
    <row r="683" spans="1:17" x14ac:dyDescent="0.25">
      <c r="A683" t="str">
        <f>IF(ISBLANK('ENGAGEMENTS 2026'!C683),"",IF('ENGAGEMENTS 2026'!C683="DTSI","DCT",'ENGAGEMENTS 2026'!C683))</f>
        <v>DMPTV</v>
      </c>
      <c r="B683" t="str">
        <f>IF(ISBLANK('ENGAGEMENTS 2026'!C683),"",'ENGAGEMENTS 2026'!D683)</f>
        <v>436CT/SNRT/2026</v>
      </c>
      <c r="C683" t="str">
        <f>IF(ISBLANK('ENGAGEMENTS 2026'!C683),"",'ENGAGEMENTS 2026'!E683)</f>
        <v>CONTRAT</v>
      </c>
      <c r="D683" t="str">
        <f>IF(ISBLANK('ENGAGEMENTS 2026'!C683),"",'ENGAGEMENTS 2026'!G683)</f>
        <v>La création et réalisation pour le compte de la SNRT, d'une œuvre artistique en réalité augmentée des éléments graphiques, pour la couverture de la soirée électrorale 2026</v>
      </c>
      <c r="E683" t="str">
        <f>IF(ISBLANK('ENGAGEMENTS 2026'!C683),"",'ENGAGEMENTS 2026'!I683)</f>
        <v>EN SIGNATURE</v>
      </c>
      <c r="F683">
        <f>IF(ISBLANK('ENGAGEMENTS 2026'!C683),"",'ENGAGEMENTS 2026'!J683)</f>
        <v>0</v>
      </c>
      <c r="G683" t="str">
        <f>IF(ISBLANK('ENGAGEMENTS 2026'!C683),"",'ENGAGEMENTS 2026'!M683)</f>
        <v>FONCTIONNEMENT</v>
      </c>
      <c r="H683" t="str">
        <f>IF(ISBLANK('ENGAGEMENTS 2026'!C683),"",'ENGAGEMENTS 2026'!AF683)</f>
        <v>EN COURS D'ENGAGEMENT</v>
      </c>
      <c r="I683" t="str">
        <f>IF(ISBLANK('ENGAGEMENTS 2026'!C683),"",'ENGAGEMENTS 2026'!H683)</f>
        <v>EN SIGNATURE</v>
      </c>
      <c r="J683" s="72">
        <f>IF(ISBLANK('ENGAGEMENTS 2026'!C683),"",IF(AND(OR($E683="INFRUCTUEUX",$E683="ANNULE"),$C683="AOO-M"),'ENGAGEMENTS 2026'!P683,IF($H683="EN COURS DE PREENGAGEMENT",'ENGAGEMENTS 2026'!O683,IF($H683="PREENGAGE",IF($E683="ATTRIBUE",'ENGAGEMENTS 2026'!AE683,'ENGAGEMENTS 2026'!O683),'ENGAGEMENTS 2026'!AE683))))</f>
        <v>552106.61</v>
      </c>
      <c r="K683" s="97" t="str">
        <f>IF(ISBLANK('ENGAGEMENTS 2026'!W683),"",'ENGAGEMENTS 2026'!W683)</f>
        <v/>
      </c>
      <c r="L683" s="73" t="str">
        <f t="shared" ca="1" si="20"/>
        <v/>
      </c>
      <c r="M683" t="str">
        <f t="shared" si="21"/>
        <v>En cours</v>
      </c>
      <c r="N683" t="str">
        <f>IF(ISBLANK('ENGAGEMENTS 2026'!C683),"",'ENGAGEMENTS 2026'!L683)</f>
        <v>Ordinaire</v>
      </c>
      <c r="O683" t="str">
        <f>IF(ISBLANK('ENGAGEMENTS 2026'!C683),"",'ENGAGEMENTS 2026'!M683)</f>
        <v>FONCTIONNEMENT</v>
      </c>
      <c r="P683" t="str">
        <f>IF(ISBLANK('ENGAGEMENTS 2026'!C683),"",'ENGAGEMENTS 2026'!K683)</f>
        <v>NON CONCERNE</v>
      </c>
      <c r="Q683" t="str">
        <f>IF($A683="","",IF(OR($E683="INFRUCTUEUX",$E683="ANNULE"),$A683&amp;"|"&amp;(COUNTIFS($A$2:$A683,$A683,$E$2:$E683,"INFRUCTUEUX")+COUNTIFS($A$2:$A683,$A683,$E$2:$E683,"ANNULE")),""))</f>
        <v/>
      </c>
    </row>
    <row r="684" spans="1:17" x14ac:dyDescent="0.25">
      <c r="A684" t="str">
        <f>IF(ISBLANK('ENGAGEMENTS 2026'!C684),"",IF('ENGAGEMENTS 2026'!C684="DTSI","DCT",'ENGAGEMENTS 2026'!C684))</f>
        <v>DPMG</v>
      </c>
      <c r="B684" t="str">
        <f>IF(ISBLANK('ENGAGEMENTS 2026'!C684),"",'ENGAGEMENTS 2026'!D684)</f>
        <v>26000550CT</v>
      </c>
      <c r="C684" t="str">
        <f>IF(ISBLANK('ENGAGEMENTS 2026'!C684),"",'ENGAGEMENTS 2026'!E684)</f>
        <v>CONTRAT</v>
      </c>
      <c r="D684" t="str">
        <f>IF(ISBLANK('ENGAGEMENTS 2026'!C684),"",'ENGAGEMENTS 2026'!G684)</f>
        <v>Augmentation de puissance pour le nouveau siège de la station régionale radio de Tétouan</v>
      </c>
      <c r="E684" t="str">
        <f>IF(ISBLANK('ENGAGEMENTS 2026'!C684),"",'ENGAGEMENTS 2026'!I684)</f>
        <v>EN SIGNATURE</v>
      </c>
      <c r="F684">
        <f>IF(ISBLANK('ENGAGEMENTS 2026'!C684),"",'ENGAGEMENTS 2026'!J684)</f>
        <v>0</v>
      </c>
      <c r="G684" t="str">
        <f>IF(ISBLANK('ENGAGEMENTS 2026'!C684),"",'ENGAGEMENTS 2026'!M684)</f>
        <v>FONCTIONNEMENT</v>
      </c>
      <c r="H684" t="str">
        <f>IF(ISBLANK('ENGAGEMENTS 2026'!C684),"",'ENGAGEMENTS 2026'!AF684)</f>
        <v>EN COURS D'ENGAGEMENT</v>
      </c>
      <c r="I684" t="str">
        <f>IF(ISBLANK('ENGAGEMENTS 2026'!C684),"",'ENGAGEMENTS 2026'!H684)</f>
        <v>EN SIGNATURE</v>
      </c>
      <c r="J684" s="72">
        <f>IF(ISBLANK('ENGAGEMENTS 2026'!C684),"",IF(AND(OR($E684="INFRUCTUEUX",$E684="ANNULE"),$C684="AOO-M"),'ENGAGEMENTS 2026'!P684,IF($H684="EN COURS DE PREENGAGEMENT",'ENGAGEMENTS 2026'!O684,IF($H684="PREENGAGE",IF($E684="ATTRIBUE",'ENGAGEMENTS 2026'!AE684,'ENGAGEMENTS 2026'!O684),'ENGAGEMENTS 2026'!AE684))))</f>
        <v>79676.929999999993</v>
      </c>
      <c r="K684" s="97" t="str">
        <f>IF(ISBLANK('ENGAGEMENTS 2026'!W684),"",'ENGAGEMENTS 2026'!W684)</f>
        <v/>
      </c>
      <c r="L684" s="73" t="str">
        <f t="shared" ca="1" si="20"/>
        <v/>
      </c>
      <c r="M684" t="str">
        <f t="shared" si="21"/>
        <v>En cours</v>
      </c>
      <c r="N684" t="str">
        <f>IF(ISBLANK('ENGAGEMENTS 2026'!C684),"",'ENGAGEMENTS 2026'!L684)</f>
        <v>Ordinaire</v>
      </c>
      <c r="O684" t="str">
        <f>IF(ISBLANK('ENGAGEMENTS 2026'!C684),"",'ENGAGEMENTS 2026'!M684)</f>
        <v>FONCTIONNEMENT</v>
      </c>
      <c r="P684" t="str">
        <f>IF(ISBLANK('ENGAGEMENTS 2026'!C684),"",'ENGAGEMENTS 2026'!K684)</f>
        <v>NON CONCERNE</v>
      </c>
      <c r="Q684" t="str">
        <f>IF($A684="","",IF(OR($E684="INFRUCTUEUX",$E684="ANNULE"),$A684&amp;"|"&amp;(COUNTIFS($A$2:$A684,$A684,$E$2:$E684,"INFRUCTUEUX")+COUNTIFS($A$2:$A684,$A684,$E$2:$E684,"ANNULE")),""))</f>
        <v/>
      </c>
    </row>
    <row r="685" spans="1:17" x14ac:dyDescent="0.25">
      <c r="A685" t="str">
        <f>IF(ISBLANK('ENGAGEMENTS 2026'!C685),"",IF('ENGAGEMENTS 2026'!C685="DTSI","DCT",'ENGAGEMENTS 2026'!C685))</f>
        <v>DCT</v>
      </c>
      <c r="B685" t="str">
        <f>IF(ISBLANK('ENGAGEMENTS 2026'!C685),"",'ENGAGEMENTS 2026'!D685)</f>
        <v>69AOM/SNRT/2026</v>
      </c>
      <c r="C685" t="str">
        <f>IF(ISBLANK('ENGAGEMENTS 2026'!C685),"",'ENGAGEMENTS 2026'!E685)</f>
        <v>AOO-M</v>
      </c>
      <c r="D685" t="str">
        <f>IF(ISBLANK('ENGAGEMENTS 2026'!C685),"",'ENGAGEMENTS 2026'!G685)</f>
        <v>Aquisition d'un porteur pré-câblé multi-caméras pour les besoins des moyens mobiles de la SNRT</v>
      </c>
      <c r="E685" t="str">
        <f>IF(ISBLANK('ENGAGEMENTS 2026'!C685),"",'ENGAGEMENTS 2026'!I685)</f>
        <v>EN SIGNATURE</v>
      </c>
      <c r="F685">
        <f>IF(ISBLANK('ENGAGEMENTS 2026'!C685),"",'ENGAGEMENTS 2026'!J685)</f>
        <v>0</v>
      </c>
      <c r="G685" t="str">
        <f>IF(ISBLANK('ENGAGEMENTS 2026'!C685),"",'ENGAGEMENTS 2026'!M685)</f>
        <v>INVESTISSEMENT</v>
      </c>
      <c r="H685" t="str">
        <f>IF(ISBLANK('ENGAGEMENTS 2026'!C685),"",'ENGAGEMENTS 2026'!AF685)</f>
        <v>EN COURS DE PREENGAGEMENT</v>
      </c>
      <c r="I685" t="str">
        <f>IF(ISBLANK('ENGAGEMENTS 2026'!C685),"",'ENGAGEMENTS 2026'!H685)</f>
        <v>EN SIGNATURE</v>
      </c>
      <c r="J685" s="72">
        <f>IF(ISBLANK('ENGAGEMENTS 2026'!C685),"",IF(AND(OR($E685="INFRUCTUEUX",$E685="ANNULE"),$C685="AOO-M"),'ENGAGEMENTS 2026'!P685,IF($H685="EN COURS DE PREENGAGEMENT",'ENGAGEMENTS 2026'!O685,IF($H685="PREENGAGE",IF($E685="ATTRIBUE",'ENGAGEMENTS 2026'!AE685,'ENGAGEMENTS 2026'!O685),'ENGAGEMENTS 2026'!AE685))))</f>
        <v>11556000</v>
      </c>
      <c r="K685" s="97" t="str">
        <f>IF(ISBLANK('ENGAGEMENTS 2026'!W685),"",'ENGAGEMENTS 2026'!W685)</f>
        <v/>
      </c>
      <c r="L685" s="73" t="str">
        <f t="shared" ca="1" si="20"/>
        <v/>
      </c>
      <c r="M685" t="str">
        <f t="shared" si="21"/>
        <v>En cours</v>
      </c>
      <c r="N685" t="str">
        <f>IF(ISBLANK('ENGAGEMENTS 2026'!C685),"",'ENGAGEMENTS 2026'!L685)</f>
        <v>REPORT BUDGET EXCEP  ANNEE ANTERIEURE</v>
      </c>
      <c r="O685" t="str">
        <f>IF(ISBLANK('ENGAGEMENTS 2026'!C685),"",'ENGAGEMENTS 2026'!M685)</f>
        <v>INVESTISSEMENT</v>
      </c>
      <c r="P685" t="str">
        <f>IF(ISBLANK('ENGAGEMENTS 2026'!C685),"",'ENGAGEMENTS 2026'!K685)</f>
        <v>GENERAL</v>
      </c>
      <c r="Q685" t="str">
        <f>IF($A685="","",IF(OR($E685="INFRUCTUEUX",$E685="ANNULE"),$A685&amp;"|"&amp;(COUNTIFS($A$2:$A685,$A685,$E$2:$E685,"INFRUCTUEUX")+COUNTIFS($A$2:$A685,$A685,$E$2:$E685,"ANNULE")),""))</f>
        <v/>
      </c>
    </row>
    <row r="686" spans="1:17" x14ac:dyDescent="0.25">
      <c r="A686" t="str">
        <f>IF(ISBLANK('ENGAGEMENTS 2026'!C687),"",IF('ENGAGEMENTS 2026'!C687="DTSI","DCT",'ENGAGEMENTS 2026'!C687))</f>
        <v/>
      </c>
      <c r="B686" t="str">
        <f>IF(ISBLANK('ENGAGEMENTS 2026'!C687),"",'ENGAGEMENTS 2026'!D687)</f>
        <v/>
      </c>
      <c r="C686" t="str">
        <f>IF(ISBLANK('ENGAGEMENTS 2026'!C687),"",'ENGAGEMENTS 2026'!E687)</f>
        <v/>
      </c>
      <c r="D686" t="str">
        <f>IF(ISBLANK('ENGAGEMENTS 2026'!C687),"",'ENGAGEMENTS 2026'!G687)</f>
        <v/>
      </c>
      <c r="E686" t="str">
        <f>IF(ISBLANK('ENGAGEMENTS 2026'!C687),"",'ENGAGEMENTS 2026'!I687)</f>
        <v/>
      </c>
      <c r="F686" t="str">
        <f>IF(ISBLANK('ENGAGEMENTS 2026'!C687),"",'ENGAGEMENTS 2026'!J687)</f>
        <v/>
      </c>
      <c r="G686" t="str">
        <f>IF(ISBLANK('ENGAGEMENTS 2026'!C687),"",'ENGAGEMENTS 2026'!M687)</f>
        <v/>
      </c>
      <c r="H686" t="str">
        <f>IF(ISBLANK('ENGAGEMENTS 2026'!C687),"",'ENGAGEMENTS 2026'!AF687)</f>
        <v/>
      </c>
      <c r="I686" t="str">
        <f>IF(ISBLANK('ENGAGEMENTS 2026'!C687),"",'ENGAGEMENTS 2026'!H687)</f>
        <v/>
      </c>
      <c r="J686" s="72" t="str">
        <f>IF(ISBLANK('ENGAGEMENTS 2026'!C687),"",IF(AND(OR($E686="INFRUCTUEUX",$E686="ANNULE"),$C686="AOO-M"),'ENGAGEMENTS 2026'!P687,IF($H686="EN COURS DE PREENGAGEMENT",'ENGAGEMENTS 2026'!O687,IF($H686="PREENGAGE",IF($E686="ATTRIBUE",'ENGAGEMENTS 2026'!AE687,'ENGAGEMENTS 2026'!O687),'ENGAGEMENTS 2026'!AE687))))</f>
        <v/>
      </c>
      <c r="K686" s="97" t="str">
        <f>IF(ISBLANK('ENGAGEMENTS 2026'!W687),"",'ENGAGEMENTS 2026'!W687)</f>
        <v/>
      </c>
      <c r="L686" s="73" t="str">
        <f t="shared" ca="1" si="20"/>
        <v/>
      </c>
      <c r="M686" t="str">
        <f t="shared" si="21"/>
        <v/>
      </c>
      <c r="N686" t="str">
        <f>IF(ISBLANK('ENGAGEMENTS 2026'!C687),"",'ENGAGEMENTS 2026'!L687)</f>
        <v/>
      </c>
      <c r="O686" t="str">
        <f>IF(ISBLANK('ENGAGEMENTS 2026'!C687),"",'ENGAGEMENTS 2026'!M687)</f>
        <v/>
      </c>
      <c r="P686" t="str">
        <f>IF(ISBLANK('ENGAGEMENTS 2026'!C687),"",'ENGAGEMENTS 2026'!K687)</f>
        <v/>
      </c>
      <c r="Q686" t="str">
        <f>IF($A686="","",IF(OR($E686="INFRUCTUEUX",$E686="ANNULE"),$A686&amp;"|"&amp;(COUNTIFS($A$2:$A686,$A686,$E$2:$E686,"INFRUCTUEUX")+COUNTIFS($A$2:$A686,$A686,$E$2:$E686,"ANNULE")),""))</f>
        <v/>
      </c>
    </row>
    <row r="687" spans="1:17" x14ac:dyDescent="0.25">
      <c r="A687" t="str">
        <f>IF(ISBLANK('ENGAGEMENTS 2026'!C688),"",IF('ENGAGEMENTS 2026'!C688="DTSI","DCT",'ENGAGEMENTS 2026'!C688))</f>
        <v/>
      </c>
      <c r="B687" t="str">
        <f>IF(ISBLANK('ENGAGEMENTS 2026'!C688),"",'ENGAGEMENTS 2026'!D688)</f>
        <v/>
      </c>
      <c r="C687" t="str">
        <f>IF(ISBLANK('ENGAGEMENTS 2026'!C688),"",'ENGAGEMENTS 2026'!E688)</f>
        <v/>
      </c>
      <c r="D687" t="str">
        <f>IF(ISBLANK('ENGAGEMENTS 2026'!C688),"",'ENGAGEMENTS 2026'!G688)</f>
        <v/>
      </c>
      <c r="E687" t="str">
        <f>IF(ISBLANK('ENGAGEMENTS 2026'!C688),"",'ENGAGEMENTS 2026'!I688)</f>
        <v/>
      </c>
      <c r="F687" t="str">
        <f>IF(ISBLANK('ENGAGEMENTS 2026'!C688),"",'ENGAGEMENTS 2026'!J688)</f>
        <v/>
      </c>
      <c r="G687" t="str">
        <f>IF(ISBLANK('ENGAGEMENTS 2026'!C688),"",'ENGAGEMENTS 2026'!M688)</f>
        <v/>
      </c>
      <c r="H687" t="str">
        <f>IF(ISBLANK('ENGAGEMENTS 2026'!C688),"",'ENGAGEMENTS 2026'!AF688)</f>
        <v/>
      </c>
      <c r="I687" t="str">
        <f>IF(ISBLANK('ENGAGEMENTS 2026'!C688),"",'ENGAGEMENTS 2026'!H688)</f>
        <v/>
      </c>
      <c r="J687" s="72" t="str">
        <f>IF(ISBLANK('ENGAGEMENTS 2026'!C688),"",IF(AND(OR($E687="INFRUCTUEUX",$E687="ANNULE"),$C687="AOO-M"),'ENGAGEMENTS 2026'!P688,IF($H687="EN COURS DE PREENGAGEMENT",'ENGAGEMENTS 2026'!O688,IF($H687="PREENGAGE",IF($E687="ATTRIBUE",'ENGAGEMENTS 2026'!AE688,'ENGAGEMENTS 2026'!O688),'ENGAGEMENTS 2026'!AE688))))</f>
        <v/>
      </c>
      <c r="K687" s="97" t="str">
        <f>IF(ISBLANK('ENGAGEMENTS 2026'!W688),"",'ENGAGEMENTS 2026'!W688)</f>
        <v/>
      </c>
      <c r="L687" s="73" t="str">
        <f t="shared" ca="1" si="20"/>
        <v/>
      </c>
      <c r="M687" t="str">
        <f t="shared" si="21"/>
        <v/>
      </c>
      <c r="N687" t="str">
        <f>IF(ISBLANK('ENGAGEMENTS 2026'!C688),"",'ENGAGEMENTS 2026'!L688)</f>
        <v/>
      </c>
      <c r="O687" t="str">
        <f>IF(ISBLANK('ENGAGEMENTS 2026'!C688),"",'ENGAGEMENTS 2026'!M688)</f>
        <v/>
      </c>
      <c r="P687" t="str">
        <f>IF(ISBLANK('ENGAGEMENTS 2026'!C688),"",'ENGAGEMENTS 2026'!K688)</f>
        <v/>
      </c>
      <c r="Q687" t="str">
        <f>IF($A687="","",IF(OR($E687="INFRUCTUEUX",$E687="ANNULE"),$A687&amp;"|"&amp;(COUNTIFS($A$2:$A687,$A687,$E$2:$E687,"INFRUCTUEUX")+COUNTIFS($A$2:$A687,$A687,$E$2:$E687,"ANNULE")),""))</f>
        <v/>
      </c>
    </row>
    <row r="688" spans="1:17" x14ac:dyDescent="0.25">
      <c r="A688" t="str">
        <f>IF(ISBLANK('ENGAGEMENTS 2026'!C689),"",IF('ENGAGEMENTS 2026'!C689="DTSI","DCT",'ENGAGEMENTS 2026'!C689))</f>
        <v/>
      </c>
      <c r="B688" t="str">
        <f>IF(ISBLANK('ENGAGEMENTS 2026'!C689),"",'ENGAGEMENTS 2026'!D689)</f>
        <v/>
      </c>
      <c r="C688" t="str">
        <f>IF(ISBLANK('ENGAGEMENTS 2026'!C689),"",'ENGAGEMENTS 2026'!E689)</f>
        <v/>
      </c>
      <c r="D688" t="str">
        <f>IF(ISBLANK('ENGAGEMENTS 2026'!C689),"",'ENGAGEMENTS 2026'!G689)</f>
        <v/>
      </c>
      <c r="E688" t="str">
        <f>IF(ISBLANK('ENGAGEMENTS 2026'!C689),"",'ENGAGEMENTS 2026'!I689)</f>
        <v/>
      </c>
      <c r="F688" t="str">
        <f>IF(ISBLANK('ENGAGEMENTS 2026'!C689),"",'ENGAGEMENTS 2026'!J689)</f>
        <v/>
      </c>
      <c r="G688" t="str">
        <f>IF(ISBLANK('ENGAGEMENTS 2026'!C689),"",'ENGAGEMENTS 2026'!M689)</f>
        <v/>
      </c>
      <c r="H688" t="str">
        <f>IF(ISBLANK('ENGAGEMENTS 2026'!C689),"",'ENGAGEMENTS 2026'!AF689)</f>
        <v/>
      </c>
      <c r="I688" t="str">
        <f>IF(ISBLANK('ENGAGEMENTS 2026'!C689),"",'ENGAGEMENTS 2026'!H689)</f>
        <v/>
      </c>
      <c r="J688" s="72" t="str">
        <f>IF(ISBLANK('ENGAGEMENTS 2026'!C689),"",IF(AND(OR($E688="INFRUCTUEUX",$E688="ANNULE"),$C688="AOO-M"),'ENGAGEMENTS 2026'!P689,IF($H688="EN COURS DE PREENGAGEMENT",'ENGAGEMENTS 2026'!O689,IF($H688="PREENGAGE",IF($E688="ATTRIBUE",'ENGAGEMENTS 2026'!AE689,'ENGAGEMENTS 2026'!O689),'ENGAGEMENTS 2026'!AE689))))</f>
        <v/>
      </c>
      <c r="K688" s="97" t="str">
        <f>IF(ISBLANK('ENGAGEMENTS 2026'!W689),"",'ENGAGEMENTS 2026'!W689)</f>
        <v/>
      </c>
      <c r="L688" s="73" t="str">
        <f t="shared" ca="1" si="20"/>
        <v/>
      </c>
      <c r="M688" t="str">
        <f t="shared" si="21"/>
        <v/>
      </c>
      <c r="N688" t="str">
        <f>IF(ISBLANK('ENGAGEMENTS 2026'!C689),"",'ENGAGEMENTS 2026'!L689)</f>
        <v/>
      </c>
      <c r="O688" t="str">
        <f>IF(ISBLANK('ENGAGEMENTS 2026'!C689),"",'ENGAGEMENTS 2026'!M689)</f>
        <v/>
      </c>
      <c r="P688" t="str">
        <f>IF(ISBLANK('ENGAGEMENTS 2026'!C689),"",'ENGAGEMENTS 2026'!K689)</f>
        <v/>
      </c>
      <c r="Q688" t="str">
        <f>IF($A688="","",IF(OR($E688="INFRUCTUEUX",$E688="ANNULE"),$A688&amp;"|"&amp;(COUNTIFS($A$2:$A688,$A688,$E$2:$E688,"INFRUCTUEUX")+COUNTIFS($A$2:$A688,$A688,$E$2:$E688,"ANNULE")),""))</f>
        <v/>
      </c>
    </row>
    <row r="689" spans="1:17" x14ac:dyDescent="0.25">
      <c r="A689" t="str">
        <f>IF(ISBLANK('ENGAGEMENTS 2026'!C690),"",IF('ENGAGEMENTS 2026'!C690="DTSI","DCT",'ENGAGEMENTS 2026'!C690))</f>
        <v/>
      </c>
      <c r="B689" t="str">
        <f>IF(ISBLANK('ENGAGEMENTS 2026'!C690),"",'ENGAGEMENTS 2026'!D690)</f>
        <v/>
      </c>
      <c r="C689" t="str">
        <f>IF(ISBLANK('ENGAGEMENTS 2026'!C690),"",'ENGAGEMENTS 2026'!E690)</f>
        <v/>
      </c>
      <c r="D689" t="str">
        <f>IF(ISBLANK('ENGAGEMENTS 2026'!C690),"",'ENGAGEMENTS 2026'!G690)</f>
        <v/>
      </c>
      <c r="E689" t="str">
        <f>IF(ISBLANK('ENGAGEMENTS 2026'!C690),"",'ENGAGEMENTS 2026'!I690)</f>
        <v/>
      </c>
      <c r="F689" t="str">
        <f>IF(ISBLANK('ENGAGEMENTS 2026'!C690),"",'ENGAGEMENTS 2026'!J690)</f>
        <v/>
      </c>
      <c r="G689" t="str">
        <f>IF(ISBLANK('ENGAGEMENTS 2026'!C690),"",'ENGAGEMENTS 2026'!M690)</f>
        <v/>
      </c>
      <c r="H689" t="str">
        <f>IF(ISBLANK('ENGAGEMENTS 2026'!C690),"",'ENGAGEMENTS 2026'!AF690)</f>
        <v/>
      </c>
      <c r="I689" t="str">
        <f>IF(ISBLANK('ENGAGEMENTS 2026'!C690),"",'ENGAGEMENTS 2026'!H690)</f>
        <v/>
      </c>
      <c r="J689" s="72" t="str">
        <f>IF(ISBLANK('ENGAGEMENTS 2026'!C690),"",IF(AND(OR($E689="INFRUCTUEUX",$E689="ANNULE"),$C689="AOO-M"),'ENGAGEMENTS 2026'!P690,IF($H689="EN COURS DE PREENGAGEMENT",'ENGAGEMENTS 2026'!O690,IF($H689="PREENGAGE",IF($E689="ATTRIBUE",'ENGAGEMENTS 2026'!AE690,'ENGAGEMENTS 2026'!O690),'ENGAGEMENTS 2026'!AE690))))</f>
        <v/>
      </c>
      <c r="K689" s="97" t="str">
        <f>IF(ISBLANK('ENGAGEMENTS 2026'!W690),"",'ENGAGEMENTS 2026'!W690)</f>
        <v/>
      </c>
      <c r="L689" s="73" t="str">
        <f t="shared" ca="1" si="20"/>
        <v/>
      </c>
      <c r="M689" t="str">
        <f t="shared" si="21"/>
        <v/>
      </c>
      <c r="N689" t="str">
        <f>IF(ISBLANK('ENGAGEMENTS 2026'!C690),"",'ENGAGEMENTS 2026'!L690)</f>
        <v/>
      </c>
      <c r="O689" t="str">
        <f>IF(ISBLANK('ENGAGEMENTS 2026'!C690),"",'ENGAGEMENTS 2026'!M690)</f>
        <v/>
      </c>
      <c r="P689" t="str">
        <f>IF(ISBLANK('ENGAGEMENTS 2026'!C690),"",'ENGAGEMENTS 2026'!K690)</f>
        <v/>
      </c>
      <c r="Q689" t="str">
        <f>IF($A689="","",IF(OR($E689="INFRUCTUEUX",$E689="ANNULE"),$A689&amp;"|"&amp;(COUNTIFS($A$2:$A689,$A689,$E$2:$E689,"INFRUCTUEUX")+COUNTIFS($A$2:$A689,$A689,$E$2:$E689,"ANNULE")),""))</f>
        <v/>
      </c>
    </row>
    <row r="690" spans="1:17" x14ac:dyDescent="0.25">
      <c r="A690" t="str">
        <f>IF(ISBLANK('ENGAGEMENTS 2026'!C691),"",IF('ENGAGEMENTS 2026'!C691="DTSI","DCT",'ENGAGEMENTS 2026'!C691))</f>
        <v/>
      </c>
      <c r="B690" t="str">
        <f>IF(ISBLANK('ENGAGEMENTS 2026'!C691),"",'ENGAGEMENTS 2026'!D691)</f>
        <v/>
      </c>
      <c r="C690" t="str">
        <f>IF(ISBLANK('ENGAGEMENTS 2026'!C691),"",'ENGAGEMENTS 2026'!E691)</f>
        <v/>
      </c>
      <c r="D690" t="str">
        <f>IF(ISBLANK('ENGAGEMENTS 2026'!C691),"",'ENGAGEMENTS 2026'!G691)</f>
        <v/>
      </c>
      <c r="E690" t="str">
        <f>IF(ISBLANK('ENGAGEMENTS 2026'!C691),"",'ENGAGEMENTS 2026'!I691)</f>
        <v/>
      </c>
      <c r="F690" t="str">
        <f>IF(ISBLANK('ENGAGEMENTS 2026'!C691),"",'ENGAGEMENTS 2026'!J691)</f>
        <v/>
      </c>
      <c r="G690" t="str">
        <f>IF(ISBLANK('ENGAGEMENTS 2026'!C691),"",'ENGAGEMENTS 2026'!M691)</f>
        <v/>
      </c>
      <c r="H690" t="str">
        <f>IF(ISBLANK('ENGAGEMENTS 2026'!C691),"",'ENGAGEMENTS 2026'!AF691)</f>
        <v/>
      </c>
      <c r="I690" t="str">
        <f>IF(ISBLANK('ENGAGEMENTS 2026'!C691),"",'ENGAGEMENTS 2026'!H691)</f>
        <v/>
      </c>
      <c r="J690" s="72" t="str">
        <f>IF(ISBLANK('ENGAGEMENTS 2026'!C691),"",IF(AND(OR($E690="INFRUCTUEUX",$E690="ANNULE"),$C690="AOO-M"),'ENGAGEMENTS 2026'!P691,IF($H690="EN COURS DE PREENGAGEMENT",'ENGAGEMENTS 2026'!O691,IF($H690="PREENGAGE",IF($E690="ATTRIBUE",'ENGAGEMENTS 2026'!AE691,'ENGAGEMENTS 2026'!O691),'ENGAGEMENTS 2026'!AE691))))</f>
        <v/>
      </c>
      <c r="K690" s="97" t="str">
        <f>IF(ISBLANK('ENGAGEMENTS 2026'!W691),"",'ENGAGEMENTS 2026'!W691)</f>
        <v/>
      </c>
      <c r="L690" s="73" t="str">
        <f t="shared" ca="1" si="20"/>
        <v/>
      </c>
      <c r="M690" t="str">
        <f t="shared" si="21"/>
        <v/>
      </c>
      <c r="N690" t="str">
        <f>IF(ISBLANK('ENGAGEMENTS 2026'!C691),"",'ENGAGEMENTS 2026'!L691)</f>
        <v/>
      </c>
      <c r="O690" t="str">
        <f>IF(ISBLANK('ENGAGEMENTS 2026'!C691),"",'ENGAGEMENTS 2026'!M691)</f>
        <v/>
      </c>
      <c r="P690" t="str">
        <f>IF(ISBLANK('ENGAGEMENTS 2026'!C691),"",'ENGAGEMENTS 2026'!K691)</f>
        <v/>
      </c>
      <c r="Q690" t="str">
        <f>IF($A690="","",IF(OR($E690="INFRUCTUEUX",$E690="ANNULE"),$A690&amp;"|"&amp;(COUNTIFS($A$2:$A690,$A690,$E$2:$E690,"INFRUCTUEUX")+COUNTIFS($A$2:$A690,$A690,$E$2:$E690,"ANNULE")),""))</f>
        <v/>
      </c>
    </row>
    <row r="691" spans="1:17" x14ac:dyDescent="0.25">
      <c r="A691" t="str">
        <f>IF(ISBLANK('ENGAGEMENTS 2026'!C692),"",IF('ENGAGEMENTS 2026'!C692="DTSI","DCT",'ENGAGEMENTS 2026'!C692))</f>
        <v/>
      </c>
      <c r="B691" t="str">
        <f>IF(ISBLANK('ENGAGEMENTS 2026'!C692),"",'ENGAGEMENTS 2026'!D692)</f>
        <v/>
      </c>
      <c r="C691" t="str">
        <f>IF(ISBLANK('ENGAGEMENTS 2026'!C692),"",'ENGAGEMENTS 2026'!E692)</f>
        <v/>
      </c>
      <c r="D691" t="str">
        <f>IF(ISBLANK('ENGAGEMENTS 2026'!C692),"",'ENGAGEMENTS 2026'!G692)</f>
        <v/>
      </c>
      <c r="E691" t="str">
        <f>IF(ISBLANK('ENGAGEMENTS 2026'!C692),"",'ENGAGEMENTS 2026'!I692)</f>
        <v/>
      </c>
      <c r="F691" t="str">
        <f>IF(ISBLANK('ENGAGEMENTS 2026'!C692),"",'ENGAGEMENTS 2026'!J692)</f>
        <v/>
      </c>
      <c r="G691" t="str">
        <f>IF(ISBLANK('ENGAGEMENTS 2026'!C692),"",'ENGAGEMENTS 2026'!M692)</f>
        <v/>
      </c>
      <c r="H691" t="str">
        <f>IF(ISBLANK('ENGAGEMENTS 2026'!C692),"",'ENGAGEMENTS 2026'!AF692)</f>
        <v/>
      </c>
      <c r="I691" t="str">
        <f>IF(ISBLANK('ENGAGEMENTS 2026'!C692),"",'ENGAGEMENTS 2026'!H692)</f>
        <v/>
      </c>
      <c r="J691" s="72" t="str">
        <f>IF(ISBLANK('ENGAGEMENTS 2026'!C692),"",IF(AND(OR($E691="INFRUCTUEUX",$E691="ANNULE"),$C691="AOO-M"),'ENGAGEMENTS 2026'!P692,IF($H691="EN COURS DE PREENGAGEMENT",'ENGAGEMENTS 2026'!O692,IF($H691="PREENGAGE",IF($E691="ATTRIBUE",'ENGAGEMENTS 2026'!AE692,'ENGAGEMENTS 2026'!O692),'ENGAGEMENTS 2026'!AE692))))</f>
        <v/>
      </c>
      <c r="K691" s="97" t="str">
        <f>IF(ISBLANK('ENGAGEMENTS 2026'!W692),"",'ENGAGEMENTS 2026'!W692)</f>
        <v/>
      </c>
      <c r="L691" s="73" t="str">
        <f t="shared" ca="1" si="20"/>
        <v/>
      </c>
      <c r="M691" t="str">
        <f t="shared" si="21"/>
        <v/>
      </c>
      <c r="N691" t="str">
        <f>IF(ISBLANK('ENGAGEMENTS 2026'!C692),"",'ENGAGEMENTS 2026'!L692)</f>
        <v/>
      </c>
      <c r="O691" t="str">
        <f>IF(ISBLANK('ENGAGEMENTS 2026'!C692),"",'ENGAGEMENTS 2026'!M692)</f>
        <v/>
      </c>
      <c r="P691" t="str">
        <f>IF(ISBLANK('ENGAGEMENTS 2026'!C692),"",'ENGAGEMENTS 2026'!K692)</f>
        <v/>
      </c>
      <c r="Q691" t="str">
        <f>IF($A691="","",IF(OR($E691="INFRUCTUEUX",$E691="ANNULE"),$A691&amp;"|"&amp;(COUNTIFS($A$2:$A691,$A691,$E$2:$E691,"INFRUCTUEUX")+COUNTIFS($A$2:$A691,$A691,$E$2:$E691,"ANNULE")),""))</f>
        <v/>
      </c>
    </row>
    <row r="692" spans="1:17" x14ac:dyDescent="0.25">
      <c r="A692" t="str">
        <f>IF(ISBLANK('ENGAGEMENTS 2026'!C693),"",IF('ENGAGEMENTS 2026'!C693="DTSI","DCT",'ENGAGEMENTS 2026'!C693))</f>
        <v/>
      </c>
      <c r="B692" t="str">
        <f>IF(ISBLANK('ENGAGEMENTS 2026'!C693),"",'ENGAGEMENTS 2026'!D693)</f>
        <v/>
      </c>
      <c r="C692" t="str">
        <f>IF(ISBLANK('ENGAGEMENTS 2026'!C693),"",'ENGAGEMENTS 2026'!E693)</f>
        <v/>
      </c>
      <c r="D692" t="str">
        <f>IF(ISBLANK('ENGAGEMENTS 2026'!C693),"",'ENGAGEMENTS 2026'!G693)</f>
        <v/>
      </c>
      <c r="E692" t="str">
        <f>IF(ISBLANK('ENGAGEMENTS 2026'!C693),"",'ENGAGEMENTS 2026'!I693)</f>
        <v/>
      </c>
      <c r="F692" t="str">
        <f>IF(ISBLANK('ENGAGEMENTS 2026'!C693),"",'ENGAGEMENTS 2026'!J693)</f>
        <v/>
      </c>
      <c r="G692" t="str">
        <f>IF(ISBLANK('ENGAGEMENTS 2026'!C693),"",'ENGAGEMENTS 2026'!M693)</f>
        <v/>
      </c>
      <c r="H692" t="str">
        <f>IF(ISBLANK('ENGAGEMENTS 2026'!C693),"",'ENGAGEMENTS 2026'!AF693)</f>
        <v/>
      </c>
      <c r="I692" t="str">
        <f>IF(ISBLANK('ENGAGEMENTS 2026'!C693),"",'ENGAGEMENTS 2026'!H693)</f>
        <v/>
      </c>
      <c r="J692" s="72" t="str">
        <f>IF(ISBLANK('ENGAGEMENTS 2026'!C693),"",IF(AND(OR($E692="INFRUCTUEUX",$E692="ANNULE"),$C692="AOO-M"),'ENGAGEMENTS 2026'!P693,IF($H692="EN COURS DE PREENGAGEMENT",'ENGAGEMENTS 2026'!O693,IF($H692="PREENGAGE",IF($E692="ATTRIBUE",'ENGAGEMENTS 2026'!AE693,'ENGAGEMENTS 2026'!O693),'ENGAGEMENTS 2026'!AE693))))</f>
        <v/>
      </c>
      <c r="K692" s="97" t="str">
        <f>IF(ISBLANK('ENGAGEMENTS 2026'!W693),"",'ENGAGEMENTS 2026'!W693)</f>
        <v/>
      </c>
      <c r="L692" s="73" t="str">
        <f t="shared" ca="1" si="20"/>
        <v/>
      </c>
      <c r="M692" t="str">
        <f t="shared" si="21"/>
        <v/>
      </c>
      <c r="N692" t="str">
        <f>IF(ISBLANK('ENGAGEMENTS 2026'!C693),"",'ENGAGEMENTS 2026'!L693)</f>
        <v/>
      </c>
      <c r="O692" t="str">
        <f>IF(ISBLANK('ENGAGEMENTS 2026'!C693),"",'ENGAGEMENTS 2026'!M693)</f>
        <v/>
      </c>
      <c r="P692" t="str">
        <f>IF(ISBLANK('ENGAGEMENTS 2026'!C693),"",'ENGAGEMENTS 2026'!K693)</f>
        <v/>
      </c>
      <c r="Q692" t="str">
        <f>IF($A692="","",IF(OR($E692="INFRUCTUEUX",$E692="ANNULE"),$A692&amp;"|"&amp;(COUNTIFS($A$2:$A692,$A692,$E$2:$E692,"INFRUCTUEUX")+COUNTIFS($A$2:$A692,$A692,$E$2:$E692,"ANNULE")),""))</f>
        <v/>
      </c>
    </row>
    <row r="693" spans="1:17" x14ac:dyDescent="0.25">
      <c r="A693" t="str">
        <f>IF(ISBLANK('ENGAGEMENTS 2026'!C694),"",IF('ENGAGEMENTS 2026'!C694="DTSI","DCT",'ENGAGEMENTS 2026'!C694))</f>
        <v/>
      </c>
      <c r="B693" t="str">
        <f>IF(ISBLANK('ENGAGEMENTS 2026'!C694),"",'ENGAGEMENTS 2026'!D694)</f>
        <v/>
      </c>
      <c r="C693" t="str">
        <f>IF(ISBLANK('ENGAGEMENTS 2026'!C694),"",'ENGAGEMENTS 2026'!E694)</f>
        <v/>
      </c>
      <c r="D693" t="str">
        <f>IF(ISBLANK('ENGAGEMENTS 2026'!C694),"",'ENGAGEMENTS 2026'!G694)</f>
        <v/>
      </c>
      <c r="E693" t="str">
        <f>IF(ISBLANK('ENGAGEMENTS 2026'!C694),"",'ENGAGEMENTS 2026'!I694)</f>
        <v/>
      </c>
      <c r="F693" t="str">
        <f>IF(ISBLANK('ENGAGEMENTS 2026'!C694),"",'ENGAGEMENTS 2026'!J694)</f>
        <v/>
      </c>
      <c r="G693" t="str">
        <f>IF(ISBLANK('ENGAGEMENTS 2026'!C694),"",'ENGAGEMENTS 2026'!M694)</f>
        <v/>
      </c>
      <c r="H693" t="str">
        <f>IF(ISBLANK('ENGAGEMENTS 2026'!C694),"",'ENGAGEMENTS 2026'!AF694)</f>
        <v/>
      </c>
      <c r="I693" t="str">
        <f>IF(ISBLANK('ENGAGEMENTS 2026'!C694),"",'ENGAGEMENTS 2026'!H694)</f>
        <v/>
      </c>
      <c r="J693" s="72" t="str">
        <f>IF(ISBLANK('ENGAGEMENTS 2026'!C694),"",IF(AND(OR($E693="INFRUCTUEUX",$E693="ANNULE"),$C693="AOO-M"),'ENGAGEMENTS 2026'!P694,IF($H693="EN COURS DE PREENGAGEMENT",'ENGAGEMENTS 2026'!O694,IF($H693="PREENGAGE",IF($E693="ATTRIBUE",'ENGAGEMENTS 2026'!AE694,'ENGAGEMENTS 2026'!O694),'ENGAGEMENTS 2026'!AE694))))</f>
        <v/>
      </c>
      <c r="K693" s="97" t="str">
        <f>IF(ISBLANK('ENGAGEMENTS 2026'!W694),"",'ENGAGEMENTS 2026'!W694)</f>
        <v/>
      </c>
      <c r="L693" s="73" t="str">
        <f t="shared" ca="1" si="20"/>
        <v/>
      </c>
      <c r="M693" t="str">
        <f t="shared" si="21"/>
        <v/>
      </c>
      <c r="N693" t="str">
        <f>IF(ISBLANK('ENGAGEMENTS 2026'!C694),"",'ENGAGEMENTS 2026'!L694)</f>
        <v/>
      </c>
      <c r="O693" t="str">
        <f>IF(ISBLANK('ENGAGEMENTS 2026'!C694),"",'ENGAGEMENTS 2026'!M694)</f>
        <v/>
      </c>
      <c r="P693" t="str">
        <f>IF(ISBLANK('ENGAGEMENTS 2026'!C694),"",'ENGAGEMENTS 2026'!K694)</f>
        <v/>
      </c>
      <c r="Q693" t="str">
        <f>IF($A693="","",IF(OR($E693="INFRUCTUEUX",$E693="ANNULE"),$A693&amp;"|"&amp;(COUNTIFS($A$2:$A693,$A693,$E$2:$E693,"INFRUCTUEUX")+COUNTIFS($A$2:$A693,$A693,$E$2:$E693,"ANNULE")),""))</f>
        <v/>
      </c>
    </row>
    <row r="694" spans="1:17" x14ac:dyDescent="0.25">
      <c r="A694" t="str">
        <f>IF(ISBLANK('ENGAGEMENTS 2026'!C695),"",IF('ENGAGEMENTS 2026'!C695="DTSI","DCT",'ENGAGEMENTS 2026'!C695))</f>
        <v/>
      </c>
      <c r="B694" t="str">
        <f>IF(ISBLANK('ENGAGEMENTS 2026'!C695),"",'ENGAGEMENTS 2026'!D695)</f>
        <v/>
      </c>
      <c r="C694" t="str">
        <f>IF(ISBLANK('ENGAGEMENTS 2026'!C695),"",'ENGAGEMENTS 2026'!E695)</f>
        <v/>
      </c>
      <c r="D694" t="str">
        <f>IF(ISBLANK('ENGAGEMENTS 2026'!C695),"",'ENGAGEMENTS 2026'!G695)</f>
        <v/>
      </c>
      <c r="E694" t="str">
        <f>IF(ISBLANK('ENGAGEMENTS 2026'!C695),"",'ENGAGEMENTS 2026'!I695)</f>
        <v/>
      </c>
      <c r="F694" t="str">
        <f>IF(ISBLANK('ENGAGEMENTS 2026'!C695),"",'ENGAGEMENTS 2026'!J695)</f>
        <v/>
      </c>
      <c r="G694" t="str">
        <f>IF(ISBLANK('ENGAGEMENTS 2026'!C695),"",'ENGAGEMENTS 2026'!M695)</f>
        <v/>
      </c>
      <c r="H694" t="str">
        <f>IF(ISBLANK('ENGAGEMENTS 2026'!C695),"",'ENGAGEMENTS 2026'!AF695)</f>
        <v/>
      </c>
      <c r="I694" t="str">
        <f>IF(ISBLANK('ENGAGEMENTS 2026'!C695),"",'ENGAGEMENTS 2026'!H695)</f>
        <v/>
      </c>
      <c r="J694" s="72" t="str">
        <f>IF(ISBLANK('ENGAGEMENTS 2026'!C695),"",IF(AND(OR($E694="INFRUCTUEUX",$E694="ANNULE"),$C694="AOO-M"),'ENGAGEMENTS 2026'!P695,IF($H694="EN COURS DE PREENGAGEMENT",'ENGAGEMENTS 2026'!O695,IF($H694="PREENGAGE",IF($E694="ATTRIBUE",'ENGAGEMENTS 2026'!AE695,'ENGAGEMENTS 2026'!O695),'ENGAGEMENTS 2026'!AE695))))</f>
        <v/>
      </c>
      <c r="K694" s="97" t="str">
        <f>IF(ISBLANK('ENGAGEMENTS 2026'!W695),"",'ENGAGEMENTS 2026'!W695)</f>
        <v/>
      </c>
      <c r="L694" s="73" t="str">
        <f t="shared" ca="1" si="20"/>
        <v/>
      </c>
      <c r="M694" t="str">
        <f t="shared" si="21"/>
        <v/>
      </c>
      <c r="N694" t="str">
        <f>IF(ISBLANK('ENGAGEMENTS 2026'!C695),"",'ENGAGEMENTS 2026'!L695)</f>
        <v/>
      </c>
      <c r="O694" t="str">
        <f>IF(ISBLANK('ENGAGEMENTS 2026'!C695),"",'ENGAGEMENTS 2026'!M695)</f>
        <v/>
      </c>
      <c r="P694" t="str">
        <f>IF(ISBLANK('ENGAGEMENTS 2026'!C695),"",'ENGAGEMENTS 2026'!K695)</f>
        <v/>
      </c>
      <c r="Q694" t="str">
        <f>IF($A694="","",IF(OR($E694="INFRUCTUEUX",$E694="ANNULE"),$A694&amp;"|"&amp;(COUNTIFS($A$2:$A694,$A694,$E$2:$E694,"INFRUCTUEUX")+COUNTIFS($A$2:$A694,$A694,$E$2:$E694,"ANNULE")),""))</f>
        <v/>
      </c>
    </row>
    <row r="695" spans="1:17" x14ac:dyDescent="0.25">
      <c r="A695" t="str">
        <f>IF(ISBLANK('ENGAGEMENTS 2026'!C696),"",IF('ENGAGEMENTS 2026'!C696="DTSI","DCT",'ENGAGEMENTS 2026'!C696))</f>
        <v/>
      </c>
      <c r="B695" t="str">
        <f>IF(ISBLANK('ENGAGEMENTS 2026'!C696),"",'ENGAGEMENTS 2026'!D696)</f>
        <v/>
      </c>
      <c r="C695" t="str">
        <f>IF(ISBLANK('ENGAGEMENTS 2026'!C696),"",'ENGAGEMENTS 2026'!E696)</f>
        <v/>
      </c>
      <c r="D695" t="str">
        <f>IF(ISBLANK('ENGAGEMENTS 2026'!C696),"",'ENGAGEMENTS 2026'!G696)</f>
        <v/>
      </c>
      <c r="E695" t="str">
        <f>IF(ISBLANK('ENGAGEMENTS 2026'!C696),"",'ENGAGEMENTS 2026'!I696)</f>
        <v/>
      </c>
      <c r="F695" t="str">
        <f>IF(ISBLANK('ENGAGEMENTS 2026'!C696),"",'ENGAGEMENTS 2026'!J696)</f>
        <v/>
      </c>
      <c r="G695" t="str">
        <f>IF(ISBLANK('ENGAGEMENTS 2026'!C696),"",'ENGAGEMENTS 2026'!M696)</f>
        <v/>
      </c>
      <c r="H695" t="str">
        <f>IF(ISBLANK('ENGAGEMENTS 2026'!C696),"",'ENGAGEMENTS 2026'!AF696)</f>
        <v/>
      </c>
      <c r="I695" t="str">
        <f>IF(ISBLANK('ENGAGEMENTS 2026'!C696),"",'ENGAGEMENTS 2026'!H696)</f>
        <v/>
      </c>
      <c r="J695" s="72" t="str">
        <f>IF(ISBLANK('ENGAGEMENTS 2026'!C696),"",IF(AND(OR($E695="INFRUCTUEUX",$E695="ANNULE"),$C695="AOO-M"),'ENGAGEMENTS 2026'!P696,IF($H695="EN COURS DE PREENGAGEMENT",'ENGAGEMENTS 2026'!O696,IF($H695="PREENGAGE",IF($E695="ATTRIBUE",'ENGAGEMENTS 2026'!AE696,'ENGAGEMENTS 2026'!O696),'ENGAGEMENTS 2026'!AE696))))</f>
        <v/>
      </c>
      <c r="K695" s="97" t="str">
        <f>IF(ISBLANK('ENGAGEMENTS 2026'!W696),"",'ENGAGEMENTS 2026'!W696)</f>
        <v/>
      </c>
      <c r="L695" s="73" t="str">
        <f t="shared" ca="1" si="20"/>
        <v/>
      </c>
      <c r="M695" t="str">
        <f t="shared" si="21"/>
        <v/>
      </c>
      <c r="N695" t="str">
        <f>IF(ISBLANK('ENGAGEMENTS 2026'!C696),"",'ENGAGEMENTS 2026'!L696)</f>
        <v/>
      </c>
      <c r="O695" t="str">
        <f>IF(ISBLANK('ENGAGEMENTS 2026'!C696),"",'ENGAGEMENTS 2026'!M696)</f>
        <v/>
      </c>
      <c r="P695" t="str">
        <f>IF(ISBLANK('ENGAGEMENTS 2026'!C696),"",'ENGAGEMENTS 2026'!K696)</f>
        <v/>
      </c>
      <c r="Q695" t="str">
        <f>IF($A695="","",IF(OR($E695="INFRUCTUEUX",$E695="ANNULE"),$A695&amp;"|"&amp;(COUNTIFS($A$2:$A695,$A695,$E$2:$E695,"INFRUCTUEUX")+COUNTIFS($A$2:$A695,$A695,$E$2:$E695,"ANNULE")),""))</f>
        <v/>
      </c>
    </row>
    <row r="696" spans="1:17" x14ac:dyDescent="0.25">
      <c r="A696" t="str">
        <f>IF(ISBLANK('ENGAGEMENTS 2026'!C697),"",IF('ENGAGEMENTS 2026'!C697="DTSI","DCT",'ENGAGEMENTS 2026'!C697))</f>
        <v/>
      </c>
      <c r="B696" t="str">
        <f>IF(ISBLANK('ENGAGEMENTS 2026'!C697),"",'ENGAGEMENTS 2026'!D697)</f>
        <v/>
      </c>
      <c r="C696" t="str">
        <f>IF(ISBLANK('ENGAGEMENTS 2026'!C697),"",'ENGAGEMENTS 2026'!E697)</f>
        <v/>
      </c>
      <c r="D696" t="str">
        <f>IF(ISBLANK('ENGAGEMENTS 2026'!C697),"",'ENGAGEMENTS 2026'!G697)</f>
        <v/>
      </c>
      <c r="E696" t="str">
        <f>IF(ISBLANK('ENGAGEMENTS 2026'!C697),"",'ENGAGEMENTS 2026'!I697)</f>
        <v/>
      </c>
      <c r="F696" t="str">
        <f>IF(ISBLANK('ENGAGEMENTS 2026'!C697),"",'ENGAGEMENTS 2026'!J697)</f>
        <v/>
      </c>
      <c r="G696" t="str">
        <f>IF(ISBLANK('ENGAGEMENTS 2026'!C697),"",'ENGAGEMENTS 2026'!M697)</f>
        <v/>
      </c>
      <c r="H696" t="str">
        <f>IF(ISBLANK('ENGAGEMENTS 2026'!C697),"",'ENGAGEMENTS 2026'!AF697)</f>
        <v/>
      </c>
      <c r="I696" t="str">
        <f>IF(ISBLANK('ENGAGEMENTS 2026'!C697),"",'ENGAGEMENTS 2026'!H697)</f>
        <v/>
      </c>
      <c r="J696" s="72" t="str">
        <f>IF(ISBLANK('ENGAGEMENTS 2026'!C697),"",IF(AND(OR($E696="INFRUCTUEUX",$E696="ANNULE"),$C696="AOO-M"),'ENGAGEMENTS 2026'!P697,IF($H696="EN COURS DE PREENGAGEMENT",'ENGAGEMENTS 2026'!O697,IF($H696="PREENGAGE",IF($E696="ATTRIBUE",'ENGAGEMENTS 2026'!AE697,'ENGAGEMENTS 2026'!O697),'ENGAGEMENTS 2026'!AE697))))</f>
        <v/>
      </c>
      <c r="K696" s="97" t="str">
        <f>IF(ISBLANK('ENGAGEMENTS 2026'!W697),"",'ENGAGEMENTS 2026'!W697)</f>
        <v/>
      </c>
      <c r="L696" s="73" t="str">
        <f t="shared" ca="1" si="20"/>
        <v/>
      </c>
      <c r="M696" t="str">
        <f t="shared" si="21"/>
        <v/>
      </c>
      <c r="N696" t="str">
        <f>IF(ISBLANK('ENGAGEMENTS 2026'!C697),"",'ENGAGEMENTS 2026'!L697)</f>
        <v/>
      </c>
      <c r="O696" t="str">
        <f>IF(ISBLANK('ENGAGEMENTS 2026'!C697),"",'ENGAGEMENTS 2026'!M697)</f>
        <v/>
      </c>
      <c r="P696" t="str">
        <f>IF(ISBLANK('ENGAGEMENTS 2026'!C697),"",'ENGAGEMENTS 2026'!K697)</f>
        <v/>
      </c>
      <c r="Q696" t="str">
        <f>IF($A696="","",IF(OR($E696="INFRUCTUEUX",$E696="ANNULE"),$A696&amp;"|"&amp;(COUNTIFS($A$2:$A696,$A696,$E$2:$E696,"INFRUCTUEUX")+COUNTIFS($A$2:$A696,$A696,$E$2:$E696,"ANNULE")),""))</f>
        <v/>
      </c>
    </row>
    <row r="697" spans="1:17" x14ac:dyDescent="0.25">
      <c r="A697" t="str">
        <f>IF(ISBLANK('ENGAGEMENTS 2026'!C698),"",IF('ENGAGEMENTS 2026'!C698="DTSI","DCT",'ENGAGEMENTS 2026'!C698))</f>
        <v/>
      </c>
      <c r="B697" t="str">
        <f>IF(ISBLANK('ENGAGEMENTS 2026'!C698),"",'ENGAGEMENTS 2026'!D698)</f>
        <v/>
      </c>
      <c r="C697" t="str">
        <f>IF(ISBLANK('ENGAGEMENTS 2026'!C698),"",'ENGAGEMENTS 2026'!E698)</f>
        <v/>
      </c>
      <c r="D697" t="str">
        <f>IF(ISBLANK('ENGAGEMENTS 2026'!C698),"",'ENGAGEMENTS 2026'!G698)</f>
        <v/>
      </c>
      <c r="E697" t="str">
        <f>IF(ISBLANK('ENGAGEMENTS 2026'!C698),"",'ENGAGEMENTS 2026'!I698)</f>
        <v/>
      </c>
      <c r="F697" t="str">
        <f>IF(ISBLANK('ENGAGEMENTS 2026'!C698),"",'ENGAGEMENTS 2026'!J698)</f>
        <v/>
      </c>
      <c r="G697" t="str">
        <f>IF(ISBLANK('ENGAGEMENTS 2026'!C698),"",'ENGAGEMENTS 2026'!M698)</f>
        <v/>
      </c>
      <c r="H697" t="str">
        <f>IF(ISBLANK('ENGAGEMENTS 2026'!C698),"",'ENGAGEMENTS 2026'!AF698)</f>
        <v/>
      </c>
      <c r="I697" t="str">
        <f>IF(ISBLANK('ENGAGEMENTS 2026'!C698),"",'ENGAGEMENTS 2026'!H698)</f>
        <v/>
      </c>
      <c r="J697" s="72" t="str">
        <f>IF(ISBLANK('ENGAGEMENTS 2026'!C698),"",IF(AND(OR($E697="INFRUCTUEUX",$E697="ANNULE"),$C697="AOO-M"),'ENGAGEMENTS 2026'!P698,IF($H697="EN COURS DE PREENGAGEMENT",'ENGAGEMENTS 2026'!O698,IF($H697="PREENGAGE",IF($E697="ATTRIBUE",'ENGAGEMENTS 2026'!AE698,'ENGAGEMENTS 2026'!O698),'ENGAGEMENTS 2026'!AE698))))</f>
        <v/>
      </c>
      <c r="K697" s="97" t="str">
        <f>IF(ISBLANK('ENGAGEMENTS 2026'!W698),"",'ENGAGEMENTS 2026'!W698)</f>
        <v/>
      </c>
      <c r="L697" s="73" t="str">
        <f t="shared" ca="1" si="20"/>
        <v/>
      </c>
      <c r="M697" t="str">
        <f t="shared" si="21"/>
        <v/>
      </c>
      <c r="N697" t="str">
        <f>IF(ISBLANK('ENGAGEMENTS 2026'!C698),"",'ENGAGEMENTS 2026'!L698)</f>
        <v/>
      </c>
      <c r="O697" t="str">
        <f>IF(ISBLANK('ENGAGEMENTS 2026'!C698),"",'ENGAGEMENTS 2026'!M698)</f>
        <v/>
      </c>
      <c r="P697" t="str">
        <f>IF(ISBLANK('ENGAGEMENTS 2026'!C698),"",'ENGAGEMENTS 2026'!K698)</f>
        <v/>
      </c>
      <c r="Q697" t="str">
        <f>IF($A697="","",IF(OR($E697="INFRUCTUEUX",$E697="ANNULE"),$A697&amp;"|"&amp;(COUNTIFS($A$2:$A697,$A697,$E$2:$E697,"INFRUCTUEUX")+COUNTIFS($A$2:$A697,$A697,$E$2:$E697,"ANNULE")),""))</f>
        <v/>
      </c>
    </row>
    <row r="698" spans="1:17" x14ac:dyDescent="0.25">
      <c r="A698" t="str">
        <f>IF(ISBLANK('ENGAGEMENTS 2026'!C699),"",IF('ENGAGEMENTS 2026'!C699="DTSI","DCT",'ENGAGEMENTS 2026'!C699))</f>
        <v/>
      </c>
      <c r="B698" t="str">
        <f>IF(ISBLANK('ENGAGEMENTS 2026'!C699),"",'ENGAGEMENTS 2026'!D699)</f>
        <v/>
      </c>
      <c r="C698" t="str">
        <f>IF(ISBLANK('ENGAGEMENTS 2026'!C699),"",'ENGAGEMENTS 2026'!E699)</f>
        <v/>
      </c>
      <c r="D698" t="str">
        <f>IF(ISBLANK('ENGAGEMENTS 2026'!C699),"",'ENGAGEMENTS 2026'!G699)</f>
        <v/>
      </c>
      <c r="E698" t="str">
        <f>IF(ISBLANK('ENGAGEMENTS 2026'!C699),"",'ENGAGEMENTS 2026'!I699)</f>
        <v/>
      </c>
      <c r="F698" t="str">
        <f>IF(ISBLANK('ENGAGEMENTS 2026'!C699),"",'ENGAGEMENTS 2026'!J699)</f>
        <v/>
      </c>
      <c r="G698" t="str">
        <f>IF(ISBLANK('ENGAGEMENTS 2026'!C699),"",'ENGAGEMENTS 2026'!M699)</f>
        <v/>
      </c>
      <c r="H698" t="str">
        <f>IF(ISBLANK('ENGAGEMENTS 2026'!C699),"",'ENGAGEMENTS 2026'!AF699)</f>
        <v/>
      </c>
      <c r="I698" t="str">
        <f>IF(ISBLANK('ENGAGEMENTS 2026'!C699),"",'ENGAGEMENTS 2026'!H699)</f>
        <v/>
      </c>
      <c r="J698" s="72" t="str">
        <f>IF(ISBLANK('ENGAGEMENTS 2026'!C699),"",IF(AND(OR($E698="INFRUCTUEUX",$E698="ANNULE"),$C698="AOO-M"),'ENGAGEMENTS 2026'!P699,IF($H698="EN COURS DE PREENGAGEMENT",'ENGAGEMENTS 2026'!O699,IF($H698="PREENGAGE",IF($E698="ATTRIBUE",'ENGAGEMENTS 2026'!AE699,'ENGAGEMENTS 2026'!O699),'ENGAGEMENTS 2026'!AE699))))</f>
        <v/>
      </c>
      <c r="K698" s="97" t="str">
        <f>IF(ISBLANK('ENGAGEMENTS 2026'!W699),"",'ENGAGEMENTS 2026'!W699)</f>
        <v/>
      </c>
      <c r="L698" s="73" t="str">
        <f t="shared" ca="1" si="20"/>
        <v/>
      </c>
      <c r="M698" t="str">
        <f t="shared" si="21"/>
        <v/>
      </c>
      <c r="N698" t="str">
        <f>IF(ISBLANK('ENGAGEMENTS 2026'!C699),"",'ENGAGEMENTS 2026'!L699)</f>
        <v/>
      </c>
      <c r="O698" t="str">
        <f>IF(ISBLANK('ENGAGEMENTS 2026'!C699),"",'ENGAGEMENTS 2026'!M699)</f>
        <v/>
      </c>
      <c r="P698" t="str">
        <f>IF(ISBLANK('ENGAGEMENTS 2026'!C699),"",'ENGAGEMENTS 2026'!K699)</f>
        <v/>
      </c>
      <c r="Q698" t="str">
        <f>IF($A698="","",IF(OR($E698="INFRUCTUEUX",$E698="ANNULE"),$A698&amp;"|"&amp;(COUNTIFS($A$2:$A698,$A698,$E$2:$E698,"INFRUCTUEUX")+COUNTIFS($A$2:$A698,$A698,$E$2:$E698,"ANNULE")),""))</f>
        <v/>
      </c>
    </row>
    <row r="699" spans="1:17" x14ac:dyDescent="0.25">
      <c r="A699" t="str">
        <f>IF(ISBLANK('ENGAGEMENTS 2026'!C700),"",IF('ENGAGEMENTS 2026'!C700="DTSI","DCT",'ENGAGEMENTS 2026'!C700))</f>
        <v/>
      </c>
      <c r="B699" t="str">
        <f>IF(ISBLANK('ENGAGEMENTS 2026'!C700),"",'ENGAGEMENTS 2026'!D700)</f>
        <v/>
      </c>
      <c r="C699" t="str">
        <f>IF(ISBLANK('ENGAGEMENTS 2026'!C700),"",'ENGAGEMENTS 2026'!E700)</f>
        <v/>
      </c>
      <c r="D699" t="str">
        <f>IF(ISBLANK('ENGAGEMENTS 2026'!C700),"",'ENGAGEMENTS 2026'!G700)</f>
        <v/>
      </c>
      <c r="E699" t="str">
        <f>IF(ISBLANK('ENGAGEMENTS 2026'!C700),"",'ENGAGEMENTS 2026'!I700)</f>
        <v/>
      </c>
      <c r="F699" t="str">
        <f>IF(ISBLANK('ENGAGEMENTS 2026'!C700),"",'ENGAGEMENTS 2026'!J700)</f>
        <v/>
      </c>
      <c r="G699" t="str">
        <f>IF(ISBLANK('ENGAGEMENTS 2026'!C700),"",'ENGAGEMENTS 2026'!M700)</f>
        <v/>
      </c>
      <c r="H699" t="str">
        <f>IF(ISBLANK('ENGAGEMENTS 2026'!C700),"",'ENGAGEMENTS 2026'!AF700)</f>
        <v/>
      </c>
      <c r="I699" t="str">
        <f>IF(ISBLANK('ENGAGEMENTS 2026'!C700),"",'ENGAGEMENTS 2026'!H700)</f>
        <v/>
      </c>
      <c r="J699" s="72" t="str">
        <f>IF(ISBLANK('ENGAGEMENTS 2026'!C700),"",IF(AND(OR($E699="INFRUCTUEUX",$E699="ANNULE"),$C699="AOO-M"),'ENGAGEMENTS 2026'!P700,IF($H699="EN COURS DE PREENGAGEMENT",'ENGAGEMENTS 2026'!O700,IF($H699="PREENGAGE",IF($E699="ATTRIBUE",'ENGAGEMENTS 2026'!AE700,'ENGAGEMENTS 2026'!O700),'ENGAGEMENTS 2026'!AE700))))</f>
        <v/>
      </c>
      <c r="K699" s="97" t="str">
        <f>IF(ISBLANK('ENGAGEMENTS 2026'!W700),"",'ENGAGEMENTS 2026'!W700)</f>
        <v/>
      </c>
      <c r="L699" s="73" t="str">
        <f t="shared" ca="1" si="20"/>
        <v/>
      </c>
      <c r="M699" t="str">
        <f t="shared" si="21"/>
        <v/>
      </c>
      <c r="N699" t="str">
        <f>IF(ISBLANK('ENGAGEMENTS 2026'!C700),"",'ENGAGEMENTS 2026'!L700)</f>
        <v/>
      </c>
      <c r="O699" t="str">
        <f>IF(ISBLANK('ENGAGEMENTS 2026'!C700),"",'ENGAGEMENTS 2026'!M700)</f>
        <v/>
      </c>
      <c r="P699" t="str">
        <f>IF(ISBLANK('ENGAGEMENTS 2026'!C700),"",'ENGAGEMENTS 2026'!K700)</f>
        <v/>
      </c>
      <c r="Q699" t="str">
        <f>IF($A699="","",IF(OR($E699="INFRUCTUEUX",$E699="ANNULE"),$A699&amp;"|"&amp;(COUNTIFS($A$2:$A699,$A699,$E$2:$E699,"INFRUCTUEUX")+COUNTIFS($A$2:$A699,$A699,$E$2:$E699,"ANNULE")),""))</f>
        <v/>
      </c>
    </row>
    <row r="700" spans="1:17" x14ac:dyDescent="0.25">
      <c r="A700" t="str">
        <f>IF(ISBLANK('ENGAGEMENTS 2026'!C701),"",IF('ENGAGEMENTS 2026'!C701="DTSI","DCT",'ENGAGEMENTS 2026'!C701))</f>
        <v/>
      </c>
      <c r="B700" t="str">
        <f>IF(ISBLANK('ENGAGEMENTS 2026'!C701),"",'ENGAGEMENTS 2026'!D701)</f>
        <v/>
      </c>
      <c r="C700" t="str">
        <f>IF(ISBLANK('ENGAGEMENTS 2026'!C701),"",'ENGAGEMENTS 2026'!E701)</f>
        <v/>
      </c>
      <c r="D700" t="str">
        <f>IF(ISBLANK('ENGAGEMENTS 2026'!C701),"",'ENGAGEMENTS 2026'!G701)</f>
        <v/>
      </c>
      <c r="E700" t="str">
        <f>IF(ISBLANK('ENGAGEMENTS 2026'!C701),"",'ENGAGEMENTS 2026'!I701)</f>
        <v/>
      </c>
      <c r="F700" t="str">
        <f>IF(ISBLANK('ENGAGEMENTS 2026'!C701),"",'ENGAGEMENTS 2026'!J701)</f>
        <v/>
      </c>
      <c r="G700" t="str">
        <f>IF(ISBLANK('ENGAGEMENTS 2026'!C701),"",'ENGAGEMENTS 2026'!M701)</f>
        <v/>
      </c>
      <c r="H700" t="str">
        <f>IF(ISBLANK('ENGAGEMENTS 2026'!C701),"",'ENGAGEMENTS 2026'!AF701)</f>
        <v/>
      </c>
      <c r="I700" t="str">
        <f>IF(ISBLANK('ENGAGEMENTS 2026'!C701),"",'ENGAGEMENTS 2026'!H701)</f>
        <v/>
      </c>
      <c r="J700" s="72" t="str">
        <f>IF(ISBLANK('ENGAGEMENTS 2026'!C701),"",IF(AND(OR($E700="INFRUCTUEUX",$E700="ANNULE"),$C700="AOO-M"),'ENGAGEMENTS 2026'!P701,IF($H700="EN COURS DE PREENGAGEMENT",'ENGAGEMENTS 2026'!O701,IF($H700="PREENGAGE",IF($E700="ATTRIBUE",'ENGAGEMENTS 2026'!AE701,'ENGAGEMENTS 2026'!O701),'ENGAGEMENTS 2026'!AE701))))</f>
        <v/>
      </c>
      <c r="K700" s="97" t="str">
        <f>IF(ISBLANK('ENGAGEMENTS 2026'!W701),"",'ENGAGEMENTS 2026'!W701)</f>
        <v/>
      </c>
      <c r="L700" s="73" t="str">
        <f t="shared" ca="1" si="20"/>
        <v/>
      </c>
      <c r="M700" t="str">
        <f t="shared" si="21"/>
        <v/>
      </c>
      <c r="N700" t="str">
        <f>IF(ISBLANK('ENGAGEMENTS 2026'!C701),"",'ENGAGEMENTS 2026'!L701)</f>
        <v/>
      </c>
      <c r="O700" t="str">
        <f>IF(ISBLANK('ENGAGEMENTS 2026'!C701),"",'ENGAGEMENTS 2026'!M701)</f>
        <v/>
      </c>
      <c r="P700" t="str">
        <f>IF(ISBLANK('ENGAGEMENTS 2026'!C701),"",'ENGAGEMENTS 2026'!K701)</f>
        <v/>
      </c>
      <c r="Q700" t="str">
        <f>IF($A700="","",IF(OR($E700="INFRUCTUEUX",$E700="ANNULE"),$A700&amp;"|"&amp;(COUNTIFS($A$2:$A700,$A700,$E$2:$E700,"INFRUCTUEUX")+COUNTIFS($A$2:$A700,$A700,$E$2:$E700,"ANNULE")),""))</f>
        <v/>
      </c>
    </row>
    <row r="701" spans="1:17" x14ac:dyDescent="0.25">
      <c r="A701" t="str">
        <f>IF(ISBLANK('ENGAGEMENTS 2026'!C702),"",IF('ENGAGEMENTS 2026'!C702="DTSI","DCT",'ENGAGEMENTS 2026'!C702))</f>
        <v/>
      </c>
      <c r="B701" t="str">
        <f>IF(ISBLANK('ENGAGEMENTS 2026'!C702),"",'ENGAGEMENTS 2026'!D702)</f>
        <v/>
      </c>
      <c r="C701" t="str">
        <f>IF(ISBLANK('ENGAGEMENTS 2026'!C702),"",'ENGAGEMENTS 2026'!E702)</f>
        <v/>
      </c>
      <c r="D701" t="str">
        <f>IF(ISBLANK('ENGAGEMENTS 2026'!C702),"",'ENGAGEMENTS 2026'!G702)</f>
        <v/>
      </c>
      <c r="E701" t="str">
        <f>IF(ISBLANK('ENGAGEMENTS 2026'!C702),"",'ENGAGEMENTS 2026'!I702)</f>
        <v/>
      </c>
      <c r="F701" t="str">
        <f>IF(ISBLANK('ENGAGEMENTS 2026'!C702),"",'ENGAGEMENTS 2026'!J702)</f>
        <v/>
      </c>
      <c r="G701" t="str">
        <f>IF(ISBLANK('ENGAGEMENTS 2026'!C702),"",'ENGAGEMENTS 2026'!M702)</f>
        <v/>
      </c>
      <c r="H701" t="str">
        <f>IF(ISBLANK('ENGAGEMENTS 2026'!C702),"",'ENGAGEMENTS 2026'!AF702)</f>
        <v/>
      </c>
      <c r="I701" t="str">
        <f>IF(ISBLANK('ENGAGEMENTS 2026'!C702),"",'ENGAGEMENTS 2026'!H702)</f>
        <v/>
      </c>
      <c r="J701" s="72" t="str">
        <f>IF(ISBLANK('ENGAGEMENTS 2026'!C702),"",IF(AND(OR($E701="INFRUCTUEUX",$E701="ANNULE"),$C701="AOO-M"),'ENGAGEMENTS 2026'!P702,IF($H701="EN COURS DE PREENGAGEMENT",'ENGAGEMENTS 2026'!O702,IF($H701="PREENGAGE",IF($E701="ATTRIBUE",'ENGAGEMENTS 2026'!AE702,'ENGAGEMENTS 2026'!O702),'ENGAGEMENTS 2026'!AE702))))</f>
        <v/>
      </c>
      <c r="K701" s="97" t="str">
        <f>IF(ISBLANK('ENGAGEMENTS 2026'!W702),"",'ENGAGEMENTS 2026'!W702)</f>
        <v/>
      </c>
      <c r="L701" s="73" t="str">
        <f t="shared" ca="1" si="20"/>
        <v/>
      </c>
      <c r="M701" t="str">
        <f t="shared" si="21"/>
        <v/>
      </c>
      <c r="N701" t="str">
        <f>IF(ISBLANK('ENGAGEMENTS 2026'!C702),"",'ENGAGEMENTS 2026'!L702)</f>
        <v/>
      </c>
      <c r="O701" t="str">
        <f>IF(ISBLANK('ENGAGEMENTS 2026'!C702),"",'ENGAGEMENTS 2026'!M702)</f>
        <v/>
      </c>
      <c r="P701" t="str">
        <f>IF(ISBLANK('ENGAGEMENTS 2026'!C702),"",'ENGAGEMENTS 2026'!K702)</f>
        <v/>
      </c>
      <c r="Q701" t="str">
        <f>IF($A701="","",IF(OR($E701="INFRUCTUEUX",$E701="ANNULE"),$A701&amp;"|"&amp;(COUNTIFS($A$2:$A701,$A701,$E$2:$E701,"INFRUCTUEUX")+COUNTIFS($A$2:$A701,$A701,$E$2:$E701,"ANNULE")),""))</f>
        <v/>
      </c>
    </row>
    <row r="702" spans="1:17" x14ac:dyDescent="0.25">
      <c r="A702" t="str">
        <f>IF(ISBLANK('ENGAGEMENTS 2026'!C703),"",IF('ENGAGEMENTS 2026'!C703="DTSI","DCT",'ENGAGEMENTS 2026'!C703))</f>
        <v/>
      </c>
      <c r="B702" t="str">
        <f>IF(ISBLANK('ENGAGEMENTS 2026'!C703),"",'ENGAGEMENTS 2026'!D703)</f>
        <v/>
      </c>
      <c r="C702" t="str">
        <f>IF(ISBLANK('ENGAGEMENTS 2026'!C703),"",'ENGAGEMENTS 2026'!E703)</f>
        <v/>
      </c>
      <c r="D702" t="str">
        <f>IF(ISBLANK('ENGAGEMENTS 2026'!C703),"",'ENGAGEMENTS 2026'!G703)</f>
        <v/>
      </c>
      <c r="E702" t="str">
        <f>IF(ISBLANK('ENGAGEMENTS 2026'!C703),"",'ENGAGEMENTS 2026'!I703)</f>
        <v/>
      </c>
      <c r="F702" t="str">
        <f>IF(ISBLANK('ENGAGEMENTS 2026'!C703),"",'ENGAGEMENTS 2026'!J703)</f>
        <v/>
      </c>
      <c r="G702" t="str">
        <f>IF(ISBLANK('ENGAGEMENTS 2026'!C703),"",'ENGAGEMENTS 2026'!M703)</f>
        <v/>
      </c>
      <c r="H702" t="str">
        <f>IF(ISBLANK('ENGAGEMENTS 2026'!C703),"",'ENGAGEMENTS 2026'!AF703)</f>
        <v/>
      </c>
      <c r="I702" t="str">
        <f>IF(ISBLANK('ENGAGEMENTS 2026'!C703),"",'ENGAGEMENTS 2026'!H703)</f>
        <v/>
      </c>
      <c r="J702" s="72" t="str">
        <f>IF(ISBLANK('ENGAGEMENTS 2026'!C703),"",IF(AND(OR($E702="INFRUCTUEUX",$E702="ANNULE"),$C702="AOO-M"),'ENGAGEMENTS 2026'!P703,IF($H702="EN COURS DE PREENGAGEMENT",'ENGAGEMENTS 2026'!O703,IF($H702="PREENGAGE",IF($E702="ATTRIBUE",'ENGAGEMENTS 2026'!AE703,'ENGAGEMENTS 2026'!O703),'ENGAGEMENTS 2026'!AE703))))</f>
        <v/>
      </c>
      <c r="K702" s="97" t="str">
        <f>IF(ISBLANK('ENGAGEMENTS 2026'!W703),"",'ENGAGEMENTS 2026'!W703)</f>
        <v/>
      </c>
      <c r="L702" s="73" t="str">
        <f t="shared" ca="1" si="20"/>
        <v/>
      </c>
      <c r="M702" t="str">
        <f t="shared" si="21"/>
        <v/>
      </c>
      <c r="N702" t="str">
        <f>IF(ISBLANK('ENGAGEMENTS 2026'!C703),"",'ENGAGEMENTS 2026'!L703)</f>
        <v/>
      </c>
      <c r="O702" t="str">
        <f>IF(ISBLANK('ENGAGEMENTS 2026'!C703),"",'ENGAGEMENTS 2026'!M703)</f>
        <v/>
      </c>
      <c r="P702" t="str">
        <f>IF(ISBLANK('ENGAGEMENTS 2026'!C703),"",'ENGAGEMENTS 2026'!K703)</f>
        <v/>
      </c>
      <c r="Q702" t="str">
        <f>IF($A702="","",IF(OR($E702="INFRUCTUEUX",$E702="ANNULE"),$A702&amp;"|"&amp;(COUNTIFS($A$2:$A702,$A702,$E$2:$E702,"INFRUCTUEUX")+COUNTIFS($A$2:$A702,$A702,$E$2:$E702,"ANNULE")),""))</f>
        <v/>
      </c>
    </row>
    <row r="703" spans="1:17" x14ac:dyDescent="0.25">
      <c r="A703" t="str">
        <f>IF(ISBLANK('ENGAGEMENTS 2026'!C704),"",IF('ENGAGEMENTS 2026'!C704="DTSI","DCT",'ENGAGEMENTS 2026'!C704))</f>
        <v/>
      </c>
      <c r="B703" t="str">
        <f>IF(ISBLANK('ENGAGEMENTS 2026'!C704),"",'ENGAGEMENTS 2026'!D704)</f>
        <v/>
      </c>
      <c r="C703" t="str">
        <f>IF(ISBLANK('ENGAGEMENTS 2026'!C704),"",'ENGAGEMENTS 2026'!E704)</f>
        <v/>
      </c>
      <c r="D703" t="str">
        <f>IF(ISBLANK('ENGAGEMENTS 2026'!C704),"",'ENGAGEMENTS 2026'!G704)</f>
        <v/>
      </c>
      <c r="E703" t="str">
        <f>IF(ISBLANK('ENGAGEMENTS 2026'!C704),"",'ENGAGEMENTS 2026'!I704)</f>
        <v/>
      </c>
      <c r="F703" t="str">
        <f>IF(ISBLANK('ENGAGEMENTS 2026'!C704),"",'ENGAGEMENTS 2026'!J704)</f>
        <v/>
      </c>
      <c r="G703" t="str">
        <f>IF(ISBLANK('ENGAGEMENTS 2026'!C704),"",'ENGAGEMENTS 2026'!M704)</f>
        <v/>
      </c>
      <c r="H703" t="str">
        <f>IF(ISBLANK('ENGAGEMENTS 2026'!C704),"",'ENGAGEMENTS 2026'!AF704)</f>
        <v/>
      </c>
      <c r="I703" t="str">
        <f>IF(ISBLANK('ENGAGEMENTS 2026'!C704),"",'ENGAGEMENTS 2026'!H704)</f>
        <v/>
      </c>
      <c r="J703" s="72" t="str">
        <f>IF(ISBLANK('ENGAGEMENTS 2026'!C704),"",IF(AND(OR($E703="INFRUCTUEUX",$E703="ANNULE"),$C703="AOO-M"),'ENGAGEMENTS 2026'!P704,IF($H703="EN COURS DE PREENGAGEMENT",'ENGAGEMENTS 2026'!O704,IF($H703="PREENGAGE",IF($E703="ATTRIBUE",'ENGAGEMENTS 2026'!AE704,'ENGAGEMENTS 2026'!O704),'ENGAGEMENTS 2026'!AE704))))</f>
        <v/>
      </c>
      <c r="K703" s="97" t="str">
        <f>IF(ISBLANK('ENGAGEMENTS 2026'!W704),"",'ENGAGEMENTS 2026'!W704)</f>
        <v/>
      </c>
      <c r="L703" s="73" t="str">
        <f t="shared" ca="1" si="20"/>
        <v/>
      </c>
      <c r="M703" t="str">
        <f t="shared" si="21"/>
        <v/>
      </c>
      <c r="N703" t="str">
        <f>IF(ISBLANK('ENGAGEMENTS 2026'!C704),"",'ENGAGEMENTS 2026'!L704)</f>
        <v/>
      </c>
      <c r="O703" t="str">
        <f>IF(ISBLANK('ENGAGEMENTS 2026'!C704),"",'ENGAGEMENTS 2026'!M704)</f>
        <v/>
      </c>
      <c r="P703" t="str">
        <f>IF(ISBLANK('ENGAGEMENTS 2026'!C704),"",'ENGAGEMENTS 2026'!K704)</f>
        <v/>
      </c>
      <c r="Q703" t="str">
        <f>IF($A703="","",IF(OR($E703="INFRUCTUEUX",$E703="ANNULE"),$A703&amp;"|"&amp;(COUNTIFS($A$2:$A703,$A703,$E$2:$E703,"INFRUCTUEUX")+COUNTIFS($A$2:$A703,$A703,$E$2:$E703,"ANNULE")),""))</f>
        <v/>
      </c>
    </row>
    <row r="704" spans="1:17" x14ac:dyDescent="0.25">
      <c r="A704" t="str">
        <f>IF(ISBLANK('ENGAGEMENTS 2026'!C705),"",IF('ENGAGEMENTS 2026'!C705="DTSI","DCT",'ENGAGEMENTS 2026'!C705))</f>
        <v/>
      </c>
      <c r="B704" t="str">
        <f>IF(ISBLANK('ENGAGEMENTS 2026'!C705),"",'ENGAGEMENTS 2026'!D705)</f>
        <v/>
      </c>
      <c r="C704" t="str">
        <f>IF(ISBLANK('ENGAGEMENTS 2026'!C705),"",'ENGAGEMENTS 2026'!E705)</f>
        <v/>
      </c>
      <c r="D704" t="str">
        <f>IF(ISBLANK('ENGAGEMENTS 2026'!C705),"",'ENGAGEMENTS 2026'!G705)</f>
        <v/>
      </c>
      <c r="E704" t="str">
        <f>IF(ISBLANK('ENGAGEMENTS 2026'!C705),"",'ENGAGEMENTS 2026'!I705)</f>
        <v/>
      </c>
      <c r="F704" t="str">
        <f>IF(ISBLANK('ENGAGEMENTS 2026'!C705),"",'ENGAGEMENTS 2026'!J705)</f>
        <v/>
      </c>
      <c r="G704" t="str">
        <f>IF(ISBLANK('ENGAGEMENTS 2026'!C705),"",'ENGAGEMENTS 2026'!M705)</f>
        <v/>
      </c>
      <c r="H704" t="str">
        <f>IF(ISBLANK('ENGAGEMENTS 2026'!C705),"",'ENGAGEMENTS 2026'!AF705)</f>
        <v/>
      </c>
      <c r="I704" t="str">
        <f>IF(ISBLANK('ENGAGEMENTS 2026'!C705),"",'ENGAGEMENTS 2026'!H705)</f>
        <v/>
      </c>
      <c r="J704" s="72" t="str">
        <f>IF(ISBLANK('ENGAGEMENTS 2026'!C705),"",IF(AND(OR($E704="INFRUCTUEUX",$E704="ANNULE"),$C704="AOO-M"),'ENGAGEMENTS 2026'!P705,IF($H704="EN COURS DE PREENGAGEMENT",'ENGAGEMENTS 2026'!O705,IF($H704="PREENGAGE",IF($E704="ATTRIBUE",'ENGAGEMENTS 2026'!AE705,'ENGAGEMENTS 2026'!O705),'ENGAGEMENTS 2026'!AE705))))</f>
        <v/>
      </c>
      <c r="K704" s="97" t="str">
        <f>IF(ISBLANK('ENGAGEMENTS 2026'!W705),"",'ENGAGEMENTS 2026'!W705)</f>
        <v/>
      </c>
      <c r="L704" s="73" t="str">
        <f t="shared" ca="1" si="20"/>
        <v/>
      </c>
      <c r="M704" t="str">
        <f t="shared" si="21"/>
        <v/>
      </c>
      <c r="N704" t="str">
        <f>IF(ISBLANK('ENGAGEMENTS 2026'!C705),"",'ENGAGEMENTS 2026'!L705)</f>
        <v/>
      </c>
      <c r="O704" t="str">
        <f>IF(ISBLANK('ENGAGEMENTS 2026'!C705),"",'ENGAGEMENTS 2026'!M705)</f>
        <v/>
      </c>
      <c r="P704" t="str">
        <f>IF(ISBLANK('ENGAGEMENTS 2026'!C705),"",'ENGAGEMENTS 2026'!K705)</f>
        <v/>
      </c>
      <c r="Q704" t="str">
        <f>IF($A704="","",IF(OR($E704="INFRUCTUEUX",$E704="ANNULE"),$A704&amp;"|"&amp;(COUNTIFS($A$2:$A704,$A704,$E$2:$E704,"INFRUCTUEUX")+COUNTIFS($A$2:$A704,$A704,$E$2:$E704,"ANNULE")),""))</f>
        <v/>
      </c>
    </row>
    <row r="705" spans="1:17" x14ac:dyDescent="0.25">
      <c r="A705" t="str">
        <f>IF(ISBLANK('ENGAGEMENTS 2026'!C706),"",IF('ENGAGEMENTS 2026'!C706="DTSI","DCT",'ENGAGEMENTS 2026'!C706))</f>
        <v/>
      </c>
      <c r="B705" t="str">
        <f>IF(ISBLANK('ENGAGEMENTS 2026'!C706),"",'ENGAGEMENTS 2026'!D706)</f>
        <v/>
      </c>
      <c r="C705" t="str">
        <f>IF(ISBLANK('ENGAGEMENTS 2026'!C706),"",'ENGAGEMENTS 2026'!E706)</f>
        <v/>
      </c>
      <c r="D705" t="str">
        <f>IF(ISBLANK('ENGAGEMENTS 2026'!C706),"",'ENGAGEMENTS 2026'!G706)</f>
        <v/>
      </c>
      <c r="E705" t="str">
        <f>IF(ISBLANK('ENGAGEMENTS 2026'!C706),"",'ENGAGEMENTS 2026'!I706)</f>
        <v/>
      </c>
      <c r="F705" t="str">
        <f>IF(ISBLANK('ENGAGEMENTS 2026'!C706),"",'ENGAGEMENTS 2026'!J706)</f>
        <v/>
      </c>
      <c r="G705" t="str">
        <f>IF(ISBLANK('ENGAGEMENTS 2026'!C706),"",'ENGAGEMENTS 2026'!M706)</f>
        <v/>
      </c>
      <c r="H705" t="str">
        <f>IF(ISBLANK('ENGAGEMENTS 2026'!C706),"",'ENGAGEMENTS 2026'!AF706)</f>
        <v/>
      </c>
      <c r="I705" t="str">
        <f>IF(ISBLANK('ENGAGEMENTS 2026'!C706),"",'ENGAGEMENTS 2026'!H706)</f>
        <v/>
      </c>
      <c r="J705" s="72" t="str">
        <f>IF(ISBLANK('ENGAGEMENTS 2026'!C706),"",IF(AND(OR($E705="INFRUCTUEUX",$E705="ANNULE"),$C705="AOO-M"),'ENGAGEMENTS 2026'!P706,IF($H705="EN COURS DE PREENGAGEMENT",'ENGAGEMENTS 2026'!O706,IF($H705="PREENGAGE",IF($E705="ATTRIBUE",'ENGAGEMENTS 2026'!AE706,'ENGAGEMENTS 2026'!O706),'ENGAGEMENTS 2026'!AE706))))</f>
        <v/>
      </c>
      <c r="K705" s="97" t="str">
        <f>IF(ISBLANK('ENGAGEMENTS 2026'!W706),"",'ENGAGEMENTS 2026'!W706)</f>
        <v/>
      </c>
      <c r="L705" s="73" t="str">
        <f t="shared" ca="1" si="20"/>
        <v/>
      </c>
      <c r="M705" t="str">
        <f t="shared" si="21"/>
        <v/>
      </c>
      <c r="N705" t="str">
        <f>IF(ISBLANK('ENGAGEMENTS 2026'!C706),"",'ENGAGEMENTS 2026'!L706)</f>
        <v/>
      </c>
      <c r="O705" t="str">
        <f>IF(ISBLANK('ENGAGEMENTS 2026'!C706),"",'ENGAGEMENTS 2026'!M706)</f>
        <v/>
      </c>
      <c r="P705" t="str">
        <f>IF(ISBLANK('ENGAGEMENTS 2026'!C706),"",'ENGAGEMENTS 2026'!K706)</f>
        <v/>
      </c>
      <c r="Q705" t="str">
        <f>IF($A705="","",IF(OR($E705="INFRUCTUEUX",$E705="ANNULE"),$A705&amp;"|"&amp;(COUNTIFS($A$2:$A705,$A705,$E$2:$E705,"INFRUCTUEUX")+COUNTIFS($A$2:$A705,$A705,$E$2:$E705,"ANNULE")),""))</f>
        <v/>
      </c>
    </row>
    <row r="706" spans="1:17" x14ac:dyDescent="0.25">
      <c r="A706" t="str">
        <f>IF(ISBLANK('ENGAGEMENTS 2026'!C707),"",IF('ENGAGEMENTS 2026'!C707="DTSI","DCT",'ENGAGEMENTS 2026'!C707))</f>
        <v/>
      </c>
      <c r="B706" t="str">
        <f>IF(ISBLANK('ENGAGEMENTS 2026'!C707),"",'ENGAGEMENTS 2026'!D707)</f>
        <v/>
      </c>
      <c r="C706" t="str">
        <f>IF(ISBLANK('ENGAGEMENTS 2026'!C707),"",'ENGAGEMENTS 2026'!E707)</f>
        <v/>
      </c>
      <c r="D706" t="str">
        <f>IF(ISBLANK('ENGAGEMENTS 2026'!C707),"",'ENGAGEMENTS 2026'!G707)</f>
        <v/>
      </c>
      <c r="E706" t="str">
        <f>IF(ISBLANK('ENGAGEMENTS 2026'!C707),"",'ENGAGEMENTS 2026'!I707)</f>
        <v/>
      </c>
      <c r="F706" t="str">
        <f>IF(ISBLANK('ENGAGEMENTS 2026'!C707),"",'ENGAGEMENTS 2026'!J707)</f>
        <v/>
      </c>
      <c r="G706" t="str">
        <f>IF(ISBLANK('ENGAGEMENTS 2026'!C707),"",'ENGAGEMENTS 2026'!M707)</f>
        <v/>
      </c>
      <c r="H706" t="str">
        <f>IF(ISBLANK('ENGAGEMENTS 2026'!C707),"",'ENGAGEMENTS 2026'!AF707)</f>
        <v/>
      </c>
      <c r="I706" t="str">
        <f>IF(ISBLANK('ENGAGEMENTS 2026'!C707),"",'ENGAGEMENTS 2026'!H707)</f>
        <v/>
      </c>
      <c r="J706" s="72" t="str">
        <f>IF(ISBLANK('ENGAGEMENTS 2026'!C707),"",IF(AND(OR($E706="INFRUCTUEUX",$E706="ANNULE"),$C706="AOO-M"),'ENGAGEMENTS 2026'!P707,IF($H706="EN COURS DE PREENGAGEMENT",'ENGAGEMENTS 2026'!O707,IF($H706="PREENGAGE",IF($E706="ATTRIBUE",'ENGAGEMENTS 2026'!AE707,'ENGAGEMENTS 2026'!O707),'ENGAGEMENTS 2026'!AE707))))</f>
        <v/>
      </c>
      <c r="K706" s="97" t="str">
        <f>IF(ISBLANK('ENGAGEMENTS 2026'!W707),"",'ENGAGEMENTS 2026'!W707)</f>
        <v/>
      </c>
      <c r="L706" s="73" t="str">
        <f t="shared" ref="L706:L769" ca="1" si="22">IF($K706="","",TODAY()-$K706)</f>
        <v/>
      </c>
      <c r="M706" t="str">
        <f t="shared" ref="M706:M769" si="23">IF($A706="","",IF($H706="ENGAGE","Engagé",IF(AND($H706="NON ENGAGE",OR($I706="INFRUCTUEUX",$I706="ANNULE")),"Clôturé sans suite","En cours")))</f>
        <v/>
      </c>
      <c r="N706" t="str">
        <f>IF(ISBLANK('ENGAGEMENTS 2026'!C707),"",'ENGAGEMENTS 2026'!L707)</f>
        <v/>
      </c>
      <c r="O706" t="str">
        <f>IF(ISBLANK('ENGAGEMENTS 2026'!C707),"",'ENGAGEMENTS 2026'!M707)</f>
        <v/>
      </c>
      <c r="P706" t="str">
        <f>IF(ISBLANK('ENGAGEMENTS 2026'!C707),"",'ENGAGEMENTS 2026'!K707)</f>
        <v/>
      </c>
      <c r="Q706" t="str">
        <f>IF($A706="","",IF(OR($E706="INFRUCTUEUX",$E706="ANNULE"),$A706&amp;"|"&amp;(COUNTIFS($A$2:$A706,$A706,$E$2:$E706,"INFRUCTUEUX")+COUNTIFS($A$2:$A706,$A706,$E$2:$E706,"ANNULE")),""))</f>
        <v/>
      </c>
    </row>
    <row r="707" spans="1:17" x14ac:dyDescent="0.25">
      <c r="A707" t="str">
        <f>IF(ISBLANK('ENGAGEMENTS 2026'!C708),"",IF('ENGAGEMENTS 2026'!C708="DTSI","DCT",'ENGAGEMENTS 2026'!C708))</f>
        <v/>
      </c>
      <c r="B707" t="str">
        <f>IF(ISBLANK('ENGAGEMENTS 2026'!C708),"",'ENGAGEMENTS 2026'!D708)</f>
        <v/>
      </c>
      <c r="C707" t="str">
        <f>IF(ISBLANK('ENGAGEMENTS 2026'!C708),"",'ENGAGEMENTS 2026'!E708)</f>
        <v/>
      </c>
      <c r="D707" t="str">
        <f>IF(ISBLANK('ENGAGEMENTS 2026'!C708),"",'ENGAGEMENTS 2026'!G708)</f>
        <v/>
      </c>
      <c r="E707" t="str">
        <f>IF(ISBLANK('ENGAGEMENTS 2026'!C708),"",'ENGAGEMENTS 2026'!I708)</f>
        <v/>
      </c>
      <c r="F707" t="str">
        <f>IF(ISBLANK('ENGAGEMENTS 2026'!C708),"",'ENGAGEMENTS 2026'!J708)</f>
        <v/>
      </c>
      <c r="G707" t="str">
        <f>IF(ISBLANK('ENGAGEMENTS 2026'!C708),"",'ENGAGEMENTS 2026'!M708)</f>
        <v/>
      </c>
      <c r="H707" t="str">
        <f>IF(ISBLANK('ENGAGEMENTS 2026'!C708),"",'ENGAGEMENTS 2026'!AF708)</f>
        <v/>
      </c>
      <c r="I707" t="str">
        <f>IF(ISBLANK('ENGAGEMENTS 2026'!C708),"",'ENGAGEMENTS 2026'!H708)</f>
        <v/>
      </c>
      <c r="J707" s="72" t="str">
        <f>IF(ISBLANK('ENGAGEMENTS 2026'!C708),"",IF(AND(OR($E707="INFRUCTUEUX",$E707="ANNULE"),$C707="AOO-M"),'ENGAGEMENTS 2026'!P708,IF($H707="EN COURS DE PREENGAGEMENT",'ENGAGEMENTS 2026'!O708,IF($H707="PREENGAGE",IF($E707="ATTRIBUE",'ENGAGEMENTS 2026'!AE708,'ENGAGEMENTS 2026'!O708),'ENGAGEMENTS 2026'!AE708))))</f>
        <v/>
      </c>
      <c r="K707" s="97" t="str">
        <f>IF(ISBLANK('ENGAGEMENTS 2026'!W708),"",'ENGAGEMENTS 2026'!W708)</f>
        <v/>
      </c>
      <c r="L707" s="73" t="str">
        <f t="shared" ca="1" si="22"/>
        <v/>
      </c>
      <c r="M707" t="str">
        <f t="shared" si="23"/>
        <v/>
      </c>
      <c r="N707" t="str">
        <f>IF(ISBLANK('ENGAGEMENTS 2026'!C708),"",'ENGAGEMENTS 2026'!L708)</f>
        <v/>
      </c>
      <c r="O707" t="str">
        <f>IF(ISBLANK('ENGAGEMENTS 2026'!C708),"",'ENGAGEMENTS 2026'!M708)</f>
        <v/>
      </c>
      <c r="P707" t="str">
        <f>IF(ISBLANK('ENGAGEMENTS 2026'!C708),"",'ENGAGEMENTS 2026'!K708)</f>
        <v/>
      </c>
      <c r="Q707" t="str">
        <f>IF($A707="","",IF(OR($E707="INFRUCTUEUX",$E707="ANNULE"),$A707&amp;"|"&amp;(COUNTIFS($A$2:$A707,$A707,$E$2:$E707,"INFRUCTUEUX")+COUNTIFS($A$2:$A707,$A707,$E$2:$E707,"ANNULE")),""))</f>
        <v/>
      </c>
    </row>
    <row r="708" spans="1:17" x14ac:dyDescent="0.25">
      <c r="A708" t="str">
        <f>IF(ISBLANK('ENGAGEMENTS 2026'!C709),"",IF('ENGAGEMENTS 2026'!C709="DTSI","DCT",'ENGAGEMENTS 2026'!C709))</f>
        <v/>
      </c>
      <c r="B708" t="str">
        <f>IF(ISBLANK('ENGAGEMENTS 2026'!C709),"",'ENGAGEMENTS 2026'!D709)</f>
        <v/>
      </c>
      <c r="C708" t="str">
        <f>IF(ISBLANK('ENGAGEMENTS 2026'!C709),"",'ENGAGEMENTS 2026'!E709)</f>
        <v/>
      </c>
      <c r="D708" t="str">
        <f>IF(ISBLANK('ENGAGEMENTS 2026'!C709),"",'ENGAGEMENTS 2026'!G709)</f>
        <v/>
      </c>
      <c r="E708" t="str">
        <f>IF(ISBLANK('ENGAGEMENTS 2026'!C709),"",'ENGAGEMENTS 2026'!I709)</f>
        <v/>
      </c>
      <c r="F708" t="str">
        <f>IF(ISBLANK('ENGAGEMENTS 2026'!C709),"",'ENGAGEMENTS 2026'!J709)</f>
        <v/>
      </c>
      <c r="G708" t="str">
        <f>IF(ISBLANK('ENGAGEMENTS 2026'!C709),"",'ENGAGEMENTS 2026'!M709)</f>
        <v/>
      </c>
      <c r="H708" t="str">
        <f>IF(ISBLANK('ENGAGEMENTS 2026'!C709),"",'ENGAGEMENTS 2026'!AF709)</f>
        <v/>
      </c>
      <c r="I708" t="str">
        <f>IF(ISBLANK('ENGAGEMENTS 2026'!C709),"",'ENGAGEMENTS 2026'!H709)</f>
        <v/>
      </c>
      <c r="J708" s="72" t="str">
        <f>IF(ISBLANK('ENGAGEMENTS 2026'!C709),"",IF(AND(OR($E708="INFRUCTUEUX",$E708="ANNULE"),$C708="AOO-M"),'ENGAGEMENTS 2026'!P709,IF($H708="EN COURS DE PREENGAGEMENT",'ENGAGEMENTS 2026'!O709,IF($H708="PREENGAGE",IF($E708="ATTRIBUE",'ENGAGEMENTS 2026'!AE709,'ENGAGEMENTS 2026'!O709),'ENGAGEMENTS 2026'!AE709))))</f>
        <v/>
      </c>
      <c r="K708" s="97" t="str">
        <f>IF(ISBLANK('ENGAGEMENTS 2026'!W709),"",'ENGAGEMENTS 2026'!W709)</f>
        <v/>
      </c>
      <c r="L708" s="73" t="str">
        <f t="shared" ca="1" si="22"/>
        <v/>
      </c>
      <c r="M708" t="str">
        <f t="shared" si="23"/>
        <v/>
      </c>
      <c r="N708" t="str">
        <f>IF(ISBLANK('ENGAGEMENTS 2026'!C709),"",'ENGAGEMENTS 2026'!L709)</f>
        <v/>
      </c>
      <c r="O708" t="str">
        <f>IF(ISBLANK('ENGAGEMENTS 2026'!C709),"",'ENGAGEMENTS 2026'!M709)</f>
        <v/>
      </c>
      <c r="P708" t="str">
        <f>IF(ISBLANK('ENGAGEMENTS 2026'!C709),"",'ENGAGEMENTS 2026'!K709)</f>
        <v/>
      </c>
      <c r="Q708" t="str">
        <f>IF($A708="","",IF(OR($E708="INFRUCTUEUX",$E708="ANNULE"),$A708&amp;"|"&amp;(COUNTIFS($A$2:$A708,$A708,$E$2:$E708,"INFRUCTUEUX")+COUNTIFS($A$2:$A708,$A708,$E$2:$E708,"ANNULE")),""))</f>
        <v/>
      </c>
    </row>
    <row r="709" spans="1:17" x14ac:dyDescent="0.25">
      <c r="A709" t="str">
        <f>IF(ISBLANK('ENGAGEMENTS 2026'!C710),"",IF('ENGAGEMENTS 2026'!C710="DTSI","DCT",'ENGAGEMENTS 2026'!C710))</f>
        <v/>
      </c>
      <c r="B709" t="str">
        <f>IF(ISBLANK('ENGAGEMENTS 2026'!C710),"",'ENGAGEMENTS 2026'!D710)</f>
        <v/>
      </c>
      <c r="C709" t="str">
        <f>IF(ISBLANK('ENGAGEMENTS 2026'!C710),"",'ENGAGEMENTS 2026'!E710)</f>
        <v/>
      </c>
      <c r="D709" t="str">
        <f>IF(ISBLANK('ENGAGEMENTS 2026'!C710),"",'ENGAGEMENTS 2026'!G710)</f>
        <v/>
      </c>
      <c r="E709" t="str">
        <f>IF(ISBLANK('ENGAGEMENTS 2026'!C710),"",'ENGAGEMENTS 2026'!I710)</f>
        <v/>
      </c>
      <c r="F709" t="str">
        <f>IF(ISBLANK('ENGAGEMENTS 2026'!C710),"",'ENGAGEMENTS 2026'!J710)</f>
        <v/>
      </c>
      <c r="G709" t="str">
        <f>IF(ISBLANK('ENGAGEMENTS 2026'!C710),"",'ENGAGEMENTS 2026'!M710)</f>
        <v/>
      </c>
      <c r="H709" t="str">
        <f>IF(ISBLANK('ENGAGEMENTS 2026'!C710),"",'ENGAGEMENTS 2026'!AF710)</f>
        <v/>
      </c>
      <c r="I709" t="str">
        <f>IF(ISBLANK('ENGAGEMENTS 2026'!C710),"",'ENGAGEMENTS 2026'!H710)</f>
        <v/>
      </c>
      <c r="J709" s="72" t="str">
        <f>IF(ISBLANK('ENGAGEMENTS 2026'!C710),"",IF(AND(OR($E709="INFRUCTUEUX",$E709="ANNULE"),$C709="AOO-M"),'ENGAGEMENTS 2026'!P710,IF($H709="EN COURS DE PREENGAGEMENT",'ENGAGEMENTS 2026'!O710,IF($H709="PREENGAGE",IF($E709="ATTRIBUE",'ENGAGEMENTS 2026'!AE710,'ENGAGEMENTS 2026'!O710),'ENGAGEMENTS 2026'!AE710))))</f>
        <v/>
      </c>
      <c r="K709" s="97" t="str">
        <f>IF(ISBLANK('ENGAGEMENTS 2026'!W710),"",'ENGAGEMENTS 2026'!W710)</f>
        <v/>
      </c>
      <c r="L709" s="73" t="str">
        <f t="shared" ca="1" si="22"/>
        <v/>
      </c>
      <c r="M709" t="str">
        <f t="shared" si="23"/>
        <v/>
      </c>
      <c r="N709" t="str">
        <f>IF(ISBLANK('ENGAGEMENTS 2026'!C710),"",'ENGAGEMENTS 2026'!L710)</f>
        <v/>
      </c>
      <c r="O709" t="str">
        <f>IF(ISBLANK('ENGAGEMENTS 2026'!C710),"",'ENGAGEMENTS 2026'!M710)</f>
        <v/>
      </c>
      <c r="P709" t="str">
        <f>IF(ISBLANK('ENGAGEMENTS 2026'!C710),"",'ENGAGEMENTS 2026'!K710)</f>
        <v/>
      </c>
      <c r="Q709" t="str">
        <f>IF($A709="","",IF(OR($E709="INFRUCTUEUX",$E709="ANNULE"),$A709&amp;"|"&amp;(COUNTIFS($A$2:$A709,$A709,$E$2:$E709,"INFRUCTUEUX")+COUNTIFS($A$2:$A709,$A709,$E$2:$E709,"ANNULE")),""))</f>
        <v/>
      </c>
    </row>
    <row r="710" spans="1:17" x14ac:dyDescent="0.25">
      <c r="A710" t="str">
        <f>IF(ISBLANK('ENGAGEMENTS 2026'!C711),"",IF('ENGAGEMENTS 2026'!C711="DTSI","DCT",'ENGAGEMENTS 2026'!C711))</f>
        <v/>
      </c>
      <c r="B710" t="str">
        <f>IF(ISBLANK('ENGAGEMENTS 2026'!C711),"",'ENGAGEMENTS 2026'!D711)</f>
        <v/>
      </c>
      <c r="C710" t="str">
        <f>IF(ISBLANK('ENGAGEMENTS 2026'!C711),"",'ENGAGEMENTS 2026'!E711)</f>
        <v/>
      </c>
      <c r="D710" t="str">
        <f>IF(ISBLANK('ENGAGEMENTS 2026'!C711),"",'ENGAGEMENTS 2026'!G711)</f>
        <v/>
      </c>
      <c r="E710" t="str">
        <f>IF(ISBLANK('ENGAGEMENTS 2026'!C711),"",'ENGAGEMENTS 2026'!I711)</f>
        <v/>
      </c>
      <c r="F710" t="str">
        <f>IF(ISBLANK('ENGAGEMENTS 2026'!C711),"",'ENGAGEMENTS 2026'!J711)</f>
        <v/>
      </c>
      <c r="G710" t="str">
        <f>IF(ISBLANK('ENGAGEMENTS 2026'!C711),"",'ENGAGEMENTS 2026'!M711)</f>
        <v/>
      </c>
      <c r="H710" t="str">
        <f>IF(ISBLANK('ENGAGEMENTS 2026'!C711),"",'ENGAGEMENTS 2026'!AF711)</f>
        <v/>
      </c>
      <c r="I710" t="str">
        <f>IF(ISBLANK('ENGAGEMENTS 2026'!C711),"",'ENGAGEMENTS 2026'!H711)</f>
        <v/>
      </c>
      <c r="J710" s="72" t="str">
        <f>IF(ISBLANK('ENGAGEMENTS 2026'!C711),"",IF(AND(OR($E710="INFRUCTUEUX",$E710="ANNULE"),$C710="AOO-M"),'ENGAGEMENTS 2026'!P711,IF($H710="EN COURS DE PREENGAGEMENT",'ENGAGEMENTS 2026'!O711,IF($H710="PREENGAGE",IF($E710="ATTRIBUE",'ENGAGEMENTS 2026'!AE711,'ENGAGEMENTS 2026'!O711),'ENGAGEMENTS 2026'!AE711))))</f>
        <v/>
      </c>
      <c r="K710" s="97" t="str">
        <f>IF(ISBLANK('ENGAGEMENTS 2026'!W711),"",'ENGAGEMENTS 2026'!W711)</f>
        <v/>
      </c>
      <c r="L710" s="73" t="str">
        <f t="shared" ca="1" si="22"/>
        <v/>
      </c>
      <c r="M710" t="str">
        <f t="shared" si="23"/>
        <v/>
      </c>
      <c r="N710" t="str">
        <f>IF(ISBLANK('ENGAGEMENTS 2026'!C711),"",'ENGAGEMENTS 2026'!L711)</f>
        <v/>
      </c>
      <c r="O710" t="str">
        <f>IF(ISBLANK('ENGAGEMENTS 2026'!C711),"",'ENGAGEMENTS 2026'!M711)</f>
        <v/>
      </c>
      <c r="P710" t="str">
        <f>IF(ISBLANK('ENGAGEMENTS 2026'!C711),"",'ENGAGEMENTS 2026'!K711)</f>
        <v/>
      </c>
      <c r="Q710" t="str">
        <f>IF($A710="","",IF(OR($E710="INFRUCTUEUX",$E710="ANNULE"),$A710&amp;"|"&amp;(COUNTIFS($A$2:$A710,$A710,$E$2:$E710,"INFRUCTUEUX")+COUNTIFS($A$2:$A710,$A710,$E$2:$E710,"ANNULE")),""))</f>
        <v/>
      </c>
    </row>
    <row r="711" spans="1:17" x14ac:dyDescent="0.25">
      <c r="A711" t="str">
        <f>IF(ISBLANK('ENGAGEMENTS 2026'!C712),"",IF('ENGAGEMENTS 2026'!C712="DTSI","DCT",'ENGAGEMENTS 2026'!C712))</f>
        <v/>
      </c>
      <c r="B711" t="str">
        <f>IF(ISBLANK('ENGAGEMENTS 2026'!C712),"",'ENGAGEMENTS 2026'!D712)</f>
        <v/>
      </c>
      <c r="C711" t="str">
        <f>IF(ISBLANK('ENGAGEMENTS 2026'!C712),"",'ENGAGEMENTS 2026'!E712)</f>
        <v/>
      </c>
      <c r="D711" t="str">
        <f>IF(ISBLANK('ENGAGEMENTS 2026'!C712),"",'ENGAGEMENTS 2026'!G712)</f>
        <v/>
      </c>
      <c r="E711" t="str">
        <f>IF(ISBLANK('ENGAGEMENTS 2026'!C712),"",'ENGAGEMENTS 2026'!I712)</f>
        <v/>
      </c>
      <c r="F711" t="str">
        <f>IF(ISBLANK('ENGAGEMENTS 2026'!C712),"",'ENGAGEMENTS 2026'!J712)</f>
        <v/>
      </c>
      <c r="G711" t="str">
        <f>IF(ISBLANK('ENGAGEMENTS 2026'!C712),"",'ENGAGEMENTS 2026'!M712)</f>
        <v/>
      </c>
      <c r="H711" t="str">
        <f>IF(ISBLANK('ENGAGEMENTS 2026'!C712),"",'ENGAGEMENTS 2026'!AF712)</f>
        <v/>
      </c>
      <c r="I711" t="str">
        <f>IF(ISBLANK('ENGAGEMENTS 2026'!C712),"",'ENGAGEMENTS 2026'!H712)</f>
        <v/>
      </c>
      <c r="J711" s="72" t="str">
        <f>IF(ISBLANK('ENGAGEMENTS 2026'!C712),"",IF(AND(OR($E711="INFRUCTUEUX",$E711="ANNULE"),$C711="AOO-M"),'ENGAGEMENTS 2026'!P712,IF($H711="EN COURS DE PREENGAGEMENT",'ENGAGEMENTS 2026'!O712,IF($H711="PREENGAGE",IF($E711="ATTRIBUE",'ENGAGEMENTS 2026'!AE712,'ENGAGEMENTS 2026'!O712),'ENGAGEMENTS 2026'!AE712))))</f>
        <v/>
      </c>
      <c r="K711" s="97" t="str">
        <f>IF(ISBLANK('ENGAGEMENTS 2026'!W712),"",'ENGAGEMENTS 2026'!W712)</f>
        <v/>
      </c>
      <c r="L711" s="73" t="str">
        <f t="shared" ca="1" si="22"/>
        <v/>
      </c>
      <c r="M711" t="str">
        <f t="shared" si="23"/>
        <v/>
      </c>
      <c r="N711" t="str">
        <f>IF(ISBLANK('ENGAGEMENTS 2026'!C712),"",'ENGAGEMENTS 2026'!L712)</f>
        <v/>
      </c>
      <c r="O711" t="str">
        <f>IF(ISBLANK('ENGAGEMENTS 2026'!C712),"",'ENGAGEMENTS 2026'!M712)</f>
        <v/>
      </c>
      <c r="P711" t="str">
        <f>IF(ISBLANK('ENGAGEMENTS 2026'!C712),"",'ENGAGEMENTS 2026'!K712)</f>
        <v/>
      </c>
      <c r="Q711" t="str">
        <f>IF($A711="","",IF(OR($E711="INFRUCTUEUX",$E711="ANNULE"),$A711&amp;"|"&amp;(COUNTIFS($A$2:$A711,$A711,$E$2:$E711,"INFRUCTUEUX")+COUNTIFS($A$2:$A711,$A711,$E$2:$E711,"ANNULE")),""))</f>
        <v/>
      </c>
    </row>
    <row r="712" spans="1:17" x14ac:dyDescent="0.25">
      <c r="A712" t="str">
        <f>IF(ISBLANK('ENGAGEMENTS 2026'!C713),"",IF('ENGAGEMENTS 2026'!C713="DTSI","DCT",'ENGAGEMENTS 2026'!C713))</f>
        <v/>
      </c>
      <c r="B712" t="str">
        <f>IF(ISBLANK('ENGAGEMENTS 2026'!C713),"",'ENGAGEMENTS 2026'!D713)</f>
        <v/>
      </c>
      <c r="C712" t="str">
        <f>IF(ISBLANK('ENGAGEMENTS 2026'!C713),"",'ENGAGEMENTS 2026'!E713)</f>
        <v/>
      </c>
      <c r="D712" t="str">
        <f>IF(ISBLANK('ENGAGEMENTS 2026'!C713),"",'ENGAGEMENTS 2026'!G713)</f>
        <v/>
      </c>
      <c r="E712" t="str">
        <f>IF(ISBLANK('ENGAGEMENTS 2026'!C713),"",'ENGAGEMENTS 2026'!I713)</f>
        <v/>
      </c>
      <c r="F712" t="str">
        <f>IF(ISBLANK('ENGAGEMENTS 2026'!C713),"",'ENGAGEMENTS 2026'!J713)</f>
        <v/>
      </c>
      <c r="G712" t="str">
        <f>IF(ISBLANK('ENGAGEMENTS 2026'!C713),"",'ENGAGEMENTS 2026'!M713)</f>
        <v/>
      </c>
      <c r="H712" t="str">
        <f>IF(ISBLANK('ENGAGEMENTS 2026'!C713),"",'ENGAGEMENTS 2026'!AF713)</f>
        <v/>
      </c>
      <c r="I712" t="str">
        <f>IF(ISBLANK('ENGAGEMENTS 2026'!C713),"",'ENGAGEMENTS 2026'!H713)</f>
        <v/>
      </c>
      <c r="J712" s="72" t="str">
        <f>IF(ISBLANK('ENGAGEMENTS 2026'!C713),"",IF(AND(OR($E712="INFRUCTUEUX",$E712="ANNULE"),$C712="AOO-M"),'ENGAGEMENTS 2026'!P713,IF($H712="EN COURS DE PREENGAGEMENT",'ENGAGEMENTS 2026'!O713,IF($H712="PREENGAGE",IF($E712="ATTRIBUE",'ENGAGEMENTS 2026'!AE713,'ENGAGEMENTS 2026'!O713),'ENGAGEMENTS 2026'!AE713))))</f>
        <v/>
      </c>
      <c r="K712" s="97" t="str">
        <f>IF(ISBLANK('ENGAGEMENTS 2026'!W713),"",'ENGAGEMENTS 2026'!W713)</f>
        <v/>
      </c>
      <c r="L712" s="73" t="str">
        <f t="shared" ca="1" si="22"/>
        <v/>
      </c>
      <c r="M712" t="str">
        <f t="shared" si="23"/>
        <v/>
      </c>
      <c r="N712" t="str">
        <f>IF(ISBLANK('ENGAGEMENTS 2026'!C713),"",'ENGAGEMENTS 2026'!L713)</f>
        <v/>
      </c>
      <c r="O712" t="str">
        <f>IF(ISBLANK('ENGAGEMENTS 2026'!C713),"",'ENGAGEMENTS 2026'!M713)</f>
        <v/>
      </c>
      <c r="P712" t="str">
        <f>IF(ISBLANK('ENGAGEMENTS 2026'!C713),"",'ENGAGEMENTS 2026'!K713)</f>
        <v/>
      </c>
      <c r="Q712" t="str">
        <f>IF($A712="","",IF(OR($E712="INFRUCTUEUX",$E712="ANNULE"),$A712&amp;"|"&amp;(COUNTIFS($A$2:$A712,$A712,$E$2:$E712,"INFRUCTUEUX")+COUNTIFS($A$2:$A712,$A712,$E$2:$E712,"ANNULE")),""))</f>
        <v/>
      </c>
    </row>
    <row r="713" spans="1:17" x14ac:dyDescent="0.25">
      <c r="A713" t="str">
        <f>IF(ISBLANK('ENGAGEMENTS 2026'!C714),"",IF('ENGAGEMENTS 2026'!C714="DTSI","DCT",'ENGAGEMENTS 2026'!C714))</f>
        <v/>
      </c>
      <c r="B713" t="str">
        <f>IF(ISBLANK('ENGAGEMENTS 2026'!C714),"",'ENGAGEMENTS 2026'!D714)</f>
        <v/>
      </c>
      <c r="C713" t="str">
        <f>IF(ISBLANK('ENGAGEMENTS 2026'!C714),"",'ENGAGEMENTS 2026'!E714)</f>
        <v/>
      </c>
      <c r="D713" t="str">
        <f>IF(ISBLANK('ENGAGEMENTS 2026'!C714),"",'ENGAGEMENTS 2026'!G714)</f>
        <v/>
      </c>
      <c r="E713" t="str">
        <f>IF(ISBLANK('ENGAGEMENTS 2026'!C714),"",'ENGAGEMENTS 2026'!I714)</f>
        <v/>
      </c>
      <c r="F713" t="str">
        <f>IF(ISBLANK('ENGAGEMENTS 2026'!C714),"",'ENGAGEMENTS 2026'!J714)</f>
        <v/>
      </c>
      <c r="G713" t="str">
        <f>IF(ISBLANK('ENGAGEMENTS 2026'!C714),"",'ENGAGEMENTS 2026'!M714)</f>
        <v/>
      </c>
      <c r="H713" t="str">
        <f>IF(ISBLANK('ENGAGEMENTS 2026'!C714),"",'ENGAGEMENTS 2026'!AF714)</f>
        <v/>
      </c>
      <c r="I713" t="str">
        <f>IF(ISBLANK('ENGAGEMENTS 2026'!C714),"",'ENGAGEMENTS 2026'!H714)</f>
        <v/>
      </c>
      <c r="J713" s="72" t="str">
        <f>IF(ISBLANK('ENGAGEMENTS 2026'!C714),"",IF(AND(OR($E713="INFRUCTUEUX",$E713="ANNULE"),$C713="AOO-M"),'ENGAGEMENTS 2026'!P714,IF($H713="EN COURS DE PREENGAGEMENT",'ENGAGEMENTS 2026'!O714,IF($H713="PREENGAGE",IF($E713="ATTRIBUE",'ENGAGEMENTS 2026'!AE714,'ENGAGEMENTS 2026'!O714),'ENGAGEMENTS 2026'!AE714))))</f>
        <v/>
      </c>
      <c r="K713" s="97" t="str">
        <f>IF(ISBLANK('ENGAGEMENTS 2026'!W714),"",'ENGAGEMENTS 2026'!W714)</f>
        <v/>
      </c>
      <c r="L713" s="73" t="str">
        <f t="shared" ca="1" si="22"/>
        <v/>
      </c>
      <c r="M713" t="str">
        <f t="shared" si="23"/>
        <v/>
      </c>
      <c r="N713" t="str">
        <f>IF(ISBLANK('ENGAGEMENTS 2026'!C714),"",'ENGAGEMENTS 2026'!L714)</f>
        <v/>
      </c>
      <c r="O713" t="str">
        <f>IF(ISBLANK('ENGAGEMENTS 2026'!C714),"",'ENGAGEMENTS 2026'!M714)</f>
        <v/>
      </c>
      <c r="P713" t="str">
        <f>IF(ISBLANK('ENGAGEMENTS 2026'!C714),"",'ENGAGEMENTS 2026'!K714)</f>
        <v/>
      </c>
      <c r="Q713" t="str">
        <f>IF($A713="","",IF(OR($E713="INFRUCTUEUX",$E713="ANNULE"),$A713&amp;"|"&amp;(COUNTIFS($A$2:$A713,$A713,$E$2:$E713,"INFRUCTUEUX")+COUNTIFS($A$2:$A713,$A713,$E$2:$E713,"ANNULE")),""))</f>
        <v/>
      </c>
    </row>
    <row r="714" spans="1:17" x14ac:dyDescent="0.25">
      <c r="A714" t="str">
        <f>IF(ISBLANK('ENGAGEMENTS 2026'!C715),"",IF('ENGAGEMENTS 2026'!C715="DTSI","DCT",'ENGAGEMENTS 2026'!C715))</f>
        <v/>
      </c>
      <c r="B714" t="str">
        <f>IF(ISBLANK('ENGAGEMENTS 2026'!C715),"",'ENGAGEMENTS 2026'!D715)</f>
        <v/>
      </c>
      <c r="C714" t="str">
        <f>IF(ISBLANK('ENGAGEMENTS 2026'!C715),"",'ENGAGEMENTS 2026'!E715)</f>
        <v/>
      </c>
      <c r="D714" t="str">
        <f>IF(ISBLANK('ENGAGEMENTS 2026'!C715),"",'ENGAGEMENTS 2026'!G715)</f>
        <v/>
      </c>
      <c r="E714" t="str">
        <f>IF(ISBLANK('ENGAGEMENTS 2026'!C715),"",'ENGAGEMENTS 2026'!I715)</f>
        <v/>
      </c>
      <c r="F714" t="str">
        <f>IF(ISBLANK('ENGAGEMENTS 2026'!C715),"",'ENGAGEMENTS 2026'!J715)</f>
        <v/>
      </c>
      <c r="G714" t="str">
        <f>IF(ISBLANK('ENGAGEMENTS 2026'!C715),"",'ENGAGEMENTS 2026'!M715)</f>
        <v/>
      </c>
      <c r="H714" t="str">
        <f>IF(ISBLANK('ENGAGEMENTS 2026'!C715),"",'ENGAGEMENTS 2026'!AF715)</f>
        <v/>
      </c>
      <c r="I714" t="str">
        <f>IF(ISBLANK('ENGAGEMENTS 2026'!C715),"",'ENGAGEMENTS 2026'!H715)</f>
        <v/>
      </c>
      <c r="J714" s="72" t="str">
        <f>IF(ISBLANK('ENGAGEMENTS 2026'!C715),"",IF(AND(OR($E714="INFRUCTUEUX",$E714="ANNULE"),$C714="AOO-M"),'ENGAGEMENTS 2026'!P715,IF($H714="EN COURS DE PREENGAGEMENT",'ENGAGEMENTS 2026'!O715,IF($H714="PREENGAGE",IF($E714="ATTRIBUE",'ENGAGEMENTS 2026'!AE715,'ENGAGEMENTS 2026'!O715),'ENGAGEMENTS 2026'!AE715))))</f>
        <v/>
      </c>
      <c r="K714" s="97" t="str">
        <f>IF(ISBLANK('ENGAGEMENTS 2026'!W715),"",'ENGAGEMENTS 2026'!W715)</f>
        <v/>
      </c>
      <c r="L714" s="73" t="str">
        <f t="shared" ca="1" si="22"/>
        <v/>
      </c>
      <c r="M714" t="str">
        <f t="shared" si="23"/>
        <v/>
      </c>
      <c r="N714" t="str">
        <f>IF(ISBLANK('ENGAGEMENTS 2026'!C715),"",'ENGAGEMENTS 2026'!L715)</f>
        <v/>
      </c>
      <c r="O714" t="str">
        <f>IF(ISBLANK('ENGAGEMENTS 2026'!C715),"",'ENGAGEMENTS 2026'!M715)</f>
        <v/>
      </c>
      <c r="P714" t="str">
        <f>IF(ISBLANK('ENGAGEMENTS 2026'!C715),"",'ENGAGEMENTS 2026'!K715)</f>
        <v/>
      </c>
      <c r="Q714" t="str">
        <f>IF($A714="","",IF(OR($E714="INFRUCTUEUX",$E714="ANNULE"),$A714&amp;"|"&amp;(COUNTIFS($A$2:$A714,$A714,$E$2:$E714,"INFRUCTUEUX")+COUNTIFS($A$2:$A714,$A714,$E$2:$E714,"ANNULE")),""))</f>
        <v/>
      </c>
    </row>
    <row r="715" spans="1:17" x14ac:dyDescent="0.25">
      <c r="A715" t="str">
        <f>IF(ISBLANK('ENGAGEMENTS 2026'!C716),"",IF('ENGAGEMENTS 2026'!C716="DTSI","DCT",'ENGAGEMENTS 2026'!C716))</f>
        <v/>
      </c>
      <c r="B715" t="str">
        <f>IF(ISBLANK('ENGAGEMENTS 2026'!C716),"",'ENGAGEMENTS 2026'!D716)</f>
        <v/>
      </c>
      <c r="C715" t="str">
        <f>IF(ISBLANK('ENGAGEMENTS 2026'!C716),"",'ENGAGEMENTS 2026'!E716)</f>
        <v/>
      </c>
      <c r="D715" t="str">
        <f>IF(ISBLANK('ENGAGEMENTS 2026'!C716),"",'ENGAGEMENTS 2026'!G716)</f>
        <v/>
      </c>
      <c r="E715" t="str">
        <f>IF(ISBLANK('ENGAGEMENTS 2026'!C716),"",'ENGAGEMENTS 2026'!I716)</f>
        <v/>
      </c>
      <c r="F715" t="str">
        <f>IF(ISBLANK('ENGAGEMENTS 2026'!C716),"",'ENGAGEMENTS 2026'!J716)</f>
        <v/>
      </c>
      <c r="G715" t="str">
        <f>IF(ISBLANK('ENGAGEMENTS 2026'!C716),"",'ENGAGEMENTS 2026'!M716)</f>
        <v/>
      </c>
      <c r="H715" t="str">
        <f>IF(ISBLANK('ENGAGEMENTS 2026'!C716),"",'ENGAGEMENTS 2026'!AF716)</f>
        <v/>
      </c>
      <c r="I715" t="str">
        <f>IF(ISBLANK('ENGAGEMENTS 2026'!C716),"",'ENGAGEMENTS 2026'!H716)</f>
        <v/>
      </c>
      <c r="J715" s="72" t="str">
        <f>IF(ISBLANK('ENGAGEMENTS 2026'!C716),"",IF(AND(OR($E715="INFRUCTUEUX",$E715="ANNULE"),$C715="AOO-M"),'ENGAGEMENTS 2026'!P716,IF($H715="EN COURS DE PREENGAGEMENT",'ENGAGEMENTS 2026'!O716,IF($H715="PREENGAGE",IF($E715="ATTRIBUE",'ENGAGEMENTS 2026'!AE716,'ENGAGEMENTS 2026'!O716),'ENGAGEMENTS 2026'!AE716))))</f>
        <v/>
      </c>
      <c r="K715" s="97" t="str">
        <f>IF(ISBLANK('ENGAGEMENTS 2026'!W716),"",'ENGAGEMENTS 2026'!W716)</f>
        <v/>
      </c>
      <c r="L715" s="73" t="str">
        <f t="shared" ca="1" si="22"/>
        <v/>
      </c>
      <c r="M715" t="str">
        <f t="shared" si="23"/>
        <v/>
      </c>
      <c r="N715" t="str">
        <f>IF(ISBLANK('ENGAGEMENTS 2026'!C716),"",'ENGAGEMENTS 2026'!L716)</f>
        <v/>
      </c>
      <c r="O715" t="str">
        <f>IF(ISBLANK('ENGAGEMENTS 2026'!C716),"",'ENGAGEMENTS 2026'!M716)</f>
        <v/>
      </c>
      <c r="P715" t="str">
        <f>IF(ISBLANK('ENGAGEMENTS 2026'!C716),"",'ENGAGEMENTS 2026'!K716)</f>
        <v/>
      </c>
      <c r="Q715" t="str">
        <f>IF($A715="","",IF(OR($E715="INFRUCTUEUX",$E715="ANNULE"),$A715&amp;"|"&amp;(COUNTIFS($A$2:$A715,$A715,$E$2:$E715,"INFRUCTUEUX")+COUNTIFS($A$2:$A715,$A715,$E$2:$E715,"ANNULE")),""))</f>
        <v/>
      </c>
    </row>
    <row r="716" spans="1:17" x14ac:dyDescent="0.25">
      <c r="A716" t="str">
        <f>IF(ISBLANK('ENGAGEMENTS 2026'!C717),"",IF('ENGAGEMENTS 2026'!C717="DTSI","DCT",'ENGAGEMENTS 2026'!C717))</f>
        <v/>
      </c>
      <c r="B716" t="str">
        <f>IF(ISBLANK('ENGAGEMENTS 2026'!C717),"",'ENGAGEMENTS 2026'!D717)</f>
        <v/>
      </c>
      <c r="C716" t="str">
        <f>IF(ISBLANK('ENGAGEMENTS 2026'!C717),"",'ENGAGEMENTS 2026'!E717)</f>
        <v/>
      </c>
      <c r="D716" t="str">
        <f>IF(ISBLANK('ENGAGEMENTS 2026'!C717),"",'ENGAGEMENTS 2026'!G717)</f>
        <v/>
      </c>
      <c r="E716" t="str">
        <f>IF(ISBLANK('ENGAGEMENTS 2026'!C717),"",'ENGAGEMENTS 2026'!I717)</f>
        <v/>
      </c>
      <c r="F716" t="str">
        <f>IF(ISBLANK('ENGAGEMENTS 2026'!C717),"",'ENGAGEMENTS 2026'!J717)</f>
        <v/>
      </c>
      <c r="G716" t="str">
        <f>IF(ISBLANK('ENGAGEMENTS 2026'!C717),"",'ENGAGEMENTS 2026'!M717)</f>
        <v/>
      </c>
      <c r="H716" t="str">
        <f>IF(ISBLANK('ENGAGEMENTS 2026'!C717),"",'ENGAGEMENTS 2026'!AF717)</f>
        <v/>
      </c>
      <c r="I716" t="str">
        <f>IF(ISBLANK('ENGAGEMENTS 2026'!C717),"",'ENGAGEMENTS 2026'!H717)</f>
        <v/>
      </c>
      <c r="J716" s="72" t="str">
        <f>IF(ISBLANK('ENGAGEMENTS 2026'!C717),"",IF(AND(OR($E716="INFRUCTUEUX",$E716="ANNULE"),$C716="AOO-M"),'ENGAGEMENTS 2026'!P717,IF($H716="EN COURS DE PREENGAGEMENT",'ENGAGEMENTS 2026'!O717,IF($H716="PREENGAGE",IF($E716="ATTRIBUE",'ENGAGEMENTS 2026'!AE717,'ENGAGEMENTS 2026'!O717),'ENGAGEMENTS 2026'!AE717))))</f>
        <v/>
      </c>
      <c r="K716" s="97" t="str">
        <f>IF(ISBLANK('ENGAGEMENTS 2026'!W717),"",'ENGAGEMENTS 2026'!W717)</f>
        <v/>
      </c>
      <c r="L716" s="73" t="str">
        <f t="shared" ca="1" si="22"/>
        <v/>
      </c>
      <c r="M716" t="str">
        <f t="shared" si="23"/>
        <v/>
      </c>
      <c r="N716" t="str">
        <f>IF(ISBLANK('ENGAGEMENTS 2026'!C717),"",'ENGAGEMENTS 2026'!L717)</f>
        <v/>
      </c>
      <c r="O716" t="str">
        <f>IF(ISBLANK('ENGAGEMENTS 2026'!C717),"",'ENGAGEMENTS 2026'!M717)</f>
        <v/>
      </c>
      <c r="P716" t="str">
        <f>IF(ISBLANK('ENGAGEMENTS 2026'!C717),"",'ENGAGEMENTS 2026'!K717)</f>
        <v/>
      </c>
      <c r="Q716" t="str">
        <f>IF($A716="","",IF(OR($E716="INFRUCTUEUX",$E716="ANNULE"),$A716&amp;"|"&amp;(COUNTIFS($A$2:$A716,$A716,$E$2:$E716,"INFRUCTUEUX")+COUNTIFS($A$2:$A716,$A716,$E$2:$E716,"ANNULE")),""))</f>
        <v/>
      </c>
    </row>
    <row r="717" spans="1:17" x14ac:dyDescent="0.25">
      <c r="A717" t="str">
        <f>IF(ISBLANK('ENGAGEMENTS 2026'!C718),"",IF('ENGAGEMENTS 2026'!C718="DTSI","DCT",'ENGAGEMENTS 2026'!C718))</f>
        <v/>
      </c>
      <c r="B717" t="str">
        <f>IF(ISBLANK('ENGAGEMENTS 2026'!C718),"",'ENGAGEMENTS 2026'!D718)</f>
        <v/>
      </c>
      <c r="C717" t="str">
        <f>IF(ISBLANK('ENGAGEMENTS 2026'!C718),"",'ENGAGEMENTS 2026'!E718)</f>
        <v/>
      </c>
      <c r="D717" t="str">
        <f>IF(ISBLANK('ENGAGEMENTS 2026'!C718),"",'ENGAGEMENTS 2026'!G718)</f>
        <v/>
      </c>
      <c r="E717" t="str">
        <f>IF(ISBLANK('ENGAGEMENTS 2026'!C718),"",'ENGAGEMENTS 2026'!I718)</f>
        <v/>
      </c>
      <c r="F717" t="str">
        <f>IF(ISBLANK('ENGAGEMENTS 2026'!C718),"",'ENGAGEMENTS 2026'!J718)</f>
        <v/>
      </c>
      <c r="G717" t="str">
        <f>IF(ISBLANK('ENGAGEMENTS 2026'!C718),"",'ENGAGEMENTS 2026'!M718)</f>
        <v/>
      </c>
      <c r="H717" t="str">
        <f>IF(ISBLANK('ENGAGEMENTS 2026'!C718),"",'ENGAGEMENTS 2026'!AF718)</f>
        <v/>
      </c>
      <c r="I717" t="str">
        <f>IF(ISBLANK('ENGAGEMENTS 2026'!C718),"",'ENGAGEMENTS 2026'!H718)</f>
        <v/>
      </c>
      <c r="J717" s="72" t="str">
        <f>IF(ISBLANK('ENGAGEMENTS 2026'!C718),"",IF(AND(OR($E717="INFRUCTUEUX",$E717="ANNULE"),$C717="AOO-M"),'ENGAGEMENTS 2026'!P718,IF($H717="EN COURS DE PREENGAGEMENT",'ENGAGEMENTS 2026'!O718,IF($H717="PREENGAGE",IF($E717="ATTRIBUE",'ENGAGEMENTS 2026'!AE718,'ENGAGEMENTS 2026'!O718),'ENGAGEMENTS 2026'!AE718))))</f>
        <v/>
      </c>
      <c r="K717" s="97" t="str">
        <f>IF(ISBLANK('ENGAGEMENTS 2026'!W718),"",'ENGAGEMENTS 2026'!W718)</f>
        <v/>
      </c>
      <c r="L717" s="73" t="str">
        <f t="shared" ca="1" si="22"/>
        <v/>
      </c>
      <c r="M717" t="str">
        <f t="shared" si="23"/>
        <v/>
      </c>
      <c r="N717" t="str">
        <f>IF(ISBLANK('ENGAGEMENTS 2026'!C718),"",'ENGAGEMENTS 2026'!L718)</f>
        <v/>
      </c>
      <c r="O717" t="str">
        <f>IF(ISBLANK('ENGAGEMENTS 2026'!C718),"",'ENGAGEMENTS 2026'!M718)</f>
        <v/>
      </c>
      <c r="P717" t="str">
        <f>IF(ISBLANK('ENGAGEMENTS 2026'!C718),"",'ENGAGEMENTS 2026'!K718)</f>
        <v/>
      </c>
      <c r="Q717" t="str">
        <f>IF($A717="","",IF(OR($E717="INFRUCTUEUX",$E717="ANNULE"),$A717&amp;"|"&amp;(COUNTIFS($A$2:$A717,$A717,$E$2:$E717,"INFRUCTUEUX")+COUNTIFS($A$2:$A717,$A717,$E$2:$E717,"ANNULE")),""))</f>
        <v/>
      </c>
    </row>
    <row r="718" spans="1:17" x14ac:dyDescent="0.25">
      <c r="A718" t="str">
        <f>IF(ISBLANK('ENGAGEMENTS 2026'!C719),"",IF('ENGAGEMENTS 2026'!C719="DTSI","DCT",'ENGAGEMENTS 2026'!C719))</f>
        <v/>
      </c>
      <c r="B718" t="str">
        <f>IF(ISBLANK('ENGAGEMENTS 2026'!C719),"",'ENGAGEMENTS 2026'!D719)</f>
        <v/>
      </c>
      <c r="C718" t="str">
        <f>IF(ISBLANK('ENGAGEMENTS 2026'!C719),"",'ENGAGEMENTS 2026'!E719)</f>
        <v/>
      </c>
      <c r="D718" t="str">
        <f>IF(ISBLANK('ENGAGEMENTS 2026'!C719),"",'ENGAGEMENTS 2026'!G719)</f>
        <v/>
      </c>
      <c r="E718" t="str">
        <f>IF(ISBLANK('ENGAGEMENTS 2026'!C719),"",'ENGAGEMENTS 2026'!I719)</f>
        <v/>
      </c>
      <c r="F718" t="str">
        <f>IF(ISBLANK('ENGAGEMENTS 2026'!C719),"",'ENGAGEMENTS 2026'!J719)</f>
        <v/>
      </c>
      <c r="G718" t="str">
        <f>IF(ISBLANK('ENGAGEMENTS 2026'!C719),"",'ENGAGEMENTS 2026'!M719)</f>
        <v/>
      </c>
      <c r="H718" t="str">
        <f>IF(ISBLANK('ENGAGEMENTS 2026'!C719),"",'ENGAGEMENTS 2026'!AF719)</f>
        <v/>
      </c>
      <c r="I718" t="str">
        <f>IF(ISBLANK('ENGAGEMENTS 2026'!C719),"",'ENGAGEMENTS 2026'!H719)</f>
        <v/>
      </c>
      <c r="J718" s="72" t="str">
        <f>IF(ISBLANK('ENGAGEMENTS 2026'!C719),"",IF(AND(OR($E718="INFRUCTUEUX",$E718="ANNULE"),$C718="AOO-M"),'ENGAGEMENTS 2026'!P719,IF($H718="EN COURS DE PREENGAGEMENT",'ENGAGEMENTS 2026'!O719,IF($H718="PREENGAGE",IF($E718="ATTRIBUE",'ENGAGEMENTS 2026'!AE719,'ENGAGEMENTS 2026'!O719),'ENGAGEMENTS 2026'!AE719))))</f>
        <v/>
      </c>
      <c r="K718" s="97" t="str">
        <f>IF(ISBLANK('ENGAGEMENTS 2026'!W719),"",'ENGAGEMENTS 2026'!W719)</f>
        <v/>
      </c>
      <c r="L718" s="73" t="str">
        <f t="shared" ca="1" si="22"/>
        <v/>
      </c>
      <c r="M718" t="str">
        <f t="shared" si="23"/>
        <v/>
      </c>
      <c r="N718" t="str">
        <f>IF(ISBLANK('ENGAGEMENTS 2026'!C719),"",'ENGAGEMENTS 2026'!L719)</f>
        <v/>
      </c>
      <c r="O718" t="str">
        <f>IF(ISBLANK('ENGAGEMENTS 2026'!C719),"",'ENGAGEMENTS 2026'!M719)</f>
        <v/>
      </c>
      <c r="P718" t="str">
        <f>IF(ISBLANK('ENGAGEMENTS 2026'!C719),"",'ENGAGEMENTS 2026'!K719)</f>
        <v/>
      </c>
      <c r="Q718" t="str">
        <f>IF($A718="","",IF(OR($E718="INFRUCTUEUX",$E718="ANNULE"),$A718&amp;"|"&amp;(COUNTIFS($A$2:$A718,$A718,$E$2:$E718,"INFRUCTUEUX")+COUNTIFS($A$2:$A718,$A718,$E$2:$E718,"ANNULE")),""))</f>
        <v/>
      </c>
    </row>
    <row r="719" spans="1:17" x14ac:dyDescent="0.25">
      <c r="A719" t="str">
        <f>IF(ISBLANK('ENGAGEMENTS 2026'!C720),"",IF('ENGAGEMENTS 2026'!C720="DTSI","DCT",'ENGAGEMENTS 2026'!C720))</f>
        <v/>
      </c>
      <c r="B719" t="str">
        <f>IF(ISBLANK('ENGAGEMENTS 2026'!C720),"",'ENGAGEMENTS 2026'!D720)</f>
        <v/>
      </c>
      <c r="C719" t="str">
        <f>IF(ISBLANK('ENGAGEMENTS 2026'!C720),"",'ENGAGEMENTS 2026'!E720)</f>
        <v/>
      </c>
      <c r="D719" t="str">
        <f>IF(ISBLANK('ENGAGEMENTS 2026'!C720),"",'ENGAGEMENTS 2026'!G720)</f>
        <v/>
      </c>
      <c r="E719" t="str">
        <f>IF(ISBLANK('ENGAGEMENTS 2026'!C720),"",'ENGAGEMENTS 2026'!I720)</f>
        <v/>
      </c>
      <c r="F719" t="str">
        <f>IF(ISBLANK('ENGAGEMENTS 2026'!C720),"",'ENGAGEMENTS 2026'!J720)</f>
        <v/>
      </c>
      <c r="G719" t="str">
        <f>IF(ISBLANK('ENGAGEMENTS 2026'!C720),"",'ENGAGEMENTS 2026'!M720)</f>
        <v/>
      </c>
      <c r="H719" t="str">
        <f>IF(ISBLANK('ENGAGEMENTS 2026'!C720),"",'ENGAGEMENTS 2026'!AF720)</f>
        <v/>
      </c>
      <c r="I719" t="str">
        <f>IF(ISBLANK('ENGAGEMENTS 2026'!C720),"",'ENGAGEMENTS 2026'!H720)</f>
        <v/>
      </c>
      <c r="J719" s="72" t="str">
        <f>IF(ISBLANK('ENGAGEMENTS 2026'!C720),"",IF(AND(OR($E719="INFRUCTUEUX",$E719="ANNULE"),$C719="AOO-M"),'ENGAGEMENTS 2026'!P720,IF($H719="EN COURS DE PREENGAGEMENT",'ENGAGEMENTS 2026'!O720,IF($H719="PREENGAGE",IF($E719="ATTRIBUE",'ENGAGEMENTS 2026'!AE720,'ENGAGEMENTS 2026'!O720),'ENGAGEMENTS 2026'!AE720))))</f>
        <v/>
      </c>
      <c r="K719" s="97" t="str">
        <f>IF(ISBLANK('ENGAGEMENTS 2026'!W720),"",'ENGAGEMENTS 2026'!W720)</f>
        <v/>
      </c>
      <c r="L719" s="73" t="str">
        <f t="shared" ca="1" si="22"/>
        <v/>
      </c>
      <c r="M719" t="str">
        <f t="shared" si="23"/>
        <v/>
      </c>
      <c r="N719" t="str">
        <f>IF(ISBLANK('ENGAGEMENTS 2026'!C720),"",'ENGAGEMENTS 2026'!L720)</f>
        <v/>
      </c>
      <c r="O719" t="str">
        <f>IF(ISBLANK('ENGAGEMENTS 2026'!C720),"",'ENGAGEMENTS 2026'!M720)</f>
        <v/>
      </c>
      <c r="P719" t="str">
        <f>IF(ISBLANK('ENGAGEMENTS 2026'!C720),"",'ENGAGEMENTS 2026'!K720)</f>
        <v/>
      </c>
      <c r="Q719" t="str">
        <f>IF($A719="","",IF(OR($E719="INFRUCTUEUX",$E719="ANNULE"),$A719&amp;"|"&amp;(COUNTIFS($A$2:$A719,$A719,$E$2:$E719,"INFRUCTUEUX")+COUNTIFS($A$2:$A719,$A719,$E$2:$E719,"ANNULE")),""))</f>
        <v/>
      </c>
    </row>
    <row r="720" spans="1:17" x14ac:dyDescent="0.25">
      <c r="A720" t="str">
        <f>IF(ISBLANK('ENGAGEMENTS 2026'!C721),"",IF('ENGAGEMENTS 2026'!C721="DTSI","DCT",'ENGAGEMENTS 2026'!C721))</f>
        <v/>
      </c>
      <c r="B720" t="str">
        <f>IF(ISBLANK('ENGAGEMENTS 2026'!C721),"",'ENGAGEMENTS 2026'!D721)</f>
        <v/>
      </c>
      <c r="C720" t="str">
        <f>IF(ISBLANK('ENGAGEMENTS 2026'!C721),"",'ENGAGEMENTS 2026'!E721)</f>
        <v/>
      </c>
      <c r="D720" t="str">
        <f>IF(ISBLANK('ENGAGEMENTS 2026'!C721),"",'ENGAGEMENTS 2026'!G721)</f>
        <v/>
      </c>
      <c r="E720" t="str">
        <f>IF(ISBLANK('ENGAGEMENTS 2026'!C721),"",'ENGAGEMENTS 2026'!I721)</f>
        <v/>
      </c>
      <c r="F720" t="str">
        <f>IF(ISBLANK('ENGAGEMENTS 2026'!C721),"",'ENGAGEMENTS 2026'!J721)</f>
        <v/>
      </c>
      <c r="G720" t="str">
        <f>IF(ISBLANK('ENGAGEMENTS 2026'!C721),"",'ENGAGEMENTS 2026'!M721)</f>
        <v/>
      </c>
      <c r="H720" t="str">
        <f>IF(ISBLANK('ENGAGEMENTS 2026'!C721),"",'ENGAGEMENTS 2026'!AF721)</f>
        <v/>
      </c>
      <c r="I720" t="str">
        <f>IF(ISBLANK('ENGAGEMENTS 2026'!C721),"",'ENGAGEMENTS 2026'!H721)</f>
        <v/>
      </c>
      <c r="J720" s="72" t="str">
        <f>IF(ISBLANK('ENGAGEMENTS 2026'!C721),"",IF(AND(OR($E720="INFRUCTUEUX",$E720="ANNULE"),$C720="AOO-M"),'ENGAGEMENTS 2026'!P721,IF($H720="EN COURS DE PREENGAGEMENT",'ENGAGEMENTS 2026'!O721,IF($H720="PREENGAGE",IF($E720="ATTRIBUE",'ENGAGEMENTS 2026'!AE721,'ENGAGEMENTS 2026'!O721),'ENGAGEMENTS 2026'!AE721))))</f>
        <v/>
      </c>
      <c r="K720" s="97" t="str">
        <f>IF(ISBLANK('ENGAGEMENTS 2026'!W721),"",'ENGAGEMENTS 2026'!W721)</f>
        <v/>
      </c>
      <c r="L720" s="73" t="str">
        <f t="shared" ca="1" si="22"/>
        <v/>
      </c>
      <c r="M720" t="str">
        <f t="shared" si="23"/>
        <v/>
      </c>
      <c r="N720" t="str">
        <f>IF(ISBLANK('ENGAGEMENTS 2026'!C721),"",'ENGAGEMENTS 2026'!L721)</f>
        <v/>
      </c>
      <c r="O720" t="str">
        <f>IF(ISBLANK('ENGAGEMENTS 2026'!C721),"",'ENGAGEMENTS 2026'!M721)</f>
        <v/>
      </c>
      <c r="P720" t="str">
        <f>IF(ISBLANK('ENGAGEMENTS 2026'!C721),"",'ENGAGEMENTS 2026'!K721)</f>
        <v/>
      </c>
      <c r="Q720" t="str">
        <f>IF($A720="","",IF(OR($E720="INFRUCTUEUX",$E720="ANNULE"),$A720&amp;"|"&amp;(COUNTIFS($A$2:$A720,$A720,$E$2:$E720,"INFRUCTUEUX")+COUNTIFS($A$2:$A720,$A720,$E$2:$E720,"ANNULE")),""))</f>
        <v/>
      </c>
    </row>
    <row r="721" spans="1:17" x14ac:dyDescent="0.25">
      <c r="A721" t="str">
        <f>IF(ISBLANK('ENGAGEMENTS 2026'!C722),"",IF('ENGAGEMENTS 2026'!C722="DTSI","DCT",'ENGAGEMENTS 2026'!C722))</f>
        <v/>
      </c>
      <c r="B721" t="str">
        <f>IF(ISBLANK('ENGAGEMENTS 2026'!C722),"",'ENGAGEMENTS 2026'!D722)</f>
        <v/>
      </c>
      <c r="C721" t="str">
        <f>IF(ISBLANK('ENGAGEMENTS 2026'!C722),"",'ENGAGEMENTS 2026'!E722)</f>
        <v/>
      </c>
      <c r="D721" t="str">
        <f>IF(ISBLANK('ENGAGEMENTS 2026'!C722),"",'ENGAGEMENTS 2026'!G722)</f>
        <v/>
      </c>
      <c r="E721" t="str">
        <f>IF(ISBLANK('ENGAGEMENTS 2026'!C722),"",'ENGAGEMENTS 2026'!I722)</f>
        <v/>
      </c>
      <c r="F721" t="str">
        <f>IF(ISBLANK('ENGAGEMENTS 2026'!C722),"",'ENGAGEMENTS 2026'!J722)</f>
        <v/>
      </c>
      <c r="G721" t="str">
        <f>IF(ISBLANK('ENGAGEMENTS 2026'!C722),"",'ENGAGEMENTS 2026'!M722)</f>
        <v/>
      </c>
      <c r="H721" t="str">
        <f>IF(ISBLANK('ENGAGEMENTS 2026'!C722),"",'ENGAGEMENTS 2026'!AF722)</f>
        <v/>
      </c>
      <c r="I721" t="str">
        <f>IF(ISBLANK('ENGAGEMENTS 2026'!C722),"",'ENGAGEMENTS 2026'!H722)</f>
        <v/>
      </c>
      <c r="J721" s="72" t="str">
        <f>IF(ISBLANK('ENGAGEMENTS 2026'!C722),"",IF(AND(OR($E721="INFRUCTUEUX",$E721="ANNULE"),$C721="AOO-M"),'ENGAGEMENTS 2026'!P722,IF($H721="EN COURS DE PREENGAGEMENT",'ENGAGEMENTS 2026'!O722,IF($H721="PREENGAGE",IF($E721="ATTRIBUE",'ENGAGEMENTS 2026'!AE722,'ENGAGEMENTS 2026'!O722),'ENGAGEMENTS 2026'!AE722))))</f>
        <v/>
      </c>
      <c r="K721" s="97" t="str">
        <f>IF(ISBLANK('ENGAGEMENTS 2026'!W722),"",'ENGAGEMENTS 2026'!W722)</f>
        <v/>
      </c>
      <c r="L721" s="73" t="str">
        <f t="shared" ca="1" si="22"/>
        <v/>
      </c>
      <c r="M721" t="str">
        <f t="shared" si="23"/>
        <v/>
      </c>
      <c r="N721" t="str">
        <f>IF(ISBLANK('ENGAGEMENTS 2026'!C722),"",'ENGAGEMENTS 2026'!L722)</f>
        <v/>
      </c>
      <c r="O721" t="str">
        <f>IF(ISBLANK('ENGAGEMENTS 2026'!C722),"",'ENGAGEMENTS 2026'!M722)</f>
        <v/>
      </c>
      <c r="P721" t="str">
        <f>IF(ISBLANK('ENGAGEMENTS 2026'!C722),"",'ENGAGEMENTS 2026'!K722)</f>
        <v/>
      </c>
      <c r="Q721" t="str">
        <f>IF($A721="","",IF(OR($E721="INFRUCTUEUX",$E721="ANNULE"),$A721&amp;"|"&amp;(COUNTIFS($A$2:$A721,$A721,$E$2:$E721,"INFRUCTUEUX")+COUNTIFS($A$2:$A721,$A721,$E$2:$E721,"ANNULE")),""))</f>
        <v/>
      </c>
    </row>
    <row r="722" spans="1:17" x14ac:dyDescent="0.25">
      <c r="A722" t="str">
        <f>IF(ISBLANK('ENGAGEMENTS 2026'!C723),"",IF('ENGAGEMENTS 2026'!C723="DTSI","DCT",'ENGAGEMENTS 2026'!C723))</f>
        <v/>
      </c>
      <c r="B722" t="str">
        <f>IF(ISBLANK('ENGAGEMENTS 2026'!C723),"",'ENGAGEMENTS 2026'!D723)</f>
        <v/>
      </c>
      <c r="C722" t="str">
        <f>IF(ISBLANK('ENGAGEMENTS 2026'!C723),"",'ENGAGEMENTS 2026'!E723)</f>
        <v/>
      </c>
      <c r="D722" t="str">
        <f>IF(ISBLANK('ENGAGEMENTS 2026'!C723),"",'ENGAGEMENTS 2026'!G723)</f>
        <v/>
      </c>
      <c r="E722" t="str">
        <f>IF(ISBLANK('ENGAGEMENTS 2026'!C723),"",'ENGAGEMENTS 2026'!I723)</f>
        <v/>
      </c>
      <c r="F722" t="str">
        <f>IF(ISBLANK('ENGAGEMENTS 2026'!C723),"",'ENGAGEMENTS 2026'!J723)</f>
        <v/>
      </c>
      <c r="G722" t="str">
        <f>IF(ISBLANK('ENGAGEMENTS 2026'!C723),"",'ENGAGEMENTS 2026'!M723)</f>
        <v/>
      </c>
      <c r="H722" t="str">
        <f>IF(ISBLANK('ENGAGEMENTS 2026'!C723),"",'ENGAGEMENTS 2026'!AF723)</f>
        <v/>
      </c>
      <c r="I722" t="str">
        <f>IF(ISBLANK('ENGAGEMENTS 2026'!C723),"",'ENGAGEMENTS 2026'!H723)</f>
        <v/>
      </c>
      <c r="J722" s="72" t="str">
        <f>IF(ISBLANK('ENGAGEMENTS 2026'!C723),"",IF(AND(OR($E722="INFRUCTUEUX",$E722="ANNULE"),$C722="AOO-M"),'ENGAGEMENTS 2026'!P723,IF($H722="EN COURS DE PREENGAGEMENT",'ENGAGEMENTS 2026'!O723,IF($H722="PREENGAGE",IF($E722="ATTRIBUE",'ENGAGEMENTS 2026'!AE723,'ENGAGEMENTS 2026'!O723),'ENGAGEMENTS 2026'!AE723))))</f>
        <v/>
      </c>
      <c r="K722" s="97" t="str">
        <f>IF(ISBLANK('ENGAGEMENTS 2026'!W723),"",'ENGAGEMENTS 2026'!W723)</f>
        <v/>
      </c>
      <c r="L722" s="73" t="str">
        <f t="shared" ca="1" si="22"/>
        <v/>
      </c>
      <c r="M722" t="str">
        <f t="shared" si="23"/>
        <v/>
      </c>
      <c r="N722" t="str">
        <f>IF(ISBLANK('ENGAGEMENTS 2026'!C723),"",'ENGAGEMENTS 2026'!L723)</f>
        <v/>
      </c>
      <c r="O722" t="str">
        <f>IF(ISBLANK('ENGAGEMENTS 2026'!C723),"",'ENGAGEMENTS 2026'!M723)</f>
        <v/>
      </c>
      <c r="P722" t="str">
        <f>IF(ISBLANK('ENGAGEMENTS 2026'!C723),"",'ENGAGEMENTS 2026'!K723)</f>
        <v/>
      </c>
      <c r="Q722" t="str">
        <f>IF($A722="","",IF(OR($E722="INFRUCTUEUX",$E722="ANNULE"),$A722&amp;"|"&amp;(COUNTIFS($A$2:$A722,$A722,$E$2:$E722,"INFRUCTUEUX")+COUNTIFS($A$2:$A722,$A722,$E$2:$E722,"ANNULE")),""))</f>
        <v/>
      </c>
    </row>
    <row r="723" spans="1:17" x14ac:dyDescent="0.25">
      <c r="A723" t="str">
        <f>IF(ISBLANK('ENGAGEMENTS 2026'!C724),"",IF('ENGAGEMENTS 2026'!C724="DTSI","DCT",'ENGAGEMENTS 2026'!C724))</f>
        <v/>
      </c>
      <c r="B723" t="str">
        <f>IF(ISBLANK('ENGAGEMENTS 2026'!C724),"",'ENGAGEMENTS 2026'!D724)</f>
        <v/>
      </c>
      <c r="C723" t="str">
        <f>IF(ISBLANK('ENGAGEMENTS 2026'!C724),"",'ENGAGEMENTS 2026'!E724)</f>
        <v/>
      </c>
      <c r="D723" t="str">
        <f>IF(ISBLANK('ENGAGEMENTS 2026'!C724),"",'ENGAGEMENTS 2026'!G724)</f>
        <v/>
      </c>
      <c r="E723" t="str">
        <f>IF(ISBLANK('ENGAGEMENTS 2026'!C724),"",'ENGAGEMENTS 2026'!I724)</f>
        <v/>
      </c>
      <c r="F723" t="str">
        <f>IF(ISBLANK('ENGAGEMENTS 2026'!C724),"",'ENGAGEMENTS 2026'!J724)</f>
        <v/>
      </c>
      <c r="G723" t="str">
        <f>IF(ISBLANK('ENGAGEMENTS 2026'!C724),"",'ENGAGEMENTS 2026'!M724)</f>
        <v/>
      </c>
      <c r="H723" t="str">
        <f>IF(ISBLANK('ENGAGEMENTS 2026'!C724),"",'ENGAGEMENTS 2026'!AF724)</f>
        <v/>
      </c>
      <c r="I723" t="str">
        <f>IF(ISBLANK('ENGAGEMENTS 2026'!C724),"",'ENGAGEMENTS 2026'!H724)</f>
        <v/>
      </c>
      <c r="J723" s="72" t="str">
        <f>IF(ISBLANK('ENGAGEMENTS 2026'!C724),"",IF(AND(OR($E723="INFRUCTUEUX",$E723="ANNULE"),$C723="AOO-M"),'ENGAGEMENTS 2026'!P724,IF($H723="EN COURS DE PREENGAGEMENT",'ENGAGEMENTS 2026'!O724,IF($H723="PREENGAGE",IF($E723="ATTRIBUE",'ENGAGEMENTS 2026'!AE724,'ENGAGEMENTS 2026'!O724),'ENGAGEMENTS 2026'!AE724))))</f>
        <v/>
      </c>
      <c r="K723" s="97" t="str">
        <f>IF(ISBLANK('ENGAGEMENTS 2026'!W724),"",'ENGAGEMENTS 2026'!W724)</f>
        <v/>
      </c>
      <c r="L723" s="73" t="str">
        <f t="shared" ca="1" si="22"/>
        <v/>
      </c>
      <c r="M723" t="str">
        <f t="shared" si="23"/>
        <v/>
      </c>
      <c r="N723" t="str">
        <f>IF(ISBLANK('ENGAGEMENTS 2026'!C724),"",'ENGAGEMENTS 2026'!L724)</f>
        <v/>
      </c>
      <c r="O723" t="str">
        <f>IF(ISBLANK('ENGAGEMENTS 2026'!C724),"",'ENGAGEMENTS 2026'!M724)</f>
        <v/>
      </c>
      <c r="P723" t="str">
        <f>IF(ISBLANK('ENGAGEMENTS 2026'!C724),"",'ENGAGEMENTS 2026'!K724)</f>
        <v/>
      </c>
      <c r="Q723" t="str">
        <f>IF($A723="","",IF(OR($E723="INFRUCTUEUX",$E723="ANNULE"),$A723&amp;"|"&amp;(COUNTIFS($A$2:$A723,$A723,$E$2:$E723,"INFRUCTUEUX")+COUNTIFS($A$2:$A723,$A723,$E$2:$E723,"ANNULE")),""))</f>
        <v/>
      </c>
    </row>
    <row r="724" spans="1:17" x14ac:dyDescent="0.25">
      <c r="A724" t="str">
        <f>IF(ISBLANK('ENGAGEMENTS 2026'!C725),"",IF('ENGAGEMENTS 2026'!C725="DTSI","DCT",'ENGAGEMENTS 2026'!C725))</f>
        <v/>
      </c>
      <c r="B724" t="str">
        <f>IF(ISBLANK('ENGAGEMENTS 2026'!C725),"",'ENGAGEMENTS 2026'!D725)</f>
        <v/>
      </c>
      <c r="C724" t="str">
        <f>IF(ISBLANK('ENGAGEMENTS 2026'!C725),"",'ENGAGEMENTS 2026'!E725)</f>
        <v/>
      </c>
      <c r="D724" t="str">
        <f>IF(ISBLANK('ENGAGEMENTS 2026'!C725),"",'ENGAGEMENTS 2026'!G725)</f>
        <v/>
      </c>
      <c r="E724" t="str">
        <f>IF(ISBLANK('ENGAGEMENTS 2026'!C725),"",'ENGAGEMENTS 2026'!I725)</f>
        <v/>
      </c>
      <c r="F724" t="str">
        <f>IF(ISBLANK('ENGAGEMENTS 2026'!C725),"",'ENGAGEMENTS 2026'!J725)</f>
        <v/>
      </c>
      <c r="G724" t="str">
        <f>IF(ISBLANK('ENGAGEMENTS 2026'!C725),"",'ENGAGEMENTS 2026'!M725)</f>
        <v/>
      </c>
      <c r="H724" t="str">
        <f>IF(ISBLANK('ENGAGEMENTS 2026'!C725),"",'ENGAGEMENTS 2026'!AF725)</f>
        <v/>
      </c>
      <c r="I724" t="str">
        <f>IF(ISBLANK('ENGAGEMENTS 2026'!C725),"",'ENGAGEMENTS 2026'!H725)</f>
        <v/>
      </c>
      <c r="J724" s="72" t="str">
        <f>IF(ISBLANK('ENGAGEMENTS 2026'!C725),"",IF(AND(OR($E724="INFRUCTUEUX",$E724="ANNULE"),$C724="AOO-M"),'ENGAGEMENTS 2026'!P725,IF($H724="EN COURS DE PREENGAGEMENT",'ENGAGEMENTS 2026'!O725,IF($H724="PREENGAGE",IF($E724="ATTRIBUE",'ENGAGEMENTS 2026'!AE725,'ENGAGEMENTS 2026'!O725),'ENGAGEMENTS 2026'!AE725))))</f>
        <v/>
      </c>
      <c r="K724" s="97" t="str">
        <f>IF(ISBLANK('ENGAGEMENTS 2026'!W725),"",'ENGAGEMENTS 2026'!W725)</f>
        <v/>
      </c>
      <c r="L724" s="73" t="str">
        <f t="shared" ca="1" si="22"/>
        <v/>
      </c>
      <c r="M724" t="str">
        <f t="shared" si="23"/>
        <v/>
      </c>
      <c r="N724" t="str">
        <f>IF(ISBLANK('ENGAGEMENTS 2026'!C725),"",'ENGAGEMENTS 2026'!L725)</f>
        <v/>
      </c>
      <c r="O724" t="str">
        <f>IF(ISBLANK('ENGAGEMENTS 2026'!C725),"",'ENGAGEMENTS 2026'!M725)</f>
        <v/>
      </c>
      <c r="P724" t="str">
        <f>IF(ISBLANK('ENGAGEMENTS 2026'!C725),"",'ENGAGEMENTS 2026'!K725)</f>
        <v/>
      </c>
      <c r="Q724" t="str">
        <f>IF($A724="","",IF(OR($E724="INFRUCTUEUX",$E724="ANNULE"),$A724&amp;"|"&amp;(COUNTIFS($A$2:$A724,$A724,$E$2:$E724,"INFRUCTUEUX")+COUNTIFS($A$2:$A724,$A724,$E$2:$E724,"ANNULE")),""))</f>
        <v/>
      </c>
    </row>
    <row r="725" spans="1:17" x14ac:dyDescent="0.25">
      <c r="A725" t="str">
        <f>IF(ISBLANK('ENGAGEMENTS 2026'!C726),"",IF('ENGAGEMENTS 2026'!C726="DTSI","DCT",'ENGAGEMENTS 2026'!C726))</f>
        <v/>
      </c>
      <c r="B725" t="str">
        <f>IF(ISBLANK('ENGAGEMENTS 2026'!C726),"",'ENGAGEMENTS 2026'!D726)</f>
        <v/>
      </c>
      <c r="C725" t="str">
        <f>IF(ISBLANK('ENGAGEMENTS 2026'!C726),"",'ENGAGEMENTS 2026'!E726)</f>
        <v/>
      </c>
      <c r="D725" t="str">
        <f>IF(ISBLANK('ENGAGEMENTS 2026'!C726),"",'ENGAGEMENTS 2026'!G726)</f>
        <v/>
      </c>
      <c r="E725" t="str">
        <f>IF(ISBLANK('ENGAGEMENTS 2026'!C726),"",'ENGAGEMENTS 2026'!I726)</f>
        <v/>
      </c>
      <c r="F725" t="str">
        <f>IF(ISBLANK('ENGAGEMENTS 2026'!C726),"",'ENGAGEMENTS 2026'!J726)</f>
        <v/>
      </c>
      <c r="G725" t="str">
        <f>IF(ISBLANK('ENGAGEMENTS 2026'!C726),"",'ENGAGEMENTS 2026'!M726)</f>
        <v/>
      </c>
      <c r="H725" t="str">
        <f>IF(ISBLANK('ENGAGEMENTS 2026'!C726),"",'ENGAGEMENTS 2026'!AF726)</f>
        <v/>
      </c>
      <c r="I725" t="str">
        <f>IF(ISBLANK('ENGAGEMENTS 2026'!C726),"",'ENGAGEMENTS 2026'!H726)</f>
        <v/>
      </c>
      <c r="J725" s="72" t="str">
        <f>IF(ISBLANK('ENGAGEMENTS 2026'!C726),"",IF(AND(OR($E725="INFRUCTUEUX",$E725="ANNULE"),$C725="AOO-M"),'ENGAGEMENTS 2026'!P726,IF($H725="EN COURS DE PREENGAGEMENT",'ENGAGEMENTS 2026'!O726,IF($H725="PREENGAGE",IF($E725="ATTRIBUE",'ENGAGEMENTS 2026'!AE726,'ENGAGEMENTS 2026'!O726),'ENGAGEMENTS 2026'!AE726))))</f>
        <v/>
      </c>
      <c r="K725" s="97" t="str">
        <f>IF(ISBLANK('ENGAGEMENTS 2026'!W726),"",'ENGAGEMENTS 2026'!W726)</f>
        <v/>
      </c>
      <c r="L725" s="73" t="str">
        <f t="shared" ca="1" si="22"/>
        <v/>
      </c>
      <c r="M725" t="str">
        <f t="shared" si="23"/>
        <v/>
      </c>
      <c r="N725" t="str">
        <f>IF(ISBLANK('ENGAGEMENTS 2026'!C726),"",'ENGAGEMENTS 2026'!L726)</f>
        <v/>
      </c>
      <c r="O725" t="str">
        <f>IF(ISBLANK('ENGAGEMENTS 2026'!C726),"",'ENGAGEMENTS 2026'!M726)</f>
        <v/>
      </c>
      <c r="P725" t="str">
        <f>IF(ISBLANK('ENGAGEMENTS 2026'!C726),"",'ENGAGEMENTS 2026'!K726)</f>
        <v/>
      </c>
      <c r="Q725" t="str">
        <f>IF($A725="","",IF(OR($E725="INFRUCTUEUX",$E725="ANNULE"),$A725&amp;"|"&amp;(COUNTIFS($A$2:$A725,$A725,$E$2:$E725,"INFRUCTUEUX")+COUNTIFS($A$2:$A725,$A725,$E$2:$E725,"ANNULE")),""))</f>
        <v/>
      </c>
    </row>
    <row r="726" spans="1:17" x14ac:dyDescent="0.25">
      <c r="A726" t="str">
        <f>IF(ISBLANK('ENGAGEMENTS 2026'!C727),"",IF('ENGAGEMENTS 2026'!C727="DTSI","DCT",'ENGAGEMENTS 2026'!C727))</f>
        <v/>
      </c>
      <c r="B726" t="str">
        <f>IF(ISBLANK('ENGAGEMENTS 2026'!C727),"",'ENGAGEMENTS 2026'!D727)</f>
        <v/>
      </c>
      <c r="C726" t="str">
        <f>IF(ISBLANK('ENGAGEMENTS 2026'!C727),"",'ENGAGEMENTS 2026'!E727)</f>
        <v/>
      </c>
      <c r="D726" t="str">
        <f>IF(ISBLANK('ENGAGEMENTS 2026'!C727),"",'ENGAGEMENTS 2026'!G727)</f>
        <v/>
      </c>
      <c r="E726" t="str">
        <f>IF(ISBLANK('ENGAGEMENTS 2026'!C727),"",'ENGAGEMENTS 2026'!I727)</f>
        <v/>
      </c>
      <c r="F726" t="str">
        <f>IF(ISBLANK('ENGAGEMENTS 2026'!C727),"",'ENGAGEMENTS 2026'!J727)</f>
        <v/>
      </c>
      <c r="G726" t="str">
        <f>IF(ISBLANK('ENGAGEMENTS 2026'!C727),"",'ENGAGEMENTS 2026'!M727)</f>
        <v/>
      </c>
      <c r="H726" t="str">
        <f>IF(ISBLANK('ENGAGEMENTS 2026'!C727),"",'ENGAGEMENTS 2026'!AF727)</f>
        <v/>
      </c>
      <c r="I726" t="str">
        <f>IF(ISBLANK('ENGAGEMENTS 2026'!C727),"",'ENGAGEMENTS 2026'!H727)</f>
        <v/>
      </c>
      <c r="J726" s="72" t="str">
        <f>IF(ISBLANK('ENGAGEMENTS 2026'!C727),"",IF(AND(OR($E726="INFRUCTUEUX",$E726="ANNULE"),$C726="AOO-M"),'ENGAGEMENTS 2026'!P727,IF($H726="EN COURS DE PREENGAGEMENT",'ENGAGEMENTS 2026'!O727,IF($H726="PREENGAGE",IF($E726="ATTRIBUE",'ENGAGEMENTS 2026'!AE727,'ENGAGEMENTS 2026'!O727),'ENGAGEMENTS 2026'!AE727))))</f>
        <v/>
      </c>
      <c r="K726" s="97" t="str">
        <f>IF(ISBLANK('ENGAGEMENTS 2026'!W727),"",'ENGAGEMENTS 2026'!W727)</f>
        <v/>
      </c>
      <c r="L726" s="73" t="str">
        <f t="shared" ca="1" si="22"/>
        <v/>
      </c>
      <c r="M726" t="str">
        <f t="shared" si="23"/>
        <v/>
      </c>
      <c r="N726" t="str">
        <f>IF(ISBLANK('ENGAGEMENTS 2026'!C727),"",'ENGAGEMENTS 2026'!L727)</f>
        <v/>
      </c>
      <c r="O726" t="str">
        <f>IF(ISBLANK('ENGAGEMENTS 2026'!C727),"",'ENGAGEMENTS 2026'!M727)</f>
        <v/>
      </c>
      <c r="P726" t="str">
        <f>IF(ISBLANK('ENGAGEMENTS 2026'!C727),"",'ENGAGEMENTS 2026'!K727)</f>
        <v/>
      </c>
      <c r="Q726" t="str">
        <f>IF($A726="","",IF(OR($E726="INFRUCTUEUX",$E726="ANNULE"),$A726&amp;"|"&amp;(COUNTIFS($A$2:$A726,$A726,$E$2:$E726,"INFRUCTUEUX")+COUNTIFS($A$2:$A726,$A726,$E$2:$E726,"ANNULE")),""))</f>
        <v/>
      </c>
    </row>
    <row r="727" spans="1:17" x14ac:dyDescent="0.25">
      <c r="A727" t="str">
        <f>IF(ISBLANK('ENGAGEMENTS 2026'!C728),"",IF('ENGAGEMENTS 2026'!C728="DTSI","DCT",'ENGAGEMENTS 2026'!C728))</f>
        <v/>
      </c>
      <c r="B727" t="str">
        <f>IF(ISBLANK('ENGAGEMENTS 2026'!C728),"",'ENGAGEMENTS 2026'!D728)</f>
        <v/>
      </c>
      <c r="C727" t="str">
        <f>IF(ISBLANK('ENGAGEMENTS 2026'!C728),"",'ENGAGEMENTS 2026'!E728)</f>
        <v/>
      </c>
      <c r="D727" t="str">
        <f>IF(ISBLANK('ENGAGEMENTS 2026'!C728),"",'ENGAGEMENTS 2026'!G728)</f>
        <v/>
      </c>
      <c r="E727" t="str">
        <f>IF(ISBLANK('ENGAGEMENTS 2026'!C728),"",'ENGAGEMENTS 2026'!I728)</f>
        <v/>
      </c>
      <c r="F727" t="str">
        <f>IF(ISBLANK('ENGAGEMENTS 2026'!C728),"",'ENGAGEMENTS 2026'!J728)</f>
        <v/>
      </c>
      <c r="G727" t="str">
        <f>IF(ISBLANK('ENGAGEMENTS 2026'!C728),"",'ENGAGEMENTS 2026'!M728)</f>
        <v/>
      </c>
      <c r="H727" t="str">
        <f>IF(ISBLANK('ENGAGEMENTS 2026'!C728),"",'ENGAGEMENTS 2026'!AF728)</f>
        <v/>
      </c>
      <c r="I727" t="str">
        <f>IF(ISBLANK('ENGAGEMENTS 2026'!C728),"",'ENGAGEMENTS 2026'!H728)</f>
        <v/>
      </c>
      <c r="J727" s="72" t="str">
        <f>IF(ISBLANK('ENGAGEMENTS 2026'!C728),"",IF(AND(OR($E727="INFRUCTUEUX",$E727="ANNULE"),$C727="AOO-M"),'ENGAGEMENTS 2026'!P728,IF($H727="EN COURS DE PREENGAGEMENT",'ENGAGEMENTS 2026'!O728,IF($H727="PREENGAGE",IF($E727="ATTRIBUE",'ENGAGEMENTS 2026'!AE728,'ENGAGEMENTS 2026'!O728),'ENGAGEMENTS 2026'!AE728))))</f>
        <v/>
      </c>
      <c r="K727" s="97" t="str">
        <f>IF(ISBLANK('ENGAGEMENTS 2026'!W728),"",'ENGAGEMENTS 2026'!W728)</f>
        <v/>
      </c>
      <c r="L727" s="73" t="str">
        <f t="shared" ca="1" si="22"/>
        <v/>
      </c>
      <c r="M727" t="str">
        <f t="shared" si="23"/>
        <v/>
      </c>
      <c r="N727" t="str">
        <f>IF(ISBLANK('ENGAGEMENTS 2026'!C728),"",'ENGAGEMENTS 2026'!L728)</f>
        <v/>
      </c>
      <c r="O727" t="str">
        <f>IF(ISBLANK('ENGAGEMENTS 2026'!C728),"",'ENGAGEMENTS 2026'!M728)</f>
        <v/>
      </c>
      <c r="P727" t="str">
        <f>IF(ISBLANK('ENGAGEMENTS 2026'!C728),"",'ENGAGEMENTS 2026'!K728)</f>
        <v/>
      </c>
      <c r="Q727" t="str">
        <f>IF($A727="","",IF(OR($E727="INFRUCTUEUX",$E727="ANNULE"),$A727&amp;"|"&amp;(COUNTIFS($A$2:$A727,$A727,$E$2:$E727,"INFRUCTUEUX")+COUNTIFS($A$2:$A727,$A727,$E$2:$E727,"ANNULE")),""))</f>
        <v/>
      </c>
    </row>
    <row r="728" spans="1:17" x14ac:dyDescent="0.25">
      <c r="A728" t="str">
        <f>IF(ISBLANK('ENGAGEMENTS 2026'!C729),"",IF('ENGAGEMENTS 2026'!C729="DTSI","DCT",'ENGAGEMENTS 2026'!C729))</f>
        <v/>
      </c>
      <c r="B728" t="str">
        <f>IF(ISBLANK('ENGAGEMENTS 2026'!C729),"",'ENGAGEMENTS 2026'!D729)</f>
        <v/>
      </c>
      <c r="C728" t="str">
        <f>IF(ISBLANK('ENGAGEMENTS 2026'!C729),"",'ENGAGEMENTS 2026'!E729)</f>
        <v/>
      </c>
      <c r="D728" t="str">
        <f>IF(ISBLANK('ENGAGEMENTS 2026'!C729),"",'ENGAGEMENTS 2026'!G729)</f>
        <v/>
      </c>
      <c r="E728" t="str">
        <f>IF(ISBLANK('ENGAGEMENTS 2026'!C729),"",'ENGAGEMENTS 2026'!I729)</f>
        <v/>
      </c>
      <c r="F728" t="str">
        <f>IF(ISBLANK('ENGAGEMENTS 2026'!C729),"",'ENGAGEMENTS 2026'!J729)</f>
        <v/>
      </c>
      <c r="G728" t="str">
        <f>IF(ISBLANK('ENGAGEMENTS 2026'!C729),"",'ENGAGEMENTS 2026'!M729)</f>
        <v/>
      </c>
      <c r="H728" t="str">
        <f>IF(ISBLANK('ENGAGEMENTS 2026'!C729),"",'ENGAGEMENTS 2026'!AF729)</f>
        <v/>
      </c>
      <c r="I728" t="str">
        <f>IF(ISBLANK('ENGAGEMENTS 2026'!C729),"",'ENGAGEMENTS 2026'!H729)</f>
        <v/>
      </c>
      <c r="J728" s="72" t="str">
        <f>IF(ISBLANK('ENGAGEMENTS 2026'!C729),"",IF(AND(OR($E728="INFRUCTUEUX",$E728="ANNULE"),$C728="AOO-M"),'ENGAGEMENTS 2026'!P729,IF($H728="EN COURS DE PREENGAGEMENT",'ENGAGEMENTS 2026'!O729,IF($H728="PREENGAGE",IF($E728="ATTRIBUE",'ENGAGEMENTS 2026'!AE729,'ENGAGEMENTS 2026'!O729),'ENGAGEMENTS 2026'!AE729))))</f>
        <v/>
      </c>
      <c r="K728" s="97" t="str">
        <f>IF(ISBLANK('ENGAGEMENTS 2026'!W729),"",'ENGAGEMENTS 2026'!W729)</f>
        <v/>
      </c>
      <c r="L728" s="73" t="str">
        <f t="shared" ca="1" si="22"/>
        <v/>
      </c>
      <c r="M728" t="str">
        <f t="shared" si="23"/>
        <v/>
      </c>
      <c r="N728" t="str">
        <f>IF(ISBLANK('ENGAGEMENTS 2026'!C729),"",'ENGAGEMENTS 2026'!L729)</f>
        <v/>
      </c>
      <c r="O728" t="str">
        <f>IF(ISBLANK('ENGAGEMENTS 2026'!C729),"",'ENGAGEMENTS 2026'!M729)</f>
        <v/>
      </c>
      <c r="P728" t="str">
        <f>IF(ISBLANK('ENGAGEMENTS 2026'!C729),"",'ENGAGEMENTS 2026'!K729)</f>
        <v/>
      </c>
      <c r="Q728" t="str">
        <f>IF($A728="","",IF(OR($E728="INFRUCTUEUX",$E728="ANNULE"),$A728&amp;"|"&amp;(COUNTIFS($A$2:$A728,$A728,$E$2:$E728,"INFRUCTUEUX")+COUNTIFS($A$2:$A728,$A728,$E$2:$E728,"ANNULE")),""))</f>
        <v/>
      </c>
    </row>
    <row r="729" spans="1:17" x14ac:dyDescent="0.25">
      <c r="A729" t="str">
        <f>IF(ISBLANK('ENGAGEMENTS 2026'!C730),"",IF('ENGAGEMENTS 2026'!C730="DTSI","DCT",'ENGAGEMENTS 2026'!C730))</f>
        <v/>
      </c>
      <c r="B729" t="str">
        <f>IF(ISBLANK('ENGAGEMENTS 2026'!C730),"",'ENGAGEMENTS 2026'!D730)</f>
        <v/>
      </c>
      <c r="C729" t="str">
        <f>IF(ISBLANK('ENGAGEMENTS 2026'!C730),"",'ENGAGEMENTS 2026'!E730)</f>
        <v/>
      </c>
      <c r="D729" t="str">
        <f>IF(ISBLANK('ENGAGEMENTS 2026'!C730),"",'ENGAGEMENTS 2026'!G730)</f>
        <v/>
      </c>
      <c r="E729" t="str">
        <f>IF(ISBLANK('ENGAGEMENTS 2026'!C730),"",'ENGAGEMENTS 2026'!I730)</f>
        <v/>
      </c>
      <c r="F729" t="str">
        <f>IF(ISBLANK('ENGAGEMENTS 2026'!C730),"",'ENGAGEMENTS 2026'!J730)</f>
        <v/>
      </c>
      <c r="G729" t="str">
        <f>IF(ISBLANK('ENGAGEMENTS 2026'!C730),"",'ENGAGEMENTS 2026'!M730)</f>
        <v/>
      </c>
      <c r="H729" t="str">
        <f>IF(ISBLANK('ENGAGEMENTS 2026'!C730),"",'ENGAGEMENTS 2026'!AF730)</f>
        <v/>
      </c>
      <c r="I729" t="str">
        <f>IF(ISBLANK('ENGAGEMENTS 2026'!C730),"",'ENGAGEMENTS 2026'!H730)</f>
        <v/>
      </c>
      <c r="J729" s="72" t="str">
        <f>IF(ISBLANK('ENGAGEMENTS 2026'!C730),"",IF(AND(OR($E729="INFRUCTUEUX",$E729="ANNULE"),$C729="AOO-M"),'ENGAGEMENTS 2026'!P730,IF($H729="EN COURS DE PREENGAGEMENT",'ENGAGEMENTS 2026'!O730,IF($H729="PREENGAGE",IF($E729="ATTRIBUE",'ENGAGEMENTS 2026'!AE730,'ENGAGEMENTS 2026'!O730),'ENGAGEMENTS 2026'!AE730))))</f>
        <v/>
      </c>
      <c r="K729" s="97" t="str">
        <f>IF(ISBLANK('ENGAGEMENTS 2026'!W730),"",'ENGAGEMENTS 2026'!W730)</f>
        <v/>
      </c>
      <c r="L729" s="73" t="str">
        <f t="shared" ca="1" si="22"/>
        <v/>
      </c>
      <c r="M729" t="str">
        <f t="shared" si="23"/>
        <v/>
      </c>
      <c r="N729" t="str">
        <f>IF(ISBLANK('ENGAGEMENTS 2026'!C730),"",'ENGAGEMENTS 2026'!L730)</f>
        <v/>
      </c>
      <c r="O729" t="str">
        <f>IF(ISBLANK('ENGAGEMENTS 2026'!C730),"",'ENGAGEMENTS 2026'!M730)</f>
        <v/>
      </c>
      <c r="P729" t="str">
        <f>IF(ISBLANK('ENGAGEMENTS 2026'!C730),"",'ENGAGEMENTS 2026'!K730)</f>
        <v/>
      </c>
      <c r="Q729" t="str">
        <f>IF($A729="","",IF(OR($E729="INFRUCTUEUX",$E729="ANNULE"),$A729&amp;"|"&amp;(COUNTIFS($A$2:$A729,$A729,$E$2:$E729,"INFRUCTUEUX")+COUNTIFS($A$2:$A729,$A729,$E$2:$E729,"ANNULE")),""))</f>
        <v/>
      </c>
    </row>
    <row r="730" spans="1:17" x14ac:dyDescent="0.25">
      <c r="A730" t="str">
        <f>IF(ISBLANK('ENGAGEMENTS 2026'!C731),"",IF('ENGAGEMENTS 2026'!C731="DTSI","DCT",'ENGAGEMENTS 2026'!C731))</f>
        <v/>
      </c>
      <c r="B730" t="str">
        <f>IF(ISBLANK('ENGAGEMENTS 2026'!C731),"",'ENGAGEMENTS 2026'!D731)</f>
        <v/>
      </c>
      <c r="C730" t="str">
        <f>IF(ISBLANK('ENGAGEMENTS 2026'!C731),"",'ENGAGEMENTS 2026'!E731)</f>
        <v/>
      </c>
      <c r="D730" t="str">
        <f>IF(ISBLANK('ENGAGEMENTS 2026'!C731),"",'ENGAGEMENTS 2026'!G731)</f>
        <v/>
      </c>
      <c r="E730" t="str">
        <f>IF(ISBLANK('ENGAGEMENTS 2026'!C731),"",'ENGAGEMENTS 2026'!I731)</f>
        <v/>
      </c>
      <c r="F730" t="str">
        <f>IF(ISBLANK('ENGAGEMENTS 2026'!C731),"",'ENGAGEMENTS 2026'!J731)</f>
        <v/>
      </c>
      <c r="G730" t="str">
        <f>IF(ISBLANK('ENGAGEMENTS 2026'!C731),"",'ENGAGEMENTS 2026'!M731)</f>
        <v/>
      </c>
      <c r="H730" t="str">
        <f>IF(ISBLANK('ENGAGEMENTS 2026'!C731),"",'ENGAGEMENTS 2026'!AF731)</f>
        <v/>
      </c>
      <c r="I730" t="str">
        <f>IF(ISBLANK('ENGAGEMENTS 2026'!C731),"",'ENGAGEMENTS 2026'!H731)</f>
        <v/>
      </c>
      <c r="J730" s="72" t="str">
        <f>IF(ISBLANK('ENGAGEMENTS 2026'!C731),"",IF(AND(OR($E730="INFRUCTUEUX",$E730="ANNULE"),$C730="AOO-M"),'ENGAGEMENTS 2026'!P731,IF($H730="EN COURS DE PREENGAGEMENT",'ENGAGEMENTS 2026'!O731,IF($H730="PREENGAGE",IF($E730="ATTRIBUE",'ENGAGEMENTS 2026'!AE731,'ENGAGEMENTS 2026'!O731),'ENGAGEMENTS 2026'!AE731))))</f>
        <v/>
      </c>
      <c r="K730" s="97" t="str">
        <f>IF(ISBLANK('ENGAGEMENTS 2026'!W731),"",'ENGAGEMENTS 2026'!W731)</f>
        <v/>
      </c>
      <c r="L730" s="73" t="str">
        <f t="shared" ca="1" si="22"/>
        <v/>
      </c>
      <c r="M730" t="str">
        <f t="shared" si="23"/>
        <v/>
      </c>
      <c r="N730" t="str">
        <f>IF(ISBLANK('ENGAGEMENTS 2026'!C731),"",'ENGAGEMENTS 2026'!L731)</f>
        <v/>
      </c>
      <c r="O730" t="str">
        <f>IF(ISBLANK('ENGAGEMENTS 2026'!C731),"",'ENGAGEMENTS 2026'!M731)</f>
        <v/>
      </c>
      <c r="P730" t="str">
        <f>IF(ISBLANK('ENGAGEMENTS 2026'!C731),"",'ENGAGEMENTS 2026'!K731)</f>
        <v/>
      </c>
      <c r="Q730" t="str">
        <f>IF($A730="","",IF(OR($E730="INFRUCTUEUX",$E730="ANNULE"),$A730&amp;"|"&amp;(COUNTIFS($A$2:$A730,$A730,$E$2:$E730,"INFRUCTUEUX")+COUNTIFS($A$2:$A730,$A730,$E$2:$E730,"ANNULE")),""))</f>
        <v/>
      </c>
    </row>
    <row r="731" spans="1:17" x14ac:dyDescent="0.25">
      <c r="A731" t="str">
        <f>IF(ISBLANK('ENGAGEMENTS 2026'!C732),"",IF('ENGAGEMENTS 2026'!C732="DTSI","DCT",'ENGAGEMENTS 2026'!C732))</f>
        <v/>
      </c>
      <c r="B731" t="str">
        <f>IF(ISBLANK('ENGAGEMENTS 2026'!C732),"",'ENGAGEMENTS 2026'!D732)</f>
        <v/>
      </c>
      <c r="C731" t="str">
        <f>IF(ISBLANK('ENGAGEMENTS 2026'!C732),"",'ENGAGEMENTS 2026'!E732)</f>
        <v/>
      </c>
      <c r="D731" t="str">
        <f>IF(ISBLANK('ENGAGEMENTS 2026'!C732),"",'ENGAGEMENTS 2026'!G732)</f>
        <v/>
      </c>
      <c r="E731" t="str">
        <f>IF(ISBLANK('ENGAGEMENTS 2026'!C732),"",'ENGAGEMENTS 2026'!I732)</f>
        <v/>
      </c>
      <c r="F731" t="str">
        <f>IF(ISBLANK('ENGAGEMENTS 2026'!C732),"",'ENGAGEMENTS 2026'!J732)</f>
        <v/>
      </c>
      <c r="G731" t="str">
        <f>IF(ISBLANK('ENGAGEMENTS 2026'!C732),"",'ENGAGEMENTS 2026'!M732)</f>
        <v/>
      </c>
      <c r="H731" t="str">
        <f>IF(ISBLANK('ENGAGEMENTS 2026'!C732),"",'ENGAGEMENTS 2026'!AF732)</f>
        <v/>
      </c>
      <c r="I731" t="str">
        <f>IF(ISBLANK('ENGAGEMENTS 2026'!C732),"",'ENGAGEMENTS 2026'!H732)</f>
        <v/>
      </c>
      <c r="J731" s="72" t="str">
        <f>IF(ISBLANK('ENGAGEMENTS 2026'!C732),"",IF(AND(OR($E731="INFRUCTUEUX",$E731="ANNULE"),$C731="AOO-M"),'ENGAGEMENTS 2026'!P732,IF($H731="EN COURS DE PREENGAGEMENT",'ENGAGEMENTS 2026'!O732,IF($H731="PREENGAGE",IF($E731="ATTRIBUE",'ENGAGEMENTS 2026'!AE732,'ENGAGEMENTS 2026'!O732),'ENGAGEMENTS 2026'!AE732))))</f>
        <v/>
      </c>
      <c r="K731" s="97" t="str">
        <f>IF(ISBLANK('ENGAGEMENTS 2026'!W732),"",'ENGAGEMENTS 2026'!W732)</f>
        <v/>
      </c>
      <c r="L731" s="73" t="str">
        <f t="shared" ca="1" si="22"/>
        <v/>
      </c>
      <c r="M731" t="str">
        <f t="shared" si="23"/>
        <v/>
      </c>
      <c r="N731" t="str">
        <f>IF(ISBLANK('ENGAGEMENTS 2026'!C732),"",'ENGAGEMENTS 2026'!L732)</f>
        <v/>
      </c>
      <c r="O731" t="str">
        <f>IF(ISBLANK('ENGAGEMENTS 2026'!C732),"",'ENGAGEMENTS 2026'!M732)</f>
        <v/>
      </c>
      <c r="P731" t="str">
        <f>IF(ISBLANK('ENGAGEMENTS 2026'!C732),"",'ENGAGEMENTS 2026'!K732)</f>
        <v/>
      </c>
      <c r="Q731" t="str">
        <f>IF($A731="","",IF(OR($E731="INFRUCTUEUX",$E731="ANNULE"),$A731&amp;"|"&amp;(COUNTIFS($A$2:$A731,$A731,$E$2:$E731,"INFRUCTUEUX")+COUNTIFS($A$2:$A731,$A731,$E$2:$E731,"ANNULE")),""))</f>
        <v/>
      </c>
    </row>
    <row r="732" spans="1:17" x14ac:dyDescent="0.25">
      <c r="A732" t="str">
        <f>IF(ISBLANK('ENGAGEMENTS 2026'!C733),"",IF('ENGAGEMENTS 2026'!C733="DTSI","DCT",'ENGAGEMENTS 2026'!C733))</f>
        <v/>
      </c>
      <c r="B732" t="str">
        <f>IF(ISBLANK('ENGAGEMENTS 2026'!C733),"",'ENGAGEMENTS 2026'!D733)</f>
        <v/>
      </c>
      <c r="C732" t="str">
        <f>IF(ISBLANK('ENGAGEMENTS 2026'!C733),"",'ENGAGEMENTS 2026'!E733)</f>
        <v/>
      </c>
      <c r="D732" t="str">
        <f>IF(ISBLANK('ENGAGEMENTS 2026'!C733),"",'ENGAGEMENTS 2026'!G733)</f>
        <v/>
      </c>
      <c r="E732" t="str">
        <f>IF(ISBLANK('ENGAGEMENTS 2026'!C733),"",'ENGAGEMENTS 2026'!I733)</f>
        <v/>
      </c>
      <c r="F732" t="str">
        <f>IF(ISBLANK('ENGAGEMENTS 2026'!C733),"",'ENGAGEMENTS 2026'!J733)</f>
        <v/>
      </c>
      <c r="G732" t="str">
        <f>IF(ISBLANK('ENGAGEMENTS 2026'!C733),"",'ENGAGEMENTS 2026'!M733)</f>
        <v/>
      </c>
      <c r="H732" t="str">
        <f>IF(ISBLANK('ENGAGEMENTS 2026'!C733),"",'ENGAGEMENTS 2026'!AF733)</f>
        <v/>
      </c>
      <c r="I732" t="str">
        <f>IF(ISBLANK('ENGAGEMENTS 2026'!C733),"",'ENGAGEMENTS 2026'!H733)</f>
        <v/>
      </c>
      <c r="J732" s="72" t="str">
        <f>IF(ISBLANK('ENGAGEMENTS 2026'!C733),"",IF(AND(OR($E732="INFRUCTUEUX",$E732="ANNULE"),$C732="AOO-M"),'ENGAGEMENTS 2026'!P733,IF($H732="EN COURS DE PREENGAGEMENT",'ENGAGEMENTS 2026'!O733,IF($H732="PREENGAGE",IF($E732="ATTRIBUE",'ENGAGEMENTS 2026'!AE733,'ENGAGEMENTS 2026'!O733),'ENGAGEMENTS 2026'!AE733))))</f>
        <v/>
      </c>
      <c r="K732" s="97" t="str">
        <f>IF(ISBLANK('ENGAGEMENTS 2026'!W733),"",'ENGAGEMENTS 2026'!W733)</f>
        <v/>
      </c>
      <c r="L732" s="73" t="str">
        <f t="shared" ca="1" si="22"/>
        <v/>
      </c>
      <c r="M732" t="str">
        <f t="shared" si="23"/>
        <v/>
      </c>
      <c r="N732" t="str">
        <f>IF(ISBLANK('ENGAGEMENTS 2026'!C733),"",'ENGAGEMENTS 2026'!L733)</f>
        <v/>
      </c>
      <c r="O732" t="str">
        <f>IF(ISBLANK('ENGAGEMENTS 2026'!C733),"",'ENGAGEMENTS 2026'!M733)</f>
        <v/>
      </c>
      <c r="P732" t="str">
        <f>IF(ISBLANK('ENGAGEMENTS 2026'!C733),"",'ENGAGEMENTS 2026'!K733)</f>
        <v/>
      </c>
      <c r="Q732" t="str">
        <f>IF($A732="","",IF(OR($E732="INFRUCTUEUX",$E732="ANNULE"),$A732&amp;"|"&amp;(COUNTIFS($A$2:$A732,$A732,$E$2:$E732,"INFRUCTUEUX")+COUNTIFS($A$2:$A732,$A732,$E$2:$E732,"ANNULE")),""))</f>
        <v/>
      </c>
    </row>
    <row r="733" spans="1:17" x14ac:dyDescent="0.25">
      <c r="A733" t="str">
        <f>IF(ISBLANK('ENGAGEMENTS 2026'!C734),"",IF('ENGAGEMENTS 2026'!C734="DTSI","DCT",'ENGAGEMENTS 2026'!C734))</f>
        <v/>
      </c>
      <c r="B733" t="str">
        <f>IF(ISBLANK('ENGAGEMENTS 2026'!C734),"",'ENGAGEMENTS 2026'!D734)</f>
        <v/>
      </c>
      <c r="C733" t="str">
        <f>IF(ISBLANK('ENGAGEMENTS 2026'!C734),"",'ENGAGEMENTS 2026'!E734)</f>
        <v/>
      </c>
      <c r="D733" t="str">
        <f>IF(ISBLANK('ENGAGEMENTS 2026'!C734),"",'ENGAGEMENTS 2026'!G734)</f>
        <v/>
      </c>
      <c r="E733" t="str">
        <f>IF(ISBLANK('ENGAGEMENTS 2026'!C734),"",'ENGAGEMENTS 2026'!I734)</f>
        <v/>
      </c>
      <c r="F733" t="str">
        <f>IF(ISBLANK('ENGAGEMENTS 2026'!C734),"",'ENGAGEMENTS 2026'!J734)</f>
        <v/>
      </c>
      <c r="G733" t="str">
        <f>IF(ISBLANK('ENGAGEMENTS 2026'!C734),"",'ENGAGEMENTS 2026'!M734)</f>
        <v/>
      </c>
      <c r="H733" t="str">
        <f>IF(ISBLANK('ENGAGEMENTS 2026'!C734),"",'ENGAGEMENTS 2026'!AF734)</f>
        <v/>
      </c>
      <c r="I733" t="str">
        <f>IF(ISBLANK('ENGAGEMENTS 2026'!C734),"",'ENGAGEMENTS 2026'!H734)</f>
        <v/>
      </c>
      <c r="J733" s="72" t="str">
        <f>IF(ISBLANK('ENGAGEMENTS 2026'!C734),"",IF(AND(OR($E733="INFRUCTUEUX",$E733="ANNULE"),$C733="AOO-M"),'ENGAGEMENTS 2026'!P734,IF($H733="EN COURS DE PREENGAGEMENT",'ENGAGEMENTS 2026'!O734,IF($H733="PREENGAGE",IF($E733="ATTRIBUE",'ENGAGEMENTS 2026'!AE734,'ENGAGEMENTS 2026'!O734),'ENGAGEMENTS 2026'!AE734))))</f>
        <v/>
      </c>
      <c r="K733" s="97" t="str">
        <f>IF(ISBLANK('ENGAGEMENTS 2026'!W734),"",'ENGAGEMENTS 2026'!W734)</f>
        <v/>
      </c>
      <c r="L733" s="73" t="str">
        <f t="shared" ca="1" si="22"/>
        <v/>
      </c>
      <c r="M733" t="str">
        <f t="shared" si="23"/>
        <v/>
      </c>
      <c r="N733" t="str">
        <f>IF(ISBLANK('ENGAGEMENTS 2026'!C734),"",'ENGAGEMENTS 2026'!L734)</f>
        <v/>
      </c>
      <c r="O733" t="str">
        <f>IF(ISBLANK('ENGAGEMENTS 2026'!C734),"",'ENGAGEMENTS 2026'!M734)</f>
        <v/>
      </c>
      <c r="P733" t="str">
        <f>IF(ISBLANK('ENGAGEMENTS 2026'!C734),"",'ENGAGEMENTS 2026'!K734)</f>
        <v/>
      </c>
      <c r="Q733" t="str">
        <f>IF($A733="","",IF(OR($E733="INFRUCTUEUX",$E733="ANNULE"),$A733&amp;"|"&amp;(COUNTIFS($A$2:$A733,$A733,$E$2:$E733,"INFRUCTUEUX")+COUNTIFS($A$2:$A733,$A733,$E$2:$E733,"ANNULE")),""))</f>
        <v/>
      </c>
    </row>
    <row r="734" spans="1:17" x14ac:dyDescent="0.25">
      <c r="A734" t="str">
        <f>IF(ISBLANK('ENGAGEMENTS 2026'!C735),"",IF('ENGAGEMENTS 2026'!C735="DTSI","DCT",'ENGAGEMENTS 2026'!C735))</f>
        <v/>
      </c>
      <c r="B734" t="str">
        <f>IF(ISBLANK('ENGAGEMENTS 2026'!C735),"",'ENGAGEMENTS 2026'!D735)</f>
        <v/>
      </c>
      <c r="C734" t="str">
        <f>IF(ISBLANK('ENGAGEMENTS 2026'!C735),"",'ENGAGEMENTS 2026'!E735)</f>
        <v/>
      </c>
      <c r="D734" t="str">
        <f>IF(ISBLANK('ENGAGEMENTS 2026'!C735),"",'ENGAGEMENTS 2026'!G735)</f>
        <v/>
      </c>
      <c r="E734" t="str">
        <f>IF(ISBLANK('ENGAGEMENTS 2026'!C735),"",'ENGAGEMENTS 2026'!I735)</f>
        <v/>
      </c>
      <c r="F734" t="str">
        <f>IF(ISBLANK('ENGAGEMENTS 2026'!C735),"",'ENGAGEMENTS 2026'!J735)</f>
        <v/>
      </c>
      <c r="G734" t="str">
        <f>IF(ISBLANK('ENGAGEMENTS 2026'!C735),"",'ENGAGEMENTS 2026'!M735)</f>
        <v/>
      </c>
      <c r="H734" t="str">
        <f>IF(ISBLANK('ENGAGEMENTS 2026'!C735),"",'ENGAGEMENTS 2026'!AF735)</f>
        <v/>
      </c>
      <c r="I734" t="str">
        <f>IF(ISBLANK('ENGAGEMENTS 2026'!C735),"",'ENGAGEMENTS 2026'!H735)</f>
        <v/>
      </c>
      <c r="J734" s="72" t="str">
        <f>IF(ISBLANK('ENGAGEMENTS 2026'!C735),"",IF(AND(OR($E734="INFRUCTUEUX",$E734="ANNULE"),$C734="AOO-M"),'ENGAGEMENTS 2026'!P735,IF($H734="EN COURS DE PREENGAGEMENT",'ENGAGEMENTS 2026'!O735,IF($H734="PREENGAGE",IF($E734="ATTRIBUE",'ENGAGEMENTS 2026'!AE735,'ENGAGEMENTS 2026'!O735),'ENGAGEMENTS 2026'!AE735))))</f>
        <v/>
      </c>
      <c r="K734" s="97" t="str">
        <f>IF(ISBLANK('ENGAGEMENTS 2026'!W735),"",'ENGAGEMENTS 2026'!W735)</f>
        <v/>
      </c>
      <c r="L734" s="73" t="str">
        <f t="shared" ca="1" si="22"/>
        <v/>
      </c>
      <c r="M734" t="str">
        <f t="shared" si="23"/>
        <v/>
      </c>
      <c r="N734" t="str">
        <f>IF(ISBLANK('ENGAGEMENTS 2026'!C735),"",'ENGAGEMENTS 2026'!L735)</f>
        <v/>
      </c>
      <c r="O734" t="str">
        <f>IF(ISBLANK('ENGAGEMENTS 2026'!C735),"",'ENGAGEMENTS 2026'!M735)</f>
        <v/>
      </c>
      <c r="P734" t="str">
        <f>IF(ISBLANK('ENGAGEMENTS 2026'!C735),"",'ENGAGEMENTS 2026'!K735)</f>
        <v/>
      </c>
      <c r="Q734" t="str">
        <f>IF($A734="","",IF(OR($E734="INFRUCTUEUX",$E734="ANNULE"),$A734&amp;"|"&amp;(COUNTIFS($A$2:$A734,$A734,$E$2:$E734,"INFRUCTUEUX")+COUNTIFS($A$2:$A734,$A734,$E$2:$E734,"ANNULE")),""))</f>
        <v/>
      </c>
    </row>
    <row r="735" spans="1:17" x14ac:dyDescent="0.25">
      <c r="A735" t="str">
        <f>IF(ISBLANK('ENGAGEMENTS 2026'!C736),"",IF('ENGAGEMENTS 2026'!C736="DTSI","DCT",'ENGAGEMENTS 2026'!C736))</f>
        <v/>
      </c>
      <c r="B735" t="str">
        <f>IF(ISBLANK('ENGAGEMENTS 2026'!C736),"",'ENGAGEMENTS 2026'!D736)</f>
        <v/>
      </c>
      <c r="C735" t="str">
        <f>IF(ISBLANK('ENGAGEMENTS 2026'!C736),"",'ENGAGEMENTS 2026'!E736)</f>
        <v/>
      </c>
      <c r="D735" t="str">
        <f>IF(ISBLANK('ENGAGEMENTS 2026'!C736),"",'ENGAGEMENTS 2026'!G736)</f>
        <v/>
      </c>
      <c r="E735" t="str">
        <f>IF(ISBLANK('ENGAGEMENTS 2026'!C736),"",'ENGAGEMENTS 2026'!I736)</f>
        <v/>
      </c>
      <c r="F735" t="str">
        <f>IF(ISBLANK('ENGAGEMENTS 2026'!C736),"",'ENGAGEMENTS 2026'!J736)</f>
        <v/>
      </c>
      <c r="G735" t="str">
        <f>IF(ISBLANK('ENGAGEMENTS 2026'!C736),"",'ENGAGEMENTS 2026'!M736)</f>
        <v/>
      </c>
      <c r="H735" t="str">
        <f>IF(ISBLANK('ENGAGEMENTS 2026'!C736),"",'ENGAGEMENTS 2026'!AF736)</f>
        <v/>
      </c>
      <c r="I735" t="str">
        <f>IF(ISBLANK('ENGAGEMENTS 2026'!C736),"",'ENGAGEMENTS 2026'!H736)</f>
        <v/>
      </c>
      <c r="J735" s="72" t="str">
        <f>IF(ISBLANK('ENGAGEMENTS 2026'!C736),"",IF(AND(OR($E735="INFRUCTUEUX",$E735="ANNULE"),$C735="AOO-M"),'ENGAGEMENTS 2026'!P736,IF($H735="EN COURS DE PREENGAGEMENT",'ENGAGEMENTS 2026'!O736,IF($H735="PREENGAGE",IF($E735="ATTRIBUE",'ENGAGEMENTS 2026'!AE736,'ENGAGEMENTS 2026'!O736),'ENGAGEMENTS 2026'!AE736))))</f>
        <v/>
      </c>
      <c r="K735" s="97" t="str">
        <f>IF(ISBLANK('ENGAGEMENTS 2026'!W736),"",'ENGAGEMENTS 2026'!W736)</f>
        <v/>
      </c>
      <c r="L735" s="73" t="str">
        <f t="shared" ca="1" si="22"/>
        <v/>
      </c>
      <c r="M735" t="str">
        <f t="shared" si="23"/>
        <v/>
      </c>
      <c r="N735" t="str">
        <f>IF(ISBLANK('ENGAGEMENTS 2026'!C736),"",'ENGAGEMENTS 2026'!L736)</f>
        <v/>
      </c>
      <c r="O735" t="str">
        <f>IF(ISBLANK('ENGAGEMENTS 2026'!C736),"",'ENGAGEMENTS 2026'!M736)</f>
        <v/>
      </c>
      <c r="P735" t="str">
        <f>IF(ISBLANK('ENGAGEMENTS 2026'!C736),"",'ENGAGEMENTS 2026'!K736)</f>
        <v/>
      </c>
      <c r="Q735" t="str">
        <f>IF($A735="","",IF(OR($E735="INFRUCTUEUX",$E735="ANNULE"),$A735&amp;"|"&amp;(COUNTIFS($A$2:$A735,$A735,$E$2:$E735,"INFRUCTUEUX")+COUNTIFS($A$2:$A735,$A735,$E$2:$E735,"ANNULE")),""))</f>
        <v/>
      </c>
    </row>
    <row r="736" spans="1:17" x14ac:dyDescent="0.25">
      <c r="A736" t="str">
        <f>IF(ISBLANK('ENGAGEMENTS 2026'!C737),"",IF('ENGAGEMENTS 2026'!C737="DTSI","DCT",'ENGAGEMENTS 2026'!C737))</f>
        <v/>
      </c>
      <c r="B736" t="str">
        <f>IF(ISBLANK('ENGAGEMENTS 2026'!C737),"",'ENGAGEMENTS 2026'!D737)</f>
        <v/>
      </c>
      <c r="C736" t="str">
        <f>IF(ISBLANK('ENGAGEMENTS 2026'!C737),"",'ENGAGEMENTS 2026'!E737)</f>
        <v/>
      </c>
      <c r="D736" t="str">
        <f>IF(ISBLANK('ENGAGEMENTS 2026'!C737),"",'ENGAGEMENTS 2026'!G737)</f>
        <v/>
      </c>
      <c r="E736" t="str">
        <f>IF(ISBLANK('ENGAGEMENTS 2026'!C737),"",'ENGAGEMENTS 2026'!I737)</f>
        <v/>
      </c>
      <c r="F736" t="str">
        <f>IF(ISBLANK('ENGAGEMENTS 2026'!C737),"",'ENGAGEMENTS 2026'!J737)</f>
        <v/>
      </c>
      <c r="G736" t="str">
        <f>IF(ISBLANK('ENGAGEMENTS 2026'!C737),"",'ENGAGEMENTS 2026'!M737)</f>
        <v/>
      </c>
      <c r="H736" t="str">
        <f>IF(ISBLANK('ENGAGEMENTS 2026'!C737),"",'ENGAGEMENTS 2026'!AF737)</f>
        <v/>
      </c>
      <c r="I736" t="str">
        <f>IF(ISBLANK('ENGAGEMENTS 2026'!C737),"",'ENGAGEMENTS 2026'!H737)</f>
        <v/>
      </c>
      <c r="J736" s="72" t="str">
        <f>IF(ISBLANK('ENGAGEMENTS 2026'!C737),"",IF(AND(OR($E736="INFRUCTUEUX",$E736="ANNULE"),$C736="AOO-M"),'ENGAGEMENTS 2026'!P737,IF($H736="EN COURS DE PREENGAGEMENT",'ENGAGEMENTS 2026'!O737,IF($H736="PREENGAGE",IF($E736="ATTRIBUE",'ENGAGEMENTS 2026'!AE737,'ENGAGEMENTS 2026'!O737),'ENGAGEMENTS 2026'!AE737))))</f>
        <v/>
      </c>
      <c r="K736" s="97" t="str">
        <f>IF(ISBLANK('ENGAGEMENTS 2026'!W737),"",'ENGAGEMENTS 2026'!W737)</f>
        <v/>
      </c>
      <c r="L736" s="73" t="str">
        <f t="shared" ca="1" si="22"/>
        <v/>
      </c>
      <c r="M736" t="str">
        <f t="shared" si="23"/>
        <v/>
      </c>
      <c r="N736" t="str">
        <f>IF(ISBLANK('ENGAGEMENTS 2026'!C737),"",'ENGAGEMENTS 2026'!L737)</f>
        <v/>
      </c>
      <c r="O736" t="str">
        <f>IF(ISBLANK('ENGAGEMENTS 2026'!C737),"",'ENGAGEMENTS 2026'!M737)</f>
        <v/>
      </c>
      <c r="P736" t="str">
        <f>IF(ISBLANK('ENGAGEMENTS 2026'!C737),"",'ENGAGEMENTS 2026'!K737)</f>
        <v/>
      </c>
      <c r="Q736" t="str">
        <f>IF($A736="","",IF(OR($E736="INFRUCTUEUX",$E736="ANNULE"),$A736&amp;"|"&amp;(COUNTIFS($A$2:$A736,$A736,$E$2:$E736,"INFRUCTUEUX")+COUNTIFS($A$2:$A736,$A736,$E$2:$E736,"ANNULE")),""))</f>
        <v/>
      </c>
    </row>
    <row r="737" spans="1:17" x14ac:dyDescent="0.25">
      <c r="A737" t="str">
        <f>IF(ISBLANK('ENGAGEMENTS 2026'!C738),"",IF('ENGAGEMENTS 2026'!C738="DTSI","DCT",'ENGAGEMENTS 2026'!C738))</f>
        <v/>
      </c>
      <c r="B737" t="str">
        <f>IF(ISBLANK('ENGAGEMENTS 2026'!C738),"",'ENGAGEMENTS 2026'!D738)</f>
        <v/>
      </c>
      <c r="C737" t="str">
        <f>IF(ISBLANK('ENGAGEMENTS 2026'!C738),"",'ENGAGEMENTS 2026'!E738)</f>
        <v/>
      </c>
      <c r="D737" t="str">
        <f>IF(ISBLANK('ENGAGEMENTS 2026'!C738),"",'ENGAGEMENTS 2026'!G738)</f>
        <v/>
      </c>
      <c r="E737" t="str">
        <f>IF(ISBLANK('ENGAGEMENTS 2026'!C738),"",'ENGAGEMENTS 2026'!I738)</f>
        <v/>
      </c>
      <c r="F737" t="str">
        <f>IF(ISBLANK('ENGAGEMENTS 2026'!C738),"",'ENGAGEMENTS 2026'!J738)</f>
        <v/>
      </c>
      <c r="G737" t="str">
        <f>IF(ISBLANK('ENGAGEMENTS 2026'!C738),"",'ENGAGEMENTS 2026'!M738)</f>
        <v/>
      </c>
      <c r="H737" t="str">
        <f>IF(ISBLANK('ENGAGEMENTS 2026'!C738),"",'ENGAGEMENTS 2026'!AF738)</f>
        <v/>
      </c>
      <c r="I737" t="str">
        <f>IF(ISBLANK('ENGAGEMENTS 2026'!C738),"",'ENGAGEMENTS 2026'!H738)</f>
        <v/>
      </c>
      <c r="J737" s="72" t="str">
        <f>IF(ISBLANK('ENGAGEMENTS 2026'!C738),"",IF(AND(OR($E737="INFRUCTUEUX",$E737="ANNULE"),$C737="AOO-M"),'ENGAGEMENTS 2026'!P738,IF($H737="EN COURS DE PREENGAGEMENT",'ENGAGEMENTS 2026'!O738,IF($H737="PREENGAGE",IF($E737="ATTRIBUE",'ENGAGEMENTS 2026'!AE738,'ENGAGEMENTS 2026'!O738),'ENGAGEMENTS 2026'!AE738))))</f>
        <v/>
      </c>
      <c r="K737" s="97" t="str">
        <f>IF(ISBLANK('ENGAGEMENTS 2026'!W738),"",'ENGAGEMENTS 2026'!W738)</f>
        <v/>
      </c>
      <c r="L737" s="73" t="str">
        <f t="shared" ca="1" si="22"/>
        <v/>
      </c>
      <c r="M737" t="str">
        <f t="shared" si="23"/>
        <v/>
      </c>
      <c r="N737" t="str">
        <f>IF(ISBLANK('ENGAGEMENTS 2026'!C738),"",'ENGAGEMENTS 2026'!L738)</f>
        <v/>
      </c>
      <c r="O737" t="str">
        <f>IF(ISBLANK('ENGAGEMENTS 2026'!C738),"",'ENGAGEMENTS 2026'!M738)</f>
        <v/>
      </c>
      <c r="P737" t="str">
        <f>IF(ISBLANK('ENGAGEMENTS 2026'!C738),"",'ENGAGEMENTS 2026'!K738)</f>
        <v/>
      </c>
      <c r="Q737" t="str">
        <f>IF($A737="","",IF(OR($E737="INFRUCTUEUX",$E737="ANNULE"),$A737&amp;"|"&amp;(COUNTIFS($A$2:$A737,$A737,$E$2:$E737,"INFRUCTUEUX")+COUNTIFS($A$2:$A737,$A737,$E$2:$E737,"ANNULE")),""))</f>
        <v/>
      </c>
    </row>
    <row r="738" spans="1:17" x14ac:dyDescent="0.25">
      <c r="A738" t="str">
        <f>IF(ISBLANK('ENGAGEMENTS 2026'!C739),"",IF('ENGAGEMENTS 2026'!C739="DTSI","DCT",'ENGAGEMENTS 2026'!C739))</f>
        <v/>
      </c>
      <c r="B738" t="str">
        <f>IF(ISBLANK('ENGAGEMENTS 2026'!C739),"",'ENGAGEMENTS 2026'!D739)</f>
        <v/>
      </c>
      <c r="C738" t="str">
        <f>IF(ISBLANK('ENGAGEMENTS 2026'!C739),"",'ENGAGEMENTS 2026'!E739)</f>
        <v/>
      </c>
      <c r="D738" t="str">
        <f>IF(ISBLANK('ENGAGEMENTS 2026'!C739),"",'ENGAGEMENTS 2026'!G739)</f>
        <v/>
      </c>
      <c r="E738" t="str">
        <f>IF(ISBLANK('ENGAGEMENTS 2026'!C739),"",'ENGAGEMENTS 2026'!I739)</f>
        <v/>
      </c>
      <c r="F738" t="str">
        <f>IF(ISBLANK('ENGAGEMENTS 2026'!C739),"",'ENGAGEMENTS 2026'!J739)</f>
        <v/>
      </c>
      <c r="G738" t="str">
        <f>IF(ISBLANK('ENGAGEMENTS 2026'!C739),"",'ENGAGEMENTS 2026'!M739)</f>
        <v/>
      </c>
      <c r="H738" t="str">
        <f>IF(ISBLANK('ENGAGEMENTS 2026'!C739),"",'ENGAGEMENTS 2026'!AF739)</f>
        <v/>
      </c>
      <c r="I738" t="str">
        <f>IF(ISBLANK('ENGAGEMENTS 2026'!C739),"",'ENGAGEMENTS 2026'!H739)</f>
        <v/>
      </c>
      <c r="J738" s="72" t="str">
        <f>IF(ISBLANK('ENGAGEMENTS 2026'!C739),"",IF(AND(OR($E738="INFRUCTUEUX",$E738="ANNULE"),$C738="AOO-M"),'ENGAGEMENTS 2026'!P739,IF($H738="EN COURS DE PREENGAGEMENT",'ENGAGEMENTS 2026'!O739,IF($H738="PREENGAGE",IF($E738="ATTRIBUE",'ENGAGEMENTS 2026'!AE739,'ENGAGEMENTS 2026'!O739),'ENGAGEMENTS 2026'!AE739))))</f>
        <v/>
      </c>
      <c r="K738" s="97" t="str">
        <f>IF(ISBLANK('ENGAGEMENTS 2026'!W739),"",'ENGAGEMENTS 2026'!W739)</f>
        <v/>
      </c>
      <c r="L738" s="73" t="str">
        <f t="shared" ca="1" si="22"/>
        <v/>
      </c>
      <c r="M738" t="str">
        <f t="shared" si="23"/>
        <v/>
      </c>
      <c r="N738" t="str">
        <f>IF(ISBLANK('ENGAGEMENTS 2026'!C739),"",'ENGAGEMENTS 2026'!L739)</f>
        <v/>
      </c>
      <c r="O738" t="str">
        <f>IF(ISBLANK('ENGAGEMENTS 2026'!C739),"",'ENGAGEMENTS 2026'!M739)</f>
        <v/>
      </c>
      <c r="P738" t="str">
        <f>IF(ISBLANK('ENGAGEMENTS 2026'!C739),"",'ENGAGEMENTS 2026'!K739)</f>
        <v/>
      </c>
      <c r="Q738" t="str">
        <f>IF($A738="","",IF(OR($E738="INFRUCTUEUX",$E738="ANNULE"),$A738&amp;"|"&amp;(COUNTIFS($A$2:$A738,$A738,$E$2:$E738,"INFRUCTUEUX")+COUNTIFS($A$2:$A738,$A738,$E$2:$E738,"ANNULE")),""))</f>
        <v/>
      </c>
    </row>
    <row r="739" spans="1:17" x14ac:dyDescent="0.25">
      <c r="A739" t="str">
        <f>IF(ISBLANK('ENGAGEMENTS 2026'!C740),"",IF('ENGAGEMENTS 2026'!C740="DTSI","DCT",'ENGAGEMENTS 2026'!C740))</f>
        <v/>
      </c>
      <c r="B739" t="str">
        <f>IF(ISBLANK('ENGAGEMENTS 2026'!C740),"",'ENGAGEMENTS 2026'!D740)</f>
        <v/>
      </c>
      <c r="C739" t="str">
        <f>IF(ISBLANK('ENGAGEMENTS 2026'!C740),"",'ENGAGEMENTS 2026'!E740)</f>
        <v/>
      </c>
      <c r="D739" t="str">
        <f>IF(ISBLANK('ENGAGEMENTS 2026'!C740),"",'ENGAGEMENTS 2026'!G740)</f>
        <v/>
      </c>
      <c r="E739" t="str">
        <f>IF(ISBLANK('ENGAGEMENTS 2026'!C740),"",'ENGAGEMENTS 2026'!I740)</f>
        <v/>
      </c>
      <c r="F739" t="str">
        <f>IF(ISBLANK('ENGAGEMENTS 2026'!C740),"",'ENGAGEMENTS 2026'!J740)</f>
        <v/>
      </c>
      <c r="G739" t="str">
        <f>IF(ISBLANK('ENGAGEMENTS 2026'!C740),"",'ENGAGEMENTS 2026'!M740)</f>
        <v/>
      </c>
      <c r="H739" t="str">
        <f>IF(ISBLANK('ENGAGEMENTS 2026'!C740),"",'ENGAGEMENTS 2026'!AF740)</f>
        <v/>
      </c>
      <c r="I739" t="str">
        <f>IF(ISBLANK('ENGAGEMENTS 2026'!C740),"",'ENGAGEMENTS 2026'!H740)</f>
        <v/>
      </c>
      <c r="J739" s="72" t="str">
        <f>IF(ISBLANK('ENGAGEMENTS 2026'!C740),"",IF(AND(OR($E739="INFRUCTUEUX",$E739="ANNULE"),$C739="AOO-M"),'ENGAGEMENTS 2026'!P740,IF($H739="EN COURS DE PREENGAGEMENT",'ENGAGEMENTS 2026'!O740,IF($H739="PREENGAGE",IF($E739="ATTRIBUE",'ENGAGEMENTS 2026'!AE740,'ENGAGEMENTS 2026'!O740),'ENGAGEMENTS 2026'!AE740))))</f>
        <v/>
      </c>
      <c r="K739" s="97" t="str">
        <f>IF(ISBLANK('ENGAGEMENTS 2026'!W740),"",'ENGAGEMENTS 2026'!W740)</f>
        <v/>
      </c>
      <c r="L739" s="73" t="str">
        <f t="shared" ca="1" si="22"/>
        <v/>
      </c>
      <c r="M739" t="str">
        <f t="shared" si="23"/>
        <v/>
      </c>
      <c r="N739" t="str">
        <f>IF(ISBLANK('ENGAGEMENTS 2026'!C740),"",'ENGAGEMENTS 2026'!L740)</f>
        <v/>
      </c>
      <c r="O739" t="str">
        <f>IF(ISBLANK('ENGAGEMENTS 2026'!C740),"",'ENGAGEMENTS 2026'!M740)</f>
        <v/>
      </c>
      <c r="P739" t="str">
        <f>IF(ISBLANK('ENGAGEMENTS 2026'!C740),"",'ENGAGEMENTS 2026'!K740)</f>
        <v/>
      </c>
      <c r="Q739" t="str">
        <f>IF($A739="","",IF(OR($E739="INFRUCTUEUX",$E739="ANNULE"),$A739&amp;"|"&amp;(COUNTIFS($A$2:$A739,$A739,$E$2:$E739,"INFRUCTUEUX")+COUNTIFS($A$2:$A739,$A739,$E$2:$E739,"ANNULE")),""))</f>
        <v/>
      </c>
    </row>
    <row r="740" spans="1:17" x14ac:dyDescent="0.25">
      <c r="A740" t="str">
        <f>IF(ISBLANK('ENGAGEMENTS 2026'!C741),"",IF('ENGAGEMENTS 2026'!C741="DTSI","DCT",'ENGAGEMENTS 2026'!C741))</f>
        <v/>
      </c>
      <c r="B740" t="str">
        <f>IF(ISBLANK('ENGAGEMENTS 2026'!C741),"",'ENGAGEMENTS 2026'!D741)</f>
        <v/>
      </c>
      <c r="C740" t="str">
        <f>IF(ISBLANK('ENGAGEMENTS 2026'!C741),"",'ENGAGEMENTS 2026'!E741)</f>
        <v/>
      </c>
      <c r="D740" t="str">
        <f>IF(ISBLANK('ENGAGEMENTS 2026'!C741),"",'ENGAGEMENTS 2026'!G741)</f>
        <v/>
      </c>
      <c r="E740" t="str">
        <f>IF(ISBLANK('ENGAGEMENTS 2026'!C741),"",'ENGAGEMENTS 2026'!I741)</f>
        <v/>
      </c>
      <c r="F740" t="str">
        <f>IF(ISBLANK('ENGAGEMENTS 2026'!C741),"",'ENGAGEMENTS 2026'!J741)</f>
        <v/>
      </c>
      <c r="G740" t="str">
        <f>IF(ISBLANK('ENGAGEMENTS 2026'!C741),"",'ENGAGEMENTS 2026'!M741)</f>
        <v/>
      </c>
      <c r="H740" t="str">
        <f>IF(ISBLANK('ENGAGEMENTS 2026'!C741),"",'ENGAGEMENTS 2026'!AF741)</f>
        <v/>
      </c>
      <c r="I740" t="str">
        <f>IF(ISBLANK('ENGAGEMENTS 2026'!C741),"",'ENGAGEMENTS 2026'!H741)</f>
        <v/>
      </c>
      <c r="J740" s="72" t="str">
        <f>IF(ISBLANK('ENGAGEMENTS 2026'!C741),"",IF(AND(OR($E740="INFRUCTUEUX",$E740="ANNULE"),$C740="AOO-M"),'ENGAGEMENTS 2026'!P741,IF($H740="EN COURS DE PREENGAGEMENT",'ENGAGEMENTS 2026'!O741,IF($H740="PREENGAGE",IF($E740="ATTRIBUE",'ENGAGEMENTS 2026'!AE741,'ENGAGEMENTS 2026'!O741),'ENGAGEMENTS 2026'!AE741))))</f>
        <v/>
      </c>
      <c r="K740" s="97" t="str">
        <f>IF(ISBLANK('ENGAGEMENTS 2026'!W741),"",'ENGAGEMENTS 2026'!W741)</f>
        <v/>
      </c>
      <c r="L740" s="73" t="str">
        <f t="shared" ca="1" si="22"/>
        <v/>
      </c>
      <c r="M740" t="str">
        <f t="shared" si="23"/>
        <v/>
      </c>
      <c r="N740" t="str">
        <f>IF(ISBLANK('ENGAGEMENTS 2026'!C741),"",'ENGAGEMENTS 2026'!L741)</f>
        <v/>
      </c>
      <c r="O740" t="str">
        <f>IF(ISBLANK('ENGAGEMENTS 2026'!C741),"",'ENGAGEMENTS 2026'!M741)</f>
        <v/>
      </c>
      <c r="P740" t="str">
        <f>IF(ISBLANK('ENGAGEMENTS 2026'!C741),"",'ENGAGEMENTS 2026'!K741)</f>
        <v/>
      </c>
      <c r="Q740" t="str">
        <f>IF($A740="","",IF(OR($E740="INFRUCTUEUX",$E740="ANNULE"),$A740&amp;"|"&amp;(COUNTIFS($A$2:$A740,$A740,$E$2:$E740,"INFRUCTUEUX")+COUNTIFS($A$2:$A740,$A740,$E$2:$E740,"ANNULE")),""))</f>
        <v/>
      </c>
    </row>
    <row r="741" spans="1:17" x14ac:dyDescent="0.25">
      <c r="A741" t="str">
        <f>IF(ISBLANK('ENGAGEMENTS 2026'!C742),"",IF('ENGAGEMENTS 2026'!C742="DTSI","DCT",'ENGAGEMENTS 2026'!C742))</f>
        <v/>
      </c>
      <c r="B741" t="str">
        <f>IF(ISBLANK('ENGAGEMENTS 2026'!C742),"",'ENGAGEMENTS 2026'!D742)</f>
        <v/>
      </c>
      <c r="C741" t="str">
        <f>IF(ISBLANK('ENGAGEMENTS 2026'!C742),"",'ENGAGEMENTS 2026'!E742)</f>
        <v/>
      </c>
      <c r="D741" t="str">
        <f>IF(ISBLANK('ENGAGEMENTS 2026'!C742),"",'ENGAGEMENTS 2026'!G742)</f>
        <v/>
      </c>
      <c r="E741" t="str">
        <f>IF(ISBLANK('ENGAGEMENTS 2026'!C742),"",'ENGAGEMENTS 2026'!I742)</f>
        <v/>
      </c>
      <c r="F741" t="str">
        <f>IF(ISBLANK('ENGAGEMENTS 2026'!C742),"",'ENGAGEMENTS 2026'!J742)</f>
        <v/>
      </c>
      <c r="G741" t="str">
        <f>IF(ISBLANK('ENGAGEMENTS 2026'!C742),"",'ENGAGEMENTS 2026'!M742)</f>
        <v/>
      </c>
      <c r="H741" t="str">
        <f>IF(ISBLANK('ENGAGEMENTS 2026'!C742),"",'ENGAGEMENTS 2026'!AF742)</f>
        <v/>
      </c>
      <c r="I741" t="str">
        <f>IF(ISBLANK('ENGAGEMENTS 2026'!C742),"",'ENGAGEMENTS 2026'!H742)</f>
        <v/>
      </c>
      <c r="J741" s="72" t="str">
        <f>IF(ISBLANK('ENGAGEMENTS 2026'!C742),"",IF(AND(OR($E741="INFRUCTUEUX",$E741="ANNULE"),$C741="AOO-M"),'ENGAGEMENTS 2026'!P742,IF($H741="EN COURS DE PREENGAGEMENT",'ENGAGEMENTS 2026'!O742,IF($H741="PREENGAGE",IF($E741="ATTRIBUE",'ENGAGEMENTS 2026'!AE742,'ENGAGEMENTS 2026'!O742),'ENGAGEMENTS 2026'!AE742))))</f>
        <v/>
      </c>
      <c r="K741" s="97" t="str">
        <f>IF(ISBLANK('ENGAGEMENTS 2026'!W742),"",'ENGAGEMENTS 2026'!W742)</f>
        <v/>
      </c>
      <c r="L741" s="73" t="str">
        <f t="shared" ca="1" si="22"/>
        <v/>
      </c>
      <c r="M741" t="str">
        <f t="shared" si="23"/>
        <v/>
      </c>
      <c r="N741" t="str">
        <f>IF(ISBLANK('ENGAGEMENTS 2026'!C742),"",'ENGAGEMENTS 2026'!L742)</f>
        <v/>
      </c>
      <c r="O741" t="str">
        <f>IF(ISBLANK('ENGAGEMENTS 2026'!C742),"",'ENGAGEMENTS 2026'!M742)</f>
        <v/>
      </c>
      <c r="P741" t="str">
        <f>IF(ISBLANK('ENGAGEMENTS 2026'!C742),"",'ENGAGEMENTS 2026'!K742)</f>
        <v/>
      </c>
      <c r="Q741" t="str">
        <f>IF($A741="","",IF(OR($E741="INFRUCTUEUX",$E741="ANNULE"),$A741&amp;"|"&amp;(COUNTIFS($A$2:$A741,$A741,$E$2:$E741,"INFRUCTUEUX")+COUNTIFS($A$2:$A741,$A741,$E$2:$E741,"ANNULE")),""))</f>
        <v/>
      </c>
    </row>
    <row r="742" spans="1:17" x14ac:dyDescent="0.25">
      <c r="A742" t="str">
        <f>IF(ISBLANK('ENGAGEMENTS 2026'!C743),"",IF('ENGAGEMENTS 2026'!C743="DTSI","DCT",'ENGAGEMENTS 2026'!C743))</f>
        <v/>
      </c>
      <c r="B742" t="str">
        <f>IF(ISBLANK('ENGAGEMENTS 2026'!C743),"",'ENGAGEMENTS 2026'!D743)</f>
        <v/>
      </c>
      <c r="C742" t="str">
        <f>IF(ISBLANK('ENGAGEMENTS 2026'!C743),"",'ENGAGEMENTS 2026'!E743)</f>
        <v/>
      </c>
      <c r="D742" t="str">
        <f>IF(ISBLANK('ENGAGEMENTS 2026'!C743),"",'ENGAGEMENTS 2026'!G743)</f>
        <v/>
      </c>
      <c r="E742" t="str">
        <f>IF(ISBLANK('ENGAGEMENTS 2026'!C743),"",'ENGAGEMENTS 2026'!I743)</f>
        <v/>
      </c>
      <c r="F742" t="str">
        <f>IF(ISBLANK('ENGAGEMENTS 2026'!C743),"",'ENGAGEMENTS 2026'!J743)</f>
        <v/>
      </c>
      <c r="G742" t="str">
        <f>IF(ISBLANK('ENGAGEMENTS 2026'!C743),"",'ENGAGEMENTS 2026'!M743)</f>
        <v/>
      </c>
      <c r="H742" t="str">
        <f>IF(ISBLANK('ENGAGEMENTS 2026'!C743),"",'ENGAGEMENTS 2026'!AF743)</f>
        <v/>
      </c>
      <c r="I742" t="str">
        <f>IF(ISBLANK('ENGAGEMENTS 2026'!C743),"",'ENGAGEMENTS 2026'!H743)</f>
        <v/>
      </c>
      <c r="J742" s="72" t="str">
        <f>IF(ISBLANK('ENGAGEMENTS 2026'!C743),"",IF(AND(OR($E742="INFRUCTUEUX",$E742="ANNULE"),$C742="AOO-M"),'ENGAGEMENTS 2026'!P743,IF($H742="EN COURS DE PREENGAGEMENT",'ENGAGEMENTS 2026'!O743,IF($H742="PREENGAGE",IF($E742="ATTRIBUE",'ENGAGEMENTS 2026'!AE743,'ENGAGEMENTS 2026'!O743),'ENGAGEMENTS 2026'!AE743))))</f>
        <v/>
      </c>
      <c r="K742" s="97" t="str">
        <f>IF(ISBLANK('ENGAGEMENTS 2026'!W743),"",'ENGAGEMENTS 2026'!W743)</f>
        <v/>
      </c>
      <c r="L742" s="73" t="str">
        <f t="shared" ca="1" si="22"/>
        <v/>
      </c>
      <c r="M742" t="str">
        <f t="shared" si="23"/>
        <v/>
      </c>
      <c r="N742" t="str">
        <f>IF(ISBLANK('ENGAGEMENTS 2026'!C743),"",'ENGAGEMENTS 2026'!L743)</f>
        <v/>
      </c>
      <c r="O742" t="str">
        <f>IF(ISBLANK('ENGAGEMENTS 2026'!C743),"",'ENGAGEMENTS 2026'!M743)</f>
        <v/>
      </c>
      <c r="P742" t="str">
        <f>IF(ISBLANK('ENGAGEMENTS 2026'!C743),"",'ENGAGEMENTS 2026'!K743)</f>
        <v/>
      </c>
      <c r="Q742" t="str">
        <f>IF($A742="","",IF(OR($E742="INFRUCTUEUX",$E742="ANNULE"),$A742&amp;"|"&amp;(COUNTIFS($A$2:$A742,$A742,$E$2:$E742,"INFRUCTUEUX")+COUNTIFS($A$2:$A742,$A742,$E$2:$E742,"ANNULE")),""))</f>
        <v/>
      </c>
    </row>
    <row r="743" spans="1:17" x14ac:dyDescent="0.25">
      <c r="A743" t="str">
        <f>IF(ISBLANK('ENGAGEMENTS 2026'!C744),"",IF('ENGAGEMENTS 2026'!C744="DTSI","DCT",'ENGAGEMENTS 2026'!C744))</f>
        <v/>
      </c>
      <c r="B743" t="str">
        <f>IF(ISBLANK('ENGAGEMENTS 2026'!C744),"",'ENGAGEMENTS 2026'!D744)</f>
        <v/>
      </c>
      <c r="C743" t="str">
        <f>IF(ISBLANK('ENGAGEMENTS 2026'!C744),"",'ENGAGEMENTS 2026'!E744)</f>
        <v/>
      </c>
      <c r="D743" t="str">
        <f>IF(ISBLANK('ENGAGEMENTS 2026'!C744),"",'ENGAGEMENTS 2026'!G744)</f>
        <v/>
      </c>
      <c r="E743" t="str">
        <f>IF(ISBLANK('ENGAGEMENTS 2026'!C744),"",'ENGAGEMENTS 2026'!I744)</f>
        <v/>
      </c>
      <c r="F743" t="str">
        <f>IF(ISBLANK('ENGAGEMENTS 2026'!C744),"",'ENGAGEMENTS 2026'!J744)</f>
        <v/>
      </c>
      <c r="G743" t="str">
        <f>IF(ISBLANK('ENGAGEMENTS 2026'!C744),"",'ENGAGEMENTS 2026'!M744)</f>
        <v/>
      </c>
      <c r="H743" t="str">
        <f>IF(ISBLANK('ENGAGEMENTS 2026'!C744),"",'ENGAGEMENTS 2026'!AF744)</f>
        <v/>
      </c>
      <c r="I743" t="str">
        <f>IF(ISBLANK('ENGAGEMENTS 2026'!C744),"",'ENGAGEMENTS 2026'!H744)</f>
        <v/>
      </c>
      <c r="J743" s="72" t="str">
        <f>IF(ISBLANK('ENGAGEMENTS 2026'!C744),"",IF(AND(OR($E743="INFRUCTUEUX",$E743="ANNULE"),$C743="AOO-M"),'ENGAGEMENTS 2026'!P744,IF($H743="EN COURS DE PREENGAGEMENT",'ENGAGEMENTS 2026'!O744,IF($H743="PREENGAGE",IF($E743="ATTRIBUE",'ENGAGEMENTS 2026'!AE744,'ENGAGEMENTS 2026'!O744),'ENGAGEMENTS 2026'!AE744))))</f>
        <v/>
      </c>
      <c r="K743" s="97" t="str">
        <f>IF(ISBLANK('ENGAGEMENTS 2026'!W744),"",'ENGAGEMENTS 2026'!W744)</f>
        <v/>
      </c>
      <c r="L743" s="73" t="str">
        <f t="shared" ca="1" si="22"/>
        <v/>
      </c>
      <c r="M743" t="str">
        <f t="shared" si="23"/>
        <v/>
      </c>
      <c r="N743" t="str">
        <f>IF(ISBLANK('ENGAGEMENTS 2026'!C744),"",'ENGAGEMENTS 2026'!L744)</f>
        <v/>
      </c>
      <c r="O743" t="str">
        <f>IF(ISBLANK('ENGAGEMENTS 2026'!C744),"",'ENGAGEMENTS 2026'!M744)</f>
        <v/>
      </c>
      <c r="P743" t="str">
        <f>IF(ISBLANK('ENGAGEMENTS 2026'!C744),"",'ENGAGEMENTS 2026'!K744)</f>
        <v/>
      </c>
      <c r="Q743" t="str">
        <f>IF($A743="","",IF(OR($E743="INFRUCTUEUX",$E743="ANNULE"),$A743&amp;"|"&amp;(COUNTIFS($A$2:$A743,$A743,$E$2:$E743,"INFRUCTUEUX")+COUNTIFS($A$2:$A743,$A743,$E$2:$E743,"ANNULE")),""))</f>
        <v/>
      </c>
    </row>
    <row r="744" spans="1:17" x14ac:dyDescent="0.25">
      <c r="A744" t="str">
        <f>IF(ISBLANK('ENGAGEMENTS 2026'!C745),"",IF('ENGAGEMENTS 2026'!C745="DTSI","DCT",'ENGAGEMENTS 2026'!C745))</f>
        <v/>
      </c>
      <c r="B744" t="str">
        <f>IF(ISBLANK('ENGAGEMENTS 2026'!C745),"",'ENGAGEMENTS 2026'!D745)</f>
        <v/>
      </c>
      <c r="C744" t="str">
        <f>IF(ISBLANK('ENGAGEMENTS 2026'!C745),"",'ENGAGEMENTS 2026'!E745)</f>
        <v/>
      </c>
      <c r="D744" t="str">
        <f>IF(ISBLANK('ENGAGEMENTS 2026'!C745),"",'ENGAGEMENTS 2026'!G745)</f>
        <v/>
      </c>
      <c r="E744" t="str">
        <f>IF(ISBLANK('ENGAGEMENTS 2026'!C745),"",'ENGAGEMENTS 2026'!I745)</f>
        <v/>
      </c>
      <c r="F744" t="str">
        <f>IF(ISBLANK('ENGAGEMENTS 2026'!C745),"",'ENGAGEMENTS 2026'!J745)</f>
        <v/>
      </c>
      <c r="G744" t="str">
        <f>IF(ISBLANK('ENGAGEMENTS 2026'!C745),"",'ENGAGEMENTS 2026'!M745)</f>
        <v/>
      </c>
      <c r="H744" t="str">
        <f>IF(ISBLANK('ENGAGEMENTS 2026'!C745),"",'ENGAGEMENTS 2026'!AF745)</f>
        <v/>
      </c>
      <c r="I744" t="str">
        <f>IF(ISBLANK('ENGAGEMENTS 2026'!C745),"",'ENGAGEMENTS 2026'!H745)</f>
        <v/>
      </c>
      <c r="J744" s="72" t="str">
        <f>IF(ISBLANK('ENGAGEMENTS 2026'!C745),"",IF(AND(OR($E744="INFRUCTUEUX",$E744="ANNULE"),$C744="AOO-M"),'ENGAGEMENTS 2026'!P745,IF($H744="EN COURS DE PREENGAGEMENT",'ENGAGEMENTS 2026'!O745,IF($H744="PREENGAGE",IF($E744="ATTRIBUE",'ENGAGEMENTS 2026'!AE745,'ENGAGEMENTS 2026'!O745),'ENGAGEMENTS 2026'!AE745))))</f>
        <v/>
      </c>
      <c r="K744" s="97" t="str">
        <f>IF(ISBLANK('ENGAGEMENTS 2026'!W745),"",'ENGAGEMENTS 2026'!W745)</f>
        <v/>
      </c>
      <c r="L744" s="73" t="str">
        <f t="shared" ca="1" si="22"/>
        <v/>
      </c>
      <c r="M744" t="str">
        <f t="shared" si="23"/>
        <v/>
      </c>
      <c r="N744" t="str">
        <f>IF(ISBLANK('ENGAGEMENTS 2026'!C745),"",'ENGAGEMENTS 2026'!L745)</f>
        <v/>
      </c>
      <c r="O744" t="str">
        <f>IF(ISBLANK('ENGAGEMENTS 2026'!C745),"",'ENGAGEMENTS 2026'!M745)</f>
        <v/>
      </c>
      <c r="P744" t="str">
        <f>IF(ISBLANK('ENGAGEMENTS 2026'!C745),"",'ENGAGEMENTS 2026'!K745)</f>
        <v/>
      </c>
      <c r="Q744" t="str">
        <f>IF($A744="","",IF(OR($E744="INFRUCTUEUX",$E744="ANNULE"),$A744&amp;"|"&amp;(COUNTIFS($A$2:$A744,$A744,$E$2:$E744,"INFRUCTUEUX")+COUNTIFS($A$2:$A744,$A744,$E$2:$E744,"ANNULE")),""))</f>
        <v/>
      </c>
    </row>
    <row r="745" spans="1:17" x14ac:dyDescent="0.25">
      <c r="A745" t="str">
        <f>IF(ISBLANK('ENGAGEMENTS 2026'!C746),"",IF('ENGAGEMENTS 2026'!C746="DTSI","DCT",'ENGAGEMENTS 2026'!C746))</f>
        <v/>
      </c>
      <c r="B745" t="str">
        <f>IF(ISBLANK('ENGAGEMENTS 2026'!C746),"",'ENGAGEMENTS 2026'!D746)</f>
        <v/>
      </c>
      <c r="C745" t="str">
        <f>IF(ISBLANK('ENGAGEMENTS 2026'!C746),"",'ENGAGEMENTS 2026'!E746)</f>
        <v/>
      </c>
      <c r="D745" t="str">
        <f>IF(ISBLANK('ENGAGEMENTS 2026'!C746),"",'ENGAGEMENTS 2026'!G746)</f>
        <v/>
      </c>
      <c r="E745" t="str">
        <f>IF(ISBLANK('ENGAGEMENTS 2026'!C746),"",'ENGAGEMENTS 2026'!I746)</f>
        <v/>
      </c>
      <c r="F745" t="str">
        <f>IF(ISBLANK('ENGAGEMENTS 2026'!C746),"",'ENGAGEMENTS 2026'!J746)</f>
        <v/>
      </c>
      <c r="G745" t="str">
        <f>IF(ISBLANK('ENGAGEMENTS 2026'!C746),"",'ENGAGEMENTS 2026'!M746)</f>
        <v/>
      </c>
      <c r="H745" t="str">
        <f>IF(ISBLANK('ENGAGEMENTS 2026'!C746),"",'ENGAGEMENTS 2026'!AF746)</f>
        <v/>
      </c>
      <c r="I745" t="str">
        <f>IF(ISBLANK('ENGAGEMENTS 2026'!C746),"",'ENGAGEMENTS 2026'!H746)</f>
        <v/>
      </c>
      <c r="J745" s="72" t="str">
        <f>IF(ISBLANK('ENGAGEMENTS 2026'!C746),"",IF(AND(OR($E745="INFRUCTUEUX",$E745="ANNULE"),$C745="AOO-M"),'ENGAGEMENTS 2026'!P746,IF($H745="EN COURS DE PREENGAGEMENT",'ENGAGEMENTS 2026'!O746,IF($H745="PREENGAGE",IF($E745="ATTRIBUE",'ENGAGEMENTS 2026'!AE746,'ENGAGEMENTS 2026'!O746),'ENGAGEMENTS 2026'!AE746))))</f>
        <v/>
      </c>
      <c r="K745" s="97" t="str">
        <f>IF(ISBLANK('ENGAGEMENTS 2026'!W746),"",'ENGAGEMENTS 2026'!W746)</f>
        <v/>
      </c>
      <c r="L745" s="73" t="str">
        <f t="shared" ca="1" si="22"/>
        <v/>
      </c>
      <c r="M745" t="str">
        <f t="shared" si="23"/>
        <v/>
      </c>
      <c r="N745" t="str">
        <f>IF(ISBLANK('ENGAGEMENTS 2026'!C746),"",'ENGAGEMENTS 2026'!L746)</f>
        <v/>
      </c>
      <c r="O745" t="str">
        <f>IF(ISBLANK('ENGAGEMENTS 2026'!C746),"",'ENGAGEMENTS 2026'!M746)</f>
        <v/>
      </c>
      <c r="P745" t="str">
        <f>IF(ISBLANK('ENGAGEMENTS 2026'!C746),"",'ENGAGEMENTS 2026'!K746)</f>
        <v/>
      </c>
      <c r="Q745" t="str">
        <f>IF($A745="","",IF(OR($E745="INFRUCTUEUX",$E745="ANNULE"),$A745&amp;"|"&amp;(COUNTIFS($A$2:$A745,$A745,$E$2:$E745,"INFRUCTUEUX")+COUNTIFS($A$2:$A745,$A745,$E$2:$E745,"ANNULE")),""))</f>
        <v/>
      </c>
    </row>
    <row r="746" spans="1:17" x14ac:dyDescent="0.25">
      <c r="A746" t="str">
        <f>IF(ISBLANK('ENGAGEMENTS 2026'!C747),"",IF('ENGAGEMENTS 2026'!C747="DTSI","DCT",'ENGAGEMENTS 2026'!C747))</f>
        <v/>
      </c>
      <c r="B746" t="str">
        <f>IF(ISBLANK('ENGAGEMENTS 2026'!C747),"",'ENGAGEMENTS 2026'!D747)</f>
        <v/>
      </c>
      <c r="C746" t="str">
        <f>IF(ISBLANK('ENGAGEMENTS 2026'!C747),"",'ENGAGEMENTS 2026'!E747)</f>
        <v/>
      </c>
      <c r="D746" t="str">
        <f>IF(ISBLANK('ENGAGEMENTS 2026'!C747),"",'ENGAGEMENTS 2026'!G747)</f>
        <v/>
      </c>
      <c r="E746" t="str">
        <f>IF(ISBLANK('ENGAGEMENTS 2026'!C747),"",'ENGAGEMENTS 2026'!I747)</f>
        <v/>
      </c>
      <c r="F746" t="str">
        <f>IF(ISBLANK('ENGAGEMENTS 2026'!C747),"",'ENGAGEMENTS 2026'!J747)</f>
        <v/>
      </c>
      <c r="G746" t="str">
        <f>IF(ISBLANK('ENGAGEMENTS 2026'!C747),"",'ENGAGEMENTS 2026'!M747)</f>
        <v/>
      </c>
      <c r="H746" t="str">
        <f>IF(ISBLANK('ENGAGEMENTS 2026'!C747),"",'ENGAGEMENTS 2026'!AF747)</f>
        <v/>
      </c>
      <c r="I746" t="str">
        <f>IF(ISBLANK('ENGAGEMENTS 2026'!C747),"",'ENGAGEMENTS 2026'!H747)</f>
        <v/>
      </c>
      <c r="J746" s="72" t="str">
        <f>IF(ISBLANK('ENGAGEMENTS 2026'!C747),"",IF(AND(OR($E746="INFRUCTUEUX",$E746="ANNULE"),$C746="AOO-M"),'ENGAGEMENTS 2026'!P747,IF($H746="EN COURS DE PREENGAGEMENT",'ENGAGEMENTS 2026'!O747,IF($H746="PREENGAGE",IF($E746="ATTRIBUE",'ENGAGEMENTS 2026'!AE747,'ENGAGEMENTS 2026'!O747),'ENGAGEMENTS 2026'!AE747))))</f>
        <v/>
      </c>
      <c r="K746" s="97" t="str">
        <f>IF(ISBLANK('ENGAGEMENTS 2026'!W747),"",'ENGAGEMENTS 2026'!W747)</f>
        <v/>
      </c>
      <c r="L746" s="73" t="str">
        <f t="shared" ca="1" si="22"/>
        <v/>
      </c>
      <c r="M746" t="str">
        <f t="shared" si="23"/>
        <v/>
      </c>
      <c r="N746" t="str">
        <f>IF(ISBLANK('ENGAGEMENTS 2026'!C747),"",'ENGAGEMENTS 2026'!L747)</f>
        <v/>
      </c>
      <c r="O746" t="str">
        <f>IF(ISBLANK('ENGAGEMENTS 2026'!C747),"",'ENGAGEMENTS 2026'!M747)</f>
        <v/>
      </c>
      <c r="P746" t="str">
        <f>IF(ISBLANK('ENGAGEMENTS 2026'!C747),"",'ENGAGEMENTS 2026'!K747)</f>
        <v/>
      </c>
      <c r="Q746" t="str">
        <f>IF($A746="","",IF(OR($E746="INFRUCTUEUX",$E746="ANNULE"),$A746&amp;"|"&amp;(COUNTIFS($A$2:$A746,$A746,$E$2:$E746,"INFRUCTUEUX")+COUNTIFS($A$2:$A746,$A746,$E$2:$E746,"ANNULE")),""))</f>
        <v/>
      </c>
    </row>
    <row r="747" spans="1:17" x14ac:dyDescent="0.25">
      <c r="A747" t="str">
        <f>IF(ISBLANK('ENGAGEMENTS 2026'!C748),"",IF('ENGAGEMENTS 2026'!C748="DTSI","DCT",'ENGAGEMENTS 2026'!C748))</f>
        <v/>
      </c>
      <c r="B747" t="str">
        <f>IF(ISBLANK('ENGAGEMENTS 2026'!C748),"",'ENGAGEMENTS 2026'!D748)</f>
        <v/>
      </c>
      <c r="C747" t="str">
        <f>IF(ISBLANK('ENGAGEMENTS 2026'!C748),"",'ENGAGEMENTS 2026'!E748)</f>
        <v/>
      </c>
      <c r="D747" t="str">
        <f>IF(ISBLANK('ENGAGEMENTS 2026'!C748),"",'ENGAGEMENTS 2026'!G748)</f>
        <v/>
      </c>
      <c r="E747" t="str">
        <f>IF(ISBLANK('ENGAGEMENTS 2026'!C748),"",'ENGAGEMENTS 2026'!I748)</f>
        <v/>
      </c>
      <c r="F747" t="str">
        <f>IF(ISBLANK('ENGAGEMENTS 2026'!C748),"",'ENGAGEMENTS 2026'!J748)</f>
        <v/>
      </c>
      <c r="G747" t="str">
        <f>IF(ISBLANK('ENGAGEMENTS 2026'!C748),"",'ENGAGEMENTS 2026'!M748)</f>
        <v/>
      </c>
      <c r="H747" t="str">
        <f>IF(ISBLANK('ENGAGEMENTS 2026'!C748),"",'ENGAGEMENTS 2026'!AF748)</f>
        <v/>
      </c>
      <c r="I747" t="str">
        <f>IF(ISBLANK('ENGAGEMENTS 2026'!C748),"",'ENGAGEMENTS 2026'!H748)</f>
        <v/>
      </c>
      <c r="J747" s="72" t="str">
        <f>IF(ISBLANK('ENGAGEMENTS 2026'!C748),"",IF(AND(OR($E747="INFRUCTUEUX",$E747="ANNULE"),$C747="AOO-M"),'ENGAGEMENTS 2026'!P748,IF($H747="EN COURS DE PREENGAGEMENT",'ENGAGEMENTS 2026'!O748,IF($H747="PREENGAGE",IF($E747="ATTRIBUE",'ENGAGEMENTS 2026'!AE748,'ENGAGEMENTS 2026'!O748),'ENGAGEMENTS 2026'!AE748))))</f>
        <v/>
      </c>
      <c r="K747" s="97" t="str">
        <f>IF(ISBLANK('ENGAGEMENTS 2026'!W748),"",'ENGAGEMENTS 2026'!W748)</f>
        <v/>
      </c>
      <c r="L747" s="73" t="str">
        <f t="shared" ca="1" si="22"/>
        <v/>
      </c>
      <c r="M747" t="str">
        <f t="shared" si="23"/>
        <v/>
      </c>
      <c r="N747" t="str">
        <f>IF(ISBLANK('ENGAGEMENTS 2026'!C748),"",'ENGAGEMENTS 2026'!L748)</f>
        <v/>
      </c>
      <c r="O747" t="str">
        <f>IF(ISBLANK('ENGAGEMENTS 2026'!C748),"",'ENGAGEMENTS 2026'!M748)</f>
        <v/>
      </c>
      <c r="P747" t="str">
        <f>IF(ISBLANK('ENGAGEMENTS 2026'!C748),"",'ENGAGEMENTS 2026'!K748)</f>
        <v/>
      </c>
      <c r="Q747" t="str">
        <f>IF($A747="","",IF(OR($E747="INFRUCTUEUX",$E747="ANNULE"),$A747&amp;"|"&amp;(COUNTIFS($A$2:$A747,$A747,$E$2:$E747,"INFRUCTUEUX")+COUNTIFS($A$2:$A747,$A747,$E$2:$E747,"ANNULE")),""))</f>
        <v/>
      </c>
    </row>
    <row r="748" spans="1:17" x14ac:dyDescent="0.25">
      <c r="A748" t="str">
        <f>IF(ISBLANK('ENGAGEMENTS 2026'!C749),"",IF('ENGAGEMENTS 2026'!C749="DTSI","DCT",'ENGAGEMENTS 2026'!C749))</f>
        <v/>
      </c>
      <c r="B748" t="str">
        <f>IF(ISBLANK('ENGAGEMENTS 2026'!C749),"",'ENGAGEMENTS 2026'!D749)</f>
        <v/>
      </c>
      <c r="C748" t="str">
        <f>IF(ISBLANK('ENGAGEMENTS 2026'!C749),"",'ENGAGEMENTS 2026'!E749)</f>
        <v/>
      </c>
      <c r="D748" t="str">
        <f>IF(ISBLANK('ENGAGEMENTS 2026'!C749),"",'ENGAGEMENTS 2026'!G749)</f>
        <v/>
      </c>
      <c r="E748" t="str">
        <f>IF(ISBLANK('ENGAGEMENTS 2026'!C749),"",'ENGAGEMENTS 2026'!I749)</f>
        <v/>
      </c>
      <c r="F748" t="str">
        <f>IF(ISBLANK('ENGAGEMENTS 2026'!C749),"",'ENGAGEMENTS 2026'!J749)</f>
        <v/>
      </c>
      <c r="G748" t="str">
        <f>IF(ISBLANK('ENGAGEMENTS 2026'!C749),"",'ENGAGEMENTS 2026'!M749)</f>
        <v/>
      </c>
      <c r="H748" t="str">
        <f>IF(ISBLANK('ENGAGEMENTS 2026'!C749),"",'ENGAGEMENTS 2026'!AF749)</f>
        <v/>
      </c>
      <c r="I748" t="str">
        <f>IF(ISBLANK('ENGAGEMENTS 2026'!C749),"",'ENGAGEMENTS 2026'!H749)</f>
        <v/>
      </c>
      <c r="J748" s="72" t="str">
        <f>IF(ISBLANK('ENGAGEMENTS 2026'!C749),"",IF(AND(OR($E748="INFRUCTUEUX",$E748="ANNULE"),$C748="AOO-M"),'ENGAGEMENTS 2026'!P749,IF($H748="EN COURS DE PREENGAGEMENT",'ENGAGEMENTS 2026'!O749,IF($H748="PREENGAGE",IF($E748="ATTRIBUE",'ENGAGEMENTS 2026'!AE749,'ENGAGEMENTS 2026'!O749),'ENGAGEMENTS 2026'!AE749))))</f>
        <v/>
      </c>
      <c r="K748" s="97" t="str">
        <f>IF(ISBLANK('ENGAGEMENTS 2026'!W749),"",'ENGAGEMENTS 2026'!W749)</f>
        <v/>
      </c>
      <c r="L748" s="73" t="str">
        <f t="shared" ca="1" si="22"/>
        <v/>
      </c>
      <c r="M748" t="str">
        <f t="shared" si="23"/>
        <v/>
      </c>
      <c r="N748" t="str">
        <f>IF(ISBLANK('ENGAGEMENTS 2026'!C749),"",'ENGAGEMENTS 2026'!L749)</f>
        <v/>
      </c>
      <c r="O748" t="str">
        <f>IF(ISBLANK('ENGAGEMENTS 2026'!C749),"",'ENGAGEMENTS 2026'!M749)</f>
        <v/>
      </c>
      <c r="P748" t="str">
        <f>IF(ISBLANK('ENGAGEMENTS 2026'!C749),"",'ENGAGEMENTS 2026'!K749)</f>
        <v/>
      </c>
      <c r="Q748" t="str">
        <f>IF($A748="","",IF(OR($E748="INFRUCTUEUX",$E748="ANNULE"),$A748&amp;"|"&amp;(COUNTIFS($A$2:$A748,$A748,$E$2:$E748,"INFRUCTUEUX")+COUNTIFS($A$2:$A748,$A748,$E$2:$E748,"ANNULE")),""))</f>
        <v/>
      </c>
    </row>
    <row r="749" spans="1:17" x14ac:dyDescent="0.25">
      <c r="A749" t="str">
        <f>IF(ISBLANK('ENGAGEMENTS 2026'!C750),"",IF('ENGAGEMENTS 2026'!C750="DTSI","DCT",'ENGAGEMENTS 2026'!C750))</f>
        <v/>
      </c>
      <c r="B749" t="str">
        <f>IF(ISBLANK('ENGAGEMENTS 2026'!C750),"",'ENGAGEMENTS 2026'!D750)</f>
        <v/>
      </c>
      <c r="C749" t="str">
        <f>IF(ISBLANK('ENGAGEMENTS 2026'!C750),"",'ENGAGEMENTS 2026'!E750)</f>
        <v/>
      </c>
      <c r="D749" t="str">
        <f>IF(ISBLANK('ENGAGEMENTS 2026'!C750),"",'ENGAGEMENTS 2026'!G750)</f>
        <v/>
      </c>
      <c r="E749" t="str">
        <f>IF(ISBLANK('ENGAGEMENTS 2026'!C750),"",'ENGAGEMENTS 2026'!I750)</f>
        <v/>
      </c>
      <c r="F749" t="str">
        <f>IF(ISBLANK('ENGAGEMENTS 2026'!C750),"",'ENGAGEMENTS 2026'!J750)</f>
        <v/>
      </c>
      <c r="G749" t="str">
        <f>IF(ISBLANK('ENGAGEMENTS 2026'!C750),"",'ENGAGEMENTS 2026'!M750)</f>
        <v/>
      </c>
      <c r="H749" t="str">
        <f>IF(ISBLANK('ENGAGEMENTS 2026'!C750),"",'ENGAGEMENTS 2026'!AF750)</f>
        <v/>
      </c>
      <c r="I749" t="str">
        <f>IF(ISBLANK('ENGAGEMENTS 2026'!C750),"",'ENGAGEMENTS 2026'!H750)</f>
        <v/>
      </c>
      <c r="J749" s="72" t="str">
        <f>IF(ISBLANK('ENGAGEMENTS 2026'!C750),"",IF(AND(OR($E749="INFRUCTUEUX",$E749="ANNULE"),$C749="AOO-M"),'ENGAGEMENTS 2026'!P750,IF($H749="EN COURS DE PREENGAGEMENT",'ENGAGEMENTS 2026'!O750,IF($H749="PREENGAGE",IF($E749="ATTRIBUE",'ENGAGEMENTS 2026'!AE750,'ENGAGEMENTS 2026'!O750),'ENGAGEMENTS 2026'!AE750))))</f>
        <v/>
      </c>
      <c r="K749" s="97" t="str">
        <f>IF(ISBLANK('ENGAGEMENTS 2026'!W750),"",'ENGAGEMENTS 2026'!W750)</f>
        <v/>
      </c>
      <c r="L749" s="73" t="str">
        <f t="shared" ca="1" si="22"/>
        <v/>
      </c>
      <c r="M749" t="str">
        <f t="shared" si="23"/>
        <v/>
      </c>
      <c r="N749" t="str">
        <f>IF(ISBLANK('ENGAGEMENTS 2026'!C750),"",'ENGAGEMENTS 2026'!L750)</f>
        <v/>
      </c>
      <c r="O749" t="str">
        <f>IF(ISBLANK('ENGAGEMENTS 2026'!C750),"",'ENGAGEMENTS 2026'!M750)</f>
        <v/>
      </c>
      <c r="P749" t="str">
        <f>IF(ISBLANK('ENGAGEMENTS 2026'!C750),"",'ENGAGEMENTS 2026'!K750)</f>
        <v/>
      </c>
      <c r="Q749" t="str">
        <f>IF($A749="","",IF(OR($E749="INFRUCTUEUX",$E749="ANNULE"),$A749&amp;"|"&amp;(COUNTIFS($A$2:$A749,$A749,$E$2:$E749,"INFRUCTUEUX")+COUNTIFS($A$2:$A749,$A749,$E$2:$E749,"ANNULE")),""))</f>
        <v/>
      </c>
    </row>
    <row r="750" spans="1:17" x14ac:dyDescent="0.25">
      <c r="A750" t="str">
        <f>IF(ISBLANK('ENGAGEMENTS 2026'!C751),"",IF('ENGAGEMENTS 2026'!C751="DTSI","DCT",'ENGAGEMENTS 2026'!C751))</f>
        <v/>
      </c>
      <c r="B750" t="str">
        <f>IF(ISBLANK('ENGAGEMENTS 2026'!C751),"",'ENGAGEMENTS 2026'!D751)</f>
        <v/>
      </c>
      <c r="C750" t="str">
        <f>IF(ISBLANK('ENGAGEMENTS 2026'!C751),"",'ENGAGEMENTS 2026'!E751)</f>
        <v/>
      </c>
      <c r="D750" t="str">
        <f>IF(ISBLANK('ENGAGEMENTS 2026'!C751),"",'ENGAGEMENTS 2026'!G751)</f>
        <v/>
      </c>
      <c r="E750" t="str">
        <f>IF(ISBLANK('ENGAGEMENTS 2026'!C751),"",'ENGAGEMENTS 2026'!I751)</f>
        <v/>
      </c>
      <c r="F750" t="str">
        <f>IF(ISBLANK('ENGAGEMENTS 2026'!C751),"",'ENGAGEMENTS 2026'!J751)</f>
        <v/>
      </c>
      <c r="G750" t="str">
        <f>IF(ISBLANK('ENGAGEMENTS 2026'!C751),"",'ENGAGEMENTS 2026'!M751)</f>
        <v/>
      </c>
      <c r="H750" t="str">
        <f>IF(ISBLANK('ENGAGEMENTS 2026'!C751),"",'ENGAGEMENTS 2026'!AF751)</f>
        <v/>
      </c>
      <c r="I750" t="str">
        <f>IF(ISBLANK('ENGAGEMENTS 2026'!C751),"",'ENGAGEMENTS 2026'!H751)</f>
        <v/>
      </c>
      <c r="J750" s="72" t="str">
        <f>IF(ISBLANK('ENGAGEMENTS 2026'!C751),"",IF(AND(OR($E750="INFRUCTUEUX",$E750="ANNULE"),$C750="AOO-M"),'ENGAGEMENTS 2026'!P751,IF($H750="EN COURS DE PREENGAGEMENT",'ENGAGEMENTS 2026'!O751,IF($H750="PREENGAGE",IF($E750="ATTRIBUE",'ENGAGEMENTS 2026'!AE751,'ENGAGEMENTS 2026'!O751),'ENGAGEMENTS 2026'!AE751))))</f>
        <v/>
      </c>
      <c r="K750" s="97" t="str">
        <f>IF(ISBLANK('ENGAGEMENTS 2026'!W751),"",'ENGAGEMENTS 2026'!W751)</f>
        <v/>
      </c>
      <c r="L750" s="73" t="str">
        <f t="shared" ca="1" si="22"/>
        <v/>
      </c>
      <c r="M750" t="str">
        <f t="shared" si="23"/>
        <v/>
      </c>
      <c r="N750" t="str">
        <f>IF(ISBLANK('ENGAGEMENTS 2026'!C751),"",'ENGAGEMENTS 2026'!L751)</f>
        <v/>
      </c>
      <c r="O750" t="str">
        <f>IF(ISBLANK('ENGAGEMENTS 2026'!C751),"",'ENGAGEMENTS 2026'!M751)</f>
        <v/>
      </c>
      <c r="P750" t="str">
        <f>IF(ISBLANK('ENGAGEMENTS 2026'!C751),"",'ENGAGEMENTS 2026'!K751)</f>
        <v/>
      </c>
      <c r="Q750" t="str">
        <f>IF($A750="","",IF(OR($E750="INFRUCTUEUX",$E750="ANNULE"),$A750&amp;"|"&amp;(COUNTIFS($A$2:$A750,$A750,$E$2:$E750,"INFRUCTUEUX")+COUNTIFS($A$2:$A750,$A750,$E$2:$E750,"ANNULE")),""))</f>
        <v/>
      </c>
    </row>
    <row r="751" spans="1:17" x14ac:dyDescent="0.25">
      <c r="A751" t="str">
        <f>IF(ISBLANK('ENGAGEMENTS 2026'!C752),"",IF('ENGAGEMENTS 2026'!C752="DTSI","DCT",'ENGAGEMENTS 2026'!C752))</f>
        <v/>
      </c>
      <c r="B751" t="str">
        <f>IF(ISBLANK('ENGAGEMENTS 2026'!C752),"",'ENGAGEMENTS 2026'!D752)</f>
        <v/>
      </c>
      <c r="C751" t="str">
        <f>IF(ISBLANK('ENGAGEMENTS 2026'!C752),"",'ENGAGEMENTS 2026'!E752)</f>
        <v/>
      </c>
      <c r="D751" t="str">
        <f>IF(ISBLANK('ENGAGEMENTS 2026'!C752),"",'ENGAGEMENTS 2026'!G752)</f>
        <v/>
      </c>
      <c r="E751" t="str">
        <f>IF(ISBLANK('ENGAGEMENTS 2026'!C752),"",'ENGAGEMENTS 2026'!I752)</f>
        <v/>
      </c>
      <c r="F751" t="str">
        <f>IF(ISBLANK('ENGAGEMENTS 2026'!C752),"",'ENGAGEMENTS 2026'!J752)</f>
        <v/>
      </c>
      <c r="G751" t="str">
        <f>IF(ISBLANK('ENGAGEMENTS 2026'!C752),"",'ENGAGEMENTS 2026'!M752)</f>
        <v/>
      </c>
      <c r="H751" t="str">
        <f>IF(ISBLANK('ENGAGEMENTS 2026'!C752),"",'ENGAGEMENTS 2026'!AF752)</f>
        <v/>
      </c>
      <c r="I751" t="str">
        <f>IF(ISBLANK('ENGAGEMENTS 2026'!C752),"",'ENGAGEMENTS 2026'!H752)</f>
        <v/>
      </c>
      <c r="J751" s="72" t="str">
        <f>IF(ISBLANK('ENGAGEMENTS 2026'!C752),"",IF(AND(OR($E751="INFRUCTUEUX",$E751="ANNULE"),$C751="AOO-M"),'ENGAGEMENTS 2026'!P752,IF($H751="EN COURS DE PREENGAGEMENT",'ENGAGEMENTS 2026'!O752,IF($H751="PREENGAGE",IF($E751="ATTRIBUE",'ENGAGEMENTS 2026'!AE752,'ENGAGEMENTS 2026'!O752),'ENGAGEMENTS 2026'!AE752))))</f>
        <v/>
      </c>
      <c r="K751" s="97" t="str">
        <f>IF(ISBLANK('ENGAGEMENTS 2026'!W752),"",'ENGAGEMENTS 2026'!W752)</f>
        <v/>
      </c>
      <c r="L751" s="73" t="str">
        <f t="shared" ca="1" si="22"/>
        <v/>
      </c>
      <c r="M751" t="str">
        <f t="shared" si="23"/>
        <v/>
      </c>
      <c r="N751" t="str">
        <f>IF(ISBLANK('ENGAGEMENTS 2026'!C752),"",'ENGAGEMENTS 2026'!L752)</f>
        <v/>
      </c>
      <c r="O751" t="str">
        <f>IF(ISBLANK('ENGAGEMENTS 2026'!C752),"",'ENGAGEMENTS 2026'!M752)</f>
        <v/>
      </c>
      <c r="P751" t="str">
        <f>IF(ISBLANK('ENGAGEMENTS 2026'!C752),"",'ENGAGEMENTS 2026'!K752)</f>
        <v/>
      </c>
      <c r="Q751" t="str">
        <f>IF($A751="","",IF(OR($E751="INFRUCTUEUX",$E751="ANNULE"),$A751&amp;"|"&amp;(COUNTIFS($A$2:$A751,$A751,$E$2:$E751,"INFRUCTUEUX")+COUNTIFS($A$2:$A751,$A751,$E$2:$E751,"ANNULE")),""))</f>
        <v/>
      </c>
    </row>
    <row r="752" spans="1:17" x14ac:dyDescent="0.25">
      <c r="A752" t="str">
        <f>IF(ISBLANK('ENGAGEMENTS 2026'!C753),"",IF('ENGAGEMENTS 2026'!C753="DTSI","DCT",'ENGAGEMENTS 2026'!C753))</f>
        <v/>
      </c>
      <c r="B752" t="str">
        <f>IF(ISBLANK('ENGAGEMENTS 2026'!C753),"",'ENGAGEMENTS 2026'!D753)</f>
        <v/>
      </c>
      <c r="C752" t="str">
        <f>IF(ISBLANK('ENGAGEMENTS 2026'!C753),"",'ENGAGEMENTS 2026'!E753)</f>
        <v/>
      </c>
      <c r="D752" t="str">
        <f>IF(ISBLANK('ENGAGEMENTS 2026'!C753),"",'ENGAGEMENTS 2026'!G753)</f>
        <v/>
      </c>
      <c r="E752" t="str">
        <f>IF(ISBLANK('ENGAGEMENTS 2026'!C753),"",'ENGAGEMENTS 2026'!I753)</f>
        <v/>
      </c>
      <c r="F752" t="str">
        <f>IF(ISBLANK('ENGAGEMENTS 2026'!C753),"",'ENGAGEMENTS 2026'!J753)</f>
        <v/>
      </c>
      <c r="G752" t="str">
        <f>IF(ISBLANK('ENGAGEMENTS 2026'!C753),"",'ENGAGEMENTS 2026'!M753)</f>
        <v/>
      </c>
      <c r="H752" t="str">
        <f>IF(ISBLANK('ENGAGEMENTS 2026'!C753),"",'ENGAGEMENTS 2026'!AF753)</f>
        <v/>
      </c>
      <c r="I752" t="str">
        <f>IF(ISBLANK('ENGAGEMENTS 2026'!C753),"",'ENGAGEMENTS 2026'!H753)</f>
        <v/>
      </c>
      <c r="J752" s="72" t="str">
        <f>IF(ISBLANK('ENGAGEMENTS 2026'!C753),"",IF(AND(OR($E752="INFRUCTUEUX",$E752="ANNULE"),$C752="AOO-M"),'ENGAGEMENTS 2026'!P753,IF($H752="EN COURS DE PREENGAGEMENT",'ENGAGEMENTS 2026'!O753,IF($H752="PREENGAGE",IF($E752="ATTRIBUE",'ENGAGEMENTS 2026'!AE753,'ENGAGEMENTS 2026'!O753),'ENGAGEMENTS 2026'!AE753))))</f>
        <v/>
      </c>
      <c r="K752" s="97" t="str">
        <f>IF(ISBLANK('ENGAGEMENTS 2026'!W753),"",'ENGAGEMENTS 2026'!W753)</f>
        <v/>
      </c>
      <c r="L752" s="73" t="str">
        <f t="shared" ca="1" si="22"/>
        <v/>
      </c>
      <c r="M752" t="str">
        <f t="shared" si="23"/>
        <v/>
      </c>
      <c r="N752" t="str">
        <f>IF(ISBLANK('ENGAGEMENTS 2026'!C753),"",'ENGAGEMENTS 2026'!L753)</f>
        <v/>
      </c>
      <c r="O752" t="str">
        <f>IF(ISBLANK('ENGAGEMENTS 2026'!C753),"",'ENGAGEMENTS 2026'!M753)</f>
        <v/>
      </c>
      <c r="P752" t="str">
        <f>IF(ISBLANK('ENGAGEMENTS 2026'!C753),"",'ENGAGEMENTS 2026'!K753)</f>
        <v/>
      </c>
      <c r="Q752" t="str">
        <f>IF($A752="","",IF(OR($E752="INFRUCTUEUX",$E752="ANNULE"),$A752&amp;"|"&amp;(COUNTIFS($A$2:$A752,$A752,$E$2:$E752,"INFRUCTUEUX")+COUNTIFS($A$2:$A752,$A752,$E$2:$E752,"ANNULE")),""))</f>
        <v/>
      </c>
    </row>
    <row r="753" spans="1:17" x14ac:dyDescent="0.25">
      <c r="A753" t="str">
        <f>IF(ISBLANK('ENGAGEMENTS 2026'!C754),"",IF('ENGAGEMENTS 2026'!C754="DTSI","DCT",'ENGAGEMENTS 2026'!C754))</f>
        <v/>
      </c>
      <c r="B753" t="str">
        <f>IF(ISBLANK('ENGAGEMENTS 2026'!C754),"",'ENGAGEMENTS 2026'!D754)</f>
        <v/>
      </c>
      <c r="C753" t="str">
        <f>IF(ISBLANK('ENGAGEMENTS 2026'!C754),"",'ENGAGEMENTS 2026'!E754)</f>
        <v/>
      </c>
      <c r="D753" t="str">
        <f>IF(ISBLANK('ENGAGEMENTS 2026'!C754),"",'ENGAGEMENTS 2026'!G754)</f>
        <v/>
      </c>
      <c r="E753" t="str">
        <f>IF(ISBLANK('ENGAGEMENTS 2026'!C754),"",'ENGAGEMENTS 2026'!I754)</f>
        <v/>
      </c>
      <c r="F753" t="str">
        <f>IF(ISBLANK('ENGAGEMENTS 2026'!C754),"",'ENGAGEMENTS 2026'!J754)</f>
        <v/>
      </c>
      <c r="G753" t="str">
        <f>IF(ISBLANK('ENGAGEMENTS 2026'!C754),"",'ENGAGEMENTS 2026'!M754)</f>
        <v/>
      </c>
      <c r="H753" t="str">
        <f>IF(ISBLANK('ENGAGEMENTS 2026'!C754),"",'ENGAGEMENTS 2026'!AF754)</f>
        <v/>
      </c>
      <c r="I753" t="str">
        <f>IF(ISBLANK('ENGAGEMENTS 2026'!C754),"",'ENGAGEMENTS 2026'!H754)</f>
        <v/>
      </c>
      <c r="J753" s="72" t="str">
        <f>IF(ISBLANK('ENGAGEMENTS 2026'!C754),"",IF(AND(OR($E753="INFRUCTUEUX",$E753="ANNULE"),$C753="AOO-M"),'ENGAGEMENTS 2026'!P754,IF($H753="EN COURS DE PREENGAGEMENT",'ENGAGEMENTS 2026'!O754,IF($H753="PREENGAGE",IF($E753="ATTRIBUE",'ENGAGEMENTS 2026'!AE754,'ENGAGEMENTS 2026'!O754),'ENGAGEMENTS 2026'!AE754))))</f>
        <v/>
      </c>
      <c r="K753" s="97" t="str">
        <f>IF(ISBLANK('ENGAGEMENTS 2026'!W754),"",'ENGAGEMENTS 2026'!W754)</f>
        <v/>
      </c>
      <c r="L753" s="73" t="str">
        <f t="shared" ca="1" si="22"/>
        <v/>
      </c>
      <c r="M753" t="str">
        <f t="shared" si="23"/>
        <v/>
      </c>
      <c r="N753" t="str">
        <f>IF(ISBLANK('ENGAGEMENTS 2026'!C754),"",'ENGAGEMENTS 2026'!L754)</f>
        <v/>
      </c>
      <c r="O753" t="str">
        <f>IF(ISBLANK('ENGAGEMENTS 2026'!C754),"",'ENGAGEMENTS 2026'!M754)</f>
        <v/>
      </c>
      <c r="P753" t="str">
        <f>IF(ISBLANK('ENGAGEMENTS 2026'!C754),"",'ENGAGEMENTS 2026'!K754)</f>
        <v/>
      </c>
      <c r="Q753" t="str">
        <f>IF($A753="","",IF(OR($E753="INFRUCTUEUX",$E753="ANNULE"),$A753&amp;"|"&amp;(COUNTIFS($A$2:$A753,$A753,$E$2:$E753,"INFRUCTUEUX")+COUNTIFS($A$2:$A753,$A753,$E$2:$E753,"ANNULE")),""))</f>
        <v/>
      </c>
    </row>
    <row r="754" spans="1:17" x14ac:dyDescent="0.25">
      <c r="A754" t="str">
        <f>IF(ISBLANK('ENGAGEMENTS 2026'!C755),"",IF('ENGAGEMENTS 2026'!C755="DTSI","DCT",'ENGAGEMENTS 2026'!C755))</f>
        <v/>
      </c>
      <c r="B754" t="str">
        <f>IF(ISBLANK('ENGAGEMENTS 2026'!C755),"",'ENGAGEMENTS 2026'!D755)</f>
        <v/>
      </c>
      <c r="C754" t="str">
        <f>IF(ISBLANK('ENGAGEMENTS 2026'!C755),"",'ENGAGEMENTS 2026'!E755)</f>
        <v/>
      </c>
      <c r="D754" t="str">
        <f>IF(ISBLANK('ENGAGEMENTS 2026'!C755),"",'ENGAGEMENTS 2026'!G755)</f>
        <v/>
      </c>
      <c r="E754" t="str">
        <f>IF(ISBLANK('ENGAGEMENTS 2026'!C755),"",'ENGAGEMENTS 2026'!I755)</f>
        <v/>
      </c>
      <c r="F754" t="str">
        <f>IF(ISBLANK('ENGAGEMENTS 2026'!C755),"",'ENGAGEMENTS 2026'!J755)</f>
        <v/>
      </c>
      <c r="G754" t="str">
        <f>IF(ISBLANK('ENGAGEMENTS 2026'!C755),"",'ENGAGEMENTS 2026'!M755)</f>
        <v/>
      </c>
      <c r="H754" t="str">
        <f>IF(ISBLANK('ENGAGEMENTS 2026'!C755),"",'ENGAGEMENTS 2026'!AF755)</f>
        <v/>
      </c>
      <c r="I754" t="str">
        <f>IF(ISBLANK('ENGAGEMENTS 2026'!C755),"",'ENGAGEMENTS 2026'!H755)</f>
        <v/>
      </c>
      <c r="J754" s="72" t="str">
        <f>IF(ISBLANK('ENGAGEMENTS 2026'!C755),"",IF(AND(OR($E754="INFRUCTUEUX",$E754="ANNULE"),$C754="AOO-M"),'ENGAGEMENTS 2026'!P755,IF($H754="EN COURS DE PREENGAGEMENT",'ENGAGEMENTS 2026'!O755,IF($H754="PREENGAGE",IF($E754="ATTRIBUE",'ENGAGEMENTS 2026'!AE755,'ENGAGEMENTS 2026'!O755),'ENGAGEMENTS 2026'!AE755))))</f>
        <v/>
      </c>
      <c r="K754" s="97" t="str">
        <f>IF(ISBLANK('ENGAGEMENTS 2026'!W755),"",'ENGAGEMENTS 2026'!W755)</f>
        <v/>
      </c>
      <c r="L754" s="73" t="str">
        <f t="shared" ca="1" si="22"/>
        <v/>
      </c>
      <c r="M754" t="str">
        <f t="shared" si="23"/>
        <v/>
      </c>
      <c r="N754" t="str">
        <f>IF(ISBLANK('ENGAGEMENTS 2026'!C755),"",'ENGAGEMENTS 2026'!L755)</f>
        <v/>
      </c>
      <c r="O754" t="str">
        <f>IF(ISBLANK('ENGAGEMENTS 2026'!C755),"",'ENGAGEMENTS 2026'!M755)</f>
        <v/>
      </c>
      <c r="P754" t="str">
        <f>IF(ISBLANK('ENGAGEMENTS 2026'!C755),"",'ENGAGEMENTS 2026'!K755)</f>
        <v/>
      </c>
      <c r="Q754" t="str">
        <f>IF($A754="","",IF(OR($E754="INFRUCTUEUX",$E754="ANNULE"),$A754&amp;"|"&amp;(COUNTIFS($A$2:$A754,$A754,$E$2:$E754,"INFRUCTUEUX")+COUNTIFS($A$2:$A754,$A754,$E$2:$E754,"ANNULE")),""))</f>
        <v/>
      </c>
    </row>
    <row r="755" spans="1:17" x14ac:dyDescent="0.25">
      <c r="A755" t="str">
        <f>IF(ISBLANK('ENGAGEMENTS 2026'!C756),"",IF('ENGAGEMENTS 2026'!C756="DTSI","DCT",'ENGAGEMENTS 2026'!C756))</f>
        <v/>
      </c>
      <c r="B755" t="str">
        <f>IF(ISBLANK('ENGAGEMENTS 2026'!C756),"",'ENGAGEMENTS 2026'!D756)</f>
        <v/>
      </c>
      <c r="C755" t="str">
        <f>IF(ISBLANK('ENGAGEMENTS 2026'!C756),"",'ENGAGEMENTS 2026'!E756)</f>
        <v/>
      </c>
      <c r="D755" t="str">
        <f>IF(ISBLANK('ENGAGEMENTS 2026'!C756),"",'ENGAGEMENTS 2026'!G756)</f>
        <v/>
      </c>
      <c r="E755" t="str">
        <f>IF(ISBLANK('ENGAGEMENTS 2026'!C756),"",'ENGAGEMENTS 2026'!I756)</f>
        <v/>
      </c>
      <c r="F755" t="str">
        <f>IF(ISBLANK('ENGAGEMENTS 2026'!C756),"",'ENGAGEMENTS 2026'!J756)</f>
        <v/>
      </c>
      <c r="G755" t="str">
        <f>IF(ISBLANK('ENGAGEMENTS 2026'!C756),"",'ENGAGEMENTS 2026'!M756)</f>
        <v/>
      </c>
      <c r="H755" t="str">
        <f>IF(ISBLANK('ENGAGEMENTS 2026'!C756),"",'ENGAGEMENTS 2026'!AF756)</f>
        <v/>
      </c>
      <c r="I755" t="str">
        <f>IF(ISBLANK('ENGAGEMENTS 2026'!C756),"",'ENGAGEMENTS 2026'!H756)</f>
        <v/>
      </c>
      <c r="J755" s="72" t="str">
        <f>IF(ISBLANK('ENGAGEMENTS 2026'!C756),"",IF(AND(OR($E755="INFRUCTUEUX",$E755="ANNULE"),$C755="AOO-M"),'ENGAGEMENTS 2026'!P756,IF($H755="EN COURS DE PREENGAGEMENT",'ENGAGEMENTS 2026'!O756,IF($H755="PREENGAGE",IF($E755="ATTRIBUE",'ENGAGEMENTS 2026'!AE756,'ENGAGEMENTS 2026'!O756),'ENGAGEMENTS 2026'!AE756))))</f>
        <v/>
      </c>
      <c r="K755" s="97" t="str">
        <f>IF(ISBLANK('ENGAGEMENTS 2026'!W756),"",'ENGAGEMENTS 2026'!W756)</f>
        <v/>
      </c>
      <c r="L755" s="73" t="str">
        <f t="shared" ca="1" si="22"/>
        <v/>
      </c>
      <c r="M755" t="str">
        <f t="shared" si="23"/>
        <v/>
      </c>
      <c r="N755" t="str">
        <f>IF(ISBLANK('ENGAGEMENTS 2026'!C756),"",'ENGAGEMENTS 2026'!L756)</f>
        <v/>
      </c>
      <c r="O755" t="str">
        <f>IF(ISBLANK('ENGAGEMENTS 2026'!C756),"",'ENGAGEMENTS 2026'!M756)</f>
        <v/>
      </c>
      <c r="P755" t="str">
        <f>IF(ISBLANK('ENGAGEMENTS 2026'!C756),"",'ENGAGEMENTS 2026'!K756)</f>
        <v/>
      </c>
      <c r="Q755" t="str">
        <f>IF($A755="","",IF(OR($E755="INFRUCTUEUX",$E755="ANNULE"),$A755&amp;"|"&amp;(COUNTIFS($A$2:$A755,$A755,$E$2:$E755,"INFRUCTUEUX")+COUNTIFS($A$2:$A755,$A755,$E$2:$E755,"ANNULE")),""))</f>
        <v/>
      </c>
    </row>
    <row r="756" spans="1:17" x14ac:dyDescent="0.25">
      <c r="A756" t="str">
        <f>IF(ISBLANK('ENGAGEMENTS 2026'!C757),"",IF('ENGAGEMENTS 2026'!C757="DTSI","DCT",'ENGAGEMENTS 2026'!C757))</f>
        <v/>
      </c>
      <c r="B756" t="str">
        <f>IF(ISBLANK('ENGAGEMENTS 2026'!C757),"",'ENGAGEMENTS 2026'!D757)</f>
        <v/>
      </c>
      <c r="C756" t="str">
        <f>IF(ISBLANK('ENGAGEMENTS 2026'!C757),"",'ENGAGEMENTS 2026'!E757)</f>
        <v/>
      </c>
      <c r="D756" t="str">
        <f>IF(ISBLANK('ENGAGEMENTS 2026'!C757),"",'ENGAGEMENTS 2026'!G757)</f>
        <v/>
      </c>
      <c r="E756" t="str">
        <f>IF(ISBLANK('ENGAGEMENTS 2026'!C757),"",'ENGAGEMENTS 2026'!I757)</f>
        <v/>
      </c>
      <c r="F756" t="str">
        <f>IF(ISBLANK('ENGAGEMENTS 2026'!C757),"",'ENGAGEMENTS 2026'!J757)</f>
        <v/>
      </c>
      <c r="G756" t="str">
        <f>IF(ISBLANK('ENGAGEMENTS 2026'!C757),"",'ENGAGEMENTS 2026'!M757)</f>
        <v/>
      </c>
      <c r="H756" t="str">
        <f>IF(ISBLANK('ENGAGEMENTS 2026'!C757),"",'ENGAGEMENTS 2026'!AF757)</f>
        <v/>
      </c>
      <c r="I756" t="str">
        <f>IF(ISBLANK('ENGAGEMENTS 2026'!C757),"",'ENGAGEMENTS 2026'!H757)</f>
        <v/>
      </c>
      <c r="J756" s="72" t="str">
        <f>IF(ISBLANK('ENGAGEMENTS 2026'!C757),"",IF(AND(OR($E756="INFRUCTUEUX",$E756="ANNULE"),$C756="AOO-M"),'ENGAGEMENTS 2026'!P757,IF($H756="EN COURS DE PREENGAGEMENT",'ENGAGEMENTS 2026'!O757,IF($H756="PREENGAGE",IF($E756="ATTRIBUE",'ENGAGEMENTS 2026'!AE757,'ENGAGEMENTS 2026'!O757),'ENGAGEMENTS 2026'!AE757))))</f>
        <v/>
      </c>
      <c r="K756" s="97" t="str">
        <f>IF(ISBLANK('ENGAGEMENTS 2026'!W757),"",'ENGAGEMENTS 2026'!W757)</f>
        <v/>
      </c>
      <c r="L756" s="73" t="str">
        <f t="shared" ca="1" si="22"/>
        <v/>
      </c>
      <c r="M756" t="str">
        <f t="shared" si="23"/>
        <v/>
      </c>
      <c r="N756" t="str">
        <f>IF(ISBLANK('ENGAGEMENTS 2026'!C757),"",'ENGAGEMENTS 2026'!L757)</f>
        <v/>
      </c>
      <c r="O756" t="str">
        <f>IF(ISBLANK('ENGAGEMENTS 2026'!C757),"",'ENGAGEMENTS 2026'!M757)</f>
        <v/>
      </c>
      <c r="P756" t="str">
        <f>IF(ISBLANK('ENGAGEMENTS 2026'!C757),"",'ENGAGEMENTS 2026'!K757)</f>
        <v/>
      </c>
      <c r="Q756" t="str">
        <f>IF($A756="","",IF(OR($E756="INFRUCTUEUX",$E756="ANNULE"),$A756&amp;"|"&amp;(COUNTIFS($A$2:$A756,$A756,$E$2:$E756,"INFRUCTUEUX")+COUNTIFS($A$2:$A756,$A756,$E$2:$E756,"ANNULE")),""))</f>
        <v/>
      </c>
    </row>
    <row r="757" spans="1:17" x14ac:dyDescent="0.25">
      <c r="A757" t="str">
        <f>IF(ISBLANK('ENGAGEMENTS 2026'!C758),"",IF('ENGAGEMENTS 2026'!C758="DTSI","DCT",'ENGAGEMENTS 2026'!C758))</f>
        <v/>
      </c>
      <c r="B757" t="str">
        <f>IF(ISBLANK('ENGAGEMENTS 2026'!C758),"",'ENGAGEMENTS 2026'!D758)</f>
        <v/>
      </c>
      <c r="C757" t="str">
        <f>IF(ISBLANK('ENGAGEMENTS 2026'!C758),"",'ENGAGEMENTS 2026'!E758)</f>
        <v/>
      </c>
      <c r="D757" t="str">
        <f>IF(ISBLANK('ENGAGEMENTS 2026'!C758),"",'ENGAGEMENTS 2026'!G758)</f>
        <v/>
      </c>
      <c r="E757" t="str">
        <f>IF(ISBLANK('ENGAGEMENTS 2026'!C758),"",'ENGAGEMENTS 2026'!I758)</f>
        <v/>
      </c>
      <c r="F757" t="str">
        <f>IF(ISBLANK('ENGAGEMENTS 2026'!C758),"",'ENGAGEMENTS 2026'!J758)</f>
        <v/>
      </c>
      <c r="G757" t="str">
        <f>IF(ISBLANK('ENGAGEMENTS 2026'!C758),"",'ENGAGEMENTS 2026'!M758)</f>
        <v/>
      </c>
      <c r="H757" t="str">
        <f>IF(ISBLANK('ENGAGEMENTS 2026'!C758),"",'ENGAGEMENTS 2026'!AF758)</f>
        <v/>
      </c>
      <c r="I757" t="str">
        <f>IF(ISBLANK('ENGAGEMENTS 2026'!C758),"",'ENGAGEMENTS 2026'!H758)</f>
        <v/>
      </c>
      <c r="J757" s="72" t="str">
        <f>IF(ISBLANK('ENGAGEMENTS 2026'!C758),"",IF(AND(OR($E757="INFRUCTUEUX",$E757="ANNULE"),$C757="AOO-M"),'ENGAGEMENTS 2026'!P758,IF($H757="EN COURS DE PREENGAGEMENT",'ENGAGEMENTS 2026'!O758,IF($H757="PREENGAGE",IF($E757="ATTRIBUE",'ENGAGEMENTS 2026'!AE758,'ENGAGEMENTS 2026'!O758),'ENGAGEMENTS 2026'!AE758))))</f>
        <v/>
      </c>
      <c r="K757" s="97" t="str">
        <f>IF(ISBLANK('ENGAGEMENTS 2026'!W758),"",'ENGAGEMENTS 2026'!W758)</f>
        <v/>
      </c>
      <c r="L757" s="73" t="str">
        <f t="shared" ca="1" si="22"/>
        <v/>
      </c>
      <c r="M757" t="str">
        <f t="shared" si="23"/>
        <v/>
      </c>
      <c r="N757" t="str">
        <f>IF(ISBLANK('ENGAGEMENTS 2026'!C758),"",'ENGAGEMENTS 2026'!L758)</f>
        <v/>
      </c>
      <c r="O757" t="str">
        <f>IF(ISBLANK('ENGAGEMENTS 2026'!C758),"",'ENGAGEMENTS 2026'!M758)</f>
        <v/>
      </c>
      <c r="P757" t="str">
        <f>IF(ISBLANK('ENGAGEMENTS 2026'!C758),"",'ENGAGEMENTS 2026'!K758)</f>
        <v/>
      </c>
      <c r="Q757" t="str">
        <f>IF($A757="","",IF(OR($E757="INFRUCTUEUX",$E757="ANNULE"),$A757&amp;"|"&amp;(COUNTIFS($A$2:$A757,$A757,$E$2:$E757,"INFRUCTUEUX")+COUNTIFS($A$2:$A757,$A757,$E$2:$E757,"ANNULE")),""))</f>
        <v/>
      </c>
    </row>
    <row r="758" spans="1:17" x14ac:dyDescent="0.25">
      <c r="A758" t="str">
        <f>IF(ISBLANK('ENGAGEMENTS 2026'!C759),"",IF('ENGAGEMENTS 2026'!C759="DTSI","DCT",'ENGAGEMENTS 2026'!C759))</f>
        <v/>
      </c>
      <c r="B758" t="str">
        <f>IF(ISBLANK('ENGAGEMENTS 2026'!C759),"",'ENGAGEMENTS 2026'!D759)</f>
        <v/>
      </c>
      <c r="C758" t="str">
        <f>IF(ISBLANK('ENGAGEMENTS 2026'!C759),"",'ENGAGEMENTS 2026'!E759)</f>
        <v/>
      </c>
      <c r="D758" t="str">
        <f>IF(ISBLANK('ENGAGEMENTS 2026'!C759),"",'ENGAGEMENTS 2026'!G759)</f>
        <v/>
      </c>
      <c r="E758" t="str">
        <f>IF(ISBLANK('ENGAGEMENTS 2026'!C759),"",'ENGAGEMENTS 2026'!I759)</f>
        <v/>
      </c>
      <c r="F758" t="str">
        <f>IF(ISBLANK('ENGAGEMENTS 2026'!C759),"",'ENGAGEMENTS 2026'!J759)</f>
        <v/>
      </c>
      <c r="G758" t="str">
        <f>IF(ISBLANK('ENGAGEMENTS 2026'!C759),"",'ENGAGEMENTS 2026'!M759)</f>
        <v/>
      </c>
      <c r="H758" t="str">
        <f>IF(ISBLANK('ENGAGEMENTS 2026'!C759),"",'ENGAGEMENTS 2026'!AF759)</f>
        <v/>
      </c>
      <c r="I758" t="str">
        <f>IF(ISBLANK('ENGAGEMENTS 2026'!C759),"",'ENGAGEMENTS 2026'!H759)</f>
        <v/>
      </c>
      <c r="J758" s="72" t="str">
        <f>IF(ISBLANK('ENGAGEMENTS 2026'!C759),"",IF(AND(OR($E758="INFRUCTUEUX",$E758="ANNULE"),$C758="AOO-M"),'ENGAGEMENTS 2026'!P759,IF($H758="EN COURS DE PREENGAGEMENT",'ENGAGEMENTS 2026'!O759,IF($H758="PREENGAGE",IF($E758="ATTRIBUE",'ENGAGEMENTS 2026'!AE759,'ENGAGEMENTS 2026'!O759),'ENGAGEMENTS 2026'!AE759))))</f>
        <v/>
      </c>
      <c r="K758" s="97" t="str">
        <f>IF(ISBLANK('ENGAGEMENTS 2026'!W759),"",'ENGAGEMENTS 2026'!W759)</f>
        <v/>
      </c>
      <c r="L758" s="73" t="str">
        <f t="shared" ca="1" si="22"/>
        <v/>
      </c>
      <c r="M758" t="str">
        <f t="shared" si="23"/>
        <v/>
      </c>
      <c r="N758" t="str">
        <f>IF(ISBLANK('ENGAGEMENTS 2026'!C759),"",'ENGAGEMENTS 2026'!L759)</f>
        <v/>
      </c>
      <c r="O758" t="str">
        <f>IF(ISBLANK('ENGAGEMENTS 2026'!C759),"",'ENGAGEMENTS 2026'!M759)</f>
        <v/>
      </c>
      <c r="P758" t="str">
        <f>IF(ISBLANK('ENGAGEMENTS 2026'!C759),"",'ENGAGEMENTS 2026'!K759)</f>
        <v/>
      </c>
      <c r="Q758" t="str">
        <f>IF($A758="","",IF(OR($E758="INFRUCTUEUX",$E758="ANNULE"),$A758&amp;"|"&amp;(COUNTIFS($A$2:$A758,$A758,$E$2:$E758,"INFRUCTUEUX")+COUNTIFS($A$2:$A758,$A758,$E$2:$E758,"ANNULE")),""))</f>
        <v/>
      </c>
    </row>
    <row r="759" spans="1:17" x14ac:dyDescent="0.25">
      <c r="A759" t="str">
        <f>IF(ISBLANK('ENGAGEMENTS 2026'!C760),"",IF('ENGAGEMENTS 2026'!C760="DTSI","DCT",'ENGAGEMENTS 2026'!C760))</f>
        <v/>
      </c>
      <c r="B759" t="str">
        <f>IF(ISBLANK('ENGAGEMENTS 2026'!C760),"",'ENGAGEMENTS 2026'!D760)</f>
        <v/>
      </c>
      <c r="C759" t="str">
        <f>IF(ISBLANK('ENGAGEMENTS 2026'!C760),"",'ENGAGEMENTS 2026'!E760)</f>
        <v/>
      </c>
      <c r="D759" t="str">
        <f>IF(ISBLANK('ENGAGEMENTS 2026'!C760),"",'ENGAGEMENTS 2026'!G760)</f>
        <v/>
      </c>
      <c r="E759" t="str">
        <f>IF(ISBLANK('ENGAGEMENTS 2026'!C760),"",'ENGAGEMENTS 2026'!I760)</f>
        <v/>
      </c>
      <c r="F759" t="str">
        <f>IF(ISBLANK('ENGAGEMENTS 2026'!C760),"",'ENGAGEMENTS 2026'!J760)</f>
        <v/>
      </c>
      <c r="G759" t="str">
        <f>IF(ISBLANK('ENGAGEMENTS 2026'!C760),"",'ENGAGEMENTS 2026'!M760)</f>
        <v/>
      </c>
      <c r="H759" t="str">
        <f>IF(ISBLANK('ENGAGEMENTS 2026'!C760),"",'ENGAGEMENTS 2026'!AF760)</f>
        <v/>
      </c>
      <c r="I759" t="str">
        <f>IF(ISBLANK('ENGAGEMENTS 2026'!C760),"",'ENGAGEMENTS 2026'!H760)</f>
        <v/>
      </c>
      <c r="J759" s="72" t="str">
        <f>IF(ISBLANK('ENGAGEMENTS 2026'!C760),"",IF(AND(OR($E759="INFRUCTUEUX",$E759="ANNULE"),$C759="AOO-M"),'ENGAGEMENTS 2026'!P760,IF($H759="EN COURS DE PREENGAGEMENT",'ENGAGEMENTS 2026'!O760,IF($H759="PREENGAGE",IF($E759="ATTRIBUE",'ENGAGEMENTS 2026'!AE760,'ENGAGEMENTS 2026'!O760),'ENGAGEMENTS 2026'!AE760))))</f>
        <v/>
      </c>
      <c r="K759" s="97" t="str">
        <f>IF(ISBLANK('ENGAGEMENTS 2026'!W760),"",'ENGAGEMENTS 2026'!W760)</f>
        <v/>
      </c>
      <c r="L759" s="73" t="str">
        <f t="shared" ca="1" si="22"/>
        <v/>
      </c>
      <c r="M759" t="str">
        <f t="shared" si="23"/>
        <v/>
      </c>
      <c r="N759" t="str">
        <f>IF(ISBLANK('ENGAGEMENTS 2026'!C760),"",'ENGAGEMENTS 2026'!L760)</f>
        <v/>
      </c>
      <c r="O759" t="str">
        <f>IF(ISBLANK('ENGAGEMENTS 2026'!C760),"",'ENGAGEMENTS 2026'!M760)</f>
        <v/>
      </c>
      <c r="P759" t="str">
        <f>IF(ISBLANK('ENGAGEMENTS 2026'!C760),"",'ENGAGEMENTS 2026'!K760)</f>
        <v/>
      </c>
      <c r="Q759" t="str">
        <f>IF($A759="","",IF(OR($E759="INFRUCTUEUX",$E759="ANNULE"),$A759&amp;"|"&amp;(COUNTIFS($A$2:$A759,$A759,$E$2:$E759,"INFRUCTUEUX")+COUNTIFS($A$2:$A759,$A759,$E$2:$E759,"ANNULE")),""))</f>
        <v/>
      </c>
    </row>
    <row r="760" spans="1:17" x14ac:dyDescent="0.25">
      <c r="A760" t="str">
        <f>IF(ISBLANK('ENGAGEMENTS 2026'!C761),"",IF('ENGAGEMENTS 2026'!C761="DTSI","DCT",'ENGAGEMENTS 2026'!C761))</f>
        <v/>
      </c>
      <c r="B760" t="str">
        <f>IF(ISBLANK('ENGAGEMENTS 2026'!C761),"",'ENGAGEMENTS 2026'!D761)</f>
        <v/>
      </c>
      <c r="C760" t="str">
        <f>IF(ISBLANK('ENGAGEMENTS 2026'!C761),"",'ENGAGEMENTS 2026'!E761)</f>
        <v/>
      </c>
      <c r="D760" t="str">
        <f>IF(ISBLANK('ENGAGEMENTS 2026'!C761),"",'ENGAGEMENTS 2026'!G761)</f>
        <v/>
      </c>
      <c r="E760" t="str">
        <f>IF(ISBLANK('ENGAGEMENTS 2026'!C761),"",'ENGAGEMENTS 2026'!I761)</f>
        <v/>
      </c>
      <c r="F760" t="str">
        <f>IF(ISBLANK('ENGAGEMENTS 2026'!C761),"",'ENGAGEMENTS 2026'!J761)</f>
        <v/>
      </c>
      <c r="G760" t="str">
        <f>IF(ISBLANK('ENGAGEMENTS 2026'!C761),"",'ENGAGEMENTS 2026'!M761)</f>
        <v/>
      </c>
      <c r="H760" t="str">
        <f>IF(ISBLANK('ENGAGEMENTS 2026'!C761),"",'ENGAGEMENTS 2026'!AF761)</f>
        <v/>
      </c>
      <c r="I760" t="str">
        <f>IF(ISBLANK('ENGAGEMENTS 2026'!C761),"",'ENGAGEMENTS 2026'!H761)</f>
        <v/>
      </c>
      <c r="J760" s="72" t="str">
        <f>IF(ISBLANK('ENGAGEMENTS 2026'!C761),"",IF(AND(OR($E760="INFRUCTUEUX",$E760="ANNULE"),$C760="AOO-M"),'ENGAGEMENTS 2026'!P761,IF($H760="EN COURS DE PREENGAGEMENT",'ENGAGEMENTS 2026'!O761,IF($H760="PREENGAGE",IF($E760="ATTRIBUE",'ENGAGEMENTS 2026'!AE761,'ENGAGEMENTS 2026'!O761),'ENGAGEMENTS 2026'!AE761))))</f>
        <v/>
      </c>
      <c r="K760" s="97" t="str">
        <f>IF(ISBLANK('ENGAGEMENTS 2026'!W761),"",'ENGAGEMENTS 2026'!W761)</f>
        <v/>
      </c>
      <c r="L760" s="73" t="str">
        <f t="shared" ca="1" si="22"/>
        <v/>
      </c>
      <c r="M760" t="str">
        <f t="shared" si="23"/>
        <v/>
      </c>
      <c r="N760" t="str">
        <f>IF(ISBLANK('ENGAGEMENTS 2026'!C761),"",'ENGAGEMENTS 2026'!L761)</f>
        <v/>
      </c>
      <c r="O760" t="str">
        <f>IF(ISBLANK('ENGAGEMENTS 2026'!C761),"",'ENGAGEMENTS 2026'!M761)</f>
        <v/>
      </c>
      <c r="P760" t="str">
        <f>IF(ISBLANK('ENGAGEMENTS 2026'!C761),"",'ENGAGEMENTS 2026'!K761)</f>
        <v/>
      </c>
      <c r="Q760" t="str">
        <f>IF($A760="","",IF(OR($E760="INFRUCTUEUX",$E760="ANNULE"),$A760&amp;"|"&amp;(COUNTIFS($A$2:$A760,$A760,$E$2:$E760,"INFRUCTUEUX")+COUNTIFS($A$2:$A760,$A760,$E$2:$E760,"ANNULE")),""))</f>
        <v/>
      </c>
    </row>
    <row r="761" spans="1:17" x14ac:dyDescent="0.25">
      <c r="A761" t="str">
        <f>IF(ISBLANK('ENGAGEMENTS 2026'!C762),"",IF('ENGAGEMENTS 2026'!C762="DTSI","DCT",'ENGAGEMENTS 2026'!C762))</f>
        <v/>
      </c>
      <c r="B761" t="str">
        <f>IF(ISBLANK('ENGAGEMENTS 2026'!C762),"",'ENGAGEMENTS 2026'!D762)</f>
        <v/>
      </c>
      <c r="C761" t="str">
        <f>IF(ISBLANK('ENGAGEMENTS 2026'!C762),"",'ENGAGEMENTS 2026'!E762)</f>
        <v/>
      </c>
      <c r="D761" t="str">
        <f>IF(ISBLANK('ENGAGEMENTS 2026'!C762),"",'ENGAGEMENTS 2026'!G762)</f>
        <v/>
      </c>
      <c r="E761" t="str">
        <f>IF(ISBLANK('ENGAGEMENTS 2026'!C762),"",'ENGAGEMENTS 2026'!I762)</f>
        <v/>
      </c>
      <c r="F761" t="str">
        <f>IF(ISBLANK('ENGAGEMENTS 2026'!C762),"",'ENGAGEMENTS 2026'!J762)</f>
        <v/>
      </c>
      <c r="G761" t="str">
        <f>IF(ISBLANK('ENGAGEMENTS 2026'!C762),"",'ENGAGEMENTS 2026'!M762)</f>
        <v/>
      </c>
      <c r="H761" t="str">
        <f>IF(ISBLANK('ENGAGEMENTS 2026'!C762),"",'ENGAGEMENTS 2026'!AF762)</f>
        <v/>
      </c>
      <c r="I761" t="str">
        <f>IF(ISBLANK('ENGAGEMENTS 2026'!C762),"",'ENGAGEMENTS 2026'!H762)</f>
        <v/>
      </c>
      <c r="J761" s="72" t="str">
        <f>IF(ISBLANK('ENGAGEMENTS 2026'!C762),"",IF(AND(OR($E761="INFRUCTUEUX",$E761="ANNULE"),$C761="AOO-M"),'ENGAGEMENTS 2026'!P762,IF($H761="EN COURS DE PREENGAGEMENT",'ENGAGEMENTS 2026'!O762,IF($H761="PREENGAGE",IF($E761="ATTRIBUE",'ENGAGEMENTS 2026'!AE762,'ENGAGEMENTS 2026'!O762),'ENGAGEMENTS 2026'!AE762))))</f>
        <v/>
      </c>
      <c r="K761" s="97" t="str">
        <f>IF(ISBLANK('ENGAGEMENTS 2026'!W762),"",'ENGAGEMENTS 2026'!W762)</f>
        <v/>
      </c>
      <c r="L761" s="73" t="str">
        <f t="shared" ca="1" si="22"/>
        <v/>
      </c>
      <c r="M761" t="str">
        <f t="shared" si="23"/>
        <v/>
      </c>
      <c r="N761" t="str">
        <f>IF(ISBLANK('ENGAGEMENTS 2026'!C762),"",'ENGAGEMENTS 2026'!L762)</f>
        <v/>
      </c>
      <c r="O761" t="str">
        <f>IF(ISBLANK('ENGAGEMENTS 2026'!C762),"",'ENGAGEMENTS 2026'!M762)</f>
        <v/>
      </c>
      <c r="P761" t="str">
        <f>IF(ISBLANK('ENGAGEMENTS 2026'!C762),"",'ENGAGEMENTS 2026'!K762)</f>
        <v/>
      </c>
      <c r="Q761" t="str">
        <f>IF($A761="","",IF(OR($E761="INFRUCTUEUX",$E761="ANNULE"),$A761&amp;"|"&amp;(COUNTIFS($A$2:$A761,$A761,$E$2:$E761,"INFRUCTUEUX")+COUNTIFS($A$2:$A761,$A761,$E$2:$E761,"ANNULE")),""))</f>
        <v/>
      </c>
    </row>
    <row r="762" spans="1:17" x14ac:dyDescent="0.25">
      <c r="A762" t="str">
        <f>IF(ISBLANK('ENGAGEMENTS 2026'!C763),"",IF('ENGAGEMENTS 2026'!C763="DTSI","DCT",'ENGAGEMENTS 2026'!C763))</f>
        <v/>
      </c>
      <c r="B762" t="str">
        <f>IF(ISBLANK('ENGAGEMENTS 2026'!C763),"",'ENGAGEMENTS 2026'!D763)</f>
        <v/>
      </c>
      <c r="C762" t="str">
        <f>IF(ISBLANK('ENGAGEMENTS 2026'!C763),"",'ENGAGEMENTS 2026'!E763)</f>
        <v/>
      </c>
      <c r="D762" t="str">
        <f>IF(ISBLANK('ENGAGEMENTS 2026'!C763),"",'ENGAGEMENTS 2026'!G763)</f>
        <v/>
      </c>
      <c r="E762" t="str">
        <f>IF(ISBLANK('ENGAGEMENTS 2026'!C763),"",'ENGAGEMENTS 2026'!I763)</f>
        <v/>
      </c>
      <c r="F762" t="str">
        <f>IF(ISBLANK('ENGAGEMENTS 2026'!C763),"",'ENGAGEMENTS 2026'!J763)</f>
        <v/>
      </c>
      <c r="G762" t="str">
        <f>IF(ISBLANK('ENGAGEMENTS 2026'!C763),"",'ENGAGEMENTS 2026'!M763)</f>
        <v/>
      </c>
      <c r="H762" t="str">
        <f>IF(ISBLANK('ENGAGEMENTS 2026'!C763),"",'ENGAGEMENTS 2026'!AF763)</f>
        <v/>
      </c>
      <c r="I762" t="str">
        <f>IF(ISBLANK('ENGAGEMENTS 2026'!C763),"",'ENGAGEMENTS 2026'!H763)</f>
        <v/>
      </c>
      <c r="J762" s="72" t="str">
        <f>IF(ISBLANK('ENGAGEMENTS 2026'!C763),"",IF(AND(OR($E762="INFRUCTUEUX",$E762="ANNULE"),$C762="AOO-M"),'ENGAGEMENTS 2026'!P763,IF($H762="EN COURS DE PREENGAGEMENT",'ENGAGEMENTS 2026'!O763,IF($H762="PREENGAGE",IF($E762="ATTRIBUE",'ENGAGEMENTS 2026'!AE763,'ENGAGEMENTS 2026'!O763),'ENGAGEMENTS 2026'!AE763))))</f>
        <v/>
      </c>
      <c r="K762" s="97" t="str">
        <f>IF(ISBLANK('ENGAGEMENTS 2026'!W763),"",'ENGAGEMENTS 2026'!W763)</f>
        <v/>
      </c>
      <c r="L762" s="73" t="str">
        <f t="shared" ca="1" si="22"/>
        <v/>
      </c>
      <c r="M762" t="str">
        <f t="shared" si="23"/>
        <v/>
      </c>
      <c r="N762" t="str">
        <f>IF(ISBLANK('ENGAGEMENTS 2026'!C763),"",'ENGAGEMENTS 2026'!L763)</f>
        <v/>
      </c>
      <c r="O762" t="str">
        <f>IF(ISBLANK('ENGAGEMENTS 2026'!C763),"",'ENGAGEMENTS 2026'!M763)</f>
        <v/>
      </c>
      <c r="P762" t="str">
        <f>IF(ISBLANK('ENGAGEMENTS 2026'!C763),"",'ENGAGEMENTS 2026'!K763)</f>
        <v/>
      </c>
      <c r="Q762" t="str">
        <f>IF($A762="","",IF(OR($E762="INFRUCTUEUX",$E762="ANNULE"),$A762&amp;"|"&amp;(COUNTIFS($A$2:$A762,$A762,$E$2:$E762,"INFRUCTUEUX")+COUNTIFS($A$2:$A762,$A762,$E$2:$E762,"ANNULE")),""))</f>
        <v/>
      </c>
    </row>
    <row r="763" spans="1:17" x14ac:dyDescent="0.25">
      <c r="A763" t="str">
        <f>IF(ISBLANK('ENGAGEMENTS 2026'!C764),"",IF('ENGAGEMENTS 2026'!C764="DTSI","DCT",'ENGAGEMENTS 2026'!C764))</f>
        <v/>
      </c>
      <c r="B763" t="str">
        <f>IF(ISBLANK('ENGAGEMENTS 2026'!C764),"",'ENGAGEMENTS 2026'!D764)</f>
        <v/>
      </c>
      <c r="C763" t="str">
        <f>IF(ISBLANK('ENGAGEMENTS 2026'!C764),"",'ENGAGEMENTS 2026'!E764)</f>
        <v/>
      </c>
      <c r="D763" t="str">
        <f>IF(ISBLANK('ENGAGEMENTS 2026'!C764),"",'ENGAGEMENTS 2026'!G764)</f>
        <v/>
      </c>
      <c r="E763" t="str">
        <f>IF(ISBLANK('ENGAGEMENTS 2026'!C764),"",'ENGAGEMENTS 2026'!I764)</f>
        <v/>
      </c>
      <c r="F763" t="str">
        <f>IF(ISBLANK('ENGAGEMENTS 2026'!C764),"",'ENGAGEMENTS 2026'!J764)</f>
        <v/>
      </c>
      <c r="G763" t="str">
        <f>IF(ISBLANK('ENGAGEMENTS 2026'!C764),"",'ENGAGEMENTS 2026'!M764)</f>
        <v/>
      </c>
      <c r="H763" t="str">
        <f>IF(ISBLANK('ENGAGEMENTS 2026'!C764),"",'ENGAGEMENTS 2026'!AF764)</f>
        <v/>
      </c>
      <c r="I763" t="str">
        <f>IF(ISBLANK('ENGAGEMENTS 2026'!C764),"",'ENGAGEMENTS 2026'!H764)</f>
        <v/>
      </c>
      <c r="J763" s="72" t="str">
        <f>IF(ISBLANK('ENGAGEMENTS 2026'!C764),"",IF(AND(OR($E763="INFRUCTUEUX",$E763="ANNULE"),$C763="AOO-M"),'ENGAGEMENTS 2026'!P764,IF($H763="EN COURS DE PREENGAGEMENT",'ENGAGEMENTS 2026'!O764,IF($H763="PREENGAGE",IF($E763="ATTRIBUE",'ENGAGEMENTS 2026'!AE764,'ENGAGEMENTS 2026'!O764),'ENGAGEMENTS 2026'!AE764))))</f>
        <v/>
      </c>
      <c r="K763" s="97" t="str">
        <f>IF(ISBLANK('ENGAGEMENTS 2026'!W764),"",'ENGAGEMENTS 2026'!W764)</f>
        <v/>
      </c>
      <c r="L763" s="73" t="str">
        <f t="shared" ca="1" si="22"/>
        <v/>
      </c>
      <c r="M763" t="str">
        <f t="shared" si="23"/>
        <v/>
      </c>
      <c r="N763" t="str">
        <f>IF(ISBLANK('ENGAGEMENTS 2026'!C764),"",'ENGAGEMENTS 2026'!L764)</f>
        <v/>
      </c>
      <c r="O763" t="str">
        <f>IF(ISBLANK('ENGAGEMENTS 2026'!C764),"",'ENGAGEMENTS 2026'!M764)</f>
        <v/>
      </c>
      <c r="P763" t="str">
        <f>IF(ISBLANK('ENGAGEMENTS 2026'!C764),"",'ENGAGEMENTS 2026'!K764)</f>
        <v/>
      </c>
      <c r="Q763" t="str">
        <f>IF($A763="","",IF(OR($E763="INFRUCTUEUX",$E763="ANNULE"),$A763&amp;"|"&amp;(COUNTIFS($A$2:$A763,$A763,$E$2:$E763,"INFRUCTUEUX")+COUNTIFS($A$2:$A763,$A763,$E$2:$E763,"ANNULE")),""))</f>
        <v/>
      </c>
    </row>
    <row r="764" spans="1:17" x14ac:dyDescent="0.25">
      <c r="A764" t="str">
        <f>IF(ISBLANK('ENGAGEMENTS 2026'!C765),"",IF('ENGAGEMENTS 2026'!C765="DTSI","DCT",'ENGAGEMENTS 2026'!C765))</f>
        <v/>
      </c>
      <c r="B764" t="str">
        <f>IF(ISBLANK('ENGAGEMENTS 2026'!C765),"",'ENGAGEMENTS 2026'!D765)</f>
        <v/>
      </c>
      <c r="C764" t="str">
        <f>IF(ISBLANK('ENGAGEMENTS 2026'!C765),"",'ENGAGEMENTS 2026'!E765)</f>
        <v/>
      </c>
      <c r="D764" t="str">
        <f>IF(ISBLANK('ENGAGEMENTS 2026'!C765),"",'ENGAGEMENTS 2026'!G765)</f>
        <v/>
      </c>
      <c r="E764" t="str">
        <f>IF(ISBLANK('ENGAGEMENTS 2026'!C765),"",'ENGAGEMENTS 2026'!I765)</f>
        <v/>
      </c>
      <c r="F764" t="str">
        <f>IF(ISBLANK('ENGAGEMENTS 2026'!C765),"",'ENGAGEMENTS 2026'!J765)</f>
        <v/>
      </c>
      <c r="G764" t="str">
        <f>IF(ISBLANK('ENGAGEMENTS 2026'!C765),"",'ENGAGEMENTS 2026'!M765)</f>
        <v/>
      </c>
      <c r="H764" t="str">
        <f>IF(ISBLANK('ENGAGEMENTS 2026'!C765),"",'ENGAGEMENTS 2026'!AF765)</f>
        <v/>
      </c>
      <c r="I764" t="str">
        <f>IF(ISBLANK('ENGAGEMENTS 2026'!C765),"",'ENGAGEMENTS 2026'!H765)</f>
        <v/>
      </c>
      <c r="J764" s="72" t="str">
        <f>IF(ISBLANK('ENGAGEMENTS 2026'!C765),"",IF(AND(OR($E764="INFRUCTUEUX",$E764="ANNULE"),$C764="AOO-M"),'ENGAGEMENTS 2026'!P765,IF($H764="EN COURS DE PREENGAGEMENT",'ENGAGEMENTS 2026'!O765,IF($H764="PREENGAGE",IF($E764="ATTRIBUE",'ENGAGEMENTS 2026'!AE765,'ENGAGEMENTS 2026'!O765),'ENGAGEMENTS 2026'!AE765))))</f>
        <v/>
      </c>
      <c r="K764" s="97" t="str">
        <f>IF(ISBLANK('ENGAGEMENTS 2026'!W765),"",'ENGAGEMENTS 2026'!W765)</f>
        <v/>
      </c>
      <c r="L764" s="73" t="str">
        <f t="shared" ca="1" si="22"/>
        <v/>
      </c>
      <c r="M764" t="str">
        <f t="shared" si="23"/>
        <v/>
      </c>
      <c r="N764" t="str">
        <f>IF(ISBLANK('ENGAGEMENTS 2026'!C765),"",'ENGAGEMENTS 2026'!L765)</f>
        <v/>
      </c>
      <c r="O764" t="str">
        <f>IF(ISBLANK('ENGAGEMENTS 2026'!C765),"",'ENGAGEMENTS 2026'!M765)</f>
        <v/>
      </c>
      <c r="P764" t="str">
        <f>IF(ISBLANK('ENGAGEMENTS 2026'!C765),"",'ENGAGEMENTS 2026'!K765)</f>
        <v/>
      </c>
      <c r="Q764" t="str">
        <f>IF($A764="","",IF(OR($E764="INFRUCTUEUX",$E764="ANNULE"),$A764&amp;"|"&amp;(COUNTIFS($A$2:$A764,$A764,$E$2:$E764,"INFRUCTUEUX")+COUNTIFS($A$2:$A764,$A764,$E$2:$E764,"ANNULE")),""))</f>
        <v/>
      </c>
    </row>
    <row r="765" spans="1:17" x14ac:dyDescent="0.25">
      <c r="A765" t="str">
        <f>IF(ISBLANK('ENGAGEMENTS 2026'!C766),"",IF('ENGAGEMENTS 2026'!C766="DTSI","DCT",'ENGAGEMENTS 2026'!C766))</f>
        <v/>
      </c>
      <c r="B765" t="str">
        <f>IF(ISBLANK('ENGAGEMENTS 2026'!C766),"",'ENGAGEMENTS 2026'!D766)</f>
        <v/>
      </c>
      <c r="C765" t="str">
        <f>IF(ISBLANK('ENGAGEMENTS 2026'!C766),"",'ENGAGEMENTS 2026'!E766)</f>
        <v/>
      </c>
      <c r="D765" t="str">
        <f>IF(ISBLANK('ENGAGEMENTS 2026'!C766),"",'ENGAGEMENTS 2026'!G766)</f>
        <v/>
      </c>
      <c r="E765" t="str">
        <f>IF(ISBLANK('ENGAGEMENTS 2026'!C766),"",'ENGAGEMENTS 2026'!I766)</f>
        <v/>
      </c>
      <c r="F765" t="str">
        <f>IF(ISBLANK('ENGAGEMENTS 2026'!C766),"",'ENGAGEMENTS 2026'!J766)</f>
        <v/>
      </c>
      <c r="G765" t="str">
        <f>IF(ISBLANK('ENGAGEMENTS 2026'!C766),"",'ENGAGEMENTS 2026'!M766)</f>
        <v/>
      </c>
      <c r="H765" t="str">
        <f>IF(ISBLANK('ENGAGEMENTS 2026'!C766),"",'ENGAGEMENTS 2026'!AF766)</f>
        <v/>
      </c>
      <c r="I765" t="str">
        <f>IF(ISBLANK('ENGAGEMENTS 2026'!C766),"",'ENGAGEMENTS 2026'!H766)</f>
        <v/>
      </c>
      <c r="J765" s="72" t="str">
        <f>IF(ISBLANK('ENGAGEMENTS 2026'!C766),"",IF(AND(OR($E765="INFRUCTUEUX",$E765="ANNULE"),$C765="AOO-M"),'ENGAGEMENTS 2026'!P766,IF($H765="EN COURS DE PREENGAGEMENT",'ENGAGEMENTS 2026'!O766,IF($H765="PREENGAGE",IF($E765="ATTRIBUE",'ENGAGEMENTS 2026'!AE766,'ENGAGEMENTS 2026'!O766),'ENGAGEMENTS 2026'!AE766))))</f>
        <v/>
      </c>
      <c r="K765" s="97" t="str">
        <f>IF(ISBLANK('ENGAGEMENTS 2026'!W766),"",'ENGAGEMENTS 2026'!W766)</f>
        <v/>
      </c>
      <c r="L765" s="73" t="str">
        <f t="shared" ca="1" si="22"/>
        <v/>
      </c>
      <c r="M765" t="str">
        <f t="shared" si="23"/>
        <v/>
      </c>
      <c r="N765" t="str">
        <f>IF(ISBLANK('ENGAGEMENTS 2026'!C766),"",'ENGAGEMENTS 2026'!L766)</f>
        <v/>
      </c>
      <c r="O765" t="str">
        <f>IF(ISBLANK('ENGAGEMENTS 2026'!C766),"",'ENGAGEMENTS 2026'!M766)</f>
        <v/>
      </c>
      <c r="P765" t="str">
        <f>IF(ISBLANK('ENGAGEMENTS 2026'!C766),"",'ENGAGEMENTS 2026'!K766)</f>
        <v/>
      </c>
      <c r="Q765" t="str">
        <f>IF($A765="","",IF(OR($E765="INFRUCTUEUX",$E765="ANNULE"),$A765&amp;"|"&amp;(COUNTIFS($A$2:$A765,$A765,$E$2:$E765,"INFRUCTUEUX")+COUNTIFS($A$2:$A765,$A765,$E$2:$E765,"ANNULE")),""))</f>
        <v/>
      </c>
    </row>
    <row r="766" spans="1:17" x14ac:dyDescent="0.25">
      <c r="A766" t="str">
        <f>IF(ISBLANK('ENGAGEMENTS 2026'!C767),"",IF('ENGAGEMENTS 2026'!C767="DTSI","DCT",'ENGAGEMENTS 2026'!C767))</f>
        <v/>
      </c>
      <c r="B766" t="str">
        <f>IF(ISBLANK('ENGAGEMENTS 2026'!C767),"",'ENGAGEMENTS 2026'!D767)</f>
        <v/>
      </c>
      <c r="C766" t="str">
        <f>IF(ISBLANK('ENGAGEMENTS 2026'!C767),"",'ENGAGEMENTS 2026'!E767)</f>
        <v/>
      </c>
      <c r="D766" t="str">
        <f>IF(ISBLANK('ENGAGEMENTS 2026'!C767),"",'ENGAGEMENTS 2026'!G767)</f>
        <v/>
      </c>
      <c r="E766" t="str">
        <f>IF(ISBLANK('ENGAGEMENTS 2026'!C767),"",'ENGAGEMENTS 2026'!I767)</f>
        <v/>
      </c>
      <c r="F766" t="str">
        <f>IF(ISBLANK('ENGAGEMENTS 2026'!C767),"",'ENGAGEMENTS 2026'!J767)</f>
        <v/>
      </c>
      <c r="G766" t="str">
        <f>IF(ISBLANK('ENGAGEMENTS 2026'!C767),"",'ENGAGEMENTS 2026'!M767)</f>
        <v/>
      </c>
      <c r="H766" t="str">
        <f>IF(ISBLANK('ENGAGEMENTS 2026'!C767),"",'ENGAGEMENTS 2026'!AF767)</f>
        <v/>
      </c>
      <c r="I766" t="str">
        <f>IF(ISBLANK('ENGAGEMENTS 2026'!C767),"",'ENGAGEMENTS 2026'!H767)</f>
        <v/>
      </c>
      <c r="J766" s="72" t="str">
        <f>IF(ISBLANK('ENGAGEMENTS 2026'!C767),"",IF(AND(OR($E766="INFRUCTUEUX",$E766="ANNULE"),$C766="AOO-M"),'ENGAGEMENTS 2026'!P767,IF($H766="EN COURS DE PREENGAGEMENT",'ENGAGEMENTS 2026'!O767,IF($H766="PREENGAGE",IF($E766="ATTRIBUE",'ENGAGEMENTS 2026'!AE767,'ENGAGEMENTS 2026'!O767),'ENGAGEMENTS 2026'!AE767))))</f>
        <v/>
      </c>
      <c r="K766" s="97" t="str">
        <f>IF(ISBLANK('ENGAGEMENTS 2026'!W767),"",'ENGAGEMENTS 2026'!W767)</f>
        <v/>
      </c>
      <c r="L766" s="73" t="str">
        <f t="shared" ca="1" si="22"/>
        <v/>
      </c>
      <c r="M766" t="str">
        <f t="shared" si="23"/>
        <v/>
      </c>
      <c r="N766" t="str">
        <f>IF(ISBLANK('ENGAGEMENTS 2026'!C767),"",'ENGAGEMENTS 2026'!L767)</f>
        <v/>
      </c>
      <c r="O766" t="str">
        <f>IF(ISBLANK('ENGAGEMENTS 2026'!C767),"",'ENGAGEMENTS 2026'!M767)</f>
        <v/>
      </c>
      <c r="P766" t="str">
        <f>IF(ISBLANK('ENGAGEMENTS 2026'!C767),"",'ENGAGEMENTS 2026'!K767)</f>
        <v/>
      </c>
      <c r="Q766" t="str">
        <f>IF($A766="","",IF(OR($E766="INFRUCTUEUX",$E766="ANNULE"),$A766&amp;"|"&amp;(COUNTIFS($A$2:$A766,$A766,$E$2:$E766,"INFRUCTUEUX")+COUNTIFS($A$2:$A766,$A766,$E$2:$E766,"ANNULE")),""))</f>
        <v/>
      </c>
    </row>
    <row r="767" spans="1:17" x14ac:dyDescent="0.25">
      <c r="A767" t="str">
        <f>IF(ISBLANK('ENGAGEMENTS 2026'!C768),"",IF('ENGAGEMENTS 2026'!C768="DTSI","DCT",'ENGAGEMENTS 2026'!C768))</f>
        <v/>
      </c>
      <c r="B767" t="str">
        <f>IF(ISBLANK('ENGAGEMENTS 2026'!C768),"",'ENGAGEMENTS 2026'!D768)</f>
        <v/>
      </c>
      <c r="C767" t="str">
        <f>IF(ISBLANK('ENGAGEMENTS 2026'!C768),"",'ENGAGEMENTS 2026'!E768)</f>
        <v/>
      </c>
      <c r="D767" t="str">
        <f>IF(ISBLANK('ENGAGEMENTS 2026'!C768),"",'ENGAGEMENTS 2026'!G768)</f>
        <v/>
      </c>
      <c r="E767" t="str">
        <f>IF(ISBLANK('ENGAGEMENTS 2026'!C768),"",'ENGAGEMENTS 2026'!I768)</f>
        <v/>
      </c>
      <c r="F767" t="str">
        <f>IF(ISBLANK('ENGAGEMENTS 2026'!C768),"",'ENGAGEMENTS 2026'!J768)</f>
        <v/>
      </c>
      <c r="G767" t="str">
        <f>IF(ISBLANK('ENGAGEMENTS 2026'!C768),"",'ENGAGEMENTS 2026'!M768)</f>
        <v/>
      </c>
      <c r="H767" t="str">
        <f>IF(ISBLANK('ENGAGEMENTS 2026'!C768),"",'ENGAGEMENTS 2026'!AF768)</f>
        <v/>
      </c>
      <c r="I767" t="str">
        <f>IF(ISBLANK('ENGAGEMENTS 2026'!C768),"",'ENGAGEMENTS 2026'!H768)</f>
        <v/>
      </c>
      <c r="J767" s="72" t="str">
        <f>IF(ISBLANK('ENGAGEMENTS 2026'!C768),"",IF(AND(OR($E767="INFRUCTUEUX",$E767="ANNULE"),$C767="AOO-M"),'ENGAGEMENTS 2026'!P768,IF($H767="EN COURS DE PREENGAGEMENT",'ENGAGEMENTS 2026'!O768,IF($H767="PREENGAGE",IF($E767="ATTRIBUE",'ENGAGEMENTS 2026'!AE768,'ENGAGEMENTS 2026'!O768),'ENGAGEMENTS 2026'!AE768))))</f>
        <v/>
      </c>
      <c r="K767" s="97" t="str">
        <f>IF(ISBLANK('ENGAGEMENTS 2026'!W768),"",'ENGAGEMENTS 2026'!W768)</f>
        <v/>
      </c>
      <c r="L767" s="73" t="str">
        <f t="shared" ca="1" si="22"/>
        <v/>
      </c>
      <c r="M767" t="str">
        <f t="shared" si="23"/>
        <v/>
      </c>
      <c r="N767" t="str">
        <f>IF(ISBLANK('ENGAGEMENTS 2026'!C768),"",'ENGAGEMENTS 2026'!L768)</f>
        <v/>
      </c>
      <c r="O767" t="str">
        <f>IF(ISBLANK('ENGAGEMENTS 2026'!C768),"",'ENGAGEMENTS 2026'!M768)</f>
        <v/>
      </c>
      <c r="P767" t="str">
        <f>IF(ISBLANK('ENGAGEMENTS 2026'!C768),"",'ENGAGEMENTS 2026'!K768)</f>
        <v/>
      </c>
      <c r="Q767" t="str">
        <f>IF($A767="","",IF(OR($E767="INFRUCTUEUX",$E767="ANNULE"),$A767&amp;"|"&amp;(COUNTIFS($A$2:$A767,$A767,$E$2:$E767,"INFRUCTUEUX")+COUNTIFS($A$2:$A767,$A767,$E$2:$E767,"ANNULE")),""))</f>
        <v/>
      </c>
    </row>
    <row r="768" spans="1:17" x14ac:dyDescent="0.25">
      <c r="A768" t="str">
        <f>IF(ISBLANK('ENGAGEMENTS 2026'!C769),"",IF('ENGAGEMENTS 2026'!C769="DTSI","DCT",'ENGAGEMENTS 2026'!C769))</f>
        <v/>
      </c>
      <c r="B768" t="str">
        <f>IF(ISBLANK('ENGAGEMENTS 2026'!C769),"",'ENGAGEMENTS 2026'!D769)</f>
        <v/>
      </c>
      <c r="C768" t="str">
        <f>IF(ISBLANK('ENGAGEMENTS 2026'!C769),"",'ENGAGEMENTS 2026'!E769)</f>
        <v/>
      </c>
      <c r="D768" t="str">
        <f>IF(ISBLANK('ENGAGEMENTS 2026'!C769),"",'ENGAGEMENTS 2026'!G769)</f>
        <v/>
      </c>
      <c r="E768" t="str">
        <f>IF(ISBLANK('ENGAGEMENTS 2026'!C769),"",'ENGAGEMENTS 2026'!I769)</f>
        <v/>
      </c>
      <c r="F768" t="str">
        <f>IF(ISBLANK('ENGAGEMENTS 2026'!C769),"",'ENGAGEMENTS 2026'!J769)</f>
        <v/>
      </c>
      <c r="G768" t="str">
        <f>IF(ISBLANK('ENGAGEMENTS 2026'!C769),"",'ENGAGEMENTS 2026'!M769)</f>
        <v/>
      </c>
      <c r="H768" t="str">
        <f>IF(ISBLANK('ENGAGEMENTS 2026'!C769),"",'ENGAGEMENTS 2026'!AF769)</f>
        <v/>
      </c>
      <c r="I768" t="str">
        <f>IF(ISBLANK('ENGAGEMENTS 2026'!C769),"",'ENGAGEMENTS 2026'!H769)</f>
        <v/>
      </c>
      <c r="J768" s="72" t="str">
        <f>IF(ISBLANK('ENGAGEMENTS 2026'!C769),"",IF(AND(OR($E768="INFRUCTUEUX",$E768="ANNULE"),$C768="AOO-M"),'ENGAGEMENTS 2026'!P769,IF($H768="EN COURS DE PREENGAGEMENT",'ENGAGEMENTS 2026'!O769,IF($H768="PREENGAGE",IF($E768="ATTRIBUE",'ENGAGEMENTS 2026'!AE769,'ENGAGEMENTS 2026'!O769),'ENGAGEMENTS 2026'!AE769))))</f>
        <v/>
      </c>
      <c r="K768" s="97" t="str">
        <f>IF(ISBLANK('ENGAGEMENTS 2026'!W769),"",'ENGAGEMENTS 2026'!W769)</f>
        <v/>
      </c>
      <c r="L768" s="73" t="str">
        <f t="shared" ca="1" si="22"/>
        <v/>
      </c>
      <c r="M768" t="str">
        <f t="shared" si="23"/>
        <v/>
      </c>
      <c r="N768" t="str">
        <f>IF(ISBLANK('ENGAGEMENTS 2026'!C769),"",'ENGAGEMENTS 2026'!L769)</f>
        <v/>
      </c>
      <c r="O768" t="str">
        <f>IF(ISBLANK('ENGAGEMENTS 2026'!C769),"",'ENGAGEMENTS 2026'!M769)</f>
        <v/>
      </c>
      <c r="P768" t="str">
        <f>IF(ISBLANK('ENGAGEMENTS 2026'!C769),"",'ENGAGEMENTS 2026'!K769)</f>
        <v/>
      </c>
      <c r="Q768" t="str">
        <f>IF($A768="","",IF(OR($E768="INFRUCTUEUX",$E768="ANNULE"),$A768&amp;"|"&amp;(COUNTIFS($A$2:$A768,$A768,$E$2:$E768,"INFRUCTUEUX")+COUNTIFS($A$2:$A768,$A768,$E$2:$E768,"ANNULE")),""))</f>
        <v/>
      </c>
    </row>
    <row r="769" spans="1:17" x14ac:dyDescent="0.25">
      <c r="A769" t="str">
        <f>IF(ISBLANK('ENGAGEMENTS 2026'!C770),"",IF('ENGAGEMENTS 2026'!C770="DTSI","DCT",'ENGAGEMENTS 2026'!C770))</f>
        <v/>
      </c>
      <c r="B769" t="str">
        <f>IF(ISBLANK('ENGAGEMENTS 2026'!C770),"",'ENGAGEMENTS 2026'!D770)</f>
        <v/>
      </c>
      <c r="C769" t="str">
        <f>IF(ISBLANK('ENGAGEMENTS 2026'!C770),"",'ENGAGEMENTS 2026'!E770)</f>
        <v/>
      </c>
      <c r="D769" t="str">
        <f>IF(ISBLANK('ENGAGEMENTS 2026'!C770),"",'ENGAGEMENTS 2026'!G770)</f>
        <v/>
      </c>
      <c r="E769" t="str">
        <f>IF(ISBLANK('ENGAGEMENTS 2026'!C770),"",'ENGAGEMENTS 2026'!I770)</f>
        <v/>
      </c>
      <c r="F769" t="str">
        <f>IF(ISBLANK('ENGAGEMENTS 2026'!C770),"",'ENGAGEMENTS 2026'!J770)</f>
        <v/>
      </c>
      <c r="G769" t="str">
        <f>IF(ISBLANK('ENGAGEMENTS 2026'!C770),"",'ENGAGEMENTS 2026'!M770)</f>
        <v/>
      </c>
      <c r="H769" t="str">
        <f>IF(ISBLANK('ENGAGEMENTS 2026'!C770),"",'ENGAGEMENTS 2026'!AF770)</f>
        <v/>
      </c>
      <c r="I769" t="str">
        <f>IF(ISBLANK('ENGAGEMENTS 2026'!C770),"",'ENGAGEMENTS 2026'!H770)</f>
        <v/>
      </c>
      <c r="J769" s="72" t="str">
        <f>IF(ISBLANK('ENGAGEMENTS 2026'!C770),"",IF(AND(OR($E769="INFRUCTUEUX",$E769="ANNULE"),$C769="AOO-M"),'ENGAGEMENTS 2026'!P770,IF($H769="EN COURS DE PREENGAGEMENT",'ENGAGEMENTS 2026'!O770,IF($H769="PREENGAGE",IF($E769="ATTRIBUE",'ENGAGEMENTS 2026'!AE770,'ENGAGEMENTS 2026'!O770),'ENGAGEMENTS 2026'!AE770))))</f>
        <v/>
      </c>
      <c r="K769" s="97" t="str">
        <f>IF(ISBLANK('ENGAGEMENTS 2026'!W770),"",'ENGAGEMENTS 2026'!W770)</f>
        <v/>
      </c>
      <c r="L769" s="73" t="str">
        <f t="shared" ca="1" si="22"/>
        <v/>
      </c>
      <c r="M769" t="str">
        <f t="shared" si="23"/>
        <v/>
      </c>
      <c r="N769" t="str">
        <f>IF(ISBLANK('ENGAGEMENTS 2026'!C770),"",'ENGAGEMENTS 2026'!L770)</f>
        <v/>
      </c>
      <c r="O769" t="str">
        <f>IF(ISBLANK('ENGAGEMENTS 2026'!C770),"",'ENGAGEMENTS 2026'!M770)</f>
        <v/>
      </c>
      <c r="P769" t="str">
        <f>IF(ISBLANK('ENGAGEMENTS 2026'!C770),"",'ENGAGEMENTS 2026'!K770)</f>
        <v/>
      </c>
      <c r="Q769" t="str">
        <f>IF($A769="","",IF(OR($E769="INFRUCTUEUX",$E769="ANNULE"),$A769&amp;"|"&amp;(COUNTIFS($A$2:$A769,$A769,$E$2:$E769,"INFRUCTUEUX")+COUNTIFS($A$2:$A769,$A769,$E$2:$E769,"ANNULE")),""))</f>
        <v/>
      </c>
    </row>
    <row r="770" spans="1:17" x14ac:dyDescent="0.25">
      <c r="A770" t="str">
        <f>IF(ISBLANK('ENGAGEMENTS 2026'!C771),"",IF('ENGAGEMENTS 2026'!C771="DTSI","DCT",'ENGAGEMENTS 2026'!C771))</f>
        <v/>
      </c>
      <c r="B770" t="str">
        <f>IF(ISBLANK('ENGAGEMENTS 2026'!C771),"",'ENGAGEMENTS 2026'!D771)</f>
        <v/>
      </c>
      <c r="C770" t="str">
        <f>IF(ISBLANK('ENGAGEMENTS 2026'!C771),"",'ENGAGEMENTS 2026'!E771)</f>
        <v/>
      </c>
      <c r="D770" t="str">
        <f>IF(ISBLANK('ENGAGEMENTS 2026'!C771),"",'ENGAGEMENTS 2026'!G771)</f>
        <v/>
      </c>
      <c r="E770" t="str">
        <f>IF(ISBLANK('ENGAGEMENTS 2026'!C771),"",'ENGAGEMENTS 2026'!I771)</f>
        <v/>
      </c>
      <c r="F770" t="str">
        <f>IF(ISBLANK('ENGAGEMENTS 2026'!C771),"",'ENGAGEMENTS 2026'!J771)</f>
        <v/>
      </c>
      <c r="G770" t="str">
        <f>IF(ISBLANK('ENGAGEMENTS 2026'!C771),"",'ENGAGEMENTS 2026'!M771)</f>
        <v/>
      </c>
      <c r="H770" t="str">
        <f>IF(ISBLANK('ENGAGEMENTS 2026'!C771),"",'ENGAGEMENTS 2026'!AF771)</f>
        <v/>
      </c>
      <c r="I770" t="str">
        <f>IF(ISBLANK('ENGAGEMENTS 2026'!C771),"",'ENGAGEMENTS 2026'!H771)</f>
        <v/>
      </c>
      <c r="J770" s="72" t="str">
        <f>IF(ISBLANK('ENGAGEMENTS 2026'!C771),"",IF(AND(OR($E770="INFRUCTUEUX",$E770="ANNULE"),$C770="AOO-M"),'ENGAGEMENTS 2026'!P771,IF($H770="EN COURS DE PREENGAGEMENT",'ENGAGEMENTS 2026'!O771,IF($H770="PREENGAGE",IF($E770="ATTRIBUE",'ENGAGEMENTS 2026'!AE771,'ENGAGEMENTS 2026'!O771),'ENGAGEMENTS 2026'!AE771))))</f>
        <v/>
      </c>
      <c r="K770" s="97" t="str">
        <f>IF(ISBLANK('ENGAGEMENTS 2026'!W771),"",'ENGAGEMENTS 2026'!W771)</f>
        <v/>
      </c>
      <c r="L770" s="73" t="str">
        <f t="shared" ref="L770:L833" ca="1" si="24">IF($K770="","",TODAY()-$K770)</f>
        <v/>
      </c>
      <c r="M770" t="str">
        <f t="shared" ref="M770:M833" si="25">IF($A770="","",IF($H770="ENGAGE","Engagé",IF(AND($H770="NON ENGAGE",OR($I770="INFRUCTUEUX",$I770="ANNULE")),"Clôturé sans suite","En cours")))</f>
        <v/>
      </c>
      <c r="N770" t="str">
        <f>IF(ISBLANK('ENGAGEMENTS 2026'!C771),"",'ENGAGEMENTS 2026'!L771)</f>
        <v/>
      </c>
      <c r="O770" t="str">
        <f>IF(ISBLANK('ENGAGEMENTS 2026'!C771),"",'ENGAGEMENTS 2026'!M771)</f>
        <v/>
      </c>
      <c r="P770" t="str">
        <f>IF(ISBLANK('ENGAGEMENTS 2026'!C771),"",'ENGAGEMENTS 2026'!K771)</f>
        <v/>
      </c>
      <c r="Q770" t="str">
        <f>IF($A770="","",IF(OR($E770="INFRUCTUEUX",$E770="ANNULE"),$A770&amp;"|"&amp;(COUNTIFS($A$2:$A770,$A770,$E$2:$E770,"INFRUCTUEUX")+COUNTIFS($A$2:$A770,$A770,$E$2:$E770,"ANNULE")),""))</f>
        <v/>
      </c>
    </row>
    <row r="771" spans="1:17" x14ac:dyDescent="0.25">
      <c r="A771" t="str">
        <f>IF(ISBLANK('ENGAGEMENTS 2026'!C772),"",IF('ENGAGEMENTS 2026'!C772="DTSI","DCT",'ENGAGEMENTS 2026'!C772))</f>
        <v/>
      </c>
      <c r="B771" t="str">
        <f>IF(ISBLANK('ENGAGEMENTS 2026'!C772),"",'ENGAGEMENTS 2026'!D772)</f>
        <v/>
      </c>
      <c r="C771" t="str">
        <f>IF(ISBLANK('ENGAGEMENTS 2026'!C772),"",'ENGAGEMENTS 2026'!E772)</f>
        <v/>
      </c>
      <c r="D771" t="str">
        <f>IF(ISBLANK('ENGAGEMENTS 2026'!C772),"",'ENGAGEMENTS 2026'!G772)</f>
        <v/>
      </c>
      <c r="E771" t="str">
        <f>IF(ISBLANK('ENGAGEMENTS 2026'!C772),"",'ENGAGEMENTS 2026'!I772)</f>
        <v/>
      </c>
      <c r="F771" t="str">
        <f>IF(ISBLANK('ENGAGEMENTS 2026'!C772),"",'ENGAGEMENTS 2026'!J772)</f>
        <v/>
      </c>
      <c r="G771" t="str">
        <f>IF(ISBLANK('ENGAGEMENTS 2026'!C772),"",'ENGAGEMENTS 2026'!M772)</f>
        <v/>
      </c>
      <c r="H771" t="str">
        <f>IF(ISBLANK('ENGAGEMENTS 2026'!C772),"",'ENGAGEMENTS 2026'!AF772)</f>
        <v/>
      </c>
      <c r="I771" t="str">
        <f>IF(ISBLANK('ENGAGEMENTS 2026'!C772),"",'ENGAGEMENTS 2026'!H772)</f>
        <v/>
      </c>
      <c r="J771" s="72" t="str">
        <f>IF(ISBLANK('ENGAGEMENTS 2026'!C772),"",IF(AND(OR($E771="INFRUCTUEUX",$E771="ANNULE"),$C771="AOO-M"),'ENGAGEMENTS 2026'!P772,IF($H771="EN COURS DE PREENGAGEMENT",'ENGAGEMENTS 2026'!O772,IF($H771="PREENGAGE",IF($E771="ATTRIBUE",'ENGAGEMENTS 2026'!AE772,'ENGAGEMENTS 2026'!O772),'ENGAGEMENTS 2026'!AE772))))</f>
        <v/>
      </c>
      <c r="K771" s="97" t="str">
        <f>IF(ISBLANK('ENGAGEMENTS 2026'!W772),"",'ENGAGEMENTS 2026'!W772)</f>
        <v/>
      </c>
      <c r="L771" s="73" t="str">
        <f t="shared" ca="1" si="24"/>
        <v/>
      </c>
      <c r="M771" t="str">
        <f t="shared" si="25"/>
        <v/>
      </c>
      <c r="N771" t="str">
        <f>IF(ISBLANK('ENGAGEMENTS 2026'!C772),"",'ENGAGEMENTS 2026'!L772)</f>
        <v/>
      </c>
      <c r="O771" t="str">
        <f>IF(ISBLANK('ENGAGEMENTS 2026'!C772),"",'ENGAGEMENTS 2026'!M772)</f>
        <v/>
      </c>
      <c r="P771" t="str">
        <f>IF(ISBLANK('ENGAGEMENTS 2026'!C772),"",'ENGAGEMENTS 2026'!K772)</f>
        <v/>
      </c>
      <c r="Q771" t="str">
        <f>IF($A771="","",IF(OR($E771="INFRUCTUEUX",$E771="ANNULE"),$A771&amp;"|"&amp;(COUNTIFS($A$2:$A771,$A771,$E$2:$E771,"INFRUCTUEUX")+COUNTIFS($A$2:$A771,$A771,$E$2:$E771,"ANNULE")),""))</f>
        <v/>
      </c>
    </row>
    <row r="772" spans="1:17" x14ac:dyDescent="0.25">
      <c r="A772" t="str">
        <f>IF(ISBLANK('ENGAGEMENTS 2026'!C773),"",IF('ENGAGEMENTS 2026'!C773="DTSI","DCT",'ENGAGEMENTS 2026'!C773))</f>
        <v/>
      </c>
      <c r="B772" t="str">
        <f>IF(ISBLANK('ENGAGEMENTS 2026'!C773),"",'ENGAGEMENTS 2026'!D773)</f>
        <v/>
      </c>
      <c r="C772" t="str">
        <f>IF(ISBLANK('ENGAGEMENTS 2026'!C773),"",'ENGAGEMENTS 2026'!E773)</f>
        <v/>
      </c>
      <c r="D772" t="str">
        <f>IF(ISBLANK('ENGAGEMENTS 2026'!C773),"",'ENGAGEMENTS 2026'!G773)</f>
        <v/>
      </c>
      <c r="E772" t="str">
        <f>IF(ISBLANK('ENGAGEMENTS 2026'!C773),"",'ENGAGEMENTS 2026'!I773)</f>
        <v/>
      </c>
      <c r="F772" t="str">
        <f>IF(ISBLANK('ENGAGEMENTS 2026'!C773),"",'ENGAGEMENTS 2026'!J773)</f>
        <v/>
      </c>
      <c r="G772" t="str">
        <f>IF(ISBLANK('ENGAGEMENTS 2026'!C773),"",'ENGAGEMENTS 2026'!M773)</f>
        <v/>
      </c>
      <c r="H772" t="str">
        <f>IF(ISBLANK('ENGAGEMENTS 2026'!C773),"",'ENGAGEMENTS 2026'!AF773)</f>
        <v/>
      </c>
      <c r="I772" t="str">
        <f>IF(ISBLANK('ENGAGEMENTS 2026'!C773),"",'ENGAGEMENTS 2026'!H773)</f>
        <v/>
      </c>
      <c r="J772" s="72" t="str">
        <f>IF(ISBLANK('ENGAGEMENTS 2026'!C773),"",IF(AND(OR($E772="INFRUCTUEUX",$E772="ANNULE"),$C772="AOO-M"),'ENGAGEMENTS 2026'!P773,IF($H772="EN COURS DE PREENGAGEMENT",'ENGAGEMENTS 2026'!O773,IF($H772="PREENGAGE",IF($E772="ATTRIBUE",'ENGAGEMENTS 2026'!AE773,'ENGAGEMENTS 2026'!O773),'ENGAGEMENTS 2026'!AE773))))</f>
        <v/>
      </c>
      <c r="K772" s="97" t="str">
        <f>IF(ISBLANK('ENGAGEMENTS 2026'!W773),"",'ENGAGEMENTS 2026'!W773)</f>
        <v/>
      </c>
      <c r="L772" s="73" t="str">
        <f t="shared" ca="1" si="24"/>
        <v/>
      </c>
      <c r="M772" t="str">
        <f t="shared" si="25"/>
        <v/>
      </c>
      <c r="N772" t="str">
        <f>IF(ISBLANK('ENGAGEMENTS 2026'!C773),"",'ENGAGEMENTS 2026'!L773)</f>
        <v/>
      </c>
      <c r="O772" t="str">
        <f>IF(ISBLANK('ENGAGEMENTS 2026'!C773),"",'ENGAGEMENTS 2026'!M773)</f>
        <v/>
      </c>
      <c r="P772" t="str">
        <f>IF(ISBLANK('ENGAGEMENTS 2026'!C773),"",'ENGAGEMENTS 2026'!K773)</f>
        <v/>
      </c>
      <c r="Q772" t="str">
        <f>IF($A772="","",IF(OR($E772="INFRUCTUEUX",$E772="ANNULE"),$A772&amp;"|"&amp;(COUNTIFS($A$2:$A772,$A772,$E$2:$E772,"INFRUCTUEUX")+COUNTIFS($A$2:$A772,$A772,$E$2:$E772,"ANNULE")),""))</f>
        <v/>
      </c>
    </row>
    <row r="773" spans="1:17" x14ac:dyDescent="0.25">
      <c r="A773" t="str">
        <f>IF(ISBLANK('ENGAGEMENTS 2026'!C774),"",IF('ENGAGEMENTS 2026'!C774="DTSI","DCT",'ENGAGEMENTS 2026'!C774))</f>
        <v/>
      </c>
      <c r="B773" t="str">
        <f>IF(ISBLANK('ENGAGEMENTS 2026'!C774),"",'ENGAGEMENTS 2026'!D774)</f>
        <v/>
      </c>
      <c r="C773" t="str">
        <f>IF(ISBLANK('ENGAGEMENTS 2026'!C774),"",'ENGAGEMENTS 2026'!E774)</f>
        <v/>
      </c>
      <c r="D773" t="str">
        <f>IF(ISBLANK('ENGAGEMENTS 2026'!C774),"",'ENGAGEMENTS 2026'!G774)</f>
        <v/>
      </c>
      <c r="E773" t="str">
        <f>IF(ISBLANK('ENGAGEMENTS 2026'!C774),"",'ENGAGEMENTS 2026'!I774)</f>
        <v/>
      </c>
      <c r="F773" t="str">
        <f>IF(ISBLANK('ENGAGEMENTS 2026'!C774),"",'ENGAGEMENTS 2026'!J774)</f>
        <v/>
      </c>
      <c r="G773" t="str">
        <f>IF(ISBLANK('ENGAGEMENTS 2026'!C774),"",'ENGAGEMENTS 2026'!M774)</f>
        <v/>
      </c>
      <c r="H773" t="str">
        <f>IF(ISBLANK('ENGAGEMENTS 2026'!C774),"",'ENGAGEMENTS 2026'!AF774)</f>
        <v/>
      </c>
      <c r="I773" t="str">
        <f>IF(ISBLANK('ENGAGEMENTS 2026'!C774),"",'ENGAGEMENTS 2026'!H774)</f>
        <v/>
      </c>
      <c r="J773" s="72" t="str">
        <f>IF(ISBLANK('ENGAGEMENTS 2026'!C774),"",IF(AND(OR($E773="INFRUCTUEUX",$E773="ANNULE"),$C773="AOO-M"),'ENGAGEMENTS 2026'!P774,IF($H773="EN COURS DE PREENGAGEMENT",'ENGAGEMENTS 2026'!O774,IF($H773="PREENGAGE",IF($E773="ATTRIBUE",'ENGAGEMENTS 2026'!AE774,'ENGAGEMENTS 2026'!O774),'ENGAGEMENTS 2026'!AE774))))</f>
        <v/>
      </c>
      <c r="K773" s="97" t="str">
        <f>IF(ISBLANK('ENGAGEMENTS 2026'!W774),"",'ENGAGEMENTS 2026'!W774)</f>
        <v/>
      </c>
      <c r="L773" s="73" t="str">
        <f t="shared" ca="1" si="24"/>
        <v/>
      </c>
      <c r="M773" t="str">
        <f t="shared" si="25"/>
        <v/>
      </c>
      <c r="N773" t="str">
        <f>IF(ISBLANK('ENGAGEMENTS 2026'!C774),"",'ENGAGEMENTS 2026'!L774)</f>
        <v/>
      </c>
      <c r="O773" t="str">
        <f>IF(ISBLANK('ENGAGEMENTS 2026'!C774),"",'ENGAGEMENTS 2026'!M774)</f>
        <v/>
      </c>
      <c r="P773" t="str">
        <f>IF(ISBLANK('ENGAGEMENTS 2026'!C774),"",'ENGAGEMENTS 2026'!K774)</f>
        <v/>
      </c>
      <c r="Q773" t="str">
        <f>IF($A773="","",IF(OR($E773="INFRUCTUEUX",$E773="ANNULE"),$A773&amp;"|"&amp;(COUNTIFS($A$2:$A773,$A773,$E$2:$E773,"INFRUCTUEUX")+COUNTIFS($A$2:$A773,$A773,$E$2:$E773,"ANNULE")),""))</f>
        <v/>
      </c>
    </row>
    <row r="774" spans="1:17" x14ac:dyDescent="0.25">
      <c r="A774" t="str">
        <f>IF(ISBLANK('ENGAGEMENTS 2026'!C775),"",IF('ENGAGEMENTS 2026'!C775="DTSI","DCT",'ENGAGEMENTS 2026'!C775))</f>
        <v/>
      </c>
      <c r="B774" t="str">
        <f>IF(ISBLANK('ENGAGEMENTS 2026'!C775),"",'ENGAGEMENTS 2026'!D775)</f>
        <v/>
      </c>
      <c r="C774" t="str">
        <f>IF(ISBLANK('ENGAGEMENTS 2026'!C775),"",'ENGAGEMENTS 2026'!E775)</f>
        <v/>
      </c>
      <c r="D774" t="str">
        <f>IF(ISBLANK('ENGAGEMENTS 2026'!C775),"",'ENGAGEMENTS 2026'!G775)</f>
        <v/>
      </c>
      <c r="E774" t="str">
        <f>IF(ISBLANK('ENGAGEMENTS 2026'!C775),"",'ENGAGEMENTS 2026'!I775)</f>
        <v/>
      </c>
      <c r="F774" t="str">
        <f>IF(ISBLANK('ENGAGEMENTS 2026'!C775),"",'ENGAGEMENTS 2026'!J775)</f>
        <v/>
      </c>
      <c r="G774" t="str">
        <f>IF(ISBLANK('ENGAGEMENTS 2026'!C775),"",'ENGAGEMENTS 2026'!M775)</f>
        <v/>
      </c>
      <c r="H774" t="str">
        <f>IF(ISBLANK('ENGAGEMENTS 2026'!C775),"",'ENGAGEMENTS 2026'!AF775)</f>
        <v/>
      </c>
      <c r="I774" t="str">
        <f>IF(ISBLANK('ENGAGEMENTS 2026'!C775),"",'ENGAGEMENTS 2026'!H775)</f>
        <v/>
      </c>
      <c r="J774" s="72" t="str">
        <f>IF(ISBLANK('ENGAGEMENTS 2026'!C775),"",IF(AND(OR($E774="INFRUCTUEUX",$E774="ANNULE"),$C774="AOO-M"),'ENGAGEMENTS 2026'!P775,IF($H774="EN COURS DE PREENGAGEMENT",'ENGAGEMENTS 2026'!O775,IF($H774="PREENGAGE",IF($E774="ATTRIBUE",'ENGAGEMENTS 2026'!AE775,'ENGAGEMENTS 2026'!O775),'ENGAGEMENTS 2026'!AE775))))</f>
        <v/>
      </c>
      <c r="K774" s="97" t="str">
        <f>IF(ISBLANK('ENGAGEMENTS 2026'!W775),"",'ENGAGEMENTS 2026'!W775)</f>
        <v/>
      </c>
      <c r="L774" s="73" t="str">
        <f t="shared" ca="1" si="24"/>
        <v/>
      </c>
      <c r="M774" t="str">
        <f t="shared" si="25"/>
        <v/>
      </c>
      <c r="N774" t="str">
        <f>IF(ISBLANK('ENGAGEMENTS 2026'!C775),"",'ENGAGEMENTS 2026'!L775)</f>
        <v/>
      </c>
      <c r="O774" t="str">
        <f>IF(ISBLANK('ENGAGEMENTS 2026'!C775),"",'ENGAGEMENTS 2026'!M775)</f>
        <v/>
      </c>
      <c r="P774" t="str">
        <f>IF(ISBLANK('ENGAGEMENTS 2026'!C775),"",'ENGAGEMENTS 2026'!K775)</f>
        <v/>
      </c>
      <c r="Q774" t="str">
        <f>IF($A774="","",IF(OR($E774="INFRUCTUEUX",$E774="ANNULE"),$A774&amp;"|"&amp;(COUNTIFS($A$2:$A774,$A774,$E$2:$E774,"INFRUCTUEUX")+COUNTIFS($A$2:$A774,$A774,$E$2:$E774,"ANNULE")),""))</f>
        <v/>
      </c>
    </row>
    <row r="775" spans="1:17" x14ac:dyDescent="0.25">
      <c r="A775" t="str">
        <f>IF(ISBLANK('ENGAGEMENTS 2026'!C776),"",IF('ENGAGEMENTS 2026'!C776="DTSI","DCT",'ENGAGEMENTS 2026'!C776))</f>
        <v/>
      </c>
      <c r="B775" t="str">
        <f>IF(ISBLANK('ENGAGEMENTS 2026'!C776),"",'ENGAGEMENTS 2026'!D776)</f>
        <v/>
      </c>
      <c r="C775" t="str">
        <f>IF(ISBLANK('ENGAGEMENTS 2026'!C776),"",'ENGAGEMENTS 2026'!E776)</f>
        <v/>
      </c>
      <c r="D775" t="str">
        <f>IF(ISBLANK('ENGAGEMENTS 2026'!C776),"",'ENGAGEMENTS 2026'!G776)</f>
        <v/>
      </c>
      <c r="E775" t="str">
        <f>IF(ISBLANK('ENGAGEMENTS 2026'!C776),"",'ENGAGEMENTS 2026'!I776)</f>
        <v/>
      </c>
      <c r="F775" t="str">
        <f>IF(ISBLANK('ENGAGEMENTS 2026'!C776),"",'ENGAGEMENTS 2026'!J776)</f>
        <v/>
      </c>
      <c r="G775" t="str">
        <f>IF(ISBLANK('ENGAGEMENTS 2026'!C776),"",'ENGAGEMENTS 2026'!M776)</f>
        <v/>
      </c>
      <c r="H775" t="str">
        <f>IF(ISBLANK('ENGAGEMENTS 2026'!C776),"",'ENGAGEMENTS 2026'!AF776)</f>
        <v/>
      </c>
      <c r="I775" t="str">
        <f>IF(ISBLANK('ENGAGEMENTS 2026'!C776),"",'ENGAGEMENTS 2026'!H776)</f>
        <v/>
      </c>
      <c r="J775" s="72" t="str">
        <f>IF(ISBLANK('ENGAGEMENTS 2026'!C776),"",IF(AND(OR($E775="INFRUCTUEUX",$E775="ANNULE"),$C775="AOO-M"),'ENGAGEMENTS 2026'!P776,IF($H775="EN COURS DE PREENGAGEMENT",'ENGAGEMENTS 2026'!O776,IF($H775="PREENGAGE",IF($E775="ATTRIBUE",'ENGAGEMENTS 2026'!AE776,'ENGAGEMENTS 2026'!O776),'ENGAGEMENTS 2026'!AE776))))</f>
        <v/>
      </c>
      <c r="K775" s="97" t="str">
        <f>IF(ISBLANK('ENGAGEMENTS 2026'!W776),"",'ENGAGEMENTS 2026'!W776)</f>
        <v/>
      </c>
      <c r="L775" s="73" t="str">
        <f t="shared" ca="1" si="24"/>
        <v/>
      </c>
      <c r="M775" t="str">
        <f t="shared" si="25"/>
        <v/>
      </c>
      <c r="N775" t="str">
        <f>IF(ISBLANK('ENGAGEMENTS 2026'!C776),"",'ENGAGEMENTS 2026'!L776)</f>
        <v/>
      </c>
      <c r="O775" t="str">
        <f>IF(ISBLANK('ENGAGEMENTS 2026'!C776),"",'ENGAGEMENTS 2026'!M776)</f>
        <v/>
      </c>
      <c r="P775" t="str">
        <f>IF(ISBLANK('ENGAGEMENTS 2026'!C776),"",'ENGAGEMENTS 2026'!K776)</f>
        <v/>
      </c>
      <c r="Q775" t="str">
        <f>IF($A775="","",IF(OR($E775="INFRUCTUEUX",$E775="ANNULE"),$A775&amp;"|"&amp;(COUNTIFS($A$2:$A775,$A775,$E$2:$E775,"INFRUCTUEUX")+COUNTIFS($A$2:$A775,$A775,$E$2:$E775,"ANNULE")),""))</f>
        <v/>
      </c>
    </row>
    <row r="776" spans="1:17" x14ac:dyDescent="0.25">
      <c r="A776" t="str">
        <f>IF(ISBLANK('ENGAGEMENTS 2026'!C777),"",IF('ENGAGEMENTS 2026'!C777="DTSI","DCT",'ENGAGEMENTS 2026'!C777))</f>
        <v/>
      </c>
      <c r="B776" t="str">
        <f>IF(ISBLANK('ENGAGEMENTS 2026'!C777),"",'ENGAGEMENTS 2026'!D777)</f>
        <v/>
      </c>
      <c r="C776" t="str">
        <f>IF(ISBLANK('ENGAGEMENTS 2026'!C777),"",'ENGAGEMENTS 2026'!E777)</f>
        <v/>
      </c>
      <c r="D776" t="str">
        <f>IF(ISBLANK('ENGAGEMENTS 2026'!C777),"",'ENGAGEMENTS 2026'!G777)</f>
        <v/>
      </c>
      <c r="E776" t="str">
        <f>IF(ISBLANK('ENGAGEMENTS 2026'!C777),"",'ENGAGEMENTS 2026'!I777)</f>
        <v/>
      </c>
      <c r="F776" t="str">
        <f>IF(ISBLANK('ENGAGEMENTS 2026'!C777),"",'ENGAGEMENTS 2026'!J777)</f>
        <v/>
      </c>
      <c r="G776" t="str">
        <f>IF(ISBLANK('ENGAGEMENTS 2026'!C777),"",'ENGAGEMENTS 2026'!M777)</f>
        <v/>
      </c>
      <c r="H776" t="str">
        <f>IF(ISBLANK('ENGAGEMENTS 2026'!C777),"",'ENGAGEMENTS 2026'!AF777)</f>
        <v/>
      </c>
      <c r="I776" t="str">
        <f>IF(ISBLANK('ENGAGEMENTS 2026'!C777),"",'ENGAGEMENTS 2026'!H777)</f>
        <v/>
      </c>
      <c r="J776" s="72" t="str">
        <f>IF(ISBLANK('ENGAGEMENTS 2026'!C777),"",IF(AND(OR($E776="INFRUCTUEUX",$E776="ANNULE"),$C776="AOO-M"),'ENGAGEMENTS 2026'!P777,IF($H776="EN COURS DE PREENGAGEMENT",'ENGAGEMENTS 2026'!O777,IF($H776="PREENGAGE",IF($E776="ATTRIBUE",'ENGAGEMENTS 2026'!AE777,'ENGAGEMENTS 2026'!O777),'ENGAGEMENTS 2026'!AE777))))</f>
        <v/>
      </c>
      <c r="K776" s="97" t="str">
        <f>IF(ISBLANK('ENGAGEMENTS 2026'!W777),"",'ENGAGEMENTS 2026'!W777)</f>
        <v/>
      </c>
      <c r="L776" s="73" t="str">
        <f t="shared" ca="1" si="24"/>
        <v/>
      </c>
      <c r="M776" t="str">
        <f t="shared" si="25"/>
        <v/>
      </c>
      <c r="N776" t="str">
        <f>IF(ISBLANK('ENGAGEMENTS 2026'!C777),"",'ENGAGEMENTS 2026'!L777)</f>
        <v/>
      </c>
      <c r="O776" t="str">
        <f>IF(ISBLANK('ENGAGEMENTS 2026'!C777),"",'ENGAGEMENTS 2026'!M777)</f>
        <v/>
      </c>
      <c r="P776" t="str">
        <f>IF(ISBLANK('ENGAGEMENTS 2026'!C777),"",'ENGAGEMENTS 2026'!K777)</f>
        <v/>
      </c>
      <c r="Q776" t="str">
        <f>IF($A776="","",IF(OR($E776="INFRUCTUEUX",$E776="ANNULE"),$A776&amp;"|"&amp;(COUNTIFS($A$2:$A776,$A776,$E$2:$E776,"INFRUCTUEUX")+COUNTIFS($A$2:$A776,$A776,$E$2:$E776,"ANNULE")),""))</f>
        <v/>
      </c>
    </row>
    <row r="777" spans="1:17" x14ac:dyDescent="0.25">
      <c r="A777" t="str">
        <f>IF(ISBLANK('ENGAGEMENTS 2026'!C778),"",IF('ENGAGEMENTS 2026'!C778="DTSI","DCT",'ENGAGEMENTS 2026'!C778))</f>
        <v/>
      </c>
      <c r="B777" t="str">
        <f>IF(ISBLANK('ENGAGEMENTS 2026'!C778),"",'ENGAGEMENTS 2026'!D778)</f>
        <v/>
      </c>
      <c r="C777" t="str">
        <f>IF(ISBLANK('ENGAGEMENTS 2026'!C778),"",'ENGAGEMENTS 2026'!E778)</f>
        <v/>
      </c>
      <c r="D777" t="str">
        <f>IF(ISBLANK('ENGAGEMENTS 2026'!C778),"",'ENGAGEMENTS 2026'!G778)</f>
        <v/>
      </c>
      <c r="E777" t="str">
        <f>IF(ISBLANK('ENGAGEMENTS 2026'!C778),"",'ENGAGEMENTS 2026'!I778)</f>
        <v/>
      </c>
      <c r="F777" t="str">
        <f>IF(ISBLANK('ENGAGEMENTS 2026'!C778),"",'ENGAGEMENTS 2026'!J778)</f>
        <v/>
      </c>
      <c r="G777" t="str">
        <f>IF(ISBLANK('ENGAGEMENTS 2026'!C778),"",'ENGAGEMENTS 2026'!M778)</f>
        <v/>
      </c>
      <c r="H777" t="str">
        <f>IF(ISBLANK('ENGAGEMENTS 2026'!C778),"",'ENGAGEMENTS 2026'!AF778)</f>
        <v/>
      </c>
      <c r="I777" t="str">
        <f>IF(ISBLANK('ENGAGEMENTS 2026'!C778),"",'ENGAGEMENTS 2026'!H778)</f>
        <v/>
      </c>
      <c r="J777" s="72" t="str">
        <f>IF(ISBLANK('ENGAGEMENTS 2026'!C778),"",IF(AND(OR($E777="INFRUCTUEUX",$E777="ANNULE"),$C777="AOO-M"),'ENGAGEMENTS 2026'!P778,IF($H777="EN COURS DE PREENGAGEMENT",'ENGAGEMENTS 2026'!O778,IF($H777="PREENGAGE",IF($E777="ATTRIBUE",'ENGAGEMENTS 2026'!AE778,'ENGAGEMENTS 2026'!O778),'ENGAGEMENTS 2026'!AE778))))</f>
        <v/>
      </c>
      <c r="K777" s="97" t="str">
        <f>IF(ISBLANK('ENGAGEMENTS 2026'!W778),"",'ENGAGEMENTS 2026'!W778)</f>
        <v/>
      </c>
      <c r="L777" s="73" t="str">
        <f t="shared" ca="1" si="24"/>
        <v/>
      </c>
      <c r="M777" t="str">
        <f t="shared" si="25"/>
        <v/>
      </c>
      <c r="N777" t="str">
        <f>IF(ISBLANK('ENGAGEMENTS 2026'!C778),"",'ENGAGEMENTS 2026'!L778)</f>
        <v/>
      </c>
      <c r="O777" t="str">
        <f>IF(ISBLANK('ENGAGEMENTS 2026'!C778),"",'ENGAGEMENTS 2026'!M778)</f>
        <v/>
      </c>
      <c r="P777" t="str">
        <f>IF(ISBLANK('ENGAGEMENTS 2026'!C778),"",'ENGAGEMENTS 2026'!K778)</f>
        <v/>
      </c>
      <c r="Q777" t="str">
        <f>IF($A777="","",IF(OR($E777="INFRUCTUEUX",$E777="ANNULE"),$A777&amp;"|"&amp;(COUNTIFS($A$2:$A777,$A777,$E$2:$E777,"INFRUCTUEUX")+COUNTIFS($A$2:$A777,$A777,$E$2:$E777,"ANNULE")),""))</f>
        <v/>
      </c>
    </row>
    <row r="778" spans="1:17" x14ac:dyDescent="0.25">
      <c r="A778" t="str">
        <f>IF(ISBLANK('ENGAGEMENTS 2026'!C779),"",IF('ENGAGEMENTS 2026'!C779="DTSI","DCT",'ENGAGEMENTS 2026'!C779))</f>
        <v/>
      </c>
      <c r="B778" t="str">
        <f>IF(ISBLANK('ENGAGEMENTS 2026'!C779),"",'ENGAGEMENTS 2026'!D779)</f>
        <v/>
      </c>
      <c r="C778" t="str">
        <f>IF(ISBLANK('ENGAGEMENTS 2026'!C779),"",'ENGAGEMENTS 2026'!E779)</f>
        <v/>
      </c>
      <c r="D778" t="str">
        <f>IF(ISBLANK('ENGAGEMENTS 2026'!C779),"",'ENGAGEMENTS 2026'!G779)</f>
        <v/>
      </c>
      <c r="E778" t="str">
        <f>IF(ISBLANK('ENGAGEMENTS 2026'!C779),"",'ENGAGEMENTS 2026'!I779)</f>
        <v/>
      </c>
      <c r="F778" t="str">
        <f>IF(ISBLANK('ENGAGEMENTS 2026'!C779),"",'ENGAGEMENTS 2026'!J779)</f>
        <v/>
      </c>
      <c r="G778" t="str">
        <f>IF(ISBLANK('ENGAGEMENTS 2026'!C779),"",'ENGAGEMENTS 2026'!M779)</f>
        <v/>
      </c>
      <c r="H778" t="str">
        <f>IF(ISBLANK('ENGAGEMENTS 2026'!C779),"",'ENGAGEMENTS 2026'!AF779)</f>
        <v/>
      </c>
      <c r="I778" t="str">
        <f>IF(ISBLANK('ENGAGEMENTS 2026'!C779),"",'ENGAGEMENTS 2026'!H779)</f>
        <v/>
      </c>
      <c r="J778" s="72" t="str">
        <f>IF(ISBLANK('ENGAGEMENTS 2026'!C779),"",IF(AND(OR($E778="INFRUCTUEUX",$E778="ANNULE"),$C778="AOO-M"),'ENGAGEMENTS 2026'!P779,IF($H778="EN COURS DE PREENGAGEMENT",'ENGAGEMENTS 2026'!O779,IF($H778="PREENGAGE",IF($E778="ATTRIBUE",'ENGAGEMENTS 2026'!AE779,'ENGAGEMENTS 2026'!O779),'ENGAGEMENTS 2026'!AE779))))</f>
        <v/>
      </c>
      <c r="K778" s="97" t="str">
        <f>IF(ISBLANK('ENGAGEMENTS 2026'!W779),"",'ENGAGEMENTS 2026'!W779)</f>
        <v/>
      </c>
      <c r="L778" s="73" t="str">
        <f t="shared" ca="1" si="24"/>
        <v/>
      </c>
      <c r="M778" t="str">
        <f t="shared" si="25"/>
        <v/>
      </c>
      <c r="N778" t="str">
        <f>IF(ISBLANK('ENGAGEMENTS 2026'!C779),"",'ENGAGEMENTS 2026'!L779)</f>
        <v/>
      </c>
      <c r="O778" t="str">
        <f>IF(ISBLANK('ENGAGEMENTS 2026'!C779),"",'ENGAGEMENTS 2026'!M779)</f>
        <v/>
      </c>
      <c r="P778" t="str">
        <f>IF(ISBLANK('ENGAGEMENTS 2026'!C779),"",'ENGAGEMENTS 2026'!K779)</f>
        <v/>
      </c>
      <c r="Q778" t="str">
        <f>IF($A778="","",IF(OR($E778="INFRUCTUEUX",$E778="ANNULE"),$A778&amp;"|"&amp;(COUNTIFS($A$2:$A778,$A778,$E$2:$E778,"INFRUCTUEUX")+COUNTIFS($A$2:$A778,$A778,$E$2:$E778,"ANNULE")),""))</f>
        <v/>
      </c>
    </row>
    <row r="779" spans="1:17" x14ac:dyDescent="0.25">
      <c r="A779" t="str">
        <f>IF(ISBLANK('ENGAGEMENTS 2026'!C780),"",IF('ENGAGEMENTS 2026'!C780="DTSI","DCT",'ENGAGEMENTS 2026'!C780))</f>
        <v/>
      </c>
      <c r="B779" t="str">
        <f>IF(ISBLANK('ENGAGEMENTS 2026'!C780),"",'ENGAGEMENTS 2026'!D780)</f>
        <v/>
      </c>
      <c r="C779" t="str">
        <f>IF(ISBLANK('ENGAGEMENTS 2026'!C780),"",'ENGAGEMENTS 2026'!E780)</f>
        <v/>
      </c>
      <c r="D779" t="str">
        <f>IF(ISBLANK('ENGAGEMENTS 2026'!C780),"",'ENGAGEMENTS 2026'!G780)</f>
        <v/>
      </c>
      <c r="E779" t="str">
        <f>IF(ISBLANK('ENGAGEMENTS 2026'!C780),"",'ENGAGEMENTS 2026'!I780)</f>
        <v/>
      </c>
      <c r="F779" t="str">
        <f>IF(ISBLANK('ENGAGEMENTS 2026'!C780),"",'ENGAGEMENTS 2026'!J780)</f>
        <v/>
      </c>
      <c r="G779" t="str">
        <f>IF(ISBLANK('ENGAGEMENTS 2026'!C780),"",'ENGAGEMENTS 2026'!M780)</f>
        <v/>
      </c>
      <c r="H779" t="str">
        <f>IF(ISBLANK('ENGAGEMENTS 2026'!C780),"",'ENGAGEMENTS 2026'!AF780)</f>
        <v/>
      </c>
      <c r="I779" t="str">
        <f>IF(ISBLANK('ENGAGEMENTS 2026'!C780),"",'ENGAGEMENTS 2026'!H780)</f>
        <v/>
      </c>
      <c r="J779" s="72" t="str">
        <f>IF(ISBLANK('ENGAGEMENTS 2026'!C780),"",IF(AND(OR($E779="INFRUCTUEUX",$E779="ANNULE"),$C779="AOO-M"),'ENGAGEMENTS 2026'!P780,IF($H779="EN COURS DE PREENGAGEMENT",'ENGAGEMENTS 2026'!O780,IF($H779="PREENGAGE",IF($E779="ATTRIBUE",'ENGAGEMENTS 2026'!AE780,'ENGAGEMENTS 2026'!O780),'ENGAGEMENTS 2026'!AE780))))</f>
        <v/>
      </c>
      <c r="K779" s="97" t="str">
        <f>IF(ISBLANK('ENGAGEMENTS 2026'!W780),"",'ENGAGEMENTS 2026'!W780)</f>
        <v/>
      </c>
      <c r="L779" s="73" t="str">
        <f t="shared" ca="1" si="24"/>
        <v/>
      </c>
      <c r="M779" t="str">
        <f t="shared" si="25"/>
        <v/>
      </c>
      <c r="N779" t="str">
        <f>IF(ISBLANK('ENGAGEMENTS 2026'!C780),"",'ENGAGEMENTS 2026'!L780)</f>
        <v/>
      </c>
      <c r="O779" t="str">
        <f>IF(ISBLANK('ENGAGEMENTS 2026'!C780),"",'ENGAGEMENTS 2026'!M780)</f>
        <v/>
      </c>
      <c r="P779" t="str">
        <f>IF(ISBLANK('ENGAGEMENTS 2026'!C780),"",'ENGAGEMENTS 2026'!K780)</f>
        <v/>
      </c>
      <c r="Q779" t="str">
        <f>IF($A779="","",IF(OR($E779="INFRUCTUEUX",$E779="ANNULE"),$A779&amp;"|"&amp;(COUNTIFS($A$2:$A779,$A779,$E$2:$E779,"INFRUCTUEUX")+COUNTIFS($A$2:$A779,$A779,$E$2:$E779,"ANNULE")),""))</f>
        <v/>
      </c>
    </row>
    <row r="780" spans="1:17" x14ac:dyDescent="0.25">
      <c r="A780" t="str">
        <f>IF(ISBLANK('ENGAGEMENTS 2026'!C781),"",IF('ENGAGEMENTS 2026'!C781="DTSI","DCT",'ENGAGEMENTS 2026'!C781))</f>
        <v/>
      </c>
      <c r="B780" t="str">
        <f>IF(ISBLANK('ENGAGEMENTS 2026'!C781),"",'ENGAGEMENTS 2026'!D781)</f>
        <v/>
      </c>
      <c r="C780" t="str">
        <f>IF(ISBLANK('ENGAGEMENTS 2026'!C781),"",'ENGAGEMENTS 2026'!E781)</f>
        <v/>
      </c>
      <c r="D780" t="str">
        <f>IF(ISBLANK('ENGAGEMENTS 2026'!C781),"",'ENGAGEMENTS 2026'!G781)</f>
        <v/>
      </c>
      <c r="E780" t="str">
        <f>IF(ISBLANK('ENGAGEMENTS 2026'!C781),"",'ENGAGEMENTS 2026'!I781)</f>
        <v/>
      </c>
      <c r="F780" t="str">
        <f>IF(ISBLANK('ENGAGEMENTS 2026'!C781),"",'ENGAGEMENTS 2026'!J781)</f>
        <v/>
      </c>
      <c r="G780" t="str">
        <f>IF(ISBLANK('ENGAGEMENTS 2026'!C781),"",'ENGAGEMENTS 2026'!M781)</f>
        <v/>
      </c>
      <c r="H780" t="str">
        <f>IF(ISBLANK('ENGAGEMENTS 2026'!C781),"",'ENGAGEMENTS 2026'!AF781)</f>
        <v/>
      </c>
      <c r="I780" t="str">
        <f>IF(ISBLANK('ENGAGEMENTS 2026'!C781),"",'ENGAGEMENTS 2026'!H781)</f>
        <v/>
      </c>
      <c r="J780" s="72" t="str">
        <f>IF(ISBLANK('ENGAGEMENTS 2026'!C781),"",IF(AND(OR($E780="INFRUCTUEUX",$E780="ANNULE"),$C780="AOO-M"),'ENGAGEMENTS 2026'!P781,IF($H780="EN COURS DE PREENGAGEMENT",'ENGAGEMENTS 2026'!O781,IF($H780="PREENGAGE",IF($E780="ATTRIBUE",'ENGAGEMENTS 2026'!AE781,'ENGAGEMENTS 2026'!O781),'ENGAGEMENTS 2026'!AE781))))</f>
        <v/>
      </c>
      <c r="K780" s="97" t="str">
        <f>IF(ISBLANK('ENGAGEMENTS 2026'!W781),"",'ENGAGEMENTS 2026'!W781)</f>
        <v/>
      </c>
      <c r="L780" s="73" t="str">
        <f t="shared" ca="1" si="24"/>
        <v/>
      </c>
      <c r="M780" t="str">
        <f t="shared" si="25"/>
        <v/>
      </c>
      <c r="N780" t="str">
        <f>IF(ISBLANK('ENGAGEMENTS 2026'!C781),"",'ENGAGEMENTS 2026'!L781)</f>
        <v/>
      </c>
      <c r="O780" t="str">
        <f>IF(ISBLANK('ENGAGEMENTS 2026'!C781),"",'ENGAGEMENTS 2026'!M781)</f>
        <v/>
      </c>
      <c r="P780" t="str">
        <f>IF(ISBLANK('ENGAGEMENTS 2026'!C781),"",'ENGAGEMENTS 2026'!K781)</f>
        <v/>
      </c>
      <c r="Q780" t="str">
        <f>IF($A780="","",IF(OR($E780="INFRUCTUEUX",$E780="ANNULE"),$A780&amp;"|"&amp;(COUNTIFS($A$2:$A780,$A780,$E$2:$E780,"INFRUCTUEUX")+COUNTIFS($A$2:$A780,$A780,$E$2:$E780,"ANNULE")),""))</f>
        <v/>
      </c>
    </row>
    <row r="781" spans="1:17" x14ac:dyDescent="0.25">
      <c r="A781" t="str">
        <f>IF(ISBLANK('ENGAGEMENTS 2026'!C782),"",IF('ENGAGEMENTS 2026'!C782="DTSI","DCT",'ENGAGEMENTS 2026'!C782))</f>
        <v/>
      </c>
      <c r="B781" t="str">
        <f>IF(ISBLANK('ENGAGEMENTS 2026'!C782),"",'ENGAGEMENTS 2026'!D782)</f>
        <v/>
      </c>
      <c r="C781" t="str">
        <f>IF(ISBLANK('ENGAGEMENTS 2026'!C782),"",'ENGAGEMENTS 2026'!E782)</f>
        <v/>
      </c>
      <c r="D781" t="str">
        <f>IF(ISBLANK('ENGAGEMENTS 2026'!C782),"",'ENGAGEMENTS 2026'!G782)</f>
        <v/>
      </c>
      <c r="E781" t="str">
        <f>IF(ISBLANK('ENGAGEMENTS 2026'!C782),"",'ENGAGEMENTS 2026'!I782)</f>
        <v/>
      </c>
      <c r="F781" t="str">
        <f>IF(ISBLANK('ENGAGEMENTS 2026'!C782),"",'ENGAGEMENTS 2026'!J782)</f>
        <v/>
      </c>
      <c r="G781" t="str">
        <f>IF(ISBLANK('ENGAGEMENTS 2026'!C782),"",'ENGAGEMENTS 2026'!M782)</f>
        <v/>
      </c>
      <c r="H781" t="str">
        <f>IF(ISBLANK('ENGAGEMENTS 2026'!C782),"",'ENGAGEMENTS 2026'!AF782)</f>
        <v/>
      </c>
      <c r="I781" t="str">
        <f>IF(ISBLANK('ENGAGEMENTS 2026'!C782),"",'ENGAGEMENTS 2026'!H782)</f>
        <v/>
      </c>
      <c r="J781" s="72" t="str">
        <f>IF(ISBLANK('ENGAGEMENTS 2026'!C782),"",IF(AND(OR($E781="INFRUCTUEUX",$E781="ANNULE"),$C781="AOO-M"),'ENGAGEMENTS 2026'!P782,IF($H781="EN COURS DE PREENGAGEMENT",'ENGAGEMENTS 2026'!O782,IF($H781="PREENGAGE",IF($E781="ATTRIBUE",'ENGAGEMENTS 2026'!AE782,'ENGAGEMENTS 2026'!O782),'ENGAGEMENTS 2026'!AE782))))</f>
        <v/>
      </c>
      <c r="K781" s="97" t="str">
        <f>IF(ISBLANK('ENGAGEMENTS 2026'!W782),"",'ENGAGEMENTS 2026'!W782)</f>
        <v/>
      </c>
      <c r="L781" s="73" t="str">
        <f t="shared" ca="1" si="24"/>
        <v/>
      </c>
      <c r="M781" t="str">
        <f t="shared" si="25"/>
        <v/>
      </c>
      <c r="N781" t="str">
        <f>IF(ISBLANK('ENGAGEMENTS 2026'!C782),"",'ENGAGEMENTS 2026'!L782)</f>
        <v/>
      </c>
      <c r="O781" t="str">
        <f>IF(ISBLANK('ENGAGEMENTS 2026'!C782),"",'ENGAGEMENTS 2026'!M782)</f>
        <v/>
      </c>
      <c r="P781" t="str">
        <f>IF(ISBLANK('ENGAGEMENTS 2026'!C782),"",'ENGAGEMENTS 2026'!K782)</f>
        <v/>
      </c>
      <c r="Q781" t="str">
        <f>IF($A781="","",IF(OR($E781="INFRUCTUEUX",$E781="ANNULE"),$A781&amp;"|"&amp;(COUNTIFS($A$2:$A781,$A781,$E$2:$E781,"INFRUCTUEUX")+COUNTIFS($A$2:$A781,$A781,$E$2:$E781,"ANNULE")),""))</f>
        <v/>
      </c>
    </row>
    <row r="782" spans="1:17" x14ac:dyDescent="0.25">
      <c r="A782" t="str">
        <f>IF(ISBLANK('ENGAGEMENTS 2026'!C783),"",IF('ENGAGEMENTS 2026'!C783="DTSI","DCT",'ENGAGEMENTS 2026'!C783))</f>
        <v/>
      </c>
      <c r="B782" t="str">
        <f>IF(ISBLANK('ENGAGEMENTS 2026'!C783),"",'ENGAGEMENTS 2026'!D783)</f>
        <v/>
      </c>
      <c r="C782" t="str">
        <f>IF(ISBLANK('ENGAGEMENTS 2026'!C783),"",'ENGAGEMENTS 2026'!E783)</f>
        <v/>
      </c>
      <c r="D782" t="str">
        <f>IF(ISBLANK('ENGAGEMENTS 2026'!C783),"",'ENGAGEMENTS 2026'!G783)</f>
        <v/>
      </c>
      <c r="E782" t="str">
        <f>IF(ISBLANK('ENGAGEMENTS 2026'!C783),"",'ENGAGEMENTS 2026'!I783)</f>
        <v/>
      </c>
      <c r="F782" t="str">
        <f>IF(ISBLANK('ENGAGEMENTS 2026'!C783),"",'ENGAGEMENTS 2026'!J783)</f>
        <v/>
      </c>
      <c r="G782" t="str">
        <f>IF(ISBLANK('ENGAGEMENTS 2026'!C783),"",'ENGAGEMENTS 2026'!M783)</f>
        <v/>
      </c>
      <c r="H782" t="str">
        <f>IF(ISBLANK('ENGAGEMENTS 2026'!C783),"",'ENGAGEMENTS 2026'!AF783)</f>
        <v/>
      </c>
      <c r="I782" t="str">
        <f>IF(ISBLANK('ENGAGEMENTS 2026'!C783),"",'ENGAGEMENTS 2026'!H783)</f>
        <v/>
      </c>
      <c r="J782" s="72" t="str">
        <f>IF(ISBLANK('ENGAGEMENTS 2026'!C783),"",IF(AND(OR($E782="INFRUCTUEUX",$E782="ANNULE"),$C782="AOO-M"),'ENGAGEMENTS 2026'!P783,IF($H782="EN COURS DE PREENGAGEMENT",'ENGAGEMENTS 2026'!O783,IF($H782="PREENGAGE",IF($E782="ATTRIBUE",'ENGAGEMENTS 2026'!AE783,'ENGAGEMENTS 2026'!O783),'ENGAGEMENTS 2026'!AE783))))</f>
        <v/>
      </c>
      <c r="K782" s="97" t="str">
        <f>IF(ISBLANK('ENGAGEMENTS 2026'!W783),"",'ENGAGEMENTS 2026'!W783)</f>
        <v/>
      </c>
      <c r="L782" s="73" t="str">
        <f t="shared" ca="1" si="24"/>
        <v/>
      </c>
      <c r="M782" t="str">
        <f t="shared" si="25"/>
        <v/>
      </c>
      <c r="N782" t="str">
        <f>IF(ISBLANK('ENGAGEMENTS 2026'!C783),"",'ENGAGEMENTS 2026'!L783)</f>
        <v/>
      </c>
      <c r="O782" t="str">
        <f>IF(ISBLANK('ENGAGEMENTS 2026'!C783),"",'ENGAGEMENTS 2026'!M783)</f>
        <v/>
      </c>
      <c r="P782" t="str">
        <f>IF(ISBLANK('ENGAGEMENTS 2026'!C783),"",'ENGAGEMENTS 2026'!K783)</f>
        <v/>
      </c>
      <c r="Q782" t="str">
        <f>IF($A782="","",IF(OR($E782="INFRUCTUEUX",$E782="ANNULE"),$A782&amp;"|"&amp;(COUNTIFS($A$2:$A782,$A782,$E$2:$E782,"INFRUCTUEUX")+COUNTIFS($A$2:$A782,$A782,$E$2:$E782,"ANNULE")),""))</f>
        <v/>
      </c>
    </row>
    <row r="783" spans="1:17" x14ac:dyDescent="0.25">
      <c r="A783" t="str">
        <f>IF(ISBLANK('ENGAGEMENTS 2026'!C784),"",IF('ENGAGEMENTS 2026'!C784="DTSI","DCT",'ENGAGEMENTS 2026'!C784))</f>
        <v/>
      </c>
      <c r="B783" t="str">
        <f>IF(ISBLANK('ENGAGEMENTS 2026'!C784),"",'ENGAGEMENTS 2026'!D784)</f>
        <v/>
      </c>
      <c r="C783" t="str">
        <f>IF(ISBLANK('ENGAGEMENTS 2026'!C784),"",'ENGAGEMENTS 2026'!E784)</f>
        <v/>
      </c>
      <c r="D783" t="str">
        <f>IF(ISBLANK('ENGAGEMENTS 2026'!C784),"",'ENGAGEMENTS 2026'!G784)</f>
        <v/>
      </c>
      <c r="E783" t="str">
        <f>IF(ISBLANK('ENGAGEMENTS 2026'!C784),"",'ENGAGEMENTS 2026'!I784)</f>
        <v/>
      </c>
      <c r="F783" t="str">
        <f>IF(ISBLANK('ENGAGEMENTS 2026'!C784),"",'ENGAGEMENTS 2026'!J784)</f>
        <v/>
      </c>
      <c r="G783" t="str">
        <f>IF(ISBLANK('ENGAGEMENTS 2026'!C784),"",'ENGAGEMENTS 2026'!M784)</f>
        <v/>
      </c>
      <c r="H783" t="str">
        <f>IF(ISBLANK('ENGAGEMENTS 2026'!C784),"",'ENGAGEMENTS 2026'!AF784)</f>
        <v/>
      </c>
      <c r="I783" t="str">
        <f>IF(ISBLANK('ENGAGEMENTS 2026'!C784),"",'ENGAGEMENTS 2026'!H784)</f>
        <v/>
      </c>
      <c r="J783" s="72" t="str">
        <f>IF(ISBLANK('ENGAGEMENTS 2026'!C784),"",IF(AND(OR($E783="INFRUCTUEUX",$E783="ANNULE"),$C783="AOO-M"),'ENGAGEMENTS 2026'!P784,IF($H783="EN COURS DE PREENGAGEMENT",'ENGAGEMENTS 2026'!O784,IF($H783="PREENGAGE",IF($E783="ATTRIBUE",'ENGAGEMENTS 2026'!AE784,'ENGAGEMENTS 2026'!O784),'ENGAGEMENTS 2026'!AE784))))</f>
        <v/>
      </c>
      <c r="K783" s="97" t="str">
        <f>IF(ISBLANK('ENGAGEMENTS 2026'!W784),"",'ENGAGEMENTS 2026'!W784)</f>
        <v/>
      </c>
      <c r="L783" s="73" t="str">
        <f t="shared" ca="1" si="24"/>
        <v/>
      </c>
      <c r="M783" t="str">
        <f t="shared" si="25"/>
        <v/>
      </c>
      <c r="N783" t="str">
        <f>IF(ISBLANK('ENGAGEMENTS 2026'!C784),"",'ENGAGEMENTS 2026'!L784)</f>
        <v/>
      </c>
      <c r="O783" t="str">
        <f>IF(ISBLANK('ENGAGEMENTS 2026'!C784),"",'ENGAGEMENTS 2026'!M784)</f>
        <v/>
      </c>
      <c r="P783" t="str">
        <f>IF(ISBLANK('ENGAGEMENTS 2026'!C784),"",'ENGAGEMENTS 2026'!K784)</f>
        <v/>
      </c>
      <c r="Q783" t="str">
        <f>IF($A783="","",IF(OR($E783="INFRUCTUEUX",$E783="ANNULE"),$A783&amp;"|"&amp;(COUNTIFS($A$2:$A783,$A783,$E$2:$E783,"INFRUCTUEUX")+COUNTIFS($A$2:$A783,$A783,$E$2:$E783,"ANNULE")),""))</f>
        <v/>
      </c>
    </row>
    <row r="784" spans="1:17" x14ac:dyDescent="0.25">
      <c r="A784" t="str">
        <f>IF(ISBLANK('ENGAGEMENTS 2026'!C785),"",IF('ENGAGEMENTS 2026'!C785="DTSI","DCT",'ENGAGEMENTS 2026'!C785))</f>
        <v/>
      </c>
      <c r="B784" t="str">
        <f>IF(ISBLANK('ENGAGEMENTS 2026'!C785),"",'ENGAGEMENTS 2026'!D785)</f>
        <v/>
      </c>
      <c r="C784" t="str">
        <f>IF(ISBLANK('ENGAGEMENTS 2026'!C785),"",'ENGAGEMENTS 2026'!E785)</f>
        <v/>
      </c>
      <c r="D784" t="str">
        <f>IF(ISBLANK('ENGAGEMENTS 2026'!C785),"",'ENGAGEMENTS 2026'!G785)</f>
        <v/>
      </c>
      <c r="E784" t="str">
        <f>IF(ISBLANK('ENGAGEMENTS 2026'!C785),"",'ENGAGEMENTS 2026'!I785)</f>
        <v/>
      </c>
      <c r="F784" t="str">
        <f>IF(ISBLANK('ENGAGEMENTS 2026'!C785),"",'ENGAGEMENTS 2026'!J785)</f>
        <v/>
      </c>
      <c r="G784" t="str">
        <f>IF(ISBLANK('ENGAGEMENTS 2026'!C785),"",'ENGAGEMENTS 2026'!M785)</f>
        <v/>
      </c>
      <c r="H784" t="str">
        <f>IF(ISBLANK('ENGAGEMENTS 2026'!C785),"",'ENGAGEMENTS 2026'!AF785)</f>
        <v/>
      </c>
      <c r="I784" t="str">
        <f>IF(ISBLANK('ENGAGEMENTS 2026'!C785),"",'ENGAGEMENTS 2026'!H785)</f>
        <v/>
      </c>
      <c r="J784" s="72" t="str">
        <f>IF(ISBLANK('ENGAGEMENTS 2026'!C785),"",IF(AND(OR($E784="INFRUCTUEUX",$E784="ANNULE"),$C784="AOO-M"),'ENGAGEMENTS 2026'!P785,IF($H784="EN COURS DE PREENGAGEMENT",'ENGAGEMENTS 2026'!O785,IF($H784="PREENGAGE",IF($E784="ATTRIBUE",'ENGAGEMENTS 2026'!AE785,'ENGAGEMENTS 2026'!O785),'ENGAGEMENTS 2026'!AE785))))</f>
        <v/>
      </c>
      <c r="K784" s="97" t="str">
        <f>IF(ISBLANK('ENGAGEMENTS 2026'!W785),"",'ENGAGEMENTS 2026'!W785)</f>
        <v/>
      </c>
      <c r="L784" s="73" t="str">
        <f t="shared" ca="1" si="24"/>
        <v/>
      </c>
      <c r="M784" t="str">
        <f t="shared" si="25"/>
        <v/>
      </c>
      <c r="N784" t="str">
        <f>IF(ISBLANK('ENGAGEMENTS 2026'!C785),"",'ENGAGEMENTS 2026'!L785)</f>
        <v/>
      </c>
      <c r="O784" t="str">
        <f>IF(ISBLANK('ENGAGEMENTS 2026'!C785),"",'ENGAGEMENTS 2026'!M785)</f>
        <v/>
      </c>
      <c r="P784" t="str">
        <f>IF(ISBLANK('ENGAGEMENTS 2026'!C785),"",'ENGAGEMENTS 2026'!K785)</f>
        <v/>
      </c>
      <c r="Q784" t="str">
        <f>IF($A784="","",IF(OR($E784="INFRUCTUEUX",$E784="ANNULE"),$A784&amp;"|"&amp;(COUNTIFS($A$2:$A784,$A784,$E$2:$E784,"INFRUCTUEUX")+COUNTIFS($A$2:$A784,$A784,$E$2:$E784,"ANNULE")),""))</f>
        <v/>
      </c>
    </row>
    <row r="785" spans="1:17" x14ac:dyDescent="0.25">
      <c r="A785" t="str">
        <f>IF(ISBLANK('ENGAGEMENTS 2026'!C786),"",IF('ENGAGEMENTS 2026'!C786="DTSI","DCT",'ENGAGEMENTS 2026'!C786))</f>
        <v/>
      </c>
      <c r="B785" t="str">
        <f>IF(ISBLANK('ENGAGEMENTS 2026'!C786),"",'ENGAGEMENTS 2026'!D786)</f>
        <v/>
      </c>
      <c r="C785" t="str">
        <f>IF(ISBLANK('ENGAGEMENTS 2026'!C786),"",'ENGAGEMENTS 2026'!E786)</f>
        <v/>
      </c>
      <c r="D785" t="str">
        <f>IF(ISBLANK('ENGAGEMENTS 2026'!C786),"",'ENGAGEMENTS 2026'!G786)</f>
        <v/>
      </c>
      <c r="E785" t="str">
        <f>IF(ISBLANK('ENGAGEMENTS 2026'!C786),"",'ENGAGEMENTS 2026'!I786)</f>
        <v/>
      </c>
      <c r="F785" t="str">
        <f>IF(ISBLANK('ENGAGEMENTS 2026'!C786),"",'ENGAGEMENTS 2026'!J786)</f>
        <v/>
      </c>
      <c r="G785" t="str">
        <f>IF(ISBLANK('ENGAGEMENTS 2026'!C786),"",'ENGAGEMENTS 2026'!M786)</f>
        <v/>
      </c>
      <c r="H785" t="str">
        <f>IF(ISBLANK('ENGAGEMENTS 2026'!C786),"",'ENGAGEMENTS 2026'!AF786)</f>
        <v/>
      </c>
      <c r="I785" t="str">
        <f>IF(ISBLANK('ENGAGEMENTS 2026'!C786),"",'ENGAGEMENTS 2026'!H786)</f>
        <v/>
      </c>
      <c r="J785" s="72" t="str">
        <f>IF(ISBLANK('ENGAGEMENTS 2026'!C786),"",IF(AND(OR($E785="INFRUCTUEUX",$E785="ANNULE"),$C785="AOO-M"),'ENGAGEMENTS 2026'!P786,IF($H785="EN COURS DE PREENGAGEMENT",'ENGAGEMENTS 2026'!O786,IF($H785="PREENGAGE",IF($E785="ATTRIBUE",'ENGAGEMENTS 2026'!AE786,'ENGAGEMENTS 2026'!O786),'ENGAGEMENTS 2026'!AE786))))</f>
        <v/>
      </c>
      <c r="K785" s="97" t="str">
        <f>IF(ISBLANK('ENGAGEMENTS 2026'!W786),"",'ENGAGEMENTS 2026'!W786)</f>
        <v/>
      </c>
      <c r="L785" s="73" t="str">
        <f t="shared" ca="1" si="24"/>
        <v/>
      </c>
      <c r="M785" t="str">
        <f t="shared" si="25"/>
        <v/>
      </c>
      <c r="N785" t="str">
        <f>IF(ISBLANK('ENGAGEMENTS 2026'!C786),"",'ENGAGEMENTS 2026'!L786)</f>
        <v/>
      </c>
      <c r="O785" t="str">
        <f>IF(ISBLANK('ENGAGEMENTS 2026'!C786),"",'ENGAGEMENTS 2026'!M786)</f>
        <v/>
      </c>
      <c r="P785" t="str">
        <f>IF(ISBLANK('ENGAGEMENTS 2026'!C786),"",'ENGAGEMENTS 2026'!K786)</f>
        <v/>
      </c>
      <c r="Q785" t="str">
        <f>IF($A785="","",IF(OR($E785="INFRUCTUEUX",$E785="ANNULE"),$A785&amp;"|"&amp;(COUNTIFS($A$2:$A785,$A785,$E$2:$E785,"INFRUCTUEUX")+COUNTIFS($A$2:$A785,$A785,$E$2:$E785,"ANNULE")),""))</f>
        <v/>
      </c>
    </row>
    <row r="786" spans="1:17" x14ac:dyDescent="0.25">
      <c r="A786" t="str">
        <f>IF(ISBLANK('ENGAGEMENTS 2026'!C787),"",IF('ENGAGEMENTS 2026'!C787="DTSI","DCT",'ENGAGEMENTS 2026'!C787))</f>
        <v/>
      </c>
      <c r="B786" t="str">
        <f>IF(ISBLANK('ENGAGEMENTS 2026'!C787),"",'ENGAGEMENTS 2026'!D787)</f>
        <v/>
      </c>
      <c r="C786" t="str">
        <f>IF(ISBLANK('ENGAGEMENTS 2026'!C787),"",'ENGAGEMENTS 2026'!E787)</f>
        <v/>
      </c>
      <c r="D786" t="str">
        <f>IF(ISBLANK('ENGAGEMENTS 2026'!C787),"",'ENGAGEMENTS 2026'!G787)</f>
        <v/>
      </c>
      <c r="E786" t="str">
        <f>IF(ISBLANK('ENGAGEMENTS 2026'!C787),"",'ENGAGEMENTS 2026'!I787)</f>
        <v/>
      </c>
      <c r="F786" t="str">
        <f>IF(ISBLANK('ENGAGEMENTS 2026'!C787),"",'ENGAGEMENTS 2026'!J787)</f>
        <v/>
      </c>
      <c r="G786" t="str">
        <f>IF(ISBLANK('ENGAGEMENTS 2026'!C787),"",'ENGAGEMENTS 2026'!M787)</f>
        <v/>
      </c>
      <c r="H786" t="str">
        <f>IF(ISBLANK('ENGAGEMENTS 2026'!C787),"",'ENGAGEMENTS 2026'!AF787)</f>
        <v/>
      </c>
      <c r="I786" t="str">
        <f>IF(ISBLANK('ENGAGEMENTS 2026'!C787),"",'ENGAGEMENTS 2026'!H787)</f>
        <v/>
      </c>
      <c r="J786" s="72" t="str">
        <f>IF(ISBLANK('ENGAGEMENTS 2026'!C787),"",IF(AND(OR($E786="INFRUCTUEUX",$E786="ANNULE"),$C786="AOO-M"),'ENGAGEMENTS 2026'!P787,IF($H786="EN COURS DE PREENGAGEMENT",'ENGAGEMENTS 2026'!O787,IF($H786="PREENGAGE",IF($E786="ATTRIBUE",'ENGAGEMENTS 2026'!AE787,'ENGAGEMENTS 2026'!O787),'ENGAGEMENTS 2026'!AE787))))</f>
        <v/>
      </c>
      <c r="K786" s="97" t="str">
        <f>IF(ISBLANK('ENGAGEMENTS 2026'!W787),"",'ENGAGEMENTS 2026'!W787)</f>
        <v/>
      </c>
      <c r="L786" s="73" t="str">
        <f t="shared" ca="1" si="24"/>
        <v/>
      </c>
      <c r="M786" t="str">
        <f t="shared" si="25"/>
        <v/>
      </c>
      <c r="N786" t="str">
        <f>IF(ISBLANK('ENGAGEMENTS 2026'!C787),"",'ENGAGEMENTS 2026'!L787)</f>
        <v/>
      </c>
      <c r="O786" t="str">
        <f>IF(ISBLANK('ENGAGEMENTS 2026'!C787),"",'ENGAGEMENTS 2026'!M787)</f>
        <v/>
      </c>
      <c r="P786" t="str">
        <f>IF(ISBLANK('ENGAGEMENTS 2026'!C787),"",'ENGAGEMENTS 2026'!K787)</f>
        <v/>
      </c>
      <c r="Q786" t="str">
        <f>IF($A786="","",IF(OR($E786="INFRUCTUEUX",$E786="ANNULE"),$A786&amp;"|"&amp;(COUNTIFS($A$2:$A786,$A786,$E$2:$E786,"INFRUCTUEUX")+COUNTIFS($A$2:$A786,$A786,$E$2:$E786,"ANNULE")),""))</f>
        <v/>
      </c>
    </row>
    <row r="787" spans="1:17" x14ac:dyDescent="0.25">
      <c r="A787" t="str">
        <f>IF(ISBLANK('ENGAGEMENTS 2026'!C788),"",IF('ENGAGEMENTS 2026'!C788="DTSI","DCT",'ENGAGEMENTS 2026'!C788))</f>
        <v/>
      </c>
      <c r="B787" t="str">
        <f>IF(ISBLANK('ENGAGEMENTS 2026'!C788),"",'ENGAGEMENTS 2026'!D788)</f>
        <v/>
      </c>
      <c r="C787" t="str">
        <f>IF(ISBLANK('ENGAGEMENTS 2026'!C788),"",'ENGAGEMENTS 2026'!E788)</f>
        <v/>
      </c>
      <c r="D787" t="str">
        <f>IF(ISBLANK('ENGAGEMENTS 2026'!C788),"",'ENGAGEMENTS 2026'!G788)</f>
        <v/>
      </c>
      <c r="E787" t="str">
        <f>IF(ISBLANK('ENGAGEMENTS 2026'!C788),"",'ENGAGEMENTS 2026'!I788)</f>
        <v/>
      </c>
      <c r="F787" t="str">
        <f>IF(ISBLANK('ENGAGEMENTS 2026'!C788),"",'ENGAGEMENTS 2026'!J788)</f>
        <v/>
      </c>
      <c r="G787" t="str">
        <f>IF(ISBLANK('ENGAGEMENTS 2026'!C788),"",'ENGAGEMENTS 2026'!M788)</f>
        <v/>
      </c>
      <c r="H787" t="str">
        <f>IF(ISBLANK('ENGAGEMENTS 2026'!C788),"",'ENGAGEMENTS 2026'!AF788)</f>
        <v/>
      </c>
      <c r="I787" t="str">
        <f>IF(ISBLANK('ENGAGEMENTS 2026'!C788),"",'ENGAGEMENTS 2026'!H788)</f>
        <v/>
      </c>
      <c r="J787" s="72" t="str">
        <f>IF(ISBLANK('ENGAGEMENTS 2026'!C788),"",IF(AND(OR($E787="INFRUCTUEUX",$E787="ANNULE"),$C787="AOO-M"),'ENGAGEMENTS 2026'!P788,IF($H787="EN COURS DE PREENGAGEMENT",'ENGAGEMENTS 2026'!O788,IF($H787="PREENGAGE",IF($E787="ATTRIBUE",'ENGAGEMENTS 2026'!AE788,'ENGAGEMENTS 2026'!O788),'ENGAGEMENTS 2026'!AE788))))</f>
        <v/>
      </c>
      <c r="K787" s="97" t="str">
        <f>IF(ISBLANK('ENGAGEMENTS 2026'!W788),"",'ENGAGEMENTS 2026'!W788)</f>
        <v/>
      </c>
      <c r="L787" s="73" t="str">
        <f t="shared" ca="1" si="24"/>
        <v/>
      </c>
      <c r="M787" t="str">
        <f t="shared" si="25"/>
        <v/>
      </c>
      <c r="N787" t="str">
        <f>IF(ISBLANK('ENGAGEMENTS 2026'!C788),"",'ENGAGEMENTS 2026'!L788)</f>
        <v/>
      </c>
      <c r="O787" t="str">
        <f>IF(ISBLANK('ENGAGEMENTS 2026'!C788),"",'ENGAGEMENTS 2026'!M788)</f>
        <v/>
      </c>
      <c r="P787" t="str">
        <f>IF(ISBLANK('ENGAGEMENTS 2026'!C788),"",'ENGAGEMENTS 2026'!K788)</f>
        <v/>
      </c>
      <c r="Q787" t="str">
        <f>IF($A787="","",IF(OR($E787="INFRUCTUEUX",$E787="ANNULE"),$A787&amp;"|"&amp;(COUNTIFS($A$2:$A787,$A787,$E$2:$E787,"INFRUCTUEUX")+COUNTIFS($A$2:$A787,$A787,$E$2:$E787,"ANNULE")),""))</f>
        <v/>
      </c>
    </row>
    <row r="788" spans="1:17" x14ac:dyDescent="0.25">
      <c r="A788" t="str">
        <f>IF(ISBLANK('ENGAGEMENTS 2026'!C789),"",IF('ENGAGEMENTS 2026'!C789="DTSI","DCT",'ENGAGEMENTS 2026'!C789))</f>
        <v/>
      </c>
      <c r="B788" t="str">
        <f>IF(ISBLANK('ENGAGEMENTS 2026'!C789),"",'ENGAGEMENTS 2026'!D789)</f>
        <v/>
      </c>
      <c r="C788" t="str">
        <f>IF(ISBLANK('ENGAGEMENTS 2026'!C789),"",'ENGAGEMENTS 2026'!E789)</f>
        <v/>
      </c>
      <c r="D788" t="str">
        <f>IF(ISBLANK('ENGAGEMENTS 2026'!C789),"",'ENGAGEMENTS 2026'!G789)</f>
        <v/>
      </c>
      <c r="E788" t="str">
        <f>IF(ISBLANK('ENGAGEMENTS 2026'!C789),"",'ENGAGEMENTS 2026'!I789)</f>
        <v/>
      </c>
      <c r="F788" t="str">
        <f>IF(ISBLANK('ENGAGEMENTS 2026'!C789),"",'ENGAGEMENTS 2026'!J789)</f>
        <v/>
      </c>
      <c r="G788" t="str">
        <f>IF(ISBLANK('ENGAGEMENTS 2026'!C789),"",'ENGAGEMENTS 2026'!M789)</f>
        <v/>
      </c>
      <c r="H788" t="str">
        <f>IF(ISBLANK('ENGAGEMENTS 2026'!C789),"",'ENGAGEMENTS 2026'!AF789)</f>
        <v/>
      </c>
      <c r="I788" t="str">
        <f>IF(ISBLANK('ENGAGEMENTS 2026'!C789),"",'ENGAGEMENTS 2026'!H789)</f>
        <v/>
      </c>
      <c r="J788" s="72" t="str">
        <f>IF(ISBLANK('ENGAGEMENTS 2026'!C789),"",IF(AND(OR($E788="INFRUCTUEUX",$E788="ANNULE"),$C788="AOO-M"),'ENGAGEMENTS 2026'!P789,IF($H788="EN COURS DE PREENGAGEMENT",'ENGAGEMENTS 2026'!O789,IF($H788="PREENGAGE",IF($E788="ATTRIBUE",'ENGAGEMENTS 2026'!AE789,'ENGAGEMENTS 2026'!O789),'ENGAGEMENTS 2026'!AE789))))</f>
        <v/>
      </c>
      <c r="K788" s="97" t="str">
        <f>IF(ISBLANK('ENGAGEMENTS 2026'!W789),"",'ENGAGEMENTS 2026'!W789)</f>
        <v/>
      </c>
      <c r="L788" s="73" t="str">
        <f t="shared" ca="1" si="24"/>
        <v/>
      </c>
      <c r="M788" t="str">
        <f t="shared" si="25"/>
        <v/>
      </c>
      <c r="N788" t="str">
        <f>IF(ISBLANK('ENGAGEMENTS 2026'!C789),"",'ENGAGEMENTS 2026'!L789)</f>
        <v/>
      </c>
      <c r="O788" t="str">
        <f>IF(ISBLANK('ENGAGEMENTS 2026'!C789),"",'ENGAGEMENTS 2026'!M789)</f>
        <v/>
      </c>
      <c r="P788" t="str">
        <f>IF(ISBLANK('ENGAGEMENTS 2026'!C789),"",'ENGAGEMENTS 2026'!K789)</f>
        <v/>
      </c>
      <c r="Q788" t="str">
        <f>IF($A788="","",IF(OR($E788="INFRUCTUEUX",$E788="ANNULE"),$A788&amp;"|"&amp;(COUNTIFS($A$2:$A788,$A788,$E$2:$E788,"INFRUCTUEUX")+COUNTIFS($A$2:$A788,$A788,$E$2:$E788,"ANNULE")),""))</f>
        <v/>
      </c>
    </row>
    <row r="789" spans="1:17" x14ac:dyDescent="0.25">
      <c r="A789" t="str">
        <f>IF(ISBLANK('ENGAGEMENTS 2026'!C790),"",IF('ENGAGEMENTS 2026'!C790="DTSI","DCT",'ENGAGEMENTS 2026'!C790))</f>
        <v/>
      </c>
      <c r="B789" t="str">
        <f>IF(ISBLANK('ENGAGEMENTS 2026'!C790),"",'ENGAGEMENTS 2026'!D790)</f>
        <v/>
      </c>
      <c r="C789" t="str">
        <f>IF(ISBLANK('ENGAGEMENTS 2026'!C790),"",'ENGAGEMENTS 2026'!E790)</f>
        <v/>
      </c>
      <c r="D789" t="str">
        <f>IF(ISBLANK('ENGAGEMENTS 2026'!C790),"",'ENGAGEMENTS 2026'!G790)</f>
        <v/>
      </c>
      <c r="E789" t="str">
        <f>IF(ISBLANK('ENGAGEMENTS 2026'!C790),"",'ENGAGEMENTS 2026'!I790)</f>
        <v/>
      </c>
      <c r="F789" t="str">
        <f>IF(ISBLANK('ENGAGEMENTS 2026'!C790),"",'ENGAGEMENTS 2026'!J790)</f>
        <v/>
      </c>
      <c r="G789" t="str">
        <f>IF(ISBLANK('ENGAGEMENTS 2026'!C790),"",'ENGAGEMENTS 2026'!M790)</f>
        <v/>
      </c>
      <c r="H789" t="str">
        <f>IF(ISBLANK('ENGAGEMENTS 2026'!C790),"",'ENGAGEMENTS 2026'!AF790)</f>
        <v/>
      </c>
      <c r="I789" t="str">
        <f>IF(ISBLANK('ENGAGEMENTS 2026'!C790),"",'ENGAGEMENTS 2026'!H790)</f>
        <v/>
      </c>
      <c r="J789" s="72" t="str">
        <f>IF(ISBLANK('ENGAGEMENTS 2026'!C790),"",IF(AND(OR($E789="INFRUCTUEUX",$E789="ANNULE"),$C789="AOO-M"),'ENGAGEMENTS 2026'!P790,IF($H789="EN COURS DE PREENGAGEMENT",'ENGAGEMENTS 2026'!O790,IF($H789="PREENGAGE",IF($E789="ATTRIBUE",'ENGAGEMENTS 2026'!AE790,'ENGAGEMENTS 2026'!O790),'ENGAGEMENTS 2026'!AE790))))</f>
        <v/>
      </c>
      <c r="K789" s="97" t="str">
        <f>IF(ISBLANK('ENGAGEMENTS 2026'!W790),"",'ENGAGEMENTS 2026'!W790)</f>
        <v/>
      </c>
      <c r="L789" s="73" t="str">
        <f t="shared" ca="1" si="24"/>
        <v/>
      </c>
      <c r="M789" t="str">
        <f t="shared" si="25"/>
        <v/>
      </c>
      <c r="N789" t="str">
        <f>IF(ISBLANK('ENGAGEMENTS 2026'!C790),"",'ENGAGEMENTS 2026'!L790)</f>
        <v/>
      </c>
      <c r="O789" t="str">
        <f>IF(ISBLANK('ENGAGEMENTS 2026'!C790),"",'ENGAGEMENTS 2026'!M790)</f>
        <v/>
      </c>
      <c r="P789" t="str">
        <f>IF(ISBLANK('ENGAGEMENTS 2026'!C790),"",'ENGAGEMENTS 2026'!K790)</f>
        <v/>
      </c>
      <c r="Q789" t="str">
        <f>IF($A789="","",IF(OR($E789="INFRUCTUEUX",$E789="ANNULE"),$A789&amp;"|"&amp;(COUNTIFS($A$2:$A789,$A789,$E$2:$E789,"INFRUCTUEUX")+COUNTIFS($A$2:$A789,$A789,$E$2:$E789,"ANNULE")),""))</f>
        <v/>
      </c>
    </row>
    <row r="790" spans="1:17" x14ac:dyDescent="0.25">
      <c r="A790" t="str">
        <f>IF(ISBLANK('ENGAGEMENTS 2026'!C791),"",IF('ENGAGEMENTS 2026'!C791="DTSI","DCT",'ENGAGEMENTS 2026'!C791))</f>
        <v/>
      </c>
      <c r="B790" t="str">
        <f>IF(ISBLANK('ENGAGEMENTS 2026'!C791),"",'ENGAGEMENTS 2026'!D791)</f>
        <v/>
      </c>
      <c r="C790" t="str">
        <f>IF(ISBLANK('ENGAGEMENTS 2026'!C791),"",'ENGAGEMENTS 2026'!E791)</f>
        <v/>
      </c>
      <c r="D790" t="str">
        <f>IF(ISBLANK('ENGAGEMENTS 2026'!C791),"",'ENGAGEMENTS 2026'!G791)</f>
        <v/>
      </c>
      <c r="E790" t="str">
        <f>IF(ISBLANK('ENGAGEMENTS 2026'!C791),"",'ENGAGEMENTS 2026'!I791)</f>
        <v/>
      </c>
      <c r="F790" t="str">
        <f>IF(ISBLANK('ENGAGEMENTS 2026'!C791),"",'ENGAGEMENTS 2026'!J791)</f>
        <v/>
      </c>
      <c r="G790" t="str">
        <f>IF(ISBLANK('ENGAGEMENTS 2026'!C791),"",'ENGAGEMENTS 2026'!M791)</f>
        <v/>
      </c>
      <c r="H790" t="str">
        <f>IF(ISBLANK('ENGAGEMENTS 2026'!C791),"",'ENGAGEMENTS 2026'!AF791)</f>
        <v/>
      </c>
      <c r="I790" t="str">
        <f>IF(ISBLANK('ENGAGEMENTS 2026'!C791),"",'ENGAGEMENTS 2026'!H791)</f>
        <v/>
      </c>
      <c r="J790" s="72" t="str">
        <f>IF(ISBLANK('ENGAGEMENTS 2026'!C791),"",IF(AND(OR($E790="INFRUCTUEUX",$E790="ANNULE"),$C790="AOO-M"),'ENGAGEMENTS 2026'!P791,IF($H790="EN COURS DE PREENGAGEMENT",'ENGAGEMENTS 2026'!O791,IF($H790="PREENGAGE",IF($E790="ATTRIBUE",'ENGAGEMENTS 2026'!AE791,'ENGAGEMENTS 2026'!O791),'ENGAGEMENTS 2026'!AE791))))</f>
        <v/>
      </c>
      <c r="K790" s="97" t="str">
        <f>IF(ISBLANK('ENGAGEMENTS 2026'!W791),"",'ENGAGEMENTS 2026'!W791)</f>
        <v/>
      </c>
      <c r="L790" s="73" t="str">
        <f t="shared" ca="1" si="24"/>
        <v/>
      </c>
      <c r="M790" t="str">
        <f t="shared" si="25"/>
        <v/>
      </c>
      <c r="N790" t="str">
        <f>IF(ISBLANK('ENGAGEMENTS 2026'!C791),"",'ENGAGEMENTS 2026'!L791)</f>
        <v/>
      </c>
      <c r="O790" t="str">
        <f>IF(ISBLANK('ENGAGEMENTS 2026'!C791),"",'ENGAGEMENTS 2026'!M791)</f>
        <v/>
      </c>
      <c r="P790" t="str">
        <f>IF(ISBLANK('ENGAGEMENTS 2026'!C791),"",'ENGAGEMENTS 2026'!K791)</f>
        <v/>
      </c>
      <c r="Q790" t="str">
        <f>IF($A790="","",IF(OR($E790="INFRUCTUEUX",$E790="ANNULE"),$A790&amp;"|"&amp;(COUNTIFS($A$2:$A790,$A790,$E$2:$E790,"INFRUCTUEUX")+COUNTIFS($A$2:$A790,$A790,$E$2:$E790,"ANNULE")),""))</f>
        <v/>
      </c>
    </row>
    <row r="791" spans="1:17" x14ac:dyDescent="0.25">
      <c r="A791" t="str">
        <f>IF(ISBLANK('ENGAGEMENTS 2026'!C792),"",IF('ENGAGEMENTS 2026'!C792="DTSI","DCT",'ENGAGEMENTS 2026'!C792))</f>
        <v/>
      </c>
      <c r="B791" t="str">
        <f>IF(ISBLANK('ENGAGEMENTS 2026'!C792),"",'ENGAGEMENTS 2026'!D792)</f>
        <v/>
      </c>
      <c r="C791" t="str">
        <f>IF(ISBLANK('ENGAGEMENTS 2026'!C792),"",'ENGAGEMENTS 2026'!E792)</f>
        <v/>
      </c>
      <c r="D791" t="str">
        <f>IF(ISBLANK('ENGAGEMENTS 2026'!C792),"",'ENGAGEMENTS 2026'!G792)</f>
        <v/>
      </c>
      <c r="E791" t="str">
        <f>IF(ISBLANK('ENGAGEMENTS 2026'!C792),"",'ENGAGEMENTS 2026'!I792)</f>
        <v/>
      </c>
      <c r="F791" t="str">
        <f>IF(ISBLANK('ENGAGEMENTS 2026'!C792),"",'ENGAGEMENTS 2026'!J792)</f>
        <v/>
      </c>
      <c r="G791" t="str">
        <f>IF(ISBLANK('ENGAGEMENTS 2026'!C792),"",'ENGAGEMENTS 2026'!M792)</f>
        <v/>
      </c>
      <c r="H791" t="str">
        <f>IF(ISBLANK('ENGAGEMENTS 2026'!C792),"",'ENGAGEMENTS 2026'!AF792)</f>
        <v/>
      </c>
      <c r="I791" t="str">
        <f>IF(ISBLANK('ENGAGEMENTS 2026'!C792),"",'ENGAGEMENTS 2026'!H792)</f>
        <v/>
      </c>
      <c r="J791" s="72" t="str">
        <f>IF(ISBLANK('ENGAGEMENTS 2026'!C792),"",IF(AND(OR($E791="INFRUCTUEUX",$E791="ANNULE"),$C791="AOO-M"),'ENGAGEMENTS 2026'!P792,IF($H791="EN COURS DE PREENGAGEMENT",'ENGAGEMENTS 2026'!O792,IF($H791="PREENGAGE",IF($E791="ATTRIBUE",'ENGAGEMENTS 2026'!AE792,'ENGAGEMENTS 2026'!O792),'ENGAGEMENTS 2026'!AE792))))</f>
        <v/>
      </c>
      <c r="K791" s="97" t="str">
        <f>IF(ISBLANK('ENGAGEMENTS 2026'!W792),"",'ENGAGEMENTS 2026'!W792)</f>
        <v/>
      </c>
      <c r="L791" s="73" t="str">
        <f t="shared" ca="1" si="24"/>
        <v/>
      </c>
      <c r="M791" t="str">
        <f t="shared" si="25"/>
        <v/>
      </c>
      <c r="N791" t="str">
        <f>IF(ISBLANK('ENGAGEMENTS 2026'!C792),"",'ENGAGEMENTS 2026'!L792)</f>
        <v/>
      </c>
      <c r="O791" t="str">
        <f>IF(ISBLANK('ENGAGEMENTS 2026'!C792),"",'ENGAGEMENTS 2026'!M792)</f>
        <v/>
      </c>
      <c r="P791" t="str">
        <f>IF(ISBLANK('ENGAGEMENTS 2026'!C792),"",'ENGAGEMENTS 2026'!K792)</f>
        <v/>
      </c>
      <c r="Q791" t="str">
        <f>IF($A791="","",IF(OR($E791="INFRUCTUEUX",$E791="ANNULE"),$A791&amp;"|"&amp;(COUNTIFS($A$2:$A791,$A791,$E$2:$E791,"INFRUCTUEUX")+COUNTIFS($A$2:$A791,$A791,$E$2:$E791,"ANNULE")),""))</f>
        <v/>
      </c>
    </row>
    <row r="792" spans="1:17" x14ac:dyDescent="0.25">
      <c r="A792" t="str">
        <f>IF(ISBLANK('ENGAGEMENTS 2026'!C793),"",IF('ENGAGEMENTS 2026'!C793="DTSI","DCT",'ENGAGEMENTS 2026'!C793))</f>
        <v/>
      </c>
      <c r="B792" t="str">
        <f>IF(ISBLANK('ENGAGEMENTS 2026'!C793),"",'ENGAGEMENTS 2026'!D793)</f>
        <v/>
      </c>
      <c r="C792" t="str">
        <f>IF(ISBLANK('ENGAGEMENTS 2026'!C793),"",'ENGAGEMENTS 2026'!E793)</f>
        <v/>
      </c>
      <c r="D792" t="str">
        <f>IF(ISBLANK('ENGAGEMENTS 2026'!C793),"",'ENGAGEMENTS 2026'!G793)</f>
        <v/>
      </c>
      <c r="E792" t="str">
        <f>IF(ISBLANK('ENGAGEMENTS 2026'!C793),"",'ENGAGEMENTS 2026'!I793)</f>
        <v/>
      </c>
      <c r="F792" t="str">
        <f>IF(ISBLANK('ENGAGEMENTS 2026'!C793),"",'ENGAGEMENTS 2026'!J793)</f>
        <v/>
      </c>
      <c r="G792" t="str">
        <f>IF(ISBLANK('ENGAGEMENTS 2026'!C793),"",'ENGAGEMENTS 2026'!M793)</f>
        <v/>
      </c>
      <c r="H792" t="str">
        <f>IF(ISBLANK('ENGAGEMENTS 2026'!C793),"",'ENGAGEMENTS 2026'!AF793)</f>
        <v/>
      </c>
      <c r="I792" t="str">
        <f>IF(ISBLANK('ENGAGEMENTS 2026'!C793),"",'ENGAGEMENTS 2026'!H793)</f>
        <v/>
      </c>
      <c r="J792" s="72" t="str">
        <f>IF(ISBLANK('ENGAGEMENTS 2026'!C793),"",IF(AND(OR($E792="INFRUCTUEUX",$E792="ANNULE"),$C792="AOO-M"),'ENGAGEMENTS 2026'!P793,IF($H792="EN COURS DE PREENGAGEMENT",'ENGAGEMENTS 2026'!O793,IF($H792="PREENGAGE",IF($E792="ATTRIBUE",'ENGAGEMENTS 2026'!AE793,'ENGAGEMENTS 2026'!O793),'ENGAGEMENTS 2026'!AE793))))</f>
        <v/>
      </c>
      <c r="K792" s="97" t="str">
        <f>IF(ISBLANK('ENGAGEMENTS 2026'!W793),"",'ENGAGEMENTS 2026'!W793)</f>
        <v/>
      </c>
      <c r="L792" s="73" t="str">
        <f t="shared" ca="1" si="24"/>
        <v/>
      </c>
      <c r="M792" t="str">
        <f t="shared" si="25"/>
        <v/>
      </c>
      <c r="N792" t="str">
        <f>IF(ISBLANK('ENGAGEMENTS 2026'!C793),"",'ENGAGEMENTS 2026'!L793)</f>
        <v/>
      </c>
      <c r="O792" t="str">
        <f>IF(ISBLANK('ENGAGEMENTS 2026'!C793),"",'ENGAGEMENTS 2026'!M793)</f>
        <v/>
      </c>
      <c r="P792" t="str">
        <f>IF(ISBLANK('ENGAGEMENTS 2026'!C793),"",'ENGAGEMENTS 2026'!K793)</f>
        <v/>
      </c>
      <c r="Q792" t="str">
        <f>IF($A792="","",IF(OR($E792="INFRUCTUEUX",$E792="ANNULE"),$A792&amp;"|"&amp;(COUNTIFS($A$2:$A792,$A792,$E$2:$E792,"INFRUCTUEUX")+COUNTIFS($A$2:$A792,$A792,$E$2:$E792,"ANNULE")),""))</f>
        <v/>
      </c>
    </row>
    <row r="793" spans="1:17" x14ac:dyDescent="0.25">
      <c r="A793" t="str">
        <f>IF(ISBLANK('ENGAGEMENTS 2026'!C794),"",IF('ENGAGEMENTS 2026'!C794="DTSI","DCT",'ENGAGEMENTS 2026'!C794))</f>
        <v/>
      </c>
      <c r="B793" t="str">
        <f>IF(ISBLANK('ENGAGEMENTS 2026'!C794),"",'ENGAGEMENTS 2026'!D794)</f>
        <v/>
      </c>
      <c r="C793" t="str">
        <f>IF(ISBLANK('ENGAGEMENTS 2026'!C794),"",'ENGAGEMENTS 2026'!E794)</f>
        <v/>
      </c>
      <c r="D793" t="str">
        <f>IF(ISBLANK('ENGAGEMENTS 2026'!C794),"",'ENGAGEMENTS 2026'!G794)</f>
        <v/>
      </c>
      <c r="E793" t="str">
        <f>IF(ISBLANK('ENGAGEMENTS 2026'!C794),"",'ENGAGEMENTS 2026'!I794)</f>
        <v/>
      </c>
      <c r="F793" t="str">
        <f>IF(ISBLANK('ENGAGEMENTS 2026'!C794),"",'ENGAGEMENTS 2026'!J794)</f>
        <v/>
      </c>
      <c r="G793" t="str">
        <f>IF(ISBLANK('ENGAGEMENTS 2026'!C794),"",'ENGAGEMENTS 2026'!M794)</f>
        <v/>
      </c>
      <c r="H793" t="str">
        <f>IF(ISBLANK('ENGAGEMENTS 2026'!C794),"",'ENGAGEMENTS 2026'!AF794)</f>
        <v/>
      </c>
      <c r="I793" t="str">
        <f>IF(ISBLANK('ENGAGEMENTS 2026'!C794),"",'ENGAGEMENTS 2026'!H794)</f>
        <v/>
      </c>
      <c r="J793" s="72" t="str">
        <f>IF(ISBLANK('ENGAGEMENTS 2026'!C794),"",IF(AND(OR($E793="INFRUCTUEUX",$E793="ANNULE"),$C793="AOO-M"),'ENGAGEMENTS 2026'!P794,IF($H793="EN COURS DE PREENGAGEMENT",'ENGAGEMENTS 2026'!O794,IF($H793="PREENGAGE",IF($E793="ATTRIBUE",'ENGAGEMENTS 2026'!AE794,'ENGAGEMENTS 2026'!O794),'ENGAGEMENTS 2026'!AE794))))</f>
        <v/>
      </c>
      <c r="K793" s="97" t="str">
        <f>IF(ISBLANK('ENGAGEMENTS 2026'!W794),"",'ENGAGEMENTS 2026'!W794)</f>
        <v/>
      </c>
      <c r="L793" s="73" t="str">
        <f t="shared" ca="1" si="24"/>
        <v/>
      </c>
      <c r="M793" t="str">
        <f t="shared" si="25"/>
        <v/>
      </c>
      <c r="N793" t="str">
        <f>IF(ISBLANK('ENGAGEMENTS 2026'!C794),"",'ENGAGEMENTS 2026'!L794)</f>
        <v/>
      </c>
      <c r="O793" t="str">
        <f>IF(ISBLANK('ENGAGEMENTS 2026'!C794),"",'ENGAGEMENTS 2026'!M794)</f>
        <v/>
      </c>
      <c r="P793" t="str">
        <f>IF(ISBLANK('ENGAGEMENTS 2026'!C794),"",'ENGAGEMENTS 2026'!K794)</f>
        <v/>
      </c>
      <c r="Q793" t="str">
        <f>IF($A793="","",IF(OR($E793="INFRUCTUEUX",$E793="ANNULE"),$A793&amp;"|"&amp;(COUNTIFS($A$2:$A793,$A793,$E$2:$E793,"INFRUCTUEUX")+COUNTIFS($A$2:$A793,$A793,$E$2:$E793,"ANNULE")),""))</f>
        <v/>
      </c>
    </row>
    <row r="794" spans="1:17" x14ac:dyDescent="0.25">
      <c r="A794" t="str">
        <f>IF(ISBLANK('ENGAGEMENTS 2026'!C795),"",IF('ENGAGEMENTS 2026'!C795="DTSI","DCT",'ENGAGEMENTS 2026'!C795))</f>
        <v/>
      </c>
      <c r="B794" t="str">
        <f>IF(ISBLANK('ENGAGEMENTS 2026'!C795),"",'ENGAGEMENTS 2026'!D795)</f>
        <v/>
      </c>
      <c r="C794" t="str">
        <f>IF(ISBLANK('ENGAGEMENTS 2026'!C795),"",'ENGAGEMENTS 2026'!E795)</f>
        <v/>
      </c>
      <c r="D794" t="str">
        <f>IF(ISBLANK('ENGAGEMENTS 2026'!C795),"",'ENGAGEMENTS 2026'!G795)</f>
        <v/>
      </c>
      <c r="E794" t="str">
        <f>IF(ISBLANK('ENGAGEMENTS 2026'!C795),"",'ENGAGEMENTS 2026'!I795)</f>
        <v/>
      </c>
      <c r="F794" t="str">
        <f>IF(ISBLANK('ENGAGEMENTS 2026'!C795),"",'ENGAGEMENTS 2026'!J795)</f>
        <v/>
      </c>
      <c r="G794" t="str">
        <f>IF(ISBLANK('ENGAGEMENTS 2026'!C795),"",'ENGAGEMENTS 2026'!M795)</f>
        <v/>
      </c>
      <c r="H794" t="str">
        <f>IF(ISBLANK('ENGAGEMENTS 2026'!C795),"",'ENGAGEMENTS 2026'!AF795)</f>
        <v/>
      </c>
      <c r="I794" t="str">
        <f>IF(ISBLANK('ENGAGEMENTS 2026'!C795),"",'ENGAGEMENTS 2026'!H795)</f>
        <v/>
      </c>
      <c r="J794" s="72" t="str">
        <f>IF(ISBLANK('ENGAGEMENTS 2026'!C795),"",IF(AND(OR($E794="INFRUCTUEUX",$E794="ANNULE"),$C794="AOO-M"),'ENGAGEMENTS 2026'!P795,IF($H794="EN COURS DE PREENGAGEMENT",'ENGAGEMENTS 2026'!O795,IF($H794="PREENGAGE",IF($E794="ATTRIBUE",'ENGAGEMENTS 2026'!AE795,'ENGAGEMENTS 2026'!O795),'ENGAGEMENTS 2026'!AE795))))</f>
        <v/>
      </c>
      <c r="K794" s="97" t="str">
        <f>IF(ISBLANK('ENGAGEMENTS 2026'!W795),"",'ENGAGEMENTS 2026'!W795)</f>
        <v/>
      </c>
      <c r="L794" s="73" t="str">
        <f t="shared" ca="1" si="24"/>
        <v/>
      </c>
      <c r="M794" t="str">
        <f t="shared" si="25"/>
        <v/>
      </c>
      <c r="N794" t="str">
        <f>IF(ISBLANK('ENGAGEMENTS 2026'!C795),"",'ENGAGEMENTS 2026'!L795)</f>
        <v/>
      </c>
      <c r="O794" t="str">
        <f>IF(ISBLANK('ENGAGEMENTS 2026'!C795),"",'ENGAGEMENTS 2026'!M795)</f>
        <v/>
      </c>
      <c r="P794" t="str">
        <f>IF(ISBLANK('ENGAGEMENTS 2026'!C795),"",'ENGAGEMENTS 2026'!K795)</f>
        <v/>
      </c>
      <c r="Q794" t="str">
        <f>IF($A794="","",IF(OR($E794="INFRUCTUEUX",$E794="ANNULE"),$A794&amp;"|"&amp;(COUNTIFS($A$2:$A794,$A794,$E$2:$E794,"INFRUCTUEUX")+COUNTIFS($A$2:$A794,$A794,$E$2:$E794,"ANNULE")),""))</f>
        <v/>
      </c>
    </row>
    <row r="795" spans="1:17" x14ac:dyDescent="0.25">
      <c r="A795" t="str">
        <f>IF(ISBLANK('ENGAGEMENTS 2026'!C796),"",IF('ENGAGEMENTS 2026'!C796="DTSI","DCT",'ENGAGEMENTS 2026'!C796))</f>
        <v/>
      </c>
      <c r="B795" t="str">
        <f>IF(ISBLANK('ENGAGEMENTS 2026'!C796),"",'ENGAGEMENTS 2026'!D796)</f>
        <v/>
      </c>
      <c r="C795" t="str">
        <f>IF(ISBLANK('ENGAGEMENTS 2026'!C796),"",'ENGAGEMENTS 2026'!E796)</f>
        <v/>
      </c>
      <c r="D795" t="str">
        <f>IF(ISBLANK('ENGAGEMENTS 2026'!C796),"",'ENGAGEMENTS 2026'!G796)</f>
        <v/>
      </c>
      <c r="E795" t="str">
        <f>IF(ISBLANK('ENGAGEMENTS 2026'!C796),"",'ENGAGEMENTS 2026'!I796)</f>
        <v/>
      </c>
      <c r="F795" t="str">
        <f>IF(ISBLANK('ENGAGEMENTS 2026'!C796),"",'ENGAGEMENTS 2026'!J796)</f>
        <v/>
      </c>
      <c r="G795" t="str">
        <f>IF(ISBLANK('ENGAGEMENTS 2026'!C796),"",'ENGAGEMENTS 2026'!M796)</f>
        <v/>
      </c>
      <c r="H795" t="str">
        <f>IF(ISBLANK('ENGAGEMENTS 2026'!C796),"",'ENGAGEMENTS 2026'!AF796)</f>
        <v/>
      </c>
      <c r="I795" t="str">
        <f>IF(ISBLANK('ENGAGEMENTS 2026'!C796),"",'ENGAGEMENTS 2026'!H796)</f>
        <v/>
      </c>
      <c r="J795" s="72" t="str">
        <f>IF(ISBLANK('ENGAGEMENTS 2026'!C796),"",IF(AND(OR($E795="INFRUCTUEUX",$E795="ANNULE"),$C795="AOO-M"),'ENGAGEMENTS 2026'!P796,IF($H795="EN COURS DE PREENGAGEMENT",'ENGAGEMENTS 2026'!O796,IF($H795="PREENGAGE",IF($E795="ATTRIBUE",'ENGAGEMENTS 2026'!AE796,'ENGAGEMENTS 2026'!O796),'ENGAGEMENTS 2026'!AE796))))</f>
        <v/>
      </c>
      <c r="K795" s="97" t="str">
        <f>IF(ISBLANK('ENGAGEMENTS 2026'!W796),"",'ENGAGEMENTS 2026'!W796)</f>
        <v/>
      </c>
      <c r="L795" s="73" t="str">
        <f t="shared" ca="1" si="24"/>
        <v/>
      </c>
      <c r="M795" t="str">
        <f t="shared" si="25"/>
        <v/>
      </c>
      <c r="N795" t="str">
        <f>IF(ISBLANK('ENGAGEMENTS 2026'!C796),"",'ENGAGEMENTS 2026'!L796)</f>
        <v/>
      </c>
      <c r="O795" t="str">
        <f>IF(ISBLANK('ENGAGEMENTS 2026'!C796),"",'ENGAGEMENTS 2026'!M796)</f>
        <v/>
      </c>
      <c r="P795" t="str">
        <f>IF(ISBLANK('ENGAGEMENTS 2026'!C796),"",'ENGAGEMENTS 2026'!K796)</f>
        <v/>
      </c>
      <c r="Q795" t="str">
        <f>IF($A795="","",IF(OR($E795="INFRUCTUEUX",$E795="ANNULE"),$A795&amp;"|"&amp;(COUNTIFS($A$2:$A795,$A795,$E$2:$E795,"INFRUCTUEUX")+COUNTIFS($A$2:$A795,$A795,$E$2:$E795,"ANNULE")),""))</f>
        <v/>
      </c>
    </row>
    <row r="796" spans="1:17" x14ac:dyDescent="0.25">
      <c r="A796" t="str">
        <f>IF(ISBLANK('ENGAGEMENTS 2026'!C797),"",IF('ENGAGEMENTS 2026'!C797="DTSI","DCT",'ENGAGEMENTS 2026'!C797))</f>
        <v/>
      </c>
      <c r="B796" t="str">
        <f>IF(ISBLANK('ENGAGEMENTS 2026'!C797),"",'ENGAGEMENTS 2026'!D797)</f>
        <v/>
      </c>
      <c r="C796" t="str">
        <f>IF(ISBLANK('ENGAGEMENTS 2026'!C797),"",'ENGAGEMENTS 2026'!E797)</f>
        <v/>
      </c>
      <c r="D796" t="str">
        <f>IF(ISBLANK('ENGAGEMENTS 2026'!C797),"",'ENGAGEMENTS 2026'!G797)</f>
        <v/>
      </c>
      <c r="E796" t="str">
        <f>IF(ISBLANK('ENGAGEMENTS 2026'!C797),"",'ENGAGEMENTS 2026'!I797)</f>
        <v/>
      </c>
      <c r="F796" t="str">
        <f>IF(ISBLANK('ENGAGEMENTS 2026'!C797),"",'ENGAGEMENTS 2026'!J797)</f>
        <v/>
      </c>
      <c r="G796" t="str">
        <f>IF(ISBLANK('ENGAGEMENTS 2026'!C797),"",'ENGAGEMENTS 2026'!M797)</f>
        <v/>
      </c>
      <c r="H796" t="str">
        <f>IF(ISBLANK('ENGAGEMENTS 2026'!C797),"",'ENGAGEMENTS 2026'!AF797)</f>
        <v/>
      </c>
      <c r="I796" t="str">
        <f>IF(ISBLANK('ENGAGEMENTS 2026'!C797),"",'ENGAGEMENTS 2026'!H797)</f>
        <v/>
      </c>
      <c r="J796" s="72" t="str">
        <f>IF(ISBLANK('ENGAGEMENTS 2026'!C797),"",IF(AND(OR($E796="INFRUCTUEUX",$E796="ANNULE"),$C796="AOO-M"),'ENGAGEMENTS 2026'!P797,IF($H796="EN COURS DE PREENGAGEMENT",'ENGAGEMENTS 2026'!O797,IF($H796="PREENGAGE",IF($E796="ATTRIBUE",'ENGAGEMENTS 2026'!AE797,'ENGAGEMENTS 2026'!O797),'ENGAGEMENTS 2026'!AE797))))</f>
        <v/>
      </c>
      <c r="K796" s="97" t="str">
        <f>IF(ISBLANK('ENGAGEMENTS 2026'!W797),"",'ENGAGEMENTS 2026'!W797)</f>
        <v/>
      </c>
      <c r="L796" s="73" t="str">
        <f t="shared" ca="1" si="24"/>
        <v/>
      </c>
      <c r="M796" t="str">
        <f t="shared" si="25"/>
        <v/>
      </c>
      <c r="N796" t="str">
        <f>IF(ISBLANK('ENGAGEMENTS 2026'!C797),"",'ENGAGEMENTS 2026'!L797)</f>
        <v/>
      </c>
      <c r="O796" t="str">
        <f>IF(ISBLANK('ENGAGEMENTS 2026'!C797),"",'ENGAGEMENTS 2026'!M797)</f>
        <v/>
      </c>
      <c r="P796" t="str">
        <f>IF(ISBLANK('ENGAGEMENTS 2026'!C797),"",'ENGAGEMENTS 2026'!K797)</f>
        <v/>
      </c>
      <c r="Q796" t="str">
        <f>IF($A796="","",IF(OR($E796="INFRUCTUEUX",$E796="ANNULE"),$A796&amp;"|"&amp;(COUNTIFS($A$2:$A796,$A796,$E$2:$E796,"INFRUCTUEUX")+COUNTIFS($A$2:$A796,$A796,$E$2:$E796,"ANNULE")),""))</f>
        <v/>
      </c>
    </row>
    <row r="797" spans="1:17" x14ac:dyDescent="0.25">
      <c r="A797" t="str">
        <f>IF(ISBLANK('ENGAGEMENTS 2026'!C798),"",IF('ENGAGEMENTS 2026'!C798="DTSI","DCT",'ENGAGEMENTS 2026'!C798))</f>
        <v/>
      </c>
      <c r="B797" t="str">
        <f>IF(ISBLANK('ENGAGEMENTS 2026'!C798),"",'ENGAGEMENTS 2026'!D798)</f>
        <v/>
      </c>
      <c r="C797" t="str">
        <f>IF(ISBLANK('ENGAGEMENTS 2026'!C798),"",'ENGAGEMENTS 2026'!E798)</f>
        <v/>
      </c>
      <c r="D797" t="str">
        <f>IF(ISBLANK('ENGAGEMENTS 2026'!C798),"",'ENGAGEMENTS 2026'!G798)</f>
        <v/>
      </c>
      <c r="E797" t="str">
        <f>IF(ISBLANK('ENGAGEMENTS 2026'!C798),"",'ENGAGEMENTS 2026'!I798)</f>
        <v/>
      </c>
      <c r="F797" t="str">
        <f>IF(ISBLANK('ENGAGEMENTS 2026'!C798),"",'ENGAGEMENTS 2026'!J798)</f>
        <v/>
      </c>
      <c r="G797" t="str">
        <f>IF(ISBLANK('ENGAGEMENTS 2026'!C798),"",'ENGAGEMENTS 2026'!M798)</f>
        <v/>
      </c>
      <c r="H797" t="str">
        <f>IF(ISBLANK('ENGAGEMENTS 2026'!C798),"",'ENGAGEMENTS 2026'!AF798)</f>
        <v/>
      </c>
      <c r="I797" t="str">
        <f>IF(ISBLANK('ENGAGEMENTS 2026'!C798),"",'ENGAGEMENTS 2026'!H798)</f>
        <v/>
      </c>
      <c r="J797" s="72" t="str">
        <f>IF(ISBLANK('ENGAGEMENTS 2026'!C798),"",IF(AND(OR($E797="INFRUCTUEUX",$E797="ANNULE"),$C797="AOO-M"),'ENGAGEMENTS 2026'!P798,IF($H797="EN COURS DE PREENGAGEMENT",'ENGAGEMENTS 2026'!O798,IF($H797="PREENGAGE",IF($E797="ATTRIBUE",'ENGAGEMENTS 2026'!AE798,'ENGAGEMENTS 2026'!O798),'ENGAGEMENTS 2026'!AE798))))</f>
        <v/>
      </c>
      <c r="K797" s="97" t="str">
        <f>IF(ISBLANK('ENGAGEMENTS 2026'!W798),"",'ENGAGEMENTS 2026'!W798)</f>
        <v/>
      </c>
      <c r="L797" s="73" t="str">
        <f t="shared" ca="1" si="24"/>
        <v/>
      </c>
      <c r="M797" t="str">
        <f t="shared" si="25"/>
        <v/>
      </c>
      <c r="N797" t="str">
        <f>IF(ISBLANK('ENGAGEMENTS 2026'!C798),"",'ENGAGEMENTS 2026'!L798)</f>
        <v/>
      </c>
      <c r="O797" t="str">
        <f>IF(ISBLANK('ENGAGEMENTS 2026'!C798),"",'ENGAGEMENTS 2026'!M798)</f>
        <v/>
      </c>
      <c r="P797" t="str">
        <f>IF(ISBLANK('ENGAGEMENTS 2026'!C798),"",'ENGAGEMENTS 2026'!K798)</f>
        <v/>
      </c>
      <c r="Q797" t="str">
        <f>IF($A797="","",IF(OR($E797="INFRUCTUEUX",$E797="ANNULE"),$A797&amp;"|"&amp;(COUNTIFS($A$2:$A797,$A797,$E$2:$E797,"INFRUCTUEUX")+COUNTIFS($A$2:$A797,$A797,$E$2:$E797,"ANNULE")),""))</f>
        <v/>
      </c>
    </row>
    <row r="798" spans="1:17" x14ac:dyDescent="0.25">
      <c r="A798" t="str">
        <f>IF(ISBLANK('ENGAGEMENTS 2026'!C799),"",IF('ENGAGEMENTS 2026'!C799="DTSI","DCT",'ENGAGEMENTS 2026'!C799))</f>
        <v/>
      </c>
      <c r="B798" t="str">
        <f>IF(ISBLANK('ENGAGEMENTS 2026'!C799),"",'ENGAGEMENTS 2026'!D799)</f>
        <v/>
      </c>
      <c r="C798" t="str">
        <f>IF(ISBLANK('ENGAGEMENTS 2026'!C799),"",'ENGAGEMENTS 2026'!E799)</f>
        <v/>
      </c>
      <c r="D798" t="str">
        <f>IF(ISBLANK('ENGAGEMENTS 2026'!C799),"",'ENGAGEMENTS 2026'!G799)</f>
        <v/>
      </c>
      <c r="E798" t="str">
        <f>IF(ISBLANK('ENGAGEMENTS 2026'!C799),"",'ENGAGEMENTS 2026'!I799)</f>
        <v/>
      </c>
      <c r="F798" t="str">
        <f>IF(ISBLANK('ENGAGEMENTS 2026'!C799),"",'ENGAGEMENTS 2026'!J799)</f>
        <v/>
      </c>
      <c r="G798" t="str">
        <f>IF(ISBLANK('ENGAGEMENTS 2026'!C799),"",'ENGAGEMENTS 2026'!M799)</f>
        <v/>
      </c>
      <c r="H798" t="str">
        <f>IF(ISBLANK('ENGAGEMENTS 2026'!C799),"",'ENGAGEMENTS 2026'!AF799)</f>
        <v/>
      </c>
      <c r="I798" t="str">
        <f>IF(ISBLANK('ENGAGEMENTS 2026'!C799),"",'ENGAGEMENTS 2026'!H799)</f>
        <v/>
      </c>
      <c r="J798" s="72" t="str">
        <f>IF(ISBLANK('ENGAGEMENTS 2026'!C799),"",IF(AND(OR($E798="INFRUCTUEUX",$E798="ANNULE"),$C798="AOO-M"),'ENGAGEMENTS 2026'!P799,IF($H798="EN COURS DE PREENGAGEMENT",'ENGAGEMENTS 2026'!O799,IF($H798="PREENGAGE",IF($E798="ATTRIBUE",'ENGAGEMENTS 2026'!AE799,'ENGAGEMENTS 2026'!O799),'ENGAGEMENTS 2026'!AE799))))</f>
        <v/>
      </c>
      <c r="K798" s="97" t="str">
        <f>IF(ISBLANK('ENGAGEMENTS 2026'!W799),"",'ENGAGEMENTS 2026'!W799)</f>
        <v/>
      </c>
      <c r="L798" s="73" t="str">
        <f t="shared" ca="1" si="24"/>
        <v/>
      </c>
      <c r="M798" t="str">
        <f t="shared" si="25"/>
        <v/>
      </c>
      <c r="N798" t="str">
        <f>IF(ISBLANK('ENGAGEMENTS 2026'!C799),"",'ENGAGEMENTS 2026'!L799)</f>
        <v/>
      </c>
      <c r="O798" t="str">
        <f>IF(ISBLANK('ENGAGEMENTS 2026'!C799),"",'ENGAGEMENTS 2026'!M799)</f>
        <v/>
      </c>
      <c r="P798" t="str">
        <f>IF(ISBLANK('ENGAGEMENTS 2026'!C799),"",'ENGAGEMENTS 2026'!K799)</f>
        <v/>
      </c>
      <c r="Q798" t="str">
        <f>IF($A798="","",IF(OR($E798="INFRUCTUEUX",$E798="ANNULE"),$A798&amp;"|"&amp;(COUNTIFS($A$2:$A798,$A798,$E$2:$E798,"INFRUCTUEUX")+COUNTIFS($A$2:$A798,$A798,$E$2:$E798,"ANNULE")),""))</f>
        <v/>
      </c>
    </row>
    <row r="799" spans="1:17" x14ac:dyDescent="0.25">
      <c r="A799" t="str">
        <f>IF(ISBLANK('ENGAGEMENTS 2026'!C800),"",IF('ENGAGEMENTS 2026'!C800="DTSI","DCT",'ENGAGEMENTS 2026'!C800))</f>
        <v/>
      </c>
      <c r="B799" t="str">
        <f>IF(ISBLANK('ENGAGEMENTS 2026'!C800),"",'ENGAGEMENTS 2026'!D800)</f>
        <v/>
      </c>
      <c r="C799" t="str">
        <f>IF(ISBLANK('ENGAGEMENTS 2026'!C800),"",'ENGAGEMENTS 2026'!E800)</f>
        <v/>
      </c>
      <c r="D799" t="str">
        <f>IF(ISBLANK('ENGAGEMENTS 2026'!C800),"",'ENGAGEMENTS 2026'!G800)</f>
        <v/>
      </c>
      <c r="E799" t="str">
        <f>IF(ISBLANK('ENGAGEMENTS 2026'!C800),"",'ENGAGEMENTS 2026'!I800)</f>
        <v/>
      </c>
      <c r="F799" t="str">
        <f>IF(ISBLANK('ENGAGEMENTS 2026'!C800),"",'ENGAGEMENTS 2026'!J800)</f>
        <v/>
      </c>
      <c r="G799" t="str">
        <f>IF(ISBLANK('ENGAGEMENTS 2026'!C800),"",'ENGAGEMENTS 2026'!M800)</f>
        <v/>
      </c>
      <c r="H799" t="str">
        <f>IF(ISBLANK('ENGAGEMENTS 2026'!C800),"",'ENGAGEMENTS 2026'!AF800)</f>
        <v/>
      </c>
      <c r="I799" t="str">
        <f>IF(ISBLANK('ENGAGEMENTS 2026'!C800),"",'ENGAGEMENTS 2026'!H800)</f>
        <v/>
      </c>
      <c r="J799" s="72" t="str">
        <f>IF(ISBLANK('ENGAGEMENTS 2026'!C800),"",IF(AND(OR($E799="INFRUCTUEUX",$E799="ANNULE"),$C799="AOO-M"),'ENGAGEMENTS 2026'!P800,IF($H799="EN COURS DE PREENGAGEMENT",'ENGAGEMENTS 2026'!O800,IF($H799="PREENGAGE",IF($E799="ATTRIBUE",'ENGAGEMENTS 2026'!AE800,'ENGAGEMENTS 2026'!O800),'ENGAGEMENTS 2026'!AE800))))</f>
        <v/>
      </c>
      <c r="K799" s="97" t="str">
        <f>IF(ISBLANK('ENGAGEMENTS 2026'!W800),"",'ENGAGEMENTS 2026'!W800)</f>
        <v/>
      </c>
      <c r="L799" s="73" t="str">
        <f t="shared" ca="1" si="24"/>
        <v/>
      </c>
      <c r="M799" t="str">
        <f t="shared" si="25"/>
        <v/>
      </c>
      <c r="N799" t="str">
        <f>IF(ISBLANK('ENGAGEMENTS 2026'!C800),"",'ENGAGEMENTS 2026'!L800)</f>
        <v/>
      </c>
      <c r="O799" t="str">
        <f>IF(ISBLANK('ENGAGEMENTS 2026'!C800),"",'ENGAGEMENTS 2026'!M800)</f>
        <v/>
      </c>
      <c r="P799" t="str">
        <f>IF(ISBLANK('ENGAGEMENTS 2026'!C800),"",'ENGAGEMENTS 2026'!K800)</f>
        <v/>
      </c>
      <c r="Q799" t="str">
        <f>IF($A799="","",IF(OR($E799="INFRUCTUEUX",$E799="ANNULE"),$A799&amp;"|"&amp;(COUNTIFS($A$2:$A799,$A799,$E$2:$E799,"INFRUCTUEUX")+COUNTIFS($A$2:$A799,$A799,$E$2:$E799,"ANNULE")),""))</f>
        <v/>
      </c>
    </row>
    <row r="800" spans="1:17" x14ac:dyDescent="0.25">
      <c r="A800" t="str">
        <f>IF(ISBLANK('ENGAGEMENTS 2026'!C801),"",IF('ENGAGEMENTS 2026'!C801="DTSI","DCT",'ENGAGEMENTS 2026'!C801))</f>
        <v/>
      </c>
      <c r="B800" t="str">
        <f>IF(ISBLANK('ENGAGEMENTS 2026'!C801),"",'ENGAGEMENTS 2026'!D801)</f>
        <v/>
      </c>
      <c r="C800" t="str">
        <f>IF(ISBLANK('ENGAGEMENTS 2026'!C801),"",'ENGAGEMENTS 2026'!E801)</f>
        <v/>
      </c>
      <c r="D800" t="str">
        <f>IF(ISBLANK('ENGAGEMENTS 2026'!C801),"",'ENGAGEMENTS 2026'!G801)</f>
        <v/>
      </c>
      <c r="E800" t="str">
        <f>IF(ISBLANK('ENGAGEMENTS 2026'!C801),"",'ENGAGEMENTS 2026'!I801)</f>
        <v/>
      </c>
      <c r="F800" t="str">
        <f>IF(ISBLANK('ENGAGEMENTS 2026'!C801),"",'ENGAGEMENTS 2026'!J801)</f>
        <v/>
      </c>
      <c r="G800" t="str">
        <f>IF(ISBLANK('ENGAGEMENTS 2026'!C801),"",'ENGAGEMENTS 2026'!M801)</f>
        <v/>
      </c>
      <c r="H800" t="str">
        <f>IF(ISBLANK('ENGAGEMENTS 2026'!C801),"",'ENGAGEMENTS 2026'!AF801)</f>
        <v/>
      </c>
      <c r="I800" t="str">
        <f>IF(ISBLANK('ENGAGEMENTS 2026'!C801),"",'ENGAGEMENTS 2026'!H801)</f>
        <v/>
      </c>
      <c r="J800" s="72" t="str">
        <f>IF(ISBLANK('ENGAGEMENTS 2026'!C801),"",IF(AND(OR($E800="INFRUCTUEUX",$E800="ANNULE"),$C800="AOO-M"),'ENGAGEMENTS 2026'!P801,IF($H800="EN COURS DE PREENGAGEMENT",'ENGAGEMENTS 2026'!O801,IF($H800="PREENGAGE",IF($E800="ATTRIBUE",'ENGAGEMENTS 2026'!AE801,'ENGAGEMENTS 2026'!O801),'ENGAGEMENTS 2026'!AE801))))</f>
        <v/>
      </c>
      <c r="K800" s="97" t="str">
        <f>IF(ISBLANK('ENGAGEMENTS 2026'!W801),"",'ENGAGEMENTS 2026'!W801)</f>
        <v/>
      </c>
      <c r="L800" s="73" t="str">
        <f t="shared" ca="1" si="24"/>
        <v/>
      </c>
      <c r="M800" t="str">
        <f t="shared" si="25"/>
        <v/>
      </c>
      <c r="N800" t="str">
        <f>IF(ISBLANK('ENGAGEMENTS 2026'!C801),"",'ENGAGEMENTS 2026'!L801)</f>
        <v/>
      </c>
      <c r="O800" t="str">
        <f>IF(ISBLANK('ENGAGEMENTS 2026'!C801),"",'ENGAGEMENTS 2026'!M801)</f>
        <v/>
      </c>
      <c r="P800" t="str">
        <f>IF(ISBLANK('ENGAGEMENTS 2026'!C801),"",'ENGAGEMENTS 2026'!K801)</f>
        <v/>
      </c>
      <c r="Q800" t="str">
        <f>IF($A800="","",IF(OR($E800="INFRUCTUEUX",$E800="ANNULE"),$A800&amp;"|"&amp;(COUNTIFS($A$2:$A800,$A800,$E$2:$E800,"INFRUCTUEUX")+COUNTIFS($A$2:$A800,$A800,$E$2:$E800,"ANNULE")),""))</f>
        <v/>
      </c>
    </row>
    <row r="801" spans="1:17" x14ac:dyDescent="0.25">
      <c r="A801" t="str">
        <f>IF(ISBLANK('ENGAGEMENTS 2026'!C802),"",IF('ENGAGEMENTS 2026'!C802="DTSI","DCT",'ENGAGEMENTS 2026'!C802))</f>
        <v/>
      </c>
      <c r="B801" t="str">
        <f>IF(ISBLANK('ENGAGEMENTS 2026'!C802),"",'ENGAGEMENTS 2026'!D802)</f>
        <v/>
      </c>
      <c r="C801" t="str">
        <f>IF(ISBLANK('ENGAGEMENTS 2026'!C802),"",'ENGAGEMENTS 2026'!E802)</f>
        <v/>
      </c>
      <c r="D801" t="str">
        <f>IF(ISBLANK('ENGAGEMENTS 2026'!C802),"",'ENGAGEMENTS 2026'!G802)</f>
        <v/>
      </c>
      <c r="E801" t="str">
        <f>IF(ISBLANK('ENGAGEMENTS 2026'!C802),"",'ENGAGEMENTS 2026'!I802)</f>
        <v/>
      </c>
      <c r="F801" t="str">
        <f>IF(ISBLANK('ENGAGEMENTS 2026'!C802),"",'ENGAGEMENTS 2026'!J802)</f>
        <v/>
      </c>
      <c r="G801" t="str">
        <f>IF(ISBLANK('ENGAGEMENTS 2026'!C802),"",'ENGAGEMENTS 2026'!M802)</f>
        <v/>
      </c>
      <c r="H801" t="str">
        <f>IF(ISBLANK('ENGAGEMENTS 2026'!C802),"",'ENGAGEMENTS 2026'!AF802)</f>
        <v/>
      </c>
      <c r="I801" t="str">
        <f>IF(ISBLANK('ENGAGEMENTS 2026'!C802),"",'ENGAGEMENTS 2026'!H802)</f>
        <v/>
      </c>
      <c r="J801" s="72" t="str">
        <f>IF(ISBLANK('ENGAGEMENTS 2026'!C802),"",IF(AND(OR($E801="INFRUCTUEUX",$E801="ANNULE"),$C801="AOO-M"),'ENGAGEMENTS 2026'!P802,IF($H801="EN COURS DE PREENGAGEMENT",'ENGAGEMENTS 2026'!O802,IF($H801="PREENGAGE",IF($E801="ATTRIBUE",'ENGAGEMENTS 2026'!AE802,'ENGAGEMENTS 2026'!O802),'ENGAGEMENTS 2026'!AE802))))</f>
        <v/>
      </c>
      <c r="K801" s="97" t="str">
        <f>IF(ISBLANK('ENGAGEMENTS 2026'!W802),"",'ENGAGEMENTS 2026'!W802)</f>
        <v/>
      </c>
      <c r="L801" s="73" t="str">
        <f t="shared" ca="1" si="24"/>
        <v/>
      </c>
      <c r="M801" t="str">
        <f t="shared" si="25"/>
        <v/>
      </c>
      <c r="N801" t="str">
        <f>IF(ISBLANK('ENGAGEMENTS 2026'!C802),"",'ENGAGEMENTS 2026'!L802)</f>
        <v/>
      </c>
      <c r="O801" t="str">
        <f>IF(ISBLANK('ENGAGEMENTS 2026'!C802),"",'ENGAGEMENTS 2026'!M802)</f>
        <v/>
      </c>
      <c r="P801" t="str">
        <f>IF(ISBLANK('ENGAGEMENTS 2026'!C802),"",'ENGAGEMENTS 2026'!K802)</f>
        <v/>
      </c>
      <c r="Q801" t="str">
        <f>IF($A801="","",IF(OR($E801="INFRUCTUEUX",$E801="ANNULE"),$A801&amp;"|"&amp;(COUNTIFS($A$2:$A801,$A801,$E$2:$E801,"INFRUCTUEUX")+COUNTIFS($A$2:$A801,$A801,$E$2:$E801,"ANNULE")),""))</f>
        <v/>
      </c>
    </row>
    <row r="802" spans="1:17" x14ac:dyDescent="0.25">
      <c r="A802" t="str">
        <f>IF(ISBLANK('ENGAGEMENTS 2026'!C803),"",IF('ENGAGEMENTS 2026'!C803="DTSI","DCT",'ENGAGEMENTS 2026'!C803))</f>
        <v/>
      </c>
      <c r="B802" t="str">
        <f>IF(ISBLANK('ENGAGEMENTS 2026'!C803),"",'ENGAGEMENTS 2026'!D803)</f>
        <v/>
      </c>
      <c r="C802" t="str">
        <f>IF(ISBLANK('ENGAGEMENTS 2026'!C803),"",'ENGAGEMENTS 2026'!E803)</f>
        <v/>
      </c>
      <c r="D802" t="str">
        <f>IF(ISBLANK('ENGAGEMENTS 2026'!C803),"",'ENGAGEMENTS 2026'!G803)</f>
        <v/>
      </c>
      <c r="E802" t="str">
        <f>IF(ISBLANK('ENGAGEMENTS 2026'!C803),"",'ENGAGEMENTS 2026'!I803)</f>
        <v/>
      </c>
      <c r="F802" t="str">
        <f>IF(ISBLANK('ENGAGEMENTS 2026'!C803),"",'ENGAGEMENTS 2026'!J803)</f>
        <v/>
      </c>
      <c r="G802" t="str">
        <f>IF(ISBLANK('ENGAGEMENTS 2026'!C803),"",'ENGAGEMENTS 2026'!M803)</f>
        <v/>
      </c>
      <c r="H802" t="str">
        <f>IF(ISBLANK('ENGAGEMENTS 2026'!C803),"",'ENGAGEMENTS 2026'!AF803)</f>
        <v/>
      </c>
      <c r="I802" t="str">
        <f>IF(ISBLANK('ENGAGEMENTS 2026'!C803),"",'ENGAGEMENTS 2026'!H803)</f>
        <v/>
      </c>
      <c r="J802" s="72" t="str">
        <f>IF(ISBLANK('ENGAGEMENTS 2026'!C803),"",IF(AND(OR($E802="INFRUCTUEUX",$E802="ANNULE"),$C802="AOO-M"),'ENGAGEMENTS 2026'!P803,IF($H802="EN COURS DE PREENGAGEMENT",'ENGAGEMENTS 2026'!O803,IF($H802="PREENGAGE",IF($E802="ATTRIBUE",'ENGAGEMENTS 2026'!AE803,'ENGAGEMENTS 2026'!O803),'ENGAGEMENTS 2026'!AE803))))</f>
        <v/>
      </c>
      <c r="K802" s="97" t="str">
        <f>IF(ISBLANK('ENGAGEMENTS 2026'!W803),"",'ENGAGEMENTS 2026'!W803)</f>
        <v/>
      </c>
      <c r="L802" s="73" t="str">
        <f t="shared" ca="1" si="24"/>
        <v/>
      </c>
      <c r="M802" t="str">
        <f t="shared" si="25"/>
        <v/>
      </c>
      <c r="N802" t="str">
        <f>IF(ISBLANK('ENGAGEMENTS 2026'!C803),"",'ENGAGEMENTS 2026'!L803)</f>
        <v/>
      </c>
      <c r="O802" t="str">
        <f>IF(ISBLANK('ENGAGEMENTS 2026'!C803),"",'ENGAGEMENTS 2026'!M803)</f>
        <v/>
      </c>
      <c r="P802" t="str">
        <f>IF(ISBLANK('ENGAGEMENTS 2026'!C803),"",'ENGAGEMENTS 2026'!K803)</f>
        <v/>
      </c>
      <c r="Q802" t="str">
        <f>IF($A802="","",IF(OR($E802="INFRUCTUEUX",$E802="ANNULE"),$A802&amp;"|"&amp;(COUNTIFS($A$2:$A802,$A802,$E$2:$E802,"INFRUCTUEUX")+COUNTIFS($A$2:$A802,$A802,$E$2:$E802,"ANNULE")),""))</f>
        <v/>
      </c>
    </row>
    <row r="803" spans="1:17" x14ac:dyDescent="0.25">
      <c r="A803" t="str">
        <f>IF(ISBLANK('ENGAGEMENTS 2026'!C804),"",IF('ENGAGEMENTS 2026'!C804="DTSI","DCT",'ENGAGEMENTS 2026'!C804))</f>
        <v/>
      </c>
      <c r="B803" t="str">
        <f>IF(ISBLANK('ENGAGEMENTS 2026'!C804),"",'ENGAGEMENTS 2026'!D804)</f>
        <v/>
      </c>
      <c r="C803" t="str">
        <f>IF(ISBLANK('ENGAGEMENTS 2026'!C804),"",'ENGAGEMENTS 2026'!E804)</f>
        <v/>
      </c>
      <c r="D803" t="str">
        <f>IF(ISBLANK('ENGAGEMENTS 2026'!C804),"",'ENGAGEMENTS 2026'!G804)</f>
        <v/>
      </c>
      <c r="E803" t="str">
        <f>IF(ISBLANK('ENGAGEMENTS 2026'!C804),"",'ENGAGEMENTS 2026'!I804)</f>
        <v/>
      </c>
      <c r="F803" t="str">
        <f>IF(ISBLANK('ENGAGEMENTS 2026'!C804),"",'ENGAGEMENTS 2026'!J804)</f>
        <v/>
      </c>
      <c r="G803" t="str">
        <f>IF(ISBLANK('ENGAGEMENTS 2026'!C804),"",'ENGAGEMENTS 2026'!M804)</f>
        <v/>
      </c>
      <c r="H803" t="str">
        <f>IF(ISBLANK('ENGAGEMENTS 2026'!C804),"",'ENGAGEMENTS 2026'!AF804)</f>
        <v/>
      </c>
      <c r="I803" t="str">
        <f>IF(ISBLANK('ENGAGEMENTS 2026'!C804),"",'ENGAGEMENTS 2026'!H804)</f>
        <v/>
      </c>
      <c r="J803" s="72" t="str">
        <f>IF(ISBLANK('ENGAGEMENTS 2026'!C804),"",IF(AND(OR($E803="INFRUCTUEUX",$E803="ANNULE"),$C803="AOO-M"),'ENGAGEMENTS 2026'!P804,IF($H803="EN COURS DE PREENGAGEMENT",'ENGAGEMENTS 2026'!O804,IF($H803="PREENGAGE",IF($E803="ATTRIBUE",'ENGAGEMENTS 2026'!AE804,'ENGAGEMENTS 2026'!O804),'ENGAGEMENTS 2026'!AE804))))</f>
        <v/>
      </c>
      <c r="K803" s="97" t="str">
        <f>IF(ISBLANK('ENGAGEMENTS 2026'!W804),"",'ENGAGEMENTS 2026'!W804)</f>
        <v/>
      </c>
      <c r="L803" s="73" t="str">
        <f t="shared" ca="1" si="24"/>
        <v/>
      </c>
      <c r="M803" t="str">
        <f t="shared" si="25"/>
        <v/>
      </c>
      <c r="N803" t="str">
        <f>IF(ISBLANK('ENGAGEMENTS 2026'!C804),"",'ENGAGEMENTS 2026'!L804)</f>
        <v/>
      </c>
      <c r="O803" t="str">
        <f>IF(ISBLANK('ENGAGEMENTS 2026'!C804),"",'ENGAGEMENTS 2026'!M804)</f>
        <v/>
      </c>
      <c r="P803" t="str">
        <f>IF(ISBLANK('ENGAGEMENTS 2026'!C804),"",'ENGAGEMENTS 2026'!K804)</f>
        <v/>
      </c>
      <c r="Q803" t="str">
        <f>IF($A803="","",IF(OR($E803="INFRUCTUEUX",$E803="ANNULE"),$A803&amp;"|"&amp;(COUNTIFS($A$2:$A803,$A803,$E$2:$E803,"INFRUCTUEUX")+COUNTIFS($A$2:$A803,$A803,$E$2:$E803,"ANNULE")),""))</f>
        <v/>
      </c>
    </row>
    <row r="804" spans="1:17" x14ac:dyDescent="0.25">
      <c r="A804" t="str">
        <f>IF(ISBLANK('ENGAGEMENTS 2026'!C805),"",IF('ENGAGEMENTS 2026'!C805="DTSI","DCT",'ENGAGEMENTS 2026'!C805))</f>
        <v/>
      </c>
      <c r="B804" t="str">
        <f>IF(ISBLANK('ENGAGEMENTS 2026'!C805),"",'ENGAGEMENTS 2026'!D805)</f>
        <v/>
      </c>
      <c r="C804" t="str">
        <f>IF(ISBLANK('ENGAGEMENTS 2026'!C805),"",'ENGAGEMENTS 2026'!E805)</f>
        <v/>
      </c>
      <c r="D804" t="str">
        <f>IF(ISBLANK('ENGAGEMENTS 2026'!C805),"",'ENGAGEMENTS 2026'!G805)</f>
        <v/>
      </c>
      <c r="E804" t="str">
        <f>IF(ISBLANK('ENGAGEMENTS 2026'!C805),"",'ENGAGEMENTS 2026'!I805)</f>
        <v/>
      </c>
      <c r="F804" t="str">
        <f>IF(ISBLANK('ENGAGEMENTS 2026'!C805),"",'ENGAGEMENTS 2026'!J805)</f>
        <v/>
      </c>
      <c r="G804" t="str">
        <f>IF(ISBLANK('ENGAGEMENTS 2026'!C805),"",'ENGAGEMENTS 2026'!M805)</f>
        <v/>
      </c>
      <c r="H804" t="str">
        <f>IF(ISBLANK('ENGAGEMENTS 2026'!C805),"",'ENGAGEMENTS 2026'!AF805)</f>
        <v/>
      </c>
      <c r="I804" t="str">
        <f>IF(ISBLANK('ENGAGEMENTS 2026'!C805),"",'ENGAGEMENTS 2026'!H805)</f>
        <v/>
      </c>
      <c r="J804" s="72" t="str">
        <f>IF(ISBLANK('ENGAGEMENTS 2026'!C805),"",IF(AND(OR($E804="INFRUCTUEUX",$E804="ANNULE"),$C804="AOO-M"),'ENGAGEMENTS 2026'!P805,IF($H804="EN COURS DE PREENGAGEMENT",'ENGAGEMENTS 2026'!O805,IF($H804="PREENGAGE",IF($E804="ATTRIBUE",'ENGAGEMENTS 2026'!AE805,'ENGAGEMENTS 2026'!O805),'ENGAGEMENTS 2026'!AE805))))</f>
        <v/>
      </c>
      <c r="K804" s="97" t="str">
        <f>IF(ISBLANK('ENGAGEMENTS 2026'!W805),"",'ENGAGEMENTS 2026'!W805)</f>
        <v/>
      </c>
      <c r="L804" s="73" t="str">
        <f t="shared" ca="1" si="24"/>
        <v/>
      </c>
      <c r="M804" t="str">
        <f t="shared" si="25"/>
        <v/>
      </c>
      <c r="N804" t="str">
        <f>IF(ISBLANK('ENGAGEMENTS 2026'!C805),"",'ENGAGEMENTS 2026'!L805)</f>
        <v/>
      </c>
      <c r="O804" t="str">
        <f>IF(ISBLANK('ENGAGEMENTS 2026'!C805),"",'ENGAGEMENTS 2026'!M805)</f>
        <v/>
      </c>
      <c r="P804" t="str">
        <f>IF(ISBLANK('ENGAGEMENTS 2026'!C805),"",'ENGAGEMENTS 2026'!K805)</f>
        <v/>
      </c>
      <c r="Q804" t="str">
        <f>IF($A804="","",IF(OR($E804="INFRUCTUEUX",$E804="ANNULE"),$A804&amp;"|"&amp;(COUNTIFS($A$2:$A804,$A804,$E$2:$E804,"INFRUCTUEUX")+COUNTIFS($A$2:$A804,$A804,$E$2:$E804,"ANNULE")),""))</f>
        <v/>
      </c>
    </row>
    <row r="805" spans="1:17" x14ac:dyDescent="0.25">
      <c r="A805" t="str">
        <f>IF(ISBLANK('ENGAGEMENTS 2026'!C806),"",IF('ENGAGEMENTS 2026'!C806="DTSI","DCT",'ENGAGEMENTS 2026'!C806))</f>
        <v/>
      </c>
      <c r="B805" t="str">
        <f>IF(ISBLANK('ENGAGEMENTS 2026'!C806),"",'ENGAGEMENTS 2026'!D806)</f>
        <v/>
      </c>
      <c r="C805" t="str">
        <f>IF(ISBLANK('ENGAGEMENTS 2026'!C806),"",'ENGAGEMENTS 2026'!E806)</f>
        <v/>
      </c>
      <c r="D805" t="str">
        <f>IF(ISBLANK('ENGAGEMENTS 2026'!C806),"",'ENGAGEMENTS 2026'!G806)</f>
        <v/>
      </c>
      <c r="E805" t="str">
        <f>IF(ISBLANK('ENGAGEMENTS 2026'!C806),"",'ENGAGEMENTS 2026'!I806)</f>
        <v/>
      </c>
      <c r="F805" t="str">
        <f>IF(ISBLANK('ENGAGEMENTS 2026'!C806),"",'ENGAGEMENTS 2026'!J806)</f>
        <v/>
      </c>
      <c r="G805" t="str">
        <f>IF(ISBLANK('ENGAGEMENTS 2026'!C806),"",'ENGAGEMENTS 2026'!M806)</f>
        <v/>
      </c>
      <c r="H805" t="str">
        <f>IF(ISBLANK('ENGAGEMENTS 2026'!C806),"",'ENGAGEMENTS 2026'!AF806)</f>
        <v/>
      </c>
      <c r="I805" t="str">
        <f>IF(ISBLANK('ENGAGEMENTS 2026'!C806),"",'ENGAGEMENTS 2026'!H806)</f>
        <v/>
      </c>
      <c r="J805" s="72" t="str">
        <f>IF(ISBLANK('ENGAGEMENTS 2026'!C806),"",IF(AND(OR($E805="INFRUCTUEUX",$E805="ANNULE"),$C805="AOO-M"),'ENGAGEMENTS 2026'!P806,IF($H805="EN COURS DE PREENGAGEMENT",'ENGAGEMENTS 2026'!O806,IF($H805="PREENGAGE",IF($E805="ATTRIBUE",'ENGAGEMENTS 2026'!AE806,'ENGAGEMENTS 2026'!O806),'ENGAGEMENTS 2026'!AE806))))</f>
        <v/>
      </c>
      <c r="K805" s="97" t="str">
        <f>IF(ISBLANK('ENGAGEMENTS 2026'!W806),"",'ENGAGEMENTS 2026'!W806)</f>
        <v/>
      </c>
      <c r="L805" s="73" t="str">
        <f t="shared" ca="1" si="24"/>
        <v/>
      </c>
      <c r="M805" t="str">
        <f t="shared" si="25"/>
        <v/>
      </c>
      <c r="N805" t="str">
        <f>IF(ISBLANK('ENGAGEMENTS 2026'!C806),"",'ENGAGEMENTS 2026'!L806)</f>
        <v/>
      </c>
      <c r="O805" t="str">
        <f>IF(ISBLANK('ENGAGEMENTS 2026'!C806),"",'ENGAGEMENTS 2026'!M806)</f>
        <v/>
      </c>
      <c r="P805" t="str">
        <f>IF(ISBLANK('ENGAGEMENTS 2026'!C806),"",'ENGAGEMENTS 2026'!K806)</f>
        <v/>
      </c>
      <c r="Q805" t="str">
        <f>IF($A805="","",IF(OR($E805="INFRUCTUEUX",$E805="ANNULE"),$A805&amp;"|"&amp;(COUNTIFS($A$2:$A805,$A805,$E$2:$E805,"INFRUCTUEUX")+COUNTIFS($A$2:$A805,$A805,$E$2:$E805,"ANNULE")),""))</f>
        <v/>
      </c>
    </row>
    <row r="806" spans="1:17" x14ac:dyDescent="0.25">
      <c r="A806" t="str">
        <f>IF(ISBLANK('ENGAGEMENTS 2026'!C807),"",IF('ENGAGEMENTS 2026'!C807="DTSI","DCT",'ENGAGEMENTS 2026'!C807))</f>
        <v/>
      </c>
      <c r="B806" t="str">
        <f>IF(ISBLANK('ENGAGEMENTS 2026'!C807),"",'ENGAGEMENTS 2026'!D807)</f>
        <v/>
      </c>
      <c r="C806" t="str">
        <f>IF(ISBLANK('ENGAGEMENTS 2026'!C807),"",'ENGAGEMENTS 2026'!E807)</f>
        <v/>
      </c>
      <c r="D806" t="str">
        <f>IF(ISBLANK('ENGAGEMENTS 2026'!C807),"",'ENGAGEMENTS 2026'!G807)</f>
        <v/>
      </c>
      <c r="E806" t="str">
        <f>IF(ISBLANK('ENGAGEMENTS 2026'!C807),"",'ENGAGEMENTS 2026'!I807)</f>
        <v/>
      </c>
      <c r="F806" t="str">
        <f>IF(ISBLANK('ENGAGEMENTS 2026'!C807),"",'ENGAGEMENTS 2026'!J807)</f>
        <v/>
      </c>
      <c r="G806" t="str">
        <f>IF(ISBLANK('ENGAGEMENTS 2026'!C807),"",'ENGAGEMENTS 2026'!M807)</f>
        <v/>
      </c>
      <c r="H806" t="str">
        <f>IF(ISBLANK('ENGAGEMENTS 2026'!C807),"",'ENGAGEMENTS 2026'!AF807)</f>
        <v/>
      </c>
      <c r="I806" t="str">
        <f>IF(ISBLANK('ENGAGEMENTS 2026'!C807),"",'ENGAGEMENTS 2026'!H807)</f>
        <v/>
      </c>
      <c r="J806" s="72" t="str">
        <f>IF(ISBLANK('ENGAGEMENTS 2026'!C807),"",IF(AND(OR($E806="INFRUCTUEUX",$E806="ANNULE"),$C806="AOO-M"),'ENGAGEMENTS 2026'!P807,IF($H806="EN COURS DE PREENGAGEMENT",'ENGAGEMENTS 2026'!O807,IF($H806="PREENGAGE",IF($E806="ATTRIBUE",'ENGAGEMENTS 2026'!AE807,'ENGAGEMENTS 2026'!O807),'ENGAGEMENTS 2026'!AE807))))</f>
        <v/>
      </c>
      <c r="K806" s="97" t="str">
        <f>IF(ISBLANK('ENGAGEMENTS 2026'!W807),"",'ENGAGEMENTS 2026'!W807)</f>
        <v/>
      </c>
      <c r="L806" s="73" t="str">
        <f t="shared" ca="1" si="24"/>
        <v/>
      </c>
      <c r="M806" t="str">
        <f t="shared" si="25"/>
        <v/>
      </c>
      <c r="N806" t="str">
        <f>IF(ISBLANK('ENGAGEMENTS 2026'!C807),"",'ENGAGEMENTS 2026'!L807)</f>
        <v/>
      </c>
      <c r="O806" t="str">
        <f>IF(ISBLANK('ENGAGEMENTS 2026'!C807),"",'ENGAGEMENTS 2026'!M807)</f>
        <v/>
      </c>
      <c r="P806" t="str">
        <f>IF(ISBLANK('ENGAGEMENTS 2026'!C807),"",'ENGAGEMENTS 2026'!K807)</f>
        <v/>
      </c>
      <c r="Q806" t="str">
        <f>IF($A806="","",IF(OR($E806="INFRUCTUEUX",$E806="ANNULE"),$A806&amp;"|"&amp;(COUNTIFS($A$2:$A806,$A806,$E$2:$E806,"INFRUCTUEUX")+COUNTIFS($A$2:$A806,$A806,$E$2:$E806,"ANNULE")),""))</f>
        <v/>
      </c>
    </row>
    <row r="807" spans="1:17" x14ac:dyDescent="0.25">
      <c r="A807" t="str">
        <f>IF(ISBLANK('ENGAGEMENTS 2026'!C808),"",IF('ENGAGEMENTS 2026'!C808="DTSI","DCT",'ENGAGEMENTS 2026'!C808))</f>
        <v/>
      </c>
      <c r="B807" t="str">
        <f>IF(ISBLANK('ENGAGEMENTS 2026'!C808),"",'ENGAGEMENTS 2026'!D808)</f>
        <v/>
      </c>
      <c r="C807" t="str">
        <f>IF(ISBLANK('ENGAGEMENTS 2026'!C808),"",'ENGAGEMENTS 2026'!E808)</f>
        <v/>
      </c>
      <c r="D807" t="str">
        <f>IF(ISBLANK('ENGAGEMENTS 2026'!C808),"",'ENGAGEMENTS 2026'!G808)</f>
        <v/>
      </c>
      <c r="E807" t="str">
        <f>IF(ISBLANK('ENGAGEMENTS 2026'!C808),"",'ENGAGEMENTS 2026'!I808)</f>
        <v/>
      </c>
      <c r="F807" t="str">
        <f>IF(ISBLANK('ENGAGEMENTS 2026'!C808),"",'ENGAGEMENTS 2026'!J808)</f>
        <v/>
      </c>
      <c r="G807" t="str">
        <f>IF(ISBLANK('ENGAGEMENTS 2026'!C808),"",'ENGAGEMENTS 2026'!M808)</f>
        <v/>
      </c>
      <c r="H807" t="str">
        <f>IF(ISBLANK('ENGAGEMENTS 2026'!C808),"",'ENGAGEMENTS 2026'!AF808)</f>
        <v/>
      </c>
      <c r="I807" t="str">
        <f>IF(ISBLANK('ENGAGEMENTS 2026'!C808),"",'ENGAGEMENTS 2026'!H808)</f>
        <v/>
      </c>
      <c r="J807" s="72" t="str">
        <f>IF(ISBLANK('ENGAGEMENTS 2026'!C808),"",IF(AND(OR($E807="INFRUCTUEUX",$E807="ANNULE"),$C807="AOO-M"),'ENGAGEMENTS 2026'!P808,IF($H807="EN COURS DE PREENGAGEMENT",'ENGAGEMENTS 2026'!O808,IF($H807="PREENGAGE",IF($E807="ATTRIBUE",'ENGAGEMENTS 2026'!AE808,'ENGAGEMENTS 2026'!O808),'ENGAGEMENTS 2026'!AE808))))</f>
        <v/>
      </c>
      <c r="K807" s="97" t="str">
        <f>IF(ISBLANK('ENGAGEMENTS 2026'!W808),"",'ENGAGEMENTS 2026'!W808)</f>
        <v/>
      </c>
      <c r="L807" s="73" t="str">
        <f t="shared" ca="1" si="24"/>
        <v/>
      </c>
      <c r="M807" t="str">
        <f t="shared" si="25"/>
        <v/>
      </c>
      <c r="N807" t="str">
        <f>IF(ISBLANK('ENGAGEMENTS 2026'!C808),"",'ENGAGEMENTS 2026'!L808)</f>
        <v/>
      </c>
      <c r="O807" t="str">
        <f>IF(ISBLANK('ENGAGEMENTS 2026'!C808),"",'ENGAGEMENTS 2026'!M808)</f>
        <v/>
      </c>
      <c r="P807" t="str">
        <f>IF(ISBLANK('ENGAGEMENTS 2026'!C808),"",'ENGAGEMENTS 2026'!K808)</f>
        <v/>
      </c>
      <c r="Q807" t="str">
        <f>IF($A807="","",IF(OR($E807="INFRUCTUEUX",$E807="ANNULE"),$A807&amp;"|"&amp;(COUNTIFS($A$2:$A807,$A807,$E$2:$E807,"INFRUCTUEUX")+COUNTIFS($A$2:$A807,$A807,$E$2:$E807,"ANNULE")),""))</f>
        <v/>
      </c>
    </row>
    <row r="808" spans="1:17" x14ac:dyDescent="0.25">
      <c r="A808" t="str">
        <f>IF(ISBLANK('ENGAGEMENTS 2026'!C809),"",IF('ENGAGEMENTS 2026'!C809="DTSI","DCT",'ENGAGEMENTS 2026'!C809))</f>
        <v/>
      </c>
      <c r="B808" t="str">
        <f>IF(ISBLANK('ENGAGEMENTS 2026'!C809),"",'ENGAGEMENTS 2026'!D809)</f>
        <v/>
      </c>
      <c r="C808" t="str">
        <f>IF(ISBLANK('ENGAGEMENTS 2026'!C809),"",'ENGAGEMENTS 2026'!E809)</f>
        <v/>
      </c>
      <c r="D808" t="str">
        <f>IF(ISBLANK('ENGAGEMENTS 2026'!C809),"",'ENGAGEMENTS 2026'!G809)</f>
        <v/>
      </c>
      <c r="E808" t="str">
        <f>IF(ISBLANK('ENGAGEMENTS 2026'!C809),"",'ENGAGEMENTS 2026'!I809)</f>
        <v/>
      </c>
      <c r="F808" t="str">
        <f>IF(ISBLANK('ENGAGEMENTS 2026'!C809),"",'ENGAGEMENTS 2026'!J809)</f>
        <v/>
      </c>
      <c r="G808" t="str">
        <f>IF(ISBLANK('ENGAGEMENTS 2026'!C809),"",'ENGAGEMENTS 2026'!M809)</f>
        <v/>
      </c>
      <c r="H808" t="str">
        <f>IF(ISBLANK('ENGAGEMENTS 2026'!C809),"",'ENGAGEMENTS 2026'!AF809)</f>
        <v/>
      </c>
      <c r="I808" t="str">
        <f>IF(ISBLANK('ENGAGEMENTS 2026'!C809),"",'ENGAGEMENTS 2026'!H809)</f>
        <v/>
      </c>
      <c r="J808" s="72" t="str">
        <f>IF(ISBLANK('ENGAGEMENTS 2026'!C809),"",IF(AND(OR($E808="INFRUCTUEUX",$E808="ANNULE"),$C808="AOO-M"),'ENGAGEMENTS 2026'!P809,IF($H808="EN COURS DE PREENGAGEMENT",'ENGAGEMENTS 2026'!O809,IF($H808="PREENGAGE",IF($E808="ATTRIBUE",'ENGAGEMENTS 2026'!AE809,'ENGAGEMENTS 2026'!O809),'ENGAGEMENTS 2026'!AE809))))</f>
        <v/>
      </c>
      <c r="K808" s="97" t="str">
        <f>IF(ISBLANK('ENGAGEMENTS 2026'!W809),"",'ENGAGEMENTS 2026'!W809)</f>
        <v/>
      </c>
      <c r="L808" s="73" t="str">
        <f t="shared" ca="1" si="24"/>
        <v/>
      </c>
      <c r="M808" t="str">
        <f t="shared" si="25"/>
        <v/>
      </c>
      <c r="N808" t="str">
        <f>IF(ISBLANK('ENGAGEMENTS 2026'!C809),"",'ENGAGEMENTS 2026'!L809)</f>
        <v/>
      </c>
      <c r="O808" t="str">
        <f>IF(ISBLANK('ENGAGEMENTS 2026'!C809),"",'ENGAGEMENTS 2026'!M809)</f>
        <v/>
      </c>
      <c r="P808" t="str">
        <f>IF(ISBLANK('ENGAGEMENTS 2026'!C809),"",'ENGAGEMENTS 2026'!K809)</f>
        <v/>
      </c>
      <c r="Q808" t="str">
        <f>IF($A808="","",IF(OR($E808="INFRUCTUEUX",$E808="ANNULE"),$A808&amp;"|"&amp;(COUNTIFS($A$2:$A808,$A808,$E$2:$E808,"INFRUCTUEUX")+COUNTIFS($A$2:$A808,$A808,$E$2:$E808,"ANNULE")),""))</f>
        <v/>
      </c>
    </row>
    <row r="809" spans="1:17" x14ac:dyDescent="0.25">
      <c r="A809" t="str">
        <f>IF(ISBLANK('ENGAGEMENTS 2026'!C810),"",IF('ENGAGEMENTS 2026'!C810="DTSI","DCT",'ENGAGEMENTS 2026'!C810))</f>
        <v/>
      </c>
      <c r="B809" t="str">
        <f>IF(ISBLANK('ENGAGEMENTS 2026'!C810),"",'ENGAGEMENTS 2026'!D810)</f>
        <v/>
      </c>
      <c r="C809" t="str">
        <f>IF(ISBLANK('ENGAGEMENTS 2026'!C810),"",'ENGAGEMENTS 2026'!E810)</f>
        <v/>
      </c>
      <c r="D809" t="str">
        <f>IF(ISBLANK('ENGAGEMENTS 2026'!C810),"",'ENGAGEMENTS 2026'!G810)</f>
        <v/>
      </c>
      <c r="E809" t="str">
        <f>IF(ISBLANK('ENGAGEMENTS 2026'!C810),"",'ENGAGEMENTS 2026'!I810)</f>
        <v/>
      </c>
      <c r="F809" t="str">
        <f>IF(ISBLANK('ENGAGEMENTS 2026'!C810),"",'ENGAGEMENTS 2026'!J810)</f>
        <v/>
      </c>
      <c r="G809" t="str">
        <f>IF(ISBLANK('ENGAGEMENTS 2026'!C810),"",'ENGAGEMENTS 2026'!M810)</f>
        <v/>
      </c>
      <c r="H809" t="str">
        <f>IF(ISBLANK('ENGAGEMENTS 2026'!C810),"",'ENGAGEMENTS 2026'!AF810)</f>
        <v/>
      </c>
      <c r="I809" t="str">
        <f>IF(ISBLANK('ENGAGEMENTS 2026'!C810),"",'ENGAGEMENTS 2026'!H810)</f>
        <v/>
      </c>
      <c r="J809" s="72" t="str">
        <f>IF(ISBLANK('ENGAGEMENTS 2026'!C810),"",IF(AND(OR($E809="INFRUCTUEUX",$E809="ANNULE"),$C809="AOO-M"),'ENGAGEMENTS 2026'!P810,IF($H809="EN COURS DE PREENGAGEMENT",'ENGAGEMENTS 2026'!O810,IF($H809="PREENGAGE",IF($E809="ATTRIBUE",'ENGAGEMENTS 2026'!AE810,'ENGAGEMENTS 2026'!O810),'ENGAGEMENTS 2026'!AE810))))</f>
        <v/>
      </c>
      <c r="K809" s="97" t="str">
        <f>IF(ISBLANK('ENGAGEMENTS 2026'!W810),"",'ENGAGEMENTS 2026'!W810)</f>
        <v/>
      </c>
      <c r="L809" s="73" t="str">
        <f t="shared" ca="1" si="24"/>
        <v/>
      </c>
      <c r="M809" t="str">
        <f t="shared" si="25"/>
        <v/>
      </c>
      <c r="N809" t="str">
        <f>IF(ISBLANK('ENGAGEMENTS 2026'!C810),"",'ENGAGEMENTS 2026'!L810)</f>
        <v/>
      </c>
      <c r="O809" t="str">
        <f>IF(ISBLANK('ENGAGEMENTS 2026'!C810),"",'ENGAGEMENTS 2026'!M810)</f>
        <v/>
      </c>
      <c r="P809" t="str">
        <f>IF(ISBLANK('ENGAGEMENTS 2026'!C810),"",'ENGAGEMENTS 2026'!K810)</f>
        <v/>
      </c>
      <c r="Q809" t="str">
        <f>IF($A809="","",IF(OR($E809="INFRUCTUEUX",$E809="ANNULE"),$A809&amp;"|"&amp;(COUNTIFS($A$2:$A809,$A809,$E$2:$E809,"INFRUCTUEUX")+COUNTIFS($A$2:$A809,$A809,$E$2:$E809,"ANNULE")),""))</f>
        <v/>
      </c>
    </row>
    <row r="810" spans="1:17" x14ac:dyDescent="0.25">
      <c r="A810" t="str">
        <f>IF(ISBLANK('ENGAGEMENTS 2026'!C811),"",IF('ENGAGEMENTS 2026'!C811="DTSI","DCT",'ENGAGEMENTS 2026'!C811))</f>
        <v/>
      </c>
      <c r="B810" t="str">
        <f>IF(ISBLANK('ENGAGEMENTS 2026'!C811),"",'ENGAGEMENTS 2026'!D811)</f>
        <v/>
      </c>
      <c r="C810" t="str">
        <f>IF(ISBLANK('ENGAGEMENTS 2026'!C811),"",'ENGAGEMENTS 2026'!E811)</f>
        <v/>
      </c>
      <c r="D810" t="str">
        <f>IF(ISBLANK('ENGAGEMENTS 2026'!C811),"",'ENGAGEMENTS 2026'!G811)</f>
        <v/>
      </c>
      <c r="E810" t="str">
        <f>IF(ISBLANK('ENGAGEMENTS 2026'!C811),"",'ENGAGEMENTS 2026'!I811)</f>
        <v/>
      </c>
      <c r="F810" t="str">
        <f>IF(ISBLANK('ENGAGEMENTS 2026'!C811),"",'ENGAGEMENTS 2026'!J811)</f>
        <v/>
      </c>
      <c r="G810" t="str">
        <f>IF(ISBLANK('ENGAGEMENTS 2026'!C811),"",'ENGAGEMENTS 2026'!M811)</f>
        <v/>
      </c>
      <c r="H810" t="str">
        <f>IF(ISBLANK('ENGAGEMENTS 2026'!C811),"",'ENGAGEMENTS 2026'!AF811)</f>
        <v/>
      </c>
      <c r="I810" t="str">
        <f>IF(ISBLANK('ENGAGEMENTS 2026'!C811),"",'ENGAGEMENTS 2026'!H811)</f>
        <v/>
      </c>
      <c r="J810" s="72" t="str">
        <f>IF(ISBLANK('ENGAGEMENTS 2026'!C811),"",IF(AND(OR($E810="INFRUCTUEUX",$E810="ANNULE"),$C810="AOO-M"),'ENGAGEMENTS 2026'!P811,IF($H810="EN COURS DE PREENGAGEMENT",'ENGAGEMENTS 2026'!O811,IF($H810="PREENGAGE",IF($E810="ATTRIBUE",'ENGAGEMENTS 2026'!AE811,'ENGAGEMENTS 2026'!O811),'ENGAGEMENTS 2026'!AE811))))</f>
        <v/>
      </c>
      <c r="K810" s="97" t="str">
        <f>IF(ISBLANK('ENGAGEMENTS 2026'!W811),"",'ENGAGEMENTS 2026'!W811)</f>
        <v/>
      </c>
      <c r="L810" s="73" t="str">
        <f t="shared" ca="1" si="24"/>
        <v/>
      </c>
      <c r="M810" t="str">
        <f t="shared" si="25"/>
        <v/>
      </c>
      <c r="N810" t="str">
        <f>IF(ISBLANK('ENGAGEMENTS 2026'!C811),"",'ENGAGEMENTS 2026'!L811)</f>
        <v/>
      </c>
      <c r="O810" t="str">
        <f>IF(ISBLANK('ENGAGEMENTS 2026'!C811),"",'ENGAGEMENTS 2026'!M811)</f>
        <v/>
      </c>
      <c r="P810" t="str">
        <f>IF(ISBLANK('ENGAGEMENTS 2026'!C811),"",'ENGAGEMENTS 2026'!K811)</f>
        <v/>
      </c>
      <c r="Q810" t="str">
        <f>IF($A810="","",IF(OR($E810="INFRUCTUEUX",$E810="ANNULE"),$A810&amp;"|"&amp;(COUNTIFS($A$2:$A810,$A810,$E$2:$E810,"INFRUCTUEUX")+COUNTIFS($A$2:$A810,$A810,$E$2:$E810,"ANNULE")),""))</f>
        <v/>
      </c>
    </row>
    <row r="811" spans="1:17" x14ac:dyDescent="0.25">
      <c r="A811" t="str">
        <f>IF(ISBLANK('ENGAGEMENTS 2026'!C812),"",IF('ENGAGEMENTS 2026'!C812="DTSI","DCT",'ENGAGEMENTS 2026'!C812))</f>
        <v/>
      </c>
      <c r="B811" t="str">
        <f>IF(ISBLANK('ENGAGEMENTS 2026'!C812),"",'ENGAGEMENTS 2026'!D812)</f>
        <v/>
      </c>
      <c r="C811" t="str">
        <f>IF(ISBLANK('ENGAGEMENTS 2026'!C812),"",'ENGAGEMENTS 2026'!E812)</f>
        <v/>
      </c>
      <c r="D811" t="str">
        <f>IF(ISBLANK('ENGAGEMENTS 2026'!C812),"",'ENGAGEMENTS 2026'!G812)</f>
        <v/>
      </c>
      <c r="E811" t="str">
        <f>IF(ISBLANK('ENGAGEMENTS 2026'!C812),"",'ENGAGEMENTS 2026'!I812)</f>
        <v/>
      </c>
      <c r="F811" t="str">
        <f>IF(ISBLANK('ENGAGEMENTS 2026'!C812),"",'ENGAGEMENTS 2026'!J812)</f>
        <v/>
      </c>
      <c r="G811" t="str">
        <f>IF(ISBLANK('ENGAGEMENTS 2026'!C812),"",'ENGAGEMENTS 2026'!M812)</f>
        <v/>
      </c>
      <c r="H811" t="str">
        <f>IF(ISBLANK('ENGAGEMENTS 2026'!C812),"",'ENGAGEMENTS 2026'!AF812)</f>
        <v/>
      </c>
      <c r="I811" t="str">
        <f>IF(ISBLANK('ENGAGEMENTS 2026'!C812),"",'ENGAGEMENTS 2026'!H812)</f>
        <v/>
      </c>
      <c r="J811" s="72" t="str">
        <f>IF(ISBLANK('ENGAGEMENTS 2026'!C812),"",IF(AND(OR($E811="INFRUCTUEUX",$E811="ANNULE"),$C811="AOO-M"),'ENGAGEMENTS 2026'!P812,IF($H811="EN COURS DE PREENGAGEMENT",'ENGAGEMENTS 2026'!O812,IF($H811="PREENGAGE",IF($E811="ATTRIBUE",'ENGAGEMENTS 2026'!AE812,'ENGAGEMENTS 2026'!O812),'ENGAGEMENTS 2026'!AE812))))</f>
        <v/>
      </c>
      <c r="K811" s="97" t="str">
        <f>IF(ISBLANK('ENGAGEMENTS 2026'!W812),"",'ENGAGEMENTS 2026'!W812)</f>
        <v/>
      </c>
      <c r="L811" s="73" t="str">
        <f t="shared" ca="1" si="24"/>
        <v/>
      </c>
      <c r="M811" t="str">
        <f t="shared" si="25"/>
        <v/>
      </c>
      <c r="N811" t="str">
        <f>IF(ISBLANK('ENGAGEMENTS 2026'!C812),"",'ENGAGEMENTS 2026'!L812)</f>
        <v/>
      </c>
      <c r="O811" t="str">
        <f>IF(ISBLANK('ENGAGEMENTS 2026'!C812),"",'ENGAGEMENTS 2026'!M812)</f>
        <v/>
      </c>
      <c r="P811" t="str">
        <f>IF(ISBLANK('ENGAGEMENTS 2026'!C812),"",'ENGAGEMENTS 2026'!K812)</f>
        <v/>
      </c>
      <c r="Q811" t="str">
        <f>IF($A811="","",IF(OR($E811="INFRUCTUEUX",$E811="ANNULE"),$A811&amp;"|"&amp;(COUNTIFS($A$2:$A811,$A811,$E$2:$E811,"INFRUCTUEUX")+COUNTIFS($A$2:$A811,$A811,$E$2:$E811,"ANNULE")),""))</f>
        <v/>
      </c>
    </row>
    <row r="812" spans="1:17" x14ac:dyDescent="0.25">
      <c r="A812" t="str">
        <f>IF(ISBLANK('ENGAGEMENTS 2026'!C813),"",IF('ENGAGEMENTS 2026'!C813="DTSI","DCT",'ENGAGEMENTS 2026'!C813))</f>
        <v/>
      </c>
      <c r="B812" t="str">
        <f>IF(ISBLANK('ENGAGEMENTS 2026'!C813),"",'ENGAGEMENTS 2026'!D813)</f>
        <v/>
      </c>
      <c r="C812" t="str">
        <f>IF(ISBLANK('ENGAGEMENTS 2026'!C813),"",'ENGAGEMENTS 2026'!E813)</f>
        <v/>
      </c>
      <c r="D812" t="str">
        <f>IF(ISBLANK('ENGAGEMENTS 2026'!C813),"",'ENGAGEMENTS 2026'!G813)</f>
        <v/>
      </c>
      <c r="E812" t="str">
        <f>IF(ISBLANK('ENGAGEMENTS 2026'!C813),"",'ENGAGEMENTS 2026'!I813)</f>
        <v/>
      </c>
      <c r="F812" t="str">
        <f>IF(ISBLANK('ENGAGEMENTS 2026'!C813),"",'ENGAGEMENTS 2026'!J813)</f>
        <v/>
      </c>
      <c r="G812" t="str">
        <f>IF(ISBLANK('ENGAGEMENTS 2026'!C813),"",'ENGAGEMENTS 2026'!M813)</f>
        <v/>
      </c>
      <c r="H812" t="str">
        <f>IF(ISBLANK('ENGAGEMENTS 2026'!C813),"",'ENGAGEMENTS 2026'!AF813)</f>
        <v/>
      </c>
      <c r="I812" t="str">
        <f>IF(ISBLANK('ENGAGEMENTS 2026'!C813),"",'ENGAGEMENTS 2026'!H813)</f>
        <v/>
      </c>
      <c r="J812" s="72" t="str">
        <f>IF(ISBLANK('ENGAGEMENTS 2026'!C813),"",IF(AND(OR($E812="INFRUCTUEUX",$E812="ANNULE"),$C812="AOO-M"),'ENGAGEMENTS 2026'!P813,IF($H812="EN COURS DE PREENGAGEMENT",'ENGAGEMENTS 2026'!O813,IF($H812="PREENGAGE",IF($E812="ATTRIBUE",'ENGAGEMENTS 2026'!AE813,'ENGAGEMENTS 2026'!O813),'ENGAGEMENTS 2026'!AE813))))</f>
        <v/>
      </c>
      <c r="K812" s="97" t="str">
        <f>IF(ISBLANK('ENGAGEMENTS 2026'!W813),"",'ENGAGEMENTS 2026'!W813)</f>
        <v/>
      </c>
      <c r="L812" s="73" t="str">
        <f t="shared" ca="1" si="24"/>
        <v/>
      </c>
      <c r="M812" t="str">
        <f t="shared" si="25"/>
        <v/>
      </c>
      <c r="N812" t="str">
        <f>IF(ISBLANK('ENGAGEMENTS 2026'!C813),"",'ENGAGEMENTS 2026'!L813)</f>
        <v/>
      </c>
      <c r="O812" t="str">
        <f>IF(ISBLANK('ENGAGEMENTS 2026'!C813),"",'ENGAGEMENTS 2026'!M813)</f>
        <v/>
      </c>
      <c r="P812" t="str">
        <f>IF(ISBLANK('ENGAGEMENTS 2026'!C813),"",'ENGAGEMENTS 2026'!K813)</f>
        <v/>
      </c>
      <c r="Q812" t="str">
        <f>IF($A812="","",IF(OR($E812="INFRUCTUEUX",$E812="ANNULE"),$A812&amp;"|"&amp;(COUNTIFS($A$2:$A812,$A812,$E$2:$E812,"INFRUCTUEUX")+COUNTIFS($A$2:$A812,$A812,$E$2:$E812,"ANNULE")),""))</f>
        <v/>
      </c>
    </row>
    <row r="813" spans="1:17" x14ac:dyDescent="0.25">
      <c r="A813" t="str">
        <f>IF(ISBLANK('ENGAGEMENTS 2026'!C814),"",IF('ENGAGEMENTS 2026'!C814="DTSI","DCT",'ENGAGEMENTS 2026'!C814))</f>
        <v/>
      </c>
      <c r="B813" t="str">
        <f>IF(ISBLANK('ENGAGEMENTS 2026'!C814),"",'ENGAGEMENTS 2026'!D814)</f>
        <v/>
      </c>
      <c r="C813" t="str">
        <f>IF(ISBLANK('ENGAGEMENTS 2026'!C814),"",'ENGAGEMENTS 2026'!E814)</f>
        <v/>
      </c>
      <c r="D813" t="str">
        <f>IF(ISBLANK('ENGAGEMENTS 2026'!C814),"",'ENGAGEMENTS 2026'!G814)</f>
        <v/>
      </c>
      <c r="E813" t="str">
        <f>IF(ISBLANK('ENGAGEMENTS 2026'!C814),"",'ENGAGEMENTS 2026'!I814)</f>
        <v/>
      </c>
      <c r="F813" t="str">
        <f>IF(ISBLANK('ENGAGEMENTS 2026'!C814),"",'ENGAGEMENTS 2026'!J814)</f>
        <v/>
      </c>
      <c r="G813" t="str">
        <f>IF(ISBLANK('ENGAGEMENTS 2026'!C814),"",'ENGAGEMENTS 2026'!M814)</f>
        <v/>
      </c>
      <c r="H813" t="str">
        <f>IF(ISBLANK('ENGAGEMENTS 2026'!C814),"",'ENGAGEMENTS 2026'!AF814)</f>
        <v/>
      </c>
      <c r="I813" t="str">
        <f>IF(ISBLANK('ENGAGEMENTS 2026'!C814),"",'ENGAGEMENTS 2026'!H814)</f>
        <v/>
      </c>
      <c r="J813" s="72" t="str">
        <f>IF(ISBLANK('ENGAGEMENTS 2026'!C814),"",IF(AND(OR($E813="INFRUCTUEUX",$E813="ANNULE"),$C813="AOO-M"),'ENGAGEMENTS 2026'!P814,IF($H813="EN COURS DE PREENGAGEMENT",'ENGAGEMENTS 2026'!O814,IF($H813="PREENGAGE",IF($E813="ATTRIBUE",'ENGAGEMENTS 2026'!AE814,'ENGAGEMENTS 2026'!O814),'ENGAGEMENTS 2026'!AE814))))</f>
        <v/>
      </c>
      <c r="K813" s="97" t="str">
        <f>IF(ISBLANK('ENGAGEMENTS 2026'!W814),"",'ENGAGEMENTS 2026'!W814)</f>
        <v/>
      </c>
      <c r="L813" s="73" t="str">
        <f t="shared" ca="1" si="24"/>
        <v/>
      </c>
      <c r="M813" t="str">
        <f t="shared" si="25"/>
        <v/>
      </c>
      <c r="N813" t="str">
        <f>IF(ISBLANK('ENGAGEMENTS 2026'!C814),"",'ENGAGEMENTS 2026'!L814)</f>
        <v/>
      </c>
      <c r="O813" t="str">
        <f>IF(ISBLANK('ENGAGEMENTS 2026'!C814),"",'ENGAGEMENTS 2026'!M814)</f>
        <v/>
      </c>
      <c r="P813" t="str">
        <f>IF(ISBLANK('ENGAGEMENTS 2026'!C814),"",'ENGAGEMENTS 2026'!K814)</f>
        <v/>
      </c>
      <c r="Q813" t="str">
        <f>IF($A813="","",IF(OR($E813="INFRUCTUEUX",$E813="ANNULE"),$A813&amp;"|"&amp;(COUNTIFS($A$2:$A813,$A813,$E$2:$E813,"INFRUCTUEUX")+COUNTIFS($A$2:$A813,$A813,$E$2:$E813,"ANNULE")),""))</f>
        <v/>
      </c>
    </row>
    <row r="814" spans="1:17" x14ac:dyDescent="0.25">
      <c r="A814" t="str">
        <f>IF(ISBLANK('ENGAGEMENTS 2026'!C815),"",IF('ENGAGEMENTS 2026'!C815="DTSI","DCT",'ENGAGEMENTS 2026'!C815))</f>
        <v/>
      </c>
      <c r="B814" t="str">
        <f>IF(ISBLANK('ENGAGEMENTS 2026'!C815),"",'ENGAGEMENTS 2026'!D815)</f>
        <v/>
      </c>
      <c r="C814" t="str">
        <f>IF(ISBLANK('ENGAGEMENTS 2026'!C815),"",'ENGAGEMENTS 2026'!E815)</f>
        <v/>
      </c>
      <c r="D814" t="str">
        <f>IF(ISBLANK('ENGAGEMENTS 2026'!C815),"",'ENGAGEMENTS 2026'!G815)</f>
        <v/>
      </c>
      <c r="E814" t="str">
        <f>IF(ISBLANK('ENGAGEMENTS 2026'!C815),"",'ENGAGEMENTS 2026'!I815)</f>
        <v/>
      </c>
      <c r="F814" t="str">
        <f>IF(ISBLANK('ENGAGEMENTS 2026'!C815),"",'ENGAGEMENTS 2026'!J815)</f>
        <v/>
      </c>
      <c r="G814" t="str">
        <f>IF(ISBLANK('ENGAGEMENTS 2026'!C815),"",'ENGAGEMENTS 2026'!M815)</f>
        <v/>
      </c>
      <c r="H814" t="str">
        <f>IF(ISBLANK('ENGAGEMENTS 2026'!C815),"",'ENGAGEMENTS 2026'!AF815)</f>
        <v/>
      </c>
      <c r="I814" t="str">
        <f>IF(ISBLANK('ENGAGEMENTS 2026'!C815),"",'ENGAGEMENTS 2026'!H815)</f>
        <v/>
      </c>
      <c r="J814" s="72" t="str">
        <f>IF(ISBLANK('ENGAGEMENTS 2026'!C815),"",IF(AND(OR($E814="INFRUCTUEUX",$E814="ANNULE"),$C814="AOO-M"),'ENGAGEMENTS 2026'!P815,IF($H814="EN COURS DE PREENGAGEMENT",'ENGAGEMENTS 2026'!O815,IF($H814="PREENGAGE",IF($E814="ATTRIBUE",'ENGAGEMENTS 2026'!AE815,'ENGAGEMENTS 2026'!O815),'ENGAGEMENTS 2026'!AE815))))</f>
        <v/>
      </c>
      <c r="K814" s="97" t="str">
        <f>IF(ISBLANK('ENGAGEMENTS 2026'!W815),"",'ENGAGEMENTS 2026'!W815)</f>
        <v/>
      </c>
      <c r="L814" s="73" t="str">
        <f t="shared" ca="1" si="24"/>
        <v/>
      </c>
      <c r="M814" t="str">
        <f t="shared" si="25"/>
        <v/>
      </c>
      <c r="N814" t="str">
        <f>IF(ISBLANK('ENGAGEMENTS 2026'!C815),"",'ENGAGEMENTS 2026'!L815)</f>
        <v/>
      </c>
      <c r="O814" t="str">
        <f>IF(ISBLANK('ENGAGEMENTS 2026'!C815),"",'ENGAGEMENTS 2026'!M815)</f>
        <v/>
      </c>
      <c r="P814" t="str">
        <f>IF(ISBLANK('ENGAGEMENTS 2026'!C815),"",'ENGAGEMENTS 2026'!K815)</f>
        <v/>
      </c>
      <c r="Q814" t="str">
        <f>IF($A814="","",IF(OR($E814="INFRUCTUEUX",$E814="ANNULE"),$A814&amp;"|"&amp;(COUNTIFS($A$2:$A814,$A814,$E$2:$E814,"INFRUCTUEUX")+COUNTIFS($A$2:$A814,$A814,$E$2:$E814,"ANNULE")),""))</f>
        <v/>
      </c>
    </row>
    <row r="815" spans="1:17" x14ac:dyDescent="0.25">
      <c r="A815" t="str">
        <f>IF(ISBLANK('ENGAGEMENTS 2026'!C816),"",IF('ENGAGEMENTS 2026'!C816="DTSI","DCT",'ENGAGEMENTS 2026'!C816))</f>
        <v/>
      </c>
      <c r="B815" t="str">
        <f>IF(ISBLANK('ENGAGEMENTS 2026'!C816),"",'ENGAGEMENTS 2026'!D816)</f>
        <v/>
      </c>
      <c r="C815" t="str">
        <f>IF(ISBLANK('ENGAGEMENTS 2026'!C816),"",'ENGAGEMENTS 2026'!E816)</f>
        <v/>
      </c>
      <c r="D815" t="str">
        <f>IF(ISBLANK('ENGAGEMENTS 2026'!C816),"",'ENGAGEMENTS 2026'!G816)</f>
        <v/>
      </c>
      <c r="E815" t="str">
        <f>IF(ISBLANK('ENGAGEMENTS 2026'!C816),"",'ENGAGEMENTS 2026'!I816)</f>
        <v/>
      </c>
      <c r="F815" t="str">
        <f>IF(ISBLANK('ENGAGEMENTS 2026'!C816),"",'ENGAGEMENTS 2026'!J816)</f>
        <v/>
      </c>
      <c r="G815" t="str">
        <f>IF(ISBLANK('ENGAGEMENTS 2026'!C816),"",'ENGAGEMENTS 2026'!M816)</f>
        <v/>
      </c>
      <c r="H815" t="str">
        <f>IF(ISBLANK('ENGAGEMENTS 2026'!C816),"",'ENGAGEMENTS 2026'!AF816)</f>
        <v/>
      </c>
      <c r="I815" t="str">
        <f>IF(ISBLANK('ENGAGEMENTS 2026'!C816),"",'ENGAGEMENTS 2026'!H816)</f>
        <v/>
      </c>
      <c r="J815" s="72" t="str">
        <f>IF(ISBLANK('ENGAGEMENTS 2026'!C816),"",IF(AND(OR($E815="INFRUCTUEUX",$E815="ANNULE"),$C815="AOO-M"),'ENGAGEMENTS 2026'!P816,IF($H815="EN COURS DE PREENGAGEMENT",'ENGAGEMENTS 2026'!O816,IF($H815="PREENGAGE",IF($E815="ATTRIBUE",'ENGAGEMENTS 2026'!AE816,'ENGAGEMENTS 2026'!O816),'ENGAGEMENTS 2026'!AE816))))</f>
        <v/>
      </c>
      <c r="K815" s="97" t="str">
        <f>IF(ISBLANK('ENGAGEMENTS 2026'!W816),"",'ENGAGEMENTS 2026'!W816)</f>
        <v/>
      </c>
      <c r="L815" s="73" t="str">
        <f t="shared" ca="1" si="24"/>
        <v/>
      </c>
      <c r="M815" t="str">
        <f t="shared" si="25"/>
        <v/>
      </c>
      <c r="N815" t="str">
        <f>IF(ISBLANK('ENGAGEMENTS 2026'!C816),"",'ENGAGEMENTS 2026'!L816)</f>
        <v/>
      </c>
      <c r="O815" t="str">
        <f>IF(ISBLANK('ENGAGEMENTS 2026'!C816),"",'ENGAGEMENTS 2026'!M816)</f>
        <v/>
      </c>
      <c r="P815" t="str">
        <f>IF(ISBLANK('ENGAGEMENTS 2026'!C816),"",'ENGAGEMENTS 2026'!K816)</f>
        <v/>
      </c>
      <c r="Q815" t="str">
        <f>IF($A815="","",IF(OR($E815="INFRUCTUEUX",$E815="ANNULE"),$A815&amp;"|"&amp;(COUNTIFS($A$2:$A815,$A815,$E$2:$E815,"INFRUCTUEUX")+COUNTIFS($A$2:$A815,$A815,$E$2:$E815,"ANNULE")),""))</f>
        <v/>
      </c>
    </row>
    <row r="816" spans="1:17" x14ac:dyDescent="0.25">
      <c r="A816" t="str">
        <f>IF(ISBLANK('ENGAGEMENTS 2026'!C817),"",IF('ENGAGEMENTS 2026'!C817="DTSI","DCT",'ENGAGEMENTS 2026'!C817))</f>
        <v/>
      </c>
      <c r="B816" t="str">
        <f>IF(ISBLANK('ENGAGEMENTS 2026'!C817),"",'ENGAGEMENTS 2026'!D817)</f>
        <v/>
      </c>
      <c r="C816" t="str">
        <f>IF(ISBLANK('ENGAGEMENTS 2026'!C817),"",'ENGAGEMENTS 2026'!E817)</f>
        <v/>
      </c>
      <c r="D816" t="str">
        <f>IF(ISBLANK('ENGAGEMENTS 2026'!C817),"",'ENGAGEMENTS 2026'!G817)</f>
        <v/>
      </c>
      <c r="E816" t="str">
        <f>IF(ISBLANK('ENGAGEMENTS 2026'!C817),"",'ENGAGEMENTS 2026'!I817)</f>
        <v/>
      </c>
      <c r="F816" t="str">
        <f>IF(ISBLANK('ENGAGEMENTS 2026'!C817),"",'ENGAGEMENTS 2026'!J817)</f>
        <v/>
      </c>
      <c r="G816" t="str">
        <f>IF(ISBLANK('ENGAGEMENTS 2026'!C817),"",'ENGAGEMENTS 2026'!M817)</f>
        <v/>
      </c>
      <c r="H816" t="str">
        <f>IF(ISBLANK('ENGAGEMENTS 2026'!C817),"",'ENGAGEMENTS 2026'!AF817)</f>
        <v/>
      </c>
      <c r="I816" t="str">
        <f>IF(ISBLANK('ENGAGEMENTS 2026'!C817),"",'ENGAGEMENTS 2026'!H817)</f>
        <v/>
      </c>
      <c r="J816" s="72" t="str">
        <f>IF(ISBLANK('ENGAGEMENTS 2026'!C817),"",IF(AND(OR($E816="INFRUCTUEUX",$E816="ANNULE"),$C816="AOO-M"),'ENGAGEMENTS 2026'!P817,IF($H816="EN COURS DE PREENGAGEMENT",'ENGAGEMENTS 2026'!O817,IF($H816="PREENGAGE",IF($E816="ATTRIBUE",'ENGAGEMENTS 2026'!AE817,'ENGAGEMENTS 2026'!O817),'ENGAGEMENTS 2026'!AE817))))</f>
        <v/>
      </c>
      <c r="K816" s="97" t="str">
        <f>IF(ISBLANK('ENGAGEMENTS 2026'!W817),"",'ENGAGEMENTS 2026'!W817)</f>
        <v/>
      </c>
      <c r="L816" s="73" t="str">
        <f t="shared" ca="1" si="24"/>
        <v/>
      </c>
      <c r="M816" t="str">
        <f t="shared" si="25"/>
        <v/>
      </c>
      <c r="N816" t="str">
        <f>IF(ISBLANK('ENGAGEMENTS 2026'!C817),"",'ENGAGEMENTS 2026'!L817)</f>
        <v/>
      </c>
      <c r="O816" t="str">
        <f>IF(ISBLANK('ENGAGEMENTS 2026'!C817),"",'ENGAGEMENTS 2026'!M817)</f>
        <v/>
      </c>
      <c r="P816" t="str">
        <f>IF(ISBLANK('ENGAGEMENTS 2026'!C817),"",'ENGAGEMENTS 2026'!K817)</f>
        <v/>
      </c>
      <c r="Q816" t="str">
        <f>IF($A816="","",IF(OR($E816="INFRUCTUEUX",$E816="ANNULE"),$A816&amp;"|"&amp;(COUNTIFS($A$2:$A816,$A816,$E$2:$E816,"INFRUCTUEUX")+COUNTIFS($A$2:$A816,$A816,$E$2:$E816,"ANNULE")),""))</f>
        <v/>
      </c>
    </row>
    <row r="817" spans="1:17" x14ac:dyDescent="0.25">
      <c r="A817" t="str">
        <f>IF(ISBLANK('ENGAGEMENTS 2026'!C818),"",IF('ENGAGEMENTS 2026'!C818="DTSI","DCT",'ENGAGEMENTS 2026'!C818))</f>
        <v/>
      </c>
      <c r="B817" t="str">
        <f>IF(ISBLANK('ENGAGEMENTS 2026'!C818),"",'ENGAGEMENTS 2026'!D818)</f>
        <v/>
      </c>
      <c r="C817" t="str">
        <f>IF(ISBLANK('ENGAGEMENTS 2026'!C818),"",'ENGAGEMENTS 2026'!E818)</f>
        <v/>
      </c>
      <c r="D817" t="str">
        <f>IF(ISBLANK('ENGAGEMENTS 2026'!C818),"",'ENGAGEMENTS 2026'!G818)</f>
        <v/>
      </c>
      <c r="E817" t="str">
        <f>IF(ISBLANK('ENGAGEMENTS 2026'!C818),"",'ENGAGEMENTS 2026'!I818)</f>
        <v/>
      </c>
      <c r="F817" t="str">
        <f>IF(ISBLANK('ENGAGEMENTS 2026'!C818),"",'ENGAGEMENTS 2026'!J818)</f>
        <v/>
      </c>
      <c r="G817" t="str">
        <f>IF(ISBLANK('ENGAGEMENTS 2026'!C818),"",'ENGAGEMENTS 2026'!M818)</f>
        <v/>
      </c>
      <c r="H817" t="str">
        <f>IF(ISBLANK('ENGAGEMENTS 2026'!C818),"",'ENGAGEMENTS 2026'!AF818)</f>
        <v/>
      </c>
      <c r="I817" t="str">
        <f>IF(ISBLANK('ENGAGEMENTS 2026'!C818),"",'ENGAGEMENTS 2026'!H818)</f>
        <v/>
      </c>
      <c r="J817" s="72" t="str">
        <f>IF(ISBLANK('ENGAGEMENTS 2026'!C818),"",IF(AND(OR($E817="INFRUCTUEUX",$E817="ANNULE"),$C817="AOO-M"),'ENGAGEMENTS 2026'!P818,IF($H817="EN COURS DE PREENGAGEMENT",'ENGAGEMENTS 2026'!O818,IF($H817="PREENGAGE",IF($E817="ATTRIBUE",'ENGAGEMENTS 2026'!AE818,'ENGAGEMENTS 2026'!O818),'ENGAGEMENTS 2026'!AE818))))</f>
        <v/>
      </c>
      <c r="K817" s="97" t="str">
        <f>IF(ISBLANK('ENGAGEMENTS 2026'!W818),"",'ENGAGEMENTS 2026'!W818)</f>
        <v/>
      </c>
      <c r="L817" s="73" t="str">
        <f t="shared" ca="1" si="24"/>
        <v/>
      </c>
      <c r="M817" t="str">
        <f t="shared" si="25"/>
        <v/>
      </c>
      <c r="N817" t="str">
        <f>IF(ISBLANK('ENGAGEMENTS 2026'!C818),"",'ENGAGEMENTS 2026'!L818)</f>
        <v/>
      </c>
      <c r="O817" t="str">
        <f>IF(ISBLANK('ENGAGEMENTS 2026'!C818),"",'ENGAGEMENTS 2026'!M818)</f>
        <v/>
      </c>
      <c r="P817" t="str">
        <f>IF(ISBLANK('ENGAGEMENTS 2026'!C818),"",'ENGAGEMENTS 2026'!K818)</f>
        <v/>
      </c>
      <c r="Q817" t="str">
        <f>IF($A817="","",IF(OR($E817="INFRUCTUEUX",$E817="ANNULE"),$A817&amp;"|"&amp;(COUNTIFS($A$2:$A817,$A817,$E$2:$E817,"INFRUCTUEUX")+COUNTIFS($A$2:$A817,$A817,$E$2:$E817,"ANNULE")),""))</f>
        <v/>
      </c>
    </row>
    <row r="818" spans="1:17" x14ac:dyDescent="0.25">
      <c r="A818" t="str">
        <f>IF(ISBLANK('ENGAGEMENTS 2026'!C819),"",IF('ENGAGEMENTS 2026'!C819="DTSI","DCT",'ENGAGEMENTS 2026'!C819))</f>
        <v/>
      </c>
      <c r="B818" t="str">
        <f>IF(ISBLANK('ENGAGEMENTS 2026'!C819),"",'ENGAGEMENTS 2026'!D819)</f>
        <v/>
      </c>
      <c r="C818" t="str">
        <f>IF(ISBLANK('ENGAGEMENTS 2026'!C819),"",'ENGAGEMENTS 2026'!E819)</f>
        <v/>
      </c>
      <c r="D818" t="str">
        <f>IF(ISBLANK('ENGAGEMENTS 2026'!C819),"",'ENGAGEMENTS 2026'!G819)</f>
        <v/>
      </c>
      <c r="E818" t="str">
        <f>IF(ISBLANK('ENGAGEMENTS 2026'!C819),"",'ENGAGEMENTS 2026'!I819)</f>
        <v/>
      </c>
      <c r="F818" t="str">
        <f>IF(ISBLANK('ENGAGEMENTS 2026'!C819),"",'ENGAGEMENTS 2026'!J819)</f>
        <v/>
      </c>
      <c r="G818" t="str">
        <f>IF(ISBLANK('ENGAGEMENTS 2026'!C819),"",'ENGAGEMENTS 2026'!M819)</f>
        <v/>
      </c>
      <c r="H818" t="str">
        <f>IF(ISBLANK('ENGAGEMENTS 2026'!C819),"",'ENGAGEMENTS 2026'!AF819)</f>
        <v/>
      </c>
      <c r="I818" t="str">
        <f>IF(ISBLANK('ENGAGEMENTS 2026'!C819),"",'ENGAGEMENTS 2026'!H819)</f>
        <v/>
      </c>
      <c r="J818" s="72" t="str">
        <f>IF(ISBLANK('ENGAGEMENTS 2026'!C819),"",IF(AND(OR($E818="INFRUCTUEUX",$E818="ANNULE"),$C818="AOO-M"),'ENGAGEMENTS 2026'!P819,IF($H818="EN COURS DE PREENGAGEMENT",'ENGAGEMENTS 2026'!O819,IF($H818="PREENGAGE",IF($E818="ATTRIBUE",'ENGAGEMENTS 2026'!AE819,'ENGAGEMENTS 2026'!O819),'ENGAGEMENTS 2026'!AE819))))</f>
        <v/>
      </c>
      <c r="K818" s="97" t="str">
        <f>IF(ISBLANK('ENGAGEMENTS 2026'!W819),"",'ENGAGEMENTS 2026'!W819)</f>
        <v/>
      </c>
      <c r="L818" s="73" t="str">
        <f t="shared" ca="1" si="24"/>
        <v/>
      </c>
      <c r="M818" t="str">
        <f t="shared" si="25"/>
        <v/>
      </c>
      <c r="N818" t="str">
        <f>IF(ISBLANK('ENGAGEMENTS 2026'!C819),"",'ENGAGEMENTS 2026'!L819)</f>
        <v/>
      </c>
      <c r="O818" t="str">
        <f>IF(ISBLANK('ENGAGEMENTS 2026'!C819),"",'ENGAGEMENTS 2026'!M819)</f>
        <v/>
      </c>
      <c r="P818" t="str">
        <f>IF(ISBLANK('ENGAGEMENTS 2026'!C819),"",'ENGAGEMENTS 2026'!K819)</f>
        <v/>
      </c>
      <c r="Q818" t="str">
        <f>IF($A818="","",IF(OR($E818="INFRUCTUEUX",$E818="ANNULE"),$A818&amp;"|"&amp;(COUNTIFS($A$2:$A818,$A818,$E$2:$E818,"INFRUCTUEUX")+COUNTIFS($A$2:$A818,$A818,$E$2:$E818,"ANNULE")),""))</f>
        <v/>
      </c>
    </row>
    <row r="819" spans="1:17" x14ac:dyDescent="0.25">
      <c r="A819" t="str">
        <f>IF(ISBLANK('ENGAGEMENTS 2026'!C820),"",IF('ENGAGEMENTS 2026'!C820="DTSI","DCT",'ENGAGEMENTS 2026'!C820))</f>
        <v/>
      </c>
      <c r="B819" t="str">
        <f>IF(ISBLANK('ENGAGEMENTS 2026'!C820),"",'ENGAGEMENTS 2026'!D820)</f>
        <v/>
      </c>
      <c r="C819" t="str">
        <f>IF(ISBLANK('ENGAGEMENTS 2026'!C820),"",'ENGAGEMENTS 2026'!E820)</f>
        <v/>
      </c>
      <c r="D819" t="str">
        <f>IF(ISBLANK('ENGAGEMENTS 2026'!C820),"",'ENGAGEMENTS 2026'!G820)</f>
        <v/>
      </c>
      <c r="E819" t="str">
        <f>IF(ISBLANK('ENGAGEMENTS 2026'!C820),"",'ENGAGEMENTS 2026'!I820)</f>
        <v/>
      </c>
      <c r="F819" t="str">
        <f>IF(ISBLANK('ENGAGEMENTS 2026'!C820),"",'ENGAGEMENTS 2026'!J820)</f>
        <v/>
      </c>
      <c r="G819" t="str">
        <f>IF(ISBLANK('ENGAGEMENTS 2026'!C820),"",'ENGAGEMENTS 2026'!M820)</f>
        <v/>
      </c>
      <c r="H819" t="str">
        <f>IF(ISBLANK('ENGAGEMENTS 2026'!C820),"",'ENGAGEMENTS 2026'!AF820)</f>
        <v/>
      </c>
      <c r="I819" t="str">
        <f>IF(ISBLANK('ENGAGEMENTS 2026'!C820),"",'ENGAGEMENTS 2026'!H820)</f>
        <v/>
      </c>
      <c r="J819" s="72" t="str">
        <f>IF(ISBLANK('ENGAGEMENTS 2026'!C820),"",IF(AND(OR($E819="INFRUCTUEUX",$E819="ANNULE"),$C819="AOO-M"),'ENGAGEMENTS 2026'!P820,IF($H819="EN COURS DE PREENGAGEMENT",'ENGAGEMENTS 2026'!O820,IF($H819="PREENGAGE",IF($E819="ATTRIBUE",'ENGAGEMENTS 2026'!AE820,'ENGAGEMENTS 2026'!O820),'ENGAGEMENTS 2026'!AE820))))</f>
        <v/>
      </c>
      <c r="K819" s="97" t="str">
        <f>IF(ISBLANK('ENGAGEMENTS 2026'!W820),"",'ENGAGEMENTS 2026'!W820)</f>
        <v/>
      </c>
      <c r="L819" s="73" t="str">
        <f t="shared" ca="1" si="24"/>
        <v/>
      </c>
      <c r="M819" t="str">
        <f t="shared" si="25"/>
        <v/>
      </c>
      <c r="N819" t="str">
        <f>IF(ISBLANK('ENGAGEMENTS 2026'!C820),"",'ENGAGEMENTS 2026'!L820)</f>
        <v/>
      </c>
      <c r="O819" t="str">
        <f>IF(ISBLANK('ENGAGEMENTS 2026'!C820),"",'ENGAGEMENTS 2026'!M820)</f>
        <v/>
      </c>
      <c r="P819" t="str">
        <f>IF(ISBLANK('ENGAGEMENTS 2026'!C820),"",'ENGAGEMENTS 2026'!K820)</f>
        <v/>
      </c>
      <c r="Q819" t="str">
        <f>IF($A819="","",IF(OR($E819="INFRUCTUEUX",$E819="ANNULE"),$A819&amp;"|"&amp;(COUNTIFS($A$2:$A819,$A819,$E$2:$E819,"INFRUCTUEUX")+COUNTIFS($A$2:$A819,$A819,$E$2:$E819,"ANNULE")),""))</f>
        <v/>
      </c>
    </row>
    <row r="820" spans="1:17" x14ac:dyDescent="0.25">
      <c r="A820" t="str">
        <f>IF(ISBLANK('ENGAGEMENTS 2026'!C821),"",IF('ENGAGEMENTS 2026'!C821="DTSI","DCT",'ENGAGEMENTS 2026'!C821))</f>
        <v/>
      </c>
      <c r="B820" t="str">
        <f>IF(ISBLANK('ENGAGEMENTS 2026'!C821),"",'ENGAGEMENTS 2026'!D821)</f>
        <v/>
      </c>
      <c r="C820" t="str">
        <f>IF(ISBLANK('ENGAGEMENTS 2026'!C821),"",'ENGAGEMENTS 2026'!E821)</f>
        <v/>
      </c>
      <c r="D820" t="str">
        <f>IF(ISBLANK('ENGAGEMENTS 2026'!C821),"",'ENGAGEMENTS 2026'!G821)</f>
        <v/>
      </c>
      <c r="E820" t="str">
        <f>IF(ISBLANK('ENGAGEMENTS 2026'!C821),"",'ENGAGEMENTS 2026'!I821)</f>
        <v/>
      </c>
      <c r="F820" t="str">
        <f>IF(ISBLANK('ENGAGEMENTS 2026'!C821),"",'ENGAGEMENTS 2026'!J821)</f>
        <v/>
      </c>
      <c r="G820" t="str">
        <f>IF(ISBLANK('ENGAGEMENTS 2026'!C821),"",'ENGAGEMENTS 2026'!M821)</f>
        <v/>
      </c>
      <c r="H820" t="str">
        <f>IF(ISBLANK('ENGAGEMENTS 2026'!C821),"",'ENGAGEMENTS 2026'!AF821)</f>
        <v/>
      </c>
      <c r="I820" t="str">
        <f>IF(ISBLANK('ENGAGEMENTS 2026'!C821),"",'ENGAGEMENTS 2026'!H821)</f>
        <v/>
      </c>
      <c r="J820" s="72" t="str">
        <f>IF(ISBLANK('ENGAGEMENTS 2026'!C821),"",IF(AND(OR($E820="INFRUCTUEUX",$E820="ANNULE"),$C820="AOO-M"),'ENGAGEMENTS 2026'!P821,IF($H820="EN COURS DE PREENGAGEMENT",'ENGAGEMENTS 2026'!O821,IF($H820="PREENGAGE",IF($E820="ATTRIBUE",'ENGAGEMENTS 2026'!AE821,'ENGAGEMENTS 2026'!O821),'ENGAGEMENTS 2026'!AE821))))</f>
        <v/>
      </c>
      <c r="K820" s="97" t="str">
        <f>IF(ISBLANK('ENGAGEMENTS 2026'!W821),"",'ENGAGEMENTS 2026'!W821)</f>
        <v/>
      </c>
      <c r="L820" s="73" t="str">
        <f t="shared" ca="1" si="24"/>
        <v/>
      </c>
      <c r="M820" t="str">
        <f t="shared" si="25"/>
        <v/>
      </c>
      <c r="N820" t="str">
        <f>IF(ISBLANK('ENGAGEMENTS 2026'!C821),"",'ENGAGEMENTS 2026'!L821)</f>
        <v/>
      </c>
      <c r="O820" t="str">
        <f>IF(ISBLANK('ENGAGEMENTS 2026'!C821),"",'ENGAGEMENTS 2026'!M821)</f>
        <v/>
      </c>
      <c r="P820" t="str">
        <f>IF(ISBLANK('ENGAGEMENTS 2026'!C821),"",'ENGAGEMENTS 2026'!K821)</f>
        <v/>
      </c>
      <c r="Q820" t="str">
        <f>IF($A820="","",IF(OR($E820="INFRUCTUEUX",$E820="ANNULE"),$A820&amp;"|"&amp;(COUNTIFS($A$2:$A820,$A820,$E$2:$E820,"INFRUCTUEUX")+COUNTIFS($A$2:$A820,$A820,$E$2:$E820,"ANNULE")),""))</f>
        <v/>
      </c>
    </row>
    <row r="821" spans="1:17" x14ac:dyDescent="0.25">
      <c r="A821" t="str">
        <f>IF(ISBLANK('ENGAGEMENTS 2026'!C822),"",IF('ENGAGEMENTS 2026'!C822="DTSI","DCT",'ENGAGEMENTS 2026'!C822))</f>
        <v/>
      </c>
      <c r="B821" t="str">
        <f>IF(ISBLANK('ENGAGEMENTS 2026'!C822),"",'ENGAGEMENTS 2026'!D822)</f>
        <v/>
      </c>
      <c r="C821" t="str">
        <f>IF(ISBLANK('ENGAGEMENTS 2026'!C822),"",'ENGAGEMENTS 2026'!E822)</f>
        <v/>
      </c>
      <c r="D821" t="str">
        <f>IF(ISBLANK('ENGAGEMENTS 2026'!C822),"",'ENGAGEMENTS 2026'!G822)</f>
        <v/>
      </c>
      <c r="E821" t="str">
        <f>IF(ISBLANK('ENGAGEMENTS 2026'!C822),"",'ENGAGEMENTS 2026'!I822)</f>
        <v/>
      </c>
      <c r="F821" t="str">
        <f>IF(ISBLANK('ENGAGEMENTS 2026'!C822),"",'ENGAGEMENTS 2026'!J822)</f>
        <v/>
      </c>
      <c r="G821" t="str">
        <f>IF(ISBLANK('ENGAGEMENTS 2026'!C822),"",'ENGAGEMENTS 2026'!M822)</f>
        <v/>
      </c>
      <c r="H821" t="str">
        <f>IF(ISBLANK('ENGAGEMENTS 2026'!C822),"",'ENGAGEMENTS 2026'!AF822)</f>
        <v/>
      </c>
      <c r="I821" t="str">
        <f>IF(ISBLANK('ENGAGEMENTS 2026'!C822),"",'ENGAGEMENTS 2026'!H822)</f>
        <v/>
      </c>
      <c r="J821" s="72" t="str">
        <f>IF(ISBLANK('ENGAGEMENTS 2026'!C822),"",IF(AND(OR($E821="INFRUCTUEUX",$E821="ANNULE"),$C821="AOO-M"),'ENGAGEMENTS 2026'!P822,IF($H821="EN COURS DE PREENGAGEMENT",'ENGAGEMENTS 2026'!O822,IF($H821="PREENGAGE",IF($E821="ATTRIBUE",'ENGAGEMENTS 2026'!AE822,'ENGAGEMENTS 2026'!O822),'ENGAGEMENTS 2026'!AE822))))</f>
        <v/>
      </c>
      <c r="K821" s="97" t="str">
        <f>IF(ISBLANK('ENGAGEMENTS 2026'!W822),"",'ENGAGEMENTS 2026'!W822)</f>
        <v/>
      </c>
      <c r="L821" s="73" t="str">
        <f t="shared" ca="1" si="24"/>
        <v/>
      </c>
      <c r="M821" t="str">
        <f t="shared" si="25"/>
        <v/>
      </c>
      <c r="N821" t="str">
        <f>IF(ISBLANK('ENGAGEMENTS 2026'!C822),"",'ENGAGEMENTS 2026'!L822)</f>
        <v/>
      </c>
      <c r="O821" t="str">
        <f>IF(ISBLANK('ENGAGEMENTS 2026'!C822),"",'ENGAGEMENTS 2026'!M822)</f>
        <v/>
      </c>
      <c r="P821" t="str">
        <f>IF(ISBLANK('ENGAGEMENTS 2026'!C822),"",'ENGAGEMENTS 2026'!K822)</f>
        <v/>
      </c>
      <c r="Q821" t="str">
        <f>IF($A821="","",IF(OR($E821="INFRUCTUEUX",$E821="ANNULE"),$A821&amp;"|"&amp;(COUNTIFS($A$2:$A821,$A821,$E$2:$E821,"INFRUCTUEUX")+COUNTIFS($A$2:$A821,$A821,$E$2:$E821,"ANNULE")),""))</f>
        <v/>
      </c>
    </row>
    <row r="822" spans="1:17" x14ac:dyDescent="0.25">
      <c r="A822" t="str">
        <f>IF(ISBLANK('ENGAGEMENTS 2026'!C823),"",IF('ENGAGEMENTS 2026'!C823="DTSI","DCT",'ENGAGEMENTS 2026'!C823))</f>
        <v/>
      </c>
      <c r="B822" t="str">
        <f>IF(ISBLANK('ENGAGEMENTS 2026'!C823),"",'ENGAGEMENTS 2026'!D823)</f>
        <v/>
      </c>
      <c r="C822" t="str">
        <f>IF(ISBLANK('ENGAGEMENTS 2026'!C823),"",'ENGAGEMENTS 2026'!E823)</f>
        <v/>
      </c>
      <c r="D822" t="str">
        <f>IF(ISBLANK('ENGAGEMENTS 2026'!C823),"",'ENGAGEMENTS 2026'!G823)</f>
        <v/>
      </c>
      <c r="E822" t="str">
        <f>IF(ISBLANK('ENGAGEMENTS 2026'!C823),"",'ENGAGEMENTS 2026'!I823)</f>
        <v/>
      </c>
      <c r="F822" t="str">
        <f>IF(ISBLANK('ENGAGEMENTS 2026'!C823),"",'ENGAGEMENTS 2026'!J823)</f>
        <v/>
      </c>
      <c r="G822" t="str">
        <f>IF(ISBLANK('ENGAGEMENTS 2026'!C823),"",'ENGAGEMENTS 2026'!M823)</f>
        <v/>
      </c>
      <c r="H822" t="str">
        <f>IF(ISBLANK('ENGAGEMENTS 2026'!C823),"",'ENGAGEMENTS 2026'!AF823)</f>
        <v/>
      </c>
      <c r="I822" t="str">
        <f>IF(ISBLANK('ENGAGEMENTS 2026'!C823),"",'ENGAGEMENTS 2026'!H823)</f>
        <v/>
      </c>
      <c r="J822" s="72" t="str">
        <f>IF(ISBLANK('ENGAGEMENTS 2026'!C823),"",IF(AND(OR($E822="INFRUCTUEUX",$E822="ANNULE"),$C822="AOO-M"),'ENGAGEMENTS 2026'!P823,IF($H822="EN COURS DE PREENGAGEMENT",'ENGAGEMENTS 2026'!O823,IF($H822="PREENGAGE",IF($E822="ATTRIBUE",'ENGAGEMENTS 2026'!AE823,'ENGAGEMENTS 2026'!O823),'ENGAGEMENTS 2026'!AE823))))</f>
        <v/>
      </c>
      <c r="K822" s="97" t="str">
        <f>IF(ISBLANK('ENGAGEMENTS 2026'!W823),"",'ENGAGEMENTS 2026'!W823)</f>
        <v/>
      </c>
      <c r="L822" s="73" t="str">
        <f t="shared" ca="1" si="24"/>
        <v/>
      </c>
      <c r="M822" t="str">
        <f t="shared" si="25"/>
        <v/>
      </c>
      <c r="N822" t="str">
        <f>IF(ISBLANK('ENGAGEMENTS 2026'!C823),"",'ENGAGEMENTS 2026'!L823)</f>
        <v/>
      </c>
      <c r="O822" t="str">
        <f>IF(ISBLANK('ENGAGEMENTS 2026'!C823),"",'ENGAGEMENTS 2026'!M823)</f>
        <v/>
      </c>
      <c r="P822" t="str">
        <f>IF(ISBLANK('ENGAGEMENTS 2026'!C823),"",'ENGAGEMENTS 2026'!K823)</f>
        <v/>
      </c>
      <c r="Q822" t="str">
        <f>IF($A822="","",IF(OR($E822="INFRUCTUEUX",$E822="ANNULE"),$A822&amp;"|"&amp;(COUNTIFS($A$2:$A822,$A822,$E$2:$E822,"INFRUCTUEUX")+COUNTIFS($A$2:$A822,$A822,$E$2:$E822,"ANNULE")),""))</f>
        <v/>
      </c>
    </row>
    <row r="823" spans="1:17" x14ac:dyDescent="0.25">
      <c r="A823" t="str">
        <f>IF(ISBLANK('ENGAGEMENTS 2026'!C824),"",IF('ENGAGEMENTS 2026'!C824="DTSI","DCT",'ENGAGEMENTS 2026'!C824))</f>
        <v/>
      </c>
      <c r="B823" t="str">
        <f>IF(ISBLANK('ENGAGEMENTS 2026'!C824),"",'ENGAGEMENTS 2026'!D824)</f>
        <v/>
      </c>
      <c r="C823" t="str">
        <f>IF(ISBLANK('ENGAGEMENTS 2026'!C824),"",'ENGAGEMENTS 2026'!E824)</f>
        <v/>
      </c>
      <c r="D823" t="str">
        <f>IF(ISBLANK('ENGAGEMENTS 2026'!C824),"",'ENGAGEMENTS 2026'!G824)</f>
        <v/>
      </c>
      <c r="E823" t="str">
        <f>IF(ISBLANK('ENGAGEMENTS 2026'!C824),"",'ENGAGEMENTS 2026'!I824)</f>
        <v/>
      </c>
      <c r="F823" t="str">
        <f>IF(ISBLANK('ENGAGEMENTS 2026'!C824),"",'ENGAGEMENTS 2026'!J824)</f>
        <v/>
      </c>
      <c r="G823" t="str">
        <f>IF(ISBLANK('ENGAGEMENTS 2026'!C824),"",'ENGAGEMENTS 2026'!M824)</f>
        <v/>
      </c>
      <c r="H823" t="str">
        <f>IF(ISBLANK('ENGAGEMENTS 2026'!C824),"",'ENGAGEMENTS 2026'!AF824)</f>
        <v/>
      </c>
      <c r="I823" t="str">
        <f>IF(ISBLANK('ENGAGEMENTS 2026'!C824),"",'ENGAGEMENTS 2026'!H824)</f>
        <v/>
      </c>
      <c r="J823" s="72" t="str">
        <f>IF(ISBLANK('ENGAGEMENTS 2026'!C824),"",IF(AND(OR($E823="INFRUCTUEUX",$E823="ANNULE"),$C823="AOO-M"),'ENGAGEMENTS 2026'!P824,IF($H823="EN COURS DE PREENGAGEMENT",'ENGAGEMENTS 2026'!O824,IF($H823="PREENGAGE",IF($E823="ATTRIBUE",'ENGAGEMENTS 2026'!AE824,'ENGAGEMENTS 2026'!O824),'ENGAGEMENTS 2026'!AE824))))</f>
        <v/>
      </c>
      <c r="K823" s="97" t="str">
        <f>IF(ISBLANK('ENGAGEMENTS 2026'!W824),"",'ENGAGEMENTS 2026'!W824)</f>
        <v/>
      </c>
      <c r="L823" s="73" t="str">
        <f t="shared" ca="1" si="24"/>
        <v/>
      </c>
      <c r="M823" t="str">
        <f t="shared" si="25"/>
        <v/>
      </c>
      <c r="N823" t="str">
        <f>IF(ISBLANK('ENGAGEMENTS 2026'!C824),"",'ENGAGEMENTS 2026'!L824)</f>
        <v/>
      </c>
      <c r="O823" t="str">
        <f>IF(ISBLANK('ENGAGEMENTS 2026'!C824),"",'ENGAGEMENTS 2026'!M824)</f>
        <v/>
      </c>
      <c r="P823" t="str">
        <f>IF(ISBLANK('ENGAGEMENTS 2026'!C824),"",'ENGAGEMENTS 2026'!K824)</f>
        <v/>
      </c>
      <c r="Q823" t="str">
        <f>IF($A823="","",IF(OR($E823="INFRUCTUEUX",$E823="ANNULE"),$A823&amp;"|"&amp;(COUNTIFS($A$2:$A823,$A823,$E$2:$E823,"INFRUCTUEUX")+COUNTIFS($A$2:$A823,$A823,$E$2:$E823,"ANNULE")),""))</f>
        <v/>
      </c>
    </row>
    <row r="824" spans="1:17" x14ac:dyDescent="0.25">
      <c r="A824" t="str">
        <f>IF(ISBLANK('ENGAGEMENTS 2026'!C825),"",IF('ENGAGEMENTS 2026'!C825="DTSI","DCT",'ENGAGEMENTS 2026'!C825))</f>
        <v/>
      </c>
      <c r="B824" t="str">
        <f>IF(ISBLANK('ENGAGEMENTS 2026'!C825),"",'ENGAGEMENTS 2026'!D825)</f>
        <v/>
      </c>
      <c r="C824" t="str">
        <f>IF(ISBLANK('ENGAGEMENTS 2026'!C825),"",'ENGAGEMENTS 2026'!E825)</f>
        <v/>
      </c>
      <c r="D824" t="str">
        <f>IF(ISBLANK('ENGAGEMENTS 2026'!C825),"",'ENGAGEMENTS 2026'!G825)</f>
        <v/>
      </c>
      <c r="E824" t="str">
        <f>IF(ISBLANK('ENGAGEMENTS 2026'!C825),"",'ENGAGEMENTS 2026'!I825)</f>
        <v/>
      </c>
      <c r="F824" t="str">
        <f>IF(ISBLANK('ENGAGEMENTS 2026'!C825),"",'ENGAGEMENTS 2026'!J825)</f>
        <v/>
      </c>
      <c r="G824" t="str">
        <f>IF(ISBLANK('ENGAGEMENTS 2026'!C825),"",'ENGAGEMENTS 2026'!M825)</f>
        <v/>
      </c>
      <c r="H824" t="str">
        <f>IF(ISBLANK('ENGAGEMENTS 2026'!C825),"",'ENGAGEMENTS 2026'!AF825)</f>
        <v/>
      </c>
      <c r="I824" t="str">
        <f>IF(ISBLANK('ENGAGEMENTS 2026'!C825),"",'ENGAGEMENTS 2026'!H825)</f>
        <v/>
      </c>
      <c r="J824" s="72" t="str">
        <f>IF(ISBLANK('ENGAGEMENTS 2026'!C825),"",IF(AND(OR($E824="INFRUCTUEUX",$E824="ANNULE"),$C824="AOO-M"),'ENGAGEMENTS 2026'!P825,IF($H824="EN COURS DE PREENGAGEMENT",'ENGAGEMENTS 2026'!O825,IF($H824="PREENGAGE",IF($E824="ATTRIBUE",'ENGAGEMENTS 2026'!AE825,'ENGAGEMENTS 2026'!O825),'ENGAGEMENTS 2026'!AE825))))</f>
        <v/>
      </c>
      <c r="K824" s="97" t="str">
        <f>IF(ISBLANK('ENGAGEMENTS 2026'!W825),"",'ENGAGEMENTS 2026'!W825)</f>
        <v/>
      </c>
      <c r="L824" s="73" t="str">
        <f t="shared" ca="1" si="24"/>
        <v/>
      </c>
      <c r="M824" t="str">
        <f t="shared" si="25"/>
        <v/>
      </c>
      <c r="N824" t="str">
        <f>IF(ISBLANK('ENGAGEMENTS 2026'!C825),"",'ENGAGEMENTS 2026'!L825)</f>
        <v/>
      </c>
      <c r="O824" t="str">
        <f>IF(ISBLANK('ENGAGEMENTS 2026'!C825),"",'ENGAGEMENTS 2026'!M825)</f>
        <v/>
      </c>
      <c r="P824" t="str">
        <f>IF(ISBLANK('ENGAGEMENTS 2026'!C825),"",'ENGAGEMENTS 2026'!K825)</f>
        <v/>
      </c>
      <c r="Q824" t="str">
        <f>IF($A824="","",IF(OR($E824="INFRUCTUEUX",$E824="ANNULE"),$A824&amp;"|"&amp;(COUNTIFS($A$2:$A824,$A824,$E$2:$E824,"INFRUCTUEUX")+COUNTIFS($A$2:$A824,$A824,$E$2:$E824,"ANNULE")),""))</f>
        <v/>
      </c>
    </row>
    <row r="825" spans="1:17" x14ac:dyDescent="0.25">
      <c r="A825" t="str">
        <f>IF(ISBLANK('ENGAGEMENTS 2026'!C826),"",IF('ENGAGEMENTS 2026'!C826="DTSI","DCT",'ENGAGEMENTS 2026'!C826))</f>
        <v/>
      </c>
      <c r="B825" t="str">
        <f>IF(ISBLANK('ENGAGEMENTS 2026'!C826),"",'ENGAGEMENTS 2026'!D826)</f>
        <v/>
      </c>
      <c r="C825" t="str">
        <f>IF(ISBLANK('ENGAGEMENTS 2026'!C826),"",'ENGAGEMENTS 2026'!E826)</f>
        <v/>
      </c>
      <c r="D825" t="str">
        <f>IF(ISBLANK('ENGAGEMENTS 2026'!C826),"",'ENGAGEMENTS 2026'!G826)</f>
        <v/>
      </c>
      <c r="E825" t="str">
        <f>IF(ISBLANK('ENGAGEMENTS 2026'!C826),"",'ENGAGEMENTS 2026'!I826)</f>
        <v/>
      </c>
      <c r="F825" t="str">
        <f>IF(ISBLANK('ENGAGEMENTS 2026'!C826),"",'ENGAGEMENTS 2026'!J826)</f>
        <v/>
      </c>
      <c r="G825" t="str">
        <f>IF(ISBLANK('ENGAGEMENTS 2026'!C826),"",'ENGAGEMENTS 2026'!M826)</f>
        <v/>
      </c>
      <c r="H825" t="str">
        <f>IF(ISBLANK('ENGAGEMENTS 2026'!C826),"",'ENGAGEMENTS 2026'!AF826)</f>
        <v/>
      </c>
      <c r="I825" t="str">
        <f>IF(ISBLANK('ENGAGEMENTS 2026'!C826),"",'ENGAGEMENTS 2026'!H826)</f>
        <v/>
      </c>
      <c r="J825" s="72" t="str">
        <f>IF(ISBLANK('ENGAGEMENTS 2026'!C826),"",IF(AND(OR($E825="INFRUCTUEUX",$E825="ANNULE"),$C825="AOO-M"),'ENGAGEMENTS 2026'!P826,IF($H825="EN COURS DE PREENGAGEMENT",'ENGAGEMENTS 2026'!O826,IF($H825="PREENGAGE",IF($E825="ATTRIBUE",'ENGAGEMENTS 2026'!AE826,'ENGAGEMENTS 2026'!O826),'ENGAGEMENTS 2026'!AE826))))</f>
        <v/>
      </c>
      <c r="K825" s="97" t="str">
        <f>IF(ISBLANK('ENGAGEMENTS 2026'!W826),"",'ENGAGEMENTS 2026'!W826)</f>
        <v/>
      </c>
      <c r="L825" s="73" t="str">
        <f t="shared" ca="1" si="24"/>
        <v/>
      </c>
      <c r="M825" t="str">
        <f t="shared" si="25"/>
        <v/>
      </c>
      <c r="N825" t="str">
        <f>IF(ISBLANK('ENGAGEMENTS 2026'!C826),"",'ENGAGEMENTS 2026'!L826)</f>
        <v/>
      </c>
      <c r="O825" t="str">
        <f>IF(ISBLANK('ENGAGEMENTS 2026'!C826),"",'ENGAGEMENTS 2026'!M826)</f>
        <v/>
      </c>
      <c r="P825" t="str">
        <f>IF(ISBLANK('ENGAGEMENTS 2026'!C826),"",'ENGAGEMENTS 2026'!K826)</f>
        <v/>
      </c>
      <c r="Q825" t="str">
        <f>IF($A825="","",IF(OR($E825="INFRUCTUEUX",$E825="ANNULE"),$A825&amp;"|"&amp;(COUNTIFS($A$2:$A825,$A825,$E$2:$E825,"INFRUCTUEUX")+COUNTIFS($A$2:$A825,$A825,$E$2:$E825,"ANNULE")),""))</f>
        <v/>
      </c>
    </row>
    <row r="826" spans="1:17" x14ac:dyDescent="0.25">
      <c r="A826" t="str">
        <f>IF(ISBLANK('ENGAGEMENTS 2026'!C827),"",IF('ENGAGEMENTS 2026'!C827="DTSI","DCT",'ENGAGEMENTS 2026'!C827))</f>
        <v/>
      </c>
      <c r="B826" t="str">
        <f>IF(ISBLANK('ENGAGEMENTS 2026'!C827),"",'ENGAGEMENTS 2026'!D827)</f>
        <v/>
      </c>
      <c r="C826" t="str">
        <f>IF(ISBLANK('ENGAGEMENTS 2026'!C827),"",'ENGAGEMENTS 2026'!E827)</f>
        <v/>
      </c>
      <c r="D826" t="str">
        <f>IF(ISBLANK('ENGAGEMENTS 2026'!C827),"",'ENGAGEMENTS 2026'!G827)</f>
        <v/>
      </c>
      <c r="E826" t="str">
        <f>IF(ISBLANK('ENGAGEMENTS 2026'!C827),"",'ENGAGEMENTS 2026'!I827)</f>
        <v/>
      </c>
      <c r="F826" t="str">
        <f>IF(ISBLANK('ENGAGEMENTS 2026'!C827),"",'ENGAGEMENTS 2026'!J827)</f>
        <v/>
      </c>
      <c r="G826" t="str">
        <f>IF(ISBLANK('ENGAGEMENTS 2026'!C827),"",'ENGAGEMENTS 2026'!M827)</f>
        <v/>
      </c>
      <c r="H826" t="str">
        <f>IF(ISBLANK('ENGAGEMENTS 2026'!C827),"",'ENGAGEMENTS 2026'!AF827)</f>
        <v/>
      </c>
      <c r="I826" t="str">
        <f>IF(ISBLANK('ENGAGEMENTS 2026'!C827),"",'ENGAGEMENTS 2026'!H827)</f>
        <v/>
      </c>
      <c r="J826" s="72" t="str">
        <f>IF(ISBLANK('ENGAGEMENTS 2026'!C827),"",IF(AND(OR($E826="INFRUCTUEUX",$E826="ANNULE"),$C826="AOO-M"),'ENGAGEMENTS 2026'!P827,IF($H826="EN COURS DE PREENGAGEMENT",'ENGAGEMENTS 2026'!O827,IF($H826="PREENGAGE",IF($E826="ATTRIBUE",'ENGAGEMENTS 2026'!AE827,'ENGAGEMENTS 2026'!O827),'ENGAGEMENTS 2026'!AE827))))</f>
        <v/>
      </c>
      <c r="K826" s="97" t="str">
        <f>IF(ISBLANK('ENGAGEMENTS 2026'!W827),"",'ENGAGEMENTS 2026'!W827)</f>
        <v/>
      </c>
      <c r="L826" s="73" t="str">
        <f t="shared" ca="1" si="24"/>
        <v/>
      </c>
      <c r="M826" t="str">
        <f t="shared" si="25"/>
        <v/>
      </c>
      <c r="N826" t="str">
        <f>IF(ISBLANK('ENGAGEMENTS 2026'!C827),"",'ENGAGEMENTS 2026'!L827)</f>
        <v/>
      </c>
      <c r="O826" t="str">
        <f>IF(ISBLANK('ENGAGEMENTS 2026'!C827),"",'ENGAGEMENTS 2026'!M827)</f>
        <v/>
      </c>
      <c r="P826" t="str">
        <f>IF(ISBLANK('ENGAGEMENTS 2026'!C827),"",'ENGAGEMENTS 2026'!K827)</f>
        <v/>
      </c>
      <c r="Q826" t="str">
        <f>IF($A826="","",IF(OR($E826="INFRUCTUEUX",$E826="ANNULE"),$A826&amp;"|"&amp;(COUNTIFS($A$2:$A826,$A826,$E$2:$E826,"INFRUCTUEUX")+COUNTIFS($A$2:$A826,$A826,$E$2:$E826,"ANNULE")),""))</f>
        <v/>
      </c>
    </row>
    <row r="827" spans="1:17" x14ac:dyDescent="0.25">
      <c r="A827" t="str">
        <f>IF(ISBLANK('ENGAGEMENTS 2026'!C828),"",IF('ENGAGEMENTS 2026'!C828="DTSI","DCT",'ENGAGEMENTS 2026'!C828))</f>
        <v/>
      </c>
      <c r="B827" t="str">
        <f>IF(ISBLANK('ENGAGEMENTS 2026'!C828),"",'ENGAGEMENTS 2026'!D828)</f>
        <v/>
      </c>
      <c r="C827" t="str">
        <f>IF(ISBLANK('ENGAGEMENTS 2026'!C828),"",'ENGAGEMENTS 2026'!E828)</f>
        <v/>
      </c>
      <c r="D827" t="str">
        <f>IF(ISBLANK('ENGAGEMENTS 2026'!C828),"",'ENGAGEMENTS 2026'!G828)</f>
        <v/>
      </c>
      <c r="E827" t="str">
        <f>IF(ISBLANK('ENGAGEMENTS 2026'!C828),"",'ENGAGEMENTS 2026'!I828)</f>
        <v/>
      </c>
      <c r="F827" t="str">
        <f>IF(ISBLANK('ENGAGEMENTS 2026'!C828),"",'ENGAGEMENTS 2026'!J828)</f>
        <v/>
      </c>
      <c r="G827" t="str">
        <f>IF(ISBLANK('ENGAGEMENTS 2026'!C828),"",'ENGAGEMENTS 2026'!M828)</f>
        <v/>
      </c>
      <c r="H827" t="str">
        <f>IF(ISBLANK('ENGAGEMENTS 2026'!C828),"",'ENGAGEMENTS 2026'!AF828)</f>
        <v/>
      </c>
      <c r="I827" t="str">
        <f>IF(ISBLANK('ENGAGEMENTS 2026'!C828),"",'ENGAGEMENTS 2026'!H828)</f>
        <v/>
      </c>
      <c r="J827" s="72" t="str">
        <f>IF(ISBLANK('ENGAGEMENTS 2026'!C828),"",IF(AND(OR($E827="INFRUCTUEUX",$E827="ANNULE"),$C827="AOO-M"),'ENGAGEMENTS 2026'!P828,IF($H827="EN COURS DE PREENGAGEMENT",'ENGAGEMENTS 2026'!O828,IF($H827="PREENGAGE",IF($E827="ATTRIBUE",'ENGAGEMENTS 2026'!AE828,'ENGAGEMENTS 2026'!O828),'ENGAGEMENTS 2026'!AE828))))</f>
        <v/>
      </c>
      <c r="K827" s="97" t="str">
        <f>IF(ISBLANK('ENGAGEMENTS 2026'!W828),"",'ENGAGEMENTS 2026'!W828)</f>
        <v/>
      </c>
      <c r="L827" s="73" t="str">
        <f t="shared" ca="1" si="24"/>
        <v/>
      </c>
      <c r="M827" t="str">
        <f t="shared" si="25"/>
        <v/>
      </c>
      <c r="N827" t="str">
        <f>IF(ISBLANK('ENGAGEMENTS 2026'!C828),"",'ENGAGEMENTS 2026'!L828)</f>
        <v/>
      </c>
      <c r="O827" t="str">
        <f>IF(ISBLANK('ENGAGEMENTS 2026'!C828),"",'ENGAGEMENTS 2026'!M828)</f>
        <v/>
      </c>
      <c r="P827" t="str">
        <f>IF(ISBLANK('ENGAGEMENTS 2026'!C828),"",'ENGAGEMENTS 2026'!K828)</f>
        <v/>
      </c>
      <c r="Q827" t="str">
        <f>IF($A827="","",IF(OR($E827="INFRUCTUEUX",$E827="ANNULE"),$A827&amp;"|"&amp;(COUNTIFS($A$2:$A827,$A827,$E$2:$E827,"INFRUCTUEUX")+COUNTIFS($A$2:$A827,$A827,$E$2:$E827,"ANNULE")),""))</f>
        <v/>
      </c>
    </row>
    <row r="828" spans="1:17" x14ac:dyDescent="0.25">
      <c r="A828" t="str">
        <f>IF(ISBLANK('ENGAGEMENTS 2026'!C829),"",IF('ENGAGEMENTS 2026'!C829="DTSI","DCT",'ENGAGEMENTS 2026'!C829))</f>
        <v/>
      </c>
      <c r="B828" t="str">
        <f>IF(ISBLANK('ENGAGEMENTS 2026'!C829),"",'ENGAGEMENTS 2026'!D829)</f>
        <v/>
      </c>
      <c r="C828" t="str">
        <f>IF(ISBLANK('ENGAGEMENTS 2026'!C829),"",'ENGAGEMENTS 2026'!E829)</f>
        <v/>
      </c>
      <c r="D828" t="str">
        <f>IF(ISBLANK('ENGAGEMENTS 2026'!C829),"",'ENGAGEMENTS 2026'!G829)</f>
        <v/>
      </c>
      <c r="E828" t="str">
        <f>IF(ISBLANK('ENGAGEMENTS 2026'!C829),"",'ENGAGEMENTS 2026'!I829)</f>
        <v/>
      </c>
      <c r="F828" t="str">
        <f>IF(ISBLANK('ENGAGEMENTS 2026'!C829),"",'ENGAGEMENTS 2026'!J829)</f>
        <v/>
      </c>
      <c r="G828" t="str">
        <f>IF(ISBLANK('ENGAGEMENTS 2026'!C829),"",'ENGAGEMENTS 2026'!M829)</f>
        <v/>
      </c>
      <c r="H828" t="str">
        <f>IF(ISBLANK('ENGAGEMENTS 2026'!C829),"",'ENGAGEMENTS 2026'!AF829)</f>
        <v/>
      </c>
      <c r="I828" t="str">
        <f>IF(ISBLANK('ENGAGEMENTS 2026'!C829),"",'ENGAGEMENTS 2026'!H829)</f>
        <v/>
      </c>
      <c r="J828" s="72" t="str">
        <f>IF(ISBLANK('ENGAGEMENTS 2026'!C829),"",IF(AND(OR($E828="INFRUCTUEUX",$E828="ANNULE"),$C828="AOO-M"),'ENGAGEMENTS 2026'!P829,IF($H828="EN COURS DE PREENGAGEMENT",'ENGAGEMENTS 2026'!O829,IF($H828="PREENGAGE",IF($E828="ATTRIBUE",'ENGAGEMENTS 2026'!AE829,'ENGAGEMENTS 2026'!O829),'ENGAGEMENTS 2026'!AE829))))</f>
        <v/>
      </c>
      <c r="K828" s="97" t="str">
        <f>IF(ISBLANK('ENGAGEMENTS 2026'!W829),"",'ENGAGEMENTS 2026'!W829)</f>
        <v/>
      </c>
      <c r="L828" s="73" t="str">
        <f t="shared" ca="1" si="24"/>
        <v/>
      </c>
      <c r="M828" t="str">
        <f t="shared" si="25"/>
        <v/>
      </c>
      <c r="N828" t="str">
        <f>IF(ISBLANK('ENGAGEMENTS 2026'!C829),"",'ENGAGEMENTS 2026'!L829)</f>
        <v/>
      </c>
      <c r="O828" t="str">
        <f>IF(ISBLANK('ENGAGEMENTS 2026'!C829),"",'ENGAGEMENTS 2026'!M829)</f>
        <v/>
      </c>
      <c r="P828" t="str">
        <f>IF(ISBLANK('ENGAGEMENTS 2026'!C829),"",'ENGAGEMENTS 2026'!K829)</f>
        <v/>
      </c>
      <c r="Q828" t="str">
        <f>IF($A828="","",IF(OR($E828="INFRUCTUEUX",$E828="ANNULE"),$A828&amp;"|"&amp;(COUNTIFS($A$2:$A828,$A828,$E$2:$E828,"INFRUCTUEUX")+COUNTIFS($A$2:$A828,$A828,$E$2:$E828,"ANNULE")),""))</f>
        <v/>
      </c>
    </row>
    <row r="829" spans="1:17" x14ac:dyDescent="0.25">
      <c r="A829" t="str">
        <f>IF(ISBLANK('ENGAGEMENTS 2026'!C830),"",IF('ENGAGEMENTS 2026'!C830="DTSI","DCT",'ENGAGEMENTS 2026'!C830))</f>
        <v/>
      </c>
      <c r="B829" t="str">
        <f>IF(ISBLANK('ENGAGEMENTS 2026'!C830),"",'ENGAGEMENTS 2026'!D830)</f>
        <v/>
      </c>
      <c r="C829" t="str">
        <f>IF(ISBLANK('ENGAGEMENTS 2026'!C830),"",'ENGAGEMENTS 2026'!E830)</f>
        <v/>
      </c>
      <c r="D829" t="str">
        <f>IF(ISBLANK('ENGAGEMENTS 2026'!C830),"",'ENGAGEMENTS 2026'!G830)</f>
        <v/>
      </c>
      <c r="E829" t="str">
        <f>IF(ISBLANK('ENGAGEMENTS 2026'!C830),"",'ENGAGEMENTS 2026'!I830)</f>
        <v/>
      </c>
      <c r="F829" t="str">
        <f>IF(ISBLANK('ENGAGEMENTS 2026'!C830),"",'ENGAGEMENTS 2026'!J830)</f>
        <v/>
      </c>
      <c r="G829" t="str">
        <f>IF(ISBLANK('ENGAGEMENTS 2026'!C830),"",'ENGAGEMENTS 2026'!M830)</f>
        <v/>
      </c>
      <c r="H829" t="str">
        <f>IF(ISBLANK('ENGAGEMENTS 2026'!C830),"",'ENGAGEMENTS 2026'!AF830)</f>
        <v/>
      </c>
      <c r="I829" t="str">
        <f>IF(ISBLANK('ENGAGEMENTS 2026'!C830),"",'ENGAGEMENTS 2026'!H830)</f>
        <v/>
      </c>
      <c r="J829" s="72" t="str">
        <f>IF(ISBLANK('ENGAGEMENTS 2026'!C830),"",IF(AND(OR($E829="INFRUCTUEUX",$E829="ANNULE"),$C829="AOO-M"),'ENGAGEMENTS 2026'!P830,IF($H829="EN COURS DE PREENGAGEMENT",'ENGAGEMENTS 2026'!O830,IF($H829="PREENGAGE",IF($E829="ATTRIBUE",'ENGAGEMENTS 2026'!AE830,'ENGAGEMENTS 2026'!O830),'ENGAGEMENTS 2026'!AE830))))</f>
        <v/>
      </c>
      <c r="K829" s="97" t="str">
        <f>IF(ISBLANK('ENGAGEMENTS 2026'!W830),"",'ENGAGEMENTS 2026'!W830)</f>
        <v/>
      </c>
      <c r="L829" s="73" t="str">
        <f t="shared" ca="1" si="24"/>
        <v/>
      </c>
      <c r="M829" t="str">
        <f t="shared" si="25"/>
        <v/>
      </c>
      <c r="N829" t="str">
        <f>IF(ISBLANK('ENGAGEMENTS 2026'!C830),"",'ENGAGEMENTS 2026'!L830)</f>
        <v/>
      </c>
      <c r="O829" t="str">
        <f>IF(ISBLANK('ENGAGEMENTS 2026'!C830),"",'ENGAGEMENTS 2026'!M830)</f>
        <v/>
      </c>
      <c r="P829" t="str">
        <f>IF(ISBLANK('ENGAGEMENTS 2026'!C830),"",'ENGAGEMENTS 2026'!K830)</f>
        <v/>
      </c>
      <c r="Q829" t="str">
        <f>IF($A829="","",IF(OR($E829="INFRUCTUEUX",$E829="ANNULE"),$A829&amp;"|"&amp;(COUNTIFS($A$2:$A829,$A829,$E$2:$E829,"INFRUCTUEUX")+COUNTIFS($A$2:$A829,$A829,$E$2:$E829,"ANNULE")),""))</f>
        <v/>
      </c>
    </row>
    <row r="830" spans="1:17" x14ac:dyDescent="0.25">
      <c r="A830" t="str">
        <f>IF(ISBLANK('ENGAGEMENTS 2026'!C831),"",IF('ENGAGEMENTS 2026'!C831="DTSI","DCT",'ENGAGEMENTS 2026'!C831))</f>
        <v/>
      </c>
      <c r="B830" t="str">
        <f>IF(ISBLANK('ENGAGEMENTS 2026'!C831),"",'ENGAGEMENTS 2026'!D831)</f>
        <v/>
      </c>
      <c r="C830" t="str">
        <f>IF(ISBLANK('ENGAGEMENTS 2026'!C831),"",'ENGAGEMENTS 2026'!E831)</f>
        <v/>
      </c>
      <c r="D830" t="str">
        <f>IF(ISBLANK('ENGAGEMENTS 2026'!C831),"",'ENGAGEMENTS 2026'!G831)</f>
        <v/>
      </c>
      <c r="E830" t="str">
        <f>IF(ISBLANK('ENGAGEMENTS 2026'!C831),"",'ENGAGEMENTS 2026'!I831)</f>
        <v/>
      </c>
      <c r="F830" t="str">
        <f>IF(ISBLANK('ENGAGEMENTS 2026'!C831),"",'ENGAGEMENTS 2026'!J831)</f>
        <v/>
      </c>
      <c r="G830" t="str">
        <f>IF(ISBLANK('ENGAGEMENTS 2026'!C831),"",'ENGAGEMENTS 2026'!M831)</f>
        <v/>
      </c>
      <c r="H830" t="str">
        <f>IF(ISBLANK('ENGAGEMENTS 2026'!C831),"",'ENGAGEMENTS 2026'!AF831)</f>
        <v/>
      </c>
      <c r="I830" t="str">
        <f>IF(ISBLANK('ENGAGEMENTS 2026'!C831),"",'ENGAGEMENTS 2026'!H831)</f>
        <v/>
      </c>
      <c r="J830" s="72" t="str">
        <f>IF(ISBLANK('ENGAGEMENTS 2026'!C831),"",IF(AND(OR($E830="INFRUCTUEUX",$E830="ANNULE"),$C830="AOO-M"),'ENGAGEMENTS 2026'!P831,IF($H830="EN COURS DE PREENGAGEMENT",'ENGAGEMENTS 2026'!O831,IF($H830="PREENGAGE",IF($E830="ATTRIBUE",'ENGAGEMENTS 2026'!AE831,'ENGAGEMENTS 2026'!O831),'ENGAGEMENTS 2026'!AE831))))</f>
        <v/>
      </c>
      <c r="K830" s="97" t="str">
        <f>IF(ISBLANK('ENGAGEMENTS 2026'!W831),"",'ENGAGEMENTS 2026'!W831)</f>
        <v/>
      </c>
      <c r="L830" s="73" t="str">
        <f t="shared" ca="1" si="24"/>
        <v/>
      </c>
      <c r="M830" t="str">
        <f t="shared" si="25"/>
        <v/>
      </c>
      <c r="N830" t="str">
        <f>IF(ISBLANK('ENGAGEMENTS 2026'!C831),"",'ENGAGEMENTS 2026'!L831)</f>
        <v/>
      </c>
      <c r="O830" t="str">
        <f>IF(ISBLANK('ENGAGEMENTS 2026'!C831),"",'ENGAGEMENTS 2026'!M831)</f>
        <v/>
      </c>
      <c r="P830" t="str">
        <f>IF(ISBLANK('ENGAGEMENTS 2026'!C831),"",'ENGAGEMENTS 2026'!K831)</f>
        <v/>
      </c>
      <c r="Q830" t="str">
        <f>IF($A830="","",IF(OR($E830="INFRUCTUEUX",$E830="ANNULE"),$A830&amp;"|"&amp;(COUNTIFS($A$2:$A830,$A830,$E$2:$E830,"INFRUCTUEUX")+COUNTIFS($A$2:$A830,$A830,$E$2:$E830,"ANNULE")),""))</f>
        <v/>
      </c>
    </row>
    <row r="831" spans="1:17" x14ac:dyDescent="0.25">
      <c r="A831" t="str">
        <f>IF(ISBLANK('ENGAGEMENTS 2026'!C832),"",IF('ENGAGEMENTS 2026'!C832="DTSI","DCT",'ENGAGEMENTS 2026'!C832))</f>
        <v/>
      </c>
      <c r="B831" t="str">
        <f>IF(ISBLANK('ENGAGEMENTS 2026'!C832),"",'ENGAGEMENTS 2026'!D832)</f>
        <v/>
      </c>
      <c r="C831" t="str">
        <f>IF(ISBLANK('ENGAGEMENTS 2026'!C832),"",'ENGAGEMENTS 2026'!E832)</f>
        <v/>
      </c>
      <c r="D831" t="str">
        <f>IF(ISBLANK('ENGAGEMENTS 2026'!C832),"",'ENGAGEMENTS 2026'!G832)</f>
        <v/>
      </c>
      <c r="E831" t="str">
        <f>IF(ISBLANK('ENGAGEMENTS 2026'!C832),"",'ENGAGEMENTS 2026'!I832)</f>
        <v/>
      </c>
      <c r="F831" t="str">
        <f>IF(ISBLANK('ENGAGEMENTS 2026'!C832),"",'ENGAGEMENTS 2026'!J832)</f>
        <v/>
      </c>
      <c r="G831" t="str">
        <f>IF(ISBLANK('ENGAGEMENTS 2026'!C832),"",'ENGAGEMENTS 2026'!M832)</f>
        <v/>
      </c>
      <c r="H831" t="str">
        <f>IF(ISBLANK('ENGAGEMENTS 2026'!C832),"",'ENGAGEMENTS 2026'!AF832)</f>
        <v/>
      </c>
      <c r="I831" t="str">
        <f>IF(ISBLANK('ENGAGEMENTS 2026'!C832),"",'ENGAGEMENTS 2026'!H832)</f>
        <v/>
      </c>
      <c r="J831" s="72" t="str">
        <f>IF(ISBLANK('ENGAGEMENTS 2026'!C832),"",IF(AND(OR($E831="INFRUCTUEUX",$E831="ANNULE"),$C831="AOO-M"),'ENGAGEMENTS 2026'!P832,IF($H831="EN COURS DE PREENGAGEMENT",'ENGAGEMENTS 2026'!O832,IF($H831="PREENGAGE",IF($E831="ATTRIBUE",'ENGAGEMENTS 2026'!AE832,'ENGAGEMENTS 2026'!O832),'ENGAGEMENTS 2026'!AE832))))</f>
        <v/>
      </c>
      <c r="K831" s="97" t="str">
        <f>IF(ISBLANK('ENGAGEMENTS 2026'!W832),"",'ENGAGEMENTS 2026'!W832)</f>
        <v/>
      </c>
      <c r="L831" s="73" t="str">
        <f t="shared" ca="1" si="24"/>
        <v/>
      </c>
      <c r="M831" t="str">
        <f t="shared" si="25"/>
        <v/>
      </c>
      <c r="N831" t="str">
        <f>IF(ISBLANK('ENGAGEMENTS 2026'!C832),"",'ENGAGEMENTS 2026'!L832)</f>
        <v/>
      </c>
      <c r="O831" t="str">
        <f>IF(ISBLANK('ENGAGEMENTS 2026'!C832),"",'ENGAGEMENTS 2026'!M832)</f>
        <v/>
      </c>
      <c r="P831" t="str">
        <f>IF(ISBLANK('ENGAGEMENTS 2026'!C832),"",'ENGAGEMENTS 2026'!K832)</f>
        <v/>
      </c>
      <c r="Q831" t="str">
        <f>IF($A831="","",IF(OR($E831="INFRUCTUEUX",$E831="ANNULE"),$A831&amp;"|"&amp;(COUNTIFS($A$2:$A831,$A831,$E$2:$E831,"INFRUCTUEUX")+COUNTIFS($A$2:$A831,$A831,$E$2:$E831,"ANNULE")),""))</f>
        <v/>
      </c>
    </row>
    <row r="832" spans="1:17" x14ac:dyDescent="0.25">
      <c r="A832" t="str">
        <f>IF(ISBLANK('ENGAGEMENTS 2026'!C833),"",IF('ENGAGEMENTS 2026'!C833="DTSI","DCT",'ENGAGEMENTS 2026'!C833))</f>
        <v/>
      </c>
      <c r="B832" t="str">
        <f>IF(ISBLANK('ENGAGEMENTS 2026'!C833),"",'ENGAGEMENTS 2026'!D833)</f>
        <v/>
      </c>
      <c r="C832" t="str">
        <f>IF(ISBLANK('ENGAGEMENTS 2026'!C833),"",'ENGAGEMENTS 2026'!E833)</f>
        <v/>
      </c>
      <c r="D832" t="str">
        <f>IF(ISBLANK('ENGAGEMENTS 2026'!C833),"",'ENGAGEMENTS 2026'!G833)</f>
        <v/>
      </c>
      <c r="E832" t="str">
        <f>IF(ISBLANK('ENGAGEMENTS 2026'!C833),"",'ENGAGEMENTS 2026'!I833)</f>
        <v/>
      </c>
      <c r="F832" t="str">
        <f>IF(ISBLANK('ENGAGEMENTS 2026'!C833),"",'ENGAGEMENTS 2026'!J833)</f>
        <v/>
      </c>
      <c r="G832" t="str">
        <f>IF(ISBLANK('ENGAGEMENTS 2026'!C833),"",'ENGAGEMENTS 2026'!M833)</f>
        <v/>
      </c>
      <c r="H832" t="str">
        <f>IF(ISBLANK('ENGAGEMENTS 2026'!C833),"",'ENGAGEMENTS 2026'!AF833)</f>
        <v/>
      </c>
      <c r="I832" t="str">
        <f>IF(ISBLANK('ENGAGEMENTS 2026'!C833),"",'ENGAGEMENTS 2026'!H833)</f>
        <v/>
      </c>
      <c r="J832" s="72" t="str">
        <f>IF(ISBLANK('ENGAGEMENTS 2026'!C833),"",IF(AND(OR($E832="INFRUCTUEUX",$E832="ANNULE"),$C832="AOO-M"),'ENGAGEMENTS 2026'!P833,IF($H832="EN COURS DE PREENGAGEMENT",'ENGAGEMENTS 2026'!O833,IF($H832="PREENGAGE",IF($E832="ATTRIBUE",'ENGAGEMENTS 2026'!AE833,'ENGAGEMENTS 2026'!O833),'ENGAGEMENTS 2026'!AE833))))</f>
        <v/>
      </c>
      <c r="K832" s="97" t="str">
        <f>IF(ISBLANK('ENGAGEMENTS 2026'!W833),"",'ENGAGEMENTS 2026'!W833)</f>
        <v/>
      </c>
      <c r="L832" s="73" t="str">
        <f t="shared" ca="1" si="24"/>
        <v/>
      </c>
      <c r="M832" t="str">
        <f t="shared" si="25"/>
        <v/>
      </c>
      <c r="N832" t="str">
        <f>IF(ISBLANK('ENGAGEMENTS 2026'!C833),"",'ENGAGEMENTS 2026'!L833)</f>
        <v/>
      </c>
      <c r="O832" t="str">
        <f>IF(ISBLANK('ENGAGEMENTS 2026'!C833),"",'ENGAGEMENTS 2026'!M833)</f>
        <v/>
      </c>
      <c r="P832" t="str">
        <f>IF(ISBLANK('ENGAGEMENTS 2026'!C833),"",'ENGAGEMENTS 2026'!K833)</f>
        <v/>
      </c>
      <c r="Q832" t="str">
        <f>IF($A832="","",IF(OR($E832="INFRUCTUEUX",$E832="ANNULE"),$A832&amp;"|"&amp;(COUNTIFS($A$2:$A832,$A832,$E$2:$E832,"INFRUCTUEUX")+COUNTIFS($A$2:$A832,$A832,$E$2:$E832,"ANNULE")),""))</f>
        <v/>
      </c>
    </row>
    <row r="833" spans="1:17" x14ac:dyDescent="0.25">
      <c r="A833" t="str">
        <f>IF(ISBLANK('ENGAGEMENTS 2026'!C834),"",IF('ENGAGEMENTS 2026'!C834="DTSI","DCT",'ENGAGEMENTS 2026'!C834))</f>
        <v/>
      </c>
      <c r="B833" t="str">
        <f>IF(ISBLANK('ENGAGEMENTS 2026'!C834),"",'ENGAGEMENTS 2026'!D834)</f>
        <v/>
      </c>
      <c r="C833" t="str">
        <f>IF(ISBLANK('ENGAGEMENTS 2026'!C834),"",'ENGAGEMENTS 2026'!E834)</f>
        <v/>
      </c>
      <c r="D833" t="str">
        <f>IF(ISBLANK('ENGAGEMENTS 2026'!C834),"",'ENGAGEMENTS 2026'!G834)</f>
        <v/>
      </c>
      <c r="E833" t="str">
        <f>IF(ISBLANK('ENGAGEMENTS 2026'!C834),"",'ENGAGEMENTS 2026'!I834)</f>
        <v/>
      </c>
      <c r="F833" t="str">
        <f>IF(ISBLANK('ENGAGEMENTS 2026'!C834),"",'ENGAGEMENTS 2026'!J834)</f>
        <v/>
      </c>
      <c r="G833" t="str">
        <f>IF(ISBLANK('ENGAGEMENTS 2026'!C834),"",'ENGAGEMENTS 2026'!M834)</f>
        <v/>
      </c>
      <c r="H833" t="str">
        <f>IF(ISBLANK('ENGAGEMENTS 2026'!C834),"",'ENGAGEMENTS 2026'!AF834)</f>
        <v/>
      </c>
      <c r="I833" t="str">
        <f>IF(ISBLANK('ENGAGEMENTS 2026'!C834),"",'ENGAGEMENTS 2026'!H834)</f>
        <v/>
      </c>
      <c r="J833" s="72" t="str">
        <f>IF(ISBLANK('ENGAGEMENTS 2026'!C834),"",IF(AND(OR($E833="INFRUCTUEUX",$E833="ANNULE"),$C833="AOO-M"),'ENGAGEMENTS 2026'!P834,IF($H833="EN COURS DE PREENGAGEMENT",'ENGAGEMENTS 2026'!O834,IF($H833="PREENGAGE",IF($E833="ATTRIBUE",'ENGAGEMENTS 2026'!AE834,'ENGAGEMENTS 2026'!O834),'ENGAGEMENTS 2026'!AE834))))</f>
        <v/>
      </c>
      <c r="K833" s="97" t="str">
        <f>IF(ISBLANK('ENGAGEMENTS 2026'!W834),"",'ENGAGEMENTS 2026'!W834)</f>
        <v/>
      </c>
      <c r="L833" s="73" t="str">
        <f t="shared" ca="1" si="24"/>
        <v/>
      </c>
      <c r="M833" t="str">
        <f t="shared" si="25"/>
        <v/>
      </c>
      <c r="N833" t="str">
        <f>IF(ISBLANK('ENGAGEMENTS 2026'!C834),"",'ENGAGEMENTS 2026'!L834)</f>
        <v/>
      </c>
      <c r="O833" t="str">
        <f>IF(ISBLANK('ENGAGEMENTS 2026'!C834),"",'ENGAGEMENTS 2026'!M834)</f>
        <v/>
      </c>
      <c r="P833" t="str">
        <f>IF(ISBLANK('ENGAGEMENTS 2026'!C834),"",'ENGAGEMENTS 2026'!K834)</f>
        <v/>
      </c>
      <c r="Q833" t="str">
        <f>IF($A833="","",IF(OR($E833="INFRUCTUEUX",$E833="ANNULE"),$A833&amp;"|"&amp;(COUNTIFS($A$2:$A833,$A833,$E$2:$E833,"INFRUCTUEUX")+COUNTIFS($A$2:$A833,$A833,$E$2:$E833,"ANNULE")),""))</f>
        <v/>
      </c>
    </row>
    <row r="834" spans="1:17" x14ac:dyDescent="0.25">
      <c r="A834" t="str">
        <f>IF(ISBLANK('ENGAGEMENTS 2026'!C835),"",IF('ENGAGEMENTS 2026'!C835="DTSI","DCT",'ENGAGEMENTS 2026'!C835))</f>
        <v/>
      </c>
      <c r="B834" t="str">
        <f>IF(ISBLANK('ENGAGEMENTS 2026'!C835),"",'ENGAGEMENTS 2026'!D835)</f>
        <v/>
      </c>
      <c r="C834" t="str">
        <f>IF(ISBLANK('ENGAGEMENTS 2026'!C835),"",'ENGAGEMENTS 2026'!E835)</f>
        <v/>
      </c>
      <c r="D834" t="str">
        <f>IF(ISBLANK('ENGAGEMENTS 2026'!C835),"",'ENGAGEMENTS 2026'!G835)</f>
        <v/>
      </c>
      <c r="E834" t="str">
        <f>IF(ISBLANK('ENGAGEMENTS 2026'!C835),"",'ENGAGEMENTS 2026'!I835)</f>
        <v/>
      </c>
      <c r="F834" t="str">
        <f>IF(ISBLANK('ENGAGEMENTS 2026'!C835),"",'ENGAGEMENTS 2026'!J835)</f>
        <v/>
      </c>
      <c r="G834" t="str">
        <f>IF(ISBLANK('ENGAGEMENTS 2026'!C835),"",'ENGAGEMENTS 2026'!M835)</f>
        <v/>
      </c>
      <c r="H834" t="str">
        <f>IF(ISBLANK('ENGAGEMENTS 2026'!C835),"",'ENGAGEMENTS 2026'!AF835)</f>
        <v/>
      </c>
      <c r="I834" t="str">
        <f>IF(ISBLANK('ENGAGEMENTS 2026'!C835),"",'ENGAGEMENTS 2026'!H835)</f>
        <v/>
      </c>
      <c r="J834" s="72" t="str">
        <f>IF(ISBLANK('ENGAGEMENTS 2026'!C835),"",IF(AND(OR($E834="INFRUCTUEUX",$E834="ANNULE"),$C834="AOO-M"),'ENGAGEMENTS 2026'!P835,IF($H834="EN COURS DE PREENGAGEMENT",'ENGAGEMENTS 2026'!O835,IF($H834="PREENGAGE",IF($E834="ATTRIBUE",'ENGAGEMENTS 2026'!AE835,'ENGAGEMENTS 2026'!O835),'ENGAGEMENTS 2026'!AE835))))</f>
        <v/>
      </c>
      <c r="K834" s="97" t="str">
        <f>IF(ISBLANK('ENGAGEMENTS 2026'!W835),"",'ENGAGEMENTS 2026'!W835)</f>
        <v/>
      </c>
      <c r="L834" s="73" t="str">
        <f t="shared" ref="L834:L897" ca="1" si="26">IF($K834="","",TODAY()-$K834)</f>
        <v/>
      </c>
      <c r="M834" t="str">
        <f t="shared" ref="M834:M897" si="27">IF($A834="","",IF($H834="ENGAGE","Engagé",IF(AND($H834="NON ENGAGE",OR($I834="INFRUCTUEUX",$I834="ANNULE")),"Clôturé sans suite","En cours")))</f>
        <v/>
      </c>
      <c r="N834" t="str">
        <f>IF(ISBLANK('ENGAGEMENTS 2026'!C835),"",'ENGAGEMENTS 2026'!L835)</f>
        <v/>
      </c>
      <c r="O834" t="str">
        <f>IF(ISBLANK('ENGAGEMENTS 2026'!C835),"",'ENGAGEMENTS 2026'!M835)</f>
        <v/>
      </c>
      <c r="P834" t="str">
        <f>IF(ISBLANK('ENGAGEMENTS 2026'!C835),"",'ENGAGEMENTS 2026'!K835)</f>
        <v/>
      </c>
      <c r="Q834" t="str">
        <f>IF($A834="","",IF(OR($E834="INFRUCTUEUX",$E834="ANNULE"),$A834&amp;"|"&amp;(COUNTIFS($A$2:$A834,$A834,$E$2:$E834,"INFRUCTUEUX")+COUNTIFS($A$2:$A834,$A834,$E$2:$E834,"ANNULE")),""))</f>
        <v/>
      </c>
    </row>
    <row r="835" spans="1:17" x14ac:dyDescent="0.25">
      <c r="A835" t="str">
        <f>IF(ISBLANK('ENGAGEMENTS 2026'!C836),"",IF('ENGAGEMENTS 2026'!C836="DTSI","DCT",'ENGAGEMENTS 2026'!C836))</f>
        <v/>
      </c>
      <c r="B835" t="str">
        <f>IF(ISBLANK('ENGAGEMENTS 2026'!C836),"",'ENGAGEMENTS 2026'!D836)</f>
        <v/>
      </c>
      <c r="C835" t="str">
        <f>IF(ISBLANK('ENGAGEMENTS 2026'!C836),"",'ENGAGEMENTS 2026'!E836)</f>
        <v/>
      </c>
      <c r="D835" t="str">
        <f>IF(ISBLANK('ENGAGEMENTS 2026'!C836),"",'ENGAGEMENTS 2026'!G836)</f>
        <v/>
      </c>
      <c r="E835" t="str">
        <f>IF(ISBLANK('ENGAGEMENTS 2026'!C836),"",'ENGAGEMENTS 2026'!I836)</f>
        <v/>
      </c>
      <c r="F835" t="str">
        <f>IF(ISBLANK('ENGAGEMENTS 2026'!C836),"",'ENGAGEMENTS 2026'!J836)</f>
        <v/>
      </c>
      <c r="G835" t="str">
        <f>IF(ISBLANK('ENGAGEMENTS 2026'!C836),"",'ENGAGEMENTS 2026'!M836)</f>
        <v/>
      </c>
      <c r="H835" t="str">
        <f>IF(ISBLANK('ENGAGEMENTS 2026'!C836),"",'ENGAGEMENTS 2026'!AF836)</f>
        <v/>
      </c>
      <c r="I835" t="str">
        <f>IF(ISBLANK('ENGAGEMENTS 2026'!C836),"",'ENGAGEMENTS 2026'!H836)</f>
        <v/>
      </c>
      <c r="J835" s="72" t="str">
        <f>IF(ISBLANK('ENGAGEMENTS 2026'!C836),"",IF(AND(OR($E835="INFRUCTUEUX",$E835="ANNULE"),$C835="AOO-M"),'ENGAGEMENTS 2026'!P836,IF($H835="EN COURS DE PREENGAGEMENT",'ENGAGEMENTS 2026'!O836,IF($H835="PREENGAGE",IF($E835="ATTRIBUE",'ENGAGEMENTS 2026'!AE836,'ENGAGEMENTS 2026'!O836),'ENGAGEMENTS 2026'!AE836))))</f>
        <v/>
      </c>
      <c r="K835" s="97" t="str">
        <f>IF(ISBLANK('ENGAGEMENTS 2026'!W836),"",'ENGAGEMENTS 2026'!W836)</f>
        <v/>
      </c>
      <c r="L835" s="73" t="str">
        <f t="shared" ca="1" si="26"/>
        <v/>
      </c>
      <c r="M835" t="str">
        <f t="shared" si="27"/>
        <v/>
      </c>
      <c r="N835" t="str">
        <f>IF(ISBLANK('ENGAGEMENTS 2026'!C836),"",'ENGAGEMENTS 2026'!L836)</f>
        <v/>
      </c>
      <c r="O835" t="str">
        <f>IF(ISBLANK('ENGAGEMENTS 2026'!C836),"",'ENGAGEMENTS 2026'!M836)</f>
        <v/>
      </c>
      <c r="P835" t="str">
        <f>IF(ISBLANK('ENGAGEMENTS 2026'!C836),"",'ENGAGEMENTS 2026'!K836)</f>
        <v/>
      </c>
      <c r="Q835" t="str">
        <f>IF($A835="","",IF(OR($E835="INFRUCTUEUX",$E835="ANNULE"),$A835&amp;"|"&amp;(COUNTIFS($A$2:$A835,$A835,$E$2:$E835,"INFRUCTUEUX")+COUNTIFS($A$2:$A835,$A835,$E$2:$E835,"ANNULE")),""))</f>
        <v/>
      </c>
    </row>
    <row r="836" spans="1:17" x14ac:dyDescent="0.25">
      <c r="A836" t="str">
        <f>IF(ISBLANK('ENGAGEMENTS 2026'!C837),"",IF('ENGAGEMENTS 2026'!C837="DTSI","DCT",'ENGAGEMENTS 2026'!C837))</f>
        <v/>
      </c>
      <c r="B836" t="str">
        <f>IF(ISBLANK('ENGAGEMENTS 2026'!C837),"",'ENGAGEMENTS 2026'!D837)</f>
        <v/>
      </c>
      <c r="C836" t="str">
        <f>IF(ISBLANK('ENGAGEMENTS 2026'!C837),"",'ENGAGEMENTS 2026'!E837)</f>
        <v/>
      </c>
      <c r="D836" t="str">
        <f>IF(ISBLANK('ENGAGEMENTS 2026'!C837),"",'ENGAGEMENTS 2026'!G837)</f>
        <v/>
      </c>
      <c r="E836" t="str">
        <f>IF(ISBLANK('ENGAGEMENTS 2026'!C837),"",'ENGAGEMENTS 2026'!I837)</f>
        <v/>
      </c>
      <c r="F836" t="str">
        <f>IF(ISBLANK('ENGAGEMENTS 2026'!C837),"",'ENGAGEMENTS 2026'!J837)</f>
        <v/>
      </c>
      <c r="G836" t="str">
        <f>IF(ISBLANK('ENGAGEMENTS 2026'!C837),"",'ENGAGEMENTS 2026'!M837)</f>
        <v/>
      </c>
      <c r="H836" t="str">
        <f>IF(ISBLANK('ENGAGEMENTS 2026'!C837),"",'ENGAGEMENTS 2026'!AF837)</f>
        <v/>
      </c>
      <c r="I836" t="str">
        <f>IF(ISBLANK('ENGAGEMENTS 2026'!C837),"",'ENGAGEMENTS 2026'!H837)</f>
        <v/>
      </c>
      <c r="J836" s="72" t="str">
        <f>IF(ISBLANK('ENGAGEMENTS 2026'!C837),"",IF(AND(OR($E836="INFRUCTUEUX",$E836="ANNULE"),$C836="AOO-M"),'ENGAGEMENTS 2026'!P837,IF($H836="EN COURS DE PREENGAGEMENT",'ENGAGEMENTS 2026'!O837,IF($H836="PREENGAGE",IF($E836="ATTRIBUE",'ENGAGEMENTS 2026'!AE837,'ENGAGEMENTS 2026'!O837),'ENGAGEMENTS 2026'!AE837))))</f>
        <v/>
      </c>
      <c r="K836" s="97" t="str">
        <f>IF(ISBLANK('ENGAGEMENTS 2026'!W837),"",'ENGAGEMENTS 2026'!W837)</f>
        <v/>
      </c>
      <c r="L836" s="73" t="str">
        <f t="shared" ca="1" si="26"/>
        <v/>
      </c>
      <c r="M836" t="str">
        <f t="shared" si="27"/>
        <v/>
      </c>
      <c r="N836" t="str">
        <f>IF(ISBLANK('ENGAGEMENTS 2026'!C837),"",'ENGAGEMENTS 2026'!L837)</f>
        <v/>
      </c>
      <c r="O836" t="str">
        <f>IF(ISBLANK('ENGAGEMENTS 2026'!C837),"",'ENGAGEMENTS 2026'!M837)</f>
        <v/>
      </c>
      <c r="P836" t="str">
        <f>IF(ISBLANK('ENGAGEMENTS 2026'!C837),"",'ENGAGEMENTS 2026'!K837)</f>
        <v/>
      </c>
      <c r="Q836" t="str">
        <f>IF($A836="","",IF(OR($E836="INFRUCTUEUX",$E836="ANNULE"),$A836&amp;"|"&amp;(COUNTIFS($A$2:$A836,$A836,$E$2:$E836,"INFRUCTUEUX")+COUNTIFS($A$2:$A836,$A836,$E$2:$E836,"ANNULE")),""))</f>
        <v/>
      </c>
    </row>
    <row r="837" spans="1:17" x14ac:dyDescent="0.25">
      <c r="A837" t="str">
        <f>IF(ISBLANK('ENGAGEMENTS 2026'!C838),"",IF('ENGAGEMENTS 2026'!C838="DTSI","DCT",'ENGAGEMENTS 2026'!C838))</f>
        <v/>
      </c>
      <c r="B837" t="str">
        <f>IF(ISBLANK('ENGAGEMENTS 2026'!C838),"",'ENGAGEMENTS 2026'!D838)</f>
        <v/>
      </c>
      <c r="C837" t="str">
        <f>IF(ISBLANK('ENGAGEMENTS 2026'!C838),"",'ENGAGEMENTS 2026'!E838)</f>
        <v/>
      </c>
      <c r="D837" t="str">
        <f>IF(ISBLANK('ENGAGEMENTS 2026'!C838),"",'ENGAGEMENTS 2026'!G838)</f>
        <v/>
      </c>
      <c r="E837" t="str">
        <f>IF(ISBLANK('ENGAGEMENTS 2026'!C838),"",'ENGAGEMENTS 2026'!I838)</f>
        <v/>
      </c>
      <c r="F837" t="str">
        <f>IF(ISBLANK('ENGAGEMENTS 2026'!C838),"",'ENGAGEMENTS 2026'!J838)</f>
        <v/>
      </c>
      <c r="G837" t="str">
        <f>IF(ISBLANK('ENGAGEMENTS 2026'!C838),"",'ENGAGEMENTS 2026'!M838)</f>
        <v/>
      </c>
      <c r="H837" t="str">
        <f>IF(ISBLANK('ENGAGEMENTS 2026'!C838),"",'ENGAGEMENTS 2026'!AF838)</f>
        <v/>
      </c>
      <c r="I837" t="str">
        <f>IF(ISBLANK('ENGAGEMENTS 2026'!C838),"",'ENGAGEMENTS 2026'!H838)</f>
        <v/>
      </c>
      <c r="J837" s="72" t="str">
        <f>IF(ISBLANK('ENGAGEMENTS 2026'!C838),"",IF(AND(OR($E837="INFRUCTUEUX",$E837="ANNULE"),$C837="AOO-M"),'ENGAGEMENTS 2026'!P838,IF($H837="EN COURS DE PREENGAGEMENT",'ENGAGEMENTS 2026'!O838,IF($H837="PREENGAGE",IF($E837="ATTRIBUE",'ENGAGEMENTS 2026'!AE838,'ENGAGEMENTS 2026'!O838),'ENGAGEMENTS 2026'!AE838))))</f>
        <v/>
      </c>
      <c r="K837" s="97" t="str">
        <f>IF(ISBLANK('ENGAGEMENTS 2026'!W838),"",'ENGAGEMENTS 2026'!W838)</f>
        <v/>
      </c>
      <c r="L837" s="73" t="str">
        <f t="shared" ca="1" si="26"/>
        <v/>
      </c>
      <c r="M837" t="str">
        <f t="shared" si="27"/>
        <v/>
      </c>
      <c r="N837" t="str">
        <f>IF(ISBLANK('ENGAGEMENTS 2026'!C838),"",'ENGAGEMENTS 2026'!L838)</f>
        <v/>
      </c>
      <c r="O837" t="str">
        <f>IF(ISBLANK('ENGAGEMENTS 2026'!C838),"",'ENGAGEMENTS 2026'!M838)</f>
        <v/>
      </c>
      <c r="P837" t="str">
        <f>IF(ISBLANK('ENGAGEMENTS 2026'!C838),"",'ENGAGEMENTS 2026'!K838)</f>
        <v/>
      </c>
      <c r="Q837" t="str">
        <f>IF($A837="","",IF(OR($E837="INFRUCTUEUX",$E837="ANNULE"),$A837&amp;"|"&amp;(COUNTIFS($A$2:$A837,$A837,$E$2:$E837,"INFRUCTUEUX")+COUNTIFS($A$2:$A837,$A837,$E$2:$E837,"ANNULE")),""))</f>
        <v/>
      </c>
    </row>
    <row r="838" spans="1:17" x14ac:dyDescent="0.25">
      <c r="A838" t="str">
        <f>IF(ISBLANK('ENGAGEMENTS 2026'!C839),"",IF('ENGAGEMENTS 2026'!C839="DTSI","DCT",'ENGAGEMENTS 2026'!C839))</f>
        <v/>
      </c>
      <c r="B838" t="str">
        <f>IF(ISBLANK('ENGAGEMENTS 2026'!C839),"",'ENGAGEMENTS 2026'!D839)</f>
        <v/>
      </c>
      <c r="C838" t="str">
        <f>IF(ISBLANK('ENGAGEMENTS 2026'!C839),"",'ENGAGEMENTS 2026'!E839)</f>
        <v/>
      </c>
      <c r="D838" t="str">
        <f>IF(ISBLANK('ENGAGEMENTS 2026'!C839),"",'ENGAGEMENTS 2026'!G839)</f>
        <v/>
      </c>
      <c r="E838" t="str">
        <f>IF(ISBLANK('ENGAGEMENTS 2026'!C839),"",'ENGAGEMENTS 2026'!I839)</f>
        <v/>
      </c>
      <c r="F838" t="str">
        <f>IF(ISBLANK('ENGAGEMENTS 2026'!C839),"",'ENGAGEMENTS 2026'!J839)</f>
        <v/>
      </c>
      <c r="G838" t="str">
        <f>IF(ISBLANK('ENGAGEMENTS 2026'!C839),"",'ENGAGEMENTS 2026'!M839)</f>
        <v/>
      </c>
      <c r="H838" t="str">
        <f>IF(ISBLANK('ENGAGEMENTS 2026'!C839),"",'ENGAGEMENTS 2026'!AF839)</f>
        <v/>
      </c>
      <c r="I838" t="str">
        <f>IF(ISBLANK('ENGAGEMENTS 2026'!C839),"",'ENGAGEMENTS 2026'!H839)</f>
        <v/>
      </c>
      <c r="J838" s="72" t="str">
        <f>IF(ISBLANK('ENGAGEMENTS 2026'!C839),"",IF(AND(OR($E838="INFRUCTUEUX",$E838="ANNULE"),$C838="AOO-M"),'ENGAGEMENTS 2026'!P839,IF($H838="EN COURS DE PREENGAGEMENT",'ENGAGEMENTS 2026'!O839,IF($H838="PREENGAGE",IF($E838="ATTRIBUE",'ENGAGEMENTS 2026'!AE839,'ENGAGEMENTS 2026'!O839),'ENGAGEMENTS 2026'!AE839))))</f>
        <v/>
      </c>
      <c r="K838" s="97" t="str">
        <f>IF(ISBLANK('ENGAGEMENTS 2026'!W839),"",'ENGAGEMENTS 2026'!W839)</f>
        <v/>
      </c>
      <c r="L838" s="73" t="str">
        <f t="shared" ca="1" si="26"/>
        <v/>
      </c>
      <c r="M838" t="str">
        <f t="shared" si="27"/>
        <v/>
      </c>
      <c r="N838" t="str">
        <f>IF(ISBLANK('ENGAGEMENTS 2026'!C839),"",'ENGAGEMENTS 2026'!L839)</f>
        <v/>
      </c>
      <c r="O838" t="str">
        <f>IF(ISBLANK('ENGAGEMENTS 2026'!C839),"",'ENGAGEMENTS 2026'!M839)</f>
        <v/>
      </c>
      <c r="P838" t="str">
        <f>IF(ISBLANK('ENGAGEMENTS 2026'!C839),"",'ENGAGEMENTS 2026'!K839)</f>
        <v/>
      </c>
      <c r="Q838" t="str">
        <f>IF($A838="","",IF(OR($E838="INFRUCTUEUX",$E838="ANNULE"),$A838&amp;"|"&amp;(COUNTIFS($A$2:$A838,$A838,$E$2:$E838,"INFRUCTUEUX")+COUNTIFS($A$2:$A838,$A838,$E$2:$E838,"ANNULE")),""))</f>
        <v/>
      </c>
    </row>
    <row r="839" spans="1:17" x14ac:dyDescent="0.25">
      <c r="A839" t="str">
        <f>IF(ISBLANK('ENGAGEMENTS 2026'!C840),"",IF('ENGAGEMENTS 2026'!C840="DTSI","DCT",'ENGAGEMENTS 2026'!C840))</f>
        <v/>
      </c>
      <c r="B839" t="str">
        <f>IF(ISBLANK('ENGAGEMENTS 2026'!C840),"",'ENGAGEMENTS 2026'!D840)</f>
        <v/>
      </c>
      <c r="C839" t="str">
        <f>IF(ISBLANK('ENGAGEMENTS 2026'!C840),"",'ENGAGEMENTS 2026'!E840)</f>
        <v/>
      </c>
      <c r="D839" t="str">
        <f>IF(ISBLANK('ENGAGEMENTS 2026'!C840),"",'ENGAGEMENTS 2026'!G840)</f>
        <v/>
      </c>
      <c r="E839" t="str">
        <f>IF(ISBLANK('ENGAGEMENTS 2026'!C840),"",'ENGAGEMENTS 2026'!I840)</f>
        <v/>
      </c>
      <c r="F839" t="str">
        <f>IF(ISBLANK('ENGAGEMENTS 2026'!C840),"",'ENGAGEMENTS 2026'!J840)</f>
        <v/>
      </c>
      <c r="G839" t="str">
        <f>IF(ISBLANK('ENGAGEMENTS 2026'!C840),"",'ENGAGEMENTS 2026'!M840)</f>
        <v/>
      </c>
      <c r="H839" t="str">
        <f>IF(ISBLANK('ENGAGEMENTS 2026'!C840),"",'ENGAGEMENTS 2026'!AF840)</f>
        <v/>
      </c>
      <c r="I839" t="str">
        <f>IF(ISBLANK('ENGAGEMENTS 2026'!C840),"",'ENGAGEMENTS 2026'!H840)</f>
        <v/>
      </c>
      <c r="J839" s="72" t="str">
        <f>IF(ISBLANK('ENGAGEMENTS 2026'!C840),"",IF(AND(OR($E839="INFRUCTUEUX",$E839="ANNULE"),$C839="AOO-M"),'ENGAGEMENTS 2026'!P840,IF($H839="EN COURS DE PREENGAGEMENT",'ENGAGEMENTS 2026'!O840,IF($H839="PREENGAGE",IF($E839="ATTRIBUE",'ENGAGEMENTS 2026'!AE840,'ENGAGEMENTS 2026'!O840),'ENGAGEMENTS 2026'!AE840))))</f>
        <v/>
      </c>
      <c r="K839" s="97" t="str">
        <f>IF(ISBLANK('ENGAGEMENTS 2026'!W840),"",'ENGAGEMENTS 2026'!W840)</f>
        <v/>
      </c>
      <c r="L839" s="73" t="str">
        <f t="shared" ca="1" si="26"/>
        <v/>
      </c>
      <c r="M839" t="str">
        <f t="shared" si="27"/>
        <v/>
      </c>
      <c r="N839" t="str">
        <f>IF(ISBLANK('ENGAGEMENTS 2026'!C840),"",'ENGAGEMENTS 2026'!L840)</f>
        <v/>
      </c>
      <c r="O839" t="str">
        <f>IF(ISBLANK('ENGAGEMENTS 2026'!C840),"",'ENGAGEMENTS 2026'!M840)</f>
        <v/>
      </c>
      <c r="P839" t="str">
        <f>IF(ISBLANK('ENGAGEMENTS 2026'!C840),"",'ENGAGEMENTS 2026'!K840)</f>
        <v/>
      </c>
      <c r="Q839" t="str">
        <f>IF($A839="","",IF(OR($E839="INFRUCTUEUX",$E839="ANNULE"),$A839&amp;"|"&amp;(COUNTIFS($A$2:$A839,$A839,$E$2:$E839,"INFRUCTUEUX")+COUNTIFS($A$2:$A839,$A839,$E$2:$E839,"ANNULE")),""))</f>
        <v/>
      </c>
    </row>
    <row r="840" spans="1:17" x14ac:dyDescent="0.25">
      <c r="A840" t="str">
        <f>IF(ISBLANK('ENGAGEMENTS 2026'!C841),"",IF('ENGAGEMENTS 2026'!C841="DTSI","DCT",'ENGAGEMENTS 2026'!C841))</f>
        <v/>
      </c>
      <c r="B840" t="str">
        <f>IF(ISBLANK('ENGAGEMENTS 2026'!C841),"",'ENGAGEMENTS 2026'!D841)</f>
        <v/>
      </c>
      <c r="C840" t="str">
        <f>IF(ISBLANK('ENGAGEMENTS 2026'!C841),"",'ENGAGEMENTS 2026'!E841)</f>
        <v/>
      </c>
      <c r="D840" t="str">
        <f>IF(ISBLANK('ENGAGEMENTS 2026'!C841),"",'ENGAGEMENTS 2026'!G841)</f>
        <v/>
      </c>
      <c r="E840" t="str">
        <f>IF(ISBLANK('ENGAGEMENTS 2026'!C841),"",'ENGAGEMENTS 2026'!I841)</f>
        <v/>
      </c>
      <c r="F840" t="str">
        <f>IF(ISBLANK('ENGAGEMENTS 2026'!C841),"",'ENGAGEMENTS 2026'!J841)</f>
        <v/>
      </c>
      <c r="G840" t="str">
        <f>IF(ISBLANK('ENGAGEMENTS 2026'!C841),"",'ENGAGEMENTS 2026'!M841)</f>
        <v/>
      </c>
      <c r="H840" t="str">
        <f>IF(ISBLANK('ENGAGEMENTS 2026'!C841),"",'ENGAGEMENTS 2026'!AF841)</f>
        <v/>
      </c>
      <c r="I840" t="str">
        <f>IF(ISBLANK('ENGAGEMENTS 2026'!C841),"",'ENGAGEMENTS 2026'!H841)</f>
        <v/>
      </c>
      <c r="J840" s="72" t="str">
        <f>IF(ISBLANK('ENGAGEMENTS 2026'!C841),"",IF(AND(OR($E840="INFRUCTUEUX",$E840="ANNULE"),$C840="AOO-M"),'ENGAGEMENTS 2026'!P841,IF($H840="EN COURS DE PREENGAGEMENT",'ENGAGEMENTS 2026'!O841,IF($H840="PREENGAGE",IF($E840="ATTRIBUE",'ENGAGEMENTS 2026'!AE841,'ENGAGEMENTS 2026'!O841),'ENGAGEMENTS 2026'!AE841))))</f>
        <v/>
      </c>
      <c r="K840" s="97" t="str">
        <f>IF(ISBLANK('ENGAGEMENTS 2026'!W841),"",'ENGAGEMENTS 2026'!W841)</f>
        <v/>
      </c>
      <c r="L840" s="73" t="str">
        <f t="shared" ca="1" si="26"/>
        <v/>
      </c>
      <c r="M840" t="str">
        <f t="shared" si="27"/>
        <v/>
      </c>
      <c r="N840" t="str">
        <f>IF(ISBLANK('ENGAGEMENTS 2026'!C841),"",'ENGAGEMENTS 2026'!L841)</f>
        <v/>
      </c>
      <c r="O840" t="str">
        <f>IF(ISBLANK('ENGAGEMENTS 2026'!C841),"",'ENGAGEMENTS 2026'!M841)</f>
        <v/>
      </c>
      <c r="P840" t="str">
        <f>IF(ISBLANK('ENGAGEMENTS 2026'!C841),"",'ENGAGEMENTS 2026'!K841)</f>
        <v/>
      </c>
      <c r="Q840" t="str">
        <f>IF($A840="","",IF(OR($E840="INFRUCTUEUX",$E840="ANNULE"),$A840&amp;"|"&amp;(COUNTIFS($A$2:$A840,$A840,$E$2:$E840,"INFRUCTUEUX")+COUNTIFS($A$2:$A840,$A840,$E$2:$E840,"ANNULE")),""))</f>
        <v/>
      </c>
    </row>
    <row r="841" spans="1:17" x14ac:dyDescent="0.25">
      <c r="A841" t="str">
        <f>IF(ISBLANK('ENGAGEMENTS 2026'!C842),"",IF('ENGAGEMENTS 2026'!C842="DTSI","DCT",'ENGAGEMENTS 2026'!C842))</f>
        <v/>
      </c>
      <c r="B841" t="str">
        <f>IF(ISBLANK('ENGAGEMENTS 2026'!C842),"",'ENGAGEMENTS 2026'!D842)</f>
        <v/>
      </c>
      <c r="C841" t="str">
        <f>IF(ISBLANK('ENGAGEMENTS 2026'!C842),"",'ENGAGEMENTS 2026'!E842)</f>
        <v/>
      </c>
      <c r="D841" t="str">
        <f>IF(ISBLANK('ENGAGEMENTS 2026'!C842),"",'ENGAGEMENTS 2026'!G842)</f>
        <v/>
      </c>
      <c r="E841" t="str">
        <f>IF(ISBLANK('ENGAGEMENTS 2026'!C842),"",'ENGAGEMENTS 2026'!I842)</f>
        <v/>
      </c>
      <c r="F841" t="str">
        <f>IF(ISBLANK('ENGAGEMENTS 2026'!C842),"",'ENGAGEMENTS 2026'!J842)</f>
        <v/>
      </c>
      <c r="G841" t="str">
        <f>IF(ISBLANK('ENGAGEMENTS 2026'!C842),"",'ENGAGEMENTS 2026'!M842)</f>
        <v/>
      </c>
      <c r="H841" t="str">
        <f>IF(ISBLANK('ENGAGEMENTS 2026'!C842),"",'ENGAGEMENTS 2026'!AF842)</f>
        <v/>
      </c>
      <c r="I841" t="str">
        <f>IF(ISBLANK('ENGAGEMENTS 2026'!C842),"",'ENGAGEMENTS 2026'!H842)</f>
        <v/>
      </c>
      <c r="J841" s="72" t="str">
        <f>IF(ISBLANK('ENGAGEMENTS 2026'!C842),"",IF(AND(OR($E841="INFRUCTUEUX",$E841="ANNULE"),$C841="AOO-M"),'ENGAGEMENTS 2026'!P842,IF($H841="EN COURS DE PREENGAGEMENT",'ENGAGEMENTS 2026'!O842,IF($H841="PREENGAGE",IF($E841="ATTRIBUE",'ENGAGEMENTS 2026'!AE842,'ENGAGEMENTS 2026'!O842),'ENGAGEMENTS 2026'!AE842))))</f>
        <v/>
      </c>
      <c r="K841" s="97" t="str">
        <f>IF(ISBLANK('ENGAGEMENTS 2026'!W842),"",'ENGAGEMENTS 2026'!W842)</f>
        <v/>
      </c>
      <c r="L841" s="73" t="str">
        <f t="shared" ca="1" si="26"/>
        <v/>
      </c>
      <c r="M841" t="str">
        <f t="shared" si="27"/>
        <v/>
      </c>
      <c r="N841" t="str">
        <f>IF(ISBLANK('ENGAGEMENTS 2026'!C842),"",'ENGAGEMENTS 2026'!L842)</f>
        <v/>
      </c>
      <c r="O841" t="str">
        <f>IF(ISBLANK('ENGAGEMENTS 2026'!C842),"",'ENGAGEMENTS 2026'!M842)</f>
        <v/>
      </c>
      <c r="P841" t="str">
        <f>IF(ISBLANK('ENGAGEMENTS 2026'!C842),"",'ENGAGEMENTS 2026'!K842)</f>
        <v/>
      </c>
      <c r="Q841" t="str">
        <f>IF($A841="","",IF(OR($E841="INFRUCTUEUX",$E841="ANNULE"),$A841&amp;"|"&amp;(COUNTIFS($A$2:$A841,$A841,$E$2:$E841,"INFRUCTUEUX")+COUNTIFS($A$2:$A841,$A841,$E$2:$E841,"ANNULE")),""))</f>
        <v/>
      </c>
    </row>
    <row r="842" spans="1:17" x14ac:dyDescent="0.25">
      <c r="A842" t="str">
        <f>IF(ISBLANK('ENGAGEMENTS 2026'!C843),"",IF('ENGAGEMENTS 2026'!C843="DTSI","DCT",'ENGAGEMENTS 2026'!C843))</f>
        <v/>
      </c>
      <c r="B842" t="str">
        <f>IF(ISBLANK('ENGAGEMENTS 2026'!C843),"",'ENGAGEMENTS 2026'!D843)</f>
        <v/>
      </c>
      <c r="C842" t="str">
        <f>IF(ISBLANK('ENGAGEMENTS 2026'!C843),"",'ENGAGEMENTS 2026'!E843)</f>
        <v/>
      </c>
      <c r="D842" t="str">
        <f>IF(ISBLANK('ENGAGEMENTS 2026'!C843),"",'ENGAGEMENTS 2026'!G843)</f>
        <v/>
      </c>
      <c r="E842" t="str">
        <f>IF(ISBLANK('ENGAGEMENTS 2026'!C843),"",'ENGAGEMENTS 2026'!I843)</f>
        <v/>
      </c>
      <c r="F842" t="str">
        <f>IF(ISBLANK('ENGAGEMENTS 2026'!C843),"",'ENGAGEMENTS 2026'!J843)</f>
        <v/>
      </c>
      <c r="G842" t="str">
        <f>IF(ISBLANK('ENGAGEMENTS 2026'!C843),"",'ENGAGEMENTS 2026'!M843)</f>
        <v/>
      </c>
      <c r="H842" t="str">
        <f>IF(ISBLANK('ENGAGEMENTS 2026'!C843),"",'ENGAGEMENTS 2026'!AF843)</f>
        <v/>
      </c>
      <c r="I842" t="str">
        <f>IF(ISBLANK('ENGAGEMENTS 2026'!C843),"",'ENGAGEMENTS 2026'!H843)</f>
        <v/>
      </c>
      <c r="J842" s="72" t="str">
        <f>IF(ISBLANK('ENGAGEMENTS 2026'!C843),"",IF(AND(OR($E842="INFRUCTUEUX",$E842="ANNULE"),$C842="AOO-M"),'ENGAGEMENTS 2026'!P843,IF($H842="EN COURS DE PREENGAGEMENT",'ENGAGEMENTS 2026'!O843,IF($H842="PREENGAGE",IF($E842="ATTRIBUE",'ENGAGEMENTS 2026'!AE843,'ENGAGEMENTS 2026'!O843),'ENGAGEMENTS 2026'!AE843))))</f>
        <v/>
      </c>
      <c r="K842" s="97" t="str">
        <f>IF(ISBLANK('ENGAGEMENTS 2026'!W843),"",'ENGAGEMENTS 2026'!W843)</f>
        <v/>
      </c>
      <c r="L842" s="73" t="str">
        <f t="shared" ca="1" si="26"/>
        <v/>
      </c>
      <c r="M842" t="str">
        <f t="shared" si="27"/>
        <v/>
      </c>
      <c r="N842" t="str">
        <f>IF(ISBLANK('ENGAGEMENTS 2026'!C843),"",'ENGAGEMENTS 2026'!L843)</f>
        <v/>
      </c>
      <c r="O842" t="str">
        <f>IF(ISBLANK('ENGAGEMENTS 2026'!C843),"",'ENGAGEMENTS 2026'!M843)</f>
        <v/>
      </c>
      <c r="P842" t="str">
        <f>IF(ISBLANK('ENGAGEMENTS 2026'!C843),"",'ENGAGEMENTS 2026'!K843)</f>
        <v/>
      </c>
      <c r="Q842" t="str">
        <f>IF($A842="","",IF(OR($E842="INFRUCTUEUX",$E842="ANNULE"),$A842&amp;"|"&amp;(COUNTIFS($A$2:$A842,$A842,$E$2:$E842,"INFRUCTUEUX")+COUNTIFS($A$2:$A842,$A842,$E$2:$E842,"ANNULE")),""))</f>
        <v/>
      </c>
    </row>
    <row r="843" spans="1:17" x14ac:dyDescent="0.25">
      <c r="A843" t="str">
        <f>IF(ISBLANK('ENGAGEMENTS 2026'!C844),"",IF('ENGAGEMENTS 2026'!C844="DTSI","DCT",'ENGAGEMENTS 2026'!C844))</f>
        <v/>
      </c>
      <c r="B843" t="str">
        <f>IF(ISBLANK('ENGAGEMENTS 2026'!C844),"",'ENGAGEMENTS 2026'!D844)</f>
        <v/>
      </c>
      <c r="C843" t="str">
        <f>IF(ISBLANK('ENGAGEMENTS 2026'!C844),"",'ENGAGEMENTS 2026'!E844)</f>
        <v/>
      </c>
      <c r="D843" t="str">
        <f>IF(ISBLANK('ENGAGEMENTS 2026'!C844),"",'ENGAGEMENTS 2026'!G844)</f>
        <v/>
      </c>
      <c r="E843" t="str">
        <f>IF(ISBLANK('ENGAGEMENTS 2026'!C844),"",'ENGAGEMENTS 2026'!I844)</f>
        <v/>
      </c>
      <c r="F843" t="str">
        <f>IF(ISBLANK('ENGAGEMENTS 2026'!C844),"",'ENGAGEMENTS 2026'!J844)</f>
        <v/>
      </c>
      <c r="G843" t="str">
        <f>IF(ISBLANK('ENGAGEMENTS 2026'!C844),"",'ENGAGEMENTS 2026'!M844)</f>
        <v/>
      </c>
      <c r="H843" t="str">
        <f>IF(ISBLANK('ENGAGEMENTS 2026'!C844),"",'ENGAGEMENTS 2026'!AF844)</f>
        <v/>
      </c>
      <c r="I843" t="str">
        <f>IF(ISBLANK('ENGAGEMENTS 2026'!C844),"",'ENGAGEMENTS 2026'!H844)</f>
        <v/>
      </c>
      <c r="J843" s="72" t="str">
        <f>IF(ISBLANK('ENGAGEMENTS 2026'!C844),"",IF(AND(OR($E843="INFRUCTUEUX",$E843="ANNULE"),$C843="AOO-M"),'ENGAGEMENTS 2026'!P844,IF($H843="EN COURS DE PREENGAGEMENT",'ENGAGEMENTS 2026'!O844,IF($H843="PREENGAGE",IF($E843="ATTRIBUE",'ENGAGEMENTS 2026'!AE844,'ENGAGEMENTS 2026'!O844),'ENGAGEMENTS 2026'!AE844))))</f>
        <v/>
      </c>
      <c r="K843" s="97" t="str">
        <f>IF(ISBLANK('ENGAGEMENTS 2026'!W844),"",'ENGAGEMENTS 2026'!W844)</f>
        <v/>
      </c>
      <c r="L843" s="73" t="str">
        <f t="shared" ca="1" si="26"/>
        <v/>
      </c>
      <c r="M843" t="str">
        <f t="shared" si="27"/>
        <v/>
      </c>
      <c r="N843" t="str">
        <f>IF(ISBLANK('ENGAGEMENTS 2026'!C844),"",'ENGAGEMENTS 2026'!L844)</f>
        <v/>
      </c>
      <c r="O843" t="str">
        <f>IF(ISBLANK('ENGAGEMENTS 2026'!C844),"",'ENGAGEMENTS 2026'!M844)</f>
        <v/>
      </c>
      <c r="P843" t="str">
        <f>IF(ISBLANK('ENGAGEMENTS 2026'!C844),"",'ENGAGEMENTS 2026'!K844)</f>
        <v/>
      </c>
      <c r="Q843" t="str">
        <f>IF($A843="","",IF(OR($E843="INFRUCTUEUX",$E843="ANNULE"),$A843&amp;"|"&amp;(COUNTIFS($A$2:$A843,$A843,$E$2:$E843,"INFRUCTUEUX")+COUNTIFS($A$2:$A843,$A843,$E$2:$E843,"ANNULE")),""))</f>
        <v/>
      </c>
    </row>
    <row r="844" spans="1:17" x14ac:dyDescent="0.25">
      <c r="A844" t="str">
        <f>IF(ISBLANK('ENGAGEMENTS 2026'!C845),"",IF('ENGAGEMENTS 2026'!C845="DTSI","DCT",'ENGAGEMENTS 2026'!C845))</f>
        <v/>
      </c>
      <c r="B844" t="str">
        <f>IF(ISBLANK('ENGAGEMENTS 2026'!C845),"",'ENGAGEMENTS 2026'!D845)</f>
        <v/>
      </c>
      <c r="C844" t="str">
        <f>IF(ISBLANK('ENGAGEMENTS 2026'!C845),"",'ENGAGEMENTS 2026'!E845)</f>
        <v/>
      </c>
      <c r="D844" t="str">
        <f>IF(ISBLANK('ENGAGEMENTS 2026'!C845),"",'ENGAGEMENTS 2026'!G845)</f>
        <v/>
      </c>
      <c r="E844" t="str">
        <f>IF(ISBLANK('ENGAGEMENTS 2026'!C845),"",'ENGAGEMENTS 2026'!I845)</f>
        <v/>
      </c>
      <c r="F844" t="str">
        <f>IF(ISBLANK('ENGAGEMENTS 2026'!C845),"",'ENGAGEMENTS 2026'!J845)</f>
        <v/>
      </c>
      <c r="G844" t="str">
        <f>IF(ISBLANK('ENGAGEMENTS 2026'!C845),"",'ENGAGEMENTS 2026'!M845)</f>
        <v/>
      </c>
      <c r="H844" t="str">
        <f>IF(ISBLANK('ENGAGEMENTS 2026'!C845),"",'ENGAGEMENTS 2026'!AF845)</f>
        <v/>
      </c>
      <c r="I844" t="str">
        <f>IF(ISBLANK('ENGAGEMENTS 2026'!C845),"",'ENGAGEMENTS 2026'!H845)</f>
        <v/>
      </c>
      <c r="J844" s="72" t="str">
        <f>IF(ISBLANK('ENGAGEMENTS 2026'!C845),"",IF(AND(OR($E844="INFRUCTUEUX",$E844="ANNULE"),$C844="AOO-M"),'ENGAGEMENTS 2026'!P845,IF($H844="EN COURS DE PREENGAGEMENT",'ENGAGEMENTS 2026'!O845,IF($H844="PREENGAGE",IF($E844="ATTRIBUE",'ENGAGEMENTS 2026'!AE845,'ENGAGEMENTS 2026'!O845),'ENGAGEMENTS 2026'!AE845))))</f>
        <v/>
      </c>
      <c r="K844" s="97" t="str">
        <f>IF(ISBLANK('ENGAGEMENTS 2026'!W845),"",'ENGAGEMENTS 2026'!W845)</f>
        <v/>
      </c>
      <c r="L844" s="73" t="str">
        <f t="shared" ca="1" si="26"/>
        <v/>
      </c>
      <c r="M844" t="str">
        <f t="shared" si="27"/>
        <v/>
      </c>
      <c r="N844" t="str">
        <f>IF(ISBLANK('ENGAGEMENTS 2026'!C845),"",'ENGAGEMENTS 2026'!L845)</f>
        <v/>
      </c>
      <c r="O844" t="str">
        <f>IF(ISBLANK('ENGAGEMENTS 2026'!C845),"",'ENGAGEMENTS 2026'!M845)</f>
        <v/>
      </c>
      <c r="P844" t="str">
        <f>IF(ISBLANK('ENGAGEMENTS 2026'!C845),"",'ENGAGEMENTS 2026'!K845)</f>
        <v/>
      </c>
      <c r="Q844" t="str">
        <f>IF($A844="","",IF(OR($E844="INFRUCTUEUX",$E844="ANNULE"),$A844&amp;"|"&amp;(COUNTIFS($A$2:$A844,$A844,$E$2:$E844,"INFRUCTUEUX")+COUNTIFS($A$2:$A844,$A844,$E$2:$E844,"ANNULE")),""))</f>
        <v/>
      </c>
    </row>
    <row r="845" spans="1:17" x14ac:dyDescent="0.25">
      <c r="A845" t="str">
        <f>IF(ISBLANK('ENGAGEMENTS 2026'!C846),"",IF('ENGAGEMENTS 2026'!C846="DTSI","DCT",'ENGAGEMENTS 2026'!C846))</f>
        <v/>
      </c>
      <c r="B845" t="str">
        <f>IF(ISBLANK('ENGAGEMENTS 2026'!C846),"",'ENGAGEMENTS 2026'!D846)</f>
        <v/>
      </c>
      <c r="C845" t="str">
        <f>IF(ISBLANK('ENGAGEMENTS 2026'!C846),"",'ENGAGEMENTS 2026'!E846)</f>
        <v/>
      </c>
      <c r="D845" t="str">
        <f>IF(ISBLANK('ENGAGEMENTS 2026'!C846),"",'ENGAGEMENTS 2026'!G846)</f>
        <v/>
      </c>
      <c r="E845" t="str">
        <f>IF(ISBLANK('ENGAGEMENTS 2026'!C846),"",'ENGAGEMENTS 2026'!I846)</f>
        <v/>
      </c>
      <c r="F845" t="str">
        <f>IF(ISBLANK('ENGAGEMENTS 2026'!C846),"",'ENGAGEMENTS 2026'!J846)</f>
        <v/>
      </c>
      <c r="G845" t="str">
        <f>IF(ISBLANK('ENGAGEMENTS 2026'!C846),"",'ENGAGEMENTS 2026'!M846)</f>
        <v/>
      </c>
      <c r="H845" t="str">
        <f>IF(ISBLANK('ENGAGEMENTS 2026'!C846),"",'ENGAGEMENTS 2026'!AF846)</f>
        <v/>
      </c>
      <c r="I845" t="str">
        <f>IF(ISBLANK('ENGAGEMENTS 2026'!C846),"",'ENGAGEMENTS 2026'!H846)</f>
        <v/>
      </c>
      <c r="J845" s="72" t="str">
        <f>IF(ISBLANK('ENGAGEMENTS 2026'!C846),"",IF(AND(OR($E845="INFRUCTUEUX",$E845="ANNULE"),$C845="AOO-M"),'ENGAGEMENTS 2026'!P846,IF($H845="EN COURS DE PREENGAGEMENT",'ENGAGEMENTS 2026'!O846,IF($H845="PREENGAGE",IF($E845="ATTRIBUE",'ENGAGEMENTS 2026'!AE846,'ENGAGEMENTS 2026'!O846),'ENGAGEMENTS 2026'!AE846))))</f>
        <v/>
      </c>
      <c r="K845" s="97" t="str">
        <f>IF(ISBLANK('ENGAGEMENTS 2026'!W846),"",'ENGAGEMENTS 2026'!W846)</f>
        <v/>
      </c>
      <c r="L845" s="73" t="str">
        <f t="shared" ca="1" si="26"/>
        <v/>
      </c>
      <c r="M845" t="str">
        <f t="shared" si="27"/>
        <v/>
      </c>
      <c r="N845" t="str">
        <f>IF(ISBLANK('ENGAGEMENTS 2026'!C846),"",'ENGAGEMENTS 2026'!L846)</f>
        <v/>
      </c>
      <c r="O845" t="str">
        <f>IF(ISBLANK('ENGAGEMENTS 2026'!C846),"",'ENGAGEMENTS 2026'!M846)</f>
        <v/>
      </c>
      <c r="P845" t="str">
        <f>IF(ISBLANK('ENGAGEMENTS 2026'!C846),"",'ENGAGEMENTS 2026'!K846)</f>
        <v/>
      </c>
      <c r="Q845" t="str">
        <f>IF($A845="","",IF(OR($E845="INFRUCTUEUX",$E845="ANNULE"),$A845&amp;"|"&amp;(COUNTIFS($A$2:$A845,$A845,$E$2:$E845,"INFRUCTUEUX")+COUNTIFS($A$2:$A845,$A845,$E$2:$E845,"ANNULE")),""))</f>
        <v/>
      </c>
    </row>
    <row r="846" spans="1:17" x14ac:dyDescent="0.25">
      <c r="A846" t="str">
        <f>IF(ISBLANK('ENGAGEMENTS 2026'!C847),"",IF('ENGAGEMENTS 2026'!C847="DTSI","DCT",'ENGAGEMENTS 2026'!C847))</f>
        <v/>
      </c>
      <c r="B846" t="str">
        <f>IF(ISBLANK('ENGAGEMENTS 2026'!C847),"",'ENGAGEMENTS 2026'!D847)</f>
        <v/>
      </c>
      <c r="C846" t="str">
        <f>IF(ISBLANK('ENGAGEMENTS 2026'!C847),"",'ENGAGEMENTS 2026'!E847)</f>
        <v/>
      </c>
      <c r="D846" t="str">
        <f>IF(ISBLANK('ENGAGEMENTS 2026'!C847),"",'ENGAGEMENTS 2026'!G847)</f>
        <v/>
      </c>
      <c r="E846" t="str">
        <f>IF(ISBLANK('ENGAGEMENTS 2026'!C847),"",'ENGAGEMENTS 2026'!I847)</f>
        <v/>
      </c>
      <c r="F846" t="str">
        <f>IF(ISBLANK('ENGAGEMENTS 2026'!C847),"",'ENGAGEMENTS 2026'!J847)</f>
        <v/>
      </c>
      <c r="G846" t="str">
        <f>IF(ISBLANK('ENGAGEMENTS 2026'!C847),"",'ENGAGEMENTS 2026'!M847)</f>
        <v/>
      </c>
      <c r="H846" t="str">
        <f>IF(ISBLANK('ENGAGEMENTS 2026'!C847),"",'ENGAGEMENTS 2026'!AF847)</f>
        <v/>
      </c>
      <c r="I846" t="str">
        <f>IF(ISBLANK('ENGAGEMENTS 2026'!C847),"",'ENGAGEMENTS 2026'!H847)</f>
        <v/>
      </c>
      <c r="J846" s="72" t="str">
        <f>IF(ISBLANK('ENGAGEMENTS 2026'!C847),"",IF(AND(OR($E846="INFRUCTUEUX",$E846="ANNULE"),$C846="AOO-M"),'ENGAGEMENTS 2026'!P847,IF($H846="EN COURS DE PREENGAGEMENT",'ENGAGEMENTS 2026'!O847,IF($H846="PREENGAGE",IF($E846="ATTRIBUE",'ENGAGEMENTS 2026'!AE847,'ENGAGEMENTS 2026'!O847),'ENGAGEMENTS 2026'!AE847))))</f>
        <v/>
      </c>
      <c r="K846" s="97" t="str">
        <f>IF(ISBLANK('ENGAGEMENTS 2026'!W847),"",'ENGAGEMENTS 2026'!W847)</f>
        <v/>
      </c>
      <c r="L846" s="73" t="str">
        <f t="shared" ca="1" si="26"/>
        <v/>
      </c>
      <c r="M846" t="str">
        <f t="shared" si="27"/>
        <v/>
      </c>
      <c r="N846" t="str">
        <f>IF(ISBLANK('ENGAGEMENTS 2026'!C847),"",'ENGAGEMENTS 2026'!L847)</f>
        <v/>
      </c>
      <c r="O846" t="str">
        <f>IF(ISBLANK('ENGAGEMENTS 2026'!C847),"",'ENGAGEMENTS 2026'!M847)</f>
        <v/>
      </c>
      <c r="P846" t="str">
        <f>IF(ISBLANK('ENGAGEMENTS 2026'!C847),"",'ENGAGEMENTS 2026'!K847)</f>
        <v/>
      </c>
      <c r="Q846" t="str">
        <f>IF($A846="","",IF(OR($E846="INFRUCTUEUX",$E846="ANNULE"),$A846&amp;"|"&amp;(COUNTIFS($A$2:$A846,$A846,$E$2:$E846,"INFRUCTUEUX")+COUNTIFS($A$2:$A846,$A846,$E$2:$E846,"ANNULE")),""))</f>
        <v/>
      </c>
    </row>
    <row r="847" spans="1:17" x14ac:dyDescent="0.25">
      <c r="A847" t="str">
        <f>IF(ISBLANK('ENGAGEMENTS 2026'!C848),"",IF('ENGAGEMENTS 2026'!C848="DTSI","DCT",'ENGAGEMENTS 2026'!C848))</f>
        <v/>
      </c>
      <c r="B847" t="str">
        <f>IF(ISBLANK('ENGAGEMENTS 2026'!C848),"",'ENGAGEMENTS 2026'!D848)</f>
        <v/>
      </c>
      <c r="C847" t="str">
        <f>IF(ISBLANK('ENGAGEMENTS 2026'!C848),"",'ENGAGEMENTS 2026'!E848)</f>
        <v/>
      </c>
      <c r="D847" t="str">
        <f>IF(ISBLANK('ENGAGEMENTS 2026'!C848),"",'ENGAGEMENTS 2026'!G848)</f>
        <v/>
      </c>
      <c r="E847" t="str">
        <f>IF(ISBLANK('ENGAGEMENTS 2026'!C848),"",'ENGAGEMENTS 2026'!I848)</f>
        <v/>
      </c>
      <c r="F847" t="str">
        <f>IF(ISBLANK('ENGAGEMENTS 2026'!C848),"",'ENGAGEMENTS 2026'!J848)</f>
        <v/>
      </c>
      <c r="G847" t="str">
        <f>IF(ISBLANK('ENGAGEMENTS 2026'!C848),"",'ENGAGEMENTS 2026'!M848)</f>
        <v/>
      </c>
      <c r="H847" t="str">
        <f>IF(ISBLANK('ENGAGEMENTS 2026'!C848),"",'ENGAGEMENTS 2026'!AF848)</f>
        <v/>
      </c>
      <c r="I847" t="str">
        <f>IF(ISBLANK('ENGAGEMENTS 2026'!C848),"",'ENGAGEMENTS 2026'!H848)</f>
        <v/>
      </c>
      <c r="J847" s="72" t="str">
        <f>IF(ISBLANK('ENGAGEMENTS 2026'!C848),"",IF(AND(OR($E847="INFRUCTUEUX",$E847="ANNULE"),$C847="AOO-M"),'ENGAGEMENTS 2026'!P848,IF($H847="EN COURS DE PREENGAGEMENT",'ENGAGEMENTS 2026'!O848,IF($H847="PREENGAGE",IF($E847="ATTRIBUE",'ENGAGEMENTS 2026'!AE848,'ENGAGEMENTS 2026'!O848),'ENGAGEMENTS 2026'!AE848))))</f>
        <v/>
      </c>
      <c r="K847" s="97" t="str">
        <f>IF(ISBLANK('ENGAGEMENTS 2026'!W848),"",'ENGAGEMENTS 2026'!W848)</f>
        <v/>
      </c>
      <c r="L847" s="73" t="str">
        <f t="shared" ca="1" si="26"/>
        <v/>
      </c>
      <c r="M847" t="str">
        <f t="shared" si="27"/>
        <v/>
      </c>
      <c r="N847" t="str">
        <f>IF(ISBLANK('ENGAGEMENTS 2026'!C848),"",'ENGAGEMENTS 2026'!L848)</f>
        <v/>
      </c>
      <c r="O847" t="str">
        <f>IF(ISBLANK('ENGAGEMENTS 2026'!C848),"",'ENGAGEMENTS 2026'!M848)</f>
        <v/>
      </c>
      <c r="P847" t="str">
        <f>IF(ISBLANK('ENGAGEMENTS 2026'!C848),"",'ENGAGEMENTS 2026'!K848)</f>
        <v/>
      </c>
      <c r="Q847" t="str">
        <f>IF($A847="","",IF(OR($E847="INFRUCTUEUX",$E847="ANNULE"),$A847&amp;"|"&amp;(COUNTIFS($A$2:$A847,$A847,$E$2:$E847,"INFRUCTUEUX")+COUNTIFS($A$2:$A847,$A847,$E$2:$E847,"ANNULE")),""))</f>
        <v/>
      </c>
    </row>
    <row r="848" spans="1:17" x14ac:dyDescent="0.25">
      <c r="A848" t="str">
        <f>IF(ISBLANK('ENGAGEMENTS 2026'!C849),"",IF('ENGAGEMENTS 2026'!C849="DTSI","DCT",'ENGAGEMENTS 2026'!C849))</f>
        <v/>
      </c>
      <c r="B848" t="str">
        <f>IF(ISBLANK('ENGAGEMENTS 2026'!C849),"",'ENGAGEMENTS 2026'!D849)</f>
        <v/>
      </c>
      <c r="C848" t="str">
        <f>IF(ISBLANK('ENGAGEMENTS 2026'!C849),"",'ENGAGEMENTS 2026'!E849)</f>
        <v/>
      </c>
      <c r="D848" t="str">
        <f>IF(ISBLANK('ENGAGEMENTS 2026'!C849),"",'ENGAGEMENTS 2026'!G849)</f>
        <v/>
      </c>
      <c r="E848" t="str">
        <f>IF(ISBLANK('ENGAGEMENTS 2026'!C849),"",'ENGAGEMENTS 2026'!I849)</f>
        <v/>
      </c>
      <c r="F848" t="str">
        <f>IF(ISBLANK('ENGAGEMENTS 2026'!C849),"",'ENGAGEMENTS 2026'!J849)</f>
        <v/>
      </c>
      <c r="G848" t="str">
        <f>IF(ISBLANK('ENGAGEMENTS 2026'!C849),"",'ENGAGEMENTS 2026'!M849)</f>
        <v/>
      </c>
      <c r="H848" t="str">
        <f>IF(ISBLANK('ENGAGEMENTS 2026'!C849),"",'ENGAGEMENTS 2026'!AF849)</f>
        <v/>
      </c>
      <c r="I848" t="str">
        <f>IF(ISBLANK('ENGAGEMENTS 2026'!C849),"",'ENGAGEMENTS 2026'!H849)</f>
        <v/>
      </c>
      <c r="J848" s="72" t="str">
        <f>IF(ISBLANK('ENGAGEMENTS 2026'!C849),"",IF(AND(OR($E848="INFRUCTUEUX",$E848="ANNULE"),$C848="AOO-M"),'ENGAGEMENTS 2026'!P849,IF($H848="EN COURS DE PREENGAGEMENT",'ENGAGEMENTS 2026'!O849,IF($H848="PREENGAGE",IF($E848="ATTRIBUE",'ENGAGEMENTS 2026'!AE849,'ENGAGEMENTS 2026'!O849),'ENGAGEMENTS 2026'!AE849))))</f>
        <v/>
      </c>
      <c r="K848" s="97" t="str">
        <f>IF(ISBLANK('ENGAGEMENTS 2026'!W849),"",'ENGAGEMENTS 2026'!W849)</f>
        <v/>
      </c>
      <c r="L848" s="73" t="str">
        <f t="shared" ca="1" si="26"/>
        <v/>
      </c>
      <c r="M848" t="str">
        <f t="shared" si="27"/>
        <v/>
      </c>
      <c r="N848" t="str">
        <f>IF(ISBLANK('ENGAGEMENTS 2026'!C849),"",'ENGAGEMENTS 2026'!L849)</f>
        <v/>
      </c>
      <c r="O848" t="str">
        <f>IF(ISBLANK('ENGAGEMENTS 2026'!C849),"",'ENGAGEMENTS 2026'!M849)</f>
        <v/>
      </c>
      <c r="P848" t="str">
        <f>IF(ISBLANK('ENGAGEMENTS 2026'!C849),"",'ENGAGEMENTS 2026'!K849)</f>
        <v/>
      </c>
      <c r="Q848" t="str">
        <f>IF($A848="","",IF(OR($E848="INFRUCTUEUX",$E848="ANNULE"),$A848&amp;"|"&amp;(COUNTIFS($A$2:$A848,$A848,$E$2:$E848,"INFRUCTUEUX")+COUNTIFS($A$2:$A848,$A848,$E$2:$E848,"ANNULE")),""))</f>
        <v/>
      </c>
    </row>
    <row r="849" spans="1:17" x14ac:dyDescent="0.25">
      <c r="A849" t="str">
        <f>IF(ISBLANK('ENGAGEMENTS 2026'!C850),"",IF('ENGAGEMENTS 2026'!C850="DTSI","DCT",'ENGAGEMENTS 2026'!C850))</f>
        <v/>
      </c>
      <c r="B849" t="str">
        <f>IF(ISBLANK('ENGAGEMENTS 2026'!C850),"",'ENGAGEMENTS 2026'!D850)</f>
        <v/>
      </c>
      <c r="C849" t="str">
        <f>IF(ISBLANK('ENGAGEMENTS 2026'!C850),"",'ENGAGEMENTS 2026'!E850)</f>
        <v/>
      </c>
      <c r="D849" t="str">
        <f>IF(ISBLANK('ENGAGEMENTS 2026'!C850),"",'ENGAGEMENTS 2026'!G850)</f>
        <v/>
      </c>
      <c r="E849" t="str">
        <f>IF(ISBLANK('ENGAGEMENTS 2026'!C850),"",'ENGAGEMENTS 2026'!I850)</f>
        <v/>
      </c>
      <c r="F849" t="str">
        <f>IF(ISBLANK('ENGAGEMENTS 2026'!C850),"",'ENGAGEMENTS 2026'!J850)</f>
        <v/>
      </c>
      <c r="G849" t="str">
        <f>IF(ISBLANK('ENGAGEMENTS 2026'!C850),"",'ENGAGEMENTS 2026'!M850)</f>
        <v/>
      </c>
      <c r="H849" t="str">
        <f>IF(ISBLANK('ENGAGEMENTS 2026'!C850),"",'ENGAGEMENTS 2026'!AF850)</f>
        <v/>
      </c>
      <c r="I849" t="str">
        <f>IF(ISBLANK('ENGAGEMENTS 2026'!C850),"",'ENGAGEMENTS 2026'!H850)</f>
        <v/>
      </c>
      <c r="J849" s="72" t="str">
        <f>IF(ISBLANK('ENGAGEMENTS 2026'!C850),"",IF(AND(OR($E849="INFRUCTUEUX",$E849="ANNULE"),$C849="AOO-M"),'ENGAGEMENTS 2026'!P850,IF($H849="EN COURS DE PREENGAGEMENT",'ENGAGEMENTS 2026'!O850,IF($H849="PREENGAGE",IF($E849="ATTRIBUE",'ENGAGEMENTS 2026'!AE850,'ENGAGEMENTS 2026'!O850),'ENGAGEMENTS 2026'!AE850))))</f>
        <v/>
      </c>
      <c r="K849" s="97" t="str">
        <f>IF(ISBLANK('ENGAGEMENTS 2026'!W850),"",'ENGAGEMENTS 2026'!W850)</f>
        <v/>
      </c>
      <c r="L849" s="73" t="str">
        <f t="shared" ca="1" si="26"/>
        <v/>
      </c>
      <c r="M849" t="str">
        <f t="shared" si="27"/>
        <v/>
      </c>
      <c r="N849" t="str">
        <f>IF(ISBLANK('ENGAGEMENTS 2026'!C850),"",'ENGAGEMENTS 2026'!L850)</f>
        <v/>
      </c>
      <c r="O849" t="str">
        <f>IF(ISBLANK('ENGAGEMENTS 2026'!C850),"",'ENGAGEMENTS 2026'!M850)</f>
        <v/>
      </c>
      <c r="P849" t="str">
        <f>IF(ISBLANK('ENGAGEMENTS 2026'!C850),"",'ENGAGEMENTS 2026'!K850)</f>
        <v/>
      </c>
      <c r="Q849" t="str">
        <f>IF($A849="","",IF(OR($E849="INFRUCTUEUX",$E849="ANNULE"),$A849&amp;"|"&amp;(COUNTIFS($A$2:$A849,$A849,$E$2:$E849,"INFRUCTUEUX")+COUNTIFS($A$2:$A849,$A849,$E$2:$E849,"ANNULE")),""))</f>
        <v/>
      </c>
    </row>
    <row r="850" spans="1:17" x14ac:dyDescent="0.25">
      <c r="A850" t="str">
        <f>IF(ISBLANK('ENGAGEMENTS 2026'!C851),"",IF('ENGAGEMENTS 2026'!C851="DTSI","DCT",'ENGAGEMENTS 2026'!C851))</f>
        <v/>
      </c>
      <c r="B850" t="str">
        <f>IF(ISBLANK('ENGAGEMENTS 2026'!C851),"",'ENGAGEMENTS 2026'!D851)</f>
        <v/>
      </c>
      <c r="C850" t="str">
        <f>IF(ISBLANK('ENGAGEMENTS 2026'!C851),"",'ENGAGEMENTS 2026'!E851)</f>
        <v/>
      </c>
      <c r="D850" t="str">
        <f>IF(ISBLANK('ENGAGEMENTS 2026'!C851),"",'ENGAGEMENTS 2026'!G851)</f>
        <v/>
      </c>
      <c r="E850" t="str">
        <f>IF(ISBLANK('ENGAGEMENTS 2026'!C851),"",'ENGAGEMENTS 2026'!I851)</f>
        <v/>
      </c>
      <c r="F850" t="str">
        <f>IF(ISBLANK('ENGAGEMENTS 2026'!C851),"",'ENGAGEMENTS 2026'!J851)</f>
        <v/>
      </c>
      <c r="G850" t="str">
        <f>IF(ISBLANK('ENGAGEMENTS 2026'!C851),"",'ENGAGEMENTS 2026'!M851)</f>
        <v/>
      </c>
      <c r="H850" t="str">
        <f>IF(ISBLANK('ENGAGEMENTS 2026'!C851),"",'ENGAGEMENTS 2026'!AF851)</f>
        <v/>
      </c>
      <c r="I850" t="str">
        <f>IF(ISBLANK('ENGAGEMENTS 2026'!C851),"",'ENGAGEMENTS 2026'!H851)</f>
        <v/>
      </c>
      <c r="J850" s="72" t="str">
        <f>IF(ISBLANK('ENGAGEMENTS 2026'!C851),"",IF(AND(OR($E850="INFRUCTUEUX",$E850="ANNULE"),$C850="AOO-M"),'ENGAGEMENTS 2026'!P851,IF($H850="EN COURS DE PREENGAGEMENT",'ENGAGEMENTS 2026'!O851,IF($H850="PREENGAGE",IF($E850="ATTRIBUE",'ENGAGEMENTS 2026'!AE851,'ENGAGEMENTS 2026'!O851),'ENGAGEMENTS 2026'!AE851))))</f>
        <v/>
      </c>
      <c r="K850" s="97" t="str">
        <f>IF(ISBLANK('ENGAGEMENTS 2026'!W851),"",'ENGAGEMENTS 2026'!W851)</f>
        <v/>
      </c>
      <c r="L850" s="73" t="str">
        <f t="shared" ca="1" si="26"/>
        <v/>
      </c>
      <c r="M850" t="str">
        <f t="shared" si="27"/>
        <v/>
      </c>
      <c r="N850" t="str">
        <f>IF(ISBLANK('ENGAGEMENTS 2026'!C851),"",'ENGAGEMENTS 2026'!L851)</f>
        <v/>
      </c>
      <c r="O850" t="str">
        <f>IF(ISBLANK('ENGAGEMENTS 2026'!C851),"",'ENGAGEMENTS 2026'!M851)</f>
        <v/>
      </c>
      <c r="P850" t="str">
        <f>IF(ISBLANK('ENGAGEMENTS 2026'!C851),"",'ENGAGEMENTS 2026'!K851)</f>
        <v/>
      </c>
      <c r="Q850" t="str">
        <f>IF($A850="","",IF(OR($E850="INFRUCTUEUX",$E850="ANNULE"),$A850&amp;"|"&amp;(COUNTIFS($A$2:$A850,$A850,$E$2:$E850,"INFRUCTUEUX")+COUNTIFS($A$2:$A850,$A850,$E$2:$E850,"ANNULE")),""))</f>
        <v/>
      </c>
    </row>
    <row r="851" spans="1:17" x14ac:dyDescent="0.25">
      <c r="A851" t="str">
        <f>IF(ISBLANK('ENGAGEMENTS 2026'!C852),"",IF('ENGAGEMENTS 2026'!C852="DTSI","DCT",'ENGAGEMENTS 2026'!C852))</f>
        <v/>
      </c>
      <c r="B851" t="str">
        <f>IF(ISBLANK('ENGAGEMENTS 2026'!C852),"",'ENGAGEMENTS 2026'!D852)</f>
        <v/>
      </c>
      <c r="C851" t="str">
        <f>IF(ISBLANK('ENGAGEMENTS 2026'!C852),"",'ENGAGEMENTS 2026'!E852)</f>
        <v/>
      </c>
      <c r="D851" t="str">
        <f>IF(ISBLANK('ENGAGEMENTS 2026'!C852),"",'ENGAGEMENTS 2026'!G852)</f>
        <v/>
      </c>
      <c r="E851" t="str">
        <f>IF(ISBLANK('ENGAGEMENTS 2026'!C852),"",'ENGAGEMENTS 2026'!I852)</f>
        <v/>
      </c>
      <c r="F851" t="str">
        <f>IF(ISBLANK('ENGAGEMENTS 2026'!C852),"",'ENGAGEMENTS 2026'!J852)</f>
        <v/>
      </c>
      <c r="G851" t="str">
        <f>IF(ISBLANK('ENGAGEMENTS 2026'!C852),"",'ENGAGEMENTS 2026'!M852)</f>
        <v/>
      </c>
      <c r="H851" t="str">
        <f>IF(ISBLANK('ENGAGEMENTS 2026'!C852),"",'ENGAGEMENTS 2026'!AF852)</f>
        <v/>
      </c>
      <c r="I851" t="str">
        <f>IF(ISBLANK('ENGAGEMENTS 2026'!C852),"",'ENGAGEMENTS 2026'!H852)</f>
        <v/>
      </c>
      <c r="J851" s="72" t="str">
        <f>IF(ISBLANK('ENGAGEMENTS 2026'!C852),"",IF(AND(OR($E851="INFRUCTUEUX",$E851="ANNULE"),$C851="AOO-M"),'ENGAGEMENTS 2026'!P852,IF($H851="EN COURS DE PREENGAGEMENT",'ENGAGEMENTS 2026'!O852,IF($H851="PREENGAGE",IF($E851="ATTRIBUE",'ENGAGEMENTS 2026'!AE852,'ENGAGEMENTS 2026'!O852),'ENGAGEMENTS 2026'!AE852))))</f>
        <v/>
      </c>
      <c r="K851" s="97" t="str">
        <f>IF(ISBLANK('ENGAGEMENTS 2026'!W852),"",'ENGAGEMENTS 2026'!W852)</f>
        <v/>
      </c>
      <c r="L851" s="73" t="str">
        <f t="shared" ca="1" si="26"/>
        <v/>
      </c>
      <c r="M851" t="str">
        <f t="shared" si="27"/>
        <v/>
      </c>
      <c r="N851" t="str">
        <f>IF(ISBLANK('ENGAGEMENTS 2026'!C852),"",'ENGAGEMENTS 2026'!L852)</f>
        <v/>
      </c>
      <c r="O851" t="str">
        <f>IF(ISBLANK('ENGAGEMENTS 2026'!C852),"",'ENGAGEMENTS 2026'!M852)</f>
        <v/>
      </c>
      <c r="P851" t="str">
        <f>IF(ISBLANK('ENGAGEMENTS 2026'!C852),"",'ENGAGEMENTS 2026'!K852)</f>
        <v/>
      </c>
      <c r="Q851" t="str">
        <f>IF($A851="","",IF(OR($E851="INFRUCTUEUX",$E851="ANNULE"),$A851&amp;"|"&amp;(COUNTIFS($A$2:$A851,$A851,$E$2:$E851,"INFRUCTUEUX")+COUNTIFS($A$2:$A851,$A851,$E$2:$E851,"ANNULE")),""))</f>
        <v/>
      </c>
    </row>
    <row r="852" spans="1:17" x14ac:dyDescent="0.25">
      <c r="A852" t="str">
        <f>IF(ISBLANK('ENGAGEMENTS 2026'!C853),"",IF('ENGAGEMENTS 2026'!C853="DTSI","DCT",'ENGAGEMENTS 2026'!C853))</f>
        <v/>
      </c>
      <c r="B852" t="str">
        <f>IF(ISBLANK('ENGAGEMENTS 2026'!C853),"",'ENGAGEMENTS 2026'!D853)</f>
        <v/>
      </c>
      <c r="C852" t="str">
        <f>IF(ISBLANK('ENGAGEMENTS 2026'!C853),"",'ENGAGEMENTS 2026'!E853)</f>
        <v/>
      </c>
      <c r="D852" t="str">
        <f>IF(ISBLANK('ENGAGEMENTS 2026'!C853),"",'ENGAGEMENTS 2026'!G853)</f>
        <v/>
      </c>
      <c r="E852" t="str">
        <f>IF(ISBLANK('ENGAGEMENTS 2026'!C853),"",'ENGAGEMENTS 2026'!I853)</f>
        <v/>
      </c>
      <c r="F852" t="str">
        <f>IF(ISBLANK('ENGAGEMENTS 2026'!C853),"",'ENGAGEMENTS 2026'!J853)</f>
        <v/>
      </c>
      <c r="G852" t="str">
        <f>IF(ISBLANK('ENGAGEMENTS 2026'!C853),"",'ENGAGEMENTS 2026'!M853)</f>
        <v/>
      </c>
      <c r="H852" t="str">
        <f>IF(ISBLANK('ENGAGEMENTS 2026'!C853),"",'ENGAGEMENTS 2026'!AF853)</f>
        <v/>
      </c>
      <c r="I852" t="str">
        <f>IF(ISBLANK('ENGAGEMENTS 2026'!C853),"",'ENGAGEMENTS 2026'!H853)</f>
        <v/>
      </c>
      <c r="J852" s="72" t="str">
        <f>IF(ISBLANK('ENGAGEMENTS 2026'!C853),"",IF(AND(OR($E852="INFRUCTUEUX",$E852="ANNULE"),$C852="AOO-M"),'ENGAGEMENTS 2026'!P853,IF($H852="EN COURS DE PREENGAGEMENT",'ENGAGEMENTS 2026'!O853,IF($H852="PREENGAGE",IF($E852="ATTRIBUE",'ENGAGEMENTS 2026'!AE853,'ENGAGEMENTS 2026'!O853),'ENGAGEMENTS 2026'!AE853))))</f>
        <v/>
      </c>
      <c r="K852" s="97" t="str">
        <f>IF(ISBLANK('ENGAGEMENTS 2026'!W853),"",'ENGAGEMENTS 2026'!W853)</f>
        <v/>
      </c>
      <c r="L852" s="73" t="str">
        <f t="shared" ca="1" si="26"/>
        <v/>
      </c>
      <c r="M852" t="str">
        <f t="shared" si="27"/>
        <v/>
      </c>
      <c r="N852" t="str">
        <f>IF(ISBLANK('ENGAGEMENTS 2026'!C853),"",'ENGAGEMENTS 2026'!L853)</f>
        <v/>
      </c>
      <c r="O852" t="str">
        <f>IF(ISBLANK('ENGAGEMENTS 2026'!C853),"",'ENGAGEMENTS 2026'!M853)</f>
        <v/>
      </c>
      <c r="P852" t="str">
        <f>IF(ISBLANK('ENGAGEMENTS 2026'!C853),"",'ENGAGEMENTS 2026'!K853)</f>
        <v/>
      </c>
      <c r="Q852" t="str">
        <f>IF($A852="","",IF(OR($E852="INFRUCTUEUX",$E852="ANNULE"),$A852&amp;"|"&amp;(COUNTIFS($A$2:$A852,$A852,$E$2:$E852,"INFRUCTUEUX")+COUNTIFS($A$2:$A852,$A852,$E$2:$E852,"ANNULE")),""))</f>
        <v/>
      </c>
    </row>
    <row r="853" spans="1:17" x14ac:dyDescent="0.25">
      <c r="A853" t="str">
        <f>IF(ISBLANK('ENGAGEMENTS 2026'!C854),"",IF('ENGAGEMENTS 2026'!C854="DTSI","DCT",'ENGAGEMENTS 2026'!C854))</f>
        <v/>
      </c>
      <c r="B853" t="str">
        <f>IF(ISBLANK('ENGAGEMENTS 2026'!C854),"",'ENGAGEMENTS 2026'!D854)</f>
        <v/>
      </c>
      <c r="C853" t="str">
        <f>IF(ISBLANK('ENGAGEMENTS 2026'!C854),"",'ENGAGEMENTS 2026'!E854)</f>
        <v/>
      </c>
      <c r="D853" t="str">
        <f>IF(ISBLANK('ENGAGEMENTS 2026'!C854),"",'ENGAGEMENTS 2026'!G854)</f>
        <v/>
      </c>
      <c r="E853" t="str">
        <f>IF(ISBLANK('ENGAGEMENTS 2026'!C854),"",'ENGAGEMENTS 2026'!I854)</f>
        <v/>
      </c>
      <c r="F853" t="str">
        <f>IF(ISBLANK('ENGAGEMENTS 2026'!C854),"",'ENGAGEMENTS 2026'!J854)</f>
        <v/>
      </c>
      <c r="G853" t="str">
        <f>IF(ISBLANK('ENGAGEMENTS 2026'!C854),"",'ENGAGEMENTS 2026'!M854)</f>
        <v/>
      </c>
      <c r="H853" t="str">
        <f>IF(ISBLANK('ENGAGEMENTS 2026'!C854),"",'ENGAGEMENTS 2026'!AF854)</f>
        <v/>
      </c>
      <c r="I853" t="str">
        <f>IF(ISBLANK('ENGAGEMENTS 2026'!C854),"",'ENGAGEMENTS 2026'!H854)</f>
        <v/>
      </c>
      <c r="J853" s="72" t="str">
        <f>IF(ISBLANK('ENGAGEMENTS 2026'!C854),"",IF(AND(OR($E853="INFRUCTUEUX",$E853="ANNULE"),$C853="AOO-M"),'ENGAGEMENTS 2026'!P854,IF($H853="EN COURS DE PREENGAGEMENT",'ENGAGEMENTS 2026'!O854,IF($H853="PREENGAGE",IF($E853="ATTRIBUE",'ENGAGEMENTS 2026'!AE854,'ENGAGEMENTS 2026'!O854),'ENGAGEMENTS 2026'!AE854))))</f>
        <v/>
      </c>
      <c r="K853" s="97" t="str">
        <f>IF(ISBLANK('ENGAGEMENTS 2026'!W854),"",'ENGAGEMENTS 2026'!W854)</f>
        <v/>
      </c>
      <c r="L853" s="73" t="str">
        <f t="shared" ca="1" si="26"/>
        <v/>
      </c>
      <c r="M853" t="str">
        <f t="shared" si="27"/>
        <v/>
      </c>
      <c r="N853" t="str">
        <f>IF(ISBLANK('ENGAGEMENTS 2026'!C854),"",'ENGAGEMENTS 2026'!L854)</f>
        <v/>
      </c>
      <c r="O853" t="str">
        <f>IF(ISBLANK('ENGAGEMENTS 2026'!C854),"",'ENGAGEMENTS 2026'!M854)</f>
        <v/>
      </c>
      <c r="P853" t="str">
        <f>IF(ISBLANK('ENGAGEMENTS 2026'!C854),"",'ENGAGEMENTS 2026'!K854)</f>
        <v/>
      </c>
      <c r="Q853" t="str">
        <f>IF($A853="","",IF(OR($E853="INFRUCTUEUX",$E853="ANNULE"),$A853&amp;"|"&amp;(COUNTIFS($A$2:$A853,$A853,$E$2:$E853,"INFRUCTUEUX")+COUNTIFS($A$2:$A853,$A853,$E$2:$E853,"ANNULE")),""))</f>
        <v/>
      </c>
    </row>
    <row r="854" spans="1:17" x14ac:dyDescent="0.25">
      <c r="A854" t="str">
        <f>IF(ISBLANK('ENGAGEMENTS 2026'!C855),"",IF('ENGAGEMENTS 2026'!C855="DTSI","DCT",'ENGAGEMENTS 2026'!C855))</f>
        <v/>
      </c>
      <c r="B854" t="str">
        <f>IF(ISBLANK('ENGAGEMENTS 2026'!C855),"",'ENGAGEMENTS 2026'!D855)</f>
        <v/>
      </c>
      <c r="C854" t="str">
        <f>IF(ISBLANK('ENGAGEMENTS 2026'!C855),"",'ENGAGEMENTS 2026'!E855)</f>
        <v/>
      </c>
      <c r="D854" t="str">
        <f>IF(ISBLANK('ENGAGEMENTS 2026'!C855),"",'ENGAGEMENTS 2026'!G855)</f>
        <v/>
      </c>
      <c r="E854" t="str">
        <f>IF(ISBLANK('ENGAGEMENTS 2026'!C855),"",'ENGAGEMENTS 2026'!I855)</f>
        <v/>
      </c>
      <c r="F854" t="str">
        <f>IF(ISBLANK('ENGAGEMENTS 2026'!C855),"",'ENGAGEMENTS 2026'!J855)</f>
        <v/>
      </c>
      <c r="G854" t="str">
        <f>IF(ISBLANK('ENGAGEMENTS 2026'!C855),"",'ENGAGEMENTS 2026'!M855)</f>
        <v/>
      </c>
      <c r="H854" t="str">
        <f>IF(ISBLANK('ENGAGEMENTS 2026'!C855),"",'ENGAGEMENTS 2026'!AF855)</f>
        <v/>
      </c>
      <c r="I854" t="str">
        <f>IF(ISBLANK('ENGAGEMENTS 2026'!C855),"",'ENGAGEMENTS 2026'!H855)</f>
        <v/>
      </c>
      <c r="J854" s="72" t="str">
        <f>IF(ISBLANK('ENGAGEMENTS 2026'!C855),"",IF(AND(OR($E854="INFRUCTUEUX",$E854="ANNULE"),$C854="AOO-M"),'ENGAGEMENTS 2026'!P855,IF($H854="EN COURS DE PREENGAGEMENT",'ENGAGEMENTS 2026'!O855,IF($H854="PREENGAGE",IF($E854="ATTRIBUE",'ENGAGEMENTS 2026'!AE855,'ENGAGEMENTS 2026'!O855),'ENGAGEMENTS 2026'!AE855))))</f>
        <v/>
      </c>
      <c r="K854" s="97" t="str">
        <f>IF(ISBLANK('ENGAGEMENTS 2026'!W855),"",'ENGAGEMENTS 2026'!W855)</f>
        <v/>
      </c>
      <c r="L854" s="73" t="str">
        <f t="shared" ca="1" si="26"/>
        <v/>
      </c>
      <c r="M854" t="str">
        <f t="shared" si="27"/>
        <v/>
      </c>
      <c r="N854" t="str">
        <f>IF(ISBLANK('ENGAGEMENTS 2026'!C855),"",'ENGAGEMENTS 2026'!L855)</f>
        <v/>
      </c>
      <c r="O854" t="str">
        <f>IF(ISBLANK('ENGAGEMENTS 2026'!C855),"",'ENGAGEMENTS 2026'!M855)</f>
        <v/>
      </c>
      <c r="P854" t="str">
        <f>IF(ISBLANK('ENGAGEMENTS 2026'!C855),"",'ENGAGEMENTS 2026'!K855)</f>
        <v/>
      </c>
      <c r="Q854" t="str">
        <f>IF($A854="","",IF(OR($E854="INFRUCTUEUX",$E854="ANNULE"),$A854&amp;"|"&amp;(COUNTIFS($A$2:$A854,$A854,$E$2:$E854,"INFRUCTUEUX")+COUNTIFS($A$2:$A854,$A854,$E$2:$E854,"ANNULE")),""))</f>
        <v/>
      </c>
    </row>
    <row r="855" spans="1:17" x14ac:dyDescent="0.25">
      <c r="A855" t="str">
        <f>IF(ISBLANK('ENGAGEMENTS 2026'!C856),"",IF('ENGAGEMENTS 2026'!C856="DTSI","DCT",'ENGAGEMENTS 2026'!C856))</f>
        <v/>
      </c>
      <c r="B855" t="str">
        <f>IF(ISBLANK('ENGAGEMENTS 2026'!C856),"",'ENGAGEMENTS 2026'!D856)</f>
        <v/>
      </c>
      <c r="C855" t="str">
        <f>IF(ISBLANK('ENGAGEMENTS 2026'!C856),"",'ENGAGEMENTS 2026'!E856)</f>
        <v/>
      </c>
      <c r="D855" t="str">
        <f>IF(ISBLANK('ENGAGEMENTS 2026'!C856),"",'ENGAGEMENTS 2026'!G856)</f>
        <v/>
      </c>
      <c r="E855" t="str">
        <f>IF(ISBLANK('ENGAGEMENTS 2026'!C856),"",'ENGAGEMENTS 2026'!I856)</f>
        <v/>
      </c>
      <c r="F855" t="str">
        <f>IF(ISBLANK('ENGAGEMENTS 2026'!C856),"",'ENGAGEMENTS 2026'!J856)</f>
        <v/>
      </c>
      <c r="G855" t="str">
        <f>IF(ISBLANK('ENGAGEMENTS 2026'!C856),"",'ENGAGEMENTS 2026'!M856)</f>
        <v/>
      </c>
      <c r="H855" t="str">
        <f>IF(ISBLANK('ENGAGEMENTS 2026'!C856),"",'ENGAGEMENTS 2026'!AF856)</f>
        <v/>
      </c>
      <c r="I855" t="str">
        <f>IF(ISBLANK('ENGAGEMENTS 2026'!C856),"",'ENGAGEMENTS 2026'!H856)</f>
        <v/>
      </c>
      <c r="J855" s="72" t="str">
        <f>IF(ISBLANK('ENGAGEMENTS 2026'!C856),"",IF(AND(OR($E855="INFRUCTUEUX",$E855="ANNULE"),$C855="AOO-M"),'ENGAGEMENTS 2026'!P856,IF($H855="EN COURS DE PREENGAGEMENT",'ENGAGEMENTS 2026'!O856,IF($H855="PREENGAGE",IF($E855="ATTRIBUE",'ENGAGEMENTS 2026'!AE856,'ENGAGEMENTS 2026'!O856),'ENGAGEMENTS 2026'!AE856))))</f>
        <v/>
      </c>
      <c r="K855" s="97" t="str">
        <f>IF(ISBLANK('ENGAGEMENTS 2026'!W856),"",'ENGAGEMENTS 2026'!W856)</f>
        <v/>
      </c>
      <c r="L855" s="73" t="str">
        <f t="shared" ca="1" si="26"/>
        <v/>
      </c>
      <c r="M855" t="str">
        <f t="shared" si="27"/>
        <v/>
      </c>
      <c r="N855" t="str">
        <f>IF(ISBLANK('ENGAGEMENTS 2026'!C856),"",'ENGAGEMENTS 2026'!L856)</f>
        <v/>
      </c>
      <c r="O855" t="str">
        <f>IF(ISBLANK('ENGAGEMENTS 2026'!C856),"",'ENGAGEMENTS 2026'!M856)</f>
        <v/>
      </c>
      <c r="P855" t="str">
        <f>IF(ISBLANK('ENGAGEMENTS 2026'!C856),"",'ENGAGEMENTS 2026'!K856)</f>
        <v/>
      </c>
      <c r="Q855" t="str">
        <f>IF($A855="","",IF(OR($E855="INFRUCTUEUX",$E855="ANNULE"),$A855&amp;"|"&amp;(COUNTIFS($A$2:$A855,$A855,$E$2:$E855,"INFRUCTUEUX")+COUNTIFS($A$2:$A855,$A855,$E$2:$E855,"ANNULE")),""))</f>
        <v/>
      </c>
    </row>
    <row r="856" spans="1:17" x14ac:dyDescent="0.25">
      <c r="A856" t="str">
        <f>IF(ISBLANK('ENGAGEMENTS 2026'!C857),"",IF('ENGAGEMENTS 2026'!C857="DTSI","DCT",'ENGAGEMENTS 2026'!C857))</f>
        <v/>
      </c>
      <c r="B856" t="str">
        <f>IF(ISBLANK('ENGAGEMENTS 2026'!C857),"",'ENGAGEMENTS 2026'!D857)</f>
        <v/>
      </c>
      <c r="C856" t="str">
        <f>IF(ISBLANK('ENGAGEMENTS 2026'!C857),"",'ENGAGEMENTS 2026'!E857)</f>
        <v/>
      </c>
      <c r="D856" t="str">
        <f>IF(ISBLANK('ENGAGEMENTS 2026'!C857),"",'ENGAGEMENTS 2026'!G857)</f>
        <v/>
      </c>
      <c r="E856" t="str">
        <f>IF(ISBLANK('ENGAGEMENTS 2026'!C857),"",'ENGAGEMENTS 2026'!I857)</f>
        <v/>
      </c>
      <c r="F856" t="str">
        <f>IF(ISBLANK('ENGAGEMENTS 2026'!C857),"",'ENGAGEMENTS 2026'!J857)</f>
        <v/>
      </c>
      <c r="G856" t="str">
        <f>IF(ISBLANK('ENGAGEMENTS 2026'!C857),"",'ENGAGEMENTS 2026'!M857)</f>
        <v/>
      </c>
      <c r="H856" t="str">
        <f>IF(ISBLANK('ENGAGEMENTS 2026'!C857),"",'ENGAGEMENTS 2026'!AF857)</f>
        <v/>
      </c>
      <c r="I856" t="str">
        <f>IF(ISBLANK('ENGAGEMENTS 2026'!C857),"",'ENGAGEMENTS 2026'!H857)</f>
        <v/>
      </c>
      <c r="J856" s="72" t="str">
        <f>IF(ISBLANK('ENGAGEMENTS 2026'!C857),"",IF(AND(OR($E856="INFRUCTUEUX",$E856="ANNULE"),$C856="AOO-M"),'ENGAGEMENTS 2026'!P857,IF($H856="EN COURS DE PREENGAGEMENT",'ENGAGEMENTS 2026'!O857,IF($H856="PREENGAGE",IF($E856="ATTRIBUE",'ENGAGEMENTS 2026'!AE857,'ENGAGEMENTS 2026'!O857),'ENGAGEMENTS 2026'!AE857))))</f>
        <v/>
      </c>
      <c r="K856" s="97" t="str">
        <f>IF(ISBLANK('ENGAGEMENTS 2026'!W857),"",'ENGAGEMENTS 2026'!W857)</f>
        <v/>
      </c>
      <c r="L856" s="73" t="str">
        <f t="shared" ca="1" si="26"/>
        <v/>
      </c>
      <c r="M856" t="str">
        <f t="shared" si="27"/>
        <v/>
      </c>
      <c r="N856" t="str">
        <f>IF(ISBLANK('ENGAGEMENTS 2026'!C857),"",'ENGAGEMENTS 2026'!L857)</f>
        <v/>
      </c>
      <c r="O856" t="str">
        <f>IF(ISBLANK('ENGAGEMENTS 2026'!C857),"",'ENGAGEMENTS 2026'!M857)</f>
        <v/>
      </c>
      <c r="P856" t="str">
        <f>IF(ISBLANK('ENGAGEMENTS 2026'!C857),"",'ENGAGEMENTS 2026'!K857)</f>
        <v/>
      </c>
      <c r="Q856" t="str">
        <f>IF($A856="","",IF(OR($E856="INFRUCTUEUX",$E856="ANNULE"),$A856&amp;"|"&amp;(COUNTIFS($A$2:$A856,$A856,$E$2:$E856,"INFRUCTUEUX")+COUNTIFS($A$2:$A856,$A856,$E$2:$E856,"ANNULE")),""))</f>
        <v/>
      </c>
    </row>
    <row r="857" spans="1:17" x14ac:dyDescent="0.25">
      <c r="A857" t="str">
        <f>IF(ISBLANK('ENGAGEMENTS 2026'!C858),"",IF('ENGAGEMENTS 2026'!C858="DTSI","DCT",'ENGAGEMENTS 2026'!C858))</f>
        <v/>
      </c>
      <c r="B857" t="str">
        <f>IF(ISBLANK('ENGAGEMENTS 2026'!C858),"",'ENGAGEMENTS 2026'!D858)</f>
        <v/>
      </c>
      <c r="C857" t="str">
        <f>IF(ISBLANK('ENGAGEMENTS 2026'!C858),"",'ENGAGEMENTS 2026'!E858)</f>
        <v/>
      </c>
      <c r="D857" t="str">
        <f>IF(ISBLANK('ENGAGEMENTS 2026'!C858),"",'ENGAGEMENTS 2026'!G858)</f>
        <v/>
      </c>
      <c r="E857" t="str">
        <f>IF(ISBLANK('ENGAGEMENTS 2026'!C858),"",'ENGAGEMENTS 2026'!I858)</f>
        <v/>
      </c>
      <c r="F857" t="str">
        <f>IF(ISBLANK('ENGAGEMENTS 2026'!C858),"",'ENGAGEMENTS 2026'!J858)</f>
        <v/>
      </c>
      <c r="G857" t="str">
        <f>IF(ISBLANK('ENGAGEMENTS 2026'!C858),"",'ENGAGEMENTS 2026'!M858)</f>
        <v/>
      </c>
      <c r="H857" t="str">
        <f>IF(ISBLANK('ENGAGEMENTS 2026'!C858),"",'ENGAGEMENTS 2026'!AF858)</f>
        <v/>
      </c>
      <c r="I857" t="str">
        <f>IF(ISBLANK('ENGAGEMENTS 2026'!C858),"",'ENGAGEMENTS 2026'!H858)</f>
        <v/>
      </c>
      <c r="J857" s="72" t="str">
        <f>IF(ISBLANK('ENGAGEMENTS 2026'!C858),"",IF(AND(OR($E857="INFRUCTUEUX",$E857="ANNULE"),$C857="AOO-M"),'ENGAGEMENTS 2026'!P858,IF($H857="EN COURS DE PREENGAGEMENT",'ENGAGEMENTS 2026'!O858,IF($H857="PREENGAGE",IF($E857="ATTRIBUE",'ENGAGEMENTS 2026'!AE858,'ENGAGEMENTS 2026'!O858),'ENGAGEMENTS 2026'!AE858))))</f>
        <v/>
      </c>
      <c r="K857" s="97" t="str">
        <f>IF(ISBLANK('ENGAGEMENTS 2026'!W858),"",'ENGAGEMENTS 2026'!W858)</f>
        <v/>
      </c>
      <c r="L857" s="73" t="str">
        <f t="shared" ca="1" si="26"/>
        <v/>
      </c>
      <c r="M857" t="str">
        <f t="shared" si="27"/>
        <v/>
      </c>
      <c r="N857" t="str">
        <f>IF(ISBLANK('ENGAGEMENTS 2026'!C858),"",'ENGAGEMENTS 2026'!L858)</f>
        <v/>
      </c>
      <c r="O857" t="str">
        <f>IF(ISBLANK('ENGAGEMENTS 2026'!C858),"",'ENGAGEMENTS 2026'!M858)</f>
        <v/>
      </c>
      <c r="P857" t="str">
        <f>IF(ISBLANK('ENGAGEMENTS 2026'!C858),"",'ENGAGEMENTS 2026'!K858)</f>
        <v/>
      </c>
      <c r="Q857" t="str">
        <f>IF($A857="","",IF(OR($E857="INFRUCTUEUX",$E857="ANNULE"),$A857&amp;"|"&amp;(COUNTIFS($A$2:$A857,$A857,$E$2:$E857,"INFRUCTUEUX")+COUNTIFS($A$2:$A857,$A857,$E$2:$E857,"ANNULE")),""))</f>
        <v/>
      </c>
    </row>
    <row r="858" spans="1:17" x14ac:dyDescent="0.25">
      <c r="A858" t="str">
        <f>IF(ISBLANK('ENGAGEMENTS 2026'!C859),"",IF('ENGAGEMENTS 2026'!C859="DTSI","DCT",'ENGAGEMENTS 2026'!C859))</f>
        <v/>
      </c>
      <c r="B858" t="str">
        <f>IF(ISBLANK('ENGAGEMENTS 2026'!C859),"",'ENGAGEMENTS 2026'!D859)</f>
        <v/>
      </c>
      <c r="C858" t="str">
        <f>IF(ISBLANK('ENGAGEMENTS 2026'!C859),"",'ENGAGEMENTS 2026'!E859)</f>
        <v/>
      </c>
      <c r="D858" t="str">
        <f>IF(ISBLANK('ENGAGEMENTS 2026'!C859),"",'ENGAGEMENTS 2026'!G859)</f>
        <v/>
      </c>
      <c r="E858" t="str">
        <f>IF(ISBLANK('ENGAGEMENTS 2026'!C859),"",'ENGAGEMENTS 2026'!I859)</f>
        <v/>
      </c>
      <c r="F858" t="str">
        <f>IF(ISBLANK('ENGAGEMENTS 2026'!C859),"",'ENGAGEMENTS 2026'!J859)</f>
        <v/>
      </c>
      <c r="G858" t="str">
        <f>IF(ISBLANK('ENGAGEMENTS 2026'!C859),"",'ENGAGEMENTS 2026'!M859)</f>
        <v/>
      </c>
      <c r="H858" t="str">
        <f>IF(ISBLANK('ENGAGEMENTS 2026'!C859),"",'ENGAGEMENTS 2026'!AF859)</f>
        <v/>
      </c>
      <c r="I858" t="str">
        <f>IF(ISBLANK('ENGAGEMENTS 2026'!C859),"",'ENGAGEMENTS 2026'!H859)</f>
        <v/>
      </c>
      <c r="J858" s="72" t="str">
        <f>IF(ISBLANK('ENGAGEMENTS 2026'!C859),"",IF(AND(OR($E858="INFRUCTUEUX",$E858="ANNULE"),$C858="AOO-M"),'ENGAGEMENTS 2026'!P859,IF($H858="EN COURS DE PREENGAGEMENT",'ENGAGEMENTS 2026'!O859,IF($H858="PREENGAGE",IF($E858="ATTRIBUE",'ENGAGEMENTS 2026'!AE859,'ENGAGEMENTS 2026'!O859),'ENGAGEMENTS 2026'!AE859))))</f>
        <v/>
      </c>
      <c r="K858" s="97" t="str">
        <f>IF(ISBLANK('ENGAGEMENTS 2026'!W859),"",'ENGAGEMENTS 2026'!W859)</f>
        <v/>
      </c>
      <c r="L858" s="73" t="str">
        <f t="shared" ca="1" si="26"/>
        <v/>
      </c>
      <c r="M858" t="str">
        <f t="shared" si="27"/>
        <v/>
      </c>
      <c r="N858" t="str">
        <f>IF(ISBLANK('ENGAGEMENTS 2026'!C859),"",'ENGAGEMENTS 2026'!L859)</f>
        <v/>
      </c>
      <c r="O858" t="str">
        <f>IF(ISBLANK('ENGAGEMENTS 2026'!C859),"",'ENGAGEMENTS 2026'!M859)</f>
        <v/>
      </c>
      <c r="P858" t="str">
        <f>IF(ISBLANK('ENGAGEMENTS 2026'!C859),"",'ENGAGEMENTS 2026'!K859)</f>
        <v/>
      </c>
      <c r="Q858" t="str">
        <f>IF($A858="","",IF(OR($E858="INFRUCTUEUX",$E858="ANNULE"),$A858&amp;"|"&amp;(COUNTIFS($A$2:$A858,$A858,$E$2:$E858,"INFRUCTUEUX")+COUNTIFS($A$2:$A858,$A858,$E$2:$E858,"ANNULE")),""))</f>
        <v/>
      </c>
    </row>
    <row r="859" spans="1:17" x14ac:dyDescent="0.25">
      <c r="A859" t="str">
        <f>IF(ISBLANK('ENGAGEMENTS 2026'!C860),"",IF('ENGAGEMENTS 2026'!C860="DTSI","DCT",'ENGAGEMENTS 2026'!C860))</f>
        <v/>
      </c>
      <c r="B859" t="str">
        <f>IF(ISBLANK('ENGAGEMENTS 2026'!C860),"",'ENGAGEMENTS 2026'!D860)</f>
        <v/>
      </c>
      <c r="C859" t="str">
        <f>IF(ISBLANK('ENGAGEMENTS 2026'!C860),"",'ENGAGEMENTS 2026'!E860)</f>
        <v/>
      </c>
      <c r="D859" t="str">
        <f>IF(ISBLANK('ENGAGEMENTS 2026'!C860),"",'ENGAGEMENTS 2026'!G860)</f>
        <v/>
      </c>
      <c r="E859" t="str">
        <f>IF(ISBLANK('ENGAGEMENTS 2026'!C860),"",'ENGAGEMENTS 2026'!I860)</f>
        <v/>
      </c>
      <c r="F859" t="str">
        <f>IF(ISBLANK('ENGAGEMENTS 2026'!C860),"",'ENGAGEMENTS 2026'!J860)</f>
        <v/>
      </c>
      <c r="G859" t="str">
        <f>IF(ISBLANK('ENGAGEMENTS 2026'!C860),"",'ENGAGEMENTS 2026'!M860)</f>
        <v/>
      </c>
      <c r="H859" t="str">
        <f>IF(ISBLANK('ENGAGEMENTS 2026'!C860),"",'ENGAGEMENTS 2026'!AF860)</f>
        <v/>
      </c>
      <c r="I859" t="str">
        <f>IF(ISBLANK('ENGAGEMENTS 2026'!C860),"",'ENGAGEMENTS 2026'!H860)</f>
        <v/>
      </c>
      <c r="J859" s="72" t="str">
        <f>IF(ISBLANK('ENGAGEMENTS 2026'!C860),"",IF(AND(OR($E859="INFRUCTUEUX",$E859="ANNULE"),$C859="AOO-M"),'ENGAGEMENTS 2026'!P860,IF($H859="EN COURS DE PREENGAGEMENT",'ENGAGEMENTS 2026'!O860,IF($H859="PREENGAGE",IF($E859="ATTRIBUE",'ENGAGEMENTS 2026'!AE860,'ENGAGEMENTS 2026'!O860),'ENGAGEMENTS 2026'!AE860))))</f>
        <v/>
      </c>
      <c r="K859" s="97" t="str">
        <f>IF(ISBLANK('ENGAGEMENTS 2026'!W860),"",'ENGAGEMENTS 2026'!W860)</f>
        <v/>
      </c>
      <c r="L859" s="73" t="str">
        <f t="shared" ca="1" si="26"/>
        <v/>
      </c>
      <c r="M859" t="str">
        <f t="shared" si="27"/>
        <v/>
      </c>
      <c r="N859" t="str">
        <f>IF(ISBLANK('ENGAGEMENTS 2026'!C860),"",'ENGAGEMENTS 2026'!L860)</f>
        <v/>
      </c>
      <c r="O859" t="str">
        <f>IF(ISBLANK('ENGAGEMENTS 2026'!C860),"",'ENGAGEMENTS 2026'!M860)</f>
        <v/>
      </c>
      <c r="P859" t="str">
        <f>IF(ISBLANK('ENGAGEMENTS 2026'!C860),"",'ENGAGEMENTS 2026'!K860)</f>
        <v/>
      </c>
      <c r="Q859" t="str">
        <f>IF($A859="","",IF(OR($E859="INFRUCTUEUX",$E859="ANNULE"),$A859&amp;"|"&amp;(COUNTIFS($A$2:$A859,$A859,$E$2:$E859,"INFRUCTUEUX")+COUNTIFS($A$2:$A859,$A859,$E$2:$E859,"ANNULE")),""))</f>
        <v/>
      </c>
    </row>
    <row r="860" spans="1:17" x14ac:dyDescent="0.25">
      <c r="A860" t="str">
        <f>IF(ISBLANK('ENGAGEMENTS 2026'!C861),"",IF('ENGAGEMENTS 2026'!C861="DTSI","DCT",'ENGAGEMENTS 2026'!C861))</f>
        <v/>
      </c>
      <c r="B860" t="str">
        <f>IF(ISBLANK('ENGAGEMENTS 2026'!C861),"",'ENGAGEMENTS 2026'!D861)</f>
        <v/>
      </c>
      <c r="C860" t="str">
        <f>IF(ISBLANK('ENGAGEMENTS 2026'!C861),"",'ENGAGEMENTS 2026'!E861)</f>
        <v/>
      </c>
      <c r="D860" t="str">
        <f>IF(ISBLANK('ENGAGEMENTS 2026'!C861),"",'ENGAGEMENTS 2026'!G861)</f>
        <v/>
      </c>
      <c r="E860" t="str">
        <f>IF(ISBLANK('ENGAGEMENTS 2026'!C861),"",'ENGAGEMENTS 2026'!I861)</f>
        <v/>
      </c>
      <c r="F860" t="str">
        <f>IF(ISBLANK('ENGAGEMENTS 2026'!C861),"",'ENGAGEMENTS 2026'!J861)</f>
        <v/>
      </c>
      <c r="G860" t="str">
        <f>IF(ISBLANK('ENGAGEMENTS 2026'!C861),"",'ENGAGEMENTS 2026'!M861)</f>
        <v/>
      </c>
      <c r="H860" t="str">
        <f>IF(ISBLANK('ENGAGEMENTS 2026'!C861),"",'ENGAGEMENTS 2026'!AF861)</f>
        <v/>
      </c>
      <c r="I860" t="str">
        <f>IF(ISBLANK('ENGAGEMENTS 2026'!C861),"",'ENGAGEMENTS 2026'!H861)</f>
        <v/>
      </c>
      <c r="J860" s="72" t="str">
        <f>IF(ISBLANK('ENGAGEMENTS 2026'!C861),"",IF(AND(OR($E860="INFRUCTUEUX",$E860="ANNULE"),$C860="AOO-M"),'ENGAGEMENTS 2026'!P861,IF($H860="EN COURS DE PREENGAGEMENT",'ENGAGEMENTS 2026'!O861,IF($H860="PREENGAGE",IF($E860="ATTRIBUE",'ENGAGEMENTS 2026'!AE861,'ENGAGEMENTS 2026'!O861),'ENGAGEMENTS 2026'!AE861))))</f>
        <v/>
      </c>
      <c r="K860" s="97" t="str">
        <f>IF(ISBLANK('ENGAGEMENTS 2026'!W861),"",'ENGAGEMENTS 2026'!W861)</f>
        <v/>
      </c>
      <c r="L860" s="73" t="str">
        <f t="shared" ca="1" si="26"/>
        <v/>
      </c>
      <c r="M860" t="str">
        <f t="shared" si="27"/>
        <v/>
      </c>
      <c r="N860" t="str">
        <f>IF(ISBLANK('ENGAGEMENTS 2026'!C861),"",'ENGAGEMENTS 2026'!L861)</f>
        <v/>
      </c>
      <c r="O860" t="str">
        <f>IF(ISBLANK('ENGAGEMENTS 2026'!C861),"",'ENGAGEMENTS 2026'!M861)</f>
        <v/>
      </c>
      <c r="P860" t="str">
        <f>IF(ISBLANK('ENGAGEMENTS 2026'!C861),"",'ENGAGEMENTS 2026'!K861)</f>
        <v/>
      </c>
      <c r="Q860" t="str">
        <f>IF($A860="","",IF(OR($E860="INFRUCTUEUX",$E860="ANNULE"),$A860&amp;"|"&amp;(COUNTIFS($A$2:$A860,$A860,$E$2:$E860,"INFRUCTUEUX")+COUNTIFS($A$2:$A860,$A860,$E$2:$E860,"ANNULE")),""))</f>
        <v/>
      </c>
    </row>
    <row r="861" spans="1:17" x14ac:dyDescent="0.25">
      <c r="A861" t="str">
        <f>IF(ISBLANK('ENGAGEMENTS 2026'!C862),"",IF('ENGAGEMENTS 2026'!C862="DTSI","DCT",'ENGAGEMENTS 2026'!C862))</f>
        <v/>
      </c>
      <c r="B861" t="str">
        <f>IF(ISBLANK('ENGAGEMENTS 2026'!C862),"",'ENGAGEMENTS 2026'!D862)</f>
        <v/>
      </c>
      <c r="C861" t="str">
        <f>IF(ISBLANK('ENGAGEMENTS 2026'!C862),"",'ENGAGEMENTS 2026'!E862)</f>
        <v/>
      </c>
      <c r="D861" t="str">
        <f>IF(ISBLANK('ENGAGEMENTS 2026'!C862),"",'ENGAGEMENTS 2026'!G862)</f>
        <v/>
      </c>
      <c r="E861" t="str">
        <f>IF(ISBLANK('ENGAGEMENTS 2026'!C862),"",'ENGAGEMENTS 2026'!I862)</f>
        <v/>
      </c>
      <c r="F861" t="str">
        <f>IF(ISBLANK('ENGAGEMENTS 2026'!C862),"",'ENGAGEMENTS 2026'!J862)</f>
        <v/>
      </c>
      <c r="G861" t="str">
        <f>IF(ISBLANK('ENGAGEMENTS 2026'!C862),"",'ENGAGEMENTS 2026'!M862)</f>
        <v/>
      </c>
      <c r="H861" t="str">
        <f>IF(ISBLANK('ENGAGEMENTS 2026'!C862),"",'ENGAGEMENTS 2026'!AF862)</f>
        <v/>
      </c>
      <c r="I861" t="str">
        <f>IF(ISBLANK('ENGAGEMENTS 2026'!C862),"",'ENGAGEMENTS 2026'!H862)</f>
        <v/>
      </c>
      <c r="J861" s="72" t="str">
        <f>IF(ISBLANK('ENGAGEMENTS 2026'!C862),"",IF(AND(OR($E861="INFRUCTUEUX",$E861="ANNULE"),$C861="AOO-M"),'ENGAGEMENTS 2026'!P862,IF($H861="EN COURS DE PREENGAGEMENT",'ENGAGEMENTS 2026'!O862,IF($H861="PREENGAGE",IF($E861="ATTRIBUE",'ENGAGEMENTS 2026'!AE862,'ENGAGEMENTS 2026'!O862),'ENGAGEMENTS 2026'!AE862))))</f>
        <v/>
      </c>
      <c r="K861" s="97" t="str">
        <f>IF(ISBLANK('ENGAGEMENTS 2026'!W862),"",'ENGAGEMENTS 2026'!W862)</f>
        <v/>
      </c>
      <c r="L861" s="73" t="str">
        <f t="shared" ca="1" si="26"/>
        <v/>
      </c>
      <c r="M861" t="str">
        <f t="shared" si="27"/>
        <v/>
      </c>
      <c r="N861" t="str">
        <f>IF(ISBLANK('ENGAGEMENTS 2026'!C862),"",'ENGAGEMENTS 2026'!L862)</f>
        <v/>
      </c>
      <c r="O861" t="str">
        <f>IF(ISBLANK('ENGAGEMENTS 2026'!C862),"",'ENGAGEMENTS 2026'!M862)</f>
        <v/>
      </c>
      <c r="P861" t="str">
        <f>IF(ISBLANK('ENGAGEMENTS 2026'!C862),"",'ENGAGEMENTS 2026'!K862)</f>
        <v/>
      </c>
      <c r="Q861" t="str">
        <f>IF($A861="","",IF(OR($E861="INFRUCTUEUX",$E861="ANNULE"),$A861&amp;"|"&amp;(COUNTIFS($A$2:$A861,$A861,$E$2:$E861,"INFRUCTUEUX")+COUNTIFS($A$2:$A861,$A861,$E$2:$E861,"ANNULE")),""))</f>
        <v/>
      </c>
    </row>
    <row r="862" spans="1:17" x14ac:dyDescent="0.25">
      <c r="A862" t="str">
        <f>IF(ISBLANK('ENGAGEMENTS 2026'!C863),"",IF('ENGAGEMENTS 2026'!C863="DTSI","DCT",'ENGAGEMENTS 2026'!C863))</f>
        <v/>
      </c>
      <c r="B862" t="str">
        <f>IF(ISBLANK('ENGAGEMENTS 2026'!C863),"",'ENGAGEMENTS 2026'!D863)</f>
        <v/>
      </c>
      <c r="C862" t="str">
        <f>IF(ISBLANK('ENGAGEMENTS 2026'!C863),"",'ENGAGEMENTS 2026'!E863)</f>
        <v/>
      </c>
      <c r="D862" t="str">
        <f>IF(ISBLANK('ENGAGEMENTS 2026'!C863),"",'ENGAGEMENTS 2026'!G863)</f>
        <v/>
      </c>
      <c r="E862" t="str">
        <f>IF(ISBLANK('ENGAGEMENTS 2026'!C863),"",'ENGAGEMENTS 2026'!I863)</f>
        <v/>
      </c>
      <c r="F862" t="str">
        <f>IF(ISBLANK('ENGAGEMENTS 2026'!C863),"",'ENGAGEMENTS 2026'!J863)</f>
        <v/>
      </c>
      <c r="G862" t="str">
        <f>IF(ISBLANK('ENGAGEMENTS 2026'!C863),"",'ENGAGEMENTS 2026'!M863)</f>
        <v/>
      </c>
      <c r="H862" t="str">
        <f>IF(ISBLANK('ENGAGEMENTS 2026'!C863),"",'ENGAGEMENTS 2026'!AF863)</f>
        <v/>
      </c>
      <c r="I862" t="str">
        <f>IF(ISBLANK('ENGAGEMENTS 2026'!C863),"",'ENGAGEMENTS 2026'!H863)</f>
        <v/>
      </c>
      <c r="J862" s="72" t="str">
        <f>IF(ISBLANK('ENGAGEMENTS 2026'!C863),"",IF(AND(OR($E862="INFRUCTUEUX",$E862="ANNULE"),$C862="AOO-M"),'ENGAGEMENTS 2026'!P863,IF($H862="EN COURS DE PREENGAGEMENT",'ENGAGEMENTS 2026'!O863,IF($H862="PREENGAGE",IF($E862="ATTRIBUE",'ENGAGEMENTS 2026'!AE863,'ENGAGEMENTS 2026'!O863),'ENGAGEMENTS 2026'!AE863))))</f>
        <v/>
      </c>
      <c r="K862" s="97" t="str">
        <f>IF(ISBLANK('ENGAGEMENTS 2026'!W863),"",'ENGAGEMENTS 2026'!W863)</f>
        <v/>
      </c>
      <c r="L862" s="73" t="str">
        <f t="shared" ca="1" si="26"/>
        <v/>
      </c>
      <c r="M862" t="str">
        <f t="shared" si="27"/>
        <v/>
      </c>
      <c r="N862" t="str">
        <f>IF(ISBLANK('ENGAGEMENTS 2026'!C863),"",'ENGAGEMENTS 2026'!L863)</f>
        <v/>
      </c>
      <c r="O862" t="str">
        <f>IF(ISBLANK('ENGAGEMENTS 2026'!C863),"",'ENGAGEMENTS 2026'!M863)</f>
        <v/>
      </c>
      <c r="P862" t="str">
        <f>IF(ISBLANK('ENGAGEMENTS 2026'!C863),"",'ENGAGEMENTS 2026'!K863)</f>
        <v/>
      </c>
      <c r="Q862" t="str">
        <f>IF($A862="","",IF(OR($E862="INFRUCTUEUX",$E862="ANNULE"),$A862&amp;"|"&amp;(COUNTIFS($A$2:$A862,$A862,$E$2:$E862,"INFRUCTUEUX")+COUNTIFS($A$2:$A862,$A862,$E$2:$E862,"ANNULE")),""))</f>
        <v/>
      </c>
    </row>
    <row r="863" spans="1:17" x14ac:dyDescent="0.25">
      <c r="A863" t="str">
        <f>IF(ISBLANK('ENGAGEMENTS 2026'!C864),"",IF('ENGAGEMENTS 2026'!C864="DTSI","DCT",'ENGAGEMENTS 2026'!C864))</f>
        <v/>
      </c>
      <c r="B863" t="str">
        <f>IF(ISBLANK('ENGAGEMENTS 2026'!C864),"",'ENGAGEMENTS 2026'!D864)</f>
        <v/>
      </c>
      <c r="C863" t="str">
        <f>IF(ISBLANK('ENGAGEMENTS 2026'!C864),"",'ENGAGEMENTS 2026'!E864)</f>
        <v/>
      </c>
      <c r="D863" t="str">
        <f>IF(ISBLANK('ENGAGEMENTS 2026'!C864),"",'ENGAGEMENTS 2026'!G864)</f>
        <v/>
      </c>
      <c r="E863" t="str">
        <f>IF(ISBLANK('ENGAGEMENTS 2026'!C864),"",'ENGAGEMENTS 2026'!I864)</f>
        <v/>
      </c>
      <c r="F863" t="str">
        <f>IF(ISBLANK('ENGAGEMENTS 2026'!C864),"",'ENGAGEMENTS 2026'!J864)</f>
        <v/>
      </c>
      <c r="G863" t="str">
        <f>IF(ISBLANK('ENGAGEMENTS 2026'!C864),"",'ENGAGEMENTS 2026'!M864)</f>
        <v/>
      </c>
      <c r="H863" t="str">
        <f>IF(ISBLANK('ENGAGEMENTS 2026'!C864),"",'ENGAGEMENTS 2026'!AF864)</f>
        <v/>
      </c>
      <c r="I863" t="str">
        <f>IF(ISBLANK('ENGAGEMENTS 2026'!C864),"",'ENGAGEMENTS 2026'!H864)</f>
        <v/>
      </c>
      <c r="J863" s="72" t="str">
        <f>IF(ISBLANK('ENGAGEMENTS 2026'!C864),"",IF(AND(OR($E863="INFRUCTUEUX",$E863="ANNULE"),$C863="AOO-M"),'ENGAGEMENTS 2026'!P864,IF($H863="EN COURS DE PREENGAGEMENT",'ENGAGEMENTS 2026'!O864,IF($H863="PREENGAGE",IF($E863="ATTRIBUE",'ENGAGEMENTS 2026'!AE864,'ENGAGEMENTS 2026'!O864),'ENGAGEMENTS 2026'!AE864))))</f>
        <v/>
      </c>
      <c r="K863" s="97" t="str">
        <f>IF(ISBLANK('ENGAGEMENTS 2026'!W864),"",'ENGAGEMENTS 2026'!W864)</f>
        <v/>
      </c>
      <c r="L863" s="73" t="str">
        <f t="shared" ca="1" si="26"/>
        <v/>
      </c>
      <c r="M863" t="str">
        <f t="shared" si="27"/>
        <v/>
      </c>
      <c r="N863" t="str">
        <f>IF(ISBLANK('ENGAGEMENTS 2026'!C864),"",'ENGAGEMENTS 2026'!L864)</f>
        <v/>
      </c>
      <c r="O863" t="str">
        <f>IF(ISBLANK('ENGAGEMENTS 2026'!C864),"",'ENGAGEMENTS 2026'!M864)</f>
        <v/>
      </c>
      <c r="P863" t="str">
        <f>IF(ISBLANK('ENGAGEMENTS 2026'!C864),"",'ENGAGEMENTS 2026'!K864)</f>
        <v/>
      </c>
      <c r="Q863" t="str">
        <f>IF($A863="","",IF(OR($E863="INFRUCTUEUX",$E863="ANNULE"),$A863&amp;"|"&amp;(COUNTIFS($A$2:$A863,$A863,$E$2:$E863,"INFRUCTUEUX")+COUNTIFS($A$2:$A863,$A863,$E$2:$E863,"ANNULE")),""))</f>
        <v/>
      </c>
    </row>
    <row r="864" spans="1:17" x14ac:dyDescent="0.25">
      <c r="A864" t="str">
        <f>IF(ISBLANK('ENGAGEMENTS 2026'!C865),"",IF('ENGAGEMENTS 2026'!C865="DTSI","DCT",'ENGAGEMENTS 2026'!C865))</f>
        <v/>
      </c>
      <c r="B864" t="str">
        <f>IF(ISBLANK('ENGAGEMENTS 2026'!C865),"",'ENGAGEMENTS 2026'!D865)</f>
        <v/>
      </c>
      <c r="C864" t="str">
        <f>IF(ISBLANK('ENGAGEMENTS 2026'!C865),"",'ENGAGEMENTS 2026'!E865)</f>
        <v/>
      </c>
      <c r="D864" t="str">
        <f>IF(ISBLANK('ENGAGEMENTS 2026'!C865),"",'ENGAGEMENTS 2026'!G865)</f>
        <v/>
      </c>
      <c r="E864" t="str">
        <f>IF(ISBLANK('ENGAGEMENTS 2026'!C865),"",'ENGAGEMENTS 2026'!I865)</f>
        <v/>
      </c>
      <c r="F864" t="str">
        <f>IF(ISBLANK('ENGAGEMENTS 2026'!C865),"",'ENGAGEMENTS 2026'!J865)</f>
        <v/>
      </c>
      <c r="G864" t="str">
        <f>IF(ISBLANK('ENGAGEMENTS 2026'!C865),"",'ENGAGEMENTS 2026'!M865)</f>
        <v/>
      </c>
      <c r="H864" t="str">
        <f>IF(ISBLANK('ENGAGEMENTS 2026'!C865),"",'ENGAGEMENTS 2026'!AF865)</f>
        <v/>
      </c>
      <c r="I864" t="str">
        <f>IF(ISBLANK('ENGAGEMENTS 2026'!C865),"",'ENGAGEMENTS 2026'!H865)</f>
        <v/>
      </c>
      <c r="J864" s="72" t="str">
        <f>IF(ISBLANK('ENGAGEMENTS 2026'!C865),"",IF(AND(OR($E864="INFRUCTUEUX",$E864="ANNULE"),$C864="AOO-M"),'ENGAGEMENTS 2026'!P865,IF($H864="EN COURS DE PREENGAGEMENT",'ENGAGEMENTS 2026'!O865,IF($H864="PREENGAGE",IF($E864="ATTRIBUE",'ENGAGEMENTS 2026'!AE865,'ENGAGEMENTS 2026'!O865),'ENGAGEMENTS 2026'!AE865))))</f>
        <v/>
      </c>
      <c r="K864" s="97" t="str">
        <f>IF(ISBLANK('ENGAGEMENTS 2026'!W865),"",'ENGAGEMENTS 2026'!W865)</f>
        <v/>
      </c>
      <c r="L864" s="73" t="str">
        <f t="shared" ca="1" si="26"/>
        <v/>
      </c>
      <c r="M864" t="str">
        <f t="shared" si="27"/>
        <v/>
      </c>
      <c r="N864" t="str">
        <f>IF(ISBLANK('ENGAGEMENTS 2026'!C865),"",'ENGAGEMENTS 2026'!L865)</f>
        <v/>
      </c>
      <c r="O864" t="str">
        <f>IF(ISBLANK('ENGAGEMENTS 2026'!C865),"",'ENGAGEMENTS 2026'!M865)</f>
        <v/>
      </c>
      <c r="P864" t="str">
        <f>IF(ISBLANK('ENGAGEMENTS 2026'!C865),"",'ENGAGEMENTS 2026'!K865)</f>
        <v/>
      </c>
      <c r="Q864" t="str">
        <f>IF($A864="","",IF(OR($E864="INFRUCTUEUX",$E864="ANNULE"),$A864&amp;"|"&amp;(COUNTIFS($A$2:$A864,$A864,$E$2:$E864,"INFRUCTUEUX")+COUNTIFS($A$2:$A864,$A864,$E$2:$E864,"ANNULE")),""))</f>
        <v/>
      </c>
    </row>
    <row r="865" spans="1:17" x14ac:dyDescent="0.25">
      <c r="A865" t="str">
        <f>IF(ISBLANK('ENGAGEMENTS 2026'!C866),"",IF('ENGAGEMENTS 2026'!C866="DTSI","DCT",'ENGAGEMENTS 2026'!C866))</f>
        <v/>
      </c>
      <c r="B865" t="str">
        <f>IF(ISBLANK('ENGAGEMENTS 2026'!C866),"",'ENGAGEMENTS 2026'!D866)</f>
        <v/>
      </c>
      <c r="C865" t="str">
        <f>IF(ISBLANK('ENGAGEMENTS 2026'!C866),"",'ENGAGEMENTS 2026'!E866)</f>
        <v/>
      </c>
      <c r="D865" t="str">
        <f>IF(ISBLANK('ENGAGEMENTS 2026'!C866),"",'ENGAGEMENTS 2026'!G866)</f>
        <v/>
      </c>
      <c r="E865" t="str">
        <f>IF(ISBLANK('ENGAGEMENTS 2026'!C866),"",'ENGAGEMENTS 2026'!I866)</f>
        <v/>
      </c>
      <c r="F865" t="str">
        <f>IF(ISBLANK('ENGAGEMENTS 2026'!C866),"",'ENGAGEMENTS 2026'!J866)</f>
        <v/>
      </c>
      <c r="G865" t="str">
        <f>IF(ISBLANK('ENGAGEMENTS 2026'!C866),"",'ENGAGEMENTS 2026'!M866)</f>
        <v/>
      </c>
      <c r="H865" t="str">
        <f>IF(ISBLANK('ENGAGEMENTS 2026'!C866),"",'ENGAGEMENTS 2026'!AF866)</f>
        <v/>
      </c>
      <c r="I865" t="str">
        <f>IF(ISBLANK('ENGAGEMENTS 2026'!C866),"",'ENGAGEMENTS 2026'!H866)</f>
        <v/>
      </c>
      <c r="J865" s="72" t="str">
        <f>IF(ISBLANK('ENGAGEMENTS 2026'!C866),"",IF(AND(OR($E865="INFRUCTUEUX",$E865="ANNULE"),$C865="AOO-M"),'ENGAGEMENTS 2026'!P866,IF($H865="EN COURS DE PREENGAGEMENT",'ENGAGEMENTS 2026'!O866,IF($H865="PREENGAGE",IF($E865="ATTRIBUE",'ENGAGEMENTS 2026'!AE866,'ENGAGEMENTS 2026'!O866),'ENGAGEMENTS 2026'!AE866))))</f>
        <v/>
      </c>
      <c r="K865" s="97" t="str">
        <f>IF(ISBLANK('ENGAGEMENTS 2026'!W866),"",'ENGAGEMENTS 2026'!W866)</f>
        <v/>
      </c>
      <c r="L865" s="73" t="str">
        <f t="shared" ca="1" si="26"/>
        <v/>
      </c>
      <c r="M865" t="str">
        <f t="shared" si="27"/>
        <v/>
      </c>
      <c r="N865" t="str">
        <f>IF(ISBLANK('ENGAGEMENTS 2026'!C866),"",'ENGAGEMENTS 2026'!L866)</f>
        <v/>
      </c>
      <c r="O865" t="str">
        <f>IF(ISBLANK('ENGAGEMENTS 2026'!C866),"",'ENGAGEMENTS 2026'!M866)</f>
        <v/>
      </c>
      <c r="P865" t="str">
        <f>IF(ISBLANK('ENGAGEMENTS 2026'!C866),"",'ENGAGEMENTS 2026'!K866)</f>
        <v/>
      </c>
      <c r="Q865" t="str">
        <f>IF($A865="","",IF(OR($E865="INFRUCTUEUX",$E865="ANNULE"),$A865&amp;"|"&amp;(COUNTIFS($A$2:$A865,$A865,$E$2:$E865,"INFRUCTUEUX")+COUNTIFS($A$2:$A865,$A865,$E$2:$E865,"ANNULE")),""))</f>
        <v/>
      </c>
    </row>
    <row r="866" spans="1:17" x14ac:dyDescent="0.25">
      <c r="A866" t="str">
        <f>IF(ISBLANK('ENGAGEMENTS 2026'!C867),"",IF('ENGAGEMENTS 2026'!C867="DTSI","DCT",'ENGAGEMENTS 2026'!C867))</f>
        <v/>
      </c>
      <c r="B866" t="str">
        <f>IF(ISBLANK('ENGAGEMENTS 2026'!C867),"",'ENGAGEMENTS 2026'!D867)</f>
        <v/>
      </c>
      <c r="C866" t="str">
        <f>IF(ISBLANK('ENGAGEMENTS 2026'!C867),"",'ENGAGEMENTS 2026'!E867)</f>
        <v/>
      </c>
      <c r="D866" t="str">
        <f>IF(ISBLANK('ENGAGEMENTS 2026'!C867),"",'ENGAGEMENTS 2026'!G867)</f>
        <v/>
      </c>
      <c r="E866" t="str">
        <f>IF(ISBLANK('ENGAGEMENTS 2026'!C867),"",'ENGAGEMENTS 2026'!I867)</f>
        <v/>
      </c>
      <c r="F866" t="str">
        <f>IF(ISBLANK('ENGAGEMENTS 2026'!C867),"",'ENGAGEMENTS 2026'!J867)</f>
        <v/>
      </c>
      <c r="G866" t="str">
        <f>IF(ISBLANK('ENGAGEMENTS 2026'!C867),"",'ENGAGEMENTS 2026'!M867)</f>
        <v/>
      </c>
      <c r="H866" t="str">
        <f>IF(ISBLANK('ENGAGEMENTS 2026'!C867),"",'ENGAGEMENTS 2026'!AF867)</f>
        <v/>
      </c>
      <c r="I866" t="str">
        <f>IF(ISBLANK('ENGAGEMENTS 2026'!C867),"",'ENGAGEMENTS 2026'!H867)</f>
        <v/>
      </c>
      <c r="J866" s="72" t="str">
        <f>IF(ISBLANK('ENGAGEMENTS 2026'!C867),"",IF(AND(OR($E866="INFRUCTUEUX",$E866="ANNULE"),$C866="AOO-M"),'ENGAGEMENTS 2026'!P867,IF($H866="EN COURS DE PREENGAGEMENT",'ENGAGEMENTS 2026'!O867,IF($H866="PREENGAGE",IF($E866="ATTRIBUE",'ENGAGEMENTS 2026'!AE867,'ENGAGEMENTS 2026'!O867),'ENGAGEMENTS 2026'!AE867))))</f>
        <v/>
      </c>
      <c r="K866" s="97" t="str">
        <f>IF(ISBLANK('ENGAGEMENTS 2026'!W867),"",'ENGAGEMENTS 2026'!W867)</f>
        <v/>
      </c>
      <c r="L866" s="73" t="str">
        <f t="shared" ca="1" si="26"/>
        <v/>
      </c>
      <c r="M866" t="str">
        <f t="shared" si="27"/>
        <v/>
      </c>
      <c r="N866" t="str">
        <f>IF(ISBLANK('ENGAGEMENTS 2026'!C867),"",'ENGAGEMENTS 2026'!L867)</f>
        <v/>
      </c>
      <c r="O866" t="str">
        <f>IF(ISBLANK('ENGAGEMENTS 2026'!C867),"",'ENGAGEMENTS 2026'!M867)</f>
        <v/>
      </c>
      <c r="P866" t="str">
        <f>IF(ISBLANK('ENGAGEMENTS 2026'!C867),"",'ENGAGEMENTS 2026'!K867)</f>
        <v/>
      </c>
      <c r="Q866" t="str">
        <f>IF($A866="","",IF(OR($E866="INFRUCTUEUX",$E866="ANNULE"),$A866&amp;"|"&amp;(COUNTIFS($A$2:$A866,$A866,$E$2:$E866,"INFRUCTUEUX")+COUNTIFS($A$2:$A866,$A866,$E$2:$E866,"ANNULE")),""))</f>
        <v/>
      </c>
    </row>
    <row r="867" spans="1:17" x14ac:dyDescent="0.25">
      <c r="A867" t="str">
        <f>IF(ISBLANK('ENGAGEMENTS 2026'!C868),"",IF('ENGAGEMENTS 2026'!C868="DTSI","DCT",'ENGAGEMENTS 2026'!C868))</f>
        <v/>
      </c>
      <c r="B867" t="str">
        <f>IF(ISBLANK('ENGAGEMENTS 2026'!C868),"",'ENGAGEMENTS 2026'!D868)</f>
        <v/>
      </c>
      <c r="C867" t="str">
        <f>IF(ISBLANK('ENGAGEMENTS 2026'!C868),"",'ENGAGEMENTS 2026'!E868)</f>
        <v/>
      </c>
      <c r="D867" t="str">
        <f>IF(ISBLANK('ENGAGEMENTS 2026'!C868),"",'ENGAGEMENTS 2026'!G868)</f>
        <v/>
      </c>
      <c r="E867" t="str">
        <f>IF(ISBLANK('ENGAGEMENTS 2026'!C868),"",'ENGAGEMENTS 2026'!I868)</f>
        <v/>
      </c>
      <c r="F867" t="str">
        <f>IF(ISBLANK('ENGAGEMENTS 2026'!C868),"",'ENGAGEMENTS 2026'!J868)</f>
        <v/>
      </c>
      <c r="G867" t="str">
        <f>IF(ISBLANK('ENGAGEMENTS 2026'!C868),"",'ENGAGEMENTS 2026'!M868)</f>
        <v/>
      </c>
      <c r="H867" t="str">
        <f>IF(ISBLANK('ENGAGEMENTS 2026'!C868),"",'ENGAGEMENTS 2026'!AF868)</f>
        <v/>
      </c>
      <c r="I867" t="str">
        <f>IF(ISBLANK('ENGAGEMENTS 2026'!C868),"",'ENGAGEMENTS 2026'!H868)</f>
        <v/>
      </c>
      <c r="J867" s="72" t="str">
        <f>IF(ISBLANK('ENGAGEMENTS 2026'!C868),"",IF(AND(OR($E867="INFRUCTUEUX",$E867="ANNULE"),$C867="AOO-M"),'ENGAGEMENTS 2026'!P868,IF($H867="EN COURS DE PREENGAGEMENT",'ENGAGEMENTS 2026'!O868,IF($H867="PREENGAGE",IF($E867="ATTRIBUE",'ENGAGEMENTS 2026'!AE868,'ENGAGEMENTS 2026'!O868),'ENGAGEMENTS 2026'!AE868))))</f>
        <v/>
      </c>
      <c r="K867" s="97" t="str">
        <f>IF(ISBLANK('ENGAGEMENTS 2026'!W868),"",'ENGAGEMENTS 2026'!W868)</f>
        <v/>
      </c>
      <c r="L867" s="73" t="str">
        <f t="shared" ca="1" si="26"/>
        <v/>
      </c>
      <c r="M867" t="str">
        <f t="shared" si="27"/>
        <v/>
      </c>
      <c r="N867" t="str">
        <f>IF(ISBLANK('ENGAGEMENTS 2026'!C868),"",'ENGAGEMENTS 2026'!L868)</f>
        <v/>
      </c>
      <c r="O867" t="str">
        <f>IF(ISBLANK('ENGAGEMENTS 2026'!C868),"",'ENGAGEMENTS 2026'!M868)</f>
        <v/>
      </c>
      <c r="P867" t="str">
        <f>IF(ISBLANK('ENGAGEMENTS 2026'!C868),"",'ENGAGEMENTS 2026'!K868)</f>
        <v/>
      </c>
      <c r="Q867" t="str">
        <f>IF($A867="","",IF(OR($E867="INFRUCTUEUX",$E867="ANNULE"),$A867&amp;"|"&amp;(COUNTIFS($A$2:$A867,$A867,$E$2:$E867,"INFRUCTUEUX")+COUNTIFS($A$2:$A867,$A867,$E$2:$E867,"ANNULE")),""))</f>
        <v/>
      </c>
    </row>
    <row r="868" spans="1:17" x14ac:dyDescent="0.25">
      <c r="A868" t="str">
        <f>IF(ISBLANK('ENGAGEMENTS 2026'!C869),"",IF('ENGAGEMENTS 2026'!C869="DTSI","DCT",'ENGAGEMENTS 2026'!C869))</f>
        <v/>
      </c>
      <c r="B868" t="str">
        <f>IF(ISBLANK('ENGAGEMENTS 2026'!C869),"",'ENGAGEMENTS 2026'!D869)</f>
        <v/>
      </c>
      <c r="C868" t="str">
        <f>IF(ISBLANK('ENGAGEMENTS 2026'!C869),"",'ENGAGEMENTS 2026'!E869)</f>
        <v/>
      </c>
      <c r="D868" t="str">
        <f>IF(ISBLANK('ENGAGEMENTS 2026'!C869),"",'ENGAGEMENTS 2026'!G869)</f>
        <v/>
      </c>
      <c r="E868" t="str">
        <f>IF(ISBLANK('ENGAGEMENTS 2026'!C869),"",'ENGAGEMENTS 2026'!I869)</f>
        <v/>
      </c>
      <c r="F868" t="str">
        <f>IF(ISBLANK('ENGAGEMENTS 2026'!C869),"",'ENGAGEMENTS 2026'!J869)</f>
        <v/>
      </c>
      <c r="G868" t="str">
        <f>IF(ISBLANK('ENGAGEMENTS 2026'!C869),"",'ENGAGEMENTS 2026'!M869)</f>
        <v/>
      </c>
      <c r="H868" t="str">
        <f>IF(ISBLANK('ENGAGEMENTS 2026'!C869),"",'ENGAGEMENTS 2026'!AF869)</f>
        <v/>
      </c>
      <c r="I868" t="str">
        <f>IF(ISBLANK('ENGAGEMENTS 2026'!C869),"",'ENGAGEMENTS 2026'!H869)</f>
        <v/>
      </c>
      <c r="J868" s="72" t="str">
        <f>IF(ISBLANK('ENGAGEMENTS 2026'!C869),"",IF(AND(OR($E868="INFRUCTUEUX",$E868="ANNULE"),$C868="AOO-M"),'ENGAGEMENTS 2026'!P869,IF($H868="EN COURS DE PREENGAGEMENT",'ENGAGEMENTS 2026'!O869,IF($H868="PREENGAGE",IF($E868="ATTRIBUE",'ENGAGEMENTS 2026'!AE869,'ENGAGEMENTS 2026'!O869),'ENGAGEMENTS 2026'!AE869))))</f>
        <v/>
      </c>
      <c r="K868" s="97" t="str">
        <f>IF(ISBLANK('ENGAGEMENTS 2026'!W869),"",'ENGAGEMENTS 2026'!W869)</f>
        <v/>
      </c>
      <c r="L868" s="73" t="str">
        <f t="shared" ca="1" si="26"/>
        <v/>
      </c>
      <c r="M868" t="str">
        <f t="shared" si="27"/>
        <v/>
      </c>
      <c r="N868" t="str">
        <f>IF(ISBLANK('ENGAGEMENTS 2026'!C869),"",'ENGAGEMENTS 2026'!L869)</f>
        <v/>
      </c>
      <c r="O868" t="str">
        <f>IF(ISBLANK('ENGAGEMENTS 2026'!C869),"",'ENGAGEMENTS 2026'!M869)</f>
        <v/>
      </c>
      <c r="P868" t="str">
        <f>IF(ISBLANK('ENGAGEMENTS 2026'!C869),"",'ENGAGEMENTS 2026'!K869)</f>
        <v/>
      </c>
      <c r="Q868" t="str">
        <f>IF($A868="","",IF(OR($E868="INFRUCTUEUX",$E868="ANNULE"),$A868&amp;"|"&amp;(COUNTIFS($A$2:$A868,$A868,$E$2:$E868,"INFRUCTUEUX")+COUNTIFS($A$2:$A868,$A868,$E$2:$E868,"ANNULE")),""))</f>
        <v/>
      </c>
    </row>
    <row r="869" spans="1:17" x14ac:dyDescent="0.25">
      <c r="A869" t="str">
        <f>IF(ISBLANK('ENGAGEMENTS 2026'!C870),"",IF('ENGAGEMENTS 2026'!C870="DTSI","DCT",'ENGAGEMENTS 2026'!C870))</f>
        <v/>
      </c>
      <c r="B869" t="str">
        <f>IF(ISBLANK('ENGAGEMENTS 2026'!C870),"",'ENGAGEMENTS 2026'!D870)</f>
        <v/>
      </c>
      <c r="C869" t="str">
        <f>IF(ISBLANK('ENGAGEMENTS 2026'!C870),"",'ENGAGEMENTS 2026'!E870)</f>
        <v/>
      </c>
      <c r="D869" t="str">
        <f>IF(ISBLANK('ENGAGEMENTS 2026'!C870),"",'ENGAGEMENTS 2026'!G870)</f>
        <v/>
      </c>
      <c r="E869" t="str">
        <f>IF(ISBLANK('ENGAGEMENTS 2026'!C870),"",'ENGAGEMENTS 2026'!I870)</f>
        <v/>
      </c>
      <c r="F869" t="str">
        <f>IF(ISBLANK('ENGAGEMENTS 2026'!C870),"",'ENGAGEMENTS 2026'!J870)</f>
        <v/>
      </c>
      <c r="G869" t="str">
        <f>IF(ISBLANK('ENGAGEMENTS 2026'!C870),"",'ENGAGEMENTS 2026'!M870)</f>
        <v/>
      </c>
      <c r="H869" t="str">
        <f>IF(ISBLANK('ENGAGEMENTS 2026'!C870),"",'ENGAGEMENTS 2026'!AF870)</f>
        <v/>
      </c>
      <c r="I869" t="str">
        <f>IF(ISBLANK('ENGAGEMENTS 2026'!C870),"",'ENGAGEMENTS 2026'!H870)</f>
        <v/>
      </c>
      <c r="J869" s="72" t="str">
        <f>IF(ISBLANK('ENGAGEMENTS 2026'!C870),"",IF(AND(OR($E869="INFRUCTUEUX",$E869="ANNULE"),$C869="AOO-M"),'ENGAGEMENTS 2026'!P870,IF($H869="EN COURS DE PREENGAGEMENT",'ENGAGEMENTS 2026'!O870,IF($H869="PREENGAGE",IF($E869="ATTRIBUE",'ENGAGEMENTS 2026'!AE870,'ENGAGEMENTS 2026'!O870),'ENGAGEMENTS 2026'!AE870))))</f>
        <v/>
      </c>
      <c r="K869" s="97" t="str">
        <f>IF(ISBLANK('ENGAGEMENTS 2026'!W870),"",'ENGAGEMENTS 2026'!W870)</f>
        <v/>
      </c>
      <c r="L869" s="73" t="str">
        <f t="shared" ca="1" si="26"/>
        <v/>
      </c>
      <c r="M869" t="str">
        <f t="shared" si="27"/>
        <v/>
      </c>
      <c r="N869" t="str">
        <f>IF(ISBLANK('ENGAGEMENTS 2026'!C870),"",'ENGAGEMENTS 2026'!L870)</f>
        <v/>
      </c>
      <c r="O869" t="str">
        <f>IF(ISBLANK('ENGAGEMENTS 2026'!C870),"",'ENGAGEMENTS 2026'!M870)</f>
        <v/>
      </c>
      <c r="P869" t="str">
        <f>IF(ISBLANK('ENGAGEMENTS 2026'!C870),"",'ENGAGEMENTS 2026'!K870)</f>
        <v/>
      </c>
      <c r="Q869" t="str">
        <f>IF($A869="","",IF(OR($E869="INFRUCTUEUX",$E869="ANNULE"),$A869&amp;"|"&amp;(COUNTIFS($A$2:$A869,$A869,$E$2:$E869,"INFRUCTUEUX")+COUNTIFS($A$2:$A869,$A869,$E$2:$E869,"ANNULE")),""))</f>
        <v/>
      </c>
    </row>
    <row r="870" spans="1:17" x14ac:dyDescent="0.25">
      <c r="A870" t="str">
        <f>IF(ISBLANK('ENGAGEMENTS 2026'!C871),"",IF('ENGAGEMENTS 2026'!C871="DTSI","DCT",'ENGAGEMENTS 2026'!C871))</f>
        <v/>
      </c>
      <c r="B870" t="str">
        <f>IF(ISBLANK('ENGAGEMENTS 2026'!C871),"",'ENGAGEMENTS 2026'!D871)</f>
        <v/>
      </c>
      <c r="C870" t="str">
        <f>IF(ISBLANK('ENGAGEMENTS 2026'!C871),"",'ENGAGEMENTS 2026'!E871)</f>
        <v/>
      </c>
      <c r="D870" t="str">
        <f>IF(ISBLANK('ENGAGEMENTS 2026'!C871),"",'ENGAGEMENTS 2026'!G871)</f>
        <v/>
      </c>
      <c r="E870" t="str">
        <f>IF(ISBLANK('ENGAGEMENTS 2026'!C871),"",'ENGAGEMENTS 2026'!I871)</f>
        <v/>
      </c>
      <c r="F870" t="str">
        <f>IF(ISBLANK('ENGAGEMENTS 2026'!C871),"",'ENGAGEMENTS 2026'!J871)</f>
        <v/>
      </c>
      <c r="G870" t="str">
        <f>IF(ISBLANK('ENGAGEMENTS 2026'!C871),"",'ENGAGEMENTS 2026'!M871)</f>
        <v/>
      </c>
      <c r="H870" t="str">
        <f>IF(ISBLANK('ENGAGEMENTS 2026'!C871),"",'ENGAGEMENTS 2026'!AF871)</f>
        <v/>
      </c>
      <c r="I870" t="str">
        <f>IF(ISBLANK('ENGAGEMENTS 2026'!C871),"",'ENGAGEMENTS 2026'!H871)</f>
        <v/>
      </c>
      <c r="J870" s="72" t="str">
        <f>IF(ISBLANK('ENGAGEMENTS 2026'!C871),"",IF(AND(OR($E870="INFRUCTUEUX",$E870="ANNULE"),$C870="AOO-M"),'ENGAGEMENTS 2026'!P871,IF($H870="EN COURS DE PREENGAGEMENT",'ENGAGEMENTS 2026'!O871,IF($H870="PREENGAGE",IF($E870="ATTRIBUE",'ENGAGEMENTS 2026'!AE871,'ENGAGEMENTS 2026'!O871),'ENGAGEMENTS 2026'!AE871))))</f>
        <v/>
      </c>
      <c r="K870" s="97" t="str">
        <f>IF(ISBLANK('ENGAGEMENTS 2026'!W871),"",'ENGAGEMENTS 2026'!W871)</f>
        <v/>
      </c>
      <c r="L870" s="73" t="str">
        <f t="shared" ca="1" si="26"/>
        <v/>
      </c>
      <c r="M870" t="str">
        <f t="shared" si="27"/>
        <v/>
      </c>
      <c r="N870" t="str">
        <f>IF(ISBLANK('ENGAGEMENTS 2026'!C871),"",'ENGAGEMENTS 2026'!L871)</f>
        <v/>
      </c>
      <c r="O870" t="str">
        <f>IF(ISBLANK('ENGAGEMENTS 2026'!C871),"",'ENGAGEMENTS 2026'!M871)</f>
        <v/>
      </c>
      <c r="P870" t="str">
        <f>IF(ISBLANK('ENGAGEMENTS 2026'!C871),"",'ENGAGEMENTS 2026'!K871)</f>
        <v/>
      </c>
      <c r="Q870" t="str">
        <f>IF($A870="","",IF(OR($E870="INFRUCTUEUX",$E870="ANNULE"),$A870&amp;"|"&amp;(COUNTIFS($A$2:$A870,$A870,$E$2:$E870,"INFRUCTUEUX")+COUNTIFS($A$2:$A870,$A870,$E$2:$E870,"ANNULE")),""))</f>
        <v/>
      </c>
    </row>
    <row r="871" spans="1:17" x14ac:dyDescent="0.25">
      <c r="A871" t="str">
        <f>IF(ISBLANK('ENGAGEMENTS 2026'!C872),"",IF('ENGAGEMENTS 2026'!C872="DTSI","DCT",'ENGAGEMENTS 2026'!C872))</f>
        <v/>
      </c>
      <c r="B871" t="str">
        <f>IF(ISBLANK('ENGAGEMENTS 2026'!C872),"",'ENGAGEMENTS 2026'!D872)</f>
        <v/>
      </c>
      <c r="C871" t="str">
        <f>IF(ISBLANK('ENGAGEMENTS 2026'!C872),"",'ENGAGEMENTS 2026'!E872)</f>
        <v/>
      </c>
      <c r="D871" t="str">
        <f>IF(ISBLANK('ENGAGEMENTS 2026'!C872),"",'ENGAGEMENTS 2026'!G872)</f>
        <v/>
      </c>
      <c r="E871" t="str">
        <f>IF(ISBLANK('ENGAGEMENTS 2026'!C872),"",'ENGAGEMENTS 2026'!I872)</f>
        <v/>
      </c>
      <c r="F871" t="str">
        <f>IF(ISBLANK('ENGAGEMENTS 2026'!C872),"",'ENGAGEMENTS 2026'!J872)</f>
        <v/>
      </c>
      <c r="G871" t="str">
        <f>IF(ISBLANK('ENGAGEMENTS 2026'!C872),"",'ENGAGEMENTS 2026'!M872)</f>
        <v/>
      </c>
      <c r="H871" t="str">
        <f>IF(ISBLANK('ENGAGEMENTS 2026'!C872),"",'ENGAGEMENTS 2026'!AF872)</f>
        <v/>
      </c>
      <c r="I871" t="str">
        <f>IF(ISBLANK('ENGAGEMENTS 2026'!C872),"",'ENGAGEMENTS 2026'!H872)</f>
        <v/>
      </c>
      <c r="J871" s="72" t="str">
        <f>IF(ISBLANK('ENGAGEMENTS 2026'!C872),"",IF(AND(OR($E871="INFRUCTUEUX",$E871="ANNULE"),$C871="AOO-M"),'ENGAGEMENTS 2026'!P872,IF($H871="EN COURS DE PREENGAGEMENT",'ENGAGEMENTS 2026'!O872,IF($H871="PREENGAGE",IF($E871="ATTRIBUE",'ENGAGEMENTS 2026'!AE872,'ENGAGEMENTS 2026'!O872),'ENGAGEMENTS 2026'!AE872))))</f>
        <v/>
      </c>
      <c r="K871" s="97" t="str">
        <f>IF(ISBLANK('ENGAGEMENTS 2026'!W872),"",'ENGAGEMENTS 2026'!W872)</f>
        <v/>
      </c>
      <c r="L871" s="73" t="str">
        <f t="shared" ca="1" si="26"/>
        <v/>
      </c>
      <c r="M871" t="str">
        <f t="shared" si="27"/>
        <v/>
      </c>
      <c r="N871" t="str">
        <f>IF(ISBLANK('ENGAGEMENTS 2026'!C872),"",'ENGAGEMENTS 2026'!L872)</f>
        <v/>
      </c>
      <c r="O871" t="str">
        <f>IF(ISBLANK('ENGAGEMENTS 2026'!C872),"",'ENGAGEMENTS 2026'!M872)</f>
        <v/>
      </c>
      <c r="P871" t="str">
        <f>IF(ISBLANK('ENGAGEMENTS 2026'!C872),"",'ENGAGEMENTS 2026'!K872)</f>
        <v/>
      </c>
      <c r="Q871" t="str">
        <f>IF($A871="","",IF(OR($E871="INFRUCTUEUX",$E871="ANNULE"),$A871&amp;"|"&amp;(COUNTIFS($A$2:$A871,$A871,$E$2:$E871,"INFRUCTUEUX")+COUNTIFS($A$2:$A871,$A871,$E$2:$E871,"ANNULE")),""))</f>
        <v/>
      </c>
    </row>
    <row r="872" spans="1:17" x14ac:dyDescent="0.25">
      <c r="A872" t="str">
        <f>IF(ISBLANK('ENGAGEMENTS 2026'!C873),"",IF('ENGAGEMENTS 2026'!C873="DTSI","DCT",'ENGAGEMENTS 2026'!C873))</f>
        <v/>
      </c>
      <c r="B872" t="str">
        <f>IF(ISBLANK('ENGAGEMENTS 2026'!C873),"",'ENGAGEMENTS 2026'!D873)</f>
        <v/>
      </c>
      <c r="C872" t="str">
        <f>IF(ISBLANK('ENGAGEMENTS 2026'!C873),"",'ENGAGEMENTS 2026'!E873)</f>
        <v/>
      </c>
      <c r="D872" t="str">
        <f>IF(ISBLANK('ENGAGEMENTS 2026'!C873),"",'ENGAGEMENTS 2026'!G873)</f>
        <v/>
      </c>
      <c r="E872" t="str">
        <f>IF(ISBLANK('ENGAGEMENTS 2026'!C873),"",'ENGAGEMENTS 2026'!I873)</f>
        <v/>
      </c>
      <c r="F872" t="str">
        <f>IF(ISBLANK('ENGAGEMENTS 2026'!C873),"",'ENGAGEMENTS 2026'!J873)</f>
        <v/>
      </c>
      <c r="G872" t="str">
        <f>IF(ISBLANK('ENGAGEMENTS 2026'!C873),"",'ENGAGEMENTS 2026'!M873)</f>
        <v/>
      </c>
      <c r="H872" t="str">
        <f>IF(ISBLANK('ENGAGEMENTS 2026'!C873),"",'ENGAGEMENTS 2026'!AF873)</f>
        <v/>
      </c>
      <c r="I872" t="str">
        <f>IF(ISBLANK('ENGAGEMENTS 2026'!C873),"",'ENGAGEMENTS 2026'!H873)</f>
        <v/>
      </c>
      <c r="J872" s="72" t="str">
        <f>IF(ISBLANK('ENGAGEMENTS 2026'!C873),"",IF(AND(OR($E872="INFRUCTUEUX",$E872="ANNULE"),$C872="AOO-M"),'ENGAGEMENTS 2026'!P873,IF($H872="EN COURS DE PREENGAGEMENT",'ENGAGEMENTS 2026'!O873,IF($H872="PREENGAGE",IF($E872="ATTRIBUE",'ENGAGEMENTS 2026'!AE873,'ENGAGEMENTS 2026'!O873),'ENGAGEMENTS 2026'!AE873))))</f>
        <v/>
      </c>
      <c r="K872" s="97" t="str">
        <f>IF(ISBLANK('ENGAGEMENTS 2026'!W873),"",'ENGAGEMENTS 2026'!W873)</f>
        <v/>
      </c>
      <c r="L872" s="73" t="str">
        <f t="shared" ca="1" si="26"/>
        <v/>
      </c>
      <c r="M872" t="str">
        <f t="shared" si="27"/>
        <v/>
      </c>
      <c r="N872" t="str">
        <f>IF(ISBLANK('ENGAGEMENTS 2026'!C873),"",'ENGAGEMENTS 2026'!L873)</f>
        <v/>
      </c>
      <c r="O872" t="str">
        <f>IF(ISBLANK('ENGAGEMENTS 2026'!C873),"",'ENGAGEMENTS 2026'!M873)</f>
        <v/>
      </c>
      <c r="P872" t="str">
        <f>IF(ISBLANK('ENGAGEMENTS 2026'!C873),"",'ENGAGEMENTS 2026'!K873)</f>
        <v/>
      </c>
      <c r="Q872" t="str">
        <f>IF($A872="","",IF(OR($E872="INFRUCTUEUX",$E872="ANNULE"),$A872&amp;"|"&amp;(COUNTIFS($A$2:$A872,$A872,$E$2:$E872,"INFRUCTUEUX")+COUNTIFS($A$2:$A872,$A872,$E$2:$E872,"ANNULE")),""))</f>
        <v/>
      </c>
    </row>
    <row r="873" spans="1:17" x14ac:dyDescent="0.25">
      <c r="A873" t="str">
        <f>IF(ISBLANK('ENGAGEMENTS 2026'!C874),"",IF('ENGAGEMENTS 2026'!C874="DTSI","DCT",'ENGAGEMENTS 2026'!C874))</f>
        <v/>
      </c>
      <c r="B873" t="str">
        <f>IF(ISBLANK('ENGAGEMENTS 2026'!C874),"",'ENGAGEMENTS 2026'!D874)</f>
        <v/>
      </c>
      <c r="C873" t="str">
        <f>IF(ISBLANK('ENGAGEMENTS 2026'!C874),"",'ENGAGEMENTS 2026'!E874)</f>
        <v/>
      </c>
      <c r="D873" t="str">
        <f>IF(ISBLANK('ENGAGEMENTS 2026'!C874),"",'ENGAGEMENTS 2026'!G874)</f>
        <v/>
      </c>
      <c r="E873" t="str">
        <f>IF(ISBLANK('ENGAGEMENTS 2026'!C874),"",'ENGAGEMENTS 2026'!I874)</f>
        <v/>
      </c>
      <c r="F873" t="str">
        <f>IF(ISBLANK('ENGAGEMENTS 2026'!C874),"",'ENGAGEMENTS 2026'!J874)</f>
        <v/>
      </c>
      <c r="G873" t="str">
        <f>IF(ISBLANK('ENGAGEMENTS 2026'!C874),"",'ENGAGEMENTS 2026'!M874)</f>
        <v/>
      </c>
      <c r="H873" t="str">
        <f>IF(ISBLANK('ENGAGEMENTS 2026'!C874),"",'ENGAGEMENTS 2026'!AF874)</f>
        <v/>
      </c>
      <c r="I873" t="str">
        <f>IF(ISBLANK('ENGAGEMENTS 2026'!C874),"",'ENGAGEMENTS 2026'!H874)</f>
        <v/>
      </c>
      <c r="J873" s="72" t="str">
        <f>IF(ISBLANK('ENGAGEMENTS 2026'!C874),"",IF(AND(OR($E873="INFRUCTUEUX",$E873="ANNULE"),$C873="AOO-M"),'ENGAGEMENTS 2026'!P874,IF($H873="EN COURS DE PREENGAGEMENT",'ENGAGEMENTS 2026'!O874,IF($H873="PREENGAGE",IF($E873="ATTRIBUE",'ENGAGEMENTS 2026'!AE874,'ENGAGEMENTS 2026'!O874),'ENGAGEMENTS 2026'!AE874))))</f>
        <v/>
      </c>
      <c r="K873" s="97" t="str">
        <f>IF(ISBLANK('ENGAGEMENTS 2026'!W874),"",'ENGAGEMENTS 2026'!W874)</f>
        <v/>
      </c>
      <c r="L873" s="73" t="str">
        <f t="shared" ca="1" si="26"/>
        <v/>
      </c>
      <c r="M873" t="str">
        <f t="shared" si="27"/>
        <v/>
      </c>
      <c r="N873" t="str">
        <f>IF(ISBLANK('ENGAGEMENTS 2026'!C874),"",'ENGAGEMENTS 2026'!L874)</f>
        <v/>
      </c>
      <c r="O873" t="str">
        <f>IF(ISBLANK('ENGAGEMENTS 2026'!C874),"",'ENGAGEMENTS 2026'!M874)</f>
        <v/>
      </c>
      <c r="P873" t="str">
        <f>IF(ISBLANK('ENGAGEMENTS 2026'!C874),"",'ENGAGEMENTS 2026'!K874)</f>
        <v/>
      </c>
      <c r="Q873" t="str">
        <f>IF($A873="","",IF(OR($E873="INFRUCTUEUX",$E873="ANNULE"),$A873&amp;"|"&amp;(COUNTIFS($A$2:$A873,$A873,$E$2:$E873,"INFRUCTUEUX")+COUNTIFS($A$2:$A873,$A873,$E$2:$E873,"ANNULE")),""))</f>
        <v/>
      </c>
    </row>
    <row r="874" spans="1:17" x14ac:dyDescent="0.25">
      <c r="A874" t="str">
        <f>IF(ISBLANK('ENGAGEMENTS 2026'!C875),"",IF('ENGAGEMENTS 2026'!C875="DTSI","DCT",'ENGAGEMENTS 2026'!C875))</f>
        <v/>
      </c>
      <c r="B874" t="str">
        <f>IF(ISBLANK('ENGAGEMENTS 2026'!C875),"",'ENGAGEMENTS 2026'!D875)</f>
        <v/>
      </c>
      <c r="C874" t="str">
        <f>IF(ISBLANK('ENGAGEMENTS 2026'!C875),"",'ENGAGEMENTS 2026'!E875)</f>
        <v/>
      </c>
      <c r="D874" t="str">
        <f>IF(ISBLANK('ENGAGEMENTS 2026'!C875),"",'ENGAGEMENTS 2026'!G875)</f>
        <v/>
      </c>
      <c r="E874" t="str">
        <f>IF(ISBLANK('ENGAGEMENTS 2026'!C875),"",'ENGAGEMENTS 2026'!I875)</f>
        <v/>
      </c>
      <c r="F874" t="str">
        <f>IF(ISBLANK('ENGAGEMENTS 2026'!C875),"",'ENGAGEMENTS 2026'!J875)</f>
        <v/>
      </c>
      <c r="G874" t="str">
        <f>IF(ISBLANK('ENGAGEMENTS 2026'!C875),"",'ENGAGEMENTS 2026'!M875)</f>
        <v/>
      </c>
      <c r="H874" t="str">
        <f>IF(ISBLANK('ENGAGEMENTS 2026'!C875),"",'ENGAGEMENTS 2026'!AF875)</f>
        <v/>
      </c>
      <c r="I874" t="str">
        <f>IF(ISBLANK('ENGAGEMENTS 2026'!C875),"",'ENGAGEMENTS 2026'!H875)</f>
        <v/>
      </c>
      <c r="J874" s="72" t="str">
        <f>IF(ISBLANK('ENGAGEMENTS 2026'!C875),"",IF(AND(OR($E874="INFRUCTUEUX",$E874="ANNULE"),$C874="AOO-M"),'ENGAGEMENTS 2026'!P875,IF($H874="EN COURS DE PREENGAGEMENT",'ENGAGEMENTS 2026'!O875,IF($H874="PREENGAGE",IF($E874="ATTRIBUE",'ENGAGEMENTS 2026'!AE875,'ENGAGEMENTS 2026'!O875),'ENGAGEMENTS 2026'!AE875))))</f>
        <v/>
      </c>
      <c r="K874" s="97" t="str">
        <f>IF(ISBLANK('ENGAGEMENTS 2026'!W875),"",'ENGAGEMENTS 2026'!W875)</f>
        <v/>
      </c>
      <c r="L874" s="73" t="str">
        <f t="shared" ca="1" si="26"/>
        <v/>
      </c>
      <c r="M874" t="str">
        <f t="shared" si="27"/>
        <v/>
      </c>
      <c r="N874" t="str">
        <f>IF(ISBLANK('ENGAGEMENTS 2026'!C875),"",'ENGAGEMENTS 2026'!L875)</f>
        <v/>
      </c>
      <c r="O874" t="str">
        <f>IF(ISBLANK('ENGAGEMENTS 2026'!C875),"",'ENGAGEMENTS 2026'!M875)</f>
        <v/>
      </c>
      <c r="P874" t="str">
        <f>IF(ISBLANK('ENGAGEMENTS 2026'!C875),"",'ENGAGEMENTS 2026'!K875)</f>
        <v/>
      </c>
      <c r="Q874" t="str">
        <f>IF($A874="","",IF(OR($E874="INFRUCTUEUX",$E874="ANNULE"),$A874&amp;"|"&amp;(COUNTIFS($A$2:$A874,$A874,$E$2:$E874,"INFRUCTUEUX")+COUNTIFS($A$2:$A874,$A874,$E$2:$E874,"ANNULE")),""))</f>
        <v/>
      </c>
    </row>
    <row r="875" spans="1:17" x14ac:dyDescent="0.25">
      <c r="A875" t="str">
        <f>IF(ISBLANK('ENGAGEMENTS 2026'!C876),"",IF('ENGAGEMENTS 2026'!C876="DTSI","DCT",'ENGAGEMENTS 2026'!C876))</f>
        <v/>
      </c>
      <c r="B875" t="str">
        <f>IF(ISBLANK('ENGAGEMENTS 2026'!C876),"",'ENGAGEMENTS 2026'!D876)</f>
        <v/>
      </c>
      <c r="C875" t="str">
        <f>IF(ISBLANK('ENGAGEMENTS 2026'!C876),"",'ENGAGEMENTS 2026'!E876)</f>
        <v/>
      </c>
      <c r="D875" t="str">
        <f>IF(ISBLANK('ENGAGEMENTS 2026'!C876),"",'ENGAGEMENTS 2026'!G876)</f>
        <v/>
      </c>
      <c r="E875" t="str">
        <f>IF(ISBLANK('ENGAGEMENTS 2026'!C876),"",'ENGAGEMENTS 2026'!I876)</f>
        <v/>
      </c>
      <c r="F875" t="str">
        <f>IF(ISBLANK('ENGAGEMENTS 2026'!C876),"",'ENGAGEMENTS 2026'!J876)</f>
        <v/>
      </c>
      <c r="G875" t="str">
        <f>IF(ISBLANK('ENGAGEMENTS 2026'!C876),"",'ENGAGEMENTS 2026'!M876)</f>
        <v/>
      </c>
      <c r="H875" t="str">
        <f>IF(ISBLANK('ENGAGEMENTS 2026'!C876),"",'ENGAGEMENTS 2026'!AF876)</f>
        <v/>
      </c>
      <c r="I875" t="str">
        <f>IF(ISBLANK('ENGAGEMENTS 2026'!C876),"",'ENGAGEMENTS 2026'!H876)</f>
        <v/>
      </c>
      <c r="J875" s="72" t="str">
        <f>IF(ISBLANK('ENGAGEMENTS 2026'!C876),"",IF(AND(OR($E875="INFRUCTUEUX",$E875="ANNULE"),$C875="AOO-M"),'ENGAGEMENTS 2026'!P876,IF($H875="EN COURS DE PREENGAGEMENT",'ENGAGEMENTS 2026'!O876,IF($H875="PREENGAGE",IF($E875="ATTRIBUE",'ENGAGEMENTS 2026'!AE876,'ENGAGEMENTS 2026'!O876),'ENGAGEMENTS 2026'!AE876))))</f>
        <v/>
      </c>
      <c r="K875" s="97" t="str">
        <f>IF(ISBLANK('ENGAGEMENTS 2026'!W876),"",'ENGAGEMENTS 2026'!W876)</f>
        <v/>
      </c>
      <c r="L875" s="73" t="str">
        <f t="shared" ca="1" si="26"/>
        <v/>
      </c>
      <c r="M875" t="str">
        <f t="shared" si="27"/>
        <v/>
      </c>
      <c r="N875" t="str">
        <f>IF(ISBLANK('ENGAGEMENTS 2026'!C876),"",'ENGAGEMENTS 2026'!L876)</f>
        <v/>
      </c>
      <c r="O875" t="str">
        <f>IF(ISBLANK('ENGAGEMENTS 2026'!C876),"",'ENGAGEMENTS 2026'!M876)</f>
        <v/>
      </c>
      <c r="P875" t="str">
        <f>IF(ISBLANK('ENGAGEMENTS 2026'!C876),"",'ENGAGEMENTS 2026'!K876)</f>
        <v/>
      </c>
      <c r="Q875" t="str">
        <f>IF($A875="","",IF(OR($E875="INFRUCTUEUX",$E875="ANNULE"),$A875&amp;"|"&amp;(COUNTIFS($A$2:$A875,$A875,$E$2:$E875,"INFRUCTUEUX")+COUNTIFS($A$2:$A875,$A875,$E$2:$E875,"ANNULE")),""))</f>
        <v/>
      </c>
    </row>
    <row r="876" spans="1:17" x14ac:dyDescent="0.25">
      <c r="A876" t="str">
        <f>IF(ISBLANK('ENGAGEMENTS 2026'!C877),"",IF('ENGAGEMENTS 2026'!C877="DTSI","DCT",'ENGAGEMENTS 2026'!C877))</f>
        <v/>
      </c>
      <c r="B876" t="str">
        <f>IF(ISBLANK('ENGAGEMENTS 2026'!C877),"",'ENGAGEMENTS 2026'!D877)</f>
        <v/>
      </c>
      <c r="C876" t="str">
        <f>IF(ISBLANK('ENGAGEMENTS 2026'!C877),"",'ENGAGEMENTS 2026'!E877)</f>
        <v/>
      </c>
      <c r="D876" t="str">
        <f>IF(ISBLANK('ENGAGEMENTS 2026'!C877),"",'ENGAGEMENTS 2026'!G877)</f>
        <v/>
      </c>
      <c r="E876" t="str">
        <f>IF(ISBLANK('ENGAGEMENTS 2026'!C877),"",'ENGAGEMENTS 2026'!I877)</f>
        <v/>
      </c>
      <c r="F876" t="str">
        <f>IF(ISBLANK('ENGAGEMENTS 2026'!C877),"",'ENGAGEMENTS 2026'!J877)</f>
        <v/>
      </c>
      <c r="G876" t="str">
        <f>IF(ISBLANK('ENGAGEMENTS 2026'!C877),"",'ENGAGEMENTS 2026'!M877)</f>
        <v/>
      </c>
      <c r="H876" t="str">
        <f>IF(ISBLANK('ENGAGEMENTS 2026'!C877),"",'ENGAGEMENTS 2026'!AF877)</f>
        <v/>
      </c>
      <c r="I876" t="str">
        <f>IF(ISBLANK('ENGAGEMENTS 2026'!C877),"",'ENGAGEMENTS 2026'!H877)</f>
        <v/>
      </c>
      <c r="J876" s="72" t="str">
        <f>IF(ISBLANK('ENGAGEMENTS 2026'!C877),"",IF(AND(OR($E876="INFRUCTUEUX",$E876="ANNULE"),$C876="AOO-M"),'ENGAGEMENTS 2026'!P877,IF($H876="EN COURS DE PREENGAGEMENT",'ENGAGEMENTS 2026'!O877,IF($H876="PREENGAGE",IF($E876="ATTRIBUE",'ENGAGEMENTS 2026'!AE877,'ENGAGEMENTS 2026'!O877),'ENGAGEMENTS 2026'!AE877))))</f>
        <v/>
      </c>
      <c r="K876" s="97" t="str">
        <f>IF(ISBLANK('ENGAGEMENTS 2026'!W877),"",'ENGAGEMENTS 2026'!W877)</f>
        <v/>
      </c>
      <c r="L876" s="73" t="str">
        <f t="shared" ca="1" si="26"/>
        <v/>
      </c>
      <c r="M876" t="str">
        <f t="shared" si="27"/>
        <v/>
      </c>
      <c r="N876" t="str">
        <f>IF(ISBLANK('ENGAGEMENTS 2026'!C877),"",'ENGAGEMENTS 2026'!L877)</f>
        <v/>
      </c>
      <c r="O876" t="str">
        <f>IF(ISBLANK('ENGAGEMENTS 2026'!C877),"",'ENGAGEMENTS 2026'!M877)</f>
        <v/>
      </c>
      <c r="P876" t="str">
        <f>IF(ISBLANK('ENGAGEMENTS 2026'!C877),"",'ENGAGEMENTS 2026'!K877)</f>
        <v/>
      </c>
      <c r="Q876" t="str">
        <f>IF($A876="","",IF(OR($E876="INFRUCTUEUX",$E876="ANNULE"),$A876&amp;"|"&amp;(COUNTIFS($A$2:$A876,$A876,$E$2:$E876,"INFRUCTUEUX")+COUNTIFS($A$2:$A876,$A876,$E$2:$E876,"ANNULE")),""))</f>
        <v/>
      </c>
    </row>
    <row r="877" spans="1:17" x14ac:dyDescent="0.25">
      <c r="A877" t="str">
        <f>IF(ISBLANK('ENGAGEMENTS 2026'!C878),"",IF('ENGAGEMENTS 2026'!C878="DTSI","DCT",'ENGAGEMENTS 2026'!C878))</f>
        <v/>
      </c>
      <c r="B877" t="str">
        <f>IF(ISBLANK('ENGAGEMENTS 2026'!C878),"",'ENGAGEMENTS 2026'!D878)</f>
        <v/>
      </c>
      <c r="C877" t="str">
        <f>IF(ISBLANK('ENGAGEMENTS 2026'!C878),"",'ENGAGEMENTS 2026'!E878)</f>
        <v/>
      </c>
      <c r="D877" t="str">
        <f>IF(ISBLANK('ENGAGEMENTS 2026'!C878),"",'ENGAGEMENTS 2026'!G878)</f>
        <v/>
      </c>
      <c r="E877" t="str">
        <f>IF(ISBLANK('ENGAGEMENTS 2026'!C878),"",'ENGAGEMENTS 2026'!I878)</f>
        <v/>
      </c>
      <c r="F877" t="str">
        <f>IF(ISBLANK('ENGAGEMENTS 2026'!C878),"",'ENGAGEMENTS 2026'!J878)</f>
        <v/>
      </c>
      <c r="G877" t="str">
        <f>IF(ISBLANK('ENGAGEMENTS 2026'!C878),"",'ENGAGEMENTS 2026'!M878)</f>
        <v/>
      </c>
      <c r="H877" t="str">
        <f>IF(ISBLANK('ENGAGEMENTS 2026'!C878),"",'ENGAGEMENTS 2026'!AF878)</f>
        <v/>
      </c>
      <c r="I877" t="str">
        <f>IF(ISBLANK('ENGAGEMENTS 2026'!C878),"",'ENGAGEMENTS 2026'!H878)</f>
        <v/>
      </c>
      <c r="J877" s="72" t="str">
        <f>IF(ISBLANK('ENGAGEMENTS 2026'!C878),"",IF(AND(OR($E877="INFRUCTUEUX",$E877="ANNULE"),$C877="AOO-M"),'ENGAGEMENTS 2026'!P878,IF($H877="EN COURS DE PREENGAGEMENT",'ENGAGEMENTS 2026'!O878,IF($H877="PREENGAGE",IF($E877="ATTRIBUE",'ENGAGEMENTS 2026'!AE878,'ENGAGEMENTS 2026'!O878),'ENGAGEMENTS 2026'!AE878))))</f>
        <v/>
      </c>
      <c r="K877" s="97" t="str">
        <f>IF(ISBLANK('ENGAGEMENTS 2026'!W878),"",'ENGAGEMENTS 2026'!W878)</f>
        <v/>
      </c>
      <c r="L877" s="73" t="str">
        <f t="shared" ca="1" si="26"/>
        <v/>
      </c>
      <c r="M877" t="str">
        <f t="shared" si="27"/>
        <v/>
      </c>
      <c r="N877" t="str">
        <f>IF(ISBLANK('ENGAGEMENTS 2026'!C878),"",'ENGAGEMENTS 2026'!L878)</f>
        <v/>
      </c>
      <c r="O877" t="str">
        <f>IF(ISBLANK('ENGAGEMENTS 2026'!C878),"",'ENGAGEMENTS 2026'!M878)</f>
        <v/>
      </c>
      <c r="P877" t="str">
        <f>IF(ISBLANK('ENGAGEMENTS 2026'!C878),"",'ENGAGEMENTS 2026'!K878)</f>
        <v/>
      </c>
      <c r="Q877" t="str">
        <f>IF($A877="","",IF(OR($E877="INFRUCTUEUX",$E877="ANNULE"),$A877&amp;"|"&amp;(COUNTIFS($A$2:$A877,$A877,$E$2:$E877,"INFRUCTUEUX")+COUNTIFS($A$2:$A877,$A877,$E$2:$E877,"ANNULE")),""))</f>
        <v/>
      </c>
    </row>
    <row r="878" spans="1:17" x14ac:dyDescent="0.25">
      <c r="A878" t="str">
        <f>IF(ISBLANK('ENGAGEMENTS 2026'!C879),"",IF('ENGAGEMENTS 2026'!C879="DTSI","DCT",'ENGAGEMENTS 2026'!C879))</f>
        <v/>
      </c>
      <c r="B878" t="str">
        <f>IF(ISBLANK('ENGAGEMENTS 2026'!C879),"",'ENGAGEMENTS 2026'!D879)</f>
        <v/>
      </c>
      <c r="C878" t="str">
        <f>IF(ISBLANK('ENGAGEMENTS 2026'!C879),"",'ENGAGEMENTS 2026'!E879)</f>
        <v/>
      </c>
      <c r="D878" t="str">
        <f>IF(ISBLANK('ENGAGEMENTS 2026'!C879),"",'ENGAGEMENTS 2026'!G879)</f>
        <v/>
      </c>
      <c r="E878" t="str">
        <f>IF(ISBLANK('ENGAGEMENTS 2026'!C879),"",'ENGAGEMENTS 2026'!I879)</f>
        <v/>
      </c>
      <c r="F878" t="str">
        <f>IF(ISBLANK('ENGAGEMENTS 2026'!C879),"",'ENGAGEMENTS 2026'!J879)</f>
        <v/>
      </c>
      <c r="G878" t="str">
        <f>IF(ISBLANK('ENGAGEMENTS 2026'!C879),"",'ENGAGEMENTS 2026'!M879)</f>
        <v/>
      </c>
      <c r="H878" t="str">
        <f>IF(ISBLANK('ENGAGEMENTS 2026'!C879),"",'ENGAGEMENTS 2026'!AF879)</f>
        <v/>
      </c>
      <c r="I878" t="str">
        <f>IF(ISBLANK('ENGAGEMENTS 2026'!C879),"",'ENGAGEMENTS 2026'!H879)</f>
        <v/>
      </c>
      <c r="J878" s="72" t="str">
        <f>IF(ISBLANK('ENGAGEMENTS 2026'!C879),"",IF(AND(OR($E878="INFRUCTUEUX",$E878="ANNULE"),$C878="AOO-M"),'ENGAGEMENTS 2026'!P879,IF($H878="EN COURS DE PREENGAGEMENT",'ENGAGEMENTS 2026'!O879,IF($H878="PREENGAGE",IF($E878="ATTRIBUE",'ENGAGEMENTS 2026'!AE879,'ENGAGEMENTS 2026'!O879),'ENGAGEMENTS 2026'!AE879))))</f>
        <v/>
      </c>
      <c r="K878" s="97" t="str">
        <f>IF(ISBLANK('ENGAGEMENTS 2026'!W879),"",'ENGAGEMENTS 2026'!W879)</f>
        <v/>
      </c>
      <c r="L878" s="73" t="str">
        <f t="shared" ca="1" si="26"/>
        <v/>
      </c>
      <c r="M878" t="str">
        <f t="shared" si="27"/>
        <v/>
      </c>
      <c r="N878" t="str">
        <f>IF(ISBLANK('ENGAGEMENTS 2026'!C879),"",'ENGAGEMENTS 2026'!L879)</f>
        <v/>
      </c>
      <c r="O878" t="str">
        <f>IF(ISBLANK('ENGAGEMENTS 2026'!C879),"",'ENGAGEMENTS 2026'!M879)</f>
        <v/>
      </c>
      <c r="P878" t="str">
        <f>IF(ISBLANK('ENGAGEMENTS 2026'!C879),"",'ENGAGEMENTS 2026'!K879)</f>
        <v/>
      </c>
      <c r="Q878" t="str">
        <f>IF($A878="","",IF(OR($E878="INFRUCTUEUX",$E878="ANNULE"),$A878&amp;"|"&amp;(COUNTIFS($A$2:$A878,$A878,$E$2:$E878,"INFRUCTUEUX")+COUNTIFS($A$2:$A878,$A878,$E$2:$E878,"ANNULE")),""))</f>
        <v/>
      </c>
    </row>
    <row r="879" spans="1:17" x14ac:dyDescent="0.25">
      <c r="A879" t="str">
        <f>IF(ISBLANK('ENGAGEMENTS 2026'!C880),"",IF('ENGAGEMENTS 2026'!C880="DTSI","DCT",'ENGAGEMENTS 2026'!C880))</f>
        <v/>
      </c>
      <c r="B879" t="str">
        <f>IF(ISBLANK('ENGAGEMENTS 2026'!C880),"",'ENGAGEMENTS 2026'!D880)</f>
        <v/>
      </c>
      <c r="C879" t="str">
        <f>IF(ISBLANK('ENGAGEMENTS 2026'!C880),"",'ENGAGEMENTS 2026'!E880)</f>
        <v/>
      </c>
      <c r="D879" t="str">
        <f>IF(ISBLANK('ENGAGEMENTS 2026'!C880),"",'ENGAGEMENTS 2026'!G880)</f>
        <v/>
      </c>
      <c r="E879" t="str">
        <f>IF(ISBLANK('ENGAGEMENTS 2026'!C880),"",'ENGAGEMENTS 2026'!I880)</f>
        <v/>
      </c>
      <c r="F879" t="str">
        <f>IF(ISBLANK('ENGAGEMENTS 2026'!C880),"",'ENGAGEMENTS 2026'!J880)</f>
        <v/>
      </c>
      <c r="G879" t="str">
        <f>IF(ISBLANK('ENGAGEMENTS 2026'!C880),"",'ENGAGEMENTS 2026'!M880)</f>
        <v/>
      </c>
      <c r="H879" t="str">
        <f>IF(ISBLANK('ENGAGEMENTS 2026'!C880),"",'ENGAGEMENTS 2026'!AF880)</f>
        <v/>
      </c>
      <c r="I879" t="str">
        <f>IF(ISBLANK('ENGAGEMENTS 2026'!C880),"",'ENGAGEMENTS 2026'!H880)</f>
        <v/>
      </c>
      <c r="J879" s="72" t="str">
        <f>IF(ISBLANK('ENGAGEMENTS 2026'!C880),"",IF(AND(OR($E879="INFRUCTUEUX",$E879="ANNULE"),$C879="AOO-M"),'ENGAGEMENTS 2026'!P880,IF($H879="EN COURS DE PREENGAGEMENT",'ENGAGEMENTS 2026'!O880,IF($H879="PREENGAGE",IF($E879="ATTRIBUE",'ENGAGEMENTS 2026'!AE880,'ENGAGEMENTS 2026'!O880),'ENGAGEMENTS 2026'!AE880))))</f>
        <v/>
      </c>
      <c r="K879" s="97" t="str">
        <f>IF(ISBLANK('ENGAGEMENTS 2026'!W880),"",'ENGAGEMENTS 2026'!W880)</f>
        <v/>
      </c>
      <c r="L879" s="73" t="str">
        <f t="shared" ca="1" si="26"/>
        <v/>
      </c>
      <c r="M879" t="str">
        <f t="shared" si="27"/>
        <v/>
      </c>
      <c r="N879" t="str">
        <f>IF(ISBLANK('ENGAGEMENTS 2026'!C880),"",'ENGAGEMENTS 2026'!L880)</f>
        <v/>
      </c>
      <c r="O879" t="str">
        <f>IF(ISBLANK('ENGAGEMENTS 2026'!C880),"",'ENGAGEMENTS 2026'!M880)</f>
        <v/>
      </c>
      <c r="P879" t="str">
        <f>IF(ISBLANK('ENGAGEMENTS 2026'!C880),"",'ENGAGEMENTS 2026'!K880)</f>
        <v/>
      </c>
      <c r="Q879" t="str">
        <f>IF($A879="","",IF(OR($E879="INFRUCTUEUX",$E879="ANNULE"),$A879&amp;"|"&amp;(COUNTIFS($A$2:$A879,$A879,$E$2:$E879,"INFRUCTUEUX")+COUNTIFS($A$2:$A879,$A879,$E$2:$E879,"ANNULE")),""))</f>
        <v/>
      </c>
    </row>
    <row r="880" spans="1:17" x14ac:dyDescent="0.25">
      <c r="A880" t="str">
        <f>IF(ISBLANK('ENGAGEMENTS 2026'!C881),"",IF('ENGAGEMENTS 2026'!C881="DTSI","DCT",'ENGAGEMENTS 2026'!C881))</f>
        <v/>
      </c>
      <c r="B880" t="str">
        <f>IF(ISBLANK('ENGAGEMENTS 2026'!C881),"",'ENGAGEMENTS 2026'!D881)</f>
        <v/>
      </c>
      <c r="C880" t="str">
        <f>IF(ISBLANK('ENGAGEMENTS 2026'!C881),"",'ENGAGEMENTS 2026'!E881)</f>
        <v/>
      </c>
      <c r="D880" t="str">
        <f>IF(ISBLANK('ENGAGEMENTS 2026'!C881),"",'ENGAGEMENTS 2026'!G881)</f>
        <v/>
      </c>
      <c r="E880" t="str">
        <f>IF(ISBLANK('ENGAGEMENTS 2026'!C881),"",'ENGAGEMENTS 2026'!I881)</f>
        <v/>
      </c>
      <c r="F880" t="str">
        <f>IF(ISBLANK('ENGAGEMENTS 2026'!C881),"",'ENGAGEMENTS 2026'!J881)</f>
        <v/>
      </c>
      <c r="G880" t="str">
        <f>IF(ISBLANK('ENGAGEMENTS 2026'!C881),"",'ENGAGEMENTS 2026'!M881)</f>
        <v/>
      </c>
      <c r="H880" t="str">
        <f>IF(ISBLANK('ENGAGEMENTS 2026'!C881),"",'ENGAGEMENTS 2026'!AF881)</f>
        <v/>
      </c>
      <c r="I880" t="str">
        <f>IF(ISBLANK('ENGAGEMENTS 2026'!C881),"",'ENGAGEMENTS 2026'!H881)</f>
        <v/>
      </c>
      <c r="J880" s="72" t="str">
        <f>IF(ISBLANK('ENGAGEMENTS 2026'!C881),"",IF(AND(OR($E880="INFRUCTUEUX",$E880="ANNULE"),$C880="AOO-M"),'ENGAGEMENTS 2026'!P881,IF($H880="EN COURS DE PREENGAGEMENT",'ENGAGEMENTS 2026'!O881,IF($H880="PREENGAGE",IF($E880="ATTRIBUE",'ENGAGEMENTS 2026'!AE881,'ENGAGEMENTS 2026'!O881),'ENGAGEMENTS 2026'!AE881))))</f>
        <v/>
      </c>
      <c r="K880" s="97" t="str">
        <f>IF(ISBLANK('ENGAGEMENTS 2026'!W881),"",'ENGAGEMENTS 2026'!W881)</f>
        <v/>
      </c>
      <c r="L880" s="73" t="str">
        <f t="shared" ca="1" si="26"/>
        <v/>
      </c>
      <c r="M880" t="str">
        <f t="shared" si="27"/>
        <v/>
      </c>
      <c r="N880" t="str">
        <f>IF(ISBLANK('ENGAGEMENTS 2026'!C881),"",'ENGAGEMENTS 2026'!L881)</f>
        <v/>
      </c>
      <c r="O880" t="str">
        <f>IF(ISBLANK('ENGAGEMENTS 2026'!C881),"",'ENGAGEMENTS 2026'!M881)</f>
        <v/>
      </c>
      <c r="P880" t="str">
        <f>IF(ISBLANK('ENGAGEMENTS 2026'!C881),"",'ENGAGEMENTS 2026'!K881)</f>
        <v/>
      </c>
      <c r="Q880" t="str">
        <f>IF($A880="","",IF(OR($E880="INFRUCTUEUX",$E880="ANNULE"),$A880&amp;"|"&amp;(COUNTIFS($A$2:$A880,$A880,$E$2:$E880,"INFRUCTUEUX")+COUNTIFS($A$2:$A880,$A880,$E$2:$E880,"ANNULE")),""))</f>
        <v/>
      </c>
    </row>
    <row r="881" spans="1:17" x14ac:dyDescent="0.25">
      <c r="A881" t="str">
        <f>IF(ISBLANK('ENGAGEMENTS 2026'!C882),"",IF('ENGAGEMENTS 2026'!C882="DTSI","DCT",'ENGAGEMENTS 2026'!C882))</f>
        <v/>
      </c>
      <c r="B881" t="str">
        <f>IF(ISBLANK('ENGAGEMENTS 2026'!C882),"",'ENGAGEMENTS 2026'!D882)</f>
        <v/>
      </c>
      <c r="C881" t="str">
        <f>IF(ISBLANK('ENGAGEMENTS 2026'!C882),"",'ENGAGEMENTS 2026'!E882)</f>
        <v/>
      </c>
      <c r="D881" t="str">
        <f>IF(ISBLANK('ENGAGEMENTS 2026'!C882),"",'ENGAGEMENTS 2026'!G882)</f>
        <v/>
      </c>
      <c r="E881" t="str">
        <f>IF(ISBLANK('ENGAGEMENTS 2026'!C882),"",'ENGAGEMENTS 2026'!I882)</f>
        <v/>
      </c>
      <c r="F881" t="str">
        <f>IF(ISBLANK('ENGAGEMENTS 2026'!C882),"",'ENGAGEMENTS 2026'!J882)</f>
        <v/>
      </c>
      <c r="G881" t="str">
        <f>IF(ISBLANK('ENGAGEMENTS 2026'!C882),"",'ENGAGEMENTS 2026'!M882)</f>
        <v/>
      </c>
      <c r="H881" t="str">
        <f>IF(ISBLANK('ENGAGEMENTS 2026'!C882),"",'ENGAGEMENTS 2026'!AF882)</f>
        <v/>
      </c>
      <c r="I881" t="str">
        <f>IF(ISBLANK('ENGAGEMENTS 2026'!C882),"",'ENGAGEMENTS 2026'!H882)</f>
        <v/>
      </c>
      <c r="J881" s="72" t="str">
        <f>IF(ISBLANK('ENGAGEMENTS 2026'!C882),"",IF(AND(OR($E881="INFRUCTUEUX",$E881="ANNULE"),$C881="AOO-M"),'ENGAGEMENTS 2026'!P882,IF($H881="EN COURS DE PREENGAGEMENT",'ENGAGEMENTS 2026'!O882,IF($H881="PREENGAGE",IF($E881="ATTRIBUE",'ENGAGEMENTS 2026'!AE882,'ENGAGEMENTS 2026'!O882),'ENGAGEMENTS 2026'!AE882))))</f>
        <v/>
      </c>
      <c r="K881" s="97" t="str">
        <f>IF(ISBLANK('ENGAGEMENTS 2026'!W882),"",'ENGAGEMENTS 2026'!W882)</f>
        <v/>
      </c>
      <c r="L881" s="73" t="str">
        <f t="shared" ca="1" si="26"/>
        <v/>
      </c>
      <c r="M881" t="str">
        <f t="shared" si="27"/>
        <v/>
      </c>
      <c r="N881" t="str">
        <f>IF(ISBLANK('ENGAGEMENTS 2026'!C882),"",'ENGAGEMENTS 2026'!L882)</f>
        <v/>
      </c>
      <c r="O881" t="str">
        <f>IF(ISBLANK('ENGAGEMENTS 2026'!C882),"",'ENGAGEMENTS 2026'!M882)</f>
        <v/>
      </c>
      <c r="P881" t="str">
        <f>IF(ISBLANK('ENGAGEMENTS 2026'!C882),"",'ENGAGEMENTS 2026'!K882)</f>
        <v/>
      </c>
      <c r="Q881" t="str">
        <f>IF($A881="","",IF(OR($E881="INFRUCTUEUX",$E881="ANNULE"),$A881&amp;"|"&amp;(COUNTIFS($A$2:$A881,$A881,$E$2:$E881,"INFRUCTUEUX")+COUNTIFS($A$2:$A881,$A881,$E$2:$E881,"ANNULE")),""))</f>
        <v/>
      </c>
    </row>
    <row r="882" spans="1:17" x14ac:dyDescent="0.25">
      <c r="A882" t="str">
        <f>IF(ISBLANK('ENGAGEMENTS 2026'!C883),"",IF('ENGAGEMENTS 2026'!C883="DTSI","DCT",'ENGAGEMENTS 2026'!C883))</f>
        <v/>
      </c>
      <c r="B882" t="str">
        <f>IF(ISBLANK('ENGAGEMENTS 2026'!C883),"",'ENGAGEMENTS 2026'!D883)</f>
        <v/>
      </c>
      <c r="C882" t="str">
        <f>IF(ISBLANK('ENGAGEMENTS 2026'!C883),"",'ENGAGEMENTS 2026'!E883)</f>
        <v/>
      </c>
      <c r="D882" t="str">
        <f>IF(ISBLANK('ENGAGEMENTS 2026'!C883),"",'ENGAGEMENTS 2026'!G883)</f>
        <v/>
      </c>
      <c r="E882" t="str">
        <f>IF(ISBLANK('ENGAGEMENTS 2026'!C883),"",'ENGAGEMENTS 2026'!I883)</f>
        <v/>
      </c>
      <c r="F882" t="str">
        <f>IF(ISBLANK('ENGAGEMENTS 2026'!C883),"",'ENGAGEMENTS 2026'!J883)</f>
        <v/>
      </c>
      <c r="G882" t="str">
        <f>IF(ISBLANK('ENGAGEMENTS 2026'!C883),"",'ENGAGEMENTS 2026'!M883)</f>
        <v/>
      </c>
      <c r="H882" t="str">
        <f>IF(ISBLANK('ENGAGEMENTS 2026'!C883),"",'ENGAGEMENTS 2026'!AF883)</f>
        <v/>
      </c>
      <c r="I882" t="str">
        <f>IF(ISBLANK('ENGAGEMENTS 2026'!C883),"",'ENGAGEMENTS 2026'!H883)</f>
        <v/>
      </c>
      <c r="J882" s="72" t="str">
        <f>IF(ISBLANK('ENGAGEMENTS 2026'!C883),"",IF(AND(OR($E882="INFRUCTUEUX",$E882="ANNULE"),$C882="AOO-M"),'ENGAGEMENTS 2026'!P883,IF($H882="EN COURS DE PREENGAGEMENT",'ENGAGEMENTS 2026'!O883,IF($H882="PREENGAGE",IF($E882="ATTRIBUE",'ENGAGEMENTS 2026'!AE883,'ENGAGEMENTS 2026'!O883),'ENGAGEMENTS 2026'!AE883))))</f>
        <v/>
      </c>
      <c r="K882" s="97" t="str">
        <f>IF(ISBLANK('ENGAGEMENTS 2026'!W883),"",'ENGAGEMENTS 2026'!W883)</f>
        <v/>
      </c>
      <c r="L882" s="73" t="str">
        <f t="shared" ca="1" si="26"/>
        <v/>
      </c>
      <c r="M882" t="str">
        <f t="shared" si="27"/>
        <v/>
      </c>
      <c r="N882" t="str">
        <f>IF(ISBLANK('ENGAGEMENTS 2026'!C883),"",'ENGAGEMENTS 2026'!L883)</f>
        <v/>
      </c>
      <c r="O882" t="str">
        <f>IF(ISBLANK('ENGAGEMENTS 2026'!C883),"",'ENGAGEMENTS 2026'!M883)</f>
        <v/>
      </c>
      <c r="P882" t="str">
        <f>IF(ISBLANK('ENGAGEMENTS 2026'!C883),"",'ENGAGEMENTS 2026'!K883)</f>
        <v/>
      </c>
      <c r="Q882" t="str">
        <f>IF($A882="","",IF(OR($E882="INFRUCTUEUX",$E882="ANNULE"),$A882&amp;"|"&amp;(COUNTIFS($A$2:$A882,$A882,$E$2:$E882,"INFRUCTUEUX")+COUNTIFS($A$2:$A882,$A882,$E$2:$E882,"ANNULE")),""))</f>
        <v/>
      </c>
    </row>
    <row r="883" spans="1:17" x14ac:dyDescent="0.25">
      <c r="A883" t="str">
        <f>IF(ISBLANK('ENGAGEMENTS 2026'!C884),"",IF('ENGAGEMENTS 2026'!C884="DTSI","DCT",'ENGAGEMENTS 2026'!C884))</f>
        <v/>
      </c>
      <c r="B883" t="str">
        <f>IF(ISBLANK('ENGAGEMENTS 2026'!C884),"",'ENGAGEMENTS 2026'!D884)</f>
        <v/>
      </c>
      <c r="C883" t="str">
        <f>IF(ISBLANK('ENGAGEMENTS 2026'!C884),"",'ENGAGEMENTS 2026'!E884)</f>
        <v/>
      </c>
      <c r="D883" t="str">
        <f>IF(ISBLANK('ENGAGEMENTS 2026'!C884),"",'ENGAGEMENTS 2026'!G884)</f>
        <v/>
      </c>
      <c r="E883" t="str">
        <f>IF(ISBLANK('ENGAGEMENTS 2026'!C884),"",'ENGAGEMENTS 2026'!I884)</f>
        <v/>
      </c>
      <c r="F883" t="str">
        <f>IF(ISBLANK('ENGAGEMENTS 2026'!C884),"",'ENGAGEMENTS 2026'!J884)</f>
        <v/>
      </c>
      <c r="G883" t="str">
        <f>IF(ISBLANK('ENGAGEMENTS 2026'!C884),"",'ENGAGEMENTS 2026'!M884)</f>
        <v/>
      </c>
      <c r="H883" t="str">
        <f>IF(ISBLANK('ENGAGEMENTS 2026'!C884),"",'ENGAGEMENTS 2026'!AF884)</f>
        <v/>
      </c>
      <c r="I883" t="str">
        <f>IF(ISBLANK('ENGAGEMENTS 2026'!C884),"",'ENGAGEMENTS 2026'!H884)</f>
        <v/>
      </c>
      <c r="J883" s="72" t="str">
        <f>IF(ISBLANK('ENGAGEMENTS 2026'!C884),"",IF(AND(OR($E883="INFRUCTUEUX",$E883="ANNULE"),$C883="AOO-M"),'ENGAGEMENTS 2026'!P884,IF($H883="EN COURS DE PREENGAGEMENT",'ENGAGEMENTS 2026'!O884,IF($H883="PREENGAGE",IF($E883="ATTRIBUE",'ENGAGEMENTS 2026'!AE884,'ENGAGEMENTS 2026'!O884),'ENGAGEMENTS 2026'!AE884))))</f>
        <v/>
      </c>
      <c r="K883" s="97" t="str">
        <f>IF(ISBLANK('ENGAGEMENTS 2026'!W884),"",'ENGAGEMENTS 2026'!W884)</f>
        <v/>
      </c>
      <c r="L883" s="73" t="str">
        <f t="shared" ca="1" si="26"/>
        <v/>
      </c>
      <c r="M883" t="str">
        <f t="shared" si="27"/>
        <v/>
      </c>
      <c r="N883" t="str">
        <f>IF(ISBLANK('ENGAGEMENTS 2026'!C884),"",'ENGAGEMENTS 2026'!L884)</f>
        <v/>
      </c>
      <c r="O883" t="str">
        <f>IF(ISBLANK('ENGAGEMENTS 2026'!C884),"",'ENGAGEMENTS 2026'!M884)</f>
        <v/>
      </c>
      <c r="P883" t="str">
        <f>IF(ISBLANK('ENGAGEMENTS 2026'!C884),"",'ENGAGEMENTS 2026'!K884)</f>
        <v/>
      </c>
      <c r="Q883" t="str">
        <f>IF($A883="","",IF(OR($E883="INFRUCTUEUX",$E883="ANNULE"),$A883&amp;"|"&amp;(COUNTIFS($A$2:$A883,$A883,$E$2:$E883,"INFRUCTUEUX")+COUNTIFS($A$2:$A883,$A883,$E$2:$E883,"ANNULE")),""))</f>
        <v/>
      </c>
    </row>
    <row r="884" spans="1:17" x14ac:dyDescent="0.25">
      <c r="A884" t="str">
        <f>IF(ISBLANK('ENGAGEMENTS 2026'!C885),"",IF('ENGAGEMENTS 2026'!C885="DTSI","DCT",'ENGAGEMENTS 2026'!C885))</f>
        <v/>
      </c>
      <c r="B884" t="str">
        <f>IF(ISBLANK('ENGAGEMENTS 2026'!C885),"",'ENGAGEMENTS 2026'!D885)</f>
        <v/>
      </c>
      <c r="C884" t="str">
        <f>IF(ISBLANK('ENGAGEMENTS 2026'!C885),"",'ENGAGEMENTS 2026'!E885)</f>
        <v/>
      </c>
      <c r="D884" t="str">
        <f>IF(ISBLANK('ENGAGEMENTS 2026'!C885),"",'ENGAGEMENTS 2026'!G885)</f>
        <v/>
      </c>
      <c r="E884" t="str">
        <f>IF(ISBLANK('ENGAGEMENTS 2026'!C885),"",'ENGAGEMENTS 2026'!I885)</f>
        <v/>
      </c>
      <c r="F884" t="str">
        <f>IF(ISBLANK('ENGAGEMENTS 2026'!C885),"",'ENGAGEMENTS 2026'!J885)</f>
        <v/>
      </c>
      <c r="G884" t="str">
        <f>IF(ISBLANK('ENGAGEMENTS 2026'!C885),"",'ENGAGEMENTS 2026'!M885)</f>
        <v/>
      </c>
      <c r="H884" t="str">
        <f>IF(ISBLANK('ENGAGEMENTS 2026'!C885),"",'ENGAGEMENTS 2026'!AF885)</f>
        <v/>
      </c>
      <c r="I884" t="str">
        <f>IF(ISBLANK('ENGAGEMENTS 2026'!C885),"",'ENGAGEMENTS 2026'!H885)</f>
        <v/>
      </c>
      <c r="J884" s="72" t="str">
        <f>IF(ISBLANK('ENGAGEMENTS 2026'!C885),"",IF(AND(OR($E884="INFRUCTUEUX",$E884="ANNULE"),$C884="AOO-M"),'ENGAGEMENTS 2026'!P885,IF($H884="EN COURS DE PREENGAGEMENT",'ENGAGEMENTS 2026'!O885,IF($H884="PREENGAGE",IF($E884="ATTRIBUE",'ENGAGEMENTS 2026'!AE885,'ENGAGEMENTS 2026'!O885),'ENGAGEMENTS 2026'!AE885))))</f>
        <v/>
      </c>
      <c r="K884" s="97" t="str">
        <f>IF(ISBLANK('ENGAGEMENTS 2026'!W885),"",'ENGAGEMENTS 2026'!W885)</f>
        <v/>
      </c>
      <c r="L884" s="73" t="str">
        <f t="shared" ca="1" si="26"/>
        <v/>
      </c>
      <c r="M884" t="str">
        <f t="shared" si="27"/>
        <v/>
      </c>
      <c r="N884" t="str">
        <f>IF(ISBLANK('ENGAGEMENTS 2026'!C885),"",'ENGAGEMENTS 2026'!L885)</f>
        <v/>
      </c>
      <c r="O884" t="str">
        <f>IF(ISBLANK('ENGAGEMENTS 2026'!C885),"",'ENGAGEMENTS 2026'!M885)</f>
        <v/>
      </c>
      <c r="P884" t="str">
        <f>IF(ISBLANK('ENGAGEMENTS 2026'!C885),"",'ENGAGEMENTS 2026'!K885)</f>
        <v/>
      </c>
      <c r="Q884" t="str">
        <f>IF($A884="","",IF(OR($E884="INFRUCTUEUX",$E884="ANNULE"),$A884&amp;"|"&amp;(COUNTIFS($A$2:$A884,$A884,$E$2:$E884,"INFRUCTUEUX")+COUNTIFS($A$2:$A884,$A884,$E$2:$E884,"ANNULE")),""))</f>
        <v/>
      </c>
    </row>
    <row r="885" spans="1:17" x14ac:dyDescent="0.25">
      <c r="A885" t="str">
        <f>IF(ISBLANK('ENGAGEMENTS 2026'!C886),"",IF('ENGAGEMENTS 2026'!C886="DTSI","DCT",'ENGAGEMENTS 2026'!C886))</f>
        <v/>
      </c>
      <c r="B885" t="str">
        <f>IF(ISBLANK('ENGAGEMENTS 2026'!C886),"",'ENGAGEMENTS 2026'!D886)</f>
        <v/>
      </c>
      <c r="C885" t="str">
        <f>IF(ISBLANK('ENGAGEMENTS 2026'!C886),"",'ENGAGEMENTS 2026'!E886)</f>
        <v/>
      </c>
      <c r="D885" t="str">
        <f>IF(ISBLANK('ENGAGEMENTS 2026'!C886),"",'ENGAGEMENTS 2026'!G886)</f>
        <v/>
      </c>
      <c r="E885" t="str">
        <f>IF(ISBLANK('ENGAGEMENTS 2026'!C886),"",'ENGAGEMENTS 2026'!I886)</f>
        <v/>
      </c>
      <c r="F885" t="str">
        <f>IF(ISBLANK('ENGAGEMENTS 2026'!C886),"",'ENGAGEMENTS 2026'!J886)</f>
        <v/>
      </c>
      <c r="G885" t="str">
        <f>IF(ISBLANK('ENGAGEMENTS 2026'!C886),"",'ENGAGEMENTS 2026'!M886)</f>
        <v/>
      </c>
      <c r="H885" t="str">
        <f>IF(ISBLANK('ENGAGEMENTS 2026'!C886),"",'ENGAGEMENTS 2026'!AF886)</f>
        <v/>
      </c>
      <c r="I885" t="str">
        <f>IF(ISBLANK('ENGAGEMENTS 2026'!C886),"",'ENGAGEMENTS 2026'!H886)</f>
        <v/>
      </c>
      <c r="J885" s="72" t="str">
        <f>IF(ISBLANK('ENGAGEMENTS 2026'!C886),"",IF(AND(OR($E885="INFRUCTUEUX",$E885="ANNULE"),$C885="AOO-M"),'ENGAGEMENTS 2026'!P886,IF($H885="EN COURS DE PREENGAGEMENT",'ENGAGEMENTS 2026'!O886,IF($H885="PREENGAGE",IF($E885="ATTRIBUE",'ENGAGEMENTS 2026'!AE886,'ENGAGEMENTS 2026'!O886),'ENGAGEMENTS 2026'!AE886))))</f>
        <v/>
      </c>
      <c r="K885" s="97" t="str">
        <f>IF(ISBLANK('ENGAGEMENTS 2026'!W886),"",'ENGAGEMENTS 2026'!W886)</f>
        <v/>
      </c>
      <c r="L885" s="73" t="str">
        <f t="shared" ca="1" si="26"/>
        <v/>
      </c>
      <c r="M885" t="str">
        <f t="shared" si="27"/>
        <v/>
      </c>
      <c r="N885" t="str">
        <f>IF(ISBLANK('ENGAGEMENTS 2026'!C886),"",'ENGAGEMENTS 2026'!L886)</f>
        <v/>
      </c>
      <c r="O885" t="str">
        <f>IF(ISBLANK('ENGAGEMENTS 2026'!C886),"",'ENGAGEMENTS 2026'!M886)</f>
        <v/>
      </c>
      <c r="P885" t="str">
        <f>IF(ISBLANK('ENGAGEMENTS 2026'!C886),"",'ENGAGEMENTS 2026'!K886)</f>
        <v/>
      </c>
      <c r="Q885" t="str">
        <f>IF($A885="","",IF(OR($E885="INFRUCTUEUX",$E885="ANNULE"),$A885&amp;"|"&amp;(COUNTIFS($A$2:$A885,$A885,$E$2:$E885,"INFRUCTUEUX")+COUNTIFS($A$2:$A885,$A885,$E$2:$E885,"ANNULE")),""))</f>
        <v/>
      </c>
    </row>
    <row r="886" spans="1:17" x14ac:dyDescent="0.25">
      <c r="A886" t="str">
        <f>IF(ISBLANK('ENGAGEMENTS 2026'!C887),"",IF('ENGAGEMENTS 2026'!C887="DTSI","DCT",'ENGAGEMENTS 2026'!C887))</f>
        <v/>
      </c>
      <c r="B886" t="str">
        <f>IF(ISBLANK('ENGAGEMENTS 2026'!C887),"",'ENGAGEMENTS 2026'!D887)</f>
        <v/>
      </c>
      <c r="C886" t="str">
        <f>IF(ISBLANK('ENGAGEMENTS 2026'!C887),"",'ENGAGEMENTS 2026'!E887)</f>
        <v/>
      </c>
      <c r="D886" t="str">
        <f>IF(ISBLANK('ENGAGEMENTS 2026'!C887),"",'ENGAGEMENTS 2026'!G887)</f>
        <v/>
      </c>
      <c r="E886" t="str">
        <f>IF(ISBLANK('ENGAGEMENTS 2026'!C887),"",'ENGAGEMENTS 2026'!I887)</f>
        <v/>
      </c>
      <c r="F886" t="str">
        <f>IF(ISBLANK('ENGAGEMENTS 2026'!C887),"",'ENGAGEMENTS 2026'!J887)</f>
        <v/>
      </c>
      <c r="G886" t="str">
        <f>IF(ISBLANK('ENGAGEMENTS 2026'!C887),"",'ENGAGEMENTS 2026'!M887)</f>
        <v/>
      </c>
      <c r="H886" t="str">
        <f>IF(ISBLANK('ENGAGEMENTS 2026'!C887),"",'ENGAGEMENTS 2026'!AF887)</f>
        <v/>
      </c>
      <c r="I886" t="str">
        <f>IF(ISBLANK('ENGAGEMENTS 2026'!C887),"",'ENGAGEMENTS 2026'!H887)</f>
        <v/>
      </c>
      <c r="J886" s="72" t="str">
        <f>IF(ISBLANK('ENGAGEMENTS 2026'!C887),"",IF(AND(OR($E886="INFRUCTUEUX",$E886="ANNULE"),$C886="AOO-M"),'ENGAGEMENTS 2026'!P887,IF($H886="EN COURS DE PREENGAGEMENT",'ENGAGEMENTS 2026'!O887,IF($H886="PREENGAGE",IF($E886="ATTRIBUE",'ENGAGEMENTS 2026'!AE887,'ENGAGEMENTS 2026'!O887),'ENGAGEMENTS 2026'!AE887))))</f>
        <v/>
      </c>
      <c r="K886" s="97" t="str">
        <f>IF(ISBLANK('ENGAGEMENTS 2026'!W887),"",'ENGAGEMENTS 2026'!W887)</f>
        <v/>
      </c>
      <c r="L886" s="73" t="str">
        <f t="shared" ca="1" si="26"/>
        <v/>
      </c>
      <c r="M886" t="str">
        <f t="shared" si="27"/>
        <v/>
      </c>
      <c r="N886" t="str">
        <f>IF(ISBLANK('ENGAGEMENTS 2026'!C887),"",'ENGAGEMENTS 2026'!L887)</f>
        <v/>
      </c>
      <c r="O886" t="str">
        <f>IF(ISBLANK('ENGAGEMENTS 2026'!C887),"",'ENGAGEMENTS 2026'!M887)</f>
        <v/>
      </c>
      <c r="P886" t="str">
        <f>IF(ISBLANK('ENGAGEMENTS 2026'!C887),"",'ENGAGEMENTS 2026'!K887)</f>
        <v/>
      </c>
      <c r="Q886" t="str">
        <f>IF($A886="","",IF(OR($E886="INFRUCTUEUX",$E886="ANNULE"),$A886&amp;"|"&amp;(COUNTIFS($A$2:$A886,$A886,$E$2:$E886,"INFRUCTUEUX")+COUNTIFS($A$2:$A886,$A886,$E$2:$E886,"ANNULE")),""))</f>
        <v/>
      </c>
    </row>
    <row r="887" spans="1:17" x14ac:dyDescent="0.25">
      <c r="A887" t="str">
        <f>IF(ISBLANK('ENGAGEMENTS 2026'!C888),"",IF('ENGAGEMENTS 2026'!C888="DTSI","DCT",'ENGAGEMENTS 2026'!C888))</f>
        <v/>
      </c>
      <c r="B887" t="str">
        <f>IF(ISBLANK('ENGAGEMENTS 2026'!C888),"",'ENGAGEMENTS 2026'!D888)</f>
        <v/>
      </c>
      <c r="C887" t="str">
        <f>IF(ISBLANK('ENGAGEMENTS 2026'!C888),"",'ENGAGEMENTS 2026'!E888)</f>
        <v/>
      </c>
      <c r="D887" t="str">
        <f>IF(ISBLANK('ENGAGEMENTS 2026'!C888),"",'ENGAGEMENTS 2026'!G888)</f>
        <v/>
      </c>
      <c r="E887" t="str">
        <f>IF(ISBLANK('ENGAGEMENTS 2026'!C888),"",'ENGAGEMENTS 2026'!I888)</f>
        <v/>
      </c>
      <c r="F887" t="str">
        <f>IF(ISBLANK('ENGAGEMENTS 2026'!C888),"",'ENGAGEMENTS 2026'!J888)</f>
        <v/>
      </c>
      <c r="G887" t="str">
        <f>IF(ISBLANK('ENGAGEMENTS 2026'!C888),"",'ENGAGEMENTS 2026'!M888)</f>
        <v/>
      </c>
      <c r="H887" t="str">
        <f>IF(ISBLANK('ENGAGEMENTS 2026'!C888),"",'ENGAGEMENTS 2026'!AF888)</f>
        <v/>
      </c>
      <c r="I887" t="str">
        <f>IF(ISBLANK('ENGAGEMENTS 2026'!C888),"",'ENGAGEMENTS 2026'!H888)</f>
        <v/>
      </c>
      <c r="J887" s="72" t="str">
        <f>IF(ISBLANK('ENGAGEMENTS 2026'!C888),"",IF(AND(OR($E887="INFRUCTUEUX",$E887="ANNULE"),$C887="AOO-M"),'ENGAGEMENTS 2026'!P888,IF($H887="EN COURS DE PREENGAGEMENT",'ENGAGEMENTS 2026'!O888,IF($H887="PREENGAGE",IF($E887="ATTRIBUE",'ENGAGEMENTS 2026'!AE888,'ENGAGEMENTS 2026'!O888),'ENGAGEMENTS 2026'!AE888))))</f>
        <v/>
      </c>
      <c r="K887" s="97" t="str">
        <f>IF(ISBLANK('ENGAGEMENTS 2026'!W888),"",'ENGAGEMENTS 2026'!W888)</f>
        <v/>
      </c>
      <c r="L887" s="73" t="str">
        <f t="shared" ca="1" si="26"/>
        <v/>
      </c>
      <c r="M887" t="str">
        <f t="shared" si="27"/>
        <v/>
      </c>
      <c r="N887" t="str">
        <f>IF(ISBLANK('ENGAGEMENTS 2026'!C888),"",'ENGAGEMENTS 2026'!L888)</f>
        <v/>
      </c>
      <c r="O887" t="str">
        <f>IF(ISBLANK('ENGAGEMENTS 2026'!C888),"",'ENGAGEMENTS 2026'!M888)</f>
        <v/>
      </c>
      <c r="P887" t="str">
        <f>IF(ISBLANK('ENGAGEMENTS 2026'!C888),"",'ENGAGEMENTS 2026'!K888)</f>
        <v/>
      </c>
      <c r="Q887" t="str">
        <f>IF($A887="","",IF(OR($E887="INFRUCTUEUX",$E887="ANNULE"),$A887&amp;"|"&amp;(COUNTIFS($A$2:$A887,$A887,$E$2:$E887,"INFRUCTUEUX")+COUNTIFS($A$2:$A887,$A887,$E$2:$E887,"ANNULE")),""))</f>
        <v/>
      </c>
    </row>
    <row r="888" spans="1:17" x14ac:dyDescent="0.25">
      <c r="A888" t="str">
        <f>IF(ISBLANK('ENGAGEMENTS 2026'!C889),"",IF('ENGAGEMENTS 2026'!C889="DTSI","DCT",'ENGAGEMENTS 2026'!C889))</f>
        <v/>
      </c>
      <c r="B888" t="str">
        <f>IF(ISBLANK('ENGAGEMENTS 2026'!C889),"",'ENGAGEMENTS 2026'!D889)</f>
        <v/>
      </c>
      <c r="C888" t="str">
        <f>IF(ISBLANK('ENGAGEMENTS 2026'!C889),"",'ENGAGEMENTS 2026'!E889)</f>
        <v/>
      </c>
      <c r="D888" t="str">
        <f>IF(ISBLANK('ENGAGEMENTS 2026'!C889),"",'ENGAGEMENTS 2026'!G889)</f>
        <v/>
      </c>
      <c r="E888" t="str">
        <f>IF(ISBLANK('ENGAGEMENTS 2026'!C889),"",'ENGAGEMENTS 2026'!I889)</f>
        <v/>
      </c>
      <c r="F888" t="str">
        <f>IF(ISBLANK('ENGAGEMENTS 2026'!C889),"",'ENGAGEMENTS 2026'!J889)</f>
        <v/>
      </c>
      <c r="G888" t="str">
        <f>IF(ISBLANK('ENGAGEMENTS 2026'!C889),"",'ENGAGEMENTS 2026'!M889)</f>
        <v/>
      </c>
      <c r="H888" t="str">
        <f>IF(ISBLANK('ENGAGEMENTS 2026'!C889),"",'ENGAGEMENTS 2026'!AF889)</f>
        <v/>
      </c>
      <c r="I888" t="str">
        <f>IF(ISBLANK('ENGAGEMENTS 2026'!C889),"",'ENGAGEMENTS 2026'!H889)</f>
        <v/>
      </c>
      <c r="J888" s="72" t="str">
        <f>IF(ISBLANK('ENGAGEMENTS 2026'!C889),"",IF(AND(OR($E888="INFRUCTUEUX",$E888="ANNULE"),$C888="AOO-M"),'ENGAGEMENTS 2026'!P889,IF($H888="EN COURS DE PREENGAGEMENT",'ENGAGEMENTS 2026'!O889,IF($H888="PREENGAGE",IF($E888="ATTRIBUE",'ENGAGEMENTS 2026'!AE889,'ENGAGEMENTS 2026'!O889),'ENGAGEMENTS 2026'!AE889))))</f>
        <v/>
      </c>
      <c r="K888" s="97" t="str">
        <f>IF(ISBLANK('ENGAGEMENTS 2026'!W889),"",'ENGAGEMENTS 2026'!W889)</f>
        <v/>
      </c>
      <c r="L888" s="73" t="str">
        <f t="shared" ca="1" si="26"/>
        <v/>
      </c>
      <c r="M888" t="str">
        <f t="shared" si="27"/>
        <v/>
      </c>
      <c r="N888" t="str">
        <f>IF(ISBLANK('ENGAGEMENTS 2026'!C889),"",'ENGAGEMENTS 2026'!L889)</f>
        <v/>
      </c>
      <c r="O888" t="str">
        <f>IF(ISBLANK('ENGAGEMENTS 2026'!C889),"",'ENGAGEMENTS 2026'!M889)</f>
        <v/>
      </c>
      <c r="P888" t="str">
        <f>IF(ISBLANK('ENGAGEMENTS 2026'!C889),"",'ENGAGEMENTS 2026'!K889)</f>
        <v/>
      </c>
      <c r="Q888" t="str">
        <f>IF($A888="","",IF(OR($E888="INFRUCTUEUX",$E888="ANNULE"),$A888&amp;"|"&amp;(COUNTIFS($A$2:$A888,$A888,$E$2:$E888,"INFRUCTUEUX")+COUNTIFS($A$2:$A888,$A888,$E$2:$E888,"ANNULE")),""))</f>
        <v/>
      </c>
    </row>
    <row r="889" spans="1:17" x14ac:dyDescent="0.25">
      <c r="A889" t="str">
        <f>IF(ISBLANK('ENGAGEMENTS 2026'!C890),"",IF('ENGAGEMENTS 2026'!C890="DTSI","DCT",'ENGAGEMENTS 2026'!C890))</f>
        <v/>
      </c>
      <c r="B889" t="str">
        <f>IF(ISBLANK('ENGAGEMENTS 2026'!C890),"",'ENGAGEMENTS 2026'!D890)</f>
        <v/>
      </c>
      <c r="C889" t="str">
        <f>IF(ISBLANK('ENGAGEMENTS 2026'!C890),"",'ENGAGEMENTS 2026'!E890)</f>
        <v/>
      </c>
      <c r="D889" t="str">
        <f>IF(ISBLANK('ENGAGEMENTS 2026'!C890),"",'ENGAGEMENTS 2026'!G890)</f>
        <v/>
      </c>
      <c r="E889" t="str">
        <f>IF(ISBLANK('ENGAGEMENTS 2026'!C890),"",'ENGAGEMENTS 2026'!I890)</f>
        <v/>
      </c>
      <c r="F889" t="str">
        <f>IF(ISBLANK('ENGAGEMENTS 2026'!C890),"",'ENGAGEMENTS 2026'!J890)</f>
        <v/>
      </c>
      <c r="G889" t="str">
        <f>IF(ISBLANK('ENGAGEMENTS 2026'!C890),"",'ENGAGEMENTS 2026'!M890)</f>
        <v/>
      </c>
      <c r="H889" t="str">
        <f>IF(ISBLANK('ENGAGEMENTS 2026'!C890),"",'ENGAGEMENTS 2026'!AF890)</f>
        <v/>
      </c>
      <c r="I889" t="str">
        <f>IF(ISBLANK('ENGAGEMENTS 2026'!C890),"",'ENGAGEMENTS 2026'!H890)</f>
        <v/>
      </c>
      <c r="J889" s="72" t="str">
        <f>IF(ISBLANK('ENGAGEMENTS 2026'!C890),"",IF(AND(OR($E889="INFRUCTUEUX",$E889="ANNULE"),$C889="AOO-M"),'ENGAGEMENTS 2026'!P890,IF($H889="EN COURS DE PREENGAGEMENT",'ENGAGEMENTS 2026'!O890,IF($H889="PREENGAGE",IF($E889="ATTRIBUE",'ENGAGEMENTS 2026'!AE890,'ENGAGEMENTS 2026'!O890),'ENGAGEMENTS 2026'!AE890))))</f>
        <v/>
      </c>
      <c r="K889" s="97" t="str">
        <f>IF(ISBLANK('ENGAGEMENTS 2026'!W890),"",'ENGAGEMENTS 2026'!W890)</f>
        <v/>
      </c>
      <c r="L889" s="73" t="str">
        <f t="shared" ca="1" si="26"/>
        <v/>
      </c>
      <c r="M889" t="str">
        <f t="shared" si="27"/>
        <v/>
      </c>
      <c r="N889" t="str">
        <f>IF(ISBLANK('ENGAGEMENTS 2026'!C890),"",'ENGAGEMENTS 2026'!L890)</f>
        <v/>
      </c>
      <c r="O889" t="str">
        <f>IF(ISBLANK('ENGAGEMENTS 2026'!C890),"",'ENGAGEMENTS 2026'!M890)</f>
        <v/>
      </c>
      <c r="P889" t="str">
        <f>IF(ISBLANK('ENGAGEMENTS 2026'!C890),"",'ENGAGEMENTS 2026'!K890)</f>
        <v/>
      </c>
      <c r="Q889" t="str">
        <f>IF($A889="","",IF(OR($E889="INFRUCTUEUX",$E889="ANNULE"),$A889&amp;"|"&amp;(COUNTIFS($A$2:$A889,$A889,$E$2:$E889,"INFRUCTUEUX")+COUNTIFS($A$2:$A889,$A889,$E$2:$E889,"ANNULE")),""))</f>
        <v/>
      </c>
    </row>
    <row r="890" spans="1:17" x14ac:dyDescent="0.25">
      <c r="A890" t="str">
        <f>IF(ISBLANK('ENGAGEMENTS 2026'!C891),"",IF('ENGAGEMENTS 2026'!C891="DTSI","DCT",'ENGAGEMENTS 2026'!C891))</f>
        <v/>
      </c>
      <c r="B890" t="str">
        <f>IF(ISBLANK('ENGAGEMENTS 2026'!C891),"",'ENGAGEMENTS 2026'!D891)</f>
        <v/>
      </c>
      <c r="C890" t="str">
        <f>IF(ISBLANK('ENGAGEMENTS 2026'!C891),"",'ENGAGEMENTS 2026'!E891)</f>
        <v/>
      </c>
      <c r="D890" t="str">
        <f>IF(ISBLANK('ENGAGEMENTS 2026'!C891),"",'ENGAGEMENTS 2026'!G891)</f>
        <v/>
      </c>
      <c r="E890" t="str">
        <f>IF(ISBLANK('ENGAGEMENTS 2026'!C891),"",'ENGAGEMENTS 2026'!I891)</f>
        <v/>
      </c>
      <c r="F890" t="str">
        <f>IF(ISBLANK('ENGAGEMENTS 2026'!C891),"",'ENGAGEMENTS 2026'!J891)</f>
        <v/>
      </c>
      <c r="G890" t="str">
        <f>IF(ISBLANK('ENGAGEMENTS 2026'!C891),"",'ENGAGEMENTS 2026'!M891)</f>
        <v/>
      </c>
      <c r="H890" t="str">
        <f>IF(ISBLANK('ENGAGEMENTS 2026'!C891),"",'ENGAGEMENTS 2026'!AF891)</f>
        <v/>
      </c>
      <c r="I890" t="str">
        <f>IF(ISBLANK('ENGAGEMENTS 2026'!C891),"",'ENGAGEMENTS 2026'!H891)</f>
        <v/>
      </c>
      <c r="J890" s="72" t="str">
        <f>IF(ISBLANK('ENGAGEMENTS 2026'!C891),"",IF(AND(OR($E890="INFRUCTUEUX",$E890="ANNULE"),$C890="AOO-M"),'ENGAGEMENTS 2026'!P891,IF($H890="EN COURS DE PREENGAGEMENT",'ENGAGEMENTS 2026'!O891,IF($H890="PREENGAGE",IF($E890="ATTRIBUE",'ENGAGEMENTS 2026'!AE891,'ENGAGEMENTS 2026'!O891),'ENGAGEMENTS 2026'!AE891))))</f>
        <v/>
      </c>
      <c r="K890" s="97" t="str">
        <f>IF(ISBLANK('ENGAGEMENTS 2026'!W891),"",'ENGAGEMENTS 2026'!W891)</f>
        <v/>
      </c>
      <c r="L890" s="73" t="str">
        <f t="shared" ca="1" si="26"/>
        <v/>
      </c>
      <c r="M890" t="str">
        <f t="shared" si="27"/>
        <v/>
      </c>
      <c r="N890" t="str">
        <f>IF(ISBLANK('ENGAGEMENTS 2026'!C891),"",'ENGAGEMENTS 2026'!L891)</f>
        <v/>
      </c>
      <c r="O890" t="str">
        <f>IF(ISBLANK('ENGAGEMENTS 2026'!C891),"",'ENGAGEMENTS 2026'!M891)</f>
        <v/>
      </c>
      <c r="P890" t="str">
        <f>IF(ISBLANK('ENGAGEMENTS 2026'!C891),"",'ENGAGEMENTS 2026'!K891)</f>
        <v/>
      </c>
      <c r="Q890" t="str">
        <f>IF($A890="","",IF(OR($E890="INFRUCTUEUX",$E890="ANNULE"),$A890&amp;"|"&amp;(COUNTIFS($A$2:$A890,$A890,$E$2:$E890,"INFRUCTUEUX")+COUNTIFS($A$2:$A890,$A890,$E$2:$E890,"ANNULE")),""))</f>
        <v/>
      </c>
    </row>
    <row r="891" spans="1:17" x14ac:dyDescent="0.25">
      <c r="A891" t="str">
        <f>IF(ISBLANK('ENGAGEMENTS 2026'!C892),"",IF('ENGAGEMENTS 2026'!C892="DTSI","DCT",'ENGAGEMENTS 2026'!C892))</f>
        <v/>
      </c>
      <c r="B891" t="str">
        <f>IF(ISBLANK('ENGAGEMENTS 2026'!C892),"",'ENGAGEMENTS 2026'!D892)</f>
        <v/>
      </c>
      <c r="C891" t="str">
        <f>IF(ISBLANK('ENGAGEMENTS 2026'!C892),"",'ENGAGEMENTS 2026'!E892)</f>
        <v/>
      </c>
      <c r="D891" t="str">
        <f>IF(ISBLANK('ENGAGEMENTS 2026'!C892),"",'ENGAGEMENTS 2026'!G892)</f>
        <v/>
      </c>
      <c r="E891" t="str">
        <f>IF(ISBLANK('ENGAGEMENTS 2026'!C892),"",'ENGAGEMENTS 2026'!I892)</f>
        <v/>
      </c>
      <c r="F891" t="str">
        <f>IF(ISBLANK('ENGAGEMENTS 2026'!C892),"",'ENGAGEMENTS 2026'!J892)</f>
        <v/>
      </c>
      <c r="G891" t="str">
        <f>IF(ISBLANK('ENGAGEMENTS 2026'!C892),"",'ENGAGEMENTS 2026'!M892)</f>
        <v/>
      </c>
      <c r="H891" t="str">
        <f>IF(ISBLANK('ENGAGEMENTS 2026'!C892),"",'ENGAGEMENTS 2026'!AF892)</f>
        <v/>
      </c>
      <c r="I891" t="str">
        <f>IF(ISBLANK('ENGAGEMENTS 2026'!C892),"",'ENGAGEMENTS 2026'!H892)</f>
        <v/>
      </c>
      <c r="J891" s="72" t="str">
        <f>IF(ISBLANK('ENGAGEMENTS 2026'!C892),"",IF(AND(OR($E891="INFRUCTUEUX",$E891="ANNULE"),$C891="AOO-M"),'ENGAGEMENTS 2026'!P892,IF($H891="EN COURS DE PREENGAGEMENT",'ENGAGEMENTS 2026'!O892,IF($H891="PREENGAGE",IF($E891="ATTRIBUE",'ENGAGEMENTS 2026'!AE892,'ENGAGEMENTS 2026'!O892),'ENGAGEMENTS 2026'!AE892))))</f>
        <v/>
      </c>
      <c r="K891" s="97" t="str">
        <f>IF(ISBLANK('ENGAGEMENTS 2026'!W892),"",'ENGAGEMENTS 2026'!W892)</f>
        <v/>
      </c>
      <c r="L891" s="73" t="str">
        <f t="shared" ca="1" si="26"/>
        <v/>
      </c>
      <c r="M891" t="str">
        <f t="shared" si="27"/>
        <v/>
      </c>
      <c r="N891" t="str">
        <f>IF(ISBLANK('ENGAGEMENTS 2026'!C892),"",'ENGAGEMENTS 2026'!L892)</f>
        <v/>
      </c>
      <c r="O891" t="str">
        <f>IF(ISBLANK('ENGAGEMENTS 2026'!C892),"",'ENGAGEMENTS 2026'!M892)</f>
        <v/>
      </c>
      <c r="P891" t="str">
        <f>IF(ISBLANK('ENGAGEMENTS 2026'!C892),"",'ENGAGEMENTS 2026'!K892)</f>
        <v/>
      </c>
      <c r="Q891" t="str">
        <f>IF($A891="","",IF(OR($E891="INFRUCTUEUX",$E891="ANNULE"),$A891&amp;"|"&amp;(COUNTIFS($A$2:$A891,$A891,$E$2:$E891,"INFRUCTUEUX")+COUNTIFS($A$2:$A891,$A891,$E$2:$E891,"ANNULE")),""))</f>
        <v/>
      </c>
    </row>
    <row r="892" spans="1:17" x14ac:dyDescent="0.25">
      <c r="A892" t="str">
        <f>IF(ISBLANK('ENGAGEMENTS 2026'!C893),"",IF('ENGAGEMENTS 2026'!C893="DTSI","DCT",'ENGAGEMENTS 2026'!C893))</f>
        <v/>
      </c>
      <c r="B892" t="str">
        <f>IF(ISBLANK('ENGAGEMENTS 2026'!C893),"",'ENGAGEMENTS 2026'!D893)</f>
        <v/>
      </c>
      <c r="C892" t="str">
        <f>IF(ISBLANK('ENGAGEMENTS 2026'!C893),"",'ENGAGEMENTS 2026'!E893)</f>
        <v/>
      </c>
      <c r="D892" t="str">
        <f>IF(ISBLANK('ENGAGEMENTS 2026'!C893),"",'ENGAGEMENTS 2026'!G893)</f>
        <v/>
      </c>
      <c r="E892" t="str">
        <f>IF(ISBLANK('ENGAGEMENTS 2026'!C893),"",'ENGAGEMENTS 2026'!I893)</f>
        <v/>
      </c>
      <c r="F892" t="str">
        <f>IF(ISBLANK('ENGAGEMENTS 2026'!C893),"",'ENGAGEMENTS 2026'!J893)</f>
        <v/>
      </c>
      <c r="G892" t="str">
        <f>IF(ISBLANK('ENGAGEMENTS 2026'!C893),"",'ENGAGEMENTS 2026'!M893)</f>
        <v/>
      </c>
      <c r="H892" t="str">
        <f>IF(ISBLANK('ENGAGEMENTS 2026'!C893),"",'ENGAGEMENTS 2026'!AF893)</f>
        <v/>
      </c>
      <c r="I892" t="str">
        <f>IF(ISBLANK('ENGAGEMENTS 2026'!C893),"",'ENGAGEMENTS 2026'!H893)</f>
        <v/>
      </c>
      <c r="J892" s="72" t="str">
        <f>IF(ISBLANK('ENGAGEMENTS 2026'!C893),"",IF(AND(OR($E892="INFRUCTUEUX",$E892="ANNULE"),$C892="AOO-M"),'ENGAGEMENTS 2026'!P893,IF($H892="EN COURS DE PREENGAGEMENT",'ENGAGEMENTS 2026'!O893,IF($H892="PREENGAGE",IF($E892="ATTRIBUE",'ENGAGEMENTS 2026'!AE893,'ENGAGEMENTS 2026'!O893),'ENGAGEMENTS 2026'!AE893))))</f>
        <v/>
      </c>
      <c r="K892" s="97" t="str">
        <f>IF(ISBLANK('ENGAGEMENTS 2026'!W893),"",'ENGAGEMENTS 2026'!W893)</f>
        <v/>
      </c>
      <c r="L892" s="73" t="str">
        <f t="shared" ca="1" si="26"/>
        <v/>
      </c>
      <c r="M892" t="str">
        <f t="shared" si="27"/>
        <v/>
      </c>
      <c r="N892" t="str">
        <f>IF(ISBLANK('ENGAGEMENTS 2026'!C893),"",'ENGAGEMENTS 2026'!L893)</f>
        <v/>
      </c>
      <c r="O892" t="str">
        <f>IF(ISBLANK('ENGAGEMENTS 2026'!C893),"",'ENGAGEMENTS 2026'!M893)</f>
        <v/>
      </c>
      <c r="P892" t="str">
        <f>IF(ISBLANK('ENGAGEMENTS 2026'!C893),"",'ENGAGEMENTS 2026'!K893)</f>
        <v/>
      </c>
      <c r="Q892" t="str">
        <f>IF($A892="","",IF(OR($E892="INFRUCTUEUX",$E892="ANNULE"),$A892&amp;"|"&amp;(COUNTIFS($A$2:$A892,$A892,$E$2:$E892,"INFRUCTUEUX")+COUNTIFS($A$2:$A892,$A892,$E$2:$E892,"ANNULE")),""))</f>
        <v/>
      </c>
    </row>
    <row r="893" spans="1:17" x14ac:dyDescent="0.25">
      <c r="A893" t="str">
        <f>IF(ISBLANK('ENGAGEMENTS 2026'!C894),"",IF('ENGAGEMENTS 2026'!C894="DTSI","DCT",'ENGAGEMENTS 2026'!C894))</f>
        <v/>
      </c>
      <c r="B893" t="str">
        <f>IF(ISBLANK('ENGAGEMENTS 2026'!C894),"",'ENGAGEMENTS 2026'!D894)</f>
        <v/>
      </c>
      <c r="C893" t="str">
        <f>IF(ISBLANK('ENGAGEMENTS 2026'!C894),"",'ENGAGEMENTS 2026'!E894)</f>
        <v/>
      </c>
      <c r="D893" t="str">
        <f>IF(ISBLANK('ENGAGEMENTS 2026'!C894),"",'ENGAGEMENTS 2026'!G894)</f>
        <v/>
      </c>
      <c r="E893" t="str">
        <f>IF(ISBLANK('ENGAGEMENTS 2026'!C894),"",'ENGAGEMENTS 2026'!I894)</f>
        <v/>
      </c>
      <c r="F893" t="str">
        <f>IF(ISBLANK('ENGAGEMENTS 2026'!C894),"",'ENGAGEMENTS 2026'!J894)</f>
        <v/>
      </c>
      <c r="G893" t="str">
        <f>IF(ISBLANK('ENGAGEMENTS 2026'!C894),"",'ENGAGEMENTS 2026'!M894)</f>
        <v/>
      </c>
      <c r="H893" t="str">
        <f>IF(ISBLANK('ENGAGEMENTS 2026'!C894),"",'ENGAGEMENTS 2026'!AF894)</f>
        <v/>
      </c>
      <c r="I893" t="str">
        <f>IF(ISBLANK('ENGAGEMENTS 2026'!C894),"",'ENGAGEMENTS 2026'!H894)</f>
        <v/>
      </c>
      <c r="J893" s="72" t="str">
        <f>IF(ISBLANK('ENGAGEMENTS 2026'!C894),"",IF(AND(OR($E893="INFRUCTUEUX",$E893="ANNULE"),$C893="AOO-M"),'ENGAGEMENTS 2026'!P894,IF($H893="EN COURS DE PREENGAGEMENT",'ENGAGEMENTS 2026'!O894,IF($H893="PREENGAGE",IF($E893="ATTRIBUE",'ENGAGEMENTS 2026'!AE894,'ENGAGEMENTS 2026'!O894),'ENGAGEMENTS 2026'!AE894))))</f>
        <v/>
      </c>
      <c r="K893" s="97" t="str">
        <f>IF(ISBLANK('ENGAGEMENTS 2026'!W894),"",'ENGAGEMENTS 2026'!W894)</f>
        <v/>
      </c>
      <c r="L893" s="73" t="str">
        <f t="shared" ca="1" si="26"/>
        <v/>
      </c>
      <c r="M893" t="str">
        <f t="shared" si="27"/>
        <v/>
      </c>
      <c r="N893" t="str">
        <f>IF(ISBLANK('ENGAGEMENTS 2026'!C894),"",'ENGAGEMENTS 2026'!L894)</f>
        <v/>
      </c>
      <c r="O893" t="str">
        <f>IF(ISBLANK('ENGAGEMENTS 2026'!C894),"",'ENGAGEMENTS 2026'!M894)</f>
        <v/>
      </c>
      <c r="P893" t="str">
        <f>IF(ISBLANK('ENGAGEMENTS 2026'!C894),"",'ENGAGEMENTS 2026'!K894)</f>
        <v/>
      </c>
      <c r="Q893" t="str">
        <f>IF($A893="","",IF(OR($E893="INFRUCTUEUX",$E893="ANNULE"),$A893&amp;"|"&amp;(COUNTIFS($A$2:$A893,$A893,$E$2:$E893,"INFRUCTUEUX")+COUNTIFS($A$2:$A893,$A893,$E$2:$E893,"ANNULE")),""))</f>
        <v/>
      </c>
    </row>
    <row r="894" spans="1:17" x14ac:dyDescent="0.25">
      <c r="A894" t="str">
        <f>IF(ISBLANK('ENGAGEMENTS 2026'!C895),"",IF('ENGAGEMENTS 2026'!C895="DTSI","DCT",'ENGAGEMENTS 2026'!C895))</f>
        <v/>
      </c>
      <c r="B894" t="str">
        <f>IF(ISBLANK('ENGAGEMENTS 2026'!C895),"",'ENGAGEMENTS 2026'!D895)</f>
        <v/>
      </c>
      <c r="C894" t="str">
        <f>IF(ISBLANK('ENGAGEMENTS 2026'!C895),"",'ENGAGEMENTS 2026'!E895)</f>
        <v/>
      </c>
      <c r="D894" t="str">
        <f>IF(ISBLANK('ENGAGEMENTS 2026'!C895),"",'ENGAGEMENTS 2026'!G895)</f>
        <v/>
      </c>
      <c r="E894" t="str">
        <f>IF(ISBLANK('ENGAGEMENTS 2026'!C895),"",'ENGAGEMENTS 2026'!I895)</f>
        <v/>
      </c>
      <c r="F894" t="str">
        <f>IF(ISBLANK('ENGAGEMENTS 2026'!C895),"",'ENGAGEMENTS 2026'!J895)</f>
        <v/>
      </c>
      <c r="G894" t="str">
        <f>IF(ISBLANK('ENGAGEMENTS 2026'!C895),"",'ENGAGEMENTS 2026'!M895)</f>
        <v/>
      </c>
      <c r="H894" t="str">
        <f>IF(ISBLANK('ENGAGEMENTS 2026'!C895),"",'ENGAGEMENTS 2026'!AF895)</f>
        <v/>
      </c>
      <c r="I894" t="str">
        <f>IF(ISBLANK('ENGAGEMENTS 2026'!C895),"",'ENGAGEMENTS 2026'!H895)</f>
        <v/>
      </c>
      <c r="J894" s="72" t="str">
        <f>IF(ISBLANK('ENGAGEMENTS 2026'!C895),"",IF(AND(OR($E894="INFRUCTUEUX",$E894="ANNULE"),$C894="AOO-M"),'ENGAGEMENTS 2026'!P895,IF($H894="EN COURS DE PREENGAGEMENT",'ENGAGEMENTS 2026'!O895,IF($H894="PREENGAGE",IF($E894="ATTRIBUE",'ENGAGEMENTS 2026'!AE895,'ENGAGEMENTS 2026'!O895),'ENGAGEMENTS 2026'!AE895))))</f>
        <v/>
      </c>
      <c r="K894" s="97" t="str">
        <f>IF(ISBLANK('ENGAGEMENTS 2026'!W895),"",'ENGAGEMENTS 2026'!W895)</f>
        <v/>
      </c>
      <c r="L894" s="73" t="str">
        <f t="shared" ca="1" si="26"/>
        <v/>
      </c>
      <c r="M894" t="str">
        <f t="shared" si="27"/>
        <v/>
      </c>
      <c r="N894" t="str">
        <f>IF(ISBLANK('ENGAGEMENTS 2026'!C895),"",'ENGAGEMENTS 2026'!L895)</f>
        <v/>
      </c>
      <c r="O894" t="str">
        <f>IF(ISBLANK('ENGAGEMENTS 2026'!C895),"",'ENGAGEMENTS 2026'!M895)</f>
        <v/>
      </c>
      <c r="P894" t="str">
        <f>IF(ISBLANK('ENGAGEMENTS 2026'!C895),"",'ENGAGEMENTS 2026'!K895)</f>
        <v/>
      </c>
      <c r="Q894" t="str">
        <f>IF($A894="","",IF(OR($E894="INFRUCTUEUX",$E894="ANNULE"),$A894&amp;"|"&amp;(COUNTIFS($A$2:$A894,$A894,$E$2:$E894,"INFRUCTUEUX")+COUNTIFS($A$2:$A894,$A894,$E$2:$E894,"ANNULE")),""))</f>
        <v/>
      </c>
    </row>
    <row r="895" spans="1:17" x14ac:dyDescent="0.25">
      <c r="A895" t="str">
        <f>IF(ISBLANK('ENGAGEMENTS 2026'!C896),"",IF('ENGAGEMENTS 2026'!C896="DTSI","DCT",'ENGAGEMENTS 2026'!C896))</f>
        <v/>
      </c>
      <c r="B895" t="str">
        <f>IF(ISBLANK('ENGAGEMENTS 2026'!C896),"",'ENGAGEMENTS 2026'!D896)</f>
        <v/>
      </c>
      <c r="C895" t="str">
        <f>IF(ISBLANK('ENGAGEMENTS 2026'!C896),"",'ENGAGEMENTS 2026'!E896)</f>
        <v/>
      </c>
      <c r="D895" t="str">
        <f>IF(ISBLANK('ENGAGEMENTS 2026'!C896),"",'ENGAGEMENTS 2026'!G896)</f>
        <v/>
      </c>
      <c r="E895" t="str">
        <f>IF(ISBLANK('ENGAGEMENTS 2026'!C896),"",'ENGAGEMENTS 2026'!I896)</f>
        <v/>
      </c>
      <c r="F895" t="str">
        <f>IF(ISBLANK('ENGAGEMENTS 2026'!C896),"",'ENGAGEMENTS 2026'!J896)</f>
        <v/>
      </c>
      <c r="G895" t="str">
        <f>IF(ISBLANK('ENGAGEMENTS 2026'!C896),"",'ENGAGEMENTS 2026'!M896)</f>
        <v/>
      </c>
      <c r="H895" t="str">
        <f>IF(ISBLANK('ENGAGEMENTS 2026'!C896),"",'ENGAGEMENTS 2026'!AF896)</f>
        <v/>
      </c>
      <c r="I895" t="str">
        <f>IF(ISBLANK('ENGAGEMENTS 2026'!C896),"",'ENGAGEMENTS 2026'!H896)</f>
        <v/>
      </c>
      <c r="J895" s="72" t="str">
        <f>IF(ISBLANK('ENGAGEMENTS 2026'!C896),"",IF(AND(OR($E895="INFRUCTUEUX",$E895="ANNULE"),$C895="AOO-M"),'ENGAGEMENTS 2026'!P896,IF($H895="EN COURS DE PREENGAGEMENT",'ENGAGEMENTS 2026'!O896,IF($H895="PREENGAGE",IF($E895="ATTRIBUE",'ENGAGEMENTS 2026'!AE896,'ENGAGEMENTS 2026'!O896),'ENGAGEMENTS 2026'!AE896))))</f>
        <v/>
      </c>
      <c r="K895" s="97" t="str">
        <f>IF(ISBLANK('ENGAGEMENTS 2026'!W896),"",'ENGAGEMENTS 2026'!W896)</f>
        <v/>
      </c>
      <c r="L895" s="73" t="str">
        <f t="shared" ca="1" si="26"/>
        <v/>
      </c>
      <c r="M895" t="str">
        <f t="shared" si="27"/>
        <v/>
      </c>
      <c r="N895" t="str">
        <f>IF(ISBLANK('ENGAGEMENTS 2026'!C896),"",'ENGAGEMENTS 2026'!L896)</f>
        <v/>
      </c>
      <c r="O895" t="str">
        <f>IF(ISBLANK('ENGAGEMENTS 2026'!C896),"",'ENGAGEMENTS 2026'!M896)</f>
        <v/>
      </c>
      <c r="P895" t="str">
        <f>IF(ISBLANK('ENGAGEMENTS 2026'!C896),"",'ENGAGEMENTS 2026'!K896)</f>
        <v/>
      </c>
      <c r="Q895" t="str">
        <f>IF($A895="","",IF(OR($E895="INFRUCTUEUX",$E895="ANNULE"),$A895&amp;"|"&amp;(COUNTIFS($A$2:$A895,$A895,$E$2:$E895,"INFRUCTUEUX")+COUNTIFS($A$2:$A895,$A895,$E$2:$E895,"ANNULE")),""))</f>
        <v/>
      </c>
    </row>
    <row r="896" spans="1:17" x14ac:dyDescent="0.25">
      <c r="A896" t="str">
        <f>IF(ISBLANK('ENGAGEMENTS 2026'!C897),"",IF('ENGAGEMENTS 2026'!C897="DTSI","DCT",'ENGAGEMENTS 2026'!C897))</f>
        <v/>
      </c>
      <c r="B896" t="str">
        <f>IF(ISBLANK('ENGAGEMENTS 2026'!C897),"",'ENGAGEMENTS 2026'!D897)</f>
        <v/>
      </c>
      <c r="C896" t="str">
        <f>IF(ISBLANK('ENGAGEMENTS 2026'!C897),"",'ENGAGEMENTS 2026'!E897)</f>
        <v/>
      </c>
      <c r="D896" t="str">
        <f>IF(ISBLANK('ENGAGEMENTS 2026'!C897),"",'ENGAGEMENTS 2026'!G897)</f>
        <v/>
      </c>
      <c r="E896" t="str">
        <f>IF(ISBLANK('ENGAGEMENTS 2026'!C897),"",'ENGAGEMENTS 2026'!I897)</f>
        <v/>
      </c>
      <c r="F896" t="str">
        <f>IF(ISBLANK('ENGAGEMENTS 2026'!C897),"",'ENGAGEMENTS 2026'!J897)</f>
        <v/>
      </c>
      <c r="G896" t="str">
        <f>IF(ISBLANK('ENGAGEMENTS 2026'!C897),"",'ENGAGEMENTS 2026'!M897)</f>
        <v/>
      </c>
      <c r="H896" t="str">
        <f>IF(ISBLANK('ENGAGEMENTS 2026'!C897),"",'ENGAGEMENTS 2026'!AF897)</f>
        <v/>
      </c>
      <c r="I896" t="str">
        <f>IF(ISBLANK('ENGAGEMENTS 2026'!C897),"",'ENGAGEMENTS 2026'!H897)</f>
        <v/>
      </c>
      <c r="J896" s="72" t="str">
        <f>IF(ISBLANK('ENGAGEMENTS 2026'!C897),"",IF(AND(OR($E896="INFRUCTUEUX",$E896="ANNULE"),$C896="AOO-M"),'ENGAGEMENTS 2026'!P897,IF($H896="EN COURS DE PREENGAGEMENT",'ENGAGEMENTS 2026'!O897,IF($H896="PREENGAGE",IF($E896="ATTRIBUE",'ENGAGEMENTS 2026'!AE897,'ENGAGEMENTS 2026'!O897),'ENGAGEMENTS 2026'!AE897))))</f>
        <v/>
      </c>
      <c r="K896" s="97" t="str">
        <f>IF(ISBLANK('ENGAGEMENTS 2026'!W897),"",'ENGAGEMENTS 2026'!W897)</f>
        <v/>
      </c>
      <c r="L896" s="73" t="str">
        <f t="shared" ca="1" si="26"/>
        <v/>
      </c>
      <c r="M896" t="str">
        <f t="shared" si="27"/>
        <v/>
      </c>
      <c r="N896" t="str">
        <f>IF(ISBLANK('ENGAGEMENTS 2026'!C897),"",'ENGAGEMENTS 2026'!L897)</f>
        <v/>
      </c>
      <c r="O896" t="str">
        <f>IF(ISBLANK('ENGAGEMENTS 2026'!C897),"",'ENGAGEMENTS 2026'!M897)</f>
        <v/>
      </c>
      <c r="P896" t="str">
        <f>IF(ISBLANK('ENGAGEMENTS 2026'!C897),"",'ENGAGEMENTS 2026'!K897)</f>
        <v/>
      </c>
      <c r="Q896" t="str">
        <f>IF($A896="","",IF(OR($E896="INFRUCTUEUX",$E896="ANNULE"),$A896&amp;"|"&amp;(COUNTIFS($A$2:$A896,$A896,$E$2:$E896,"INFRUCTUEUX")+COUNTIFS($A$2:$A896,$A896,$E$2:$E896,"ANNULE")),""))</f>
        <v/>
      </c>
    </row>
    <row r="897" spans="1:17" x14ac:dyDescent="0.25">
      <c r="A897" t="str">
        <f>IF(ISBLANK('ENGAGEMENTS 2026'!C898),"",IF('ENGAGEMENTS 2026'!C898="DTSI","DCT",'ENGAGEMENTS 2026'!C898))</f>
        <v/>
      </c>
      <c r="B897" t="str">
        <f>IF(ISBLANK('ENGAGEMENTS 2026'!C898),"",'ENGAGEMENTS 2026'!D898)</f>
        <v/>
      </c>
      <c r="C897" t="str">
        <f>IF(ISBLANK('ENGAGEMENTS 2026'!C898),"",'ENGAGEMENTS 2026'!E898)</f>
        <v/>
      </c>
      <c r="D897" t="str">
        <f>IF(ISBLANK('ENGAGEMENTS 2026'!C898),"",'ENGAGEMENTS 2026'!G898)</f>
        <v/>
      </c>
      <c r="E897" t="str">
        <f>IF(ISBLANK('ENGAGEMENTS 2026'!C898),"",'ENGAGEMENTS 2026'!I898)</f>
        <v/>
      </c>
      <c r="F897" t="str">
        <f>IF(ISBLANK('ENGAGEMENTS 2026'!C898),"",'ENGAGEMENTS 2026'!J898)</f>
        <v/>
      </c>
      <c r="G897" t="str">
        <f>IF(ISBLANK('ENGAGEMENTS 2026'!C898),"",'ENGAGEMENTS 2026'!M898)</f>
        <v/>
      </c>
      <c r="H897" t="str">
        <f>IF(ISBLANK('ENGAGEMENTS 2026'!C898),"",'ENGAGEMENTS 2026'!AF898)</f>
        <v/>
      </c>
      <c r="I897" t="str">
        <f>IF(ISBLANK('ENGAGEMENTS 2026'!C898),"",'ENGAGEMENTS 2026'!H898)</f>
        <v/>
      </c>
      <c r="J897" s="72" t="str">
        <f>IF(ISBLANK('ENGAGEMENTS 2026'!C898),"",IF(AND(OR($E897="INFRUCTUEUX",$E897="ANNULE"),$C897="AOO-M"),'ENGAGEMENTS 2026'!P898,IF($H897="EN COURS DE PREENGAGEMENT",'ENGAGEMENTS 2026'!O898,IF($H897="PREENGAGE",IF($E897="ATTRIBUE",'ENGAGEMENTS 2026'!AE898,'ENGAGEMENTS 2026'!O898),'ENGAGEMENTS 2026'!AE898))))</f>
        <v/>
      </c>
      <c r="K897" s="97" t="str">
        <f>IF(ISBLANK('ENGAGEMENTS 2026'!W898),"",'ENGAGEMENTS 2026'!W898)</f>
        <v/>
      </c>
      <c r="L897" s="73" t="str">
        <f t="shared" ca="1" si="26"/>
        <v/>
      </c>
      <c r="M897" t="str">
        <f t="shared" si="27"/>
        <v/>
      </c>
      <c r="N897" t="str">
        <f>IF(ISBLANK('ENGAGEMENTS 2026'!C898),"",'ENGAGEMENTS 2026'!L898)</f>
        <v/>
      </c>
      <c r="O897" t="str">
        <f>IF(ISBLANK('ENGAGEMENTS 2026'!C898),"",'ENGAGEMENTS 2026'!M898)</f>
        <v/>
      </c>
      <c r="P897" t="str">
        <f>IF(ISBLANK('ENGAGEMENTS 2026'!C898),"",'ENGAGEMENTS 2026'!K898)</f>
        <v/>
      </c>
      <c r="Q897" t="str">
        <f>IF($A897="","",IF(OR($E897="INFRUCTUEUX",$E897="ANNULE"),$A897&amp;"|"&amp;(COUNTIFS($A$2:$A897,$A897,$E$2:$E897,"INFRUCTUEUX")+COUNTIFS($A$2:$A897,$A897,$E$2:$E897,"ANNULE")),""))</f>
        <v/>
      </c>
    </row>
    <row r="898" spans="1:17" x14ac:dyDescent="0.25">
      <c r="A898" t="str">
        <f>IF(ISBLANK('ENGAGEMENTS 2026'!C899),"",IF('ENGAGEMENTS 2026'!C899="DTSI","DCT",'ENGAGEMENTS 2026'!C899))</f>
        <v/>
      </c>
      <c r="B898" t="str">
        <f>IF(ISBLANK('ENGAGEMENTS 2026'!C899),"",'ENGAGEMENTS 2026'!D899)</f>
        <v/>
      </c>
      <c r="C898" t="str">
        <f>IF(ISBLANK('ENGAGEMENTS 2026'!C899),"",'ENGAGEMENTS 2026'!E899)</f>
        <v/>
      </c>
      <c r="D898" t="str">
        <f>IF(ISBLANK('ENGAGEMENTS 2026'!C899),"",'ENGAGEMENTS 2026'!G899)</f>
        <v/>
      </c>
      <c r="E898" t="str">
        <f>IF(ISBLANK('ENGAGEMENTS 2026'!C899),"",'ENGAGEMENTS 2026'!I899)</f>
        <v/>
      </c>
      <c r="F898" t="str">
        <f>IF(ISBLANK('ENGAGEMENTS 2026'!C899),"",'ENGAGEMENTS 2026'!J899)</f>
        <v/>
      </c>
      <c r="G898" t="str">
        <f>IF(ISBLANK('ENGAGEMENTS 2026'!C899),"",'ENGAGEMENTS 2026'!M899)</f>
        <v/>
      </c>
      <c r="H898" t="str">
        <f>IF(ISBLANK('ENGAGEMENTS 2026'!C899),"",'ENGAGEMENTS 2026'!AF899)</f>
        <v/>
      </c>
      <c r="I898" t="str">
        <f>IF(ISBLANK('ENGAGEMENTS 2026'!C899),"",'ENGAGEMENTS 2026'!H899)</f>
        <v/>
      </c>
      <c r="J898" s="72" t="str">
        <f>IF(ISBLANK('ENGAGEMENTS 2026'!C899),"",IF(AND(OR($E898="INFRUCTUEUX",$E898="ANNULE"),$C898="AOO-M"),'ENGAGEMENTS 2026'!P899,IF($H898="EN COURS DE PREENGAGEMENT",'ENGAGEMENTS 2026'!O899,IF($H898="PREENGAGE",IF($E898="ATTRIBUE",'ENGAGEMENTS 2026'!AE899,'ENGAGEMENTS 2026'!O899),'ENGAGEMENTS 2026'!AE899))))</f>
        <v/>
      </c>
      <c r="K898" s="97" t="str">
        <f>IF(ISBLANK('ENGAGEMENTS 2026'!W899),"",'ENGAGEMENTS 2026'!W899)</f>
        <v/>
      </c>
      <c r="L898" s="73" t="str">
        <f t="shared" ref="L898:L961" ca="1" si="28">IF($K898="","",TODAY()-$K898)</f>
        <v/>
      </c>
      <c r="M898" t="str">
        <f t="shared" ref="M898:M961" si="29">IF($A898="","",IF($H898="ENGAGE","Engagé",IF(AND($H898="NON ENGAGE",OR($I898="INFRUCTUEUX",$I898="ANNULE")),"Clôturé sans suite","En cours")))</f>
        <v/>
      </c>
      <c r="N898" t="str">
        <f>IF(ISBLANK('ENGAGEMENTS 2026'!C899),"",'ENGAGEMENTS 2026'!L899)</f>
        <v/>
      </c>
      <c r="O898" t="str">
        <f>IF(ISBLANK('ENGAGEMENTS 2026'!C899),"",'ENGAGEMENTS 2026'!M899)</f>
        <v/>
      </c>
      <c r="P898" t="str">
        <f>IF(ISBLANK('ENGAGEMENTS 2026'!C899),"",'ENGAGEMENTS 2026'!K899)</f>
        <v/>
      </c>
      <c r="Q898" t="str">
        <f>IF($A898="","",IF(OR($E898="INFRUCTUEUX",$E898="ANNULE"),$A898&amp;"|"&amp;(COUNTIFS($A$2:$A898,$A898,$E$2:$E898,"INFRUCTUEUX")+COUNTIFS($A$2:$A898,$A898,$E$2:$E898,"ANNULE")),""))</f>
        <v/>
      </c>
    </row>
    <row r="899" spans="1:17" x14ac:dyDescent="0.25">
      <c r="A899" t="str">
        <f>IF(ISBLANK('ENGAGEMENTS 2026'!C900),"",IF('ENGAGEMENTS 2026'!C900="DTSI","DCT",'ENGAGEMENTS 2026'!C900))</f>
        <v/>
      </c>
      <c r="B899" t="str">
        <f>IF(ISBLANK('ENGAGEMENTS 2026'!C900),"",'ENGAGEMENTS 2026'!D900)</f>
        <v/>
      </c>
      <c r="C899" t="str">
        <f>IF(ISBLANK('ENGAGEMENTS 2026'!C900),"",'ENGAGEMENTS 2026'!E900)</f>
        <v/>
      </c>
      <c r="D899" t="str">
        <f>IF(ISBLANK('ENGAGEMENTS 2026'!C900),"",'ENGAGEMENTS 2026'!G900)</f>
        <v/>
      </c>
      <c r="E899" t="str">
        <f>IF(ISBLANK('ENGAGEMENTS 2026'!C900),"",'ENGAGEMENTS 2026'!I900)</f>
        <v/>
      </c>
      <c r="F899" t="str">
        <f>IF(ISBLANK('ENGAGEMENTS 2026'!C900),"",'ENGAGEMENTS 2026'!J900)</f>
        <v/>
      </c>
      <c r="G899" t="str">
        <f>IF(ISBLANK('ENGAGEMENTS 2026'!C900),"",'ENGAGEMENTS 2026'!M900)</f>
        <v/>
      </c>
      <c r="H899" t="str">
        <f>IF(ISBLANK('ENGAGEMENTS 2026'!C900),"",'ENGAGEMENTS 2026'!AF900)</f>
        <v/>
      </c>
      <c r="I899" t="str">
        <f>IF(ISBLANK('ENGAGEMENTS 2026'!C900),"",'ENGAGEMENTS 2026'!H900)</f>
        <v/>
      </c>
      <c r="J899" s="72" t="str">
        <f>IF(ISBLANK('ENGAGEMENTS 2026'!C900),"",IF(AND(OR($E899="INFRUCTUEUX",$E899="ANNULE"),$C899="AOO-M"),'ENGAGEMENTS 2026'!P900,IF($H899="EN COURS DE PREENGAGEMENT",'ENGAGEMENTS 2026'!O900,IF($H899="PREENGAGE",IF($E899="ATTRIBUE",'ENGAGEMENTS 2026'!AE900,'ENGAGEMENTS 2026'!O900),'ENGAGEMENTS 2026'!AE900))))</f>
        <v/>
      </c>
      <c r="K899" s="97" t="str">
        <f>IF(ISBLANK('ENGAGEMENTS 2026'!W900),"",'ENGAGEMENTS 2026'!W900)</f>
        <v/>
      </c>
      <c r="L899" s="73" t="str">
        <f t="shared" ca="1" si="28"/>
        <v/>
      </c>
      <c r="M899" t="str">
        <f t="shared" si="29"/>
        <v/>
      </c>
      <c r="N899" t="str">
        <f>IF(ISBLANK('ENGAGEMENTS 2026'!C900),"",'ENGAGEMENTS 2026'!L900)</f>
        <v/>
      </c>
      <c r="O899" t="str">
        <f>IF(ISBLANK('ENGAGEMENTS 2026'!C900),"",'ENGAGEMENTS 2026'!M900)</f>
        <v/>
      </c>
      <c r="P899" t="str">
        <f>IF(ISBLANK('ENGAGEMENTS 2026'!C900),"",'ENGAGEMENTS 2026'!K900)</f>
        <v/>
      </c>
      <c r="Q899" t="str">
        <f>IF($A899="","",IF(OR($E899="INFRUCTUEUX",$E899="ANNULE"),$A899&amp;"|"&amp;(COUNTIFS($A$2:$A899,$A899,$E$2:$E899,"INFRUCTUEUX")+COUNTIFS($A$2:$A899,$A899,$E$2:$E899,"ANNULE")),""))</f>
        <v/>
      </c>
    </row>
    <row r="900" spans="1:17" x14ac:dyDescent="0.25">
      <c r="A900" t="str">
        <f>IF(ISBLANK('ENGAGEMENTS 2026'!C901),"",IF('ENGAGEMENTS 2026'!C901="DTSI","DCT",'ENGAGEMENTS 2026'!C901))</f>
        <v/>
      </c>
      <c r="B900" t="str">
        <f>IF(ISBLANK('ENGAGEMENTS 2026'!C901),"",'ENGAGEMENTS 2026'!D901)</f>
        <v/>
      </c>
      <c r="C900" t="str">
        <f>IF(ISBLANK('ENGAGEMENTS 2026'!C901),"",'ENGAGEMENTS 2026'!E901)</f>
        <v/>
      </c>
      <c r="D900" t="str">
        <f>IF(ISBLANK('ENGAGEMENTS 2026'!C901),"",'ENGAGEMENTS 2026'!G901)</f>
        <v/>
      </c>
      <c r="E900" t="str">
        <f>IF(ISBLANK('ENGAGEMENTS 2026'!C901),"",'ENGAGEMENTS 2026'!I901)</f>
        <v/>
      </c>
      <c r="F900" t="str">
        <f>IF(ISBLANK('ENGAGEMENTS 2026'!C901),"",'ENGAGEMENTS 2026'!J901)</f>
        <v/>
      </c>
      <c r="G900" t="str">
        <f>IF(ISBLANK('ENGAGEMENTS 2026'!C901),"",'ENGAGEMENTS 2026'!M901)</f>
        <v/>
      </c>
      <c r="H900" t="str">
        <f>IF(ISBLANK('ENGAGEMENTS 2026'!C901),"",'ENGAGEMENTS 2026'!AF901)</f>
        <v/>
      </c>
      <c r="I900" t="str">
        <f>IF(ISBLANK('ENGAGEMENTS 2026'!C901),"",'ENGAGEMENTS 2026'!H901)</f>
        <v/>
      </c>
      <c r="J900" s="72" t="str">
        <f>IF(ISBLANK('ENGAGEMENTS 2026'!C901),"",IF(AND(OR($E900="INFRUCTUEUX",$E900="ANNULE"),$C900="AOO-M"),'ENGAGEMENTS 2026'!P901,IF($H900="EN COURS DE PREENGAGEMENT",'ENGAGEMENTS 2026'!O901,IF($H900="PREENGAGE",IF($E900="ATTRIBUE",'ENGAGEMENTS 2026'!AE901,'ENGAGEMENTS 2026'!O901),'ENGAGEMENTS 2026'!AE901))))</f>
        <v/>
      </c>
      <c r="K900" s="97" t="str">
        <f>IF(ISBLANK('ENGAGEMENTS 2026'!W901),"",'ENGAGEMENTS 2026'!W901)</f>
        <v/>
      </c>
      <c r="L900" s="73" t="str">
        <f t="shared" ca="1" si="28"/>
        <v/>
      </c>
      <c r="M900" t="str">
        <f t="shared" si="29"/>
        <v/>
      </c>
      <c r="N900" t="str">
        <f>IF(ISBLANK('ENGAGEMENTS 2026'!C901),"",'ENGAGEMENTS 2026'!L901)</f>
        <v/>
      </c>
      <c r="O900" t="str">
        <f>IF(ISBLANK('ENGAGEMENTS 2026'!C901),"",'ENGAGEMENTS 2026'!M901)</f>
        <v/>
      </c>
      <c r="P900" t="str">
        <f>IF(ISBLANK('ENGAGEMENTS 2026'!C901),"",'ENGAGEMENTS 2026'!K901)</f>
        <v/>
      </c>
      <c r="Q900" t="str">
        <f>IF($A900="","",IF(OR($E900="INFRUCTUEUX",$E900="ANNULE"),$A900&amp;"|"&amp;(COUNTIFS($A$2:$A900,$A900,$E$2:$E900,"INFRUCTUEUX")+COUNTIFS($A$2:$A900,$A900,$E$2:$E900,"ANNULE")),""))</f>
        <v/>
      </c>
    </row>
    <row r="901" spans="1:17" x14ac:dyDescent="0.25">
      <c r="A901" t="str">
        <f>IF(ISBLANK('ENGAGEMENTS 2026'!C902),"",IF('ENGAGEMENTS 2026'!C902="DTSI","DCT",'ENGAGEMENTS 2026'!C902))</f>
        <v/>
      </c>
      <c r="B901" t="str">
        <f>IF(ISBLANK('ENGAGEMENTS 2026'!C902),"",'ENGAGEMENTS 2026'!D902)</f>
        <v/>
      </c>
      <c r="C901" t="str">
        <f>IF(ISBLANK('ENGAGEMENTS 2026'!C902),"",'ENGAGEMENTS 2026'!E902)</f>
        <v/>
      </c>
      <c r="D901" t="str">
        <f>IF(ISBLANK('ENGAGEMENTS 2026'!C902),"",'ENGAGEMENTS 2026'!G902)</f>
        <v/>
      </c>
      <c r="E901" t="str">
        <f>IF(ISBLANK('ENGAGEMENTS 2026'!C902),"",'ENGAGEMENTS 2026'!I902)</f>
        <v/>
      </c>
      <c r="F901" t="str">
        <f>IF(ISBLANK('ENGAGEMENTS 2026'!C902),"",'ENGAGEMENTS 2026'!J902)</f>
        <v/>
      </c>
      <c r="G901" t="str">
        <f>IF(ISBLANK('ENGAGEMENTS 2026'!C902),"",'ENGAGEMENTS 2026'!M902)</f>
        <v/>
      </c>
      <c r="H901" t="str">
        <f>IF(ISBLANK('ENGAGEMENTS 2026'!C902),"",'ENGAGEMENTS 2026'!AF902)</f>
        <v/>
      </c>
      <c r="I901" t="str">
        <f>IF(ISBLANK('ENGAGEMENTS 2026'!C902),"",'ENGAGEMENTS 2026'!H902)</f>
        <v/>
      </c>
      <c r="J901" s="72" t="str">
        <f>IF(ISBLANK('ENGAGEMENTS 2026'!C902),"",IF(AND(OR($E901="INFRUCTUEUX",$E901="ANNULE"),$C901="AOO-M"),'ENGAGEMENTS 2026'!P902,IF($H901="EN COURS DE PREENGAGEMENT",'ENGAGEMENTS 2026'!O902,IF($H901="PREENGAGE",IF($E901="ATTRIBUE",'ENGAGEMENTS 2026'!AE902,'ENGAGEMENTS 2026'!O902),'ENGAGEMENTS 2026'!AE902))))</f>
        <v/>
      </c>
      <c r="K901" s="97" t="str">
        <f>IF(ISBLANK('ENGAGEMENTS 2026'!W902),"",'ENGAGEMENTS 2026'!W902)</f>
        <v/>
      </c>
      <c r="L901" s="73" t="str">
        <f t="shared" ca="1" si="28"/>
        <v/>
      </c>
      <c r="M901" t="str">
        <f t="shared" si="29"/>
        <v/>
      </c>
      <c r="N901" t="str">
        <f>IF(ISBLANK('ENGAGEMENTS 2026'!C902),"",'ENGAGEMENTS 2026'!L902)</f>
        <v/>
      </c>
      <c r="O901" t="str">
        <f>IF(ISBLANK('ENGAGEMENTS 2026'!C902),"",'ENGAGEMENTS 2026'!M902)</f>
        <v/>
      </c>
      <c r="P901" t="str">
        <f>IF(ISBLANK('ENGAGEMENTS 2026'!C902),"",'ENGAGEMENTS 2026'!K902)</f>
        <v/>
      </c>
      <c r="Q901" t="str">
        <f>IF($A901="","",IF(OR($E901="INFRUCTUEUX",$E901="ANNULE"),$A901&amp;"|"&amp;(COUNTIFS($A$2:$A901,$A901,$E$2:$E901,"INFRUCTUEUX")+COUNTIFS($A$2:$A901,$A901,$E$2:$E901,"ANNULE")),""))</f>
        <v/>
      </c>
    </row>
    <row r="902" spans="1:17" x14ac:dyDescent="0.25">
      <c r="A902" t="str">
        <f>IF(ISBLANK('ENGAGEMENTS 2026'!C903),"",IF('ENGAGEMENTS 2026'!C903="DTSI","DCT",'ENGAGEMENTS 2026'!C903))</f>
        <v/>
      </c>
      <c r="B902" t="str">
        <f>IF(ISBLANK('ENGAGEMENTS 2026'!C903),"",'ENGAGEMENTS 2026'!D903)</f>
        <v/>
      </c>
      <c r="C902" t="str">
        <f>IF(ISBLANK('ENGAGEMENTS 2026'!C903),"",'ENGAGEMENTS 2026'!E903)</f>
        <v/>
      </c>
      <c r="D902" t="str">
        <f>IF(ISBLANK('ENGAGEMENTS 2026'!C903),"",'ENGAGEMENTS 2026'!G903)</f>
        <v/>
      </c>
      <c r="E902" t="str">
        <f>IF(ISBLANK('ENGAGEMENTS 2026'!C903),"",'ENGAGEMENTS 2026'!I903)</f>
        <v/>
      </c>
      <c r="F902" t="str">
        <f>IF(ISBLANK('ENGAGEMENTS 2026'!C903),"",'ENGAGEMENTS 2026'!J903)</f>
        <v/>
      </c>
      <c r="G902" t="str">
        <f>IF(ISBLANK('ENGAGEMENTS 2026'!C903),"",'ENGAGEMENTS 2026'!M903)</f>
        <v/>
      </c>
      <c r="H902" t="str">
        <f>IF(ISBLANK('ENGAGEMENTS 2026'!C903),"",'ENGAGEMENTS 2026'!AF903)</f>
        <v/>
      </c>
      <c r="I902" t="str">
        <f>IF(ISBLANK('ENGAGEMENTS 2026'!C903),"",'ENGAGEMENTS 2026'!H903)</f>
        <v/>
      </c>
      <c r="J902" s="72" t="str">
        <f>IF(ISBLANK('ENGAGEMENTS 2026'!C903),"",IF(AND(OR($E902="INFRUCTUEUX",$E902="ANNULE"),$C902="AOO-M"),'ENGAGEMENTS 2026'!P903,IF($H902="EN COURS DE PREENGAGEMENT",'ENGAGEMENTS 2026'!O903,IF($H902="PREENGAGE",IF($E902="ATTRIBUE",'ENGAGEMENTS 2026'!AE903,'ENGAGEMENTS 2026'!O903),'ENGAGEMENTS 2026'!AE903))))</f>
        <v/>
      </c>
      <c r="K902" s="97" t="str">
        <f>IF(ISBLANK('ENGAGEMENTS 2026'!W903),"",'ENGAGEMENTS 2026'!W903)</f>
        <v/>
      </c>
      <c r="L902" s="73" t="str">
        <f t="shared" ca="1" si="28"/>
        <v/>
      </c>
      <c r="M902" t="str">
        <f t="shared" si="29"/>
        <v/>
      </c>
      <c r="N902" t="str">
        <f>IF(ISBLANK('ENGAGEMENTS 2026'!C903),"",'ENGAGEMENTS 2026'!L903)</f>
        <v/>
      </c>
      <c r="O902" t="str">
        <f>IF(ISBLANK('ENGAGEMENTS 2026'!C903),"",'ENGAGEMENTS 2026'!M903)</f>
        <v/>
      </c>
      <c r="P902" t="str">
        <f>IF(ISBLANK('ENGAGEMENTS 2026'!C903),"",'ENGAGEMENTS 2026'!K903)</f>
        <v/>
      </c>
      <c r="Q902" t="str">
        <f>IF($A902="","",IF(OR($E902="INFRUCTUEUX",$E902="ANNULE"),$A902&amp;"|"&amp;(COUNTIFS($A$2:$A902,$A902,$E$2:$E902,"INFRUCTUEUX")+COUNTIFS($A$2:$A902,$A902,$E$2:$E902,"ANNULE")),""))</f>
        <v/>
      </c>
    </row>
    <row r="903" spans="1:17" x14ac:dyDescent="0.25">
      <c r="A903" t="str">
        <f>IF(ISBLANK('ENGAGEMENTS 2026'!C904),"",IF('ENGAGEMENTS 2026'!C904="DTSI","DCT",'ENGAGEMENTS 2026'!C904))</f>
        <v/>
      </c>
      <c r="B903" t="str">
        <f>IF(ISBLANK('ENGAGEMENTS 2026'!C904),"",'ENGAGEMENTS 2026'!D904)</f>
        <v/>
      </c>
      <c r="C903" t="str">
        <f>IF(ISBLANK('ENGAGEMENTS 2026'!C904),"",'ENGAGEMENTS 2026'!E904)</f>
        <v/>
      </c>
      <c r="D903" t="str">
        <f>IF(ISBLANK('ENGAGEMENTS 2026'!C904),"",'ENGAGEMENTS 2026'!G904)</f>
        <v/>
      </c>
      <c r="E903" t="str">
        <f>IF(ISBLANK('ENGAGEMENTS 2026'!C904),"",'ENGAGEMENTS 2026'!I904)</f>
        <v/>
      </c>
      <c r="F903" t="str">
        <f>IF(ISBLANK('ENGAGEMENTS 2026'!C904),"",'ENGAGEMENTS 2026'!J904)</f>
        <v/>
      </c>
      <c r="G903" t="str">
        <f>IF(ISBLANK('ENGAGEMENTS 2026'!C904),"",'ENGAGEMENTS 2026'!M904)</f>
        <v/>
      </c>
      <c r="H903" t="str">
        <f>IF(ISBLANK('ENGAGEMENTS 2026'!C904),"",'ENGAGEMENTS 2026'!AF904)</f>
        <v/>
      </c>
      <c r="I903" t="str">
        <f>IF(ISBLANK('ENGAGEMENTS 2026'!C904),"",'ENGAGEMENTS 2026'!H904)</f>
        <v/>
      </c>
      <c r="J903" s="72" t="str">
        <f>IF(ISBLANK('ENGAGEMENTS 2026'!C904),"",IF(AND(OR($E903="INFRUCTUEUX",$E903="ANNULE"),$C903="AOO-M"),'ENGAGEMENTS 2026'!P904,IF($H903="EN COURS DE PREENGAGEMENT",'ENGAGEMENTS 2026'!O904,IF($H903="PREENGAGE",IF($E903="ATTRIBUE",'ENGAGEMENTS 2026'!AE904,'ENGAGEMENTS 2026'!O904),'ENGAGEMENTS 2026'!AE904))))</f>
        <v/>
      </c>
      <c r="K903" s="97" t="str">
        <f>IF(ISBLANK('ENGAGEMENTS 2026'!W904),"",'ENGAGEMENTS 2026'!W904)</f>
        <v/>
      </c>
      <c r="L903" s="73" t="str">
        <f t="shared" ca="1" si="28"/>
        <v/>
      </c>
      <c r="M903" t="str">
        <f t="shared" si="29"/>
        <v/>
      </c>
      <c r="N903" t="str">
        <f>IF(ISBLANK('ENGAGEMENTS 2026'!C904),"",'ENGAGEMENTS 2026'!L904)</f>
        <v/>
      </c>
      <c r="O903" t="str">
        <f>IF(ISBLANK('ENGAGEMENTS 2026'!C904),"",'ENGAGEMENTS 2026'!M904)</f>
        <v/>
      </c>
      <c r="P903" t="str">
        <f>IF(ISBLANK('ENGAGEMENTS 2026'!C904),"",'ENGAGEMENTS 2026'!K904)</f>
        <v/>
      </c>
      <c r="Q903" t="str">
        <f>IF($A903="","",IF(OR($E903="INFRUCTUEUX",$E903="ANNULE"),$A903&amp;"|"&amp;(COUNTIFS($A$2:$A903,$A903,$E$2:$E903,"INFRUCTUEUX")+COUNTIFS($A$2:$A903,$A903,$E$2:$E903,"ANNULE")),""))</f>
        <v/>
      </c>
    </row>
    <row r="904" spans="1:17" x14ac:dyDescent="0.25">
      <c r="A904" t="str">
        <f>IF(ISBLANK('ENGAGEMENTS 2026'!C905),"",IF('ENGAGEMENTS 2026'!C905="DTSI","DCT",'ENGAGEMENTS 2026'!C905))</f>
        <v/>
      </c>
      <c r="B904" t="str">
        <f>IF(ISBLANK('ENGAGEMENTS 2026'!C905),"",'ENGAGEMENTS 2026'!D905)</f>
        <v/>
      </c>
      <c r="C904" t="str">
        <f>IF(ISBLANK('ENGAGEMENTS 2026'!C905),"",'ENGAGEMENTS 2026'!E905)</f>
        <v/>
      </c>
      <c r="D904" t="str">
        <f>IF(ISBLANK('ENGAGEMENTS 2026'!C905),"",'ENGAGEMENTS 2026'!G905)</f>
        <v/>
      </c>
      <c r="E904" t="str">
        <f>IF(ISBLANK('ENGAGEMENTS 2026'!C905),"",'ENGAGEMENTS 2026'!I905)</f>
        <v/>
      </c>
      <c r="F904" t="str">
        <f>IF(ISBLANK('ENGAGEMENTS 2026'!C905),"",'ENGAGEMENTS 2026'!J905)</f>
        <v/>
      </c>
      <c r="G904" t="str">
        <f>IF(ISBLANK('ENGAGEMENTS 2026'!C905),"",'ENGAGEMENTS 2026'!M905)</f>
        <v/>
      </c>
      <c r="H904" t="str">
        <f>IF(ISBLANK('ENGAGEMENTS 2026'!C905),"",'ENGAGEMENTS 2026'!AF905)</f>
        <v/>
      </c>
      <c r="I904" t="str">
        <f>IF(ISBLANK('ENGAGEMENTS 2026'!C905),"",'ENGAGEMENTS 2026'!H905)</f>
        <v/>
      </c>
      <c r="J904" s="72" t="str">
        <f>IF(ISBLANK('ENGAGEMENTS 2026'!C905),"",IF(AND(OR($E904="INFRUCTUEUX",$E904="ANNULE"),$C904="AOO-M"),'ENGAGEMENTS 2026'!P905,IF($H904="EN COURS DE PREENGAGEMENT",'ENGAGEMENTS 2026'!O905,IF($H904="PREENGAGE",IF($E904="ATTRIBUE",'ENGAGEMENTS 2026'!AE905,'ENGAGEMENTS 2026'!O905),'ENGAGEMENTS 2026'!AE905))))</f>
        <v/>
      </c>
      <c r="K904" s="97" t="str">
        <f>IF(ISBLANK('ENGAGEMENTS 2026'!W905),"",'ENGAGEMENTS 2026'!W905)</f>
        <v/>
      </c>
      <c r="L904" s="73" t="str">
        <f t="shared" ca="1" si="28"/>
        <v/>
      </c>
      <c r="M904" t="str">
        <f t="shared" si="29"/>
        <v/>
      </c>
      <c r="N904" t="str">
        <f>IF(ISBLANK('ENGAGEMENTS 2026'!C905),"",'ENGAGEMENTS 2026'!L905)</f>
        <v/>
      </c>
      <c r="O904" t="str">
        <f>IF(ISBLANK('ENGAGEMENTS 2026'!C905),"",'ENGAGEMENTS 2026'!M905)</f>
        <v/>
      </c>
      <c r="P904" t="str">
        <f>IF(ISBLANK('ENGAGEMENTS 2026'!C905),"",'ENGAGEMENTS 2026'!K905)</f>
        <v/>
      </c>
      <c r="Q904" t="str">
        <f>IF($A904="","",IF(OR($E904="INFRUCTUEUX",$E904="ANNULE"),$A904&amp;"|"&amp;(COUNTIFS($A$2:$A904,$A904,$E$2:$E904,"INFRUCTUEUX")+COUNTIFS($A$2:$A904,$A904,$E$2:$E904,"ANNULE")),""))</f>
        <v/>
      </c>
    </row>
    <row r="905" spans="1:17" x14ac:dyDescent="0.25">
      <c r="A905" t="str">
        <f>IF(ISBLANK('ENGAGEMENTS 2026'!C906),"",IF('ENGAGEMENTS 2026'!C906="DTSI","DCT",'ENGAGEMENTS 2026'!C906))</f>
        <v/>
      </c>
      <c r="B905" t="str">
        <f>IF(ISBLANK('ENGAGEMENTS 2026'!C906),"",'ENGAGEMENTS 2026'!D906)</f>
        <v/>
      </c>
      <c r="C905" t="str">
        <f>IF(ISBLANK('ENGAGEMENTS 2026'!C906),"",'ENGAGEMENTS 2026'!E906)</f>
        <v/>
      </c>
      <c r="D905" t="str">
        <f>IF(ISBLANK('ENGAGEMENTS 2026'!C906),"",'ENGAGEMENTS 2026'!G906)</f>
        <v/>
      </c>
      <c r="E905" t="str">
        <f>IF(ISBLANK('ENGAGEMENTS 2026'!C906),"",'ENGAGEMENTS 2026'!I906)</f>
        <v/>
      </c>
      <c r="F905" t="str">
        <f>IF(ISBLANK('ENGAGEMENTS 2026'!C906),"",'ENGAGEMENTS 2026'!J906)</f>
        <v/>
      </c>
      <c r="G905" t="str">
        <f>IF(ISBLANK('ENGAGEMENTS 2026'!C906),"",'ENGAGEMENTS 2026'!M906)</f>
        <v/>
      </c>
      <c r="H905" t="str">
        <f>IF(ISBLANK('ENGAGEMENTS 2026'!C906),"",'ENGAGEMENTS 2026'!AF906)</f>
        <v/>
      </c>
      <c r="I905" t="str">
        <f>IF(ISBLANK('ENGAGEMENTS 2026'!C906),"",'ENGAGEMENTS 2026'!H906)</f>
        <v/>
      </c>
      <c r="J905" s="72" t="str">
        <f>IF(ISBLANK('ENGAGEMENTS 2026'!C906),"",IF(AND(OR($E905="INFRUCTUEUX",$E905="ANNULE"),$C905="AOO-M"),'ENGAGEMENTS 2026'!P906,IF($H905="EN COURS DE PREENGAGEMENT",'ENGAGEMENTS 2026'!O906,IF($H905="PREENGAGE",IF($E905="ATTRIBUE",'ENGAGEMENTS 2026'!AE906,'ENGAGEMENTS 2026'!O906),'ENGAGEMENTS 2026'!AE906))))</f>
        <v/>
      </c>
      <c r="K905" s="97" t="str">
        <f>IF(ISBLANK('ENGAGEMENTS 2026'!W906),"",'ENGAGEMENTS 2026'!W906)</f>
        <v/>
      </c>
      <c r="L905" s="73" t="str">
        <f t="shared" ca="1" si="28"/>
        <v/>
      </c>
      <c r="M905" t="str">
        <f t="shared" si="29"/>
        <v/>
      </c>
      <c r="N905" t="str">
        <f>IF(ISBLANK('ENGAGEMENTS 2026'!C906),"",'ENGAGEMENTS 2026'!L906)</f>
        <v/>
      </c>
      <c r="O905" t="str">
        <f>IF(ISBLANK('ENGAGEMENTS 2026'!C906),"",'ENGAGEMENTS 2026'!M906)</f>
        <v/>
      </c>
      <c r="P905" t="str">
        <f>IF(ISBLANK('ENGAGEMENTS 2026'!C906),"",'ENGAGEMENTS 2026'!K906)</f>
        <v/>
      </c>
      <c r="Q905" t="str">
        <f>IF($A905="","",IF(OR($E905="INFRUCTUEUX",$E905="ANNULE"),$A905&amp;"|"&amp;(COUNTIFS($A$2:$A905,$A905,$E$2:$E905,"INFRUCTUEUX")+COUNTIFS($A$2:$A905,$A905,$E$2:$E905,"ANNULE")),""))</f>
        <v/>
      </c>
    </row>
    <row r="906" spans="1:17" x14ac:dyDescent="0.25">
      <c r="A906" t="str">
        <f>IF(ISBLANK('ENGAGEMENTS 2026'!C907),"",IF('ENGAGEMENTS 2026'!C907="DTSI","DCT",'ENGAGEMENTS 2026'!C907))</f>
        <v/>
      </c>
      <c r="B906" t="str">
        <f>IF(ISBLANK('ENGAGEMENTS 2026'!C907),"",'ENGAGEMENTS 2026'!D907)</f>
        <v/>
      </c>
      <c r="C906" t="str">
        <f>IF(ISBLANK('ENGAGEMENTS 2026'!C907),"",'ENGAGEMENTS 2026'!E907)</f>
        <v/>
      </c>
      <c r="D906" t="str">
        <f>IF(ISBLANK('ENGAGEMENTS 2026'!C907),"",'ENGAGEMENTS 2026'!G907)</f>
        <v/>
      </c>
      <c r="E906" t="str">
        <f>IF(ISBLANK('ENGAGEMENTS 2026'!C907),"",'ENGAGEMENTS 2026'!I907)</f>
        <v/>
      </c>
      <c r="F906" t="str">
        <f>IF(ISBLANK('ENGAGEMENTS 2026'!C907),"",'ENGAGEMENTS 2026'!J907)</f>
        <v/>
      </c>
      <c r="G906" t="str">
        <f>IF(ISBLANK('ENGAGEMENTS 2026'!C907),"",'ENGAGEMENTS 2026'!M907)</f>
        <v/>
      </c>
      <c r="H906" t="str">
        <f>IF(ISBLANK('ENGAGEMENTS 2026'!C907),"",'ENGAGEMENTS 2026'!AF907)</f>
        <v/>
      </c>
      <c r="I906" t="str">
        <f>IF(ISBLANK('ENGAGEMENTS 2026'!C907),"",'ENGAGEMENTS 2026'!H907)</f>
        <v/>
      </c>
      <c r="J906" s="72" t="str">
        <f>IF(ISBLANK('ENGAGEMENTS 2026'!C907),"",IF(AND(OR($E906="INFRUCTUEUX",$E906="ANNULE"),$C906="AOO-M"),'ENGAGEMENTS 2026'!P907,IF($H906="EN COURS DE PREENGAGEMENT",'ENGAGEMENTS 2026'!O907,IF($H906="PREENGAGE",IF($E906="ATTRIBUE",'ENGAGEMENTS 2026'!AE907,'ENGAGEMENTS 2026'!O907),'ENGAGEMENTS 2026'!AE907))))</f>
        <v/>
      </c>
      <c r="K906" s="97" t="str">
        <f>IF(ISBLANK('ENGAGEMENTS 2026'!W907),"",'ENGAGEMENTS 2026'!W907)</f>
        <v/>
      </c>
      <c r="L906" s="73" t="str">
        <f t="shared" ca="1" si="28"/>
        <v/>
      </c>
      <c r="M906" t="str">
        <f t="shared" si="29"/>
        <v/>
      </c>
      <c r="N906" t="str">
        <f>IF(ISBLANK('ENGAGEMENTS 2026'!C907),"",'ENGAGEMENTS 2026'!L907)</f>
        <v/>
      </c>
      <c r="O906" t="str">
        <f>IF(ISBLANK('ENGAGEMENTS 2026'!C907),"",'ENGAGEMENTS 2026'!M907)</f>
        <v/>
      </c>
      <c r="P906" t="str">
        <f>IF(ISBLANK('ENGAGEMENTS 2026'!C907),"",'ENGAGEMENTS 2026'!K907)</f>
        <v/>
      </c>
      <c r="Q906" t="str">
        <f>IF($A906="","",IF(OR($E906="INFRUCTUEUX",$E906="ANNULE"),$A906&amp;"|"&amp;(COUNTIFS($A$2:$A906,$A906,$E$2:$E906,"INFRUCTUEUX")+COUNTIFS($A$2:$A906,$A906,$E$2:$E906,"ANNULE")),""))</f>
        <v/>
      </c>
    </row>
    <row r="907" spans="1:17" x14ac:dyDescent="0.25">
      <c r="A907" t="str">
        <f>IF(ISBLANK('ENGAGEMENTS 2026'!C908),"",IF('ENGAGEMENTS 2026'!C908="DTSI","DCT",'ENGAGEMENTS 2026'!C908))</f>
        <v/>
      </c>
      <c r="B907" t="str">
        <f>IF(ISBLANK('ENGAGEMENTS 2026'!C908),"",'ENGAGEMENTS 2026'!D908)</f>
        <v/>
      </c>
      <c r="C907" t="str">
        <f>IF(ISBLANK('ENGAGEMENTS 2026'!C908),"",'ENGAGEMENTS 2026'!E908)</f>
        <v/>
      </c>
      <c r="D907" t="str">
        <f>IF(ISBLANK('ENGAGEMENTS 2026'!C908),"",'ENGAGEMENTS 2026'!G908)</f>
        <v/>
      </c>
      <c r="E907" t="str">
        <f>IF(ISBLANK('ENGAGEMENTS 2026'!C908),"",'ENGAGEMENTS 2026'!I908)</f>
        <v/>
      </c>
      <c r="F907" t="str">
        <f>IF(ISBLANK('ENGAGEMENTS 2026'!C908),"",'ENGAGEMENTS 2026'!J908)</f>
        <v/>
      </c>
      <c r="G907" t="str">
        <f>IF(ISBLANK('ENGAGEMENTS 2026'!C908),"",'ENGAGEMENTS 2026'!M908)</f>
        <v/>
      </c>
      <c r="H907" t="str">
        <f>IF(ISBLANK('ENGAGEMENTS 2026'!C908),"",'ENGAGEMENTS 2026'!AF908)</f>
        <v/>
      </c>
      <c r="I907" t="str">
        <f>IF(ISBLANK('ENGAGEMENTS 2026'!C908),"",'ENGAGEMENTS 2026'!H908)</f>
        <v/>
      </c>
      <c r="J907" s="72" t="str">
        <f>IF(ISBLANK('ENGAGEMENTS 2026'!C908),"",IF(AND(OR($E907="INFRUCTUEUX",$E907="ANNULE"),$C907="AOO-M"),'ENGAGEMENTS 2026'!P908,IF($H907="EN COURS DE PREENGAGEMENT",'ENGAGEMENTS 2026'!O908,IF($H907="PREENGAGE",IF($E907="ATTRIBUE",'ENGAGEMENTS 2026'!AE908,'ENGAGEMENTS 2026'!O908),'ENGAGEMENTS 2026'!AE908))))</f>
        <v/>
      </c>
      <c r="K907" s="97" t="str">
        <f>IF(ISBLANK('ENGAGEMENTS 2026'!W908),"",'ENGAGEMENTS 2026'!W908)</f>
        <v/>
      </c>
      <c r="L907" s="73" t="str">
        <f t="shared" ca="1" si="28"/>
        <v/>
      </c>
      <c r="M907" t="str">
        <f t="shared" si="29"/>
        <v/>
      </c>
      <c r="N907" t="str">
        <f>IF(ISBLANK('ENGAGEMENTS 2026'!C908),"",'ENGAGEMENTS 2026'!L908)</f>
        <v/>
      </c>
      <c r="O907" t="str">
        <f>IF(ISBLANK('ENGAGEMENTS 2026'!C908),"",'ENGAGEMENTS 2026'!M908)</f>
        <v/>
      </c>
      <c r="P907" t="str">
        <f>IF(ISBLANK('ENGAGEMENTS 2026'!C908),"",'ENGAGEMENTS 2026'!K908)</f>
        <v/>
      </c>
      <c r="Q907" t="str">
        <f>IF($A907="","",IF(OR($E907="INFRUCTUEUX",$E907="ANNULE"),$A907&amp;"|"&amp;(COUNTIFS($A$2:$A907,$A907,$E$2:$E907,"INFRUCTUEUX")+COUNTIFS($A$2:$A907,$A907,$E$2:$E907,"ANNULE")),""))</f>
        <v/>
      </c>
    </row>
    <row r="908" spans="1:17" x14ac:dyDescent="0.25">
      <c r="A908" t="str">
        <f>IF(ISBLANK('ENGAGEMENTS 2026'!C909),"",IF('ENGAGEMENTS 2026'!C909="DTSI","DCT",'ENGAGEMENTS 2026'!C909))</f>
        <v/>
      </c>
      <c r="B908" t="str">
        <f>IF(ISBLANK('ENGAGEMENTS 2026'!C909),"",'ENGAGEMENTS 2026'!D909)</f>
        <v/>
      </c>
      <c r="C908" t="str">
        <f>IF(ISBLANK('ENGAGEMENTS 2026'!C909),"",'ENGAGEMENTS 2026'!E909)</f>
        <v/>
      </c>
      <c r="D908" t="str">
        <f>IF(ISBLANK('ENGAGEMENTS 2026'!C909),"",'ENGAGEMENTS 2026'!G909)</f>
        <v/>
      </c>
      <c r="E908" t="str">
        <f>IF(ISBLANK('ENGAGEMENTS 2026'!C909),"",'ENGAGEMENTS 2026'!I909)</f>
        <v/>
      </c>
      <c r="F908" t="str">
        <f>IF(ISBLANK('ENGAGEMENTS 2026'!C909),"",'ENGAGEMENTS 2026'!J909)</f>
        <v/>
      </c>
      <c r="G908" t="str">
        <f>IF(ISBLANK('ENGAGEMENTS 2026'!C909),"",'ENGAGEMENTS 2026'!M909)</f>
        <v/>
      </c>
      <c r="H908" t="str">
        <f>IF(ISBLANK('ENGAGEMENTS 2026'!C909),"",'ENGAGEMENTS 2026'!AF909)</f>
        <v/>
      </c>
      <c r="I908" t="str">
        <f>IF(ISBLANK('ENGAGEMENTS 2026'!C909),"",'ENGAGEMENTS 2026'!H909)</f>
        <v/>
      </c>
      <c r="J908" s="72" t="str">
        <f>IF(ISBLANK('ENGAGEMENTS 2026'!C909),"",IF(AND(OR($E908="INFRUCTUEUX",$E908="ANNULE"),$C908="AOO-M"),'ENGAGEMENTS 2026'!P909,IF($H908="EN COURS DE PREENGAGEMENT",'ENGAGEMENTS 2026'!O909,IF($H908="PREENGAGE",IF($E908="ATTRIBUE",'ENGAGEMENTS 2026'!AE909,'ENGAGEMENTS 2026'!O909),'ENGAGEMENTS 2026'!AE909))))</f>
        <v/>
      </c>
      <c r="K908" s="97" t="str">
        <f>IF(ISBLANK('ENGAGEMENTS 2026'!W909),"",'ENGAGEMENTS 2026'!W909)</f>
        <v/>
      </c>
      <c r="L908" s="73" t="str">
        <f t="shared" ca="1" si="28"/>
        <v/>
      </c>
      <c r="M908" t="str">
        <f t="shared" si="29"/>
        <v/>
      </c>
      <c r="N908" t="str">
        <f>IF(ISBLANK('ENGAGEMENTS 2026'!C909),"",'ENGAGEMENTS 2026'!L909)</f>
        <v/>
      </c>
      <c r="O908" t="str">
        <f>IF(ISBLANK('ENGAGEMENTS 2026'!C909),"",'ENGAGEMENTS 2026'!M909)</f>
        <v/>
      </c>
      <c r="P908" t="str">
        <f>IF(ISBLANK('ENGAGEMENTS 2026'!C909),"",'ENGAGEMENTS 2026'!K909)</f>
        <v/>
      </c>
      <c r="Q908" t="str">
        <f>IF($A908="","",IF(OR($E908="INFRUCTUEUX",$E908="ANNULE"),$A908&amp;"|"&amp;(COUNTIFS($A$2:$A908,$A908,$E$2:$E908,"INFRUCTUEUX")+COUNTIFS($A$2:$A908,$A908,$E$2:$E908,"ANNULE")),""))</f>
        <v/>
      </c>
    </row>
    <row r="909" spans="1:17" x14ac:dyDescent="0.25">
      <c r="A909" t="str">
        <f>IF(ISBLANK('ENGAGEMENTS 2026'!C910),"",IF('ENGAGEMENTS 2026'!C910="DTSI","DCT",'ENGAGEMENTS 2026'!C910))</f>
        <v/>
      </c>
      <c r="B909" t="str">
        <f>IF(ISBLANK('ENGAGEMENTS 2026'!C910),"",'ENGAGEMENTS 2026'!D910)</f>
        <v/>
      </c>
      <c r="C909" t="str">
        <f>IF(ISBLANK('ENGAGEMENTS 2026'!C910),"",'ENGAGEMENTS 2026'!E910)</f>
        <v/>
      </c>
      <c r="D909" t="str">
        <f>IF(ISBLANK('ENGAGEMENTS 2026'!C910),"",'ENGAGEMENTS 2026'!G910)</f>
        <v/>
      </c>
      <c r="E909" t="str">
        <f>IF(ISBLANK('ENGAGEMENTS 2026'!C910),"",'ENGAGEMENTS 2026'!I910)</f>
        <v/>
      </c>
      <c r="F909" t="str">
        <f>IF(ISBLANK('ENGAGEMENTS 2026'!C910),"",'ENGAGEMENTS 2026'!J910)</f>
        <v/>
      </c>
      <c r="G909" t="str">
        <f>IF(ISBLANK('ENGAGEMENTS 2026'!C910),"",'ENGAGEMENTS 2026'!M910)</f>
        <v/>
      </c>
      <c r="H909" t="str">
        <f>IF(ISBLANK('ENGAGEMENTS 2026'!C910),"",'ENGAGEMENTS 2026'!AF910)</f>
        <v/>
      </c>
      <c r="I909" t="str">
        <f>IF(ISBLANK('ENGAGEMENTS 2026'!C910),"",'ENGAGEMENTS 2026'!H910)</f>
        <v/>
      </c>
      <c r="J909" s="72" t="str">
        <f>IF(ISBLANK('ENGAGEMENTS 2026'!C910),"",IF(AND(OR($E909="INFRUCTUEUX",$E909="ANNULE"),$C909="AOO-M"),'ENGAGEMENTS 2026'!P910,IF($H909="EN COURS DE PREENGAGEMENT",'ENGAGEMENTS 2026'!O910,IF($H909="PREENGAGE",IF($E909="ATTRIBUE",'ENGAGEMENTS 2026'!AE910,'ENGAGEMENTS 2026'!O910),'ENGAGEMENTS 2026'!AE910))))</f>
        <v/>
      </c>
      <c r="K909" s="97" t="str">
        <f>IF(ISBLANK('ENGAGEMENTS 2026'!W910),"",'ENGAGEMENTS 2026'!W910)</f>
        <v/>
      </c>
      <c r="L909" s="73" t="str">
        <f t="shared" ca="1" si="28"/>
        <v/>
      </c>
      <c r="M909" t="str">
        <f t="shared" si="29"/>
        <v/>
      </c>
      <c r="N909" t="str">
        <f>IF(ISBLANK('ENGAGEMENTS 2026'!C910),"",'ENGAGEMENTS 2026'!L910)</f>
        <v/>
      </c>
      <c r="O909" t="str">
        <f>IF(ISBLANK('ENGAGEMENTS 2026'!C910),"",'ENGAGEMENTS 2026'!M910)</f>
        <v/>
      </c>
      <c r="P909" t="str">
        <f>IF(ISBLANK('ENGAGEMENTS 2026'!C910),"",'ENGAGEMENTS 2026'!K910)</f>
        <v/>
      </c>
      <c r="Q909" t="str">
        <f>IF($A909="","",IF(OR($E909="INFRUCTUEUX",$E909="ANNULE"),$A909&amp;"|"&amp;(COUNTIFS($A$2:$A909,$A909,$E$2:$E909,"INFRUCTUEUX")+COUNTIFS($A$2:$A909,$A909,$E$2:$E909,"ANNULE")),""))</f>
        <v/>
      </c>
    </row>
    <row r="910" spans="1:17" x14ac:dyDescent="0.25">
      <c r="A910" t="str">
        <f>IF(ISBLANK('ENGAGEMENTS 2026'!C911),"",IF('ENGAGEMENTS 2026'!C911="DTSI","DCT",'ENGAGEMENTS 2026'!C911))</f>
        <v/>
      </c>
      <c r="B910" t="str">
        <f>IF(ISBLANK('ENGAGEMENTS 2026'!C911),"",'ENGAGEMENTS 2026'!D911)</f>
        <v/>
      </c>
      <c r="C910" t="str">
        <f>IF(ISBLANK('ENGAGEMENTS 2026'!C911),"",'ENGAGEMENTS 2026'!E911)</f>
        <v/>
      </c>
      <c r="D910" t="str">
        <f>IF(ISBLANK('ENGAGEMENTS 2026'!C911),"",'ENGAGEMENTS 2026'!G911)</f>
        <v/>
      </c>
      <c r="E910" t="str">
        <f>IF(ISBLANK('ENGAGEMENTS 2026'!C911),"",'ENGAGEMENTS 2026'!I911)</f>
        <v/>
      </c>
      <c r="F910" t="str">
        <f>IF(ISBLANK('ENGAGEMENTS 2026'!C911),"",'ENGAGEMENTS 2026'!J911)</f>
        <v/>
      </c>
      <c r="G910" t="str">
        <f>IF(ISBLANK('ENGAGEMENTS 2026'!C911),"",'ENGAGEMENTS 2026'!M911)</f>
        <v/>
      </c>
      <c r="H910" t="str">
        <f>IF(ISBLANK('ENGAGEMENTS 2026'!C911),"",'ENGAGEMENTS 2026'!AF911)</f>
        <v/>
      </c>
      <c r="I910" t="str">
        <f>IF(ISBLANK('ENGAGEMENTS 2026'!C911),"",'ENGAGEMENTS 2026'!H911)</f>
        <v/>
      </c>
      <c r="J910" s="72" t="str">
        <f>IF(ISBLANK('ENGAGEMENTS 2026'!C911),"",IF(AND(OR($E910="INFRUCTUEUX",$E910="ANNULE"),$C910="AOO-M"),'ENGAGEMENTS 2026'!P911,IF($H910="EN COURS DE PREENGAGEMENT",'ENGAGEMENTS 2026'!O911,IF($H910="PREENGAGE",IF($E910="ATTRIBUE",'ENGAGEMENTS 2026'!AE911,'ENGAGEMENTS 2026'!O911),'ENGAGEMENTS 2026'!AE911))))</f>
        <v/>
      </c>
      <c r="K910" s="97" t="str">
        <f>IF(ISBLANK('ENGAGEMENTS 2026'!W911),"",'ENGAGEMENTS 2026'!W911)</f>
        <v/>
      </c>
      <c r="L910" s="73" t="str">
        <f t="shared" ca="1" si="28"/>
        <v/>
      </c>
      <c r="M910" t="str">
        <f t="shared" si="29"/>
        <v/>
      </c>
      <c r="N910" t="str">
        <f>IF(ISBLANK('ENGAGEMENTS 2026'!C911),"",'ENGAGEMENTS 2026'!L911)</f>
        <v/>
      </c>
      <c r="O910" t="str">
        <f>IF(ISBLANK('ENGAGEMENTS 2026'!C911),"",'ENGAGEMENTS 2026'!M911)</f>
        <v/>
      </c>
      <c r="P910" t="str">
        <f>IF(ISBLANK('ENGAGEMENTS 2026'!C911),"",'ENGAGEMENTS 2026'!K911)</f>
        <v/>
      </c>
      <c r="Q910" t="str">
        <f>IF($A910="","",IF(OR($E910="INFRUCTUEUX",$E910="ANNULE"),$A910&amp;"|"&amp;(COUNTIFS($A$2:$A910,$A910,$E$2:$E910,"INFRUCTUEUX")+COUNTIFS($A$2:$A910,$A910,$E$2:$E910,"ANNULE")),""))</f>
        <v/>
      </c>
    </row>
    <row r="911" spans="1:17" x14ac:dyDescent="0.25">
      <c r="A911" t="str">
        <f>IF(ISBLANK('ENGAGEMENTS 2026'!C912),"",IF('ENGAGEMENTS 2026'!C912="DTSI","DCT",'ENGAGEMENTS 2026'!C912))</f>
        <v/>
      </c>
      <c r="B911" t="str">
        <f>IF(ISBLANK('ENGAGEMENTS 2026'!C912),"",'ENGAGEMENTS 2026'!D912)</f>
        <v/>
      </c>
      <c r="C911" t="str">
        <f>IF(ISBLANK('ENGAGEMENTS 2026'!C912),"",'ENGAGEMENTS 2026'!E912)</f>
        <v/>
      </c>
      <c r="D911" t="str">
        <f>IF(ISBLANK('ENGAGEMENTS 2026'!C912),"",'ENGAGEMENTS 2026'!G912)</f>
        <v/>
      </c>
      <c r="E911" t="str">
        <f>IF(ISBLANK('ENGAGEMENTS 2026'!C912),"",'ENGAGEMENTS 2026'!I912)</f>
        <v/>
      </c>
      <c r="F911" t="str">
        <f>IF(ISBLANK('ENGAGEMENTS 2026'!C912),"",'ENGAGEMENTS 2026'!J912)</f>
        <v/>
      </c>
      <c r="G911" t="str">
        <f>IF(ISBLANK('ENGAGEMENTS 2026'!C912),"",'ENGAGEMENTS 2026'!M912)</f>
        <v/>
      </c>
      <c r="H911" t="str">
        <f>IF(ISBLANK('ENGAGEMENTS 2026'!C912),"",'ENGAGEMENTS 2026'!AF912)</f>
        <v/>
      </c>
      <c r="I911" t="str">
        <f>IF(ISBLANK('ENGAGEMENTS 2026'!C912),"",'ENGAGEMENTS 2026'!H912)</f>
        <v/>
      </c>
      <c r="J911" s="72" t="str">
        <f>IF(ISBLANK('ENGAGEMENTS 2026'!C912),"",IF(AND(OR($E911="INFRUCTUEUX",$E911="ANNULE"),$C911="AOO-M"),'ENGAGEMENTS 2026'!P912,IF($H911="EN COURS DE PREENGAGEMENT",'ENGAGEMENTS 2026'!O912,IF($H911="PREENGAGE",IF($E911="ATTRIBUE",'ENGAGEMENTS 2026'!AE912,'ENGAGEMENTS 2026'!O912),'ENGAGEMENTS 2026'!AE912))))</f>
        <v/>
      </c>
      <c r="K911" s="97" t="str">
        <f>IF(ISBLANK('ENGAGEMENTS 2026'!W912),"",'ENGAGEMENTS 2026'!W912)</f>
        <v/>
      </c>
      <c r="L911" s="73" t="str">
        <f t="shared" ca="1" si="28"/>
        <v/>
      </c>
      <c r="M911" t="str">
        <f t="shared" si="29"/>
        <v/>
      </c>
      <c r="N911" t="str">
        <f>IF(ISBLANK('ENGAGEMENTS 2026'!C912),"",'ENGAGEMENTS 2026'!L912)</f>
        <v/>
      </c>
      <c r="O911" t="str">
        <f>IF(ISBLANK('ENGAGEMENTS 2026'!C912),"",'ENGAGEMENTS 2026'!M912)</f>
        <v/>
      </c>
      <c r="P911" t="str">
        <f>IF(ISBLANK('ENGAGEMENTS 2026'!C912),"",'ENGAGEMENTS 2026'!K912)</f>
        <v/>
      </c>
      <c r="Q911" t="str">
        <f>IF($A911="","",IF(OR($E911="INFRUCTUEUX",$E911="ANNULE"),$A911&amp;"|"&amp;(COUNTIFS($A$2:$A911,$A911,$E$2:$E911,"INFRUCTUEUX")+COUNTIFS($A$2:$A911,$A911,$E$2:$E911,"ANNULE")),""))</f>
        <v/>
      </c>
    </row>
    <row r="912" spans="1:17" x14ac:dyDescent="0.25">
      <c r="A912" t="str">
        <f>IF(ISBLANK('ENGAGEMENTS 2026'!C913),"",IF('ENGAGEMENTS 2026'!C913="DTSI","DCT",'ENGAGEMENTS 2026'!C913))</f>
        <v/>
      </c>
      <c r="B912" t="str">
        <f>IF(ISBLANK('ENGAGEMENTS 2026'!C913),"",'ENGAGEMENTS 2026'!D913)</f>
        <v/>
      </c>
      <c r="C912" t="str">
        <f>IF(ISBLANK('ENGAGEMENTS 2026'!C913),"",'ENGAGEMENTS 2026'!E913)</f>
        <v/>
      </c>
      <c r="D912" t="str">
        <f>IF(ISBLANK('ENGAGEMENTS 2026'!C913),"",'ENGAGEMENTS 2026'!G913)</f>
        <v/>
      </c>
      <c r="E912" t="str">
        <f>IF(ISBLANK('ENGAGEMENTS 2026'!C913),"",'ENGAGEMENTS 2026'!I913)</f>
        <v/>
      </c>
      <c r="F912" t="str">
        <f>IF(ISBLANK('ENGAGEMENTS 2026'!C913),"",'ENGAGEMENTS 2026'!J913)</f>
        <v/>
      </c>
      <c r="G912" t="str">
        <f>IF(ISBLANK('ENGAGEMENTS 2026'!C913),"",'ENGAGEMENTS 2026'!M913)</f>
        <v/>
      </c>
      <c r="H912" t="str">
        <f>IF(ISBLANK('ENGAGEMENTS 2026'!C913),"",'ENGAGEMENTS 2026'!AF913)</f>
        <v/>
      </c>
      <c r="I912" t="str">
        <f>IF(ISBLANK('ENGAGEMENTS 2026'!C913),"",'ENGAGEMENTS 2026'!H913)</f>
        <v/>
      </c>
      <c r="J912" s="72" t="str">
        <f>IF(ISBLANK('ENGAGEMENTS 2026'!C913),"",IF(AND(OR($E912="INFRUCTUEUX",$E912="ANNULE"),$C912="AOO-M"),'ENGAGEMENTS 2026'!P913,IF($H912="EN COURS DE PREENGAGEMENT",'ENGAGEMENTS 2026'!O913,IF($H912="PREENGAGE",IF($E912="ATTRIBUE",'ENGAGEMENTS 2026'!AE913,'ENGAGEMENTS 2026'!O913),'ENGAGEMENTS 2026'!AE913))))</f>
        <v/>
      </c>
      <c r="K912" s="97" t="str">
        <f>IF(ISBLANK('ENGAGEMENTS 2026'!W913),"",'ENGAGEMENTS 2026'!W913)</f>
        <v/>
      </c>
      <c r="L912" s="73" t="str">
        <f t="shared" ca="1" si="28"/>
        <v/>
      </c>
      <c r="M912" t="str">
        <f t="shared" si="29"/>
        <v/>
      </c>
      <c r="N912" t="str">
        <f>IF(ISBLANK('ENGAGEMENTS 2026'!C913),"",'ENGAGEMENTS 2026'!L913)</f>
        <v/>
      </c>
      <c r="O912" t="str">
        <f>IF(ISBLANK('ENGAGEMENTS 2026'!C913),"",'ENGAGEMENTS 2026'!M913)</f>
        <v/>
      </c>
      <c r="P912" t="str">
        <f>IF(ISBLANK('ENGAGEMENTS 2026'!C913),"",'ENGAGEMENTS 2026'!K913)</f>
        <v/>
      </c>
      <c r="Q912" t="str">
        <f>IF($A912="","",IF(OR($E912="INFRUCTUEUX",$E912="ANNULE"),$A912&amp;"|"&amp;(COUNTIFS($A$2:$A912,$A912,$E$2:$E912,"INFRUCTUEUX")+COUNTIFS($A$2:$A912,$A912,$E$2:$E912,"ANNULE")),""))</f>
        <v/>
      </c>
    </row>
    <row r="913" spans="1:17" x14ac:dyDescent="0.25">
      <c r="A913" t="str">
        <f>IF(ISBLANK('ENGAGEMENTS 2026'!C914),"",IF('ENGAGEMENTS 2026'!C914="DTSI","DCT",'ENGAGEMENTS 2026'!C914))</f>
        <v/>
      </c>
      <c r="B913" t="str">
        <f>IF(ISBLANK('ENGAGEMENTS 2026'!C914),"",'ENGAGEMENTS 2026'!D914)</f>
        <v/>
      </c>
      <c r="C913" t="str">
        <f>IF(ISBLANK('ENGAGEMENTS 2026'!C914),"",'ENGAGEMENTS 2026'!E914)</f>
        <v/>
      </c>
      <c r="D913" t="str">
        <f>IF(ISBLANK('ENGAGEMENTS 2026'!C914),"",'ENGAGEMENTS 2026'!G914)</f>
        <v/>
      </c>
      <c r="E913" t="str">
        <f>IF(ISBLANK('ENGAGEMENTS 2026'!C914),"",'ENGAGEMENTS 2026'!I914)</f>
        <v/>
      </c>
      <c r="F913" t="str">
        <f>IF(ISBLANK('ENGAGEMENTS 2026'!C914),"",'ENGAGEMENTS 2026'!J914)</f>
        <v/>
      </c>
      <c r="G913" t="str">
        <f>IF(ISBLANK('ENGAGEMENTS 2026'!C914),"",'ENGAGEMENTS 2026'!M914)</f>
        <v/>
      </c>
      <c r="H913" t="str">
        <f>IF(ISBLANK('ENGAGEMENTS 2026'!C914),"",'ENGAGEMENTS 2026'!AF914)</f>
        <v/>
      </c>
      <c r="I913" t="str">
        <f>IF(ISBLANK('ENGAGEMENTS 2026'!C914),"",'ENGAGEMENTS 2026'!H914)</f>
        <v/>
      </c>
      <c r="J913" s="72" t="str">
        <f>IF(ISBLANK('ENGAGEMENTS 2026'!C914),"",IF(AND(OR($E913="INFRUCTUEUX",$E913="ANNULE"),$C913="AOO-M"),'ENGAGEMENTS 2026'!P914,IF($H913="EN COURS DE PREENGAGEMENT",'ENGAGEMENTS 2026'!O914,IF($H913="PREENGAGE",IF($E913="ATTRIBUE",'ENGAGEMENTS 2026'!AE914,'ENGAGEMENTS 2026'!O914),'ENGAGEMENTS 2026'!AE914))))</f>
        <v/>
      </c>
      <c r="K913" s="97" t="str">
        <f>IF(ISBLANK('ENGAGEMENTS 2026'!W914),"",'ENGAGEMENTS 2026'!W914)</f>
        <v/>
      </c>
      <c r="L913" s="73" t="str">
        <f t="shared" ca="1" si="28"/>
        <v/>
      </c>
      <c r="M913" t="str">
        <f t="shared" si="29"/>
        <v/>
      </c>
      <c r="N913" t="str">
        <f>IF(ISBLANK('ENGAGEMENTS 2026'!C914),"",'ENGAGEMENTS 2026'!L914)</f>
        <v/>
      </c>
      <c r="O913" t="str">
        <f>IF(ISBLANK('ENGAGEMENTS 2026'!C914),"",'ENGAGEMENTS 2026'!M914)</f>
        <v/>
      </c>
      <c r="P913" t="str">
        <f>IF(ISBLANK('ENGAGEMENTS 2026'!C914),"",'ENGAGEMENTS 2026'!K914)</f>
        <v/>
      </c>
      <c r="Q913" t="str">
        <f>IF($A913="","",IF(OR($E913="INFRUCTUEUX",$E913="ANNULE"),$A913&amp;"|"&amp;(COUNTIFS($A$2:$A913,$A913,$E$2:$E913,"INFRUCTUEUX")+COUNTIFS($A$2:$A913,$A913,$E$2:$E913,"ANNULE")),""))</f>
        <v/>
      </c>
    </row>
    <row r="914" spans="1:17" x14ac:dyDescent="0.25">
      <c r="A914" t="str">
        <f>IF(ISBLANK('ENGAGEMENTS 2026'!C915),"",IF('ENGAGEMENTS 2026'!C915="DTSI","DCT",'ENGAGEMENTS 2026'!C915))</f>
        <v/>
      </c>
      <c r="B914" t="str">
        <f>IF(ISBLANK('ENGAGEMENTS 2026'!C915),"",'ENGAGEMENTS 2026'!D915)</f>
        <v/>
      </c>
      <c r="C914" t="str">
        <f>IF(ISBLANK('ENGAGEMENTS 2026'!C915),"",'ENGAGEMENTS 2026'!E915)</f>
        <v/>
      </c>
      <c r="D914" t="str">
        <f>IF(ISBLANK('ENGAGEMENTS 2026'!C915),"",'ENGAGEMENTS 2026'!G915)</f>
        <v/>
      </c>
      <c r="E914" t="str">
        <f>IF(ISBLANK('ENGAGEMENTS 2026'!C915),"",'ENGAGEMENTS 2026'!I915)</f>
        <v/>
      </c>
      <c r="F914" t="str">
        <f>IF(ISBLANK('ENGAGEMENTS 2026'!C915),"",'ENGAGEMENTS 2026'!J915)</f>
        <v/>
      </c>
      <c r="G914" t="str">
        <f>IF(ISBLANK('ENGAGEMENTS 2026'!C915),"",'ENGAGEMENTS 2026'!M915)</f>
        <v/>
      </c>
      <c r="H914" t="str">
        <f>IF(ISBLANK('ENGAGEMENTS 2026'!C915),"",'ENGAGEMENTS 2026'!AF915)</f>
        <v/>
      </c>
      <c r="I914" t="str">
        <f>IF(ISBLANK('ENGAGEMENTS 2026'!C915),"",'ENGAGEMENTS 2026'!H915)</f>
        <v/>
      </c>
      <c r="J914" s="72" t="str">
        <f>IF(ISBLANK('ENGAGEMENTS 2026'!C915),"",IF(AND(OR($E914="INFRUCTUEUX",$E914="ANNULE"),$C914="AOO-M"),'ENGAGEMENTS 2026'!P915,IF($H914="EN COURS DE PREENGAGEMENT",'ENGAGEMENTS 2026'!O915,IF($H914="PREENGAGE",IF($E914="ATTRIBUE",'ENGAGEMENTS 2026'!AE915,'ENGAGEMENTS 2026'!O915),'ENGAGEMENTS 2026'!AE915))))</f>
        <v/>
      </c>
      <c r="K914" s="97" t="str">
        <f>IF(ISBLANK('ENGAGEMENTS 2026'!W915),"",'ENGAGEMENTS 2026'!W915)</f>
        <v/>
      </c>
      <c r="L914" s="73" t="str">
        <f t="shared" ca="1" si="28"/>
        <v/>
      </c>
      <c r="M914" t="str">
        <f t="shared" si="29"/>
        <v/>
      </c>
      <c r="N914" t="str">
        <f>IF(ISBLANK('ENGAGEMENTS 2026'!C915),"",'ENGAGEMENTS 2026'!L915)</f>
        <v/>
      </c>
      <c r="O914" t="str">
        <f>IF(ISBLANK('ENGAGEMENTS 2026'!C915),"",'ENGAGEMENTS 2026'!M915)</f>
        <v/>
      </c>
      <c r="P914" t="str">
        <f>IF(ISBLANK('ENGAGEMENTS 2026'!C915),"",'ENGAGEMENTS 2026'!K915)</f>
        <v/>
      </c>
      <c r="Q914" t="str">
        <f>IF($A914="","",IF(OR($E914="INFRUCTUEUX",$E914="ANNULE"),$A914&amp;"|"&amp;(COUNTIFS($A$2:$A914,$A914,$E$2:$E914,"INFRUCTUEUX")+COUNTIFS($A$2:$A914,$A914,$E$2:$E914,"ANNULE")),""))</f>
        <v/>
      </c>
    </row>
    <row r="915" spans="1:17" x14ac:dyDescent="0.25">
      <c r="A915" t="str">
        <f>IF(ISBLANK('ENGAGEMENTS 2026'!C916),"",IF('ENGAGEMENTS 2026'!C916="DTSI","DCT",'ENGAGEMENTS 2026'!C916))</f>
        <v/>
      </c>
      <c r="B915" t="str">
        <f>IF(ISBLANK('ENGAGEMENTS 2026'!C916),"",'ENGAGEMENTS 2026'!D916)</f>
        <v/>
      </c>
      <c r="C915" t="str">
        <f>IF(ISBLANK('ENGAGEMENTS 2026'!C916),"",'ENGAGEMENTS 2026'!E916)</f>
        <v/>
      </c>
      <c r="D915" t="str">
        <f>IF(ISBLANK('ENGAGEMENTS 2026'!C916),"",'ENGAGEMENTS 2026'!G916)</f>
        <v/>
      </c>
      <c r="E915" t="str">
        <f>IF(ISBLANK('ENGAGEMENTS 2026'!C916),"",'ENGAGEMENTS 2026'!I916)</f>
        <v/>
      </c>
      <c r="F915" t="str">
        <f>IF(ISBLANK('ENGAGEMENTS 2026'!C916),"",'ENGAGEMENTS 2026'!J916)</f>
        <v/>
      </c>
      <c r="G915" t="str">
        <f>IF(ISBLANK('ENGAGEMENTS 2026'!C916),"",'ENGAGEMENTS 2026'!M916)</f>
        <v/>
      </c>
      <c r="H915" t="str">
        <f>IF(ISBLANK('ENGAGEMENTS 2026'!C916),"",'ENGAGEMENTS 2026'!AF916)</f>
        <v/>
      </c>
      <c r="I915" t="str">
        <f>IF(ISBLANK('ENGAGEMENTS 2026'!C916),"",'ENGAGEMENTS 2026'!H916)</f>
        <v/>
      </c>
      <c r="J915" s="72" t="str">
        <f>IF(ISBLANK('ENGAGEMENTS 2026'!C916),"",IF(AND(OR($E915="INFRUCTUEUX",$E915="ANNULE"),$C915="AOO-M"),'ENGAGEMENTS 2026'!P916,IF($H915="EN COURS DE PREENGAGEMENT",'ENGAGEMENTS 2026'!O916,IF($H915="PREENGAGE",IF($E915="ATTRIBUE",'ENGAGEMENTS 2026'!AE916,'ENGAGEMENTS 2026'!O916),'ENGAGEMENTS 2026'!AE916))))</f>
        <v/>
      </c>
      <c r="K915" s="97" t="str">
        <f>IF(ISBLANK('ENGAGEMENTS 2026'!W916),"",'ENGAGEMENTS 2026'!W916)</f>
        <v/>
      </c>
      <c r="L915" s="73" t="str">
        <f t="shared" ca="1" si="28"/>
        <v/>
      </c>
      <c r="M915" t="str">
        <f t="shared" si="29"/>
        <v/>
      </c>
      <c r="N915" t="str">
        <f>IF(ISBLANK('ENGAGEMENTS 2026'!C916),"",'ENGAGEMENTS 2026'!L916)</f>
        <v/>
      </c>
      <c r="O915" t="str">
        <f>IF(ISBLANK('ENGAGEMENTS 2026'!C916),"",'ENGAGEMENTS 2026'!M916)</f>
        <v/>
      </c>
      <c r="P915" t="str">
        <f>IF(ISBLANK('ENGAGEMENTS 2026'!C916),"",'ENGAGEMENTS 2026'!K916)</f>
        <v/>
      </c>
      <c r="Q915" t="str">
        <f>IF($A915="","",IF(OR($E915="INFRUCTUEUX",$E915="ANNULE"),$A915&amp;"|"&amp;(COUNTIFS($A$2:$A915,$A915,$E$2:$E915,"INFRUCTUEUX")+COUNTIFS($A$2:$A915,$A915,$E$2:$E915,"ANNULE")),""))</f>
        <v/>
      </c>
    </row>
    <row r="916" spans="1:17" x14ac:dyDescent="0.25">
      <c r="A916" t="str">
        <f>IF(ISBLANK('ENGAGEMENTS 2026'!C917),"",IF('ENGAGEMENTS 2026'!C917="DTSI","DCT",'ENGAGEMENTS 2026'!C917))</f>
        <v/>
      </c>
      <c r="B916" t="str">
        <f>IF(ISBLANK('ENGAGEMENTS 2026'!C917),"",'ENGAGEMENTS 2026'!D917)</f>
        <v/>
      </c>
      <c r="C916" t="str">
        <f>IF(ISBLANK('ENGAGEMENTS 2026'!C917),"",'ENGAGEMENTS 2026'!E917)</f>
        <v/>
      </c>
      <c r="D916" t="str">
        <f>IF(ISBLANK('ENGAGEMENTS 2026'!C917),"",'ENGAGEMENTS 2026'!G917)</f>
        <v/>
      </c>
      <c r="E916" t="str">
        <f>IF(ISBLANK('ENGAGEMENTS 2026'!C917),"",'ENGAGEMENTS 2026'!I917)</f>
        <v/>
      </c>
      <c r="F916" t="str">
        <f>IF(ISBLANK('ENGAGEMENTS 2026'!C917),"",'ENGAGEMENTS 2026'!J917)</f>
        <v/>
      </c>
      <c r="G916" t="str">
        <f>IF(ISBLANK('ENGAGEMENTS 2026'!C917),"",'ENGAGEMENTS 2026'!M917)</f>
        <v/>
      </c>
      <c r="H916" t="str">
        <f>IF(ISBLANK('ENGAGEMENTS 2026'!C917),"",'ENGAGEMENTS 2026'!AF917)</f>
        <v/>
      </c>
      <c r="I916" t="str">
        <f>IF(ISBLANK('ENGAGEMENTS 2026'!C917),"",'ENGAGEMENTS 2026'!H917)</f>
        <v/>
      </c>
      <c r="J916" s="72" t="str">
        <f>IF(ISBLANK('ENGAGEMENTS 2026'!C917),"",IF(AND(OR($E916="INFRUCTUEUX",$E916="ANNULE"),$C916="AOO-M"),'ENGAGEMENTS 2026'!P917,IF($H916="EN COURS DE PREENGAGEMENT",'ENGAGEMENTS 2026'!O917,IF($H916="PREENGAGE",IF($E916="ATTRIBUE",'ENGAGEMENTS 2026'!AE917,'ENGAGEMENTS 2026'!O917),'ENGAGEMENTS 2026'!AE917))))</f>
        <v/>
      </c>
      <c r="K916" s="97" t="str">
        <f>IF(ISBLANK('ENGAGEMENTS 2026'!W917),"",'ENGAGEMENTS 2026'!W917)</f>
        <v/>
      </c>
      <c r="L916" s="73" t="str">
        <f t="shared" ca="1" si="28"/>
        <v/>
      </c>
      <c r="M916" t="str">
        <f t="shared" si="29"/>
        <v/>
      </c>
      <c r="N916" t="str">
        <f>IF(ISBLANK('ENGAGEMENTS 2026'!C917),"",'ENGAGEMENTS 2026'!L917)</f>
        <v/>
      </c>
      <c r="O916" t="str">
        <f>IF(ISBLANK('ENGAGEMENTS 2026'!C917),"",'ENGAGEMENTS 2026'!M917)</f>
        <v/>
      </c>
      <c r="P916" t="str">
        <f>IF(ISBLANK('ENGAGEMENTS 2026'!C917),"",'ENGAGEMENTS 2026'!K917)</f>
        <v/>
      </c>
      <c r="Q916" t="str">
        <f>IF($A916="","",IF(OR($E916="INFRUCTUEUX",$E916="ANNULE"),$A916&amp;"|"&amp;(COUNTIFS($A$2:$A916,$A916,$E$2:$E916,"INFRUCTUEUX")+COUNTIFS($A$2:$A916,$A916,$E$2:$E916,"ANNULE")),""))</f>
        <v/>
      </c>
    </row>
    <row r="917" spans="1:17" x14ac:dyDescent="0.25">
      <c r="A917" t="str">
        <f>IF(ISBLANK('ENGAGEMENTS 2026'!C918),"",IF('ENGAGEMENTS 2026'!C918="DTSI","DCT",'ENGAGEMENTS 2026'!C918))</f>
        <v/>
      </c>
      <c r="B917" t="str">
        <f>IF(ISBLANK('ENGAGEMENTS 2026'!C918),"",'ENGAGEMENTS 2026'!D918)</f>
        <v/>
      </c>
      <c r="C917" t="str">
        <f>IF(ISBLANK('ENGAGEMENTS 2026'!C918),"",'ENGAGEMENTS 2026'!E918)</f>
        <v/>
      </c>
      <c r="D917" t="str">
        <f>IF(ISBLANK('ENGAGEMENTS 2026'!C918),"",'ENGAGEMENTS 2026'!G918)</f>
        <v/>
      </c>
      <c r="E917" t="str">
        <f>IF(ISBLANK('ENGAGEMENTS 2026'!C918),"",'ENGAGEMENTS 2026'!I918)</f>
        <v/>
      </c>
      <c r="F917" t="str">
        <f>IF(ISBLANK('ENGAGEMENTS 2026'!C918),"",'ENGAGEMENTS 2026'!J918)</f>
        <v/>
      </c>
      <c r="G917" t="str">
        <f>IF(ISBLANK('ENGAGEMENTS 2026'!C918),"",'ENGAGEMENTS 2026'!M918)</f>
        <v/>
      </c>
      <c r="H917" t="str">
        <f>IF(ISBLANK('ENGAGEMENTS 2026'!C918),"",'ENGAGEMENTS 2026'!AF918)</f>
        <v/>
      </c>
      <c r="I917" t="str">
        <f>IF(ISBLANK('ENGAGEMENTS 2026'!C918),"",'ENGAGEMENTS 2026'!H918)</f>
        <v/>
      </c>
      <c r="J917" s="72" t="str">
        <f>IF(ISBLANK('ENGAGEMENTS 2026'!C918),"",IF(AND(OR($E917="INFRUCTUEUX",$E917="ANNULE"),$C917="AOO-M"),'ENGAGEMENTS 2026'!P918,IF($H917="EN COURS DE PREENGAGEMENT",'ENGAGEMENTS 2026'!O918,IF($H917="PREENGAGE",IF($E917="ATTRIBUE",'ENGAGEMENTS 2026'!AE918,'ENGAGEMENTS 2026'!O918),'ENGAGEMENTS 2026'!AE918))))</f>
        <v/>
      </c>
      <c r="K917" s="97" t="str">
        <f>IF(ISBLANK('ENGAGEMENTS 2026'!W918),"",'ENGAGEMENTS 2026'!W918)</f>
        <v/>
      </c>
      <c r="L917" s="73" t="str">
        <f t="shared" ca="1" si="28"/>
        <v/>
      </c>
      <c r="M917" t="str">
        <f t="shared" si="29"/>
        <v/>
      </c>
      <c r="N917" t="str">
        <f>IF(ISBLANK('ENGAGEMENTS 2026'!C918),"",'ENGAGEMENTS 2026'!L918)</f>
        <v/>
      </c>
      <c r="O917" t="str">
        <f>IF(ISBLANK('ENGAGEMENTS 2026'!C918),"",'ENGAGEMENTS 2026'!M918)</f>
        <v/>
      </c>
      <c r="P917" t="str">
        <f>IF(ISBLANK('ENGAGEMENTS 2026'!C918),"",'ENGAGEMENTS 2026'!K918)</f>
        <v/>
      </c>
      <c r="Q917" t="str">
        <f>IF($A917="","",IF(OR($E917="INFRUCTUEUX",$E917="ANNULE"),$A917&amp;"|"&amp;(COUNTIFS($A$2:$A917,$A917,$E$2:$E917,"INFRUCTUEUX")+COUNTIFS($A$2:$A917,$A917,$E$2:$E917,"ANNULE")),""))</f>
        <v/>
      </c>
    </row>
    <row r="918" spans="1:17" x14ac:dyDescent="0.25">
      <c r="A918" t="str">
        <f>IF(ISBLANK('ENGAGEMENTS 2026'!C919),"",IF('ENGAGEMENTS 2026'!C919="DTSI","DCT",'ENGAGEMENTS 2026'!C919))</f>
        <v/>
      </c>
      <c r="B918" t="str">
        <f>IF(ISBLANK('ENGAGEMENTS 2026'!C919),"",'ENGAGEMENTS 2026'!D919)</f>
        <v/>
      </c>
      <c r="C918" t="str">
        <f>IF(ISBLANK('ENGAGEMENTS 2026'!C919),"",'ENGAGEMENTS 2026'!E919)</f>
        <v/>
      </c>
      <c r="D918" t="str">
        <f>IF(ISBLANK('ENGAGEMENTS 2026'!C919),"",'ENGAGEMENTS 2026'!G919)</f>
        <v/>
      </c>
      <c r="E918" t="str">
        <f>IF(ISBLANK('ENGAGEMENTS 2026'!C919),"",'ENGAGEMENTS 2026'!I919)</f>
        <v/>
      </c>
      <c r="F918" t="str">
        <f>IF(ISBLANK('ENGAGEMENTS 2026'!C919),"",'ENGAGEMENTS 2026'!J919)</f>
        <v/>
      </c>
      <c r="G918" t="str">
        <f>IF(ISBLANK('ENGAGEMENTS 2026'!C919),"",'ENGAGEMENTS 2026'!M919)</f>
        <v/>
      </c>
      <c r="H918" t="str">
        <f>IF(ISBLANK('ENGAGEMENTS 2026'!C919),"",'ENGAGEMENTS 2026'!AF919)</f>
        <v/>
      </c>
      <c r="I918" t="str">
        <f>IF(ISBLANK('ENGAGEMENTS 2026'!C919),"",'ENGAGEMENTS 2026'!H919)</f>
        <v/>
      </c>
      <c r="J918" s="72" t="str">
        <f>IF(ISBLANK('ENGAGEMENTS 2026'!C919),"",IF(AND(OR($E918="INFRUCTUEUX",$E918="ANNULE"),$C918="AOO-M"),'ENGAGEMENTS 2026'!P919,IF($H918="EN COURS DE PREENGAGEMENT",'ENGAGEMENTS 2026'!O919,IF($H918="PREENGAGE",IF($E918="ATTRIBUE",'ENGAGEMENTS 2026'!AE919,'ENGAGEMENTS 2026'!O919),'ENGAGEMENTS 2026'!AE919))))</f>
        <v/>
      </c>
      <c r="K918" s="97" t="str">
        <f>IF(ISBLANK('ENGAGEMENTS 2026'!W919),"",'ENGAGEMENTS 2026'!W919)</f>
        <v/>
      </c>
      <c r="L918" s="73" t="str">
        <f t="shared" ca="1" si="28"/>
        <v/>
      </c>
      <c r="M918" t="str">
        <f t="shared" si="29"/>
        <v/>
      </c>
      <c r="N918" t="str">
        <f>IF(ISBLANK('ENGAGEMENTS 2026'!C919),"",'ENGAGEMENTS 2026'!L919)</f>
        <v/>
      </c>
      <c r="O918" t="str">
        <f>IF(ISBLANK('ENGAGEMENTS 2026'!C919),"",'ENGAGEMENTS 2026'!M919)</f>
        <v/>
      </c>
      <c r="P918" t="str">
        <f>IF(ISBLANK('ENGAGEMENTS 2026'!C919),"",'ENGAGEMENTS 2026'!K919)</f>
        <v/>
      </c>
      <c r="Q918" t="str">
        <f>IF($A918="","",IF(OR($E918="INFRUCTUEUX",$E918="ANNULE"),$A918&amp;"|"&amp;(COUNTIFS($A$2:$A918,$A918,$E$2:$E918,"INFRUCTUEUX")+COUNTIFS($A$2:$A918,$A918,$E$2:$E918,"ANNULE")),""))</f>
        <v/>
      </c>
    </row>
    <row r="919" spans="1:17" x14ac:dyDescent="0.25">
      <c r="A919" t="str">
        <f>IF(ISBLANK('ENGAGEMENTS 2026'!C920),"",IF('ENGAGEMENTS 2026'!C920="DTSI","DCT",'ENGAGEMENTS 2026'!C920))</f>
        <v/>
      </c>
      <c r="B919" t="str">
        <f>IF(ISBLANK('ENGAGEMENTS 2026'!C920),"",'ENGAGEMENTS 2026'!D920)</f>
        <v/>
      </c>
      <c r="C919" t="str">
        <f>IF(ISBLANK('ENGAGEMENTS 2026'!C920),"",'ENGAGEMENTS 2026'!E920)</f>
        <v/>
      </c>
      <c r="D919" t="str">
        <f>IF(ISBLANK('ENGAGEMENTS 2026'!C920),"",'ENGAGEMENTS 2026'!G920)</f>
        <v/>
      </c>
      <c r="E919" t="str">
        <f>IF(ISBLANK('ENGAGEMENTS 2026'!C920),"",'ENGAGEMENTS 2026'!I920)</f>
        <v/>
      </c>
      <c r="F919" t="str">
        <f>IF(ISBLANK('ENGAGEMENTS 2026'!C920),"",'ENGAGEMENTS 2026'!J920)</f>
        <v/>
      </c>
      <c r="G919" t="str">
        <f>IF(ISBLANK('ENGAGEMENTS 2026'!C920),"",'ENGAGEMENTS 2026'!M920)</f>
        <v/>
      </c>
      <c r="H919" t="str">
        <f>IF(ISBLANK('ENGAGEMENTS 2026'!C920),"",'ENGAGEMENTS 2026'!AF920)</f>
        <v/>
      </c>
      <c r="I919" t="str">
        <f>IF(ISBLANK('ENGAGEMENTS 2026'!C920),"",'ENGAGEMENTS 2026'!H920)</f>
        <v/>
      </c>
      <c r="J919" s="72" t="str">
        <f>IF(ISBLANK('ENGAGEMENTS 2026'!C920),"",IF(AND(OR($E919="INFRUCTUEUX",$E919="ANNULE"),$C919="AOO-M"),'ENGAGEMENTS 2026'!P920,IF($H919="EN COURS DE PREENGAGEMENT",'ENGAGEMENTS 2026'!O920,IF($H919="PREENGAGE",IF($E919="ATTRIBUE",'ENGAGEMENTS 2026'!AE920,'ENGAGEMENTS 2026'!O920),'ENGAGEMENTS 2026'!AE920))))</f>
        <v/>
      </c>
      <c r="K919" s="97" t="str">
        <f>IF(ISBLANK('ENGAGEMENTS 2026'!W920),"",'ENGAGEMENTS 2026'!W920)</f>
        <v/>
      </c>
      <c r="L919" s="73" t="str">
        <f t="shared" ca="1" si="28"/>
        <v/>
      </c>
      <c r="M919" t="str">
        <f t="shared" si="29"/>
        <v/>
      </c>
      <c r="N919" t="str">
        <f>IF(ISBLANK('ENGAGEMENTS 2026'!C920),"",'ENGAGEMENTS 2026'!L920)</f>
        <v/>
      </c>
      <c r="O919" t="str">
        <f>IF(ISBLANK('ENGAGEMENTS 2026'!C920),"",'ENGAGEMENTS 2026'!M920)</f>
        <v/>
      </c>
      <c r="P919" t="str">
        <f>IF(ISBLANK('ENGAGEMENTS 2026'!C920),"",'ENGAGEMENTS 2026'!K920)</f>
        <v/>
      </c>
      <c r="Q919" t="str">
        <f>IF($A919="","",IF(OR($E919="INFRUCTUEUX",$E919="ANNULE"),$A919&amp;"|"&amp;(COUNTIFS($A$2:$A919,$A919,$E$2:$E919,"INFRUCTUEUX")+COUNTIFS($A$2:$A919,$A919,$E$2:$E919,"ANNULE")),""))</f>
        <v/>
      </c>
    </row>
    <row r="920" spans="1:17" x14ac:dyDescent="0.25">
      <c r="A920" t="str">
        <f>IF(ISBLANK('ENGAGEMENTS 2026'!C921),"",IF('ENGAGEMENTS 2026'!C921="DTSI","DCT",'ENGAGEMENTS 2026'!C921))</f>
        <v/>
      </c>
      <c r="B920" t="str">
        <f>IF(ISBLANK('ENGAGEMENTS 2026'!C921),"",'ENGAGEMENTS 2026'!D921)</f>
        <v/>
      </c>
      <c r="C920" t="str">
        <f>IF(ISBLANK('ENGAGEMENTS 2026'!C921),"",'ENGAGEMENTS 2026'!E921)</f>
        <v/>
      </c>
      <c r="D920" t="str">
        <f>IF(ISBLANK('ENGAGEMENTS 2026'!C921),"",'ENGAGEMENTS 2026'!G921)</f>
        <v/>
      </c>
      <c r="E920" t="str">
        <f>IF(ISBLANK('ENGAGEMENTS 2026'!C921),"",'ENGAGEMENTS 2026'!I921)</f>
        <v/>
      </c>
      <c r="F920" t="str">
        <f>IF(ISBLANK('ENGAGEMENTS 2026'!C921),"",'ENGAGEMENTS 2026'!J921)</f>
        <v/>
      </c>
      <c r="G920" t="str">
        <f>IF(ISBLANK('ENGAGEMENTS 2026'!C921),"",'ENGAGEMENTS 2026'!M921)</f>
        <v/>
      </c>
      <c r="H920" t="str">
        <f>IF(ISBLANK('ENGAGEMENTS 2026'!C921),"",'ENGAGEMENTS 2026'!AF921)</f>
        <v/>
      </c>
      <c r="I920" t="str">
        <f>IF(ISBLANK('ENGAGEMENTS 2026'!C921),"",'ENGAGEMENTS 2026'!H921)</f>
        <v/>
      </c>
      <c r="J920" s="72" t="str">
        <f>IF(ISBLANK('ENGAGEMENTS 2026'!C921),"",IF(AND(OR($E920="INFRUCTUEUX",$E920="ANNULE"),$C920="AOO-M"),'ENGAGEMENTS 2026'!P921,IF($H920="EN COURS DE PREENGAGEMENT",'ENGAGEMENTS 2026'!O921,IF($H920="PREENGAGE",IF($E920="ATTRIBUE",'ENGAGEMENTS 2026'!AE921,'ENGAGEMENTS 2026'!O921),'ENGAGEMENTS 2026'!AE921))))</f>
        <v/>
      </c>
      <c r="K920" s="97" t="str">
        <f>IF(ISBLANK('ENGAGEMENTS 2026'!W921),"",'ENGAGEMENTS 2026'!W921)</f>
        <v/>
      </c>
      <c r="L920" s="73" t="str">
        <f t="shared" ca="1" si="28"/>
        <v/>
      </c>
      <c r="M920" t="str">
        <f t="shared" si="29"/>
        <v/>
      </c>
      <c r="N920" t="str">
        <f>IF(ISBLANK('ENGAGEMENTS 2026'!C921),"",'ENGAGEMENTS 2026'!L921)</f>
        <v/>
      </c>
      <c r="O920" t="str">
        <f>IF(ISBLANK('ENGAGEMENTS 2026'!C921),"",'ENGAGEMENTS 2026'!M921)</f>
        <v/>
      </c>
      <c r="P920" t="str">
        <f>IF(ISBLANK('ENGAGEMENTS 2026'!C921),"",'ENGAGEMENTS 2026'!K921)</f>
        <v/>
      </c>
      <c r="Q920" t="str">
        <f>IF($A920="","",IF(OR($E920="INFRUCTUEUX",$E920="ANNULE"),$A920&amp;"|"&amp;(COUNTIFS($A$2:$A920,$A920,$E$2:$E920,"INFRUCTUEUX")+COUNTIFS($A$2:$A920,$A920,$E$2:$E920,"ANNULE")),""))</f>
        <v/>
      </c>
    </row>
    <row r="921" spans="1:17" x14ac:dyDescent="0.25">
      <c r="A921" t="str">
        <f>IF(ISBLANK('ENGAGEMENTS 2026'!C922),"",IF('ENGAGEMENTS 2026'!C922="DTSI","DCT",'ENGAGEMENTS 2026'!C922))</f>
        <v/>
      </c>
      <c r="B921" t="str">
        <f>IF(ISBLANK('ENGAGEMENTS 2026'!C922),"",'ENGAGEMENTS 2026'!D922)</f>
        <v/>
      </c>
      <c r="C921" t="str">
        <f>IF(ISBLANK('ENGAGEMENTS 2026'!C922),"",'ENGAGEMENTS 2026'!E922)</f>
        <v/>
      </c>
      <c r="D921" t="str">
        <f>IF(ISBLANK('ENGAGEMENTS 2026'!C922),"",'ENGAGEMENTS 2026'!G922)</f>
        <v/>
      </c>
      <c r="E921" t="str">
        <f>IF(ISBLANK('ENGAGEMENTS 2026'!C922),"",'ENGAGEMENTS 2026'!I922)</f>
        <v/>
      </c>
      <c r="F921" t="str">
        <f>IF(ISBLANK('ENGAGEMENTS 2026'!C922),"",'ENGAGEMENTS 2026'!J922)</f>
        <v/>
      </c>
      <c r="G921" t="str">
        <f>IF(ISBLANK('ENGAGEMENTS 2026'!C922),"",'ENGAGEMENTS 2026'!M922)</f>
        <v/>
      </c>
      <c r="H921" t="str">
        <f>IF(ISBLANK('ENGAGEMENTS 2026'!C922),"",'ENGAGEMENTS 2026'!AF922)</f>
        <v/>
      </c>
      <c r="I921" t="str">
        <f>IF(ISBLANK('ENGAGEMENTS 2026'!C922),"",'ENGAGEMENTS 2026'!H922)</f>
        <v/>
      </c>
      <c r="J921" s="72" t="str">
        <f>IF(ISBLANK('ENGAGEMENTS 2026'!C922),"",IF(AND(OR($E921="INFRUCTUEUX",$E921="ANNULE"),$C921="AOO-M"),'ENGAGEMENTS 2026'!P922,IF($H921="EN COURS DE PREENGAGEMENT",'ENGAGEMENTS 2026'!O922,IF($H921="PREENGAGE",IF($E921="ATTRIBUE",'ENGAGEMENTS 2026'!AE922,'ENGAGEMENTS 2026'!O922),'ENGAGEMENTS 2026'!AE922))))</f>
        <v/>
      </c>
      <c r="K921" s="97" t="str">
        <f>IF(ISBLANK('ENGAGEMENTS 2026'!W922),"",'ENGAGEMENTS 2026'!W922)</f>
        <v/>
      </c>
      <c r="L921" s="73" t="str">
        <f t="shared" ca="1" si="28"/>
        <v/>
      </c>
      <c r="M921" t="str">
        <f t="shared" si="29"/>
        <v/>
      </c>
      <c r="N921" t="str">
        <f>IF(ISBLANK('ENGAGEMENTS 2026'!C922),"",'ENGAGEMENTS 2026'!L922)</f>
        <v/>
      </c>
      <c r="O921" t="str">
        <f>IF(ISBLANK('ENGAGEMENTS 2026'!C922),"",'ENGAGEMENTS 2026'!M922)</f>
        <v/>
      </c>
      <c r="P921" t="str">
        <f>IF(ISBLANK('ENGAGEMENTS 2026'!C922),"",'ENGAGEMENTS 2026'!K922)</f>
        <v/>
      </c>
      <c r="Q921" t="str">
        <f>IF($A921="","",IF(OR($E921="INFRUCTUEUX",$E921="ANNULE"),$A921&amp;"|"&amp;(COUNTIFS($A$2:$A921,$A921,$E$2:$E921,"INFRUCTUEUX")+COUNTIFS($A$2:$A921,$A921,$E$2:$E921,"ANNULE")),""))</f>
        <v/>
      </c>
    </row>
    <row r="922" spans="1:17" x14ac:dyDescent="0.25">
      <c r="A922" t="str">
        <f>IF(ISBLANK('ENGAGEMENTS 2026'!C923),"",IF('ENGAGEMENTS 2026'!C923="DTSI","DCT",'ENGAGEMENTS 2026'!C923))</f>
        <v/>
      </c>
      <c r="B922" t="str">
        <f>IF(ISBLANK('ENGAGEMENTS 2026'!C923),"",'ENGAGEMENTS 2026'!D923)</f>
        <v/>
      </c>
      <c r="C922" t="str">
        <f>IF(ISBLANK('ENGAGEMENTS 2026'!C923),"",'ENGAGEMENTS 2026'!E923)</f>
        <v/>
      </c>
      <c r="D922" t="str">
        <f>IF(ISBLANK('ENGAGEMENTS 2026'!C923),"",'ENGAGEMENTS 2026'!G923)</f>
        <v/>
      </c>
      <c r="E922" t="str">
        <f>IF(ISBLANK('ENGAGEMENTS 2026'!C923),"",'ENGAGEMENTS 2026'!I923)</f>
        <v/>
      </c>
      <c r="F922" t="str">
        <f>IF(ISBLANK('ENGAGEMENTS 2026'!C923),"",'ENGAGEMENTS 2026'!J923)</f>
        <v/>
      </c>
      <c r="G922" t="str">
        <f>IF(ISBLANK('ENGAGEMENTS 2026'!C923),"",'ENGAGEMENTS 2026'!M923)</f>
        <v/>
      </c>
      <c r="H922" t="str">
        <f>IF(ISBLANK('ENGAGEMENTS 2026'!C923),"",'ENGAGEMENTS 2026'!AF923)</f>
        <v/>
      </c>
      <c r="I922" t="str">
        <f>IF(ISBLANK('ENGAGEMENTS 2026'!C923),"",'ENGAGEMENTS 2026'!H923)</f>
        <v/>
      </c>
      <c r="J922" s="72" t="str">
        <f>IF(ISBLANK('ENGAGEMENTS 2026'!C923),"",IF(AND(OR($E922="INFRUCTUEUX",$E922="ANNULE"),$C922="AOO-M"),'ENGAGEMENTS 2026'!P923,IF($H922="EN COURS DE PREENGAGEMENT",'ENGAGEMENTS 2026'!O923,IF($H922="PREENGAGE",IF($E922="ATTRIBUE",'ENGAGEMENTS 2026'!AE923,'ENGAGEMENTS 2026'!O923),'ENGAGEMENTS 2026'!AE923))))</f>
        <v/>
      </c>
      <c r="K922" s="97" t="str">
        <f>IF(ISBLANK('ENGAGEMENTS 2026'!W923),"",'ENGAGEMENTS 2026'!W923)</f>
        <v/>
      </c>
      <c r="L922" s="73" t="str">
        <f t="shared" ca="1" si="28"/>
        <v/>
      </c>
      <c r="M922" t="str">
        <f t="shared" si="29"/>
        <v/>
      </c>
      <c r="N922" t="str">
        <f>IF(ISBLANK('ENGAGEMENTS 2026'!C923),"",'ENGAGEMENTS 2026'!L923)</f>
        <v/>
      </c>
      <c r="O922" t="str">
        <f>IF(ISBLANK('ENGAGEMENTS 2026'!C923),"",'ENGAGEMENTS 2026'!M923)</f>
        <v/>
      </c>
      <c r="P922" t="str">
        <f>IF(ISBLANK('ENGAGEMENTS 2026'!C923),"",'ENGAGEMENTS 2026'!K923)</f>
        <v/>
      </c>
      <c r="Q922" t="str">
        <f>IF($A922="","",IF(OR($E922="INFRUCTUEUX",$E922="ANNULE"),$A922&amp;"|"&amp;(COUNTIFS($A$2:$A922,$A922,$E$2:$E922,"INFRUCTUEUX")+COUNTIFS($A$2:$A922,$A922,$E$2:$E922,"ANNULE")),""))</f>
        <v/>
      </c>
    </row>
    <row r="923" spans="1:17" x14ac:dyDescent="0.25">
      <c r="A923" t="str">
        <f>IF(ISBLANK('ENGAGEMENTS 2026'!C924),"",IF('ENGAGEMENTS 2026'!C924="DTSI","DCT",'ENGAGEMENTS 2026'!C924))</f>
        <v/>
      </c>
      <c r="B923" t="str">
        <f>IF(ISBLANK('ENGAGEMENTS 2026'!C924),"",'ENGAGEMENTS 2026'!D924)</f>
        <v/>
      </c>
      <c r="C923" t="str">
        <f>IF(ISBLANK('ENGAGEMENTS 2026'!C924),"",'ENGAGEMENTS 2026'!E924)</f>
        <v/>
      </c>
      <c r="D923" t="str">
        <f>IF(ISBLANK('ENGAGEMENTS 2026'!C924),"",'ENGAGEMENTS 2026'!G924)</f>
        <v/>
      </c>
      <c r="E923" t="str">
        <f>IF(ISBLANK('ENGAGEMENTS 2026'!C924),"",'ENGAGEMENTS 2026'!I924)</f>
        <v/>
      </c>
      <c r="F923" t="str">
        <f>IF(ISBLANK('ENGAGEMENTS 2026'!C924),"",'ENGAGEMENTS 2026'!J924)</f>
        <v/>
      </c>
      <c r="G923" t="str">
        <f>IF(ISBLANK('ENGAGEMENTS 2026'!C924),"",'ENGAGEMENTS 2026'!M924)</f>
        <v/>
      </c>
      <c r="H923" t="str">
        <f>IF(ISBLANK('ENGAGEMENTS 2026'!C924),"",'ENGAGEMENTS 2026'!AF924)</f>
        <v/>
      </c>
      <c r="I923" t="str">
        <f>IF(ISBLANK('ENGAGEMENTS 2026'!C924),"",'ENGAGEMENTS 2026'!H924)</f>
        <v/>
      </c>
      <c r="J923" s="72" t="str">
        <f>IF(ISBLANK('ENGAGEMENTS 2026'!C924),"",IF(AND(OR($E923="INFRUCTUEUX",$E923="ANNULE"),$C923="AOO-M"),'ENGAGEMENTS 2026'!P924,IF($H923="EN COURS DE PREENGAGEMENT",'ENGAGEMENTS 2026'!O924,IF($H923="PREENGAGE",IF($E923="ATTRIBUE",'ENGAGEMENTS 2026'!AE924,'ENGAGEMENTS 2026'!O924),'ENGAGEMENTS 2026'!AE924))))</f>
        <v/>
      </c>
      <c r="K923" s="97" t="str">
        <f>IF(ISBLANK('ENGAGEMENTS 2026'!W924),"",'ENGAGEMENTS 2026'!W924)</f>
        <v/>
      </c>
      <c r="L923" s="73" t="str">
        <f t="shared" ca="1" si="28"/>
        <v/>
      </c>
      <c r="M923" t="str">
        <f t="shared" si="29"/>
        <v/>
      </c>
      <c r="N923" t="str">
        <f>IF(ISBLANK('ENGAGEMENTS 2026'!C924),"",'ENGAGEMENTS 2026'!L924)</f>
        <v/>
      </c>
      <c r="O923" t="str">
        <f>IF(ISBLANK('ENGAGEMENTS 2026'!C924),"",'ENGAGEMENTS 2026'!M924)</f>
        <v/>
      </c>
      <c r="P923" t="str">
        <f>IF(ISBLANK('ENGAGEMENTS 2026'!C924),"",'ENGAGEMENTS 2026'!K924)</f>
        <v/>
      </c>
      <c r="Q923" t="str">
        <f>IF($A923="","",IF(OR($E923="INFRUCTUEUX",$E923="ANNULE"),$A923&amp;"|"&amp;(COUNTIFS($A$2:$A923,$A923,$E$2:$E923,"INFRUCTUEUX")+COUNTIFS($A$2:$A923,$A923,$E$2:$E923,"ANNULE")),""))</f>
        <v/>
      </c>
    </row>
    <row r="924" spans="1:17" x14ac:dyDescent="0.25">
      <c r="A924" t="str">
        <f>IF(ISBLANK('ENGAGEMENTS 2026'!C925),"",IF('ENGAGEMENTS 2026'!C925="DTSI","DCT",'ENGAGEMENTS 2026'!C925))</f>
        <v/>
      </c>
      <c r="B924" t="str">
        <f>IF(ISBLANK('ENGAGEMENTS 2026'!C925),"",'ENGAGEMENTS 2026'!D925)</f>
        <v/>
      </c>
      <c r="C924" t="str">
        <f>IF(ISBLANK('ENGAGEMENTS 2026'!C925),"",'ENGAGEMENTS 2026'!E925)</f>
        <v/>
      </c>
      <c r="D924" t="str">
        <f>IF(ISBLANK('ENGAGEMENTS 2026'!C925),"",'ENGAGEMENTS 2026'!G925)</f>
        <v/>
      </c>
      <c r="E924" t="str">
        <f>IF(ISBLANK('ENGAGEMENTS 2026'!C925),"",'ENGAGEMENTS 2026'!I925)</f>
        <v/>
      </c>
      <c r="F924" t="str">
        <f>IF(ISBLANK('ENGAGEMENTS 2026'!C925),"",'ENGAGEMENTS 2026'!J925)</f>
        <v/>
      </c>
      <c r="G924" t="str">
        <f>IF(ISBLANK('ENGAGEMENTS 2026'!C925),"",'ENGAGEMENTS 2026'!M925)</f>
        <v/>
      </c>
      <c r="H924" t="str">
        <f>IF(ISBLANK('ENGAGEMENTS 2026'!C925),"",'ENGAGEMENTS 2026'!AF925)</f>
        <v/>
      </c>
      <c r="I924" t="str">
        <f>IF(ISBLANK('ENGAGEMENTS 2026'!C925),"",'ENGAGEMENTS 2026'!H925)</f>
        <v/>
      </c>
      <c r="J924" s="72" t="str">
        <f>IF(ISBLANK('ENGAGEMENTS 2026'!C925),"",IF(AND(OR($E924="INFRUCTUEUX",$E924="ANNULE"),$C924="AOO-M"),'ENGAGEMENTS 2026'!P925,IF($H924="EN COURS DE PREENGAGEMENT",'ENGAGEMENTS 2026'!O925,IF($H924="PREENGAGE",IF($E924="ATTRIBUE",'ENGAGEMENTS 2026'!AE925,'ENGAGEMENTS 2026'!O925),'ENGAGEMENTS 2026'!AE925))))</f>
        <v/>
      </c>
      <c r="K924" s="97" t="str">
        <f>IF(ISBLANK('ENGAGEMENTS 2026'!W925),"",'ENGAGEMENTS 2026'!W925)</f>
        <v/>
      </c>
      <c r="L924" s="73" t="str">
        <f t="shared" ca="1" si="28"/>
        <v/>
      </c>
      <c r="M924" t="str">
        <f t="shared" si="29"/>
        <v/>
      </c>
      <c r="N924" t="str">
        <f>IF(ISBLANK('ENGAGEMENTS 2026'!C925),"",'ENGAGEMENTS 2026'!L925)</f>
        <v/>
      </c>
      <c r="O924" t="str">
        <f>IF(ISBLANK('ENGAGEMENTS 2026'!C925),"",'ENGAGEMENTS 2026'!M925)</f>
        <v/>
      </c>
      <c r="P924" t="str">
        <f>IF(ISBLANK('ENGAGEMENTS 2026'!C925),"",'ENGAGEMENTS 2026'!K925)</f>
        <v/>
      </c>
      <c r="Q924" t="str">
        <f>IF($A924="","",IF(OR($E924="INFRUCTUEUX",$E924="ANNULE"),$A924&amp;"|"&amp;(COUNTIFS($A$2:$A924,$A924,$E$2:$E924,"INFRUCTUEUX")+COUNTIFS($A$2:$A924,$A924,$E$2:$E924,"ANNULE")),""))</f>
        <v/>
      </c>
    </row>
    <row r="925" spans="1:17" x14ac:dyDescent="0.25">
      <c r="A925" t="str">
        <f>IF(ISBLANK('ENGAGEMENTS 2026'!C926),"",IF('ENGAGEMENTS 2026'!C926="DTSI","DCT",'ENGAGEMENTS 2026'!C926))</f>
        <v/>
      </c>
      <c r="B925" t="str">
        <f>IF(ISBLANK('ENGAGEMENTS 2026'!C926),"",'ENGAGEMENTS 2026'!D926)</f>
        <v/>
      </c>
      <c r="C925" t="str">
        <f>IF(ISBLANK('ENGAGEMENTS 2026'!C926),"",'ENGAGEMENTS 2026'!E926)</f>
        <v/>
      </c>
      <c r="D925" t="str">
        <f>IF(ISBLANK('ENGAGEMENTS 2026'!C926),"",'ENGAGEMENTS 2026'!G926)</f>
        <v/>
      </c>
      <c r="E925" t="str">
        <f>IF(ISBLANK('ENGAGEMENTS 2026'!C926),"",'ENGAGEMENTS 2026'!I926)</f>
        <v/>
      </c>
      <c r="F925" t="str">
        <f>IF(ISBLANK('ENGAGEMENTS 2026'!C926),"",'ENGAGEMENTS 2026'!J926)</f>
        <v/>
      </c>
      <c r="G925" t="str">
        <f>IF(ISBLANK('ENGAGEMENTS 2026'!C926),"",'ENGAGEMENTS 2026'!M926)</f>
        <v/>
      </c>
      <c r="H925" t="str">
        <f>IF(ISBLANK('ENGAGEMENTS 2026'!C926),"",'ENGAGEMENTS 2026'!AF926)</f>
        <v/>
      </c>
      <c r="I925" t="str">
        <f>IF(ISBLANK('ENGAGEMENTS 2026'!C926),"",'ENGAGEMENTS 2026'!H926)</f>
        <v/>
      </c>
      <c r="J925" s="72" t="str">
        <f>IF(ISBLANK('ENGAGEMENTS 2026'!C926),"",IF(AND(OR($E925="INFRUCTUEUX",$E925="ANNULE"),$C925="AOO-M"),'ENGAGEMENTS 2026'!P926,IF($H925="EN COURS DE PREENGAGEMENT",'ENGAGEMENTS 2026'!O926,IF($H925="PREENGAGE",IF($E925="ATTRIBUE",'ENGAGEMENTS 2026'!AE926,'ENGAGEMENTS 2026'!O926),'ENGAGEMENTS 2026'!AE926))))</f>
        <v/>
      </c>
      <c r="K925" s="97" t="str">
        <f>IF(ISBLANK('ENGAGEMENTS 2026'!W926),"",'ENGAGEMENTS 2026'!W926)</f>
        <v/>
      </c>
      <c r="L925" s="73" t="str">
        <f t="shared" ca="1" si="28"/>
        <v/>
      </c>
      <c r="M925" t="str">
        <f t="shared" si="29"/>
        <v/>
      </c>
      <c r="N925" t="str">
        <f>IF(ISBLANK('ENGAGEMENTS 2026'!C926),"",'ENGAGEMENTS 2026'!L926)</f>
        <v/>
      </c>
      <c r="O925" t="str">
        <f>IF(ISBLANK('ENGAGEMENTS 2026'!C926),"",'ENGAGEMENTS 2026'!M926)</f>
        <v/>
      </c>
      <c r="P925" t="str">
        <f>IF(ISBLANK('ENGAGEMENTS 2026'!C926),"",'ENGAGEMENTS 2026'!K926)</f>
        <v/>
      </c>
      <c r="Q925" t="str">
        <f>IF($A925="","",IF(OR($E925="INFRUCTUEUX",$E925="ANNULE"),$A925&amp;"|"&amp;(COUNTIFS($A$2:$A925,$A925,$E$2:$E925,"INFRUCTUEUX")+COUNTIFS($A$2:$A925,$A925,$E$2:$E925,"ANNULE")),""))</f>
        <v/>
      </c>
    </row>
    <row r="926" spans="1:17" x14ac:dyDescent="0.25">
      <c r="A926" t="str">
        <f>IF(ISBLANK('ENGAGEMENTS 2026'!C927),"",IF('ENGAGEMENTS 2026'!C927="DTSI","DCT",'ENGAGEMENTS 2026'!C927))</f>
        <v/>
      </c>
      <c r="B926" t="str">
        <f>IF(ISBLANK('ENGAGEMENTS 2026'!C927),"",'ENGAGEMENTS 2026'!D927)</f>
        <v/>
      </c>
      <c r="C926" t="str">
        <f>IF(ISBLANK('ENGAGEMENTS 2026'!C927),"",'ENGAGEMENTS 2026'!E927)</f>
        <v/>
      </c>
      <c r="D926" t="str">
        <f>IF(ISBLANK('ENGAGEMENTS 2026'!C927),"",'ENGAGEMENTS 2026'!G927)</f>
        <v/>
      </c>
      <c r="E926" t="str">
        <f>IF(ISBLANK('ENGAGEMENTS 2026'!C927),"",'ENGAGEMENTS 2026'!I927)</f>
        <v/>
      </c>
      <c r="F926" t="str">
        <f>IF(ISBLANK('ENGAGEMENTS 2026'!C927),"",'ENGAGEMENTS 2026'!J927)</f>
        <v/>
      </c>
      <c r="G926" t="str">
        <f>IF(ISBLANK('ENGAGEMENTS 2026'!C927),"",'ENGAGEMENTS 2026'!M927)</f>
        <v/>
      </c>
      <c r="H926" t="str">
        <f>IF(ISBLANK('ENGAGEMENTS 2026'!C927),"",'ENGAGEMENTS 2026'!AF927)</f>
        <v/>
      </c>
      <c r="I926" t="str">
        <f>IF(ISBLANK('ENGAGEMENTS 2026'!C927),"",'ENGAGEMENTS 2026'!H927)</f>
        <v/>
      </c>
      <c r="J926" s="72" t="str">
        <f>IF(ISBLANK('ENGAGEMENTS 2026'!C927),"",IF(AND(OR($E926="INFRUCTUEUX",$E926="ANNULE"),$C926="AOO-M"),'ENGAGEMENTS 2026'!P927,IF($H926="EN COURS DE PREENGAGEMENT",'ENGAGEMENTS 2026'!O927,IF($H926="PREENGAGE",IF($E926="ATTRIBUE",'ENGAGEMENTS 2026'!AE927,'ENGAGEMENTS 2026'!O927),'ENGAGEMENTS 2026'!AE927))))</f>
        <v/>
      </c>
      <c r="K926" s="97" t="str">
        <f>IF(ISBLANK('ENGAGEMENTS 2026'!W927),"",'ENGAGEMENTS 2026'!W927)</f>
        <v/>
      </c>
      <c r="L926" s="73" t="str">
        <f t="shared" ca="1" si="28"/>
        <v/>
      </c>
      <c r="M926" t="str">
        <f t="shared" si="29"/>
        <v/>
      </c>
      <c r="N926" t="str">
        <f>IF(ISBLANK('ENGAGEMENTS 2026'!C927),"",'ENGAGEMENTS 2026'!L927)</f>
        <v/>
      </c>
      <c r="O926" t="str">
        <f>IF(ISBLANK('ENGAGEMENTS 2026'!C927),"",'ENGAGEMENTS 2026'!M927)</f>
        <v/>
      </c>
      <c r="P926" t="str">
        <f>IF(ISBLANK('ENGAGEMENTS 2026'!C927),"",'ENGAGEMENTS 2026'!K927)</f>
        <v/>
      </c>
      <c r="Q926" t="str">
        <f>IF($A926="","",IF(OR($E926="INFRUCTUEUX",$E926="ANNULE"),$A926&amp;"|"&amp;(COUNTIFS($A$2:$A926,$A926,$E$2:$E926,"INFRUCTUEUX")+COUNTIFS($A$2:$A926,$A926,$E$2:$E926,"ANNULE")),""))</f>
        <v/>
      </c>
    </row>
    <row r="927" spans="1:17" x14ac:dyDescent="0.25">
      <c r="A927" t="str">
        <f>IF(ISBLANK('ENGAGEMENTS 2026'!C928),"",IF('ENGAGEMENTS 2026'!C928="DTSI","DCT",'ENGAGEMENTS 2026'!C928))</f>
        <v/>
      </c>
      <c r="B927" t="str">
        <f>IF(ISBLANK('ENGAGEMENTS 2026'!C928),"",'ENGAGEMENTS 2026'!D928)</f>
        <v/>
      </c>
      <c r="C927" t="str">
        <f>IF(ISBLANK('ENGAGEMENTS 2026'!C928),"",'ENGAGEMENTS 2026'!E928)</f>
        <v/>
      </c>
      <c r="D927" t="str">
        <f>IF(ISBLANK('ENGAGEMENTS 2026'!C928),"",'ENGAGEMENTS 2026'!G928)</f>
        <v/>
      </c>
      <c r="E927" t="str">
        <f>IF(ISBLANK('ENGAGEMENTS 2026'!C928),"",'ENGAGEMENTS 2026'!I928)</f>
        <v/>
      </c>
      <c r="F927" t="str">
        <f>IF(ISBLANK('ENGAGEMENTS 2026'!C928),"",'ENGAGEMENTS 2026'!J928)</f>
        <v/>
      </c>
      <c r="G927" t="str">
        <f>IF(ISBLANK('ENGAGEMENTS 2026'!C928),"",'ENGAGEMENTS 2026'!M928)</f>
        <v/>
      </c>
      <c r="H927" t="str">
        <f>IF(ISBLANK('ENGAGEMENTS 2026'!C928),"",'ENGAGEMENTS 2026'!AF928)</f>
        <v/>
      </c>
      <c r="I927" t="str">
        <f>IF(ISBLANK('ENGAGEMENTS 2026'!C928),"",'ENGAGEMENTS 2026'!H928)</f>
        <v/>
      </c>
      <c r="J927" s="72" t="str">
        <f>IF(ISBLANK('ENGAGEMENTS 2026'!C928),"",IF(AND(OR($E927="INFRUCTUEUX",$E927="ANNULE"),$C927="AOO-M"),'ENGAGEMENTS 2026'!P928,IF($H927="EN COURS DE PREENGAGEMENT",'ENGAGEMENTS 2026'!O928,IF($H927="PREENGAGE",IF($E927="ATTRIBUE",'ENGAGEMENTS 2026'!AE928,'ENGAGEMENTS 2026'!O928),'ENGAGEMENTS 2026'!AE928))))</f>
        <v/>
      </c>
      <c r="K927" s="97" t="str">
        <f>IF(ISBLANK('ENGAGEMENTS 2026'!W928),"",'ENGAGEMENTS 2026'!W928)</f>
        <v/>
      </c>
      <c r="L927" s="73" t="str">
        <f t="shared" ca="1" si="28"/>
        <v/>
      </c>
      <c r="M927" t="str">
        <f t="shared" si="29"/>
        <v/>
      </c>
      <c r="N927" t="str">
        <f>IF(ISBLANK('ENGAGEMENTS 2026'!C928),"",'ENGAGEMENTS 2026'!L928)</f>
        <v/>
      </c>
      <c r="O927" t="str">
        <f>IF(ISBLANK('ENGAGEMENTS 2026'!C928),"",'ENGAGEMENTS 2026'!M928)</f>
        <v/>
      </c>
      <c r="P927" t="str">
        <f>IF(ISBLANK('ENGAGEMENTS 2026'!C928),"",'ENGAGEMENTS 2026'!K928)</f>
        <v/>
      </c>
      <c r="Q927" t="str">
        <f>IF($A927="","",IF(OR($E927="INFRUCTUEUX",$E927="ANNULE"),$A927&amp;"|"&amp;(COUNTIFS($A$2:$A927,$A927,$E$2:$E927,"INFRUCTUEUX")+COUNTIFS($A$2:$A927,$A927,$E$2:$E927,"ANNULE")),""))</f>
        <v/>
      </c>
    </row>
    <row r="928" spans="1:17" x14ac:dyDescent="0.25">
      <c r="A928" t="str">
        <f>IF(ISBLANK('ENGAGEMENTS 2026'!C929),"",IF('ENGAGEMENTS 2026'!C929="DTSI","DCT",'ENGAGEMENTS 2026'!C929))</f>
        <v/>
      </c>
      <c r="B928" t="str">
        <f>IF(ISBLANK('ENGAGEMENTS 2026'!C929),"",'ENGAGEMENTS 2026'!D929)</f>
        <v/>
      </c>
      <c r="C928" t="str">
        <f>IF(ISBLANK('ENGAGEMENTS 2026'!C929),"",'ENGAGEMENTS 2026'!E929)</f>
        <v/>
      </c>
      <c r="D928" t="str">
        <f>IF(ISBLANK('ENGAGEMENTS 2026'!C929),"",'ENGAGEMENTS 2026'!G929)</f>
        <v/>
      </c>
      <c r="E928" t="str">
        <f>IF(ISBLANK('ENGAGEMENTS 2026'!C929),"",'ENGAGEMENTS 2026'!I929)</f>
        <v/>
      </c>
      <c r="F928" t="str">
        <f>IF(ISBLANK('ENGAGEMENTS 2026'!C929),"",'ENGAGEMENTS 2026'!J929)</f>
        <v/>
      </c>
      <c r="G928" t="str">
        <f>IF(ISBLANK('ENGAGEMENTS 2026'!C929),"",'ENGAGEMENTS 2026'!M929)</f>
        <v/>
      </c>
      <c r="H928" t="str">
        <f>IF(ISBLANK('ENGAGEMENTS 2026'!C929),"",'ENGAGEMENTS 2026'!AF929)</f>
        <v/>
      </c>
      <c r="I928" t="str">
        <f>IF(ISBLANK('ENGAGEMENTS 2026'!C929),"",'ENGAGEMENTS 2026'!H929)</f>
        <v/>
      </c>
      <c r="J928" s="72" t="str">
        <f>IF(ISBLANK('ENGAGEMENTS 2026'!C929),"",IF(AND(OR($E928="INFRUCTUEUX",$E928="ANNULE"),$C928="AOO-M"),'ENGAGEMENTS 2026'!P929,IF($H928="EN COURS DE PREENGAGEMENT",'ENGAGEMENTS 2026'!O929,IF($H928="PREENGAGE",IF($E928="ATTRIBUE",'ENGAGEMENTS 2026'!AE929,'ENGAGEMENTS 2026'!O929),'ENGAGEMENTS 2026'!AE929))))</f>
        <v/>
      </c>
      <c r="K928" s="97" t="str">
        <f>IF(ISBLANK('ENGAGEMENTS 2026'!W929),"",'ENGAGEMENTS 2026'!W929)</f>
        <v/>
      </c>
      <c r="L928" s="73" t="str">
        <f t="shared" ca="1" si="28"/>
        <v/>
      </c>
      <c r="M928" t="str">
        <f t="shared" si="29"/>
        <v/>
      </c>
      <c r="N928" t="str">
        <f>IF(ISBLANK('ENGAGEMENTS 2026'!C929),"",'ENGAGEMENTS 2026'!L929)</f>
        <v/>
      </c>
      <c r="O928" t="str">
        <f>IF(ISBLANK('ENGAGEMENTS 2026'!C929),"",'ENGAGEMENTS 2026'!M929)</f>
        <v/>
      </c>
      <c r="P928" t="str">
        <f>IF(ISBLANK('ENGAGEMENTS 2026'!C929),"",'ENGAGEMENTS 2026'!K929)</f>
        <v/>
      </c>
      <c r="Q928" t="str">
        <f>IF($A928="","",IF(OR($E928="INFRUCTUEUX",$E928="ANNULE"),$A928&amp;"|"&amp;(COUNTIFS($A$2:$A928,$A928,$E$2:$E928,"INFRUCTUEUX")+COUNTIFS($A$2:$A928,$A928,$E$2:$E928,"ANNULE")),""))</f>
        <v/>
      </c>
    </row>
    <row r="929" spans="1:17" x14ac:dyDescent="0.25">
      <c r="A929" t="str">
        <f>IF(ISBLANK('ENGAGEMENTS 2026'!C930),"",IF('ENGAGEMENTS 2026'!C930="DTSI","DCT",'ENGAGEMENTS 2026'!C930))</f>
        <v/>
      </c>
      <c r="B929" t="str">
        <f>IF(ISBLANK('ENGAGEMENTS 2026'!C930),"",'ENGAGEMENTS 2026'!D930)</f>
        <v/>
      </c>
      <c r="C929" t="str">
        <f>IF(ISBLANK('ENGAGEMENTS 2026'!C930),"",'ENGAGEMENTS 2026'!E930)</f>
        <v/>
      </c>
      <c r="D929" t="str">
        <f>IF(ISBLANK('ENGAGEMENTS 2026'!C930),"",'ENGAGEMENTS 2026'!G930)</f>
        <v/>
      </c>
      <c r="E929" t="str">
        <f>IF(ISBLANK('ENGAGEMENTS 2026'!C930),"",'ENGAGEMENTS 2026'!I930)</f>
        <v/>
      </c>
      <c r="F929" t="str">
        <f>IF(ISBLANK('ENGAGEMENTS 2026'!C930),"",'ENGAGEMENTS 2026'!J930)</f>
        <v/>
      </c>
      <c r="G929" t="str">
        <f>IF(ISBLANK('ENGAGEMENTS 2026'!C930),"",'ENGAGEMENTS 2026'!M930)</f>
        <v/>
      </c>
      <c r="H929" t="str">
        <f>IF(ISBLANK('ENGAGEMENTS 2026'!C930),"",'ENGAGEMENTS 2026'!AF930)</f>
        <v/>
      </c>
      <c r="I929" t="str">
        <f>IF(ISBLANK('ENGAGEMENTS 2026'!C930),"",'ENGAGEMENTS 2026'!H930)</f>
        <v/>
      </c>
      <c r="J929" s="72" t="str">
        <f>IF(ISBLANK('ENGAGEMENTS 2026'!C930),"",IF(AND(OR($E929="INFRUCTUEUX",$E929="ANNULE"),$C929="AOO-M"),'ENGAGEMENTS 2026'!P930,IF($H929="EN COURS DE PREENGAGEMENT",'ENGAGEMENTS 2026'!O930,IF($H929="PREENGAGE",IF($E929="ATTRIBUE",'ENGAGEMENTS 2026'!AE930,'ENGAGEMENTS 2026'!O930),'ENGAGEMENTS 2026'!AE930))))</f>
        <v/>
      </c>
      <c r="K929" s="97" t="str">
        <f>IF(ISBLANK('ENGAGEMENTS 2026'!W930),"",'ENGAGEMENTS 2026'!W930)</f>
        <v/>
      </c>
      <c r="L929" s="73" t="str">
        <f t="shared" ca="1" si="28"/>
        <v/>
      </c>
      <c r="M929" t="str">
        <f t="shared" si="29"/>
        <v/>
      </c>
      <c r="N929" t="str">
        <f>IF(ISBLANK('ENGAGEMENTS 2026'!C930),"",'ENGAGEMENTS 2026'!L930)</f>
        <v/>
      </c>
      <c r="O929" t="str">
        <f>IF(ISBLANK('ENGAGEMENTS 2026'!C930),"",'ENGAGEMENTS 2026'!M930)</f>
        <v/>
      </c>
      <c r="P929" t="str">
        <f>IF(ISBLANK('ENGAGEMENTS 2026'!C930),"",'ENGAGEMENTS 2026'!K930)</f>
        <v/>
      </c>
      <c r="Q929" t="str">
        <f>IF($A929="","",IF(OR($E929="INFRUCTUEUX",$E929="ANNULE"),$A929&amp;"|"&amp;(COUNTIFS($A$2:$A929,$A929,$E$2:$E929,"INFRUCTUEUX")+COUNTIFS($A$2:$A929,$A929,$E$2:$E929,"ANNULE")),""))</f>
        <v/>
      </c>
    </row>
    <row r="930" spans="1:17" x14ac:dyDescent="0.25">
      <c r="A930" t="str">
        <f>IF(ISBLANK('ENGAGEMENTS 2026'!C931),"",IF('ENGAGEMENTS 2026'!C931="DTSI","DCT",'ENGAGEMENTS 2026'!C931))</f>
        <v/>
      </c>
      <c r="B930" t="str">
        <f>IF(ISBLANK('ENGAGEMENTS 2026'!C931),"",'ENGAGEMENTS 2026'!D931)</f>
        <v/>
      </c>
      <c r="C930" t="str">
        <f>IF(ISBLANK('ENGAGEMENTS 2026'!C931),"",'ENGAGEMENTS 2026'!E931)</f>
        <v/>
      </c>
      <c r="D930" t="str">
        <f>IF(ISBLANK('ENGAGEMENTS 2026'!C931),"",'ENGAGEMENTS 2026'!G931)</f>
        <v/>
      </c>
      <c r="E930" t="str">
        <f>IF(ISBLANK('ENGAGEMENTS 2026'!C931),"",'ENGAGEMENTS 2026'!I931)</f>
        <v/>
      </c>
      <c r="F930" t="str">
        <f>IF(ISBLANK('ENGAGEMENTS 2026'!C931),"",'ENGAGEMENTS 2026'!J931)</f>
        <v/>
      </c>
      <c r="G930" t="str">
        <f>IF(ISBLANK('ENGAGEMENTS 2026'!C931),"",'ENGAGEMENTS 2026'!M931)</f>
        <v/>
      </c>
      <c r="H930" t="str">
        <f>IF(ISBLANK('ENGAGEMENTS 2026'!C931),"",'ENGAGEMENTS 2026'!AF931)</f>
        <v/>
      </c>
      <c r="I930" t="str">
        <f>IF(ISBLANK('ENGAGEMENTS 2026'!C931),"",'ENGAGEMENTS 2026'!H931)</f>
        <v/>
      </c>
      <c r="J930" s="72" t="str">
        <f>IF(ISBLANK('ENGAGEMENTS 2026'!C931),"",IF(AND(OR($E930="INFRUCTUEUX",$E930="ANNULE"),$C930="AOO-M"),'ENGAGEMENTS 2026'!P931,IF($H930="EN COURS DE PREENGAGEMENT",'ENGAGEMENTS 2026'!O931,IF($H930="PREENGAGE",IF($E930="ATTRIBUE",'ENGAGEMENTS 2026'!AE931,'ENGAGEMENTS 2026'!O931),'ENGAGEMENTS 2026'!AE931))))</f>
        <v/>
      </c>
      <c r="K930" s="97" t="str">
        <f>IF(ISBLANK('ENGAGEMENTS 2026'!W931),"",'ENGAGEMENTS 2026'!W931)</f>
        <v/>
      </c>
      <c r="L930" s="73" t="str">
        <f t="shared" ca="1" si="28"/>
        <v/>
      </c>
      <c r="M930" t="str">
        <f t="shared" si="29"/>
        <v/>
      </c>
      <c r="N930" t="str">
        <f>IF(ISBLANK('ENGAGEMENTS 2026'!C931),"",'ENGAGEMENTS 2026'!L931)</f>
        <v/>
      </c>
      <c r="O930" t="str">
        <f>IF(ISBLANK('ENGAGEMENTS 2026'!C931),"",'ENGAGEMENTS 2026'!M931)</f>
        <v/>
      </c>
      <c r="P930" t="str">
        <f>IF(ISBLANK('ENGAGEMENTS 2026'!C931),"",'ENGAGEMENTS 2026'!K931)</f>
        <v/>
      </c>
      <c r="Q930" t="str">
        <f>IF($A930="","",IF(OR($E930="INFRUCTUEUX",$E930="ANNULE"),$A930&amp;"|"&amp;(COUNTIFS($A$2:$A930,$A930,$E$2:$E930,"INFRUCTUEUX")+COUNTIFS($A$2:$A930,$A930,$E$2:$E930,"ANNULE")),""))</f>
        <v/>
      </c>
    </row>
    <row r="931" spans="1:17" x14ac:dyDescent="0.25">
      <c r="A931" t="str">
        <f>IF(ISBLANK('ENGAGEMENTS 2026'!C932),"",IF('ENGAGEMENTS 2026'!C932="DTSI","DCT",'ENGAGEMENTS 2026'!C932))</f>
        <v/>
      </c>
      <c r="B931" t="str">
        <f>IF(ISBLANK('ENGAGEMENTS 2026'!C932),"",'ENGAGEMENTS 2026'!D932)</f>
        <v/>
      </c>
      <c r="C931" t="str">
        <f>IF(ISBLANK('ENGAGEMENTS 2026'!C932),"",'ENGAGEMENTS 2026'!E932)</f>
        <v/>
      </c>
      <c r="D931" t="str">
        <f>IF(ISBLANK('ENGAGEMENTS 2026'!C932),"",'ENGAGEMENTS 2026'!G932)</f>
        <v/>
      </c>
      <c r="E931" t="str">
        <f>IF(ISBLANK('ENGAGEMENTS 2026'!C932),"",'ENGAGEMENTS 2026'!I932)</f>
        <v/>
      </c>
      <c r="F931" t="str">
        <f>IF(ISBLANK('ENGAGEMENTS 2026'!C932),"",'ENGAGEMENTS 2026'!J932)</f>
        <v/>
      </c>
      <c r="G931" t="str">
        <f>IF(ISBLANK('ENGAGEMENTS 2026'!C932),"",'ENGAGEMENTS 2026'!M932)</f>
        <v/>
      </c>
      <c r="H931" t="str">
        <f>IF(ISBLANK('ENGAGEMENTS 2026'!C932),"",'ENGAGEMENTS 2026'!AF932)</f>
        <v/>
      </c>
      <c r="I931" t="str">
        <f>IF(ISBLANK('ENGAGEMENTS 2026'!C932),"",'ENGAGEMENTS 2026'!H932)</f>
        <v/>
      </c>
      <c r="J931" s="72" t="str">
        <f>IF(ISBLANK('ENGAGEMENTS 2026'!C932),"",IF(AND(OR($E931="INFRUCTUEUX",$E931="ANNULE"),$C931="AOO-M"),'ENGAGEMENTS 2026'!P932,IF($H931="EN COURS DE PREENGAGEMENT",'ENGAGEMENTS 2026'!O932,IF($H931="PREENGAGE",IF($E931="ATTRIBUE",'ENGAGEMENTS 2026'!AE932,'ENGAGEMENTS 2026'!O932),'ENGAGEMENTS 2026'!AE932))))</f>
        <v/>
      </c>
      <c r="K931" s="97" t="str">
        <f>IF(ISBLANK('ENGAGEMENTS 2026'!W932),"",'ENGAGEMENTS 2026'!W932)</f>
        <v/>
      </c>
      <c r="L931" s="73" t="str">
        <f t="shared" ca="1" si="28"/>
        <v/>
      </c>
      <c r="M931" t="str">
        <f t="shared" si="29"/>
        <v/>
      </c>
      <c r="N931" t="str">
        <f>IF(ISBLANK('ENGAGEMENTS 2026'!C932),"",'ENGAGEMENTS 2026'!L932)</f>
        <v/>
      </c>
      <c r="O931" t="str">
        <f>IF(ISBLANK('ENGAGEMENTS 2026'!C932),"",'ENGAGEMENTS 2026'!M932)</f>
        <v/>
      </c>
      <c r="P931" t="str">
        <f>IF(ISBLANK('ENGAGEMENTS 2026'!C932),"",'ENGAGEMENTS 2026'!K932)</f>
        <v/>
      </c>
      <c r="Q931" t="str">
        <f>IF($A931="","",IF(OR($E931="INFRUCTUEUX",$E931="ANNULE"),$A931&amp;"|"&amp;(COUNTIFS($A$2:$A931,$A931,$E$2:$E931,"INFRUCTUEUX")+COUNTIFS($A$2:$A931,$A931,$E$2:$E931,"ANNULE")),""))</f>
        <v/>
      </c>
    </row>
    <row r="932" spans="1:17" x14ac:dyDescent="0.25">
      <c r="A932" t="str">
        <f>IF(ISBLANK('ENGAGEMENTS 2026'!C933),"",IF('ENGAGEMENTS 2026'!C933="DTSI","DCT",'ENGAGEMENTS 2026'!C933))</f>
        <v/>
      </c>
      <c r="B932" t="str">
        <f>IF(ISBLANK('ENGAGEMENTS 2026'!C933),"",'ENGAGEMENTS 2026'!D933)</f>
        <v/>
      </c>
      <c r="C932" t="str">
        <f>IF(ISBLANK('ENGAGEMENTS 2026'!C933),"",'ENGAGEMENTS 2026'!E933)</f>
        <v/>
      </c>
      <c r="D932" t="str">
        <f>IF(ISBLANK('ENGAGEMENTS 2026'!C933),"",'ENGAGEMENTS 2026'!G933)</f>
        <v/>
      </c>
      <c r="E932" t="str">
        <f>IF(ISBLANK('ENGAGEMENTS 2026'!C933),"",'ENGAGEMENTS 2026'!I933)</f>
        <v/>
      </c>
      <c r="F932" t="str">
        <f>IF(ISBLANK('ENGAGEMENTS 2026'!C933),"",'ENGAGEMENTS 2026'!J933)</f>
        <v/>
      </c>
      <c r="G932" t="str">
        <f>IF(ISBLANK('ENGAGEMENTS 2026'!C933),"",'ENGAGEMENTS 2026'!M933)</f>
        <v/>
      </c>
      <c r="H932" t="str">
        <f>IF(ISBLANK('ENGAGEMENTS 2026'!C933),"",'ENGAGEMENTS 2026'!AF933)</f>
        <v/>
      </c>
      <c r="I932" t="str">
        <f>IF(ISBLANK('ENGAGEMENTS 2026'!C933),"",'ENGAGEMENTS 2026'!H933)</f>
        <v/>
      </c>
      <c r="J932" s="72" t="str">
        <f>IF(ISBLANK('ENGAGEMENTS 2026'!C933),"",IF(AND(OR($E932="INFRUCTUEUX",$E932="ANNULE"),$C932="AOO-M"),'ENGAGEMENTS 2026'!P933,IF($H932="EN COURS DE PREENGAGEMENT",'ENGAGEMENTS 2026'!O933,IF($H932="PREENGAGE",IF($E932="ATTRIBUE",'ENGAGEMENTS 2026'!AE933,'ENGAGEMENTS 2026'!O933),'ENGAGEMENTS 2026'!AE933))))</f>
        <v/>
      </c>
      <c r="K932" s="97" t="str">
        <f>IF(ISBLANK('ENGAGEMENTS 2026'!W933),"",'ENGAGEMENTS 2026'!W933)</f>
        <v/>
      </c>
      <c r="L932" s="73" t="str">
        <f t="shared" ca="1" si="28"/>
        <v/>
      </c>
      <c r="M932" t="str">
        <f t="shared" si="29"/>
        <v/>
      </c>
      <c r="N932" t="str">
        <f>IF(ISBLANK('ENGAGEMENTS 2026'!C933),"",'ENGAGEMENTS 2026'!L933)</f>
        <v/>
      </c>
      <c r="O932" t="str">
        <f>IF(ISBLANK('ENGAGEMENTS 2026'!C933),"",'ENGAGEMENTS 2026'!M933)</f>
        <v/>
      </c>
      <c r="P932" t="str">
        <f>IF(ISBLANK('ENGAGEMENTS 2026'!C933),"",'ENGAGEMENTS 2026'!K933)</f>
        <v/>
      </c>
      <c r="Q932" t="str">
        <f>IF($A932="","",IF(OR($E932="INFRUCTUEUX",$E932="ANNULE"),$A932&amp;"|"&amp;(COUNTIFS($A$2:$A932,$A932,$E$2:$E932,"INFRUCTUEUX")+COUNTIFS($A$2:$A932,$A932,$E$2:$E932,"ANNULE")),""))</f>
        <v/>
      </c>
    </row>
    <row r="933" spans="1:17" x14ac:dyDescent="0.25">
      <c r="A933" t="str">
        <f>IF(ISBLANK('ENGAGEMENTS 2026'!C934),"",IF('ENGAGEMENTS 2026'!C934="DTSI","DCT",'ENGAGEMENTS 2026'!C934))</f>
        <v/>
      </c>
      <c r="B933" t="str">
        <f>IF(ISBLANK('ENGAGEMENTS 2026'!C934),"",'ENGAGEMENTS 2026'!D934)</f>
        <v/>
      </c>
      <c r="C933" t="str">
        <f>IF(ISBLANK('ENGAGEMENTS 2026'!C934),"",'ENGAGEMENTS 2026'!E934)</f>
        <v/>
      </c>
      <c r="D933" t="str">
        <f>IF(ISBLANK('ENGAGEMENTS 2026'!C934),"",'ENGAGEMENTS 2026'!G934)</f>
        <v/>
      </c>
      <c r="E933" t="str">
        <f>IF(ISBLANK('ENGAGEMENTS 2026'!C934),"",'ENGAGEMENTS 2026'!I934)</f>
        <v/>
      </c>
      <c r="F933" t="str">
        <f>IF(ISBLANK('ENGAGEMENTS 2026'!C934),"",'ENGAGEMENTS 2026'!J934)</f>
        <v/>
      </c>
      <c r="G933" t="str">
        <f>IF(ISBLANK('ENGAGEMENTS 2026'!C934),"",'ENGAGEMENTS 2026'!M934)</f>
        <v/>
      </c>
      <c r="H933" t="str">
        <f>IF(ISBLANK('ENGAGEMENTS 2026'!C934),"",'ENGAGEMENTS 2026'!AF934)</f>
        <v/>
      </c>
      <c r="I933" t="str">
        <f>IF(ISBLANK('ENGAGEMENTS 2026'!C934),"",'ENGAGEMENTS 2026'!H934)</f>
        <v/>
      </c>
      <c r="J933" s="72" t="str">
        <f>IF(ISBLANK('ENGAGEMENTS 2026'!C934),"",IF(AND(OR($E933="INFRUCTUEUX",$E933="ANNULE"),$C933="AOO-M"),'ENGAGEMENTS 2026'!P934,IF($H933="EN COURS DE PREENGAGEMENT",'ENGAGEMENTS 2026'!O934,IF($H933="PREENGAGE",IF($E933="ATTRIBUE",'ENGAGEMENTS 2026'!AE934,'ENGAGEMENTS 2026'!O934),'ENGAGEMENTS 2026'!AE934))))</f>
        <v/>
      </c>
      <c r="K933" s="97" t="str">
        <f>IF(ISBLANK('ENGAGEMENTS 2026'!W934),"",'ENGAGEMENTS 2026'!W934)</f>
        <v/>
      </c>
      <c r="L933" s="73" t="str">
        <f t="shared" ca="1" si="28"/>
        <v/>
      </c>
      <c r="M933" t="str">
        <f t="shared" si="29"/>
        <v/>
      </c>
      <c r="N933" t="str">
        <f>IF(ISBLANK('ENGAGEMENTS 2026'!C934),"",'ENGAGEMENTS 2026'!L934)</f>
        <v/>
      </c>
      <c r="O933" t="str">
        <f>IF(ISBLANK('ENGAGEMENTS 2026'!C934),"",'ENGAGEMENTS 2026'!M934)</f>
        <v/>
      </c>
      <c r="P933" t="str">
        <f>IF(ISBLANK('ENGAGEMENTS 2026'!C934),"",'ENGAGEMENTS 2026'!K934)</f>
        <v/>
      </c>
      <c r="Q933" t="str">
        <f>IF($A933="","",IF(OR($E933="INFRUCTUEUX",$E933="ANNULE"),$A933&amp;"|"&amp;(COUNTIFS($A$2:$A933,$A933,$E$2:$E933,"INFRUCTUEUX")+COUNTIFS($A$2:$A933,$A933,$E$2:$E933,"ANNULE")),""))</f>
        <v/>
      </c>
    </row>
    <row r="934" spans="1:17" x14ac:dyDescent="0.25">
      <c r="A934" t="str">
        <f>IF(ISBLANK('ENGAGEMENTS 2026'!C935),"",IF('ENGAGEMENTS 2026'!C935="DTSI","DCT",'ENGAGEMENTS 2026'!C935))</f>
        <v/>
      </c>
      <c r="B934" t="str">
        <f>IF(ISBLANK('ENGAGEMENTS 2026'!C935),"",'ENGAGEMENTS 2026'!D935)</f>
        <v/>
      </c>
      <c r="C934" t="str">
        <f>IF(ISBLANK('ENGAGEMENTS 2026'!C935),"",'ENGAGEMENTS 2026'!E935)</f>
        <v/>
      </c>
      <c r="D934" t="str">
        <f>IF(ISBLANK('ENGAGEMENTS 2026'!C935),"",'ENGAGEMENTS 2026'!G935)</f>
        <v/>
      </c>
      <c r="E934" t="str">
        <f>IF(ISBLANK('ENGAGEMENTS 2026'!C935),"",'ENGAGEMENTS 2026'!I935)</f>
        <v/>
      </c>
      <c r="F934" t="str">
        <f>IF(ISBLANK('ENGAGEMENTS 2026'!C935),"",'ENGAGEMENTS 2026'!J935)</f>
        <v/>
      </c>
      <c r="G934" t="str">
        <f>IF(ISBLANK('ENGAGEMENTS 2026'!C935),"",'ENGAGEMENTS 2026'!M935)</f>
        <v/>
      </c>
      <c r="H934" t="str">
        <f>IF(ISBLANK('ENGAGEMENTS 2026'!C935),"",'ENGAGEMENTS 2026'!AF935)</f>
        <v/>
      </c>
      <c r="I934" t="str">
        <f>IF(ISBLANK('ENGAGEMENTS 2026'!C935),"",'ENGAGEMENTS 2026'!H935)</f>
        <v/>
      </c>
      <c r="J934" s="72" t="str">
        <f>IF(ISBLANK('ENGAGEMENTS 2026'!C935),"",IF(AND(OR($E934="INFRUCTUEUX",$E934="ANNULE"),$C934="AOO-M"),'ENGAGEMENTS 2026'!P935,IF($H934="EN COURS DE PREENGAGEMENT",'ENGAGEMENTS 2026'!O935,IF($H934="PREENGAGE",IF($E934="ATTRIBUE",'ENGAGEMENTS 2026'!AE935,'ENGAGEMENTS 2026'!O935),'ENGAGEMENTS 2026'!AE935))))</f>
        <v/>
      </c>
      <c r="K934" s="97" t="str">
        <f>IF(ISBLANK('ENGAGEMENTS 2026'!W935),"",'ENGAGEMENTS 2026'!W935)</f>
        <v/>
      </c>
      <c r="L934" s="73" t="str">
        <f t="shared" ca="1" si="28"/>
        <v/>
      </c>
      <c r="M934" t="str">
        <f t="shared" si="29"/>
        <v/>
      </c>
      <c r="N934" t="str">
        <f>IF(ISBLANK('ENGAGEMENTS 2026'!C935),"",'ENGAGEMENTS 2026'!L935)</f>
        <v/>
      </c>
      <c r="O934" t="str">
        <f>IF(ISBLANK('ENGAGEMENTS 2026'!C935),"",'ENGAGEMENTS 2026'!M935)</f>
        <v/>
      </c>
      <c r="P934" t="str">
        <f>IF(ISBLANK('ENGAGEMENTS 2026'!C935),"",'ENGAGEMENTS 2026'!K935)</f>
        <v/>
      </c>
      <c r="Q934" t="str">
        <f>IF($A934="","",IF(OR($E934="INFRUCTUEUX",$E934="ANNULE"),$A934&amp;"|"&amp;(COUNTIFS($A$2:$A934,$A934,$E$2:$E934,"INFRUCTUEUX")+COUNTIFS($A$2:$A934,$A934,$E$2:$E934,"ANNULE")),""))</f>
        <v/>
      </c>
    </row>
    <row r="935" spans="1:17" x14ac:dyDescent="0.25">
      <c r="A935" t="str">
        <f>IF(ISBLANK('ENGAGEMENTS 2026'!C936),"",IF('ENGAGEMENTS 2026'!C936="DTSI","DCT",'ENGAGEMENTS 2026'!C936))</f>
        <v/>
      </c>
      <c r="B935" t="str">
        <f>IF(ISBLANK('ENGAGEMENTS 2026'!C936),"",'ENGAGEMENTS 2026'!D936)</f>
        <v/>
      </c>
      <c r="C935" t="str">
        <f>IF(ISBLANK('ENGAGEMENTS 2026'!C936),"",'ENGAGEMENTS 2026'!E936)</f>
        <v/>
      </c>
      <c r="D935" t="str">
        <f>IF(ISBLANK('ENGAGEMENTS 2026'!C936),"",'ENGAGEMENTS 2026'!G936)</f>
        <v/>
      </c>
      <c r="E935" t="str">
        <f>IF(ISBLANK('ENGAGEMENTS 2026'!C936),"",'ENGAGEMENTS 2026'!I936)</f>
        <v/>
      </c>
      <c r="F935" t="str">
        <f>IF(ISBLANK('ENGAGEMENTS 2026'!C936),"",'ENGAGEMENTS 2026'!J936)</f>
        <v/>
      </c>
      <c r="G935" t="str">
        <f>IF(ISBLANK('ENGAGEMENTS 2026'!C936),"",'ENGAGEMENTS 2026'!M936)</f>
        <v/>
      </c>
      <c r="H935" t="str">
        <f>IF(ISBLANK('ENGAGEMENTS 2026'!C936),"",'ENGAGEMENTS 2026'!AF936)</f>
        <v/>
      </c>
      <c r="I935" t="str">
        <f>IF(ISBLANK('ENGAGEMENTS 2026'!C936),"",'ENGAGEMENTS 2026'!H936)</f>
        <v/>
      </c>
      <c r="J935" s="72" t="str">
        <f>IF(ISBLANK('ENGAGEMENTS 2026'!C936),"",IF(AND(OR($E935="INFRUCTUEUX",$E935="ANNULE"),$C935="AOO-M"),'ENGAGEMENTS 2026'!P936,IF($H935="EN COURS DE PREENGAGEMENT",'ENGAGEMENTS 2026'!O936,IF($H935="PREENGAGE",IF($E935="ATTRIBUE",'ENGAGEMENTS 2026'!AE936,'ENGAGEMENTS 2026'!O936),'ENGAGEMENTS 2026'!AE936))))</f>
        <v/>
      </c>
      <c r="K935" s="97" t="str">
        <f>IF(ISBLANK('ENGAGEMENTS 2026'!W936),"",'ENGAGEMENTS 2026'!W936)</f>
        <v/>
      </c>
      <c r="L935" s="73" t="str">
        <f t="shared" ca="1" si="28"/>
        <v/>
      </c>
      <c r="M935" t="str">
        <f t="shared" si="29"/>
        <v/>
      </c>
      <c r="N935" t="str">
        <f>IF(ISBLANK('ENGAGEMENTS 2026'!C936),"",'ENGAGEMENTS 2026'!L936)</f>
        <v/>
      </c>
      <c r="O935" t="str">
        <f>IF(ISBLANK('ENGAGEMENTS 2026'!C936),"",'ENGAGEMENTS 2026'!M936)</f>
        <v/>
      </c>
      <c r="P935" t="str">
        <f>IF(ISBLANK('ENGAGEMENTS 2026'!C936),"",'ENGAGEMENTS 2026'!K936)</f>
        <v/>
      </c>
      <c r="Q935" t="str">
        <f>IF($A935="","",IF(OR($E935="INFRUCTUEUX",$E935="ANNULE"),$A935&amp;"|"&amp;(COUNTIFS($A$2:$A935,$A935,$E$2:$E935,"INFRUCTUEUX")+COUNTIFS($A$2:$A935,$A935,$E$2:$E935,"ANNULE")),""))</f>
        <v/>
      </c>
    </row>
    <row r="936" spans="1:17" x14ac:dyDescent="0.25">
      <c r="A936" t="str">
        <f>IF(ISBLANK('ENGAGEMENTS 2026'!C937),"",IF('ENGAGEMENTS 2026'!C937="DTSI","DCT",'ENGAGEMENTS 2026'!C937))</f>
        <v/>
      </c>
      <c r="B936" t="str">
        <f>IF(ISBLANK('ENGAGEMENTS 2026'!C937),"",'ENGAGEMENTS 2026'!D937)</f>
        <v/>
      </c>
      <c r="C936" t="str">
        <f>IF(ISBLANK('ENGAGEMENTS 2026'!C937),"",'ENGAGEMENTS 2026'!E937)</f>
        <v/>
      </c>
      <c r="D936" t="str">
        <f>IF(ISBLANK('ENGAGEMENTS 2026'!C937),"",'ENGAGEMENTS 2026'!G937)</f>
        <v/>
      </c>
      <c r="E936" t="str">
        <f>IF(ISBLANK('ENGAGEMENTS 2026'!C937),"",'ENGAGEMENTS 2026'!I937)</f>
        <v/>
      </c>
      <c r="F936" t="str">
        <f>IF(ISBLANK('ENGAGEMENTS 2026'!C937),"",'ENGAGEMENTS 2026'!J937)</f>
        <v/>
      </c>
      <c r="G936" t="str">
        <f>IF(ISBLANK('ENGAGEMENTS 2026'!C937),"",'ENGAGEMENTS 2026'!M937)</f>
        <v/>
      </c>
      <c r="H936" t="str">
        <f>IF(ISBLANK('ENGAGEMENTS 2026'!C937),"",'ENGAGEMENTS 2026'!AF937)</f>
        <v/>
      </c>
      <c r="I936" t="str">
        <f>IF(ISBLANK('ENGAGEMENTS 2026'!C937),"",'ENGAGEMENTS 2026'!H937)</f>
        <v/>
      </c>
      <c r="J936" s="72" t="str">
        <f>IF(ISBLANK('ENGAGEMENTS 2026'!C937),"",IF(AND(OR($E936="INFRUCTUEUX",$E936="ANNULE"),$C936="AOO-M"),'ENGAGEMENTS 2026'!P937,IF($H936="EN COURS DE PREENGAGEMENT",'ENGAGEMENTS 2026'!O937,IF($H936="PREENGAGE",IF($E936="ATTRIBUE",'ENGAGEMENTS 2026'!AE937,'ENGAGEMENTS 2026'!O937),'ENGAGEMENTS 2026'!AE937))))</f>
        <v/>
      </c>
      <c r="K936" s="97" t="str">
        <f>IF(ISBLANK('ENGAGEMENTS 2026'!W937),"",'ENGAGEMENTS 2026'!W937)</f>
        <v/>
      </c>
      <c r="L936" s="73" t="str">
        <f t="shared" ca="1" si="28"/>
        <v/>
      </c>
      <c r="M936" t="str">
        <f t="shared" si="29"/>
        <v/>
      </c>
      <c r="N936" t="str">
        <f>IF(ISBLANK('ENGAGEMENTS 2026'!C937),"",'ENGAGEMENTS 2026'!L937)</f>
        <v/>
      </c>
      <c r="O936" t="str">
        <f>IF(ISBLANK('ENGAGEMENTS 2026'!C937),"",'ENGAGEMENTS 2026'!M937)</f>
        <v/>
      </c>
      <c r="P936" t="str">
        <f>IF(ISBLANK('ENGAGEMENTS 2026'!C937),"",'ENGAGEMENTS 2026'!K937)</f>
        <v/>
      </c>
      <c r="Q936" t="str">
        <f>IF($A936="","",IF(OR($E936="INFRUCTUEUX",$E936="ANNULE"),$A936&amp;"|"&amp;(COUNTIFS($A$2:$A936,$A936,$E$2:$E936,"INFRUCTUEUX")+COUNTIFS($A$2:$A936,$A936,$E$2:$E936,"ANNULE")),""))</f>
        <v/>
      </c>
    </row>
    <row r="937" spans="1:17" x14ac:dyDescent="0.25">
      <c r="A937" t="str">
        <f>IF(ISBLANK('ENGAGEMENTS 2026'!C938),"",IF('ENGAGEMENTS 2026'!C938="DTSI","DCT",'ENGAGEMENTS 2026'!C938))</f>
        <v/>
      </c>
      <c r="B937" t="str">
        <f>IF(ISBLANK('ENGAGEMENTS 2026'!C938),"",'ENGAGEMENTS 2026'!D938)</f>
        <v/>
      </c>
      <c r="C937" t="str">
        <f>IF(ISBLANK('ENGAGEMENTS 2026'!C938),"",'ENGAGEMENTS 2026'!E938)</f>
        <v/>
      </c>
      <c r="D937" t="str">
        <f>IF(ISBLANK('ENGAGEMENTS 2026'!C938),"",'ENGAGEMENTS 2026'!G938)</f>
        <v/>
      </c>
      <c r="E937" t="str">
        <f>IF(ISBLANK('ENGAGEMENTS 2026'!C938),"",'ENGAGEMENTS 2026'!I938)</f>
        <v/>
      </c>
      <c r="F937" t="str">
        <f>IF(ISBLANK('ENGAGEMENTS 2026'!C938),"",'ENGAGEMENTS 2026'!J938)</f>
        <v/>
      </c>
      <c r="G937" t="str">
        <f>IF(ISBLANK('ENGAGEMENTS 2026'!C938),"",'ENGAGEMENTS 2026'!M938)</f>
        <v/>
      </c>
      <c r="H937" t="str">
        <f>IF(ISBLANK('ENGAGEMENTS 2026'!C938),"",'ENGAGEMENTS 2026'!AF938)</f>
        <v/>
      </c>
      <c r="I937" t="str">
        <f>IF(ISBLANK('ENGAGEMENTS 2026'!C938),"",'ENGAGEMENTS 2026'!H938)</f>
        <v/>
      </c>
      <c r="J937" s="72" t="str">
        <f>IF(ISBLANK('ENGAGEMENTS 2026'!C938),"",IF(AND(OR($E937="INFRUCTUEUX",$E937="ANNULE"),$C937="AOO-M"),'ENGAGEMENTS 2026'!P938,IF($H937="EN COURS DE PREENGAGEMENT",'ENGAGEMENTS 2026'!O938,IF($H937="PREENGAGE",IF($E937="ATTRIBUE",'ENGAGEMENTS 2026'!AE938,'ENGAGEMENTS 2026'!O938),'ENGAGEMENTS 2026'!AE938))))</f>
        <v/>
      </c>
      <c r="K937" s="97" t="str">
        <f>IF(ISBLANK('ENGAGEMENTS 2026'!W938),"",'ENGAGEMENTS 2026'!W938)</f>
        <v/>
      </c>
      <c r="L937" s="73" t="str">
        <f t="shared" ca="1" si="28"/>
        <v/>
      </c>
      <c r="M937" t="str">
        <f t="shared" si="29"/>
        <v/>
      </c>
      <c r="N937" t="str">
        <f>IF(ISBLANK('ENGAGEMENTS 2026'!C938),"",'ENGAGEMENTS 2026'!L938)</f>
        <v/>
      </c>
      <c r="O937" t="str">
        <f>IF(ISBLANK('ENGAGEMENTS 2026'!C938),"",'ENGAGEMENTS 2026'!M938)</f>
        <v/>
      </c>
      <c r="P937" t="str">
        <f>IF(ISBLANK('ENGAGEMENTS 2026'!C938),"",'ENGAGEMENTS 2026'!K938)</f>
        <v/>
      </c>
      <c r="Q937" t="str">
        <f>IF($A937="","",IF(OR($E937="INFRUCTUEUX",$E937="ANNULE"),$A937&amp;"|"&amp;(COUNTIFS($A$2:$A937,$A937,$E$2:$E937,"INFRUCTUEUX")+COUNTIFS($A$2:$A937,$A937,$E$2:$E937,"ANNULE")),""))</f>
        <v/>
      </c>
    </row>
    <row r="938" spans="1:17" x14ac:dyDescent="0.25">
      <c r="A938" t="str">
        <f>IF(ISBLANK('ENGAGEMENTS 2026'!C939),"",IF('ENGAGEMENTS 2026'!C939="DTSI","DCT",'ENGAGEMENTS 2026'!C939))</f>
        <v/>
      </c>
      <c r="B938" t="str">
        <f>IF(ISBLANK('ENGAGEMENTS 2026'!C939),"",'ENGAGEMENTS 2026'!D939)</f>
        <v/>
      </c>
      <c r="C938" t="str">
        <f>IF(ISBLANK('ENGAGEMENTS 2026'!C939),"",'ENGAGEMENTS 2026'!E939)</f>
        <v/>
      </c>
      <c r="D938" t="str">
        <f>IF(ISBLANK('ENGAGEMENTS 2026'!C939),"",'ENGAGEMENTS 2026'!G939)</f>
        <v/>
      </c>
      <c r="E938" t="str">
        <f>IF(ISBLANK('ENGAGEMENTS 2026'!C939),"",'ENGAGEMENTS 2026'!I939)</f>
        <v/>
      </c>
      <c r="F938" t="str">
        <f>IF(ISBLANK('ENGAGEMENTS 2026'!C939),"",'ENGAGEMENTS 2026'!J939)</f>
        <v/>
      </c>
      <c r="G938" t="str">
        <f>IF(ISBLANK('ENGAGEMENTS 2026'!C939),"",'ENGAGEMENTS 2026'!M939)</f>
        <v/>
      </c>
      <c r="H938" t="str">
        <f>IF(ISBLANK('ENGAGEMENTS 2026'!C939),"",'ENGAGEMENTS 2026'!AF939)</f>
        <v/>
      </c>
      <c r="I938" t="str">
        <f>IF(ISBLANK('ENGAGEMENTS 2026'!C939),"",'ENGAGEMENTS 2026'!H939)</f>
        <v/>
      </c>
      <c r="J938" s="72" t="str">
        <f>IF(ISBLANK('ENGAGEMENTS 2026'!C939),"",IF(AND(OR($E938="INFRUCTUEUX",$E938="ANNULE"),$C938="AOO-M"),'ENGAGEMENTS 2026'!P939,IF($H938="EN COURS DE PREENGAGEMENT",'ENGAGEMENTS 2026'!O939,IF($H938="PREENGAGE",IF($E938="ATTRIBUE",'ENGAGEMENTS 2026'!AE939,'ENGAGEMENTS 2026'!O939),'ENGAGEMENTS 2026'!AE939))))</f>
        <v/>
      </c>
      <c r="K938" s="97" t="str">
        <f>IF(ISBLANK('ENGAGEMENTS 2026'!W939),"",'ENGAGEMENTS 2026'!W939)</f>
        <v/>
      </c>
      <c r="L938" s="73" t="str">
        <f t="shared" ca="1" si="28"/>
        <v/>
      </c>
      <c r="M938" t="str">
        <f t="shared" si="29"/>
        <v/>
      </c>
      <c r="N938" t="str">
        <f>IF(ISBLANK('ENGAGEMENTS 2026'!C939),"",'ENGAGEMENTS 2026'!L939)</f>
        <v/>
      </c>
      <c r="O938" t="str">
        <f>IF(ISBLANK('ENGAGEMENTS 2026'!C939),"",'ENGAGEMENTS 2026'!M939)</f>
        <v/>
      </c>
      <c r="P938" t="str">
        <f>IF(ISBLANK('ENGAGEMENTS 2026'!C939),"",'ENGAGEMENTS 2026'!K939)</f>
        <v/>
      </c>
      <c r="Q938" t="str">
        <f>IF($A938="","",IF(OR($E938="INFRUCTUEUX",$E938="ANNULE"),$A938&amp;"|"&amp;(COUNTIFS($A$2:$A938,$A938,$E$2:$E938,"INFRUCTUEUX")+COUNTIFS($A$2:$A938,$A938,$E$2:$E938,"ANNULE")),""))</f>
        <v/>
      </c>
    </row>
    <row r="939" spans="1:17" x14ac:dyDescent="0.25">
      <c r="A939" t="str">
        <f>IF(ISBLANK('ENGAGEMENTS 2026'!C940),"",IF('ENGAGEMENTS 2026'!C940="DTSI","DCT",'ENGAGEMENTS 2026'!C940))</f>
        <v/>
      </c>
      <c r="B939" t="str">
        <f>IF(ISBLANK('ENGAGEMENTS 2026'!C940),"",'ENGAGEMENTS 2026'!D940)</f>
        <v/>
      </c>
      <c r="C939" t="str">
        <f>IF(ISBLANK('ENGAGEMENTS 2026'!C940),"",'ENGAGEMENTS 2026'!E940)</f>
        <v/>
      </c>
      <c r="D939" t="str">
        <f>IF(ISBLANK('ENGAGEMENTS 2026'!C940),"",'ENGAGEMENTS 2026'!G940)</f>
        <v/>
      </c>
      <c r="E939" t="str">
        <f>IF(ISBLANK('ENGAGEMENTS 2026'!C940),"",'ENGAGEMENTS 2026'!I940)</f>
        <v/>
      </c>
      <c r="F939" t="str">
        <f>IF(ISBLANK('ENGAGEMENTS 2026'!C940),"",'ENGAGEMENTS 2026'!J940)</f>
        <v/>
      </c>
      <c r="G939" t="str">
        <f>IF(ISBLANK('ENGAGEMENTS 2026'!C940),"",'ENGAGEMENTS 2026'!M940)</f>
        <v/>
      </c>
      <c r="H939" t="str">
        <f>IF(ISBLANK('ENGAGEMENTS 2026'!C940),"",'ENGAGEMENTS 2026'!AF940)</f>
        <v/>
      </c>
      <c r="I939" t="str">
        <f>IF(ISBLANK('ENGAGEMENTS 2026'!C940),"",'ENGAGEMENTS 2026'!H940)</f>
        <v/>
      </c>
      <c r="J939" s="72" t="str">
        <f>IF(ISBLANK('ENGAGEMENTS 2026'!C940),"",IF(AND(OR($E939="INFRUCTUEUX",$E939="ANNULE"),$C939="AOO-M"),'ENGAGEMENTS 2026'!P940,IF($H939="EN COURS DE PREENGAGEMENT",'ENGAGEMENTS 2026'!O940,IF($H939="PREENGAGE",IF($E939="ATTRIBUE",'ENGAGEMENTS 2026'!AE940,'ENGAGEMENTS 2026'!O940),'ENGAGEMENTS 2026'!AE940))))</f>
        <v/>
      </c>
      <c r="K939" s="97" t="str">
        <f>IF(ISBLANK('ENGAGEMENTS 2026'!W940),"",'ENGAGEMENTS 2026'!W940)</f>
        <v/>
      </c>
      <c r="L939" s="73" t="str">
        <f t="shared" ca="1" si="28"/>
        <v/>
      </c>
      <c r="M939" t="str">
        <f t="shared" si="29"/>
        <v/>
      </c>
      <c r="N939" t="str">
        <f>IF(ISBLANK('ENGAGEMENTS 2026'!C940),"",'ENGAGEMENTS 2026'!L940)</f>
        <v/>
      </c>
      <c r="O939" t="str">
        <f>IF(ISBLANK('ENGAGEMENTS 2026'!C940),"",'ENGAGEMENTS 2026'!M940)</f>
        <v/>
      </c>
      <c r="P939" t="str">
        <f>IF(ISBLANK('ENGAGEMENTS 2026'!C940),"",'ENGAGEMENTS 2026'!K940)</f>
        <v/>
      </c>
      <c r="Q939" t="str">
        <f>IF($A939="","",IF(OR($E939="INFRUCTUEUX",$E939="ANNULE"),$A939&amp;"|"&amp;(COUNTIFS($A$2:$A939,$A939,$E$2:$E939,"INFRUCTUEUX")+COUNTIFS($A$2:$A939,$A939,$E$2:$E939,"ANNULE")),""))</f>
        <v/>
      </c>
    </row>
    <row r="940" spans="1:17" x14ac:dyDescent="0.25">
      <c r="A940" t="str">
        <f>IF(ISBLANK('ENGAGEMENTS 2026'!C941),"",IF('ENGAGEMENTS 2026'!C941="DTSI","DCT",'ENGAGEMENTS 2026'!C941))</f>
        <v/>
      </c>
      <c r="B940" t="str">
        <f>IF(ISBLANK('ENGAGEMENTS 2026'!C941),"",'ENGAGEMENTS 2026'!D941)</f>
        <v/>
      </c>
      <c r="C940" t="str">
        <f>IF(ISBLANK('ENGAGEMENTS 2026'!C941),"",'ENGAGEMENTS 2026'!E941)</f>
        <v/>
      </c>
      <c r="D940" t="str">
        <f>IF(ISBLANK('ENGAGEMENTS 2026'!C941),"",'ENGAGEMENTS 2026'!G941)</f>
        <v/>
      </c>
      <c r="E940" t="str">
        <f>IF(ISBLANK('ENGAGEMENTS 2026'!C941),"",'ENGAGEMENTS 2026'!I941)</f>
        <v/>
      </c>
      <c r="F940" t="str">
        <f>IF(ISBLANK('ENGAGEMENTS 2026'!C941),"",'ENGAGEMENTS 2026'!J941)</f>
        <v/>
      </c>
      <c r="G940" t="str">
        <f>IF(ISBLANK('ENGAGEMENTS 2026'!C941),"",'ENGAGEMENTS 2026'!M941)</f>
        <v/>
      </c>
      <c r="H940" t="str">
        <f>IF(ISBLANK('ENGAGEMENTS 2026'!C941),"",'ENGAGEMENTS 2026'!AF941)</f>
        <v/>
      </c>
      <c r="I940" t="str">
        <f>IF(ISBLANK('ENGAGEMENTS 2026'!C941),"",'ENGAGEMENTS 2026'!H941)</f>
        <v/>
      </c>
      <c r="J940" s="72" t="str">
        <f>IF(ISBLANK('ENGAGEMENTS 2026'!C941),"",IF(AND(OR($E940="INFRUCTUEUX",$E940="ANNULE"),$C940="AOO-M"),'ENGAGEMENTS 2026'!P941,IF($H940="EN COURS DE PREENGAGEMENT",'ENGAGEMENTS 2026'!O941,IF($H940="PREENGAGE",IF($E940="ATTRIBUE",'ENGAGEMENTS 2026'!AE941,'ENGAGEMENTS 2026'!O941),'ENGAGEMENTS 2026'!AE941))))</f>
        <v/>
      </c>
      <c r="K940" s="97" t="str">
        <f>IF(ISBLANK('ENGAGEMENTS 2026'!W941),"",'ENGAGEMENTS 2026'!W941)</f>
        <v/>
      </c>
      <c r="L940" s="73" t="str">
        <f t="shared" ca="1" si="28"/>
        <v/>
      </c>
      <c r="M940" t="str">
        <f t="shared" si="29"/>
        <v/>
      </c>
      <c r="N940" t="str">
        <f>IF(ISBLANK('ENGAGEMENTS 2026'!C941),"",'ENGAGEMENTS 2026'!L941)</f>
        <v/>
      </c>
      <c r="O940" t="str">
        <f>IF(ISBLANK('ENGAGEMENTS 2026'!C941),"",'ENGAGEMENTS 2026'!M941)</f>
        <v/>
      </c>
      <c r="P940" t="str">
        <f>IF(ISBLANK('ENGAGEMENTS 2026'!C941),"",'ENGAGEMENTS 2026'!K941)</f>
        <v/>
      </c>
      <c r="Q940" t="str">
        <f>IF($A940="","",IF(OR($E940="INFRUCTUEUX",$E940="ANNULE"),$A940&amp;"|"&amp;(COUNTIFS($A$2:$A940,$A940,$E$2:$E940,"INFRUCTUEUX")+COUNTIFS($A$2:$A940,$A940,$E$2:$E940,"ANNULE")),""))</f>
        <v/>
      </c>
    </row>
    <row r="941" spans="1:17" x14ac:dyDescent="0.25">
      <c r="A941" t="str">
        <f>IF(ISBLANK('ENGAGEMENTS 2026'!C942),"",IF('ENGAGEMENTS 2026'!C942="DTSI","DCT",'ENGAGEMENTS 2026'!C942))</f>
        <v/>
      </c>
      <c r="B941" t="str">
        <f>IF(ISBLANK('ENGAGEMENTS 2026'!C942),"",'ENGAGEMENTS 2026'!D942)</f>
        <v/>
      </c>
      <c r="C941" t="str">
        <f>IF(ISBLANK('ENGAGEMENTS 2026'!C942),"",'ENGAGEMENTS 2026'!E942)</f>
        <v/>
      </c>
      <c r="D941" t="str">
        <f>IF(ISBLANK('ENGAGEMENTS 2026'!C942),"",'ENGAGEMENTS 2026'!G942)</f>
        <v/>
      </c>
      <c r="E941" t="str">
        <f>IF(ISBLANK('ENGAGEMENTS 2026'!C942),"",'ENGAGEMENTS 2026'!I942)</f>
        <v/>
      </c>
      <c r="F941" t="str">
        <f>IF(ISBLANK('ENGAGEMENTS 2026'!C942),"",'ENGAGEMENTS 2026'!J942)</f>
        <v/>
      </c>
      <c r="G941" t="str">
        <f>IF(ISBLANK('ENGAGEMENTS 2026'!C942),"",'ENGAGEMENTS 2026'!M942)</f>
        <v/>
      </c>
      <c r="H941" t="str">
        <f>IF(ISBLANK('ENGAGEMENTS 2026'!C942),"",'ENGAGEMENTS 2026'!AF942)</f>
        <v/>
      </c>
      <c r="I941" t="str">
        <f>IF(ISBLANK('ENGAGEMENTS 2026'!C942),"",'ENGAGEMENTS 2026'!H942)</f>
        <v/>
      </c>
      <c r="J941" s="72" t="str">
        <f>IF(ISBLANK('ENGAGEMENTS 2026'!C942),"",IF(AND(OR($E941="INFRUCTUEUX",$E941="ANNULE"),$C941="AOO-M"),'ENGAGEMENTS 2026'!P942,IF($H941="EN COURS DE PREENGAGEMENT",'ENGAGEMENTS 2026'!O942,IF($H941="PREENGAGE",IF($E941="ATTRIBUE",'ENGAGEMENTS 2026'!AE942,'ENGAGEMENTS 2026'!O942),'ENGAGEMENTS 2026'!AE942))))</f>
        <v/>
      </c>
      <c r="K941" s="97" t="str">
        <f>IF(ISBLANK('ENGAGEMENTS 2026'!W942),"",'ENGAGEMENTS 2026'!W942)</f>
        <v/>
      </c>
      <c r="L941" s="73" t="str">
        <f t="shared" ca="1" si="28"/>
        <v/>
      </c>
      <c r="M941" t="str">
        <f t="shared" si="29"/>
        <v/>
      </c>
      <c r="N941" t="str">
        <f>IF(ISBLANK('ENGAGEMENTS 2026'!C942),"",'ENGAGEMENTS 2026'!L942)</f>
        <v/>
      </c>
      <c r="O941" t="str">
        <f>IF(ISBLANK('ENGAGEMENTS 2026'!C942),"",'ENGAGEMENTS 2026'!M942)</f>
        <v/>
      </c>
      <c r="P941" t="str">
        <f>IF(ISBLANK('ENGAGEMENTS 2026'!C942),"",'ENGAGEMENTS 2026'!K942)</f>
        <v/>
      </c>
      <c r="Q941" t="str">
        <f>IF($A941="","",IF(OR($E941="INFRUCTUEUX",$E941="ANNULE"),$A941&amp;"|"&amp;(COUNTIFS($A$2:$A941,$A941,$E$2:$E941,"INFRUCTUEUX")+COUNTIFS($A$2:$A941,$A941,$E$2:$E941,"ANNULE")),""))</f>
        <v/>
      </c>
    </row>
    <row r="942" spans="1:17" x14ac:dyDescent="0.25">
      <c r="A942" t="str">
        <f>IF(ISBLANK('ENGAGEMENTS 2026'!C943),"",IF('ENGAGEMENTS 2026'!C943="DTSI","DCT",'ENGAGEMENTS 2026'!C943))</f>
        <v/>
      </c>
      <c r="B942" t="str">
        <f>IF(ISBLANK('ENGAGEMENTS 2026'!C943),"",'ENGAGEMENTS 2026'!D943)</f>
        <v/>
      </c>
      <c r="C942" t="str">
        <f>IF(ISBLANK('ENGAGEMENTS 2026'!C943),"",'ENGAGEMENTS 2026'!E943)</f>
        <v/>
      </c>
      <c r="D942" t="str">
        <f>IF(ISBLANK('ENGAGEMENTS 2026'!C943),"",'ENGAGEMENTS 2026'!G943)</f>
        <v/>
      </c>
      <c r="E942" t="str">
        <f>IF(ISBLANK('ENGAGEMENTS 2026'!C943),"",'ENGAGEMENTS 2026'!I943)</f>
        <v/>
      </c>
      <c r="F942" t="str">
        <f>IF(ISBLANK('ENGAGEMENTS 2026'!C943),"",'ENGAGEMENTS 2026'!J943)</f>
        <v/>
      </c>
      <c r="G942" t="str">
        <f>IF(ISBLANK('ENGAGEMENTS 2026'!C943),"",'ENGAGEMENTS 2026'!M943)</f>
        <v/>
      </c>
      <c r="H942" t="str">
        <f>IF(ISBLANK('ENGAGEMENTS 2026'!C943),"",'ENGAGEMENTS 2026'!AF943)</f>
        <v/>
      </c>
      <c r="I942" t="str">
        <f>IF(ISBLANK('ENGAGEMENTS 2026'!C943),"",'ENGAGEMENTS 2026'!H943)</f>
        <v/>
      </c>
      <c r="J942" s="72" t="str">
        <f>IF(ISBLANK('ENGAGEMENTS 2026'!C943),"",IF(AND(OR($E942="INFRUCTUEUX",$E942="ANNULE"),$C942="AOO-M"),'ENGAGEMENTS 2026'!P943,IF($H942="EN COURS DE PREENGAGEMENT",'ENGAGEMENTS 2026'!O943,IF($H942="PREENGAGE",IF($E942="ATTRIBUE",'ENGAGEMENTS 2026'!AE943,'ENGAGEMENTS 2026'!O943),'ENGAGEMENTS 2026'!AE943))))</f>
        <v/>
      </c>
      <c r="K942" s="97" t="str">
        <f>IF(ISBLANK('ENGAGEMENTS 2026'!W943),"",'ENGAGEMENTS 2026'!W943)</f>
        <v/>
      </c>
      <c r="L942" s="73" t="str">
        <f t="shared" ca="1" si="28"/>
        <v/>
      </c>
      <c r="M942" t="str">
        <f t="shared" si="29"/>
        <v/>
      </c>
      <c r="N942" t="str">
        <f>IF(ISBLANK('ENGAGEMENTS 2026'!C943),"",'ENGAGEMENTS 2026'!L943)</f>
        <v/>
      </c>
      <c r="O942" t="str">
        <f>IF(ISBLANK('ENGAGEMENTS 2026'!C943),"",'ENGAGEMENTS 2026'!M943)</f>
        <v/>
      </c>
      <c r="P942" t="str">
        <f>IF(ISBLANK('ENGAGEMENTS 2026'!C943),"",'ENGAGEMENTS 2026'!K943)</f>
        <v/>
      </c>
      <c r="Q942" t="str">
        <f>IF($A942="","",IF(OR($E942="INFRUCTUEUX",$E942="ANNULE"),$A942&amp;"|"&amp;(COUNTIFS($A$2:$A942,$A942,$E$2:$E942,"INFRUCTUEUX")+COUNTIFS($A$2:$A942,$A942,$E$2:$E942,"ANNULE")),""))</f>
        <v/>
      </c>
    </row>
    <row r="943" spans="1:17" x14ac:dyDescent="0.25">
      <c r="A943" t="str">
        <f>IF(ISBLANK('ENGAGEMENTS 2026'!C944),"",IF('ENGAGEMENTS 2026'!C944="DTSI","DCT",'ENGAGEMENTS 2026'!C944))</f>
        <v/>
      </c>
      <c r="B943" t="str">
        <f>IF(ISBLANK('ENGAGEMENTS 2026'!C944),"",'ENGAGEMENTS 2026'!D944)</f>
        <v/>
      </c>
      <c r="C943" t="str">
        <f>IF(ISBLANK('ENGAGEMENTS 2026'!C944),"",'ENGAGEMENTS 2026'!E944)</f>
        <v/>
      </c>
      <c r="D943" t="str">
        <f>IF(ISBLANK('ENGAGEMENTS 2026'!C944),"",'ENGAGEMENTS 2026'!G944)</f>
        <v/>
      </c>
      <c r="E943" t="str">
        <f>IF(ISBLANK('ENGAGEMENTS 2026'!C944),"",'ENGAGEMENTS 2026'!I944)</f>
        <v/>
      </c>
      <c r="F943" t="str">
        <f>IF(ISBLANK('ENGAGEMENTS 2026'!C944),"",'ENGAGEMENTS 2026'!J944)</f>
        <v/>
      </c>
      <c r="G943" t="str">
        <f>IF(ISBLANK('ENGAGEMENTS 2026'!C944),"",'ENGAGEMENTS 2026'!M944)</f>
        <v/>
      </c>
      <c r="H943" t="str">
        <f>IF(ISBLANK('ENGAGEMENTS 2026'!C944),"",'ENGAGEMENTS 2026'!AF944)</f>
        <v/>
      </c>
      <c r="I943" t="str">
        <f>IF(ISBLANK('ENGAGEMENTS 2026'!C944),"",'ENGAGEMENTS 2026'!H944)</f>
        <v/>
      </c>
      <c r="J943" s="72" t="str">
        <f>IF(ISBLANK('ENGAGEMENTS 2026'!C944),"",IF(AND(OR($E943="INFRUCTUEUX",$E943="ANNULE"),$C943="AOO-M"),'ENGAGEMENTS 2026'!P944,IF($H943="EN COURS DE PREENGAGEMENT",'ENGAGEMENTS 2026'!O944,IF($H943="PREENGAGE",IF($E943="ATTRIBUE",'ENGAGEMENTS 2026'!AE944,'ENGAGEMENTS 2026'!O944),'ENGAGEMENTS 2026'!AE944))))</f>
        <v/>
      </c>
      <c r="K943" s="97" t="str">
        <f>IF(ISBLANK('ENGAGEMENTS 2026'!W944),"",'ENGAGEMENTS 2026'!W944)</f>
        <v/>
      </c>
      <c r="L943" s="73" t="str">
        <f t="shared" ca="1" si="28"/>
        <v/>
      </c>
      <c r="M943" t="str">
        <f t="shared" si="29"/>
        <v/>
      </c>
      <c r="N943" t="str">
        <f>IF(ISBLANK('ENGAGEMENTS 2026'!C944),"",'ENGAGEMENTS 2026'!L944)</f>
        <v/>
      </c>
      <c r="O943" t="str">
        <f>IF(ISBLANK('ENGAGEMENTS 2026'!C944),"",'ENGAGEMENTS 2026'!M944)</f>
        <v/>
      </c>
      <c r="P943" t="str">
        <f>IF(ISBLANK('ENGAGEMENTS 2026'!C944),"",'ENGAGEMENTS 2026'!K944)</f>
        <v/>
      </c>
      <c r="Q943" t="str">
        <f>IF($A943="","",IF(OR($E943="INFRUCTUEUX",$E943="ANNULE"),$A943&amp;"|"&amp;(COUNTIFS($A$2:$A943,$A943,$E$2:$E943,"INFRUCTUEUX")+COUNTIFS($A$2:$A943,$A943,$E$2:$E943,"ANNULE")),""))</f>
        <v/>
      </c>
    </row>
    <row r="944" spans="1:17" x14ac:dyDescent="0.25">
      <c r="A944" t="str">
        <f>IF(ISBLANK('ENGAGEMENTS 2026'!C945),"",IF('ENGAGEMENTS 2026'!C945="DTSI","DCT",'ENGAGEMENTS 2026'!C945))</f>
        <v/>
      </c>
      <c r="B944" t="str">
        <f>IF(ISBLANK('ENGAGEMENTS 2026'!C945),"",'ENGAGEMENTS 2026'!D945)</f>
        <v/>
      </c>
      <c r="C944" t="str">
        <f>IF(ISBLANK('ENGAGEMENTS 2026'!C945),"",'ENGAGEMENTS 2026'!E945)</f>
        <v/>
      </c>
      <c r="D944" t="str">
        <f>IF(ISBLANK('ENGAGEMENTS 2026'!C945),"",'ENGAGEMENTS 2026'!G945)</f>
        <v/>
      </c>
      <c r="E944" t="str">
        <f>IF(ISBLANK('ENGAGEMENTS 2026'!C945),"",'ENGAGEMENTS 2026'!I945)</f>
        <v/>
      </c>
      <c r="F944" t="str">
        <f>IF(ISBLANK('ENGAGEMENTS 2026'!C945),"",'ENGAGEMENTS 2026'!J945)</f>
        <v/>
      </c>
      <c r="G944" t="str">
        <f>IF(ISBLANK('ENGAGEMENTS 2026'!C945),"",'ENGAGEMENTS 2026'!M945)</f>
        <v/>
      </c>
      <c r="H944" t="str">
        <f>IF(ISBLANK('ENGAGEMENTS 2026'!C945),"",'ENGAGEMENTS 2026'!AF945)</f>
        <v/>
      </c>
      <c r="I944" t="str">
        <f>IF(ISBLANK('ENGAGEMENTS 2026'!C945),"",'ENGAGEMENTS 2026'!H945)</f>
        <v/>
      </c>
      <c r="J944" s="72" t="str">
        <f>IF(ISBLANK('ENGAGEMENTS 2026'!C945),"",IF(AND(OR($E944="INFRUCTUEUX",$E944="ANNULE"),$C944="AOO-M"),'ENGAGEMENTS 2026'!P945,IF($H944="EN COURS DE PREENGAGEMENT",'ENGAGEMENTS 2026'!O945,IF($H944="PREENGAGE",IF($E944="ATTRIBUE",'ENGAGEMENTS 2026'!AE945,'ENGAGEMENTS 2026'!O945),'ENGAGEMENTS 2026'!AE945))))</f>
        <v/>
      </c>
      <c r="K944" s="97" t="str">
        <f>IF(ISBLANK('ENGAGEMENTS 2026'!W945),"",'ENGAGEMENTS 2026'!W945)</f>
        <v/>
      </c>
      <c r="L944" s="73" t="str">
        <f t="shared" ca="1" si="28"/>
        <v/>
      </c>
      <c r="M944" t="str">
        <f t="shared" si="29"/>
        <v/>
      </c>
      <c r="N944" t="str">
        <f>IF(ISBLANK('ENGAGEMENTS 2026'!C945),"",'ENGAGEMENTS 2026'!L945)</f>
        <v/>
      </c>
      <c r="O944" t="str">
        <f>IF(ISBLANK('ENGAGEMENTS 2026'!C945),"",'ENGAGEMENTS 2026'!M945)</f>
        <v/>
      </c>
      <c r="P944" t="str">
        <f>IF(ISBLANK('ENGAGEMENTS 2026'!C945),"",'ENGAGEMENTS 2026'!K945)</f>
        <v/>
      </c>
      <c r="Q944" t="str">
        <f>IF($A944="","",IF(OR($E944="INFRUCTUEUX",$E944="ANNULE"),$A944&amp;"|"&amp;(COUNTIFS($A$2:$A944,$A944,$E$2:$E944,"INFRUCTUEUX")+COUNTIFS($A$2:$A944,$A944,$E$2:$E944,"ANNULE")),""))</f>
        <v/>
      </c>
    </row>
    <row r="945" spans="1:17" x14ac:dyDescent="0.25">
      <c r="A945" t="str">
        <f>IF(ISBLANK('ENGAGEMENTS 2026'!C946),"",IF('ENGAGEMENTS 2026'!C946="DTSI","DCT",'ENGAGEMENTS 2026'!C946))</f>
        <v/>
      </c>
      <c r="B945" t="str">
        <f>IF(ISBLANK('ENGAGEMENTS 2026'!C946),"",'ENGAGEMENTS 2026'!D946)</f>
        <v/>
      </c>
      <c r="C945" t="str">
        <f>IF(ISBLANK('ENGAGEMENTS 2026'!C946),"",'ENGAGEMENTS 2026'!E946)</f>
        <v/>
      </c>
      <c r="D945" t="str">
        <f>IF(ISBLANK('ENGAGEMENTS 2026'!C946),"",'ENGAGEMENTS 2026'!G946)</f>
        <v/>
      </c>
      <c r="E945" t="str">
        <f>IF(ISBLANK('ENGAGEMENTS 2026'!C946),"",'ENGAGEMENTS 2026'!I946)</f>
        <v/>
      </c>
      <c r="F945" t="str">
        <f>IF(ISBLANK('ENGAGEMENTS 2026'!C946),"",'ENGAGEMENTS 2026'!J946)</f>
        <v/>
      </c>
      <c r="G945" t="str">
        <f>IF(ISBLANK('ENGAGEMENTS 2026'!C946),"",'ENGAGEMENTS 2026'!M946)</f>
        <v/>
      </c>
      <c r="H945" t="str">
        <f>IF(ISBLANK('ENGAGEMENTS 2026'!C946),"",'ENGAGEMENTS 2026'!AF946)</f>
        <v/>
      </c>
      <c r="I945" t="str">
        <f>IF(ISBLANK('ENGAGEMENTS 2026'!C946),"",'ENGAGEMENTS 2026'!H946)</f>
        <v/>
      </c>
      <c r="J945" s="72" t="str">
        <f>IF(ISBLANK('ENGAGEMENTS 2026'!C946),"",IF(AND(OR($E945="INFRUCTUEUX",$E945="ANNULE"),$C945="AOO-M"),'ENGAGEMENTS 2026'!P946,IF($H945="EN COURS DE PREENGAGEMENT",'ENGAGEMENTS 2026'!O946,IF($H945="PREENGAGE",IF($E945="ATTRIBUE",'ENGAGEMENTS 2026'!AE946,'ENGAGEMENTS 2026'!O946),'ENGAGEMENTS 2026'!AE946))))</f>
        <v/>
      </c>
      <c r="K945" s="97" t="str">
        <f>IF(ISBLANK('ENGAGEMENTS 2026'!W946),"",'ENGAGEMENTS 2026'!W946)</f>
        <v/>
      </c>
      <c r="L945" s="73" t="str">
        <f t="shared" ca="1" si="28"/>
        <v/>
      </c>
      <c r="M945" t="str">
        <f t="shared" si="29"/>
        <v/>
      </c>
      <c r="N945" t="str">
        <f>IF(ISBLANK('ENGAGEMENTS 2026'!C946),"",'ENGAGEMENTS 2026'!L946)</f>
        <v/>
      </c>
      <c r="O945" t="str">
        <f>IF(ISBLANK('ENGAGEMENTS 2026'!C946),"",'ENGAGEMENTS 2026'!M946)</f>
        <v/>
      </c>
      <c r="P945" t="str">
        <f>IF(ISBLANK('ENGAGEMENTS 2026'!C946),"",'ENGAGEMENTS 2026'!K946)</f>
        <v/>
      </c>
      <c r="Q945" t="str">
        <f>IF($A945="","",IF(OR($E945="INFRUCTUEUX",$E945="ANNULE"),$A945&amp;"|"&amp;(COUNTIFS($A$2:$A945,$A945,$E$2:$E945,"INFRUCTUEUX")+COUNTIFS($A$2:$A945,$A945,$E$2:$E945,"ANNULE")),""))</f>
        <v/>
      </c>
    </row>
    <row r="946" spans="1:17" x14ac:dyDescent="0.25">
      <c r="A946" t="str">
        <f>IF(ISBLANK('ENGAGEMENTS 2026'!C947),"",IF('ENGAGEMENTS 2026'!C947="DTSI","DCT",'ENGAGEMENTS 2026'!C947))</f>
        <v/>
      </c>
      <c r="B946" t="str">
        <f>IF(ISBLANK('ENGAGEMENTS 2026'!C947),"",'ENGAGEMENTS 2026'!D947)</f>
        <v/>
      </c>
      <c r="C946" t="str">
        <f>IF(ISBLANK('ENGAGEMENTS 2026'!C947),"",'ENGAGEMENTS 2026'!E947)</f>
        <v/>
      </c>
      <c r="D946" t="str">
        <f>IF(ISBLANK('ENGAGEMENTS 2026'!C947),"",'ENGAGEMENTS 2026'!G947)</f>
        <v/>
      </c>
      <c r="E946" t="str">
        <f>IF(ISBLANK('ENGAGEMENTS 2026'!C947),"",'ENGAGEMENTS 2026'!I947)</f>
        <v/>
      </c>
      <c r="F946" t="str">
        <f>IF(ISBLANK('ENGAGEMENTS 2026'!C947),"",'ENGAGEMENTS 2026'!J947)</f>
        <v/>
      </c>
      <c r="G946" t="str">
        <f>IF(ISBLANK('ENGAGEMENTS 2026'!C947),"",'ENGAGEMENTS 2026'!M947)</f>
        <v/>
      </c>
      <c r="H946" t="str">
        <f>IF(ISBLANK('ENGAGEMENTS 2026'!C947),"",'ENGAGEMENTS 2026'!AF947)</f>
        <v/>
      </c>
      <c r="I946" t="str">
        <f>IF(ISBLANK('ENGAGEMENTS 2026'!C947),"",'ENGAGEMENTS 2026'!H947)</f>
        <v/>
      </c>
      <c r="J946" s="72" t="str">
        <f>IF(ISBLANK('ENGAGEMENTS 2026'!C947),"",IF(AND(OR($E946="INFRUCTUEUX",$E946="ANNULE"),$C946="AOO-M"),'ENGAGEMENTS 2026'!P947,IF($H946="EN COURS DE PREENGAGEMENT",'ENGAGEMENTS 2026'!O947,IF($H946="PREENGAGE",IF($E946="ATTRIBUE",'ENGAGEMENTS 2026'!AE947,'ENGAGEMENTS 2026'!O947),'ENGAGEMENTS 2026'!AE947))))</f>
        <v/>
      </c>
      <c r="K946" s="97" t="str">
        <f>IF(ISBLANK('ENGAGEMENTS 2026'!W947),"",'ENGAGEMENTS 2026'!W947)</f>
        <v/>
      </c>
      <c r="L946" s="73" t="str">
        <f t="shared" ca="1" si="28"/>
        <v/>
      </c>
      <c r="M946" t="str">
        <f t="shared" si="29"/>
        <v/>
      </c>
      <c r="N946" t="str">
        <f>IF(ISBLANK('ENGAGEMENTS 2026'!C947),"",'ENGAGEMENTS 2026'!L947)</f>
        <v/>
      </c>
      <c r="O946" t="str">
        <f>IF(ISBLANK('ENGAGEMENTS 2026'!C947),"",'ENGAGEMENTS 2026'!M947)</f>
        <v/>
      </c>
      <c r="P946" t="str">
        <f>IF(ISBLANK('ENGAGEMENTS 2026'!C947),"",'ENGAGEMENTS 2026'!K947)</f>
        <v/>
      </c>
      <c r="Q946" t="str">
        <f>IF($A946="","",IF(OR($E946="INFRUCTUEUX",$E946="ANNULE"),$A946&amp;"|"&amp;(COUNTIFS($A$2:$A946,$A946,$E$2:$E946,"INFRUCTUEUX")+COUNTIFS($A$2:$A946,$A946,$E$2:$E946,"ANNULE")),""))</f>
        <v/>
      </c>
    </row>
    <row r="947" spans="1:17" x14ac:dyDescent="0.25">
      <c r="A947" t="str">
        <f>IF(ISBLANK('ENGAGEMENTS 2026'!C948),"",IF('ENGAGEMENTS 2026'!C948="DTSI","DCT",'ENGAGEMENTS 2026'!C948))</f>
        <v/>
      </c>
      <c r="B947" t="str">
        <f>IF(ISBLANK('ENGAGEMENTS 2026'!C948),"",'ENGAGEMENTS 2026'!D948)</f>
        <v/>
      </c>
      <c r="C947" t="str">
        <f>IF(ISBLANK('ENGAGEMENTS 2026'!C948),"",'ENGAGEMENTS 2026'!E948)</f>
        <v/>
      </c>
      <c r="D947" t="str">
        <f>IF(ISBLANK('ENGAGEMENTS 2026'!C948),"",'ENGAGEMENTS 2026'!G948)</f>
        <v/>
      </c>
      <c r="E947" t="str">
        <f>IF(ISBLANK('ENGAGEMENTS 2026'!C948),"",'ENGAGEMENTS 2026'!I948)</f>
        <v/>
      </c>
      <c r="F947" t="str">
        <f>IF(ISBLANK('ENGAGEMENTS 2026'!C948),"",'ENGAGEMENTS 2026'!J948)</f>
        <v/>
      </c>
      <c r="G947" t="str">
        <f>IF(ISBLANK('ENGAGEMENTS 2026'!C948),"",'ENGAGEMENTS 2026'!M948)</f>
        <v/>
      </c>
      <c r="H947" t="str">
        <f>IF(ISBLANK('ENGAGEMENTS 2026'!C948),"",'ENGAGEMENTS 2026'!AF948)</f>
        <v/>
      </c>
      <c r="I947" t="str">
        <f>IF(ISBLANK('ENGAGEMENTS 2026'!C948),"",'ENGAGEMENTS 2026'!H948)</f>
        <v/>
      </c>
      <c r="J947" s="72" t="str">
        <f>IF(ISBLANK('ENGAGEMENTS 2026'!C948),"",IF(AND(OR($E947="INFRUCTUEUX",$E947="ANNULE"),$C947="AOO-M"),'ENGAGEMENTS 2026'!P948,IF($H947="EN COURS DE PREENGAGEMENT",'ENGAGEMENTS 2026'!O948,IF($H947="PREENGAGE",IF($E947="ATTRIBUE",'ENGAGEMENTS 2026'!AE948,'ENGAGEMENTS 2026'!O948),'ENGAGEMENTS 2026'!AE948))))</f>
        <v/>
      </c>
      <c r="K947" s="97" t="str">
        <f>IF(ISBLANK('ENGAGEMENTS 2026'!W948),"",'ENGAGEMENTS 2026'!W948)</f>
        <v/>
      </c>
      <c r="L947" s="73" t="str">
        <f t="shared" ca="1" si="28"/>
        <v/>
      </c>
      <c r="M947" t="str">
        <f t="shared" si="29"/>
        <v/>
      </c>
      <c r="N947" t="str">
        <f>IF(ISBLANK('ENGAGEMENTS 2026'!C948),"",'ENGAGEMENTS 2026'!L948)</f>
        <v/>
      </c>
      <c r="O947" t="str">
        <f>IF(ISBLANK('ENGAGEMENTS 2026'!C948),"",'ENGAGEMENTS 2026'!M948)</f>
        <v/>
      </c>
      <c r="P947" t="str">
        <f>IF(ISBLANK('ENGAGEMENTS 2026'!C948),"",'ENGAGEMENTS 2026'!K948)</f>
        <v/>
      </c>
      <c r="Q947" t="str">
        <f>IF($A947="","",IF(OR($E947="INFRUCTUEUX",$E947="ANNULE"),$A947&amp;"|"&amp;(COUNTIFS($A$2:$A947,$A947,$E$2:$E947,"INFRUCTUEUX")+COUNTIFS($A$2:$A947,$A947,$E$2:$E947,"ANNULE")),""))</f>
        <v/>
      </c>
    </row>
    <row r="948" spans="1:17" x14ac:dyDescent="0.25">
      <c r="A948" t="str">
        <f>IF(ISBLANK('ENGAGEMENTS 2026'!C949),"",IF('ENGAGEMENTS 2026'!C949="DTSI","DCT",'ENGAGEMENTS 2026'!C949))</f>
        <v/>
      </c>
      <c r="B948" t="str">
        <f>IF(ISBLANK('ENGAGEMENTS 2026'!C949),"",'ENGAGEMENTS 2026'!D949)</f>
        <v/>
      </c>
      <c r="C948" t="str">
        <f>IF(ISBLANK('ENGAGEMENTS 2026'!C949),"",'ENGAGEMENTS 2026'!E949)</f>
        <v/>
      </c>
      <c r="D948" t="str">
        <f>IF(ISBLANK('ENGAGEMENTS 2026'!C949),"",'ENGAGEMENTS 2026'!G949)</f>
        <v/>
      </c>
      <c r="E948" t="str">
        <f>IF(ISBLANK('ENGAGEMENTS 2026'!C949),"",'ENGAGEMENTS 2026'!I949)</f>
        <v/>
      </c>
      <c r="F948" t="str">
        <f>IF(ISBLANK('ENGAGEMENTS 2026'!C949),"",'ENGAGEMENTS 2026'!J949)</f>
        <v/>
      </c>
      <c r="G948" t="str">
        <f>IF(ISBLANK('ENGAGEMENTS 2026'!C949),"",'ENGAGEMENTS 2026'!M949)</f>
        <v/>
      </c>
      <c r="H948" t="str">
        <f>IF(ISBLANK('ENGAGEMENTS 2026'!C949),"",'ENGAGEMENTS 2026'!AF949)</f>
        <v/>
      </c>
      <c r="I948" t="str">
        <f>IF(ISBLANK('ENGAGEMENTS 2026'!C949),"",'ENGAGEMENTS 2026'!H949)</f>
        <v/>
      </c>
      <c r="J948" s="72" t="str">
        <f>IF(ISBLANK('ENGAGEMENTS 2026'!C949),"",IF(AND(OR($E948="INFRUCTUEUX",$E948="ANNULE"),$C948="AOO-M"),'ENGAGEMENTS 2026'!P949,IF($H948="EN COURS DE PREENGAGEMENT",'ENGAGEMENTS 2026'!O949,IF($H948="PREENGAGE",IF($E948="ATTRIBUE",'ENGAGEMENTS 2026'!AE949,'ENGAGEMENTS 2026'!O949),'ENGAGEMENTS 2026'!AE949))))</f>
        <v/>
      </c>
      <c r="K948" s="97" t="str">
        <f>IF(ISBLANK('ENGAGEMENTS 2026'!W949),"",'ENGAGEMENTS 2026'!W949)</f>
        <v/>
      </c>
      <c r="L948" s="73" t="str">
        <f t="shared" ca="1" si="28"/>
        <v/>
      </c>
      <c r="M948" t="str">
        <f t="shared" si="29"/>
        <v/>
      </c>
      <c r="N948" t="str">
        <f>IF(ISBLANK('ENGAGEMENTS 2026'!C949),"",'ENGAGEMENTS 2026'!L949)</f>
        <v/>
      </c>
      <c r="O948" t="str">
        <f>IF(ISBLANK('ENGAGEMENTS 2026'!C949),"",'ENGAGEMENTS 2026'!M949)</f>
        <v/>
      </c>
      <c r="P948" t="str">
        <f>IF(ISBLANK('ENGAGEMENTS 2026'!C949),"",'ENGAGEMENTS 2026'!K949)</f>
        <v/>
      </c>
      <c r="Q948" t="str">
        <f>IF($A948="","",IF(OR($E948="INFRUCTUEUX",$E948="ANNULE"),$A948&amp;"|"&amp;(COUNTIFS($A$2:$A948,$A948,$E$2:$E948,"INFRUCTUEUX")+COUNTIFS($A$2:$A948,$A948,$E$2:$E948,"ANNULE")),""))</f>
        <v/>
      </c>
    </row>
    <row r="949" spans="1:17" x14ac:dyDescent="0.25">
      <c r="A949" t="str">
        <f>IF(ISBLANK('ENGAGEMENTS 2026'!C950),"",IF('ENGAGEMENTS 2026'!C950="DTSI","DCT",'ENGAGEMENTS 2026'!C950))</f>
        <v/>
      </c>
      <c r="B949" t="str">
        <f>IF(ISBLANK('ENGAGEMENTS 2026'!C950),"",'ENGAGEMENTS 2026'!D950)</f>
        <v/>
      </c>
      <c r="C949" t="str">
        <f>IF(ISBLANK('ENGAGEMENTS 2026'!C950),"",'ENGAGEMENTS 2026'!E950)</f>
        <v/>
      </c>
      <c r="D949" t="str">
        <f>IF(ISBLANK('ENGAGEMENTS 2026'!C950),"",'ENGAGEMENTS 2026'!G950)</f>
        <v/>
      </c>
      <c r="E949" t="str">
        <f>IF(ISBLANK('ENGAGEMENTS 2026'!C950),"",'ENGAGEMENTS 2026'!I950)</f>
        <v/>
      </c>
      <c r="F949" t="str">
        <f>IF(ISBLANK('ENGAGEMENTS 2026'!C950),"",'ENGAGEMENTS 2026'!J950)</f>
        <v/>
      </c>
      <c r="G949" t="str">
        <f>IF(ISBLANK('ENGAGEMENTS 2026'!C950),"",'ENGAGEMENTS 2026'!M950)</f>
        <v/>
      </c>
      <c r="H949" t="str">
        <f>IF(ISBLANK('ENGAGEMENTS 2026'!C950),"",'ENGAGEMENTS 2026'!AF950)</f>
        <v/>
      </c>
      <c r="I949" t="str">
        <f>IF(ISBLANK('ENGAGEMENTS 2026'!C950),"",'ENGAGEMENTS 2026'!H950)</f>
        <v/>
      </c>
      <c r="J949" s="72" t="str">
        <f>IF(ISBLANK('ENGAGEMENTS 2026'!C950),"",IF(AND(OR($E949="INFRUCTUEUX",$E949="ANNULE"),$C949="AOO-M"),'ENGAGEMENTS 2026'!P950,IF($H949="EN COURS DE PREENGAGEMENT",'ENGAGEMENTS 2026'!O950,IF($H949="PREENGAGE",IF($E949="ATTRIBUE",'ENGAGEMENTS 2026'!AE950,'ENGAGEMENTS 2026'!O950),'ENGAGEMENTS 2026'!AE950))))</f>
        <v/>
      </c>
      <c r="K949" s="97" t="str">
        <f>IF(ISBLANK('ENGAGEMENTS 2026'!W950),"",'ENGAGEMENTS 2026'!W950)</f>
        <v/>
      </c>
      <c r="L949" s="73" t="str">
        <f t="shared" ca="1" si="28"/>
        <v/>
      </c>
      <c r="M949" t="str">
        <f t="shared" si="29"/>
        <v/>
      </c>
      <c r="N949" t="str">
        <f>IF(ISBLANK('ENGAGEMENTS 2026'!C950),"",'ENGAGEMENTS 2026'!L950)</f>
        <v/>
      </c>
      <c r="O949" t="str">
        <f>IF(ISBLANK('ENGAGEMENTS 2026'!C950),"",'ENGAGEMENTS 2026'!M950)</f>
        <v/>
      </c>
      <c r="P949" t="str">
        <f>IF(ISBLANK('ENGAGEMENTS 2026'!C950),"",'ENGAGEMENTS 2026'!K950)</f>
        <v/>
      </c>
      <c r="Q949" t="str">
        <f>IF($A949="","",IF(OR($E949="INFRUCTUEUX",$E949="ANNULE"),$A949&amp;"|"&amp;(COUNTIFS($A$2:$A949,$A949,$E$2:$E949,"INFRUCTUEUX")+COUNTIFS($A$2:$A949,$A949,$E$2:$E949,"ANNULE")),""))</f>
        <v/>
      </c>
    </row>
    <row r="950" spans="1:17" x14ac:dyDescent="0.25">
      <c r="A950" t="str">
        <f>IF(ISBLANK('ENGAGEMENTS 2026'!C951),"",IF('ENGAGEMENTS 2026'!C951="DTSI","DCT",'ENGAGEMENTS 2026'!C951))</f>
        <v/>
      </c>
      <c r="B950" t="str">
        <f>IF(ISBLANK('ENGAGEMENTS 2026'!C951),"",'ENGAGEMENTS 2026'!D951)</f>
        <v/>
      </c>
      <c r="C950" t="str">
        <f>IF(ISBLANK('ENGAGEMENTS 2026'!C951),"",'ENGAGEMENTS 2026'!E951)</f>
        <v/>
      </c>
      <c r="D950" t="str">
        <f>IF(ISBLANK('ENGAGEMENTS 2026'!C951),"",'ENGAGEMENTS 2026'!G951)</f>
        <v/>
      </c>
      <c r="E950" t="str">
        <f>IF(ISBLANK('ENGAGEMENTS 2026'!C951),"",'ENGAGEMENTS 2026'!I951)</f>
        <v/>
      </c>
      <c r="F950" t="str">
        <f>IF(ISBLANK('ENGAGEMENTS 2026'!C951),"",'ENGAGEMENTS 2026'!J951)</f>
        <v/>
      </c>
      <c r="G950" t="str">
        <f>IF(ISBLANK('ENGAGEMENTS 2026'!C951),"",'ENGAGEMENTS 2026'!M951)</f>
        <v/>
      </c>
      <c r="H950" t="str">
        <f>IF(ISBLANK('ENGAGEMENTS 2026'!C951),"",'ENGAGEMENTS 2026'!AF951)</f>
        <v/>
      </c>
      <c r="I950" t="str">
        <f>IF(ISBLANK('ENGAGEMENTS 2026'!C951),"",'ENGAGEMENTS 2026'!H951)</f>
        <v/>
      </c>
      <c r="J950" s="72" t="str">
        <f>IF(ISBLANK('ENGAGEMENTS 2026'!C951),"",IF(AND(OR($E950="INFRUCTUEUX",$E950="ANNULE"),$C950="AOO-M"),'ENGAGEMENTS 2026'!P951,IF($H950="EN COURS DE PREENGAGEMENT",'ENGAGEMENTS 2026'!O951,IF($H950="PREENGAGE",IF($E950="ATTRIBUE",'ENGAGEMENTS 2026'!AE951,'ENGAGEMENTS 2026'!O951),'ENGAGEMENTS 2026'!AE951))))</f>
        <v/>
      </c>
      <c r="K950" s="97" t="str">
        <f>IF(ISBLANK('ENGAGEMENTS 2026'!W951),"",'ENGAGEMENTS 2026'!W951)</f>
        <v/>
      </c>
      <c r="L950" s="73" t="str">
        <f t="shared" ca="1" si="28"/>
        <v/>
      </c>
      <c r="M950" t="str">
        <f t="shared" si="29"/>
        <v/>
      </c>
      <c r="N950" t="str">
        <f>IF(ISBLANK('ENGAGEMENTS 2026'!C951),"",'ENGAGEMENTS 2026'!L951)</f>
        <v/>
      </c>
      <c r="O950" t="str">
        <f>IF(ISBLANK('ENGAGEMENTS 2026'!C951),"",'ENGAGEMENTS 2026'!M951)</f>
        <v/>
      </c>
      <c r="P950" t="str">
        <f>IF(ISBLANK('ENGAGEMENTS 2026'!C951),"",'ENGAGEMENTS 2026'!K951)</f>
        <v/>
      </c>
      <c r="Q950" t="str">
        <f>IF($A950="","",IF(OR($E950="INFRUCTUEUX",$E950="ANNULE"),$A950&amp;"|"&amp;(COUNTIFS($A$2:$A950,$A950,$E$2:$E950,"INFRUCTUEUX")+COUNTIFS($A$2:$A950,$A950,$E$2:$E950,"ANNULE")),""))</f>
        <v/>
      </c>
    </row>
    <row r="951" spans="1:17" x14ac:dyDescent="0.25">
      <c r="A951" t="str">
        <f>IF(ISBLANK('ENGAGEMENTS 2026'!C952),"",IF('ENGAGEMENTS 2026'!C952="DTSI","DCT",'ENGAGEMENTS 2026'!C952))</f>
        <v/>
      </c>
      <c r="B951" t="str">
        <f>IF(ISBLANK('ENGAGEMENTS 2026'!C952),"",'ENGAGEMENTS 2026'!D952)</f>
        <v/>
      </c>
      <c r="C951" t="str">
        <f>IF(ISBLANK('ENGAGEMENTS 2026'!C952),"",'ENGAGEMENTS 2026'!E952)</f>
        <v/>
      </c>
      <c r="D951" t="str">
        <f>IF(ISBLANK('ENGAGEMENTS 2026'!C952),"",'ENGAGEMENTS 2026'!G952)</f>
        <v/>
      </c>
      <c r="E951" t="str">
        <f>IF(ISBLANK('ENGAGEMENTS 2026'!C952),"",'ENGAGEMENTS 2026'!I952)</f>
        <v/>
      </c>
      <c r="F951" t="str">
        <f>IF(ISBLANK('ENGAGEMENTS 2026'!C952),"",'ENGAGEMENTS 2026'!J952)</f>
        <v/>
      </c>
      <c r="G951" t="str">
        <f>IF(ISBLANK('ENGAGEMENTS 2026'!C952),"",'ENGAGEMENTS 2026'!M952)</f>
        <v/>
      </c>
      <c r="H951" t="str">
        <f>IF(ISBLANK('ENGAGEMENTS 2026'!C952),"",'ENGAGEMENTS 2026'!AF952)</f>
        <v/>
      </c>
      <c r="I951" t="str">
        <f>IF(ISBLANK('ENGAGEMENTS 2026'!C952),"",'ENGAGEMENTS 2026'!H952)</f>
        <v/>
      </c>
      <c r="J951" s="72" t="str">
        <f>IF(ISBLANK('ENGAGEMENTS 2026'!C952),"",IF(AND(OR($E951="INFRUCTUEUX",$E951="ANNULE"),$C951="AOO-M"),'ENGAGEMENTS 2026'!P952,IF($H951="EN COURS DE PREENGAGEMENT",'ENGAGEMENTS 2026'!O952,IF($H951="PREENGAGE",IF($E951="ATTRIBUE",'ENGAGEMENTS 2026'!AE952,'ENGAGEMENTS 2026'!O952),'ENGAGEMENTS 2026'!AE952))))</f>
        <v/>
      </c>
      <c r="K951" s="97" t="str">
        <f>IF(ISBLANK('ENGAGEMENTS 2026'!W952),"",'ENGAGEMENTS 2026'!W952)</f>
        <v/>
      </c>
      <c r="L951" s="73" t="str">
        <f t="shared" ca="1" si="28"/>
        <v/>
      </c>
      <c r="M951" t="str">
        <f t="shared" si="29"/>
        <v/>
      </c>
      <c r="N951" t="str">
        <f>IF(ISBLANK('ENGAGEMENTS 2026'!C952),"",'ENGAGEMENTS 2026'!L952)</f>
        <v/>
      </c>
      <c r="O951" t="str">
        <f>IF(ISBLANK('ENGAGEMENTS 2026'!C952),"",'ENGAGEMENTS 2026'!M952)</f>
        <v/>
      </c>
      <c r="P951" t="str">
        <f>IF(ISBLANK('ENGAGEMENTS 2026'!C952),"",'ENGAGEMENTS 2026'!K952)</f>
        <v/>
      </c>
      <c r="Q951" t="str">
        <f>IF($A951="","",IF(OR($E951="INFRUCTUEUX",$E951="ANNULE"),$A951&amp;"|"&amp;(COUNTIFS($A$2:$A951,$A951,$E$2:$E951,"INFRUCTUEUX")+COUNTIFS($A$2:$A951,$A951,$E$2:$E951,"ANNULE")),""))</f>
        <v/>
      </c>
    </row>
    <row r="952" spans="1:17" x14ac:dyDescent="0.25">
      <c r="A952" t="str">
        <f>IF(ISBLANK('ENGAGEMENTS 2026'!C953),"",IF('ENGAGEMENTS 2026'!C953="DTSI","DCT",'ENGAGEMENTS 2026'!C953))</f>
        <v/>
      </c>
      <c r="B952" t="str">
        <f>IF(ISBLANK('ENGAGEMENTS 2026'!C953),"",'ENGAGEMENTS 2026'!D953)</f>
        <v/>
      </c>
      <c r="C952" t="str">
        <f>IF(ISBLANK('ENGAGEMENTS 2026'!C953),"",'ENGAGEMENTS 2026'!E953)</f>
        <v/>
      </c>
      <c r="D952" t="str">
        <f>IF(ISBLANK('ENGAGEMENTS 2026'!C953),"",'ENGAGEMENTS 2026'!G953)</f>
        <v/>
      </c>
      <c r="E952" t="str">
        <f>IF(ISBLANK('ENGAGEMENTS 2026'!C953),"",'ENGAGEMENTS 2026'!I953)</f>
        <v/>
      </c>
      <c r="F952" t="str">
        <f>IF(ISBLANK('ENGAGEMENTS 2026'!C953),"",'ENGAGEMENTS 2026'!J953)</f>
        <v/>
      </c>
      <c r="G952" t="str">
        <f>IF(ISBLANK('ENGAGEMENTS 2026'!C953),"",'ENGAGEMENTS 2026'!M953)</f>
        <v/>
      </c>
      <c r="H952" t="str">
        <f>IF(ISBLANK('ENGAGEMENTS 2026'!C953),"",'ENGAGEMENTS 2026'!AF953)</f>
        <v/>
      </c>
      <c r="I952" t="str">
        <f>IF(ISBLANK('ENGAGEMENTS 2026'!C953),"",'ENGAGEMENTS 2026'!H953)</f>
        <v/>
      </c>
      <c r="J952" s="72" t="str">
        <f>IF(ISBLANK('ENGAGEMENTS 2026'!C953),"",IF(AND(OR($E952="INFRUCTUEUX",$E952="ANNULE"),$C952="AOO-M"),'ENGAGEMENTS 2026'!P953,IF($H952="EN COURS DE PREENGAGEMENT",'ENGAGEMENTS 2026'!O953,IF($H952="PREENGAGE",IF($E952="ATTRIBUE",'ENGAGEMENTS 2026'!AE953,'ENGAGEMENTS 2026'!O953),'ENGAGEMENTS 2026'!AE953))))</f>
        <v/>
      </c>
      <c r="K952" s="97" t="str">
        <f>IF(ISBLANK('ENGAGEMENTS 2026'!W953),"",'ENGAGEMENTS 2026'!W953)</f>
        <v/>
      </c>
      <c r="L952" s="73" t="str">
        <f t="shared" ca="1" si="28"/>
        <v/>
      </c>
      <c r="M952" t="str">
        <f t="shared" si="29"/>
        <v/>
      </c>
      <c r="N952" t="str">
        <f>IF(ISBLANK('ENGAGEMENTS 2026'!C953),"",'ENGAGEMENTS 2026'!L953)</f>
        <v/>
      </c>
      <c r="O952" t="str">
        <f>IF(ISBLANK('ENGAGEMENTS 2026'!C953),"",'ENGAGEMENTS 2026'!M953)</f>
        <v/>
      </c>
      <c r="P952" t="str">
        <f>IF(ISBLANK('ENGAGEMENTS 2026'!C953),"",'ENGAGEMENTS 2026'!K953)</f>
        <v/>
      </c>
      <c r="Q952" t="str">
        <f>IF($A952="","",IF(OR($E952="INFRUCTUEUX",$E952="ANNULE"),$A952&amp;"|"&amp;(COUNTIFS($A$2:$A952,$A952,$E$2:$E952,"INFRUCTUEUX")+COUNTIFS($A$2:$A952,$A952,$E$2:$E952,"ANNULE")),""))</f>
        <v/>
      </c>
    </row>
    <row r="953" spans="1:17" x14ac:dyDescent="0.25">
      <c r="A953" t="str">
        <f>IF(ISBLANK('ENGAGEMENTS 2026'!C954),"",IF('ENGAGEMENTS 2026'!C954="DTSI","DCT",'ENGAGEMENTS 2026'!C954))</f>
        <v/>
      </c>
      <c r="B953" t="str">
        <f>IF(ISBLANK('ENGAGEMENTS 2026'!C954),"",'ENGAGEMENTS 2026'!D954)</f>
        <v/>
      </c>
      <c r="C953" t="str">
        <f>IF(ISBLANK('ENGAGEMENTS 2026'!C954),"",'ENGAGEMENTS 2026'!E954)</f>
        <v/>
      </c>
      <c r="D953" t="str">
        <f>IF(ISBLANK('ENGAGEMENTS 2026'!C954),"",'ENGAGEMENTS 2026'!G954)</f>
        <v/>
      </c>
      <c r="E953" t="str">
        <f>IF(ISBLANK('ENGAGEMENTS 2026'!C954),"",'ENGAGEMENTS 2026'!I954)</f>
        <v/>
      </c>
      <c r="F953" t="str">
        <f>IF(ISBLANK('ENGAGEMENTS 2026'!C954),"",'ENGAGEMENTS 2026'!J954)</f>
        <v/>
      </c>
      <c r="G953" t="str">
        <f>IF(ISBLANK('ENGAGEMENTS 2026'!C954),"",'ENGAGEMENTS 2026'!M954)</f>
        <v/>
      </c>
      <c r="H953" t="str">
        <f>IF(ISBLANK('ENGAGEMENTS 2026'!C954),"",'ENGAGEMENTS 2026'!AF954)</f>
        <v/>
      </c>
      <c r="I953" t="str">
        <f>IF(ISBLANK('ENGAGEMENTS 2026'!C954),"",'ENGAGEMENTS 2026'!H954)</f>
        <v/>
      </c>
      <c r="J953" s="72" t="str">
        <f>IF(ISBLANK('ENGAGEMENTS 2026'!C954),"",IF(AND(OR($E953="INFRUCTUEUX",$E953="ANNULE"),$C953="AOO-M"),'ENGAGEMENTS 2026'!P954,IF($H953="EN COURS DE PREENGAGEMENT",'ENGAGEMENTS 2026'!O954,IF($H953="PREENGAGE",IF($E953="ATTRIBUE",'ENGAGEMENTS 2026'!AE954,'ENGAGEMENTS 2026'!O954),'ENGAGEMENTS 2026'!AE954))))</f>
        <v/>
      </c>
      <c r="K953" s="97" t="str">
        <f>IF(ISBLANK('ENGAGEMENTS 2026'!W954),"",'ENGAGEMENTS 2026'!W954)</f>
        <v/>
      </c>
      <c r="L953" s="73" t="str">
        <f t="shared" ca="1" si="28"/>
        <v/>
      </c>
      <c r="M953" t="str">
        <f t="shared" si="29"/>
        <v/>
      </c>
      <c r="N953" t="str">
        <f>IF(ISBLANK('ENGAGEMENTS 2026'!C954),"",'ENGAGEMENTS 2026'!L954)</f>
        <v/>
      </c>
      <c r="O953" t="str">
        <f>IF(ISBLANK('ENGAGEMENTS 2026'!C954),"",'ENGAGEMENTS 2026'!M954)</f>
        <v/>
      </c>
      <c r="P953" t="str">
        <f>IF(ISBLANK('ENGAGEMENTS 2026'!C954),"",'ENGAGEMENTS 2026'!K954)</f>
        <v/>
      </c>
      <c r="Q953" t="str">
        <f>IF($A953="","",IF(OR($E953="INFRUCTUEUX",$E953="ANNULE"),$A953&amp;"|"&amp;(COUNTIFS($A$2:$A953,$A953,$E$2:$E953,"INFRUCTUEUX")+COUNTIFS($A$2:$A953,$A953,$E$2:$E953,"ANNULE")),""))</f>
        <v/>
      </c>
    </row>
    <row r="954" spans="1:17" x14ac:dyDescent="0.25">
      <c r="A954" t="str">
        <f>IF(ISBLANK('ENGAGEMENTS 2026'!C955),"",IF('ENGAGEMENTS 2026'!C955="DTSI","DCT",'ENGAGEMENTS 2026'!C955))</f>
        <v/>
      </c>
      <c r="B954" t="str">
        <f>IF(ISBLANK('ENGAGEMENTS 2026'!C955),"",'ENGAGEMENTS 2026'!D955)</f>
        <v/>
      </c>
      <c r="C954" t="str">
        <f>IF(ISBLANK('ENGAGEMENTS 2026'!C955),"",'ENGAGEMENTS 2026'!E955)</f>
        <v/>
      </c>
      <c r="D954" t="str">
        <f>IF(ISBLANK('ENGAGEMENTS 2026'!C955),"",'ENGAGEMENTS 2026'!G955)</f>
        <v/>
      </c>
      <c r="E954" t="str">
        <f>IF(ISBLANK('ENGAGEMENTS 2026'!C955),"",'ENGAGEMENTS 2026'!I955)</f>
        <v/>
      </c>
      <c r="F954" t="str">
        <f>IF(ISBLANK('ENGAGEMENTS 2026'!C955),"",'ENGAGEMENTS 2026'!J955)</f>
        <v/>
      </c>
      <c r="G954" t="str">
        <f>IF(ISBLANK('ENGAGEMENTS 2026'!C955),"",'ENGAGEMENTS 2026'!M955)</f>
        <v/>
      </c>
      <c r="H954" t="str">
        <f>IF(ISBLANK('ENGAGEMENTS 2026'!C955),"",'ENGAGEMENTS 2026'!AF955)</f>
        <v/>
      </c>
      <c r="I954" t="str">
        <f>IF(ISBLANK('ENGAGEMENTS 2026'!C955),"",'ENGAGEMENTS 2026'!H955)</f>
        <v/>
      </c>
      <c r="J954" s="72" t="str">
        <f>IF(ISBLANK('ENGAGEMENTS 2026'!C955),"",IF(AND(OR($E954="INFRUCTUEUX",$E954="ANNULE"),$C954="AOO-M"),'ENGAGEMENTS 2026'!P955,IF($H954="EN COURS DE PREENGAGEMENT",'ENGAGEMENTS 2026'!O955,IF($H954="PREENGAGE",IF($E954="ATTRIBUE",'ENGAGEMENTS 2026'!AE955,'ENGAGEMENTS 2026'!O955),'ENGAGEMENTS 2026'!AE955))))</f>
        <v/>
      </c>
      <c r="K954" s="97" t="str">
        <f>IF(ISBLANK('ENGAGEMENTS 2026'!W955),"",'ENGAGEMENTS 2026'!W955)</f>
        <v/>
      </c>
      <c r="L954" s="73" t="str">
        <f t="shared" ca="1" si="28"/>
        <v/>
      </c>
      <c r="M954" t="str">
        <f t="shared" si="29"/>
        <v/>
      </c>
      <c r="N954" t="str">
        <f>IF(ISBLANK('ENGAGEMENTS 2026'!C955),"",'ENGAGEMENTS 2026'!L955)</f>
        <v/>
      </c>
      <c r="O954" t="str">
        <f>IF(ISBLANK('ENGAGEMENTS 2026'!C955),"",'ENGAGEMENTS 2026'!M955)</f>
        <v/>
      </c>
      <c r="P954" t="str">
        <f>IF(ISBLANK('ENGAGEMENTS 2026'!C955),"",'ENGAGEMENTS 2026'!K955)</f>
        <v/>
      </c>
      <c r="Q954" t="str">
        <f>IF($A954="","",IF(OR($E954="INFRUCTUEUX",$E954="ANNULE"),$A954&amp;"|"&amp;(COUNTIFS($A$2:$A954,$A954,$E$2:$E954,"INFRUCTUEUX")+COUNTIFS($A$2:$A954,$A954,$E$2:$E954,"ANNULE")),""))</f>
        <v/>
      </c>
    </row>
    <row r="955" spans="1:17" x14ac:dyDescent="0.25">
      <c r="A955" t="str">
        <f>IF(ISBLANK('ENGAGEMENTS 2026'!C956),"",IF('ENGAGEMENTS 2026'!C956="DTSI","DCT",'ENGAGEMENTS 2026'!C956))</f>
        <v/>
      </c>
      <c r="B955" t="str">
        <f>IF(ISBLANK('ENGAGEMENTS 2026'!C956),"",'ENGAGEMENTS 2026'!D956)</f>
        <v/>
      </c>
      <c r="C955" t="str">
        <f>IF(ISBLANK('ENGAGEMENTS 2026'!C956),"",'ENGAGEMENTS 2026'!E956)</f>
        <v/>
      </c>
      <c r="D955" t="str">
        <f>IF(ISBLANK('ENGAGEMENTS 2026'!C956),"",'ENGAGEMENTS 2026'!G956)</f>
        <v/>
      </c>
      <c r="E955" t="str">
        <f>IF(ISBLANK('ENGAGEMENTS 2026'!C956),"",'ENGAGEMENTS 2026'!I956)</f>
        <v/>
      </c>
      <c r="F955" t="str">
        <f>IF(ISBLANK('ENGAGEMENTS 2026'!C956),"",'ENGAGEMENTS 2026'!J956)</f>
        <v/>
      </c>
      <c r="G955" t="str">
        <f>IF(ISBLANK('ENGAGEMENTS 2026'!C956),"",'ENGAGEMENTS 2026'!M956)</f>
        <v/>
      </c>
      <c r="H955" t="str">
        <f>IF(ISBLANK('ENGAGEMENTS 2026'!C956),"",'ENGAGEMENTS 2026'!AF956)</f>
        <v/>
      </c>
      <c r="I955" t="str">
        <f>IF(ISBLANK('ENGAGEMENTS 2026'!C956),"",'ENGAGEMENTS 2026'!H956)</f>
        <v/>
      </c>
      <c r="J955" s="72" t="str">
        <f>IF(ISBLANK('ENGAGEMENTS 2026'!C956),"",IF(AND(OR($E955="INFRUCTUEUX",$E955="ANNULE"),$C955="AOO-M"),'ENGAGEMENTS 2026'!P956,IF($H955="EN COURS DE PREENGAGEMENT",'ENGAGEMENTS 2026'!O956,IF($H955="PREENGAGE",IF($E955="ATTRIBUE",'ENGAGEMENTS 2026'!AE956,'ENGAGEMENTS 2026'!O956),'ENGAGEMENTS 2026'!AE956))))</f>
        <v/>
      </c>
      <c r="K955" s="97" t="str">
        <f>IF(ISBLANK('ENGAGEMENTS 2026'!W956),"",'ENGAGEMENTS 2026'!W956)</f>
        <v/>
      </c>
      <c r="L955" s="73" t="str">
        <f t="shared" ca="1" si="28"/>
        <v/>
      </c>
      <c r="M955" t="str">
        <f t="shared" si="29"/>
        <v/>
      </c>
      <c r="N955" t="str">
        <f>IF(ISBLANK('ENGAGEMENTS 2026'!C956),"",'ENGAGEMENTS 2026'!L956)</f>
        <v/>
      </c>
      <c r="O955" t="str">
        <f>IF(ISBLANK('ENGAGEMENTS 2026'!C956),"",'ENGAGEMENTS 2026'!M956)</f>
        <v/>
      </c>
      <c r="P955" t="str">
        <f>IF(ISBLANK('ENGAGEMENTS 2026'!C956),"",'ENGAGEMENTS 2026'!K956)</f>
        <v/>
      </c>
      <c r="Q955" t="str">
        <f>IF($A955="","",IF(OR($E955="INFRUCTUEUX",$E955="ANNULE"),$A955&amp;"|"&amp;(COUNTIFS($A$2:$A955,$A955,$E$2:$E955,"INFRUCTUEUX")+COUNTIFS($A$2:$A955,$A955,$E$2:$E955,"ANNULE")),""))</f>
        <v/>
      </c>
    </row>
    <row r="956" spans="1:17" x14ac:dyDescent="0.25">
      <c r="A956" t="str">
        <f>IF(ISBLANK('ENGAGEMENTS 2026'!C957),"",IF('ENGAGEMENTS 2026'!C957="DTSI","DCT",'ENGAGEMENTS 2026'!C957))</f>
        <v/>
      </c>
      <c r="B956" t="str">
        <f>IF(ISBLANK('ENGAGEMENTS 2026'!C957),"",'ENGAGEMENTS 2026'!D957)</f>
        <v/>
      </c>
      <c r="C956" t="str">
        <f>IF(ISBLANK('ENGAGEMENTS 2026'!C957),"",'ENGAGEMENTS 2026'!E957)</f>
        <v/>
      </c>
      <c r="D956" t="str">
        <f>IF(ISBLANK('ENGAGEMENTS 2026'!C957),"",'ENGAGEMENTS 2026'!G957)</f>
        <v/>
      </c>
      <c r="E956" t="str">
        <f>IF(ISBLANK('ENGAGEMENTS 2026'!C957),"",'ENGAGEMENTS 2026'!I957)</f>
        <v/>
      </c>
      <c r="F956" t="str">
        <f>IF(ISBLANK('ENGAGEMENTS 2026'!C957),"",'ENGAGEMENTS 2026'!J957)</f>
        <v/>
      </c>
      <c r="G956" t="str">
        <f>IF(ISBLANK('ENGAGEMENTS 2026'!C957),"",'ENGAGEMENTS 2026'!M957)</f>
        <v/>
      </c>
      <c r="H956" t="str">
        <f>IF(ISBLANK('ENGAGEMENTS 2026'!C957),"",'ENGAGEMENTS 2026'!AF957)</f>
        <v/>
      </c>
      <c r="I956" t="str">
        <f>IF(ISBLANK('ENGAGEMENTS 2026'!C957),"",'ENGAGEMENTS 2026'!H957)</f>
        <v/>
      </c>
      <c r="J956" s="72" t="str">
        <f>IF(ISBLANK('ENGAGEMENTS 2026'!C957),"",IF(AND(OR($E956="INFRUCTUEUX",$E956="ANNULE"),$C956="AOO-M"),'ENGAGEMENTS 2026'!P957,IF($H956="EN COURS DE PREENGAGEMENT",'ENGAGEMENTS 2026'!O957,IF($H956="PREENGAGE",IF($E956="ATTRIBUE",'ENGAGEMENTS 2026'!AE957,'ENGAGEMENTS 2026'!O957),'ENGAGEMENTS 2026'!AE957))))</f>
        <v/>
      </c>
      <c r="K956" s="97" t="str">
        <f>IF(ISBLANK('ENGAGEMENTS 2026'!W957),"",'ENGAGEMENTS 2026'!W957)</f>
        <v/>
      </c>
      <c r="L956" s="73" t="str">
        <f t="shared" ca="1" si="28"/>
        <v/>
      </c>
      <c r="M956" t="str">
        <f t="shared" si="29"/>
        <v/>
      </c>
      <c r="N956" t="str">
        <f>IF(ISBLANK('ENGAGEMENTS 2026'!C957),"",'ENGAGEMENTS 2026'!L957)</f>
        <v/>
      </c>
      <c r="O956" t="str">
        <f>IF(ISBLANK('ENGAGEMENTS 2026'!C957),"",'ENGAGEMENTS 2026'!M957)</f>
        <v/>
      </c>
      <c r="P956" t="str">
        <f>IF(ISBLANK('ENGAGEMENTS 2026'!C957),"",'ENGAGEMENTS 2026'!K957)</f>
        <v/>
      </c>
      <c r="Q956" t="str">
        <f>IF($A956="","",IF(OR($E956="INFRUCTUEUX",$E956="ANNULE"),$A956&amp;"|"&amp;(COUNTIFS($A$2:$A956,$A956,$E$2:$E956,"INFRUCTUEUX")+COUNTIFS($A$2:$A956,$A956,$E$2:$E956,"ANNULE")),""))</f>
        <v/>
      </c>
    </row>
    <row r="957" spans="1:17" x14ac:dyDescent="0.25">
      <c r="A957" t="str">
        <f>IF(ISBLANK('ENGAGEMENTS 2026'!C958),"",IF('ENGAGEMENTS 2026'!C958="DTSI","DCT",'ENGAGEMENTS 2026'!C958))</f>
        <v/>
      </c>
      <c r="B957" t="str">
        <f>IF(ISBLANK('ENGAGEMENTS 2026'!C958),"",'ENGAGEMENTS 2026'!D958)</f>
        <v/>
      </c>
      <c r="C957" t="str">
        <f>IF(ISBLANK('ENGAGEMENTS 2026'!C958),"",'ENGAGEMENTS 2026'!E958)</f>
        <v/>
      </c>
      <c r="D957" t="str">
        <f>IF(ISBLANK('ENGAGEMENTS 2026'!C958),"",'ENGAGEMENTS 2026'!G958)</f>
        <v/>
      </c>
      <c r="E957" t="str">
        <f>IF(ISBLANK('ENGAGEMENTS 2026'!C958),"",'ENGAGEMENTS 2026'!I958)</f>
        <v/>
      </c>
      <c r="F957" t="str">
        <f>IF(ISBLANK('ENGAGEMENTS 2026'!C958),"",'ENGAGEMENTS 2026'!J958)</f>
        <v/>
      </c>
      <c r="G957" t="str">
        <f>IF(ISBLANK('ENGAGEMENTS 2026'!C958),"",'ENGAGEMENTS 2026'!M958)</f>
        <v/>
      </c>
      <c r="H957" t="str">
        <f>IF(ISBLANK('ENGAGEMENTS 2026'!C958),"",'ENGAGEMENTS 2026'!AF958)</f>
        <v/>
      </c>
      <c r="I957" t="str">
        <f>IF(ISBLANK('ENGAGEMENTS 2026'!C958),"",'ENGAGEMENTS 2026'!H958)</f>
        <v/>
      </c>
      <c r="J957" s="72" t="str">
        <f>IF(ISBLANK('ENGAGEMENTS 2026'!C958),"",IF(AND(OR($E957="INFRUCTUEUX",$E957="ANNULE"),$C957="AOO-M"),'ENGAGEMENTS 2026'!P958,IF($H957="EN COURS DE PREENGAGEMENT",'ENGAGEMENTS 2026'!O958,IF($H957="PREENGAGE",IF($E957="ATTRIBUE",'ENGAGEMENTS 2026'!AE958,'ENGAGEMENTS 2026'!O958),'ENGAGEMENTS 2026'!AE958))))</f>
        <v/>
      </c>
      <c r="K957" s="97" t="str">
        <f>IF(ISBLANK('ENGAGEMENTS 2026'!W958),"",'ENGAGEMENTS 2026'!W958)</f>
        <v/>
      </c>
      <c r="L957" s="73" t="str">
        <f t="shared" ca="1" si="28"/>
        <v/>
      </c>
      <c r="M957" t="str">
        <f t="shared" si="29"/>
        <v/>
      </c>
      <c r="N957" t="str">
        <f>IF(ISBLANK('ENGAGEMENTS 2026'!C958),"",'ENGAGEMENTS 2026'!L958)</f>
        <v/>
      </c>
      <c r="O957" t="str">
        <f>IF(ISBLANK('ENGAGEMENTS 2026'!C958),"",'ENGAGEMENTS 2026'!M958)</f>
        <v/>
      </c>
      <c r="P957" t="str">
        <f>IF(ISBLANK('ENGAGEMENTS 2026'!C958),"",'ENGAGEMENTS 2026'!K958)</f>
        <v/>
      </c>
      <c r="Q957" t="str">
        <f>IF($A957="","",IF(OR($E957="INFRUCTUEUX",$E957="ANNULE"),$A957&amp;"|"&amp;(COUNTIFS($A$2:$A957,$A957,$E$2:$E957,"INFRUCTUEUX")+COUNTIFS($A$2:$A957,$A957,$E$2:$E957,"ANNULE")),""))</f>
        <v/>
      </c>
    </row>
    <row r="958" spans="1:17" x14ac:dyDescent="0.25">
      <c r="A958" t="str">
        <f>IF(ISBLANK('ENGAGEMENTS 2026'!C959),"",IF('ENGAGEMENTS 2026'!C959="DTSI","DCT",'ENGAGEMENTS 2026'!C959))</f>
        <v/>
      </c>
      <c r="B958" t="str">
        <f>IF(ISBLANK('ENGAGEMENTS 2026'!C959),"",'ENGAGEMENTS 2026'!D959)</f>
        <v/>
      </c>
      <c r="C958" t="str">
        <f>IF(ISBLANK('ENGAGEMENTS 2026'!C959),"",'ENGAGEMENTS 2026'!E959)</f>
        <v/>
      </c>
      <c r="D958" t="str">
        <f>IF(ISBLANK('ENGAGEMENTS 2026'!C959),"",'ENGAGEMENTS 2026'!G959)</f>
        <v/>
      </c>
      <c r="E958" t="str">
        <f>IF(ISBLANK('ENGAGEMENTS 2026'!C959),"",'ENGAGEMENTS 2026'!I959)</f>
        <v/>
      </c>
      <c r="F958" t="str">
        <f>IF(ISBLANK('ENGAGEMENTS 2026'!C959),"",'ENGAGEMENTS 2026'!J959)</f>
        <v/>
      </c>
      <c r="G958" t="str">
        <f>IF(ISBLANK('ENGAGEMENTS 2026'!C959),"",'ENGAGEMENTS 2026'!M959)</f>
        <v/>
      </c>
      <c r="H958" t="str">
        <f>IF(ISBLANK('ENGAGEMENTS 2026'!C959),"",'ENGAGEMENTS 2026'!AF959)</f>
        <v/>
      </c>
      <c r="I958" t="str">
        <f>IF(ISBLANK('ENGAGEMENTS 2026'!C959),"",'ENGAGEMENTS 2026'!H959)</f>
        <v/>
      </c>
      <c r="J958" s="72" t="str">
        <f>IF(ISBLANK('ENGAGEMENTS 2026'!C959),"",IF(AND(OR($E958="INFRUCTUEUX",$E958="ANNULE"),$C958="AOO-M"),'ENGAGEMENTS 2026'!P959,IF($H958="EN COURS DE PREENGAGEMENT",'ENGAGEMENTS 2026'!O959,IF($H958="PREENGAGE",IF($E958="ATTRIBUE",'ENGAGEMENTS 2026'!AE959,'ENGAGEMENTS 2026'!O959),'ENGAGEMENTS 2026'!AE959))))</f>
        <v/>
      </c>
      <c r="K958" s="97" t="str">
        <f>IF(ISBLANK('ENGAGEMENTS 2026'!W959),"",'ENGAGEMENTS 2026'!W959)</f>
        <v/>
      </c>
      <c r="L958" s="73" t="str">
        <f t="shared" ca="1" si="28"/>
        <v/>
      </c>
      <c r="M958" t="str">
        <f t="shared" si="29"/>
        <v/>
      </c>
      <c r="N958" t="str">
        <f>IF(ISBLANK('ENGAGEMENTS 2026'!C959),"",'ENGAGEMENTS 2026'!L959)</f>
        <v/>
      </c>
      <c r="O958" t="str">
        <f>IF(ISBLANK('ENGAGEMENTS 2026'!C959),"",'ENGAGEMENTS 2026'!M959)</f>
        <v/>
      </c>
      <c r="P958" t="str">
        <f>IF(ISBLANK('ENGAGEMENTS 2026'!C959),"",'ENGAGEMENTS 2026'!K959)</f>
        <v/>
      </c>
      <c r="Q958" t="str">
        <f>IF($A958="","",IF(OR($E958="INFRUCTUEUX",$E958="ANNULE"),$A958&amp;"|"&amp;(COUNTIFS($A$2:$A958,$A958,$E$2:$E958,"INFRUCTUEUX")+COUNTIFS($A$2:$A958,$A958,$E$2:$E958,"ANNULE")),""))</f>
        <v/>
      </c>
    </row>
    <row r="959" spans="1:17" x14ac:dyDescent="0.25">
      <c r="A959" t="str">
        <f>IF(ISBLANK('ENGAGEMENTS 2026'!C960),"",IF('ENGAGEMENTS 2026'!C960="DTSI","DCT",'ENGAGEMENTS 2026'!C960))</f>
        <v/>
      </c>
      <c r="B959" t="str">
        <f>IF(ISBLANK('ENGAGEMENTS 2026'!C960),"",'ENGAGEMENTS 2026'!D960)</f>
        <v/>
      </c>
      <c r="C959" t="str">
        <f>IF(ISBLANK('ENGAGEMENTS 2026'!C960),"",'ENGAGEMENTS 2026'!E960)</f>
        <v/>
      </c>
      <c r="D959" t="str">
        <f>IF(ISBLANK('ENGAGEMENTS 2026'!C960),"",'ENGAGEMENTS 2026'!G960)</f>
        <v/>
      </c>
      <c r="E959" t="str">
        <f>IF(ISBLANK('ENGAGEMENTS 2026'!C960),"",'ENGAGEMENTS 2026'!I960)</f>
        <v/>
      </c>
      <c r="F959" t="str">
        <f>IF(ISBLANK('ENGAGEMENTS 2026'!C960),"",'ENGAGEMENTS 2026'!J960)</f>
        <v/>
      </c>
      <c r="G959" t="str">
        <f>IF(ISBLANK('ENGAGEMENTS 2026'!C960),"",'ENGAGEMENTS 2026'!M960)</f>
        <v/>
      </c>
      <c r="H959" t="str">
        <f>IF(ISBLANK('ENGAGEMENTS 2026'!C960),"",'ENGAGEMENTS 2026'!AF960)</f>
        <v/>
      </c>
      <c r="I959" t="str">
        <f>IF(ISBLANK('ENGAGEMENTS 2026'!C960),"",'ENGAGEMENTS 2026'!H960)</f>
        <v/>
      </c>
      <c r="J959" s="72" t="str">
        <f>IF(ISBLANK('ENGAGEMENTS 2026'!C960),"",IF(AND(OR($E959="INFRUCTUEUX",$E959="ANNULE"),$C959="AOO-M"),'ENGAGEMENTS 2026'!P960,IF($H959="EN COURS DE PREENGAGEMENT",'ENGAGEMENTS 2026'!O960,IF($H959="PREENGAGE",IF($E959="ATTRIBUE",'ENGAGEMENTS 2026'!AE960,'ENGAGEMENTS 2026'!O960),'ENGAGEMENTS 2026'!AE960))))</f>
        <v/>
      </c>
      <c r="K959" s="97" t="str">
        <f>IF(ISBLANK('ENGAGEMENTS 2026'!W960),"",'ENGAGEMENTS 2026'!W960)</f>
        <v/>
      </c>
      <c r="L959" s="73" t="str">
        <f t="shared" ca="1" si="28"/>
        <v/>
      </c>
      <c r="M959" t="str">
        <f t="shared" si="29"/>
        <v/>
      </c>
      <c r="N959" t="str">
        <f>IF(ISBLANK('ENGAGEMENTS 2026'!C960),"",'ENGAGEMENTS 2026'!L960)</f>
        <v/>
      </c>
      <c r="O959" t="str">
        <f>IF(ISBLANK('ENGAGEMENTS 2026'!C960),"",'ENGAGEMENTS 2026'!M960)</f>
        <v/>
      </c>
      <c r="P959" t="str">
        <f>IF(ISBLANK('ENGAGEMENTS 2026'!C960),"",'ENGAGEMENTS 2026'!K960)</f>
        <v/>
      </c>
      <c r="Q959" t="str">
        <f>IF($A959="","",IF(OR($E959="INFRUCTUEUX",$E959="ANNULE"),$A959&amp;"|"&amp;(COUNTIFS($A$2:$A959,$A959,$E$2:$E959,"INFRUCTUEUX")+COUNTIFS($A$2:$A959,$A959,$E$2:$E959,"ANNULE")),""))</f>
        <v/>
      </c>
    </row>
    <row r="960" spans="1:17" x14ac:dyDescent="0.25">
      <c r="A960" t="str">
        <f>IF(ISBLANK('ENGAGEMENTS 2026'!C961),"",IF('ENGAGEMENTS 2026'!C961="DTSI","DCT",'ENGAGEMENTS 2026'!C961))</f>
        <v/>
      </c>
      <c r="B960" t="str">
        <f>IF(ISBLANK('ENGAGEMENTS 2026'!C961),"",'ENGAGEMENTS 2026'!D961)</f>
        <v/>
      </c>
      <c r="C960" t="str">
        <f>IF(ISBLANK('ENGAGEMENTS 2026'!C961),"",'ENGAGEMENTS 2026'!E961)</f>
        <v/>
      </c>
      <c r="D960" t="str">
        <f>IF(ISBLANK('ENGAGEMENTS 2026'!C961),"",'ENGAGEMENTS 2026'!G961)</f>
        <v/>
      </c>
      <c r="E960" t="str">
        <f>IF(ISBLANK('ENGAGEMENTS 2026'!C961),"",'ENGAGEMENTS 2026'!I961)</f>
        <v/>
      </c>
      <c r="F960" t="str">
        <f>IF(ISBLANK('ENGAGEMENTS 2026'!C961),"",'ENGAGEMENTS 2026'!J961)</f>
        <v/>
      </c>
      <c r="G960" t="str">
        <f>IF(ISBLANK('ENGAGEMENTS 2026'!C961),"",'ENGAGEMENTS 2026'!M961)</f>
        <v/>
      </c>
      <c r="H960" t="str">
        <f>IF(ISBLANK('ENGAGEMENTS 2026'!C961),"",'ENGAGEMENTS 2026'!AF961)</f>
        <v/>
      </c>
      <c r="I960" t="str">
        <f>IF(ISBLANK('ENGAGEMENTS 2026'!C961),"",'ENGAGEMENTS 2026'!H961)</f>
        <v/>
      </c>
      <c r="J960" s="72" t="str">
        <f>IF(ISBLANK('ENGAGEMENTS 2026'!C961),"",IF(AND(OR($E960="INFRUCTUEUX",$E960="ANNULE"),$C960="AOO-M"),'ENGAGEMENTS 2026'!P961,IF($H960="EN COURS DE PREENGAGEMENT",'ENGAGEMENTS 2026'!O961,IF($H960="PREENGAGE",IF($E960="ATTRIBUE",'ENGAGEMENTS 2026'!AE961,'ENGAGEMENTS 2026'!O961),'ENGAGEMENTS 2026'!AE961))))</f>
        <v/>
      </c>
      <c r="K960" s="97" t="str">
        <f>IF(ISBLANK('ENGAGEMENTS 2026'!W961),"",'ENGAGEMENTS 2026'!W961)</f>
        <v/>
      </c>
      <c r="L960" s="73" t="str">
        <f t="shared" ca="1" si="28"/>
        <v/>
      </c>
      <c r="M960" t="str">
        <f t="shared" si="29"/>
        <v/>
      </c>
      <c r="N960" t="str">
        <f>IF(ISBLANK('ENGAGEMENTS 2026'!C961),"",'ENGAGEMENTS 2026'!L961)</f>
        <v/>
      </c>
      <c r="O960" t="str">
        <f>IF(ISBLANK('ENGAGEMENTS 2026'!C961),"",'ENGAGEMENTS 2026'!M961)</f>
        <v/>
      </c>
      <c r="P960" t="str">
        <f>IF(ISBLANK('ENGAGEMENTS 2026'!C961),"",'ENGAGEMENTS 2026'!K961)</f>
        <v/>
      </c>
      <c r="Q960" t="str">
        <f>IF($A960="","",IF(OR($E960="INFRUCTUEUX",$E960="ANNULE"),$A960&amp;"|"&amp;(COUNTIFS($A$2:$A960,$A960,$E$2:$E960,"INFRUCTUEUX")+COUNTIFS($A$2:$A960,$A960,$E$2:$E960,"ANNULE")),""))</f>
        <v/>
      </c>
    </row>
    <row r="961" spans="1:17" x14ac:dyDescent="0.25">
      <c r="A961" t="str">
        <f>IF(ISBLANK('ENGAGEMENTS 2026'!C962),"",IF('ENGAGEMENTS 2026'!C962="DTSI","DCT",'ENGAGEMENTS 2026'!C962))</f>
        <v/>
      </c>
      <c r="B961" t="str">
        <f>IF(ISBLANK('ENGAGEMENTS 2026'!C962),"",'ENGAGEMENTS 2026'!D962)</f>
        <v/>
      </c>
      <c r="C961" t="str">
        <f>IF(ISBLANK('ENGAGEMENTS 2026'!C962),"",'ENGAGEMENTS 2026'!E962)</f>
        <v/>
      </c>
      <c r="D961" t="str">
        <f>IF(ISBLANK('ENGAGEMENTS 2026'!C962),"",'ENGAGEMENTS 2026'!G962)</f>
        <v/>
      </c>
      <c r="E961" t="str">
        <f>IF(ISBLANK('ENGAGEMENTS 2026'!C962),"",'ENGAGEMENTS 2026'!I962)</f>
        <v/>
      </c>
      <c r="F961" t="str">
        <f>IF(ISBLANK('ENGAGEMENTS 2026'!C962),"",'ENGAGEMENTS 2026'!J962)</f>
        <v/>
      </c>
      <c r="G961" t="str">
        <f>IF(ISBLANK('ENGAGEMENTS 2026'!C962),"",'ENGAGEMENTS 2026'!M962)</f>
        <v/>
      </c>
      <c r="H961" t="str">
        <f>IF(ISBLANK('ENGAGEMENTS 2026'!C962),"",'ENGAGEMENTS 2026'!AF962)</f>
        <v/>
      </c>
      <c r="I961" t="str">
        <f>IF(ISBLANK('ENGAGEMENTS 2026'!C962),"",'ENGAGEMENTS 2026'!H962)</f>
        <v/>
      </c>
      <c r="J961" s="72" t="str">
        <f>IF(ISBLANK('ENGAGEMENTS 2026'!C962),"",IF(AND(OR($E961="INFRUCTUEUX",$E961="ANNULE"),$C961="AOO-M"),'ENGAGEMENTS 2026'!P962,IF($H961="EN COURS DE PREENGAGEMENT",'ENGAGEMENTS 2026'!O962,IF($H961="PREENGAGE",IF($E961="ATTRIBUE",'ENGAGEMENTS 2026'!AE962,'ENGAGEMENTS 2026'!O962),'ENGAGEMENTS 2026'!AE962))))</f>
        <v/>
      </c>
      <c r="K961" s="97" t="str">
        <f>IF(ISBLANK('ENGAGEMENTS 2026'!W962),"",'ENGAGEMENTS 2026'!W962)</f>
        <v/>
      </c>
      <c r="L961" s="73" t="str">
        <f t="shared" ca="1" si="28"/>
        <v/>
      </c>
      <c r="M961" t="str">
        <f t="shared" si="29"/>
        <v/>
      </c>
      <c r="N961" t="str">
        <f>IF(ISBLANK('ENGAGEMENTS 2026'!C962),"",'ENGAGEMENTS 2026'!L962)</f>
        <v/>
      </c>
      <c r="O961" t="str">
        <f>IF(ISBLANK('ENGAGEMENTS 2026'!C962),"",'ENGAGEMENTS 2026'!M962)</f>
        <v/>
      </c>
      <c r="P961" t="str">
        <f>IF(ISBLANK('ENGAGEMENTS 2026'!C962),"",'ENGAGEMENTS 2026'!K962)</f>
        <v/>
      </c>
      <c r="Q961" t="str">
        <f>IF($A961="","",IF(OR($E961="INFRUCTUEUX",$E961="ANNULE"),$A961&amp;"|"&amp;(COUNTIFS($A$2:$A961,$A961,$E$2:$E961,"INFRUCTUEUX")+COUNTIFS($A$2:$A961,$A961,$E$2:$E961,"ANNULE")),""))</f>
        <v/>
      </c>
    </row>
    <row r="962" spans="1:17" x14ac:dyDescent="0.25">
      <c r="A962" t="str">
        <f>IF(ISBLANK('ENGAGEMENTS 2026'!C963),"",IF('ENGAGEMENTS 2026'!C963="DTSI","DCT",'ENGAGEMENTS 2026'!C963))</f>
        <v/>
      </c>
      <c r="B962" t="str">
        <f>IF(ISBLANK('ENGAGEMENTS 2026'!C963),"",'ENGAGEMENTS 2026'!D963)</f>
        <v/>
      </c>
      <c r="C962" t="str">
        <f>IF(ISBLANK('ENGAGEMENTS 2026'!C963),"",'ENGAGEMENTS 2026'!E963)</f>
        <v/>
      </c>
      <c r="D962" t="str">
        <f>IF(ISBLANK('ENGAGEMENTS 2026'!C963),"",'ENGAGEMENTS 2026'!G963)</f>
        <v/>
      </c>
      <c r="E962" t="str">
        <f>IF(ISBLANK('ENGAGEMENTS 2026'!C963),"",'ENGAGEMENTS 2026'!I963)</f>
        <v/>
      </c>
      <c r="F962" t="str">
        <f>IF(ISBLANK('ENGAGEMENTS 2026'!C963),"",'ENGAGEMENTS 2026'!J963)</f>
        <v/>
      </c>
      <c r="G962" t="str">
        <f>IF(ISBLANK('ENGAGEMENTS 2026'!C963),"",'ENGAGEMENTS 2026'!M963)</f>
        <v/>
      </c>
      <c r="H962" t="str">
        <f>IF(ISBLANK('ENGAGEMENTS 2026'!C963),"",'ENGAGEMENTS 2026'!AF963)</f>
        <v/>
      </c>
      <c r="I962" t="str">
        <f>IF(ISBLANK('ENGAGEMENTS 2026'!C963),"",'ENGAGEMENTS 2026'!H963)</f>
        <v/>
      </c>
      <c r="J962" s="72" t="str">
        <f>IF(ISBLANK('ENGAGEMENTS 2026'!C963),"",IF(AND(OR($E962="INFRUCTUEUX",$E962="ANNULE"),$C962="AOO-M"),'ENGAGEMENTS 2026'!P963,IF($H962="EN COURS DE PREENGAGEMENT",'ENGAGEMENTS 2026'!O963,IF($H962="PREENGAGE",IF($E962="ATTRIBUE",'ENGAGEMENTS 2026'!AE963,'ENGAGEMENTS 2026'!O963),'ENGAGEMENTS 2026'!AE963))))</f>
        <v/>
      </c>
      <c r="K962" s="97" t="str">
        <f>IF(ISBLANK('ENGAGEMENTS 2026'!W963),"",'ENGAGEMENTS 2026'!W963)</f>
        <v/>
      </c>
      <c r="L962" s="73" t="str">
        <f t="shared" ref="L962:L1025" ca="1" si="30">IF($K962="","",TODAY()-$K962)</f>
        <v/>
      </c>
      <c r="M962" t="str">
        <f t="shared" ref="M962:M1025" si="31">IF($A962="","",IF($H962="ENGAGE","Engagé",IF(AND($H962="NON ENGAGE",OR($I962="INFRUCTUEUX",$I962="ANNULE")),"Clôturé sans suite","En cours")))</f>
        <v/>
      </c>
      <c r="N962" t="str">
        <f>IF(ISBLANK('ENGAGEMENTS 2026'!C963),"",'ENGAGEMENTS 2026'!L963)</f>
        <v/>
      </c>
      <c r="O962" t="str">
        <f>IF(ISBLANK('ENGAGEMENTS 2026'!C963),"",'ENGAGEMENTS 2026'!M963)</f>
        <v/>
      </c>
      <c r="P962" t="str">
        <f>IF(ISBLANK('ENGAGEMENTS 2026'!C963),"",'ENGAGEMENTS 2026'!K963)</f>
        <v/>
      </c>
      <c r="Q962" t="str">
        <f>IF($A962="","",IF(OR($E962="INFRUCTUEUX",$E962="ANNULE"),$A962&amp;"|"&amp;(COUNTIFS($A$2:$A962,$A962,$E$2:$E962,"INFRUCTUEUX")+COUNTIFS($A$2:$A962,$A962,$E$2:$E962,"ANNULE")),""))</f>
        <v/>
      </c>
    </row>
    <row r="963" spans="1:17" x14ac:dyDescent="0.25">
      <c r="A963" t="str">
        <f>IF(ISBLANK('ENGAGEMENTS 2026'!C964),"",IF('ENGAGEMENTS 2026'!C964="DTSI","DCT",'ENGAGEMENTS 2026'!C964))</f>
        <v/>
      </c>
      <c r="B963" t="str">
        <f>IF(ISBLANK('ENGAGEMENTS 2026'!C964),"",'ENGAGEMENTS 2026'!D964)</f>
        <v/>
      </c>
      <c r="C963" t="str">
        <f>IF(ISBLANK('ENGAGEMENTS 2026'!C964),"",'ENGAGEMENTS 2026'!E964)</f>
        <v/>
      </c>
      <c r="D963" t="str">
        <f>IF(ISBLANK('ENGAGEMENTS 2026'!C964),"",'ENGAGEMENTS 2026'!G964)</f>
        <v/>
      </c>
      <c r="E963" t="str">
        <f>IF(ISBLANK('ENGAGEMENTS 2026'!C964),"",'ENGAGEMENTS 2026'!I964)</f>
        <v/>
      </c>
      <c r="F963" t="str">
        <f>IF(ISBLANK('ENGAGEMENTS 2026'!C964),"",'ENGAGEMENTS 2026'!J964)</f>
        <v/>
      </c>
      <c r="G963" t="str">
        <f>IF(ISBLANK('ENGAGEMENTS 2026'!C964),"",'ENGAGEMENTS 2026'!M964)</f>
        <v/>
      </c>
      <c r="H963" t="str">
        <f>IF(ISBLANK('ENGAGEMENTS 2026'!C964),"",'ENGAGEMENTS 2026'!AF964)</f>
        <v/>
      </c>
      <c r="I963" t="str">
        <f>IF(ISBLANK('ENGAGEMENTS 2026'!C964),"",'ENGAGEMENTS 2026'!H964)</f>
        <v/>
      </c>
      <c r="J963" s="72" t="str">
        <f>IF(ISBLANK('ENGAGEMENTS 2026'!C964),"",IF(AND(OR($E963="INFRUCTUEUX",$E963="ANNULE"),$C963="AOO-M"),'ENGAGEMENTS 2026'!P964,IF($H963="EN COURS DE PREENGAGEMENT",'ENGAGEMENTS 2026'!O964,IF($H963="PREENGAGE",IF($E963="ATTRIBUE",'ENGAGEMENTS 2026'!AE964,'ENGAGEMENTS 2026'!O964),'ENGAGEMENTS 2026'!AE964))))</f>
        <v/>
      </c>
      <c r="K963" s="97" t="str">
        <f>IF(ISBLANK('ENGAGEMENTS 2026'!W964),"",'ENGAGEMENTS 2026'!W964)</f>
        <v/>
      </c>
      <c r="L963" s="73" t="str">
        <f t="shared" ca="1" si="30"/>
        <v/>
      </c>
      <c r="M963" t="str">
        <f t="shared" si="31"/>
        <v/>
      </c>
      <c r="N963" t="str">
        <f>IF(ISBLANK('ENGAGEMENTS 2026'!C964),"",'ENGAGEMENTS 2026'!L964)</f>
        <v/>
      </c>
      <c r="O963" t="str">
        <f>IF(ISBLANK('ENGAGEMENTS 2026'!C964),"",'ENGAGEMENTS 2026'!M964)</f>
        <v/>
      </c>
      <c r="P963" t="str">
        <f>IF(ISBLANK('ENGAGEMENTS 2026'!C964),"",'ENGAGEMENTS 2026'!K964)</f>
        <v/>
      </c>
      <c r="Q963" t="str">
        <f>IF($A963="","",IF(OR($E963="INFRUCTUEUX",$E963="ANNULE"),$A963&amp;"|"&amp;(COUNTIFS($A$2:$A963,$A963,$E$2:$E963,"INFRUCTUEUX")+COUNTIFS($A$2:$A963,$A963,$E$2:$E963,"ANNULE")),""))</f>
        <v/>
      </c>
    </row>
    <row r="964" spans="1:17" x14ac:dyDescent="0.25">
      <c r="A964" t="str">
        <f>IF(ISBLANK('ENGAGEMENTS 2026'!C965),"",IF('ENGAGEMENTS 2026'!C965="DTSI","DCT",'ENGAGEMENTS 2026'!C965))</f>
        <v/>
      </c>
      <c r="B964" t="str">
        <f>IF(ISBLANK('ENGAGEMENTS 2026'!C965),"",'ENGAGEMENTS 2026'!D965)</f>
        <v/>
      </c>
      <c r="C964" t="str">
        <f>IF(ISBLANK('ENGAGEMENTS 2026'!C965),"",'ENGAGEMENTS 2026'!E965)</f>
        <v/>
      </c>
      <c r="D964" t="str">
        <f>IF(ISBLANK('ENGAGEMENTS 2026'!C965),"",'ENGAGEMENTS 2026'!G965)</f>
        <v/>
      </c>
      <c r="E964" t="str">
        <f>IF(ISBLANK('ENGAGEMENTS 2026'!C965),"",'ENGAGEMENTS 2026'!I965)</f>
        <v/>
      </c>
      <c r="F964" t="str">
        <f>IF(ISBLANK('ENGAGEMENTS 2026'!C965),"",'ENGAGEMENTS 2026'!J965)</f>
        <v/>
      </c>
      <c r="G964" t="str">
        <f>IF(ISBLANK('ENGAGEMENTS 2026'!C965),"",'ENGAGEMENTS 2026'!M965)</f>
        <v/>
      </c>
      <c r="H964" t="str">
        <f>IF(ISBLANK('ENGAGEMENTS 2026'!C965),"",'ENGAGEMENTS 2026'!AF965)</f>
        <v/>
      </c>
      <c r="I964" t="str">
        <f>IF(ISBLANK('ENGAGEMENTS 2026'!C965),"",'ENGAGEMENTS 2026'!H965)</f>
        <v/>
      </c>
      <c r="J964" s="72" t="str">
        <f>IF(ISBLANK('ENGAGEMENTS 2026'!C965),"",IF(AND(OR($E964="INFRUCTUEUX",$E964="ANNULE"),$C964="AOO-M"),'ENGAGEMENTS 2026'!P965,IF($H964="EN COURS DE PREENGAGEMENT",'ENGAGEMENTS 2026'!O965,IF($H964="PREENGAGE",IF($E964="ATTRIBUE",'ENGAGEMENTS 2026'!AE965,'ENGAGEMENTS 2026'!O965),'ENGAGEMENTS 2026'!AE965))))</f>
        <v/>
      </c>
      <c r="K964" s="97" t="str">
        <f>IF(ISBLANK('ENGAGEMENTS 2026'!W965),"",'ENGAGEMENTS 2026'!W965)</f>
        <v/>
      </c>
      <c r="L964" s="73" t="str">
        <f t="shared" ca="1" si="30"/>
        <v/>
      </c>
      <c r="M964" t="str">
        <f t="shared" si="31"/>
        <v/>
      </c>
      <c r="N964" t="str">
        <f>IF(ISBLANK('ENGAGEMENTS 2026'!C965),"",'ENGAGEMENTS 2026'!L965)</f>
        <v/>
      </c>
      <c r="O964" t="str">
        <f>IF(ISBLANK('ENGAGEMENTS 2026'!C965),"",'ENGAGEMENTS 2026'!M965)</f>
        <v/>
      </c>
      <c r="P964" t="str">
        <f>IF(ISBLANK('ENGAGEMENTS 2026'!C965),"",'ENGAGEMENTS 2026'!K965)</f>
        <v/>
      </c>
      <c r="Q964" t="str">
        <f>IF($A964="","",IF(OR($E964="INFRUCTUEUX",$E964="ANNULE"),$A964&amp;"|"&amp;(COUNTIFS($A$2:$A964,$A964,$E$2:$E964,"INFRUCTUEUX")+COUNTIFS($A$2:$A964,$A964,$E$2:$E964,"ANNULE")),""))</f>
        <v/>
      </c>
    </row>
    <row r="965" spans="1:17" x14ac:dyDescent="0.25">
      <c r="A965" t="str">
        <f>IF(ISBLANK('ENGAGEMENTS 2026'!C966),"",IF('ENGAGEMENTS 2026'!C966="DTSI","DCT",'ENGAGEMENTS 2026'!C966))</f>
        <v/>
      </c>
      <c r="B965" t="str">
        <f>IF(ISBLANK('ENGAGEMENTS 2026'!C966),"",'ENGAGEMENTS 2026'!D966)</f>
        <v/>
      </c>
      <c r="C965" t="str">
        <f>IF(ISBLANK('ENGAGEMENTS 2026'!C966),"",'ENGAGEMENTS 2026'!E966)</f>
        <v/>
      </c>
      <c r="D965" t="str">
        <f>IF(ISBLANK('ENGAGEMENTS 2026'!C966),"",'ENGAGEMENTS 2026'!G966)</f>
        <v/>
      </c>
      <c r="E965" t="str">
        <f>IF(ISBLANK('ENGAGEMENTS 2026'!C966),"",'ENGAGEMENTS 2026'!I966)</f>
        <v/>
      </c>
      <c r="F965" t="str">
        <f>IF(ISBLANK('ENGAGEMENTS 2026'!C966),"",'ENGAGEMENTS 2026'!J966)</f>
        <v/>
      </c>
      <c r="G965" t="str">
        <f>IF(ISBLANK('ENGAGEMENTS 2026'!C966),"",'ENGAGEMENTS 2026'!M966)</f>
        <v/>
      </c>
      <c r="H965" t="str">
        <f>IF(ISBLANK('ENGAGEMENTS 2026'!C966),"",'ENGAGEMENTS 2026'!AF966)</f>
        <v/>
      </c>
      <c r="I965" t="str">
        <f>IF(ISBLANK('ENGAGEMENTS 2026'!C966),"",'ENGAGEMENTS 2026'!H966)</f>
        <v/>
      </c>
      <c r="J965" s="72" t="str">
        <f>IF(ISBLANK('ENGAGEMENTS 2026'!C966),"",IF(AND(OR($E965="INFRUCTUEUX",$E965="ANNULE"),$C965="AOO-M"),'ENGAGEMENTS 2026'!P966,IF($H965="EN COURS DE PREENGAGEMENT",'ENGAGEMENTS 2026'!O966,IF($H965="PREENGAGE",IF($E965="ATTRIBUE",'ENGAGEMENTS 2026'!AE966,'ENGAGEMENTS 2026'!O966),'ENGAGEMENTS 2026'!AE966))))</f>
        <v/>
      </c>
      <c r="K965" s="97" t="str">
        <f>IF(ISBLANK('ENGAGEMENTS 2026'!W966),"",'ENGAGEMENTS 2026'!W966)</f>
        <v/>
      </c>
      <c r="L965" s="73" t="str">
        <f t="shared" ca="1" si="30"/>
        <v/>
      </c>
      <c r="M965" t="str">
        <f t="shared" si="31"/>
        <v/>
      </c>
      <c r="N965" t="str">
        <f>IF(ISBLANK('ENGAGEMENTS 2026'!C966),"",'ENGAGEMENTS 2026'!L966)</f>
        <v/>
      </c>
      <c r="O965" t="str">
        <f>IF(ISBLANK('ENGAGEMENTS 2026'!C966),"",'ENGAGEMENTS 2026'!M966)</f>
        <v/>
      </c>
      <c r="P965" t="str">
        <f>IF(ISBLANK('ENGAGEMENTS 2026'!C966),"",'ENGAGEMENTS 2026'!K966)</f>
        <v/>
      </c>
      <c r="Q965" t="str">
        <f>IF($A965="","",IF(OR($E965="INFRUCTUEUX",$E965="ANNULE"),$A965&amp;"|"&amp;(COUNTIFS($A$2:$A965,$A965,$E$2:$E965,"INFRUCTUEUX")+COUNTIFS($A$2:$A965,$A965,$E$2:$E965,"ANNULE")),""))</f>
        <v/>
      </c>
    </row>
    <row r="966" spans="1:17" x14ac:dyDescent="0.25">
      <c r="A966" t="str">
        <f>IF(ISBLANK('ENGAGEMENTS 2026'!C967),"",IF('ENGAGEMENTS 2026'!C967="DTSI","DCT",'ENGAGEMENTS 2026'!C967))</f>
        <v/>
      </c>
      <c r="B966" t="str">
        <f>IF(ISBLANK('ENGAGEMENTS 2026'!C967),"",'ENGAGEMENTS 2026'!D967)</f>
        <v/>
      </c>
      <c r="C966" t="str">
        <f>IF(ISBLANK('ENGAGEMENTS 2026'!C967),"",'ENGAGEMENTS 2026'!E967)</f>
        <v/>
      </c>
      <c r="D966" t="str">
        <f>IF(ISBLANK('ENGAGEMENTS 2026'!C967),"",'ENGAGEMENTS 2026'!G967)</f>
        <v/>
      </c>
      <c r="E966" t="str">
        <f>IF(ISBLANK('ENGAGEMENTS 2026'!C967),"",'ENGAGEMENTS 2026'!I967)</f>
        <v/>
      </c>
      <c r="F966" t="str">
        <f>IF(ISBLANK('ENGAGEMENTS 2026'!C967),"",'ENGAGEMENTS 2026'!J967)</f>
        <v/>
      </c>
      <c r="G966" t="str">
        <f>IF(ISBLANK('ENGAGEMENTS 2026'!C967),"",'ENGAGEMENTS 2026'!M967)</f>
        <v/>
      </c>
      <c r="H966" t="str">
        <f>IF(ISBLANK('ENGAGEMENTS 2026'!C967),"",'ENGAGEMENTS 2026'!AF967)</f>
        <v/>
      </c>
      <c r="I966" t="str">
        <f>IF(ISBLANK('ENGAGEMENTS 2026'!C967),"",'ENGAGEMENTS 2026'!H967)</f>
        <v/>
      </c>
      <c r="J966" s="72" t="str">
        <f>IF(ISBLANK('ENGAGEMENTS 2026'!C967),"",IF(AND(OR($E966="INFRUCTUEUX",$E966="ANNULE"),$C966="AOO-M"),'ENGAGEMENTS 2026'!P967,IF($H966="EN COURS DE PREENGAGEMENT",'ENGAGEMENTS 2026'!O967,IF($H966="PREENGAGE",IF($E966="ATTRIBUE",'ENGAGEMENTS 2026'!AE967,'ENGAGEMENTS 2026'!O967),'ENGAGEMENTS 2026'!AE967))))</f>
        <v/>
      </c>
      <c r="K966" s="97" t="str">
        <f>IF(ISBLANK('ENGAGEMENTS 2026'!W967),"",'ENGAGEMENTS 2026'!W967)</f>
        <v/>
      </c>
      <c r="L966" s="73" t="str">
        <f t="shared" ca="1" si="30"/>
        <v/>
      </c>
      <c r="M966" t="str">
        <f t="shared" si="31"/>
        <v/>
      </c>
      <c r="N966" t="str">
        <f>IF(ISBLANK('ENGAGEMENTS 2026'!C967),"",'ENGAGEMENTS 2026'!L967)</f>
        <v/>
      </c>
      <c r="O966" t="str">
        <f>IF(ISBLANK('ENGAGEMENTS 2026'!C967),"",'ENGAGEMENTS 2026'!M967)</f>
        <v/>
      </c>
      <c r="P966" t="str">
        <f>IF(ISBLANK('ENGAGEMENTS 2026'!C967),"",'ENGAGEMENTS 2026'!K967)</f>
        <v/>
      </c>
      <c r="Q966" t="str">
        <f>IF($A966="","",IF(OR($E966="INFRUCTUEUX",$E966="ANNULE"),$A966&amp;"|"&amp;(COUNTIFS($A$2:$A966,$A966,$E$2:$E966,"INFRUCTUEUX")+COUNTIFS($A$2:$A966,$A966,$E$2:$E966,"ANNULE")),""))</f>
        <v/>
      </c>
    </row>
    <row r="967" spans="1:17" x14ac:dyDescent="0.25">
      <c r="A967" t="str">
        <f>IF(ISBLANK('ENGAGEMENTS 2026'!C968),"",IF('ENGAGEMENTS 2026'!C968="DTSI","DCT",'ENGAGEMENTS 2026'!C968))</f>
        <v/>
      </c>
      <c r="B967" t="str">
        <f>IF(ISBLANK('ENGAGEMENTS 2026'!C968),"",'ENGAGEMENTS 2026'!D968)</f>
        <v/>
      </c>
      <c r="C967" t="str">
        <f>IF(ISBLANK('ENGAGEMENTS 2026'!C968),"",'ENGAGEMENTS 2026'!E968)</f>
        <v/>
      </c>
      <c r="D967" t="str">
        <f>IF(ISBLANK('ENGAGEMENTS 2026'!C968),"",'ENGAGEMENTS 2026'!G968)</f>
        <v/>
      </c>
      <c r="E967" t="str">
        <f>IF(ISBLANK('ENGAGEMENTS 2026'!C968),"",'ENGAGEMENTS 2026'!I968)</f>
        <v/>
      </c>
      <c r="F967" t="str">
        <f>IF(ISBLANK('ENGAGEMENTS 2026'!C968),"",'ENGAGEMENTS 2026'!J968)</f>
        <v/>
      </c>
      <c r="G967" t="str">
        <f>IF(ISBLANK('ENGAGEMENTS 2026'!C968),"",'ENGAGEMENTS 2026'!M968)</f>
        <v/>
      </c>
      <c r="H967" t="str">
        <f>IF(ISBLANK('ENGAGEMENTS 2026'!C968),"",'ENGAGEMENTS 2026'!AF968)</f>
        <v/>
      </c>
      <c r="I967" t="str">
        <f>IF(ISBLANK('ENGAGEMENTS 2026'!C968),"",'ENGAGEMENTS 2026'!H968)</f>
        <v/>
      </c>
      <c r="J967" s="72" t="str">
        <f>IF(ISBLANK('ENGAGEMENTS 2026'!C968),"",IF(AND(OR($E967="INFRUCTUEUX",$E967="ANNULE"),$C967="AOO-M"),'ENGAGEMENTS 2026'!P968,IF($H967="EN COURS DE PREENGAGEMENT",'ENGAGEMENTS 2026'!O968,IF($H967="PREENGAGE",IF($E967="ATTRIBUE",'ENGAGEMENTS 2026'!AE968,'ENGAGEMENTS 2026'!O968),'ENGAGEMENTS 2026'!AE968))))</f>
        <v/>
      </c>
      <c r="K967" s="97" t="str">
        <f>IF(ISBLANK('ENGAGEMENTS 2026'!W968),"",'ENGAGEMENTS 2026'!W968)</f>
        <v/>
      </c>
      <c r="L967" s="73" t="str">
        <f t="shared" ca="1" si="30"/>
        <v/>
      </c>
      <c r="M967" t="str">
        <f t="shared" si="31"/>
        <v/>
      </c>
      <c r="N967" t="str">
        <f>IF(ISBLANK('ENGAGEMENTS 2026'!C968),"",'ENGAGEMENTS 2026'!L968)</f>
        <v/>
      </c>
      <c r="O967" t="str">
        <f>IF(ISBLANK('ENGAGEMENTS 2026'!C968),"",'ENGAGEMENTS 2026'!M968)</f>
        <v/>
      </c>
      <c r="P967" t="str">
        <f>IF(ISBLANK('ENGAGEMENTS 2026'!C968),"",'ENGAGEMENTS 2026'!K968)</f>
        <v/>
      </c>
      <c r="Q967" t="str">
        <f>IF($A967="","",IF(OR($E967="INFRUCTUEUX",$E967="ANNULE"),$A967&amp;"|"&amp;(COUNTIFS($A$2:$A967,$A967,$E$2:$E967,"INFRUCTUEUX")+COUNTIFS($A$2:$A967,$A967,$E$2:$E967,"ANNULE")),""))</f>
        <v/>
      </c>
    </row>
    <row r="968" spans="1:17" x14ac:dyDescent="0.25">
      <c r="A968" t="str">
        <f>IF(ISBLANK('ENGAGEMENTS 2026'!C969),"",IF('ENGAGEMENTS 2026'!C969="DTSI","DCT",'ENGAGEMENTS 2026'!C969))</f>
        <v/>
      </c>
      <c r="B968" t="str">
        <f>IF(ISBLANK('ENGAGEMENTS 2026'!C969),"",'ENGAGEMENTS 2026'!D969)</f>
        <v/>
      </c>
      <c r="C968" t="str">
        <f>IF(ISBLANK('ENGAGEMENTS 2026'!C969),"",'ENGAGEMENTS 2026'!E969)</f>
        <v/>
      </c>
      <c r="D968" t="str">
        <f>IF(ISBLANK('ENGAGEMENTS 2026'!C969),"",'ENGAGEMENTS 2026'!G969)</f>
        <v/>
      </c>
      <c r="E968" t="str">
        <f>IF(ISBLANK('ENGAGEMENTS 2026'!C969),"",'ENGAGEMENTS 2026'!I969)</f>
        <v/>
      </c>
      <c r="F968" t="str">
        <f>IF(ISBLANK('ENGAGEMENTS 2026'!C969),"",'ENGAGEMENTS 2026'!J969)</f>
        <v/>
      </c>
      <c r="G968" t="str">
        <f>IF(ISBLANK('ENGAGEMENTS 2026'!C969),"",'ENGAGEMENTS 2026'!M969)</f>
        <v/>
      </c>
      <c r="H968" t="str">
        <f>IF(ISBLANK('ENGAGEMENTS 2026'!C969),"",'ENGAGEMENTS 2026'!AF969)</f>
        <v/>
      </c>
      <c r="I968" t="str">
        <f>IF(ISBLANK('ENGAGEMENTS 2026'!C969),"",'ENGAGEMENTS 2026'!H969)</f>
        <v/>
      </c>
      <c r="J968" s="72" t="str">
        <f>IF(ISBLANK('ENGAGEMENTS 2026'!C969),"",IF(AND(OR($E968="INFRUCTUEUX",$E968="ANNULE"),$C968="AOO-M"),'ENGAGEMENTS 2026'!P969,IF($H968="EN COURS DE PREENGAGEMENT",'ENGAGEMENTS 2026'!O969,IF($H968="PREENGAGE",IF($E968="ATTRIBUE",'ENGAGEMENTS 2026'!AE969,'ENGAGEMENTS 2026'!O969),'ENGAGEMENTS 2026'!AE969))))</f>
        <v/>
      </c>
      <c r="K968" s="97" t="str">
        <f>IF(ISBLANK('ENGAGEMENTS 2026'!W969),"",'ENGAGEMENTS 2026'!W969)</f>
        <v/>
      </c>
      <c r="L968" s="73" t="str">
        <f t="shared" ca="1" si="30"/>
        <v/>
      </c>
      <c r="M968" t="str">
        <f t="shared" si="31"/>
        <v/>
      </c>
      <c r="N968" t="str">
        <f>IF(ISBLANK('ENGAGEMENTS 2026'!C969),"",'ENGAGEMENTS 2026'!L969)</f>
        <v/>
      </c>
      <c r="O968" t="str">
        <f>IF(ISBLANK('ENGAGEMENTS 2026'!C969),"",'ENGAGEMENTS 2026'!M969)</f>
        <v/>
      </c>
      <c r="P968" t="str">
        <f>IF(ISBLANK('ENGAGEMENTS 2026'!C969),"",'ENGAGEMENTS 2026'!K969)</f>
        <v/>
      </c>
      <c r="Q968" t="str">
        <f>IF($A968="","",IF(OR($E968="INFRUCTUEUX",$E968="ANNULE"),$A968&amp;"|"&amp;(COUNTIFS($A$2:$A968,$A968,$E$2:$E968,"INFRUCTUEUX")+COUNTIFS($A$2:$A968,$A968,$E$2:$E968,"ANNULE")),""))</f>
        <v/>
      </c>
    </row>
    <row r="969" spans="1:17" x14ac:dyDescent="0.25">
      <c r="A969" t="str">
        <f>IF(ISBLANK('ENGAGEMENTS 2026'!C970),"",IF('ENGAGEMENTS 2026'!C970="DTSI","DCT",'ENGAGEMENTS 2026'!C970))</f>
        <v/>
      </c>
      <c r="B969" t="str">
        <f>IF(ISBLANK('ENGAGEMENTS 2026'!C970),"",'ENGAGEMENTS 2026'!D970)</f>
        <v/>
      </c>
      <c r="C969" t="str">
        <f>IF(ISBLANK('ENGAGEMENTS 2026'!C970),"",'ENGAGEMENTS 2026'!E970)</f>
        <v/>
      </c>
      <c r="D969" t="str">
        <f>IF(ISBLANK('ENGAGEMENTS 2026'!C970),"",'ENGAGEMENTS 2026'!G970)</f>
        <v/>
      </c>
      <c r="E969" t="str">
        <f>IF(ISBLANK('ENGAGEMENTS 2026'!C970),"",'ENGAGEMENTS 2026'!I970)</f>
        <v/>
      </c>
      <c r="F969" t="str">
        <f>IF(ISBLANK('ENGAGEMENTS 2026'!C970),"",'ENGAGEMENTS 2026'!J970)</f>
        <v/>
      </c>
      <c r="G969" t="str">
        <f>IF(ISBLANK('ENGAGEMENTS 2026'!C970),"",'ENGAGEMENTS 2026'!M970)</f>
        <v/>
      </c>
      <c r="H969" t="str">
        <f>IF(ISBLANK('ENGAGEMENTS 2026'!C970),"",'ENGAGEMENTS 2026'!AF970)</f>
        <v/>
      </c>
      <c r="I969" t="str">
        <f>IF(ISBLANK('ENGAGEMENTS 2026'!C970),"",'ENGAGEMENTS 2026'!H970)</f>
        <v/>
      </c>
      <c r="J969" s="72" t="str">
        <f>IF(ISBLANK('ENGAGEMENTS 2026'!C970),"",IF(AND(OR($E969="INFRUCTUEUX",$E969="ANNULE"),$C969="AOO-M"),'ENGAGEMENTS 2026'!P970,IF($H969="EN COURS DE PREENGAGEMENT",'ENGAGEMENTS 2026'!O970,IF($H969="PREENGAGE",IF($E969="ATTRIBUE",'ENGAGEMENTS 2026'!AE970,'ENGAGEMENTS 2026'!O970),'ENGAGEMENTS 2026'!AE970))))</f>
        <v/>
      </c>
      <c r="K969" s="97" t="str">
        <f>IF(ISBLANK('ENGAGEMENTS 2026'!W970),"",'ENGAGEMENTS 2026'!W970)</f>
        <v/>
      </c>
      <c r="L969" s="73" t="str">
        <f t="shared" ca="1" si="30"/>
        <v/>
      </c>
      <c r="M969" t="str">
        <f t="shared" si="31"/>
        <v/>
      </c>
      <c r="N969" t="str">
        <f>IF(ISBLANK('ENGAGEMENTS 2026'!C970),"",'ENGAGEMENTS 2026'!L970)</f>
        <v/>
      </c>
      <c r="O969" t="str">
        <f>IF(ISBLANK('ENGAGEMENTS 2026'!C970),"",'ENGAGEMENTS 2026'!M970)</f>
        <v/>
      </c>
      <c r="P969" t="str">
        <f>IF(ISBLANK('ENGAGEMENTS 2026'!C970),"",'ENGAGEMENTS 2026'!K970)</f>
        <v/>
      </c>
      <c r="Q969" t="str">
        <f>IF($A969="","",IF(OR($E969="INFRUCTUEUX",$E969="ANNULE"),$A969&amp;"|"&amp;(COUNTIFS($A$2:$A969,$A969,$E$2:$E969,"INFRUCTUEUX")+COUNTIFS($A$2:$A969,$A969,$E$2:$E969,"ANNULE")),""))</f>
        <v/>
      </c>
    </row>
    <row r="970" spans="1:17" x14ac:dyDescent="0.25">
      <c r="A970" t="str">
        <f>IF(ISBLANK('ENGAGEMENTS 2026'!C971),"",IF('ENGAGEMENTS 2026'!C971="DTSI","DCT",'ENGAGEMENTS 2026'!C971))</f>
        <v/>
      </c>
      <c r="B970" t="str">
        <f>IF(ISBLANK('ENGAGEMENTS 2026'!C971),"",'ENGAGEMENTS 2026'!D971)</f>
        <v/>
      </c>
      <c r="C970" t="str">
        <f>IF(ISBLANK('ENGAGEMENTS 2026'!C971),"",'ENGAGEMENTS 2026'!E971)</f>
        <v/>
      </c>
      <c r="D970" t="str">
        <f>IF(ISBLANK('ENGAGEMENTS 2026'!C971),"",'ENGAGEMENTS 2026'!G971)</f>
        <v/>
      </c>
      <c r="E970" t="str">
        <f>IF(ISBLANK('ENGAGEMENTS 2026'!C971),"",'ENGAGEMENTS 2026'!I971)</f>
        <v/>
      </c>
      <c r="F970" t="str">
        <f>IF(ISBLANK('ENGAGEMENTS 2026'!C971),"",'ENGAGEMENTS 2026'!J971)</f>
        <v/>
      </c>
      <c r="G970" t="str">
        <f>IF(ISBLANK('ENGAGEMENTS 2026'!C971),"",'ENGAGEMENTS 2026'!M971)</f>
        <v/>
      </c>
      <c r="H970" t="str">
        <f>IF(ISBLANK('ENGAGEMENTS 2026'!C971),"",'ENGAGEMENTS 2026'!AF971)</f>
        <v/>
      </c>
      <c r="I970" t="str">
        <f>IF(ISBLANK('ENGAGEMENTS 2026'!C971),"",'ENGAGEMENTS 2026'!H971)</f>
        <v/>
      </c>
      <c r="J970" s="72" t="str">
        <f>IF(ISBLANK('ENGAGEMENTS 2026'!C971),"",IF(AND(OR($E970="INFRUCTUEUX",$E970="ANNULE"),$C970="AOO-M"),'ENGAGEMENTS 2026'!P971,IF($H970="EN COURS DE PREENGAGEMENT",'ENGAGEMENTS 2026'!O971,IF($H970="PREENGAGE",IF($E970="ATTRIBUE",'ENGAGEMENTS 2026'!AE971,'ENGAGEMENTS 2026'!O971),'ENGAGEMENTS 2026'!AE971))))</f>
        <v/>
      </c>
      <c r="K970" s="97" t="str">
        <f>IF(ISBLANK('ENGAGEMENTS 2026'!W971),"",'ENGAGEMENTS 2026'!W971)</f>
        <v/>
      </c>
      <c r="L970" s="73" t="str">
        <f t="shared" ca="1" si="30"/>
        <v/>
      </c>
      <c r="M970" t="str">
        <f t="shared" si="31"/>
        <v/>
      </c>
      <c r="N970" t="str">
        <f>IF(ISBLANK('ENGAGEMENTS 2026'!C971),"",'ENGAGEMENTS 2026'!L971)</f>
        <v/>
      </c>
      <c r="O970" t="str">
        <f>IF(ISBLANK('ENGAGEMENTS 2026'!C971),"",'ENGAGEMENTS 2026'!M971)</f>
        <v/>
      </c>
      <c r="P970" t="str">
        <f>IF(ISBLANK('ENGAGEMENTS 2026'!C971),"",'ENGAGEMENTS 2026'!K971)</f>
        <v/>
      </c>
      <c r="Q970" t="str">
        <f>IF($A970="","",IF(OR($E970="INFRUCTUEUX",$E970="ANNULE"),$A970&amp;"|"&amp;(COUNTIFS($A$2:$A970,$A970,$E$2:$E970,"INFRUCTUEUX")+COUNTIFS($A$2:$A970,$A970,$E$2:$E970,"ANNULE")),""))</f>
        <v/>
      </c>
    </row>
    <row r="971" spans="1:17" x14ac:dyDescent="0.25">
      <c r="A971" t="str">
        <f>IF(ISBLANK('ENGAGEMENTS 2026'!C972),"",IF('ENGAGEMENTS 2026'!C972="DTSI","DCT",'ENGAGEMENTS 2026'!C972))</f>
        <v/>
      </c>
      <c r="B971" t="str">
        <f>IF(ISBLANK('ENGAGEMENTS 2026'!C972),"",'ENGAGEMENTS 2026'!D972)</f>
        <v/>
      </c>
      <c r="C971" t="str">
        <f>IF(ISBLANK('ENGAGEMENTS 2026'!C972),"",'ENGAGEMENTS 2026'!E972)</f>
        <v/>
      </c>
      <c r="D971" t="str">
        <f>IF(ISBLANK('ENGAGEMENTS 2026'!C972),"",'ENGAGEMENTS 2026'!G972)</f>
        <v/>
      </c>
      <c r="E971" t="str">
        <f>IF(ISBLANK('ENGAGEMENTS 2026'!C972),"",'ENGAGEMENTS 2026'!I972)</f>
        <v/>
      </c>
      <c r="F971" t="str">
        <f>IF(ISBLANK('ENGAGEMENTS 2026'!C972),"",'ENGAGEMENTS 2026'!J972)</f>
        <v/>
      </c>
      <c r="G971" t="str">
        <f>IF(ISBLANK('ENGAGEMENTS 2026'!C972),"",'ENGAGEMENTS 2026'!M972)</f>
        <v/>
      </c>
      <c r="H971" t="str">
        <f>IF(ISBLANK('ENGAGEMENTS 2026'!C972),"",'ENGAGEMENTS 2026'!AF972)</f>
        <v/>
      </c>
      <c r="I971" t="str">
        <f>IF(ISBLANK('ENGAGEMENTS 2026'!C972),"",'ENGAGEMENTS 2026'!H972)</f>
        <v/>
      </c>
      <c r="J971" s="72" t="str">
        <f>IF(ISBLANK('ENGAGEMENTS 2026'!C972),"",IF(AND(OR($E971="INFRUCTUEUX",$E971="ANNULE"),$C971="AOO-M"),'ENGAGEMENTS 2026'!P972,IF($H971="EN COURS DE PREENGAGEMENT",'ENGAGEMENTS 2026'!O972,IF($H971="PREENGAGE",IF($E971="ATTRIBUE",'ENGAGEMENTS 2026'!AE972,'ENGAGEMENTS 2026'!O972),'ENGAGEMENTS 2026'!AE972))))</f>
        <v/>
      </c>
      <c r="K971" s="97" t="str">
        <f>IF(ISBLANK('ENGAGEMENTS 2026'!W972),"",'ENGAGEMENTS 2026'!W972)</f>
        <v/>
      </c>
      <c r="L971" s="73" t="str">
        <f t="shared" ca="1" si="30"/>
        <v/>
      </c>
      <c r="M971" t="str">
        <f t="shared" si="31"/>
        <v/>
      </c>
      <c r="N971" t="str">
        <f>IF(ISBLANK('ENGAGEMENTS 2026'!C972),"",'ENGAGEMENTS 2026'!L972)</f>
        <v/>
      </c>
      <c r="O971" t="str">
        <f>IF(ISBLANK('ENGAGEMENTS 2026'!C972),"",'ENGAGEMENTS 2026'!M972)</f>
        <v/>
      </c>
      <c r="P971" t="str">
        <f>IF(ISBLANK('ENGAGEMENTS 2026'!C972),"",'ENGAGEMENTS 2026'!K972)</f>
        <v/>
      </c>
      <c r="Q971" t="str">
        <f>IF($A971="","",IF(OR($E971="INFRUCTUEUX",$E971="ANNULE"),$A971&amp;"|"&amp;(COUNTIFS($A$2:$A971,$A971,$E$2:$E971,"INFRUCTUEUX")+COUNTIFS($A$2:$A971,$A971,$E$2:$E971,"ANNULE")),""))</f>
        <v/>
      </c>
    </row>
    <row r="972" spans="1:17" x14ac:dyDescent="0.25">
      <c r="A972" t="str">
        <f>IF(ISBLANK('ENGAGEMENTS 2026'!C973),"",IF('ENGAGEMENTS 2026'!C973="DTSI","DCT",'ENGAGEMENTS 2026'!C973))</f>
        <v/>
      </c>
      <c r="B972" t="str">
        <f>IF(ISBLANK('ENGAGEMENTS 2026'!C973),"",'ENGAGEMENTS 2026'!D973)</f>
        <v/>
      </c>
      <c r="C972" t="str">
        <f>IF(ISBLANK('ENGAGEMENTS 2026'!C973),"",'ENGAGEMENTS 2026'!E973)</f>
        <v/>
      </c>
      <c r="D972" t="str">
        <f>IF(ISBLANK('ENGAGEMENTS 2026'!C973),"",'ENGAGEMENTS 2026'!G973)</f>
        <v/>
      </c>
      <c r="E972" t="str">
        <f>IF(ISBLANK('ENGAGEMENTS 2026'!C973),"",'ENGAGEMENTS 2026'!I973)</f>
        <v/>
      </c>
      <c r="F972" t="str">
        <f>IF(ISBLANK('ENGAGEMENTS 2026'!C973),"",'ENGAGEMENTS 2026'!J973)</f>
        <v/>
      </c>
      <c r="G972" t="str">
        <f>IF(ISBLANK('ENGAGEMENTS 2026'!C973),"",'ENGAGEMENTS 2026'!M973)</f>
        <v/>
      </c>
      <c r="H972" t="str">
        <f>IF(ISBLANK('ENGAGEMENTS 2026'!C973),"",'ENGAGEMENTS 2026'!AF973)</f>
        <v/>
      </c>
      <c r="I972" t="str">
        <f>IF(ISBLANK('ENGAGEMENTS 2026'!C973),"",'ENGAGEMENTS 2026'!H973)</f>
        <v/>
      </c>
      <c r="J972" s="72" t="str">
        <f>IF(ISBLANK('ENGAGEMENTS 2026'!C973),"",IF(AND(OR($E972="INFRUCTUEUX",$E972="ANNULE"),$C972="AOO-M"),'ENGAGEMENTS 2026'!P973,IF($H972="EN COURS DE PREENGAGEMENT",'ENGAGEMENTS 2026'!O973,IF($H972="PREENGAGE",IF($E972="ATTRIBUE",'ENGAGEMENTS 2026'!AE973,'ENGAGEMENTS 2026'!O973),'ENGAGEMENTS 2026'!AE973))))</f>
        <v/>
      </c>
      <c r="K972" s="97" t="str">
        <f>IF(ISBLANK('ENGAGEMENTS 2026'!W973),"",'ENGAGEMENTS 2026'!W973)</f>
        <v/>
      </c>
      <c r="L972" s="73" t="str">
        <f t="shared" ca="1" si="30"/>
        <v/>
      </c>
      <c r="M972" t="str">
        <f t="shared" si="31"/>
        <v/>
      </c>
      <c r="N972" t="str">
        <f>IF(ISBLANK('ENGAGEMENTS 2026'!C973),"",'ENGAGEMENTS 2026'!L973)</f>
        <v/>
      </c>
      <c r="O972" t="str">
        <f>IF(ISBLANK('ENGAGEMENTS 2026'!C973),"",'ENGAGEMENTS 2026'!M973)</f>
        <v/>
      </c>
      <c r="P972" t="str">
        <f>IF(ISBLANK('ENGAGEMENTS 2026'!C973),"",'ENGAGEMENTS 2026'!K973)</f>
        <v/>
      </c>
      <c r="Q972" t="str">
        <f>IF($A972="","",IF(OR($E972="INFRUCTUEUX",$E972="ANNULE"),$A972&amp;"|"&amp;(COUNTIFS($A$2:$A972,$A972,$E$2:$E972,"INFRUCTUEUX")+COUNTIFS($A$2:$A972,$A972,$E$2:$E972,"ANNULE")),""))</f>
        <v/>
      </c>
    </row>
    <row r="973" spans="1:17" x14ac:dyDescent="0.25">
      <c r="A973" t="str">
        <f>IF(ISBLANK('ENGAGEMENTS 2026'!C974),"",IF('ENGAGEMENTS 2026'!C974="DTSI","DCT",'ENGAGEMENTS 2026'!C974))</f>
        <v/>
      </c>
      <c r="B973" t="str">
        <f>IF(ISBLANK('ENGAGEMENTS 2026'!C974),"",'ENGAGEMENTS 2026'!D974)</f>
        <v/>
      </c>
      <c r="C973" t="str">
        <f>IF(ISBLANK('ENGAGEMENTS 2026'!C974),"",'ENGAGEMENTS 2026'!E974)</f>
        <v/>
      </c>
      <c r="D973" t="str">
        <f>IF(ISBLANK('ENGAGEMENTS 2026'!C974),"",'ENGAGEMENTS 2026'!G974)</f>
        <v/>
      </c>
      <c r="E973" t="str">
        <f>IF(ISBLANK('ENGAGEMENTS 2026'!C974),"",'ENGAGEMENTS 2026'!I974)</f>
        <v/>
      </c>
      <c r="F973" t="str">
        <f>IF(ISBLANK('ENGAGEMENTS 2026'!C974),"",'ENGAGEMENTS 2026'!J974)</f>
        <v/>
      </c>
      <c r="G973" t="str">
        <f>IF(ISBLANK('ENGAGEMENTS 2026'!C974),"",'ENGAGEMENTS 2026'!M974)</f>
        <v/>
      </c>
      <c r="H973" t="str">
        <f>IF(ISBLANK('ENGAGEMENTS 2026'!C974),"",'ENGAGEMENTS 2026'!AF974)</f>
        <v/>
      </c>
      <c r="I973" t="str">
        <f>IF(ISBLANK('ENGAGEMENTS 2026'!C974),"",'ENGAGEMENTS 2026'!H974)</f>
        <v/>
      </c>
      <c r="J973" s="72" t="str">
        <f>IF(ISBLANK('ENGAGEMENTS 2026'!C974),"",IF(AND(OR($E973="INFRUCTUEUX",$E973="ANNULE"),$C973="AOO-M"),'ENGAGEMENTS 2026'!P974,IF($H973="EN COURS DE PREENGAGEMENT",'ENGAGEMENTS 2026'!O974,IF($H973="PREENGAGE",IF($E973="ATTRIBUE",'ENGAGEMENTS 2026'!AE974,'ENGAGEMENTS 2026'!O974),'ENGAGEMENTS 2026'!AE974))))</f>
        <v/>
      </c>
      <c r="K973" s="97" t="str">
        <f>IF(ISBLANK('ENGAGEMENTS 2026'!W974),"",'ENGAGEMENTS 2026'!W974)</f>
        <v/>
      </c>
      <c r="L973" s="73" t="str">
        <f t="shared" ca="1" si="30"/>
        <v/>
      </c>
      <c r="M973" t="str">
        <f t="shared" si="31"/>
        <v/>
      </c>
      <c r="N973" t="str">
        <f>IF(ISBLANK('ENGAGEMENTS 2026'!C974),"",'ENGAGEMENTS 2026'!L974)</f>
        <v/>
      </c>
      <c r="O973" t="str">
        <f>IF(ISBLANK('ENGAGEMENTS 2026'!C974),"",'ENGAGEMENTS 2026'!M974)</f>
        <v/>
      </c>
      <c r="P973" t="str">
        <f>IF(ISBLANK('ENGAGEMENTS 2026'!C974),"",'ENGAGEMENTS 2026'!K974)</f>
        <v/>
      </c>
      <c r="Q973" t="str">
        <f>IF($A973="","",IF(OR($E973="INFRUCTUEUX",$E973="ANNULE"),$A973&amp;"|"&amp;(COUNTIFS($A$2:$A973,$A973,$E$2:$E973,"INFRUCTUEUX")+COUNTIFS($A$2:$A973,$A973,$E$2:$E973,"ANNULE")),""))</f>
        <v/>
      </c>
    </row>
    <row r="974" spans="1:17" x14ac:dyDescent="0.25">
      <c r="A974" t="str">
        <f>IF(ISBLANK('ENGAGEMENTS 2026'!C975),"",IF('ENGAGEMENTS 2026'!C975="DTSI","DCT",'ENGAGEMENTS 2026'!C975))</f>
        <v/>
      </c>
      <c r="B974" t="str">
        <f>IF(ISBLANK('ENGAGEMENTS 2026'!C975),"",'ENGAGEMENTS 2026'!D975)</f>
        <v/>
      </c>
      <c r="C974" t="str">
        <f>IF(ISBLANK('ENGAGEMENTS 2026'!C975),"",'ENGAGEMENTS 2026'!E975)</f>
        <v/>
      </c>
      <c r="D974" t="str">
        <f>IF(ISBLANK('ENGAGEMENTS 2026'!C975),"",'ENGAGEMENTS 2026'!G975)</f>
        <v/>
      </c>
      <c r="E974" t="str">
        <f>IF(ISBLANK('ENGAGEMENTS 2026'!C975),"",'ENGAGEMENTS 2026'!I975)</f>
        <v/>
      </c>
      <c r="F974" t="str">
        <f>IF(ISBLANK('ENGAGEMENTS 2026'!C975),"",'ENGAGEMENTS 2026'!J975)</f>
        <v/>
      </c>
      <c r="G974" t="str">
        <f>IF(ISBLANK('ENGAGEMENTS 2026'!C975),"",'ENGAGEMENTS 2026'!M975)</f>
        <v/>
      </c>
      <c r="H974" t="str">
        <f>IF(ISBLANK('ENGAGEMENTS 2026'!C975),"",'ENGAGEMENTS 2026'!AF975)</f>
        <v/>
      </c>
      <c r="I974" t="str">
        <f>IF(ISBLANK('ENGAGEMENTS 2026'!C975),"",'ENGAGEMENTS 2026'!H975)</f>
        <v/>
      </c>
      <c r="J974" s="72" t="str">
        <f>IF(ISBLANK('ENGAGEMENTS 2026'!C975),"",IF(AND(OR($E974="INFRUCTUEUX",$E974="ANNULE"),$C974="AOO-M"),'ENGAGEMENTS 2026'!P975,IF($H974="EN COURS DE PREENGAGEMENT",'ENGAGEMENTS 2026'!O975,IF($H974="PREENGAGE",IF($E974="ATTRIBUE",'ENGAGEMENTS 2026'!AE975,'ENGAGEMENTS 2026'!O975),'ENGAGEMENTS 2026'!AE975))))</f>
        <v/>
      </c>
      <c r="K974" s="97" t="str">
        <f>IF(ISBLANK('ENGAGEMENTS 2026'!W975),"",'ENGAGEMENTS 2026'!W975)</f>
        <v/>
      </c>
      <c r="L974" s="73" t="str">
        <f t="shared" ca="1" si="30"/>
        <v/>
      </c>
      <c r="M974" t="str">
        <f t="shared" si="31"/>
        <v/>
      </c>
      <c r="N974" t="str">
        <f>IF(ISBLANK('ENGAGEMENTS 2026'!C975),"",'ENGAGEMENTS 2026'!L975)</f>
        <v/>
      </c>
      <c r="O974" t="str">
        <f>IF(ISBLANK('ENGAGEMENTS 2026'!C975),"",'ENGAGEMENTS 2026'!M975)</f>
        <v/>
      </c>
      <c r="P974" t="str">
        <f>IF(ISBLANK('ENGAGEMENTS 2026'!C975),"",'ENGAGEMENTS 2026'!K975)</f>
        <v/>
      </c>
      <c r="Q974" t="str">
        <f>IF($A974="","",IF(OR($E974="INFRUCTUEUX",$E974="ANNULE"),$A974&amp;"|"&amp;(COUNTIFS($A$2:$A974,$A974,$E$2:$E974,"INFRUCTUEUX")+COUNTIFS($A$2:$A974,$A974,$E$2:$E974,"ANNULE")),""))</f>
        <v/>
      </c>
    </row>
    <row r="975" spans="1:17" x14ac:dyDescent="0.25">
      <c r="A975" t="str">
        <f>IF(ISBLANK('ENGAGEMENTS 2026'!C976),"",IF('ENGAGEMENTS 2026'!C976="DTSI","DCT",'ENGAGEMENTS 2026'!C976))</f>
        <v/>
      </c>
      <c r="B975" t="str">
        <f>IF(ISBLANK('ENGAGEMENTS 2026'!C976),"",'ENGAGEMENTS 2026'!D976)</f>
        <v/>
      </c>
      <c r="C975" t="str">
        <f>IF(ISBLANK('ENGAGEMENTS 2026'!C976),"",'ENGAGEMENTS 2026'!E976)</f>
        <v/>
      </c>
      <c r="D975" t="str">
        <f>IF(ISBLANK('ENGAGEMENTS 2026'!C976),"",'ENGAGEMENTS 2026'!G976)</f>
        <v/>
      </c>
      <c r="E975" t="str">
        <f>IF(ISBLANK('ENGAGEMENTS 2026'!C976),"",'ENGAGEMENTS 2026'!I976)</f>
        <v/>
      </c>
      <c r="F975" t="str">
        <f>IF(ISBLANK('ENGAGEMENTS 2026'!C976),"",'ENGAGEMENTS 2026'!J976)</f>
        <v/>
      </c>
      <c r="G975" t="str">
        <f>IF(ISBLANK('ENGAGEMENTS 2026'!C976),"",'ENGAGEMENTS 2026'!M976)</f>
        <v/>
      </c>
      <c r="H975" t="str">
        <f>IF(ISBLANK('ENGAGEMENTS 2026'!C976),"",'ENGAGEMENTS 2026'!AF976)</f>
        <v/>
      </c>
      <c r="I975" t="str">
        <f>IF(ISBLANK('ENGAGEMENTS 2026'!C976),"",'ENGAGEMENTS 2026'!H976)</f>
        <v/>
      </c>
      <c r="J975" s="72" t="str">
        <f>IF(ISBLANK('ENGAGEMENTS 2026'!C976),"",IF(AND(OR($E975="INFRUCTUEUX",$E975="ANNULE"),$C975="AOO-M"),'ENGAGEMENTS 2026'!P976,IF($H975="EN COURS DE PREENGAGEMENT",'ENGAGEMENTS 2026'!O976,IF($H975="PREENGAGE",IF($E975="ATTRIBUE",'ENGAGEMENTS 2026'!AE976,'ENGAGEMENTS 2026'!O976),'ENGAGEMENTS 2026'!AE976))))</f>
        <v/>
      </c>
      <c r="K975" s="97" t="str">
        <f>IF(ISBLANK('ENGAGEMENTS 2026'!W976),"",'ENGAGEMENTS 2026'!W976)</f>
        <v/>
      </c>
      <c r="L975" s="73" t="str">
        <f t="shared" ca="1" si="30"/>
        <v/>
      </c>
      <c r="M975" t="str">
        <f t="shared" si="31"/>
        <v/>
      </c>
      <c r="N975" t="str">
        <f>IF(ISBLANK('ENGAGEMENTS 2026'!C976),"",'ENGAGEMENTS 2026'!L976)</f>
        <v/>
      </c>
      <c r="O975" t="str">
        <f>IF(ISBLANK('ENGAGEMENTS 2026'!C976),"",'ENGAGEMENTS 2026'!M976)</f>
        <v/>
      </c>
      <c r="P975" t="str">
        <f>IF(ISBLANK('ENGAGEMENTS 2026'!C976),"",'ENGAGEMENTS 2026'!K976)</f>
        <v/>
      </c>
      <c r="Q975" t="str">
        <f>IF($A975="","",IF(OR($E975="INFRUCTUEUX",$E975="ANNULE"),$A975&amp;"|"&amp;(COUNTIFS($A$2:$A975,$A975,$E$2:$E975,"INFRUCTUEUX")+COUNTIFS($A$2:$A975,$A975,$E$2:$E975,"ANNULE")),""))</f>
        <v/>
      </c>
    </row>
    <row r="976" spans="1:17" x14ac:dyDescent="0.25">
      <c r="A976" t="str">
        <f>IF(ISBLANK('ENGAGEMENTS 2026'!C977),"",IF('ENGAGEMENTS 2026'!C977="DTSI","DCT",'ENGAGEMENTS 2026'!C977))</f>
        <v/>
      </c>
      <c r="B976" t="str">
        <f>IF(ISBLANK('ENGAGEMENTS 2026'!C977),"",'ENGAGEMENTS 2026'!D977)</f>
        <v/>
      </c>
      <c r="C976" t="str">
        <f>IF(ISBLANK('ENGAGEMENTS 2026'!C977),"",'ENGAGEMENTS 2026'!E977)</f>
        <v/>
      </c>
      <c r="D976" t="str">
        <f>IF(ISBLANK('ENGAGEMENTS 2026'!C977),"",'ENGAGEMENTS 2026'!G977)</f>
        <v/>
      </c>
      <c r="E976" t="str">
        <f>IF(ISBLANK('ENGAGEMENTS 2026'!C977),"",'ENGAGEMENTS 2026'!I977)</f>
        <v/>
      </c>
      <c r="F976" t="str">
        <f>IF(ISBLANK('ENGAGEMENTS 2026'!C977),"",'ENGAGEMENTS 2026'!J977)</f>
        <v/>
      </c>
      <c r="G976" t="str">
        <f>IF(ISBLANK('ENGAGEMENTS 2026'!C977),"",'ENGAGEMENTS 2026'!M977)</f>
        <v/>
      </c>
      <c r="H976" t="str">
        <f>IF(ISBLANK('ENGAGEMENTS 2026'!C977),"",'ENGAGEMENTS 2026'!AF977)</f>
        <v/>
      </c>
      <c r="I976" t="str">
        <f>IF(ISBLANK('ENGAGEMENTS 2026'!C977),"",'ENGAGEMENTS 2026'!H977)</f>
        <v/>
      </c>
      <c r="J976" s="72" t="str">
        <f>IF(ISBLANK('ENGAGEMENTS 2026'!C977),"",IF(AND(OR($E976="INFRUCTUEUX",$E976="ANNULE"),$C976="AOO-M"),'ENGAGEMENTS 2026'!P977,IF($H976="EN COURS DE PREENGAGEMENT",'ENGAGEMENTS 2026'!O977,IF($H976="PREENGAGE",IF($E976="ATTRIBUE",'ENGAGEMENTS 2026'!AE977,'ENGAGEMENTS 2026'!O977),'ENGAGEMENTS 2026'!AE977))))</f>
        <v/>
      </c>
      <c r="K976" s="97" t="str">
        <f>IF(ISBLANK('ENGAGEMENTS 2026'!W977),"",'ENGAGEMENTS 2026'!W977)</f>
        <v/>
      </c>
      <c r="L976" s="73" t="str">
        <f t="shared" ca="1" si="30"/>
        <v/>
      </c>
      <c r="M976" t="str">
        <f t="shared" si="31"/>
        <v/>
      </c>
      <c r="N976" t="str">
        <f>IF(ISBLANK('ENGAGEMENTS 2026'!C977),"",'ENGAGEMENTS 2026'!L977)</f>
        <v/>
      </c>
      <c r="O976" t="str">
        <f>IF(ISBLANK('ENGAGEMENTS 2026'!C977),"",'ENGAGEMENTS 2026'!M977)</f>
        <v/>
      </c>
      <c r="P976" t="str">
        <f>IF(ISBLANK('ENGAGEMENTS 2026'!C977),"",'ENGAGEMENTS 2026'!K977)</f>
        <v/>
      </c>
      <c r="Q976" t="str">
        <f>IF($A976="","",IF(OR($E976="INFRUCTUEUX",$E976="ANNULE"),$A976&amp;"|"&amp;(COUNTIFS($A$2:$A976,$A976,$E$2:$E976,"INFRUCTUEUX")+COUNTIFS($A$2:$A976,$A976,$E$2:$E976,"ANNULE")),""))</f>
        <v/>
      </c>
    </row>
    <row r="977" spans="1:17" x14ac:dyDescent="0.25">
      <c r="A977" t="str">
        <f>IF(ISBLANK('ENGAGEMENTS 2026'!C978),"",IF('ENGAGEMENTS 2026'!C978="DTSI","DCT",'ENGAGEMENTS 2026'!C978))</f>
        <v/>
      </c>
      <c r="B977" t="str">
        <f>IF(ISBLANK('ENGAGEMENTS 2026'!C978),"",'ENGAGEMENTS 2026'!D978)</f>
        <v/>
      </c>
      <c r="C977" t="str">
        <f>IF(ISBLANK('ENGAGEMENTS 2026'!C978),"",'ENGAGEMENTS 2026'!E978)</f>
        <v/>
      </c>
      <c r="D977" t="str">
        <f>IF(ISBLANK('ENGAGEMENTS 2026'!C978),"",'ENGAGEMENTS 2026'!G978)</f>
        <v/>
      </c>
      <c r="E977" t="str">
        <f>IF(ISBLANK('ENGAGEMENTS 2026'!C978),"",'ENGAGEMENTS 2026'!I978)</f>
        <v/>
      </c>
      <c r="F977" t="str">
        <f>IF(ISBLANK('ENGAGEMENTS 2026'!C978),"",'ENGAGEMENTS 2026'!J978)</f>
        <v/>
      </c>
      <c r="G977" t="str">
        <f>IF(ISBLANK('ENGAGEMENTS 2026'!C978),"",'ENGAGEMENTS 2026'!M978)</f>
        <v/>
      </c>
      <c r="H977" t="str">
        <f>IF(ISBLANK('ENGAGEMENTS 2026'!C978),"",'ENGAGEMENTS 2026'!AF978)</f>
        <v/>
      </c>
      <c r="I977" t="str">
        <f>IF(ISBLANK('ENGAGEMENTS 2026'!C978),"",'ENGAGEMENTS 2026'!H978)</f>
        <v/>
      </c>
      <c r="J977" s="72" t="str">
        <f>IF(ISBLANK('ENGAGEMENTS 2026'!C978),"",IF(AND(OR($E977="INFRUCTUEUX",$E977="ANNULE"),$C977="AOO-M"),'ENGAGEMENTS 2026'!P978,IF($H977="EN COURS DE PREENGAGEMENT",'ENGAGEMENTS 2026'!O978,IF($H977="PREENGAGE",IF($E977="ATTRIBUE",'ENGAGEMENTS 2026'!AE978,'ENGAGEMENTS 2026'!O978),'ENGAGEMENTS 2026'!AE978))))</f>
        <v/>
      </c>
      <c r="K977" s="97" t="str">
        <f>IF(ISBLANK('ENGAGEMENTS 2026'!W978),"",'ENGAGEMENTS 2026'!W978)</f>
        <v/>
      </c>
      <c r="L977" s="73" t="str">
        <f t="shared" ca="1" si="30"/>
        <v/>
      </c>
      <c r="M977" t="str">
        <f t="shared" si="31"/>
        <v/>
      </c>
      <c r="N977" t="str">
        <f>IF(ISBLANK('ENGAGEMENTS 2026'!C978),"",'ENGAGEMENTS 2026'!L978)</f>
        <v/>
      </c>
      <c r="O977" t="str">
        <f>IF(ISBLANK('ENGAGEMENTS 2026'!C978),"",'ENGAGEMENTS 2026'!M978)</f>
        <v/>
      </c>
      <c r="P977" t="str">
        <f>IF(ISBLANK('ENGAGEMENTS 2026'!C978),"",'ENGAGEMENTS 2026'!K978)</f>
        <v/>
      </c>
      <c r="Q977" t="str">
        <f>IF($A977="","",IF(OR($E977="INFRUCTUEUX",$E977="ANNULE"),$A977&amp;"|"&amp;(COUNTIFS($A$2:$A977,$A977,$E$2:$E977,"INFRUCTUEUX")+COUNTIFS($A$2:$A977,$A977,$E$2:$E977,"ANNULE")),""))</f>
        <v/>
      </c>
    </row>
    <row r="978" spans="1:17" x14ac:dyDescent="0.25">
      <c r="A978" t="str">
        <f>IF(ISBLANK('ENGAGEMENTS 2026'!C979),"",IF('ENGAGEMENTS 2026'!C979="DTSI","DCT",'ENGAGEMENTS 2026'!C979))</f>
        <v/>
      </c>
      <c r="B978" t="str">
        <f>IF(ISBLANK('ENGAGEMENTS 2026'!C979),"",'ENGAGEMENTS 2026'!D979)</f>
        <v/>
      </c>
      <c r="C978" t="str">
        <f>IF(ISBLANK('ENGAGEMENTS 2026'!C979),"",'ENGAGEMENTS 2026'!E979)</f>
        <v/>
      </c>
      <c r="D978" t="str">
        <f>IF(ISBLANK('ENGAGEMENTS 2026'!C979),"",'ENGAGEMENTS 2026'!G979)</f>
        <v/>
      </c>
      <c r="E978" t="str">
        <f>IF(ISBLANK('ENGAGEMENTS 2026'!C979),"",'ENGAGEMENTS 2026'!I979)</f>
        <v/>
      </c>
      <c r="F978" t="str">
        <f>IF(ISBLANK('ENGAGEMENTS 2026'!C979),"",'ENGAGEMENTS 2026'!J979)</f>
        <v/>
      </c>
      <c r="G978" t="str">
        <f>IF(ISBLANK('ENGAGEMENTS 2026'!C979),"",'ENGAGEMENTS 2026'!M979)</f>
        <v/>
      </c>
      <c r="H978" t="str">
        <f>IF(ISBLANK('ENGAGEMENTS 2026'!C979),"",'ENGAGEMENTS 2026'!AF979)</f>
        <v/>
      </c>
      <c r="I978" t="str">
        <f>IF(ISBLANK('ENGAGEMENTS 2026'!C979),"",'ENGAGEMENTS 2026'!H979)</f>
        <v/>
      </c>
      <c r="J978" s="72" t="str">
        <f>IF(ISBLANK('ENGAGEMENTS 2026'!C979),"",IF(AND(OR($E978="INFRUCTUEUX",$E978="ANNULE"),$C978="AOO-M"),'ENGAGEMENTS 2026'!P979,IF($H978="EN COURS DE PREENGAGEMENT",'ENGAGEMENTS 2026'!O979,IF($H978="PREENGAGE",IF($E978="ATTRIBUE",'ENGAGEMENTS 2026'!AE979,'ENGAGEMENTS 2026'!O979),'ENGAGEMENTS 2026'!AE979))))</f>
        <v/>
      </c>
      <c r="K978" s="97" t="str">
        <f>IF(ISBLANK('ENGAGEMENTS 2026'!W979),"",'ENGAGEMENTS 2026'!W979)</f>
        <v/>
      </c>
      <c r="L978" s="73" t="str">
        <f t="shared" ca="1" si="30"/>
        <v/>
      </c>
      <c r="M978" t="str">
        <f t="shared" si="31"/>
        <v/>
      </c>
      <c r="N978" t="str">
        <f>IF(ISBLANK('ENGAGEMENTS 2026'!C979),"",'ENGAGEMENTS 2026'!L979)</f>
        <v/>
      </c>
      <c r="O978" t="str">
        <f>IF(ISBLANK('ENGAGEMENTS 2026'!C979),"",'ENGAGEMENTS 2026'!M979)</f>
        <v/>
      </c>
      <c r="P978" t="str">
        <f>IF(ISBLANK('ENGAGEMENTS 2026'!C979),"",'ENGAGEMENTS 2026'!K979)</f>
        <v/>
      </c>
      <c r="Q978" t="str">
        <f>IF($A978="","",IF(OR($E978="INFRUCTUEUX",$E978="ANNULE"),$A978&amp;"|"&amp;(COUNTIFS($A$2:$A978,$A978,$E$2:$E978,"INFRUCTUEUX")+COUNTIFS($A$2:$A978,$A978,$E$2:$E978,"ANNULE")),""))</f>
        <v/>
      </c>
    </row>
    <row r="979" spans="1:17" x14ac:dyDescent="0.25">
      <c r="A979" t="str">
        <f>IF(ISBLANK('ENGAGEMENTS 2026'!C980),"",IF('ENGAGEMENTS 2026'!C980="DTSI","DCT",'ENGAGEMENTS 2026'!C980))</f>
        <v/>
      </c>
      <c r="B979" t="str">
        <f>IF(ISBLANK('ENGAGEMENTS 2026'!C980),"",'ENGAGEMENTS 2026'!D980)</f>
        <v/>
      </c>
      <c r="C979" t="str">
        <f>IF(ISBLANK('ENGAGEMENTS 2026'!C980),"",'ENGAGEMENTS 2026'!E980)</f>
        <v/>
      </c>
      <c r="D979" t="str">
        <f>IF(ISBLANK('ENGAGEMENTS 2026'!C980),"",'ENGAGEMENTS 2026'!G980)</f>
        <v/>
      </c>
      <c r="E979" t="str">
        <f>IF(ISBLANK('ENGAGEMENTS 2026'!C980),"",'ENGAGEMENTS 2026'!I980)</f>
        <v/>
      </c>
      <c r="F979" t="str">
        <f>IF(ISBLANK('ENGAGEMENTS 2026'!C980),"",'ENGAGEMENTS 2026'!J980)</f>
        <v/>
      </c>
      <c r="G979" t="str">
        <f>IF(ISBLANK('ENGAGEMENTS 2026'!C980),"",'ENGAGEMENTS 2026'!M980)</f>
        <v/>
      </c>
      <c r="H979" t="str">
        <f>IF(ISBLANK('ENGAGEMENTS 2026'!C980),"",'ENGAGEMENTS 2026'!AF980)</f>
        <v/>
      </c>
      <c r="I979" t="str">
        <f>IF(ISBLANK('ENGAGEMENTS 2026'!C980),"",'ENGAGEMENTS 2026'!H980)</f>
        <v/>
      </c>
      <c r="J979" s="72" t="str">
        <f>IF(ISBLANK('ENGAGEMENTS 2026'!C980),"",IF(AND(OR($E979="INFRUCTUEUX",$E979="ANNULE"),$C979="AOO-M"),'ENGAGEMENTS 2026'!P980,IF($H979="EN COURS DE PREENGAGEMENT",'ENGAGEMENTS 2026'!O980,IF($H979="PREENGAGE",IF($E979="ATTRIBUE",'ENGAGEMENTS 2026'!AE980,'ENGAGEMENTS 2026'!O980),'ENGAGEMENTS 2026'!AE980))))</f>
        <v/>
      </c>
      <c r="K979" s="97" t="str">
        <f>IF(ISBLANK('ENGAGEMENTS 2026'!W980),"",'ENGAGEMENTS 2026'!W980)</f>
        <v/>
      </c>
      <c r="L979" s="73" t="str">
        <f t="shared" ca="1" si="30"/>
        <v/>
      </c>
      <c r="M979" t="str">
        <f t="shared" si="31"/>
        <v/>
      </c>
      <c r="N979" t="str">
        <f>IF(ISBLANK('ENGAGEMENTS 2026'!C980),"",'ENGAGEMENTS 2026'!L980)</f>
        <v/>
      </c>
      <c r="O979" t="str">
        <f>IF(ISBLANK('ENGAGEMENTS 2026'!C980),"",'ENGAGEMENTS 2026'!M980)</f>
        <v/>
      </c>
      <c r="P979" t="str">
        <f>IF(ISBLANK('ENGAGEMENTS 2026'!C980),"",'ENGAGEMENTS 2026'!K980)</f>
        <v/>
      </c>
      <c r="Q979" t="str">
        <f>IF($A979="","",IF(OR($E979="INFRUCTUEUX",$E979="ANNULE"),$A979&amp;"|"&amp;(COUNTIFS($A$2:$A979,$A979,$E$2:$E979,"INFRUCTUEUX")+COUNTIFS($A$2:$A979,$A979,$E$2:$E979,"ANNULE")),""))</f>
        <v/>
      </c>
    </row>
    <row r="980" spans="1:17" x14ac:dyDescent="0.25">
      <c r="A980" t="str">
        <f>IF(ISBLANK('ENGAGEMENTS 2026'!C981),"",IF('ENGAGEMENTS 2026'!C981="DTSI","DCT",'ENGAGEMENTS 2026'!C981))</f>
        <v/>
      </c>
      <c r="B980" t="str">
        <f>IF(ISBLANK('ENGAGEMENTS 2026'!C981),"",'ENGAGEMENTS 2026'!D981)</f>
        <v/>
      </c>
      <c r="C980" t="str">
        <f>IF(ISBLANK('ENGAGEMENTS 2026'!C981),"",'ENGAGEMENTS 2026'!E981)</f>
        <v/>
      </c>
      <c r="D980" t="str">
        <f>IF(ISBLANK('ENGAGEMENTS 2026'!C981),"",'ENGAGEMENTS 2026'!G981)</f>
        <v/>
      </c>
      <c r="E980" t="str">
        <f>IF(ISBLANK('ENGAGEMENTS 2026'!C981),"",'ENGAGEMENTS 2026'!I981)</f>
        <v/>
      </c>
      <c r="F980" t="str">
        <f>IF(ISBLANK('ENGAGEMENTS 2026'!C981),"",'ENGAGEMENTS 2026'!J981)</f>
        <v/>
      </c>
      <c r="G980" t="str">
        <f>IF(ISBLANK('ENGAGEMENTS 2026'!C981),"",'ENGAGEMENTS 2026'!M981)</f>
        <v/>
      </c>
      <c r="H980" t="str">
        <f>IF(ISBLANK('ENGAGEMENTS 2026'!C981),"",'ENGAGEMENTS 2026'!AF981)</f>
        <v/>
      </c>
      <c r="I980" t="str">
        <f>IF(ISBLANK('ENGAGEMENTS 2026'!C981),"",'ENGAGEMENTS 2026'!H981)</f>
        <v/>
      </c>
      <c r="J980" s="72" t="str">
        <f>IF(ISBLANK('ENGAGEMENTS 2026'!C981),"",IF(AND(OR($E980="INFRUCTUEUX",$E980="ANNULE"),$C980="AOO-M"),'ENGAGEMENTS 2026'!P981,IF($H980="EN COURS DE PREENGAGEMENT",'ENGAGEMENTS 2026'!O981,IF($H980="PREENGAGE",IF($E980="ATTRIBUE",'ENGAGEMENTS 2026'!AE981,'ENGAGEMENTS 2026'!O981),'ENGAGEMENTS 2026'!AE981))))</f>
        <v/>
      </c>
      <c r="K980" s="97" t="str">
        <f>IF(ISBLANK('ENGAGEMENTS 2026'!W981),"",'ENGAGEMENTS 2026'!W981)</f>
        <v/>
      </c>
      <c r="L980" s="73" t="str">
        <f t="shared" ca="1" si="30"/>
        <v/>
      </c>
      <c r="M980" t="str">
        <f t="shared" si="31"/>
        <v/>
      </c>
      <c r="N980" t="str">
        <f>IF(ISBLANK('ENGAGEMENTS 2026'!C981),"",'ENGAGEMENTS 2026'!L981)</f>
        <v/>
      </c>
      <c r="O980" t="str">
        <f>IF(ISBLANK('ENGAGEMENTS 2026'!C981),"",'ENGAGEMENTS 2026'!M981)</f>
        <v/>
      </c>
      <c r="P980" t="str">
        <f>IF(ISBLANK('ENGAGEMENTS 2026'!C981),"",'ENGAGEMENTS 2026'!K981)</f>
        <v/>
      </c>
      <c r="Q980" t="str">
        <f>IF($A980="","",IF(OR($E980="INFRUCTUEUX",$E980="ANNULE"),$A980&amp;"|"&amp;(COUNTIFS($A$2:$A980,$A980,$E$2:$E980,"INFRUCTUEUX")+COUNTIFS($A$2:$A980,$A980,$E$2:$E980,"ANNULE")),""))</f>
        <v/>
      </c>
    </row>
    <row r="981" spans="1:17" x14ac:dyDescent="0.25">
      <c r="A981" t="str">
        <f>IF(ISBLANK('ENGAGEMENTS 2026'!C982),"",IF('ENGAGEMENTS 2026'!C982="DTSI","DCT",'ENGAGEMENTS 2026'!C982))</f>
        <v/>
      </c>
      <c r="B981" t="str">
        <f>IF(ISBLANK('ENGAGEMENTS 2026'!C982),"",'ENGAGEMENTS 2026'!D982)</f>
        <v/>
      </c>
      <c r="C981" t="str">
        <f>IF(ISBLANK('ENGAGEMENTS 2026'!C982),"",'ENGAGEMENTS 2026'!E982)</f>
        <v/>
      </c>
      <c r="D981" t="str">
        <f>IF(ISBLANK('ENGAGEMENTS 2026'!C982),"",'ENGAGEMENTS 2026'!G982)</f>
        <v/>
      </c>
      <c r="E981" t="str">
        <f>IF(ISBLANK('ENGAGEMENTS 2026'!C982),"",'ENGAGEMENTS 2026'!I982)</f>
        <v/>
      </c>
      <c r="F981" t="str">
        <f>IF(ISBLANK('ENGAGEMENTS 2026'!C982),"",'ENGAGEMENTS 2026'!J982)</f>
        <v/>
      </c>
      <c r="G981" t="str">
        <f>IF(ISBLANK('ENGAGEMENTS 2026'!C982),"",'ENGAGEMENTS 2026'!M982)</f>
        <v/>
      </c>
      <c r="H981" t="str">
        <f>IF(ISBLANK('ENGAGEMENTS 2026'!C982),"",'ENGAGEMENTS 2026'!AF982)</f>
        <v/>
      </c>
      <c r="I981" t="str">
        <f>IF(ISBLANK('ENGAGEMENTS 2026'!C982),"",'ENGAGEMENTS 2026'!H982)</f>
        <v/>
      </c>
      <c r="J981" s="72" t="str">
        <f>IF(ISBLANK('ENGAGEMENTS 2026'!C982),"",IF(AND(OR($E981="INFRUCTUEUX",$E981="ANNULE"),$C981="AOO-M"),'ENGAGEMENTS 2026'!P982,IF($H981="EN COURS DE PREENGAGEMENT",'ENGAGEMENTS 2026'!O982,IF($H981="PREENGAGE",IF($E981="ATTRIBUE",'ENGAGEMENTS 2026'!AE982,'ENGAGEMENTS 2026'!O982),'ENGAGEMENTS 2026'!AE982))))</f>
        <v/>
      </c>
      <c r="K981" s="97" t="str">
        <f>IF(ISBLANK('ENGAGEMENTS 2026'!W982),"",'ENGAGEMENTS 2026'!W982)</f>
        <v/>
      </c>
      <c r="L981" s="73" t="str">
        <f t="shared" ca="1" si="30"/>
        <v/>
      </c>
      <c r="M981" t="str">
        <f t="shared" si="31"/>
        <v/>
      </c>
      <c r="N981" t="str">
        <f>IF(ISBLANK('ENGAGEMENTS 2026'!C982),"",'ENGAGEMENTS 2026'!L982)</f>
        <v/>
      </c>
      <c r="O981" t="str">
        <f>IF(ISBLANK('ENGAGEMENTS 2026'!C982),"",'ENGAGEMENTS 2026'!M982)</f>
        <v/>
      </c>
      <c r="P981" t="str">
        <f>IF(ISBLANK('ENGAGEMENTS 2026'!C982),"",'ENGAGEMENTS 2026'!K982)</f>
        <v/>
      </c>
      <c r="Q981" t="str">
        <f>IF($A981="","",IF(OR($E981="INFRUCTUEUX",$E981="ANNULE"),$A981&amp;"|"&amp;(COUNTIFS($A$2:$A981,$A981,$E$2:$E981,"INFRUCTUEUX")+COUNTIFS($A$2:$A981,$A981,$E$2:$E981,"ANNULE")),""))</f>
        <v/>
      </c>
    </row>
    <row r="982" spans="1:17" x14ac:dyDescent="0.25">
      <c r="A982" t="str">
        <f>IF(ISBLANK('ENGAGEMENTS 2026'!C983),"",IF('ENGAGEMENTS 2026'!C983="DTSI","DCT",'ENGAGEMENTS 2026'!C983))</f>
        <v/>
      </c>
      <c r="B982" t="str">
        <f>IF(ISBLANK('ENGAGEMENTS 2026'!C983),"",'ENGAGEMENTS 2026'!D983)</f>
        <v/>
      </c>
      <c r="C982" t="str">
        <f>IF(ISBLANK('ENGAGEMENTS 2026'!C983),"",'ENGAGEMENTS 2026'!E983)</f>
        <v/>
      </c>
      <c r="D982" t="str">
        <f>IF(ISBLANK('ENGAGEMENTS 2026'!C983),"",'ENGAGEMENTS 2026'!G983)</f>
        <v/>
      </c>
      <c r="E982" t="str">
        <f>IF(ISBLANK('ENGAGEMENTS 2026'!C983),"",'ENGAGEMENTS 2026'!I983)</f>
        <v/>
      </c>
      <c r="F982" t="str">
        <f>IF(ISBLANK('ENGAGEMENTS 2026'!C983),"",'ENGAGEMENTS 2026'!J983)</f>
        <v/>
      </c>
      <c r="G982" t="str">
        <f>IF(ISBLANK('ENGAGEMENTS 2026'!C983),"",'ENGAGEMENTS 2026'!M983)</f>
        <v/>
      </c>
      <c r="H982" t="str">
        <f>IF(ISBLANK('ENGAGEMENTS 2026'!C983),"",'ENGAGEMENTS 2026'!AF983)</f>
        <v/>
      </c>
      <c r="I982" t="str">
        <f>IF(ISBLANK('ENGAGEMENTS 2026'!C983),"",'ENGAGEMENTS 2026'!H983)</f>
        <v/>
      </c>
      <c r="J982" s="72" t="str">
        <f>IF(ISBLANK('ENGAGEMENTS 2026'!C983),"",IF(AND(OR($E982="INFRUCTUEUX",$E982="ANNULE"),$C982="AOO-M"),'ENGAGEMENTS 2026'!P983,IF($H982="EN COURS DE PREENGAGEMENT",'ENGAGEMENTS 2026'!O983,IF($H982="PREENGAGE",IF($E982="ATTRIBUE",'ENGAGEMENTS 2026'!AE983,'ENGAGEMENTS 2026'!O983),'ENGAGEMENTS 2026'!AE983))))</f>
        <v/>
      </c>
      <c r="K982" s="97" t="str">
        <f>IF(ISBLANK('ENGAGEMENTS 2026'!W983),"",'ENGAGEMENTS 2026'!W983)</f>
        <v/>
      </c>
      <c r="L982" s="73" t="str">
        <f t="shared" ca="1" si="30"/>
        <v/>
      </c>
      <c r="M982" t="str">
        <f t="shared" si="31"/>
        <v/>
      </c>
      <c r="N982" t="str">
        <f>IF(ISBLANK('ENGAGEMENTS 2026'!C983),"",'ENGAGEMENTS 2026'!L983)</f>
        <v/>
      </c>
      <c r="O982" t="str">
        <f>IF(ISBLANK('ENGAGEMENTS 2026'!C983),"",'ENGAGEMENTS 2026'!M983)</f>
        <v/>
      </c>
      <c r="P982" t="str">
        <f>IF(ISBLANK('ENGAGEMENTS 2026'!C983),"",'ENGAGEMENTS 2026'!K983)</f>
        <v/>
      </c>
      <c r="Q982" t="str">
        <f>IF($A982="","",IF(OR($E982="INFRUCTUEUX",$E982="ANNULE"),$A982&amp;"|"&amp;(COUNTIFS($A$2:$A982,$A982,$E$2:$E982,"INFRUCTUEUX")+COUNTIFS($A$2:$A982,$A982,$E$2:$E982,"ANNULE")),""))</f>
        <v/>
      </c>
    </row>
    <row r="983" spans="1:17" x14ac:dyDescent="0.25">
      <c r="A983" t="str">
        <f>IF(ISBLANK('ENGAGEMENTS 2026'!C984),"",IF('ENGAGEMENTS 2026'!C984="DTSI","DCT",'ENGAGEMENTS 2026'!C984))</f>
        <v/>
      </c>
      <c r="B983" t="str">
        <f>IF(ISBLANK('ENGAGEMENTS 2026'!C984),"",'ENGAGEMENTS 2026'!D984)</f>
        <v/>
      </c>
      <c r="C983" t="str">
        <f>IF(ISBLANK('ENGAGEMENTS 2026'!C984),"",'ENGAGEMENTS 2026'!E984)</f>
        <v/>
      </c>
      <c r="D983" t="str">
        <f>IF(ISBLANK('ENGAGEMENTS 2026'!C984),"",'ENGAGEMENTS 2026'!G984)</f>
        <v/>
      </c>
      <c r="E983" t="str">
        <f>IF(ISBLANK('ENGAGEMENTS 2026'!C984),"",'ENGAGEMENTS 2026'!I984)</f>
        <v/>
      </c>
      <c r="F983" t="str">
        <f>IF(ISBLANK('ENGAGEMENTS 2026'!C984),"",'ENGAGEMENTS 2026'!J984)</f>
        <v/>
      </c>
      <c r="G983" t="str">
        <f>IF(ISBLANK('ENGAGEMENTS 2026'!C984),"",'ENGAGEMENTS 2026'!M984)</f>
        <v/>
      </c>
      <c r="H983" t="str">
        <f>IF(ISBLANK('ENGAGEMENTS 2026'!C984),"",'ENGAGEMENTS 2026'!AF984)</f>
        <v/>
      </c>
      <c r="I983" t="str">
        <f>IF(ISBLANK('ENGAGEMENTS 2026'!C984),"",'ENGAGEMENTS 2026'!H984)</f>
        <v/>
      </c>
      <c r="J983" s="72" t="str">
        <f>IF(ISBLANK('ENGAGEMENTS 2026'!C984),"",IF(AND(OR($E983="INFRUCTUEUX",$E983="ANNULE"),$C983="AOO-M"),'ENGAGEMENTS 2026'!P984,IF($H983="EN COURS DE PREENGAGEMENT",'ENGAGEMENTS 2026'!O984,IF($H983="PREENGAGE",IF($E983="ATTRIBUE",'ENGAGEMENTS 2026'!AE984,'ENGAGEMENTS 2026'!O984),'ENGAGEMENTS 2026'!AE984))))</f>
        <v/>
      </c>
      <c r="K983" s="97" t="str">
        <f>IF(ISBLANK('ENGAGEMENTS 2026'!W984),"",'ENGAGEMENTS 2026'!W984)</f>
        <v/>
      </c>
      <c r="L983" s="73" t="str">
        <f t="shared" ca="1" si="30"/>
        <v/>
      </c>
      <c r="M983" t="str">
        <f t="shared" si="31"/>
        <v/>
      </c>
      <c r="N983" t="str">
        <f>IF(ISBLANK('ENGAGEMENTS 2026'!C984),"",'ENGAGEMENTS 2026'!L984)</f>
        <v/>
      </c>
      <c r="O983" t="str">
        <f>IF(ISBLANK('ENGAGEMENTS 2026'!C984),"",'ENGAGEMENTS 2026'!M984)</f>
        <v/>
      </c>
      <c r="P983" t="str">
        <f>IF(ISBLANK('ENGAGEMENTS 2026'!C984),"",'ENGAGEMENTS 2026'!K984)</f>
        <v/>
      </c>
      <c r="Q983" t="str">
        <f>IF($A983="","",IF(OR($E983="INFRUCTUEUX",$E983="ANNULE"),$A983&amp;"|"&amp;(COUNTIFS($A$2:$A983,$A983,$E$2:$E983,"INFRUCTUEUX")+COUNTIFS($A$2:$A983,$A983,$E$2:$E983,"ANNULE")),""))</f>
        <v/>
      </c>
    </row>
    <row r="984" spans="1:17" x14ac:dyDescent="0.25">
      <c r="A984" t="str">
        <f>IF(ISBLANK('ENGAGEMENTS 2026'!C985),"",IF('ENGAGEMENTS 2026'!C985="DTSI","DCT",'ENGAGEMENTS 2026'!C985))</f>
        <v/>
      </c>
      <c r="B984" t="str">
        <f>IF(ISBLANK('ENGAGEMENTS 2026'!C985),"",'ENGAGEMENTS 2026'!D985)</f>
        <v/>
      </c>
      <c r="C984" t="str">
        <f>IF(ISBLANK('ENGAGEMENTS 2026'!C985),"",'ENGAGEMENTS 2026'!E985)</f>
        <v/>
      </c>
      <c r="D984" t="str">
        <f>IF(ISBLANK('ENGAGEMENTS 2026'!C985),"",'ENGAGEMENTS 2026'!G985)</f>
        <v/>
      </c>
      <c r="E984" t="str">
        <f>IF(ISBLANK('ENGAGEMENTS 2026'!C985),"",'ENGAGEMENTS 2026'!I985)</f>
        <v/>
      </c>
      <c r="F984" t="str">
        <f>IF(ISBLANK('ENGAGEMENTS 2026'!C985),"",'ENGAGEMENTS 2026'!J985)</f>
        <v/>
      </c>
      <c r="G984" t="str">
        <f>IF(ISBLANK('ENGAGEMENTS 2026'!C985),"",'ENGAGEMENTS 2026'!M985)</f>
        <v/>
      </c>
      <c r="H984" t="str">
        <f>IF(ISBLANK('ENGAGEMENTS 2026'!C985),"",'ENGAGEMENTS 2026'!AF985)</f>
        <v/>
      </c>
      <c r="I984" t="str">
        <f>IF(ISBLANK('ENGAGEMENTS 2026'!C985),"",'ENGAGEMENTS 2026'!H985)</f>
        <v/>
      </c>
      <c r="J984" s="72" t="str">
        <f>IF(ISBLANK('ENGAGEMENTS 2026'!C985),"",IF(AND(OR($E984="INFRUCTUEUX",$E984="ANNULE"),$C984="AOO-M"),'ENGAGEMENTS 2026'!P985,IF($H984="EN COURS DE PREENGAGEMENT",'ENGAGEMENTS 2026'!O985,IF($H984="PREENGAGE",IF($E984="ATTRIBUE",'ENGAGEMENTS 2026'!AE985,'ENGAGEMENTS 2026'!O985),'ENGAGEMENTS 2026'!AE985))))</f>
        <v/>
      </c>
      <c r="K984" s="97" t="str">
        <f>IF(ISBLANK('ENGAGEMENTS 2026'!W985),"",'ENGAGEMENTS 2026'!W985)</f>
        <v/>
      </c>
      <c r="L984" s="73" t="str">
        <f t="shared" ca="1" si="30"/>
        <v/>
      </c>
      <c r="M984" t="str">
        <f t="shared" si="31"/>
        <v/>
      </c>
      <c r="N984" t="str">
        <f>IF(ISBLANK('ENGAGEMENTS 2026'!C985),"",'ENGAGEMENTS 2026'!L985)</f>
        <v/>
      </c>
      <c r="O984" t="str">
        <f>IF(ISBLANK('ENGAGEMENTS 2026'!C985),"",'ENGAGEMENTS 2026'!M985)</f>
        <v/>
      </c>
      <c r="P984" t="str">
        <f>IF(ISBLANK('ENGAGEMENTS 2026'!C985),"",'ENGAGEMENTS 2026'!K985)</f>
        <v/>
      </c>
      <c r="Q984" t="str">
        <f>IF($A984="","",IF(OR($E984="INFRUCTUEUX",$E984="ANNULE"),$A984&amp;"|"&amp;(COUNTIFS($A$2:$A984,$A984,$E$2:$E984,"INFRUCTUEUX")+COUNTIFS($A$2:$A984,$A984,$E$2:$E984,"ANNULE")),""))</f>
        <v/>
      </c>
    </row>
    <row r="985" spans="1:17" x14ac:dyDescent="0.25">
      <c r="A985" t="str">
        <f>IF(ISBLANK('ENGAGEMENTS 2026'!C986),"",IF('ENGAGEMENTS 2026'!C986="DTSI","DCT",'ENGAGEMENTS 2026'!C986))</f>
        <v/>
      </c>
      <c r="B985" t="str">
        <f>IF(ISBLANK('ENGAGEMENTS 2026'!C986),"",'ENGAGEMENTS 2026'!D986)</f>
        <v/>
      </c>
      <c r="C985" t="str">
        <f>IF(ISBLANK('ENGAGEMENTS 2026'!C986),"",'ENGAGEMENTS 2026'!E986)</f>
        <v/>
      </c>
      <c r="D985" t="str">
        <f>IF(ISBLANK('ENGAGEMENTS 2026'!C986),"",'ENGAGEMENTS 2026'!G986)</f>
        <v/>
      </c>
      <c r="E985" t="str">
        <f>IF(ISBLANK('ENGAGEMENTS 2026'!C986),"",'ENGAGEMENTS 2026'!I986)</f>
        <v/>
      </c>
      <c r="F985" t="str">
        <f>IF(ISBLANK('ENGAGEMENTS 2026'!C986),"",'ENGAGEMENTS 2026'!J986)</f>
        <v/>
      </c>
      <c r="G985" t="str">
        <f>IF(ISBLANK('ENGAGEMENTS 2026'!C986),"",'ENGAGEMENTS 2026'!M986)</f>
        <v/>
      </c>
      <c r="H985" t="str">
        <f>IF(ISBLANK('ENGAGEMENTS 2026'!C986),"",'ENGAGEMENTS 2026'!AF986)</f>
        <v/>
      </c>
      <c r="I985" t="str">
        <f>IF(ISBLANK('ENGAGEMENTS 2026'!C986),"",'ENGAGEMENTS 2026'!H986)</f>
        <v/>
      </c>
      <c r="J985" s="72" t="str">
        <f>IF(ISBLANK('ENGAGEMENTS 2026'!C986),"",IF(AND(OR($E985="INFRUCTUEUX",$E985="ANNULE"),$C985="AOO-M"),'ENGAGEMENTS 2026'!P986,IF($H985="EN COURS DE PREENGAGEMENT",'ENGAGEMENTS 2026'!O986,IF($H985="PREENGAGE",IF($E985="ATTRIBUE",'ENGAGEMENTS 2026'!AE986,'ENGAGEMENTS 2026'!O986),'ENGAGEMENTS 2026'!AE986))))</f>
        <v/>
      </c>
      <c r="K985" s="97" t="str">
        <f>IF(ISBLANK('ENGAGEMENTS 2026'!W986),"",'ENGAGEMENTS 2026'!W986)</f>
        <v/>
      </c>
      <c r="L985" s="73" t="str">
        <f t="shared" ca="1" si="30"/>
        <v/>
      </c>
      <c r="M985" t="str">
        <f t="shared" si="31"/>
        <v/>
      </c>
      <c r="N985" t="str">
        <f>IF(ISBLANK('ENGAGEMENTS 2026'!C986),"",'ENGAGEMENTS 2026'!L986)</f>
        <v/>
      </c>
      <c r="O985" t="str">
        <f>IF(ISBLANK('ENGAGEMENTS 2026'!C986),"",'ENGAGEMENTS 2026'!M986)</f>
        <v/>
      </c>
      <c r="P985" t="str">
        <f>IF(ISBLANK('ENGAGEMENTS 2026'!C986),"",'ENGAGEMENTS 2026'!K986)</f>
        <v/>
      </c>
      <c r="Q985" t="str">
        <f>IF($A985="","",IF(OR($E985="INFRUCTUEUX",$E985="ANNULE"),$A985&amp;"|"&amp;(COUNTIFS($A$2:$A985,$A985,$E$2:$E985,"INFRUCTUEUX")+COUNTIFS($A$2:$A985,$A985,$E$2:$E985,"ANNULE")),""))</f>
        <v/>
      </c>
    </row>
    <row r="986" spans="1:17" x14ac:dyDescent="0.25">
      <c r="A986" t="str">
        <f>IF(ISBLANK('ENGAGEMENTS 2026'!C987),"",IF('ENGAGEMENTS 2026'!C987="DTSI","DCT",'ENGAGEMENTS 2026'!C987))</f>
        <v/>
      </c>
      <c r="B986" t="str">
        <f>IF(ISBLANK('ENGAGEMENTS 2026'!C987),"",'ENGAGEMENTS 2026'!D987)</f>
        <v/>
      </c>
      <c r="C986" t="str">
        <f>IF(ISBLANK('ENGAGEMENTS 2026'!C987),"",'ENGAGEMENTS 2026'!E987)</f>
        <v/>
      </c>
      <c r="D986" t="str">
        <f>IF(ISBLANK('ENGAGEMENTS 2026'!C987),"",'ENGAGEMENTS 2026'!G987)</f>
        <v/>
      </c>
      <c r="E986" t="str">
        <f>IF(ISBLANK('ENGAGEMENTS 2026'!C987),"",'ENGAGEMENTS 2026'!I987)</f>
        <v/>
      </c>
      <c r="F986" t="str">
        <f>IF(ISBLANK('ENGAGEMENTS 2026'!C987),"",'ENGAGEMENTS 2026'!J987)</f>
        <v/>
      </c>
      <c r="G986" t="str">
        <f>IF(ISBLANK('ENGAGEMENTS 2026'!C987),"",'ENGAGEMENTS 2026'!M987)</f>
        <v/>
      </c>
      <c r="H986" t="str">
        <f>IF(ISBLANK('ENGAGEMENTS 2026'!C987),"",'ENGAGEMENTS 2026'!AF987)</f>
        <v/>
      </c>
      <c r="I986" t="str">
        <f>IF(ISBLANK('ENGAGEMENTS 2026'!C987),"",'ENGAGEMENTS 2026'!H987)</f>
        <v/>
      </c>
      <c r="J986" s="72" t="str">
        <f>IF(ISBLANK('ENGAGEMENTS 2026'!C987),"",IF(AND(OR($E986="INFRUCTUEUX",$E986="ANNULE"),$C986="AOO-M"),'ENGAGEMENTS 2026'!P987,IF($H986="EN COURS DE PREENGAGEMENT",'ENGAGEMENTS 2026'!O987,IF($H986="PREENGAGE",IF($E986="ATTRIBUE",'ENGAGEMENTS 2026'!AE987,'ENGAGEMENTS 2026'!O987),'ENGAGEMENTS 2026'!AE987))))</f>
        <v/>
      </c>
      <c r="K986" s="97" t="str">
        <f>IF(ISBLANK('ENGAGEMENTS 2026'!W987),"",'ENGAGEMENTS 2026'!W987)</f>
        <v/>
      </c>
      <c r="L986" s="73" t="str">
        <f t="shared" ca="1" si="30"/>
        <v/>
      </c>
      <c r="M986" t="str">
        <f t="shared" si="31"/>
        <v/>
      </c>
      <c r="N986" t="str">
        <f>IF(ISBLANK('ENGAGEMENTS 2026'!C987),"",'ENGAGEMENTS 2026'!L987)</f>
        <v/>
      </c>
      <c r="O986" t="str">
        <f>IF(ISBLANK('ENGAGEMENTS 2026'!C987),"",'ENGAGEMENTS 2026'!M987)</f>
        <v/>
      </c>
      <c r="P986" t="str">
        <f>IF(ISBLANK('ENGAGEMENTS 2026'!C987),"",'ENGAGEMENTS 2026'!K987)</f>
        <v/>
      </c>
      <c r="Q986" t="str">
        <f>IF($A986="","",IF(OR($E986="INFRUCTUEUX",$E986="ANNULE"),$A986&amp;"|"&amp;(COUNTIFS($A$2:$A986,$A986,$E$2:$E986,"INFRUCTUEUX")+COUNTIFS($A$2:$A986,$A986,$E$2:$E986,"ANNULE")),""))</f>
        <v/>
      </c>
    </row>
    <row r="987" spans="1:17" x14ac:dyDescent="0.25">
      <c r="A987" t="str">
        <f>IF(ISBLANK('ENGAGEMENTS 2026'!C988),"",IF('ENGAGEMENTS 2026'!C988="DTSI","DCT",'ENGAGEMENTS 2026'!C988))</f>
        <v/>
      </c>
      <c r="B987" t="str">
        <f>IF(ISBLANK('ENGAGEMENTS 2026'!C988),"",'ENGAGEMENTS 2026'!D988)</f>
        <v/>
      </c>
      <c r="C987" t="str">
        <f>IF(ISBLANK('ENGAGEMENTS 2026'!C988),"",'ENGAGEMENTS 2026'!E988)</f>
        <v/>
      </c>
      <c r="D987" t="str">
        <f>IF(ISBLANK('ENGAGEMENTS 2026'!C988),"",'ENGAGEMENTS 2026'!G988)</f>
        <v/>
      </c>
      <c r="E987" t="str">
        <f>IF(ISBLANK('ENGAGEMENTS 2026'!C988),"",'ENGAGEMENTS 2026'!I988)</f>
        <v/>
      </c>
      <c r="F987" t="str">
        <f>IF(ISBLANK('ENGAGEMENTS 2026'!C988),"",'ENGAGEMENTS 2026'!J988)</f>
        <v/>
      </c>
      <c r="G987" t="str">
        <f>IF(ISBLANK('ENGAGEMENTS 2026'!C988),"",'ENGAGEMENTS 2026'!M988)</f>
        <v/>
      </c>
      <c r="H987" t="str">
        <f>IF(ISBLANK('ENGAGEMENTS 2026'!C988),"",'ENGAGEMENTS 2026'!AF988)</f>
        <v/>
      </c>
      <c r="I987" t="str">
        <f>IF(ISBLANK('ENGAGEMENTS 2026'!C988),"",'ENGAGEMENTS 2026'!H988)</f>
        <v/>
      </c>
      <c r="J987" s="72" t="str">
        <f>IF(ISBLANK('ENGAGEMENTS 2026'!C988),"",IF(AND(OR($E987="INFRUCTUEUX",$E987="ANNULE"),$C987="AOO-M"),'ENGAGEMENTS 2026'!P988,IF($H987="EN COURS DE PREENGAGEMENT",'ENGAGEMENTS 2026'!O988,IF($H987="PREENGAGE",IF($E987="ATTRIBUE",'ENGAGEMENTS 2026'!AE988,'ENGAGEMENTS 2026'!O988),'ENGAGEMENTS 2026'!AE988))))</f>
        <v/>
      </c>
      <c r="K987" s="97" t="str">
        <f>IF(ISBLANK('ENGAGEMENTS 2026'!W988),"",'ENGAGEMENTS 2026'!W988)</f>
        <v/>
      </c>
      <c r="L987" s="73" t="str">
        <f t="shared" ca="1" si="30"/>
        <v/>
      </c>
      <c r="M987" t="str">
        <f t="shared" si="31"/>
        <v/>
      </c>
      <c r="N987" t="str">
        <f>IF(ISBLANK('ENGAGEMENTS 2026'!C988),"",'ENGAGEMENTS 2026'!L988)</f>
        <v/>
      </c>
      <c r="O987" t="str">
        <f>IF(ISBLANK('ENGAGEMENTS 2026'!C988),"",'ENGAGEMENTS 2026'!M988)</f>
        <v/>
      </c>
      <c r="P987" t="str">
        <f>IF(ISBLANK('ENGAGEMENTS 2026'!C988),"",'ENGAGEMENTS 2026'!K988)</f>
        <v/>
      </c>
      <c r="Q987" t="str">
        <f>IF($A987="","",IF(OR($E987="INFRUCTUEUX",$E987="ANNULE"),$A987&amp;"|"&amp;(COUNTIFS($A$2:$A987,$A987,$E$2:$E987,"INFRUCTUEUX")+COUNTIFS($A$2:$A987,$A987,$E$2:$E987,"ANNULE")),""))</f>
        <v/>
      </c>
    </row>
    <row r="988" spans="1:17" x14ac:dyDescent="0.25">
      <c r="A988" t="str">
        <f>IF(ISBLANK('ENGAGEMENTS 2026'!C989),"",IF('ENGAGEMENTS 2026'!C989="DTSI","DCT",'ENGAGEMENTS 2026'!C989))</f>
        <v/>
      </c>
      <c r="B988" t="str">
        <f>IF(ISBLANK('ENGAGEMENTS 2026'!C989),"",'ENGAGEMENTS 2026'!D989)</f>
        <v/>
      </c>
      <c r="C988" t="str">
        <f>IF(ISBLANK('ENGAGEMENTS 2026'!C989),"",'ENGAGEMENTS 2026'!E989)</f>
        <v/>
      </c>
      <c r="D988" t="str">
        <f>IF(ISBLANK('ENGAGEMENTS 2026'!C989),"",'ENGAGEMENTS 2026'!G989)</f>
        <v/>
      </c>
      <c r="E988" t="str">
        <f>IF(ISBLANK('ENGAGEMENTS 2026'!C989),"",'ENGAGEMENTS 2026'!I989)</f>
        <v/>
      </c>
      <c r="F988" t="str">
        <f>IF(ISBLANK('ENGAGEMENTS 2026'!C989),"",'ENGAGEMENTS 2026'!J989)</f>
        <v/>
      </c>
      <c r="G988" t="str">
        <f>IF(ISBLANK('ENGAGEMENTS 2026'!C989),"",'ENGAGEMENTS 2026'!M989)</f>
        <v/>
      </c>
      <c r="H988" t="str">
        <f>IF(ISBLANK('ENGAGEMENTS 2026'!C989),"",'ENGAGEMENTS 2026'!AF989)</f>
        <v/>
      </c>
      <c r="I988" t="str">
        <f>IF(ISBLANK('ENGAGEMENTS 2026'!C989),"",'ENGAGEMENTS 2026'!H989)</f>
        <v/>
      </c>
      <c r="J988" s="72" t="str">
        <f>IF(ISBLANK('ENGAGEMENTS 2026'!C989),"",IF(AND(OR($E988="INFRUCTUEUX",$E988="ANNULE"),$C988="AOO-M"),'ENGAGEMENTS 2026'!P989,IF($H988="EN COURS DE PREENGAGEMENT",'ENGAGEMENTS 2026'!O989,IF($H988="PREENGAGE",IF($E988="ATTRIBUE",'ENGAGEMENTS 2026'!AE989,'ENGAGEMENTS 2026'!O989),'ENGAGEMENTS 2026'!AE989))))</f>
        <v/>
      </c>
      <c r="K988" s="97" t="str">
        <f>IF(ISBLANK('ENGAGEMENTS 2026'!W989),"",'ENGAGEMENTS 2026'!W989)</f>
        <v/>
      </c>
      <c r="L988" s="73" t="str">
        <f t="shared" ca="1" si="30"/>
        <v/>
      </c>
      <c r="M988" t="str">
        <f t="shared" si="31"/>
        <v/>
      </c>
      <c r="N988" t="str">
        <f>IF(ISBLANK('ENGAGEMENTS 2026'!C989),"",'ENGAGEMENTS 2026'!L989)</f>
        <v/>
      </c>
      <c r="O988" t="str">
        <f>IF(ISBLANK('ENGAGEMENTS 2026'!C989),"",'ENGAGEMENTS 2026'!M989)</f>
        <v/>
      </c>
      <c r="P988" t="str">
        <f>IF(ISBLANK('ENGAGEMENTS 2026'!C989),"",'ENGAGEMENTS 2026'!K989)</f>
        <v/>
      </c>
      <c r="Q988" t="str">
        <f>IF($A988="","",IF(OR($E988="INFRUCTUEUX",$E988="ANNULE"),$A988&amp;"|"&amp;(COUNTIFS($A$2:$A988,$A988,$E$2:$E988,"INFRUCTUEUX")+COUNTIFS($A$2:$A988,$A988,$E$2:$E988,"ANNULE")),""))</f>
        <v/>
      </c>
    </row>
    <row r="989" spans="1:17" x14ac:dyDescent="0.25">
      <c r="A989" t="str">
        <f>IF(ISBLANK('ENGAGEMENTS 2026'!C990),"",IF('ENGAGEMENTS 2026'!C990="DTSI","DCT",'ENGAGEMENTS 2026'!C990))</f>
        <v/>
      </c>
      <c r="B989" t="str">
        <f>IF(ISBLANK('ENGAGEMENTS 2026'!C990),"",'ENGAGEMENTS 2026'!D990)</f>
        <v/>
      </c>
      <c r="C989" t="str">
        <f>IF(ISBLANK('ENGAGEMENTS 2026'!C990),"",'ENGAGEMENTS 2026'!E990)</f>
        <v/>
      </c>
      <c r="D989" t="str">
        <f>IF(ISBLANK('ENGAGEMENTS 2026'!C990),"",'ENGAGEMENTS 2026'!G990)</f>
        <v/>
      </c>
      <c r="E989" t="str">
        <f>IF(ISBLANK('ENGAGEMENTS 2026'!C990),"",'ENGAGEMENTS 2026'!I990)</f>
        <v/>
      </c>
      <c r="F989" t="str">
        <f>IF(ISBLANK('ENGAGEMENTS 2026'!C990),"",'ENGAGEMENTS 2026'!J990)</f>
        <v/>
      </c>
      <c r="G989" t="str">
        <f>IF(ISBLANK('ENGAGEMENTS 2026'!C990),"",'ENGAGEMENTS 2026'!M990)</f>
        <v/>
      </c>
      <c r="H989" t="str">
        <f>IF(ISBLANK('ENGAGEMENTS 2026'!C990),"",'ENGAGEMENTS 2026'!AF990)</f>
        <v/>
      </c>
      <c r="I989" t="str">
        <f>IF(ISBLANK('ENGAGEMENTS 2026'!C990),"",'ENGAGEMENTS 2026'!H990)</f>
        <v/>
      </c>
      <c r="J989" s="72" t="str">
        <f>IF(ISBLANK('ENGAGEMENTS 2026'!C990),"",IF(AND(OR($E989="INFRUCTUEUX",$E989="ANNULE"),$C989="AOO-M"),'ENGAGEMENTS 2026'!P990,IF($H989="EN COURS DE PREENGAGEMENT",'ENGAGEMENTS 2026'!O990,IF($H989="PREENGAGE",IF($E989="ATTRIBUE",'ENGAGEMENTS 2026'!AE990,'ENGAGEMENTS 2026'!O990),'ENGAGEMENTS 2026'!AE990))))</f>
        <v/>
      </c>
      <c r="K989" s="97" t="str">
        <f>IF(ISBLANK('ENGAGEMENTS 2026'!W990),"",'ENGAGEMENTS 2026'!W990)</f>
        <v/>
      </c>
      <c r="L989" s="73" t="str">
        <f t="shared" ca="1" si="30"/>
        <v/>
      </c>
      <c r="M989" t="str">
        <f t="shared" si="31"/>
        <v/>
      </c>
      <c r="N989" t="str">
        <f>IF(ISBLANK('ENGAGEMENTS 2026'!C990),"",'ENGAGEMENTS 2026'!L990)</f>
        <v/>
      </c>
      <c r="O989" t="str">
        <f>IF(ISBLANK('ENGAGEMENTS 2026'!C990),"",'ENGAGEMENTS 2026'!M990)</f>
        <v/>
      </c>
      <c r="P989" t="str">
        <f>IF(ISBLANK('ENGAGEMENTS 2026'!C990),"",'ENGAGEMENTS 2026'!K990)</f>
        <v/>
      </c>
      <c r="Q989" t="str">
        <f>IF($A989="","",IF(OR($E989="INFRUCTUEUX",$E989="ANNULE"),$A989&amp;"|"&amp;(COUNTIFS($A$2:$A989,$A989,$E$2:$E989,"INFRUCTUEUX")+COUNTIFS($A$2:$A989,$A989,$E$2:$E989,"ANNULE")),""))</f>
        <v/>
      </c>
    </row>
    <row r="990" spans="1:17" x14ac:dyDescent="0.25">
      <c r="A990" t="str">
        <f>IF(ISBLANK('ENGAGEMENTS 2026'!C991),"",IF('ENGAGEMENTS 2026'!C991="DTSI","DCT",'ENGAGEMENTS 2026'!C991))</f>
        <v/>
      </c>
      <c r="B990" t="str">
        <f>IF(ISBLANK('ENGAGEMENTS 2026'!C991),"",'ENGAGEMENTS 2026'!D991)</f>
        <v/>
      </c>
      <c r="C990" t="str">
        <f>IF(ISBLANK('ENGAGEMENTS 2026'!C991),"",'ENGAGEMENTS 2026'!E991)</f>
        <v/>
      </c>
      <c r="D990" t="str">
        <f>IF(ISBLANK('ENGAGEMENTS 2026'!C991),"",'ENGAGEMENTS 2026'!G991)</f>
        <v/>
      </c>
      <c r="E990" t="str">
        <f>IF(ISBLANK('ENGAGEMENTS 2026'!C991),"",'ENGAGEMENTS 2026'!I991)</f>
        <v/>
      </c>
      <c r="F990" t="str">
        <f>IF(ISBLANK('ENGAGEMENTS 2026'!C991),"",'ENGAGEMENTS 2026'!J991)</f>
        <v/>
      </c>
      <c r="G990" t="str">
        <f>IF(ISBLANK('ENGAGEMENTS 2026'!C991),"",'ENGAGEMENTS 2026'!M991)</f>
        <v/>
      </c>
      <c r="H990" t="str">
        <f>IF(ISBLANK('ENGAGEMENTS 2026'!C991),"",'ENGAGEMENTS 2026'!AF991)</f>
        <v/>
      </c>
      <c r="I990" t="str">
        <f>IF(ISBLANK('ENGAGEMENTS 2026'!C991),"",'ENGAGEMENTS 2026'!H991)</f>
        <v/>
      </c>
      <c r="J990" s="72" t="str">
        <f>IF(ISBLANK('ENGAGEMENTS 2026'!C991),"",IF(AND(OR($E990="INFRUCTUEUX",$E990="ANNULE"),$C990="AOO-M"),'ENGAGEMENTS 2026'!P991,IF($H990="EN COURS DE PREENGAGEMENT",'ENGAGEMENTS 2026'!O991,IF($H990="PREENGAGE",IF($E990="ATTRIBUE",'ENGAGEMENTS 2026'!AE991,'ENGAGEMENTS 2026'!O991),'ENGAGEMENTS 2026'!AE991))))</f>
        <v/>
      </c>
      <c r="K990" s="97" t="str">
        <f>IF(ISBLANK('ENGAGEMENTS 2026'!W991),"",'ENGAGEMENTS 2026'!W991)</f>
        <v/>
      </c>
      <c r="L990" s="73" t="str">
        <f t="shared" ca="1" si="30"/>
        <v/>
      </c>
      <c r="M990" t="str">
        <f t="shared" si="31"/>
        <v/>
      </c>
      <c r="N990" t="str">
        <f>IF(ISBLANK('ENGAGEMENTS 2026'!C991),"",'ENGAGEMENTS 2026'!L991)</f>
        <v/>
      </c>
      <c r="O990" t="str">
        <f>IF(ISBLANK('ENGAGEMENTS 2026'!C991),"",'ENGAGEMENTS 2026'!M991)</f>
        <v/>
      </c>
      <c r="P990" t="str">
        <f>IF(ISBLANK('ENGAGEMENTS 2026'!C991),"",'ENGAGEMENTS 2026'!K991)</f>
        <v/>
      </c>
      <c r="Q990" t="str">
        <f>IF($A990="","",IF(OR($E990="INFRUCTUEUX",$E990="ANNULE"),$A990&amp;"|"&amp;(COUNTIFS($A$2:$A990,$A990,$E$2:$E990,"INFRUCTUEUX")+COUNTIFS($A$2:$A990,$A990,$E$2:$E990,"ANNULE")),""))</f>
        <v/>
      </c>
    </row>
    <row r="991" spans="1:17" x14ac:dyDescent="0.25">
      <c r="A991" t="str">
        <f>IF(ISBLANK('ENGAGEMENTS 2026'!C992),"",IF('ENGAGEMENTS 2026'!C992="DTSI","DCT",'ENGAGEMENTS 2026'!C992))</f>
        <v/>
      </c>
      <c r="B991" t="str">
        <f>IF(ISBLANK('ENGAGEMENTS 2026'!C992),"",'ENGAGEMENTS 2026'!D992)</f>
        <v/>
      </c>
      <c r="C991" t="str">
        <f>IF(ISBLANK('ENGAGEMENTS 2026'!C992),"",'ENGAGEMENTS 2026'!E992)</f>
        <v/>
      </c>
      <c r="D991" t="str">
        <f>IF(ISBLANK('ENGAGEMENTS 2026'!C992),"",'ENGAGEMENTS 2026'!G992)</f>
        <v/>
      </c>
      <c r="E991" t="str">
        <f>IF(ISBLANK('ENGAGEMENTS 2026'!C992),"",'ENGAGEMENTS 2026'!I992)</f>
        <v/>
      </c>
      <c r="F991" t="str">
        <f>IF(ISBLANK('ENGAGEMENTS 2026'!C992),"",'ENGAGEMENTS 2026'!J992)</f>
        <v/>
      </c>
      <c r="G991" t="str">
        <f>IF(ISBLANK('ENGAGEMENTS 2026'!C992),"",'ENGAGEMENTS 2026'!M992)</f>
        <v/>
      </c>
      <c r="H991" t="str">
        <f>IF(ISBLANK('ENGAGEMENTS 2026'!C992),"",'ENGAGEMENTS 2026'!AF992)</f>
        <v/>
      </c>
      <c r="I991" t="str">
        <f>IF(ISBLANK('ENGAGEMENTS 2026'!C992),"",'ENGAGEMENTS 2026'!H992)</f>
        <v/>
      </c>
      <c r="J991" s="72" t="str">
        <f>IF(ISBLANK('ENGAGEMENTS 2026'!C992),"",IF(AND(OR($E991="INFRUCTUEUX",$E991="ANNULE"),$C991="AOO-M"),'ENGAGEMENTS 2026'!P992,IF($H991="EN COURS DE PREENGAGEMENT",'ENGAGEMENTS 2026'!O992,IF($H991="PREENGAGE",IF($E991="ATTRIBUE",'ENGAGEMENTS 2026'!AE992,'ENGAGEMENTS 2026'!O992),'ENGAGEMENTS 2026'!AE992))))</f>
        <v/>
      </c>
      <c r="K991" s="97" t="str">
        <f>IF(ISBLANK('ENGAGEMENTS 2026'!W992),"",'ENGAGEMENTS 2026'!W992)</f>
        <v/>
      </c>
      <c r="L991" s="73" t="str">
        <f t="shared" ca="1" si="30"/>
        <v/>
      </c>
      <c r="M991" t="str">
        <f t="shared" si="31"/>
        <v/>
      </c>
      <c r="N991" t="str">
        <f>IF(ISBLANK('ENGAGEMENTS 2026'!C992),"",'ENGAGEMENTS 2026'!L992)</f>
        <v/>
      </c>
      <c r="O991" t="str">
        <f>IF(ISBLANK('ENGAGEMENTS 2026'!C992),"",'ENGAGEMENTS 2026'!M992)</f>
        <v/>
      </c>
      <c r="P991" t="str">
        <f>IF(ISBLANK('ENGAGEMENTS 2026'!C992),"",'ENGAGEMENTS 2026'!K992)</f>
        <v/>
      </c>
      <c r="Q991" t="str">
        <f>IF($A991="","",IF(OR($E991="INFRUCTUEUX",$E991="ANNULE"),$A991&amp;"|"&amp;(COUNTIFS($A$2:$A991,$A991,$E$2:$E991,"INFRUCTUEUX")+COUNTIFS($A$2:$A991,$A991,$E$2:$E991,"ANNULE")),""))</f>
        <v/>
      </c>
    </row>
    <row r="992" spans="1:17" x14ac:dyDescent="0.25">
      <c r="A992" t="str">
        <f>IF(ISBLANK('ENGAGEMENTS 2026'!C993),"",IF('ENGAGEMENTS 2026'!C993="DTSI","DCT",'ENGAGEMENTS 2026'!C993))</f>
        <v/>
      </c>
      <c r="B992" t="str">
        <f>IF(ISBLANK('ENGAGEMENTS 2026'!C993),"",'ENGAGEMENTS 2026'!D993)</f>
        <v/>
      </c>
      <c r="C992" t="str">
        <f>IF(ISBLANK('ENGAGEMENTS 2026'!C993),"",'ENGAGEMENTS 2026'!E993)</f>
        <v/>
      </c>
      <c r="D992" t="str">
        <f>IF(ISBLANK('ENGAGEMENTS 2026'!C993),"",'ENGAGEMENTS 2026'!G993)</f>
        <v/>
      </c>
      <c r="E992" t="str">
        <f>IF(ISBLANK('ENGAGEMENTS 2026'!C993),"",'ENGAGEMENTS 2026'!I993)</f>
        <v/>
      </c>
      <c r="F992" t="str">
        <f>IF(ISBLANK('ENGAGEMENTS 2026'!C993),"",'ENGAGEMENTS 2026'!J993)</f>
        <v/>
      </c>
      <c r="G992" t="str">
        <f>IF(ISBLANK('ENGAGEMENTS 2026'!C993),"",'ENGAGEMENTS 2026'!M993)</f>
        <v/>
      </c>
      <c r="H992" t="str">
        <f>IF(ISBLANK('ENGAGEMENTS 2026'!C993),"",'ENGAGEMENTS 2026'!AF993)</f>
        <v/>
      </c>
      <c r="I992" t="str">
        <f>IF(ISBLANK('ENGAGEMENTS 2026'!C993),"",'ENGAGEMENTS 2026'!H993)</f>
        <v/>
      </c>
      <c r="J992" s="72" t="str">
        <f>IF(ISBLANK('ENGAGEMENTS 2026'!C993),"",IF(AND(OR($E992="INFRUCTUEUX",$E992="ANNULE"),$C992="AOO-M"),'ENGAGEMENTS 2026'!P993,IF($H992="EN COURS DE PREENGAGEMENT",'ENGAGEMENTS 2026'!O993,IF($H992="PREENGAGE",IF($E992="ATTRIBUE",'ENGAGEMENTS 2026'!AE993,'ENGAGEMENTS 2026'!O993),'ENGAGEMENTS 2026'!AE993))))</f>
        <v/>
      </c>
      <c r="K992" s="97" t="str">
        <f>IF(ISBLANK('ENGAGEMENTS 2026'!W993),"",'ENGAGEMENTS 2026'!W993)</f>
        <v/>
      </c>
      <c r="L992" s="73" t="str">
        <f t="shared" ca="1" si="30"/>
        <v/>
      </c>
      <c r="M992" t="str">
        <f t="shared" si="31"/>
        <v/>
      </c>
      <c r="N992" t="str">
        <f>IF(ISBLANK('ENGAGEMENTS 2026'!C993),"",'ENGAGEMENTS 2026'!L993)</f>
        <v/>
      </c>
      <c r="O992" t="str">
        <f>IF(ISBLANK('ENGAGEMENTS 2026'!C993),"",'ENGAGEMENTS 2026'!M993)</f>
        <v/>
      </c>
      <c r="P992" t="str">
        <f>IF(ISBLANK('ENGAGEMENTS 2026'!C993),"",'ENGAGEMENTS 2026'!K993)</f>
        <v/>
      </c>
      <c r="Q992" t="str">
        <f>IF($A992="","",IF(OR($E992="INFRUCTUEUX",$E992="ANNULE"),$A992&amp;"|"&amp;(COUNTIFS($A$2:$A992,$A992,$E$2:$E992,"INFRUCTUEUX")+COUNTIFS($A$2:$A992,$A992,$E$2:$E992,"ANNULE")),""))</f>
        <v/>
      </c>
    </row>
    <row r="993" spans="1:17" x14ac:dyDescent="0.25">
      <c r="A993" t="str">
        <f>IF(ISBLANK('ENGAGEMENTS 2026'!C994),"",IF('ENGAGEMENTS 2026'!C994="DTSI","DCT",'ENGAGEMENTS 2026'!C994))</f>
        <v/>
      </c>
      <c r="B993" t="str">
        <f>IF(ISBLANK('ENGAGEMENTS 2026'!C994),"",'ENGAGEMENTS 2026'!D994)</f>
        <v/>
      </c>
      <c r="C993" t="str">
        <f>IF(ISBLANK('ENGAGEMENTS 2026'!C994),"",'ENGAGEMENTS 2026'!E994)</f>
        <v/>
      </c>
      <c r="D993" t="str">
        <f>IF(ISBLANK('ENGAGEMENTS 2026'!C994),"",'ENGAGEMENTS 2026'!G994)</f>
        <v/>
      </c>
      <c r="E993" t="str">
        <f>IF(ISBLANK('ENGAGEMENTS 2026'!C994),"",'ENGAGEMENTS 2026'!I994)</f>
        <v/>
      </c>
      <c r="F993" t="str">
        <f>IF(ISBLANK('ENGAGEMENTS 2026'!C994),"",'ENGAGEMENTS 2026'!J994)</f>
        <v/>
      </c>
      <c r="G993" t="str">
        <f>IF(ISBLANK('ENGAGEMENTS 2026'!C994),"",'ENGAGEMENTS 2026'!M994)</f>
        <v/>
      </c>
      <c r="H993" t="str">
        <f>IF(ISBLANK('ENGAGEMENTS 2026'!C994),"",'ENGAGEMENTS 2026'!AF994)</f>
        <v/>
      </c>
      <c r="I993" t="str">
        <f>IF(ISBLANK('ENGAGEMENTS 2026'!C994),"",'ENGAGEMENTS 2026'!H994)</f>
        <v/>
      </c>
      <c r="J993" s="72" t="str">
        <f>IF(ISBLANK('ENGAGEMENTS 2026'!C994),"",IF(AND(OR($E993="INFRUCTUEUX",$E993="ANNULE"),$C993="AOO-M"),'ENGAGEMENTS 2026'!P994,IF($H993="EN COURS DE PREENGAGEMENT",'ENGAGEMENTS 2026'!O994,IF($H993="PREENGAGE",IF($E993="ATTRIBUE",'ENGAGEMENTS 2026'!AE994,'ENGAGEMENTS 2026'!O994),'ENGAGEMENTS 2026'!AE994))))</f>
        <v/>
      </c>
      <c r="K993" s="97" t="str">
        <f>IF(ISBLANK('ENGAGEMENTS 2026'!W994),"",'ENGAGEMENTS 2026'!W994)</f>
        <v/>
      </c>
      <c r="L993" s="73" t="str">
        <f t="shared" ca="1" si="30"/>
        <v/>
      </c>
      <c r="M993" t="str">
        <f t="shared" si="31"/>
        <v/>
      </c>
      <c r="N993" t="str">
        <f>IF(ISBLANK('ENGAGEMENTS 2026'!C994),"",'ENGAGEMENTS 2026'!L994)</f>
        <v/>
      </c>
      <c r="O993" t="str">
        <f>IF(ISBLANK('ENGAGEMENTS 2026'!C994),"",'ENGAGEMENTS 2026'!M994)</f>
        <v/>
      </c>
      <c r="P993" t="str">
        <f>IF(ISBLANK('ENGAGEMENTS 2026'!C994),"",'ENGAGEMENTS 2026'!K994)</f>
        <v/>
      </c>
      <c r="Q993" t="str">
        <f>IF($A993="","",IF(OR($E993="INFRUCTUEUX",$E993="ANNULE"),$A993&amp;"|"&amp;(COUNTIFS($A$2:$A993,$A993,$E$2:$E993,"INFRUCTUEUX")+COUNTIFS($A$2:$A993,$A993,$E$2:$E993,"ANNULE")),""))</f>
        <v/>
      </c>
    </row>
    <row r="994" spans="1:17" x14ac:dyDescent="0.25">
      <c r="A994" t="str">
        <f>IF(ISBLANK('ENGAGEMENTS 2026'!C995),"",IF('ENGAGEMENTS 2026'!C995="DTSI","DCT",'ENGAGEMENTS 2026'!C995))</f>
        <v/>
      </c>
      <c r="B994" t="str">
        <f>IF(ISBLANK('ENGAGEMENTS 2026'!C995),"",'ENGAGEMENTS 2026'!D995)</f>
        <v/>
      </c>
      <c r="C994" t="str">
        <f>IF(ISBLANK('ENGAGEMENTS 2026'!C995),"",'ENGAGEMENTS 2026'!E995)</f>
        <v/>
      </c>
      <c r="D994" t="str">
        <f>IF(ISBLANK('ENGAGEMENTS 2026'!C995),"",'ENGAGEMENTS 2026'!G995)</f>
        <v/>
      </c>
      <c r="E994" t="str">
        <f>IF(ISBLANK('ENGAGEMENTS 2026'!C995),"",'ENGAGEMENTS 2026'!I995)</f>
        <v/>
      </c>
      <c r="F994" t="str">
        <f>IF(ISBLANK('ENGAGEMENTS 2026'!C995),"",'ENGAGEMENTS 2026'!J995)</f>
        <v/>
      </c>
      <c r="G994" t="str">
        <f>IF(ISBLANK('ENGAGEMENTS 2026'!C995),"",'ENGAGEMENTS 2026'!M995)</f>
        <v/>
      </c>
      <c r="H994" t="str">
        <f>IF(ISBLANK('ENGAGEMENTS 2026'!C995),"",'ENGAGEMENTS 2026'!AF995)</f>
        <v/>
      </c>
      <c r="I994" t="str">
        <f>IF(ISBLANK('ENGAGEMENTS 2026'!C995),"",'ENGAGEMENTS 2026'!H995)</f>
        <v/>
      </c>
      <c r="J994" s="72" t="str">
        <f>IF(ISBLANK('ENGAGEMENTS 2026'!C995),"",IF(AND(OR($E994="INFRUCTUEUX",$E994="ANNULE"),$C994="AOO-M"),'ENGAGEMENTS 2026'!P995,IF($H994="EN COURS DE PREENGAGEMENT",'ENGAGEMENTS 2026'!O995,IF($H994="PREENGAGE",IF($E994="ATTRIBUE",'ENGAGEMENTS 2026'!AE995,'ENGAGEMENTS 2026'!O995),'ENGAGEMENTS 2026'!AE995))))</f>
        <v/>
      </c>
      <c r="K994" s="97" t="str">
        <f>IF(ISBLANK('ENGAGEMENTS 2026'!W995),"",'ENGAGEMENTS 2026'!W995)</f>
        <v/>
      </c>
      <c r="L994" s="73" t="str">
        <f t="shared" ca="1" si="30"/>
        <v/>
      </c>
      <c r="M994" t="str">
        <f t="shared" si="31"/>
        <v/>
      </c>
      <c r="N994" t="str">
        <f>IF(ISBLANK('ENGAGEMENTS 2026'!C995),"",'ENGAGEMENTS 2026'!L995)</f>
        <v/>
      </c>
      <c r="O994" t="str">
        <f>IF(ISBLANK('ENGAGEMENTS 2026'!C995),"",'ENGAGEMENTS 2026'!M995)</f>
        <v/>
      </c>
      <c r="P994" t="str">
        <f>IF(ISBLANK('ENGAGEMENTS 2026'!C995),"",'ENGAGEMENTS 2026'!K995)</f>
        <v/>
      </c>
      <c r="Q994" t="str">
        <f>IF($A994="","",IF(OR($E994="INFRUCTUEUX",$E994="ANNULE"),$A994&amp;"|"&amp;(COUNTIFS($A$2:$A994,$A994,$E$2:$E994,"INFRUCTUEUX")+COUNTIFS($A$2:$A994,$A994,$E$2:$E994,"ANNULE")),""))</f>
        <v/>
      </c>
    </row>
    <row r="995" spans="1:17" x14ac:dyDescent="0.25">
      <c r="A995" t="str">
        <f>IF(ISBLANK('ENGAGEMENTS 2026'!C996),"",IF('ENGAGEMENTS 2026'!C996="DTSI","DCT",'ENGAGEMENTS 2026'!C996))</f>
        <v/>
      </c>
      <c r="B995" t="str">
        <f>IF(ISBLANK('ENGAGEMENTS 2026'!C996),"",'ENGAGEMENTS 2026'!D996)</f>
        <v/>
      </c>
      <c r="C995" t="str">
        <f>IF(ISBLANK('ENGAGEMENTS 2026'!C996),"",'ENGAGEMENTS 2026'!E996)</f>
        <v/>
      </c>
      <c r="D995" t="str">
        <f>IF(ISBLANK('ENGAGEMENTS 2026'!C996),"",'ENGAGEMENTS 2026'!G996)</f>
        <v/>
      </c>
      <c r="E995" t="str">
        <f>IF(ISBLANK('ENGAGEMENTS 2026'!C996),"",'ENGAGEMENTS 2026'!I996)</f>
        <v/>
      </c>
      <c r="F995" t="str">
        <f>IF(ISBLANK('ENGAGEMENTS 2026'!C996),"",'ENGAGEMENTS 2026'!J996)</f>
        <v/>
      </c>
      <c r="G995" t="str">
        <f>IF(ISBLANK('ENGAGEMENTS 2026'!C996),"",'ENGAGEMENTS 2026'!M996)</f>
        <v/>
      </c>
      <c r="H995" t="str">
        <f>IF(ISBLANK('ENGAGEMENTS 2026'!C996),"",'ENGAGEMENTS 2026'!AF996)</f>
        <v/>
      </c>
      <c r="I995" t="str">
        <f>IF(ISBLANK('ENGAGEMENTS 2026'!C996),"",'ENGAGEMENTS 2026'!H996)</f>
        <v/>
      </c>
      <c r="J995" s="72" t="str">
        <f>IF(ISBLANK('ENGAGEMENTS 2026'!C996),"",IF(AND(OR($E995="INFRUCTUEUX",$E995="ANNULE"),$C995="AOO-M"),'ENGAGEMENTS 2026'!P996,IF($H995="EN COURS DE PREENGAGEMENT",'ENGAGEMENTS 2026'!O996,IF($H995="PREENGAGE",IF($E995="ATTRIBUE",'ENGAGEMENTS 2026'!AE996,'ENGAGEMENTS 2026'!O996),'ENGAGEMENTS 2026'!AE996))))</f>
        <v/>
      </c>
      <c r="K995" s="97" t="str">
        <f>IF(ISBLANK('ENGAGEMENTS 2026'!W996),"",'ENGAGEMENTS 2026'!W996)</f>
        <v/>
      </c>
      <c r="L995" s="73" t="str">
        <f t="shared" ca="1" si="30"/>
        <v/>
      </c>
      <c r="M995" t="str">
        <f t="shared" si="31"/>
        <v/>
      </c>
      <c r="N995" t="str">
        <f>IF(ISBLANK('ENGAGEMENTS 2026'!C996),"",'ENGAGEMENTS 2026'!L996)</f>
        <v/>
      </c>
      <c r="O995" t="str">
        <f>IF(ISBLANK('ENGAGEMENTS 2026'!C996),"",'ENGAGEMENTS 2026'!M996)</f>
        <v/>
      </c>
      <c r="P995" t="str">
        <f>IF(ISBLANK('ENGAGEMENTS 2026'!C996),"",'ENGAGEMENTS 2026'!K996)</f>
        <v/>
      </c>
      <c r="Q995" t="str">
        <f>IF($A995="","",IF(OR($E995="INFRUCTUEUX",$E995="ANNULE"),$A995&amp;"|"&amp;(COUNTIFS($A$2:$A995,$A995,$E$2:$E995,"INFRUCTUEUX")+COUNTIFS($A$2:$A995,$A995,$E$2:$E995,"ANNULE")),""))</f>
        <v/>
      </c>
    </row>
    <row r="996" spans="1:17" x14ac:dyDescent="0.25">
      <c r="A996" t="str">
        <f>IF(ISBLANK('ENGAGEMENTS 2026'!C997),"",IF('ENGAGEMENTS 2026'!C997="DTSI","DCT",'ENGAGEMENTS 2026'!C997))</f>
        <v/>
      </c>
      <c r="B996" t="str">
        <f>IF(ISBLANK('ENGAGEMENTS 2026'!C997),"",'ENGAGEMENTS 2026'!D997)</f>
        <v/>
      </c>
      <c r="C996" t="str">
        <f>IF(ISBLANK('ENGAGEMENTS 2026'!C997),"",'ENGAGEMENTS 2026'!E997)</f>
        <v/>
      </c>
      <c r="D996" t="str">
        <f>IF(ISBLANK('ENGAGEMENTS 2026'!C997),"",'ENGAGEMENTS 2026'!G997)</f>
        <v/>
      </c>
      <c r="E996" t="str">
        <f>IF(ISBLANK('ENGAGEMENTS 2026'!C997),"",'ENGAGEMENTS 2026'!I997)</f>
        <v/>
      </c>
      <c r="F996" t="str">
        <f>IF(ISBLANK('ENGAGEMENTS 2026'!C997),"",'ENGAGEMENTS 2026'!J997)</f>
        <v/>
      </c>
      <c r="G996" t="str">
        <f>IF(ISBLANK('ENGAGEMENTS 2026'!C997),"",'ENGAGEMENTS 2026'!M997)</f>
        <v/>
      </c>
      <c r="H996" t="str">
        <f>IF(ISBLANK('ENGAGEMENTS 2026'!C997),"",'ENGAGEMENTS 2026'!AF997)</f>
        <v/>
      </c>
      <c r="I996" t="str">
        <f>IF(ISBLANK('ENGAGEMENTS 2026'!C997),"",'ENGAGEMENTS 2026'!H997)</f>
        <v/>
      </c>
      <c r="J996" s="72" t="str">
        <f>IF(ISBLANK('ENGAGEMENTS 2026'!C997),"",IF(AND(OR($E996="INFRUCTUEUX",$E996="ANNULE"),$C996="AOO-M"),'ENGAGEMENTS 2026'!P997,IF($H996="EN COURS DE PREENGAGEMENT",'ENGAGEMENTS 2026'!O997,IF($H996="PREENGAGE",IF($E996="ATTRIBUE",'ENGAGEMENTS 2026'!AE997,'ENGAGEMENTS 2026'!O997),'ENGAGEMENTS 2026'!AE997))))</f>
        <v/>
      </c>
      <c r="K996" s="97" t="str">
        <f>IF(ISBLANK('ENGAGEMENTS 2026'!W997),"",'ENGAGEMENTS 2026'!W997)</f>
        <v/>
      </c>
      <c r="L996" s="73" t="str">
        <f t="shared" ca="1" si="30"/>
        <v/>
      </c>
      <c r="M996" t="str">
        <f t="shared" si="31"/>
        <v/>
      </c>
      <c r="N996" t="str">
        <f>IF(ISBLANK('ENGAGEMENTS 2026'!C997),"",'ENGAGEMENTS 2026'!L997)</f>
        <v/>
      </c>
      <c r="O996" t="str">
        <f>IF(ISBLANK('ENGAGEMENTS 2026'!C997),"",'ENGAGEMENTS 2026'!M997)</f>
        <v/>
      </c>
      <c r="P996" t="str">
        <f>IF(ISBLANK('ENGAGEMENTS 2026'!C997),"",'ENGAGEMENTS 2026'!K997)</f>
        <v/>
      </c>
      <c r="Q996" t="str">
        <f>IF($A996="","",IF(OR($E996="INFRUCTUEUX",$E996="ANNULE"),$A996&amp;"|"&amp;(COUNTIFS($A$2:$A996,$A996,$E$2:$E996,"INFRUCTUEUX")+COUNTIFS($A$2:$A996,$A996,$E$2:$E996,"ANNULE")),""))</f>
        <v/>
      </c>
    </row>
    <row r="997" spans="1:17" x14ac:dyDescent="0.25">
      <c r="A997" t="str">
        <f>IF(ISBLANK('ENGAGEMENTS 2026'!C998),"",IF('ENGAGEMENTS 2026'!C998="DTSI","DCT",'ENGAGEMENTS 2026'!C998))</f>
        <v/>
      </c>
      <c r="B997" t="str">
        <f>IF(ISBLANK('ENGAGEMENTS 2026'!C998),"",'ENGAGEMENTS 2026'!D998)</f>
        <v/>
      </c>
      <c r="C997" t="str">
        <f>IF(ISBLANK('ENGAGEMENTS 2026'!C998),"",'ENGAGEMENTS 2026'!E998)</f>
        <v/>
      </c>
      <c r="D997" t="str">
        <f>IF(ISBLANK('ENGAGEMENTS 2026'!C998),"",'ENGAGEMENTS 2026'!G998)</f>
        <v/>
      </c>
      <c r="E997" t="str">
        <f>IF(ISBLANK('ENGAGEMENTS 2026'!C998),"",'ENGAGEMENTS 2026'!I998)</f>
        <v/>
      </c>
      <c r="F997" t="str">
        <f>IF(ISBLANK('ENGAGEMENTS 2026'!C998),"",'ENGAGEMENTS 2026'!J998)</f>
        <v/>
      </c>
      <c r="G997" t="str">
        <f>IF(ISBLANK('ENGAGEMENTS 2026'!C998),"",'ENGAGEMENTS 2026'!M998)</f>
        <v/>
      </c>
      <c r="H997" t="str">
        <f>IF(ISBLANK('ENGAGEMENTS 2026'!C998),"",'ENGAGEMENTS 2026'!AF998)</f>
        <v/>
      </c>
      <c r="I997" t="str">
        <f>IF(ISBLANK('ENGAGEMENTS 2026'!C998),"",'ENGAGEMENTS 2026'!H998)</f>
        <v/>
      </c>
      <c r="J997" s="72" t="str">
        <f>IF(ISBLANK('ENGAGEMENTS 2026'!C998),"",IF(AND(OR($E997="INFRUCTUEUX",$E997="ANNULE"),$C997="AOO-M"),'ENGAGEMENTS 2026'!P998,IF($H997="EN COURS DE PREENGAGEMENT",'ENGAGEMENTS 2026'!O998,IF($H997="PREENGAGE",IF($E997="ATTRIBUE",'ENGAGEMENTS 2026'!AE998,'ENGAGEMENTS 2026'!O998),'ENGAGEMENTS 2026'!AE998))))</f>
        <v/>
      </c>
      <c r="K997" s="97" t="str">
        <f>IF(ISBLANK('ENGAGEMENTS 2026'!W998),"",'ENGAGEMENTS 2026'!W998)</f>
        <v/>
      </c>
      <c r="L997" s="73" t="str">
        <f t="shared" ca="1" si="30"/>
        <v/>
      </c>
      <c r="M997" t="str">
        <f t="shared" si="31"/>
        <v/>
      </c>
      <c r="N997" t="str">
        <f>IF(ISBLANK('ENGAGEMENTS 2026'!C998),"",'ENGAGEMENTS 2026'!L998)</f>
        <v/>
      </c>
      <c r="O997" t="str">
        <f>IF(ISBLANK('ENGAGEMENTS 2026'!C998),"",'ENGAGEMENTS 2026'!M998)</f>
        <v/>
      </c>
      <c r="P997" t="str">
        <f>IF(ISBLANK('ENGAGEMENTS 2026'!C998),"",'ENGAGEMENTS 2026'!K998)</f>
        <v/>
      </c>
      <c r="Q997" t="str">
        <f>IF($A997="","",IF(OR($E997="INFRUCTUEUX",$E997="ANNULE"),$A997&amp;"|"&amp;(COUNTIFS($A$2:$A997,$A997,$E$2:$E997,"INFRUCTUEUX")+COUNTIFS($A$2:$A997,$A997,$E$2:$E997,"ANNULE")),""))</f>
        <v/>
      </c>
    </row>
    <row r="998" spans="1:17" x14ac:dyDescent="0.25">
      <c r="A998" t="str">
        <f>IF(ISBLANK('ENGAGEMENTS 2026'!C999),"",IF('ENGAGEMENTS 2026'!C999="DTSI","DCT",'ENGAGEMENTS 2026'!C999))</f>
        <v/>
      </c>
      <c r="B998" t="str">
        <f>IF(ISBLANK('ENGAGEMENTS 2026'!C999),"",'ENGAGEMENTS 2026'!D999)</f>
        <v/>
      </c>
      <c r="C998" t="str">
        <f>IF(ISBLANK('ENGAGEMENTS 2026'!C999),"",'ENGAGEMENTS 2026'!E999)</f>
        <v/>
      </c>
      <c r="D998" t="str">
        <f>IF(ISBLANK('ENGAGEMENTS 2026'!C999),"",'ENGAGEMENTS 2026'!G999)</f>
        <v/>
      </c>
      <c r="E998" t="str">
        <f>IF(ISBLANK('ENGAGEMENTS 2026'!C999),"",'ENGAGEMENTS 2026'!I999)</f>
        <v/>
      </c>
      <c r="F998" t="str">
        <f>IF(ISBLANK('ENGAGEMENTS 2026'!C999),"",'ENGAGEMENTS 2026'!J999)</f>
        <v/>
      </c>
      <c r="G998" t="str">
        <f>IF(ISBLANK('ENGAGEMENTS 2026'!C999),"",'ENGAGEMENTS 2026'!M999)</f>
        <v/>
      </c>
      <c r="H998" t="str">
        <f>IF(ISBLANK('ENGAGEMENTS 2026'!C999),"",'ENGAGEMENTS 2026'!AF999)</f>
        <v/>
      </c>
      <c r="I998" t="str">
        <f>IF(ISBLANK('ENGAGEMENTS 2026'!C999),"",'ENGAGEMENTS 2026'!H999)</f>
        <v/>
      </c>
      <c r="J998" s="72" t="str">
        <f>IF(ISBLANK('ENGAGEMENTS 2026'!C999),"",IF(AND(OR($E998="INFRUCTUEUX",$E998="ANNULE"),$C998="AOO-M"),'ENGAGEMENTS 2026'!P999,IF($H998="EN COURS DE PREENGAGEMENT",'ENGAGEMENTS 2026'!O999,IF($H998="PREENGAGE",IF($E998="ATTRIBUE",'ENGAGEMENTS 2026'!AE999,'ENGAGEMENTS 2026'!O999),'ENGAGEMENTS 2026'!AE999))))</f>
        <v/>
      </c>
      <c r="K998" s="97" t="str">
        <f>IF(ISBLANK('ENGAGEMENTS 2026'!W999),"",'ENGAGEMENTS 2026'!W999)</f>
        <v/>
      </c>
      <c r="L998" s="73" t="str">
        <f t="shared" ca="1" si="30"/>
        <v/>
      </c>
      <c r="M998" t="str">
        <f t="shared" si="31"/>
        <v/>
      </c>
      <c r="N998" t="str">
        <f>IF(ISBLANK('ENGAGEMENTS 2026'!C999),"",'ENGAGEMENTS 2026'!L999)</f>
        <v/>
      </c>
      <c r="O998" t="str">
        <f>IF(ISBLANK('ENGAGEMENTS 2026'!C999),"",'ENGAGEMENTS 2026'!M999)</f>
        <v/>
      </c>
      <c r="P998" t="str">
        <f>IF(ISBLANK('ENGAGEMENTS 2026'!C999),"",'ENGAGEMENTS 2026'!K999)</f>
        <v/>
      </c>
      <c r="Q998" t="str">
        <f>IF($A998="","",IF(OR($E998="INFRUCTUEUX",$E998="ANNULE"),$A998&amp;"|"&amp;(COUNTIFS($A$2:$A998,$A998,$E$2:$E998,"INFRUCTUEUX")+COUNTIFS($A$2:$A998,$A998,$E$2:$E998,"ANNULE")),""))</f>
        <v/>
      </c>
    </row>
    <row r="999" spans="1:17" x14ac:dyDescent="0.25">
      <c r="A999" t="str">
        <f>IF(ISBLANK('ENGAGEMENTS 2026'!C1000),"",IF('ENGAGEMENTS 2026'!C1000="DTSI","DCT",'ENGAGEMENTS 2026'!C1000))</f>
        <v/>
      </c>
      <c r="B999" t="str">
        <f>IF(ISBLANK('ENGAGEMENTS 2026'!C1000),"",'ENGAGEMENTS 2026'!D1000)</f>
        <v/>
      </c>
      <c r="C999" t="str">
        <f>IF(ISBLANK('ENGAGEMENTS 2026'!C1000),"",'ENGAGEMENTS 2026'!E1000)</f>
        <v/>
      </c>
      <c r="D999" t="str">
        <f>IF(ISBLANK('ENGAGEMENTS 2026'!C1000),"",'ENGAGEMENTS 2026'!G1000)</f>
        <v/>
      </c>
      <c r="E999" t="str">
        <f>IF(ISBLANK('ENGAGEMENTS 2026'!C1000),"",'ENGAGEMENTS 2026'!I1000)</f>
        <v/>
      </c>
      <c r="F999" t="str">
        <f>IF(ISBLANK('ENGAGEMENTS 2026'!C1000),"",'ENGAGEMENTS 2026'!J1000)</f>
        <v/>
      </c>
      <c r="G999" t="str">
        <f>IF(ISBLANK('ENGAGEMENTS 2026'!C1000),"",'ENGAGEMENTS 2026'!M1000)</f>
        <v/>
      </c>
      <c r="H999" t="str">
        <f>IF(ISBLANK('ENGAGEMENTS 2026'!C1000),"",'ENGAGEMENTS 2026'!AF1000)</f>
        <v/>
      </c>
      <c r="I999" t="str">
        <f>IF(ISBLANK('ENGAGEMENTS 2026'!C1000),"",'ENGAGEMENTS 2026'!H1000)</f>
        <v/>
      </c>
      <c r="J999" s="72" t="str">
        <f>IF(ISBLANK('ENGAGEMENTS 2026'!C1000),"",IF(AND(OR($E999="INFRUCTUEUX",$E999="ANNULE"),$C999="AOO-M"),'ENGAGEMENTS 2026'!P1000,IF($H999="EN COURS DE PREENGAGEMENT",'ENGAGEMENTS 2026'!O1000,IF($H999="PREENGAGE",IF($E999="ATTRIBUE",'ENGAGEMENTS 2026'!AE1000,'ENGAGEMENTS 2026'!O1000),'ENGAGEMENTS 2026'!AE1000))))</f>
        <v/>
      </c>
      <c r="K999" s="97" t="str">
        <f>IF(ISBLANK('ENGAGEMENTS 2026'!W1000),"",'ENGAGEMENTS 2026'!W1000)</f>
        <v/>
      </c>
      <c r="L999" s="73" t="str">
        <f t="shared" ca="1" si="30"/>
        <v/>
      </c>
      <c r="M999" t="str">
        <f t="shared" si="31"/>
        <v/>
      </c>
      <c r="N999" t="str">
        <f>IF(ISBLANK('ENGAGEMENTS 2026'!C1000),"",'ENGAGEMENTS 2026'!L1000)</f>
        <v/>
      </c>
      <c r="O999" t="str">
        <f>IF(ISBLANK('ENGAGEMENTS 2026'!C1000),"",'ENGAGEMENTS 2026'!M1000)</f>
        <v/>
      </c>
      <c r="P999" t="str">
        <f>IF(ISBLANK('ENGAGEMENTS 2026'!C1000),"",'ENGAGEMENTS 2026'!K1000)</f>
        <v/>
      </c>
      <c r="Q999" t="str">
        <f>IF($A999="","",IF(OR($E999="INFRUCTUEUX",$E999="ANNULE"),$A999&amp;"|"&amp;(COUNTIFS($A$2:$A999,$A999,$E$2:$E999,"INFRUCTUEUX")+COUNTIFS($A$2:$A999,$A999,$E$2:$E999,"ANNULE")),""))</f>
        <v/>
      </c>
    </row>
    <row r="1000" spans="1:17" x14ac:dyDescent="0.25">
      <c r="A1000" t="str">
        <f>IF(ISBLANK('ENGAGEMENTS 2026'!C1001),"",IF('ENGAGEMENTS 2026'!C1001="DTSI","DCT",'ENGAGEMENTS 2026'!C1001))</f>
        <v/>
      </c>
      <c r="B1000" t="str">
        <f>IF(ISBLANK('ENGAGEMENTS 2026'!C1001),"",'ENGAGEMENTS 2026'!D1001)</f>
        <v/>
      </c>
      <c r="C1000" t="str">
        <f>IF(ISBLANK('ENGAGEMENTS 2026'!C1001),"",'ENGAGEMENTS 2026'!E1001)</f>
        <v/>
      </c>
      <c r="D1000" t="str">
        <f>IF(ISBLANK('ENGAGEMENTS 2026'!C1001),"",'ENGAGEMENTS 2026'!G1001)</f>
        <v/>
      </c>
      <c r="E1000" t="str">
        <f>IF(ISBLANK('ENGAGEMENTS 2026'!C1001),"",'ENGAGEMENTS 2026'!I1001)</f>
        <v/>
      </c>
      <c r="F1000" t="str">
        <f>IF(ISBLANK('ENGAGEMENTS 2026'!C1001),"",'ENGAGEMENTS 2026'!J1001)</f>
        <v/>
      </c>
      <c r="G1000" t="str">
        <f>IF(ISBLANK('ENGAGEMENTS 2026'!C1001),"",'ENGAGEMENTS 2026'!M1001)</f>
        <v/>
      </c>
      <c r="H1000" t="str">
        <f>IF(ISBLANK('ENGAGEMENTS 2026'!C1001),"",'ENGAGEMENTS 2026'!AF1001)</f>
        <v/>
      </c>
      <c r="I1000" t="str">
        <f>IF(ISBLANK('ENGAGEMENTS 2026'!C1001),"",'ENGAGEMENTS 2026'!H1001)</f>
        <v/>
      </c>
      <c r="J1000" s="72" t="str">
        <f>IF(ISBLANK('ENGAGEMENTS 2026'!C1001),"",IF(AND(OR($E1000="INFRUCTUEUX",$E1000="ANNULE"),$C1000="AOO-M"),'ENGAGEMENTS 2026'!P1001,IF($H1000="EN COURS DE PREENGAGEMENT",'ENGAGEMENTS 2026'!O1001,IF($H1000="PREENGAGE",IF($E1000="ATTRIBUE",'ENGAGEMENTS 2026'!AE1001,'ENGAGEMENTS 2026'!O1001),'ENGAGEMENTS 2026'!AE1001))))</f>
        <v/>
      </c>
      <c r="K1000" s="97" t="str">
        <f>IF(ISBLANK('ENGAGEMENTS 2026'!W1001),"",'ENGAGEMENTS 2026'!W1001)</f>
        <v/>
      </c>
      <c r="L1000" s="73" t="str">
        <f t="shared" ca="1" si="30"/>
        <v/>
      </c>
      <c r="M1000" t="str">
        <f t="shared" si="31"/>
        <v/>
      </c>
      <c r="N1000" t="str">
        <f>IF(ISBLANK('ENGAGEMENTS 2026'!C1001),"",'ENGAGEMENTS 2026'!L1001)</f>
        <v/>
      </c>
      <c r="O1000" t="str">
        <f>IF(ISBLANK('ENGAGEMENTS 2026'!C1001),"",'ENGAGEMENTS 2026'!M1001)</f>
        <v/>
      </c>
      <c r="P1000" t="str">
        <f>IF(ISBLANK('ENGAGEMENTS 2026'!C1001),"",'ENGAGEMENTS 2026'!K1001)</f>
        <v/>
      </c>
      <c r="Q1000" t="str">
        <f>IF($A1000="","",IF(OR($E1000="INFRUCTUEUX",$E1000="ANNULE"),$A1000&amp;"|"&amp;(COUNTIFS($A$2:$A1000,$A1000,$E$2:$E1000,"INFRUCTUEUX")+COUNTIFS($A$2:$A1000,$A1000,$E$2:$E1000,"ANNULE")),""))</f>
        <v/>
      </c>
    </row>
    <row r="1001" spans="1:17" x14ac:dyDescent="0.25">
      <c r="A1001" t="str">
        <f>IF(ISBLANK('ENGAGEMENTS 2026'!C1002),"",IF('ENGAGEMENTS 2026'!C1002="DTSI","DCT",'ENGAGEMENTS 2026'!C1002))</f>
        <v/>
      </c>
      <c r="B1001" t="str">
        <f>IF(ISBLANK('ENGAGEMENTS 2026'!C1002),"",'ENGAGEMENTS 2026'!D1002)</f>
        <v/>
      </c>
      <c r="C1001" t="str">
        <f>IF(ISBLANK('ENGAGEMENTS 2026'!C1002),"",'ENGAGEMENTS 2026'!E1002)</f>
        <v/>
      </c>
      <c r="D1001" t="str">
        <f>IF(ISBLANK('ENGAGEMENTS 2026'!C1002),"",'ENGAGEMENTS 2026'!G1002)</f>
        <v/>
      </c>
      <c r="E1001" t="str">
        <f>IF(ISBLANK('ENGAGEMENTS 2026'!C1002),"",'ENGAGEMENTS 2026'!I1002)</f>
        <v/>
      </c>
      <c r="F1001" t="str">
        <f>IF(ISBLANK('ENGAGEMENTS 2026'!C1002),"",'ENGAGEMENTS 2026'!J1002)</f>
        <v/>
      </c>
      <c r="G1001" t="str">
        <f>IF(ISBLANK('ENGAGEMENTS 2026'!C1002),"",'ENGAGEMENTS 2026'!M1002)</f>
        <v/>
      </c>
      <c r="H1001" t="str">
        <f>IF(ISBLANK('ENGAGEMENTS 2026'!C1002),"",'ENGAGEMENTS 2026'!AF1002)</f>
        <v/>
      </c>
      <c r="I1001" t="str">
        <f>IF(ISBLANK('ENGAGEMENTS 2026'!C1002),"",'ENGAGEMENTS 2026'!H1002)</f>
        <v/>
      </c>
      <c r="J1001" s="72" t="str">
        <f>IF(ISBLANK('ENGAGEMENTS 2026'!C1002),"",IF(AND(OR($E1001="INFRUCTUEUX",$E1001="ANNULE"),$C1001="AOO-M"),'ENGAGEMENTS 2026'!P1002,IF($H1001="EN COURS DE PREENGAGEMENT",'ENGAGEMENTS 2026'!O1002,IF($H1001="PREENGAGE",IF($E1001="ATTRIBUE",'ENGAGEMENTS 2026'!AE1002,'ENGAGEMENTS 2026'!O1002),'ENGAGEMENTS 2026'!AE1002))))</f>
        <v/>
      </c>
      <c r="K1001" s="97" t="str">
        <f>IF(ISBLANK('ENGAGEMENTS 2026'!W1002),"",'ENGAGEMENTS 2026'!W1002)</f>
        <v/>
      </c>
      <c r="L1001" s="73" t="str">
        <f t="shared" ca="1" si="30"/>
        <v/>
      </c>
      <c r="M1001" t="str">
        <f t="shared" si="31"/>
        <v/>
      </c>
      <c r="N1001" t="str">
        <f>IF(ISBLANK('ENGAGEMENTS 2026'!C1002),"",'ENGAGEMENTS 2026'!L1002)</f>
        <v/>
      </c>
      <c r="O1001" t="str">
        <f>IF(ISBLANK('ENGAGEMENTS 2026'!C1002),"",'ENGAGEMENTS 2026'!M1002)</f>
        <v/>
      </c>
      <c r="P1001" t="str">
        <f>IF(ISBLANK('ENGAGEMENTS 2026'!C1002),"",'ENGAGEMENTS 2026'!K1002)</f>
        <v/>
      </c>
      <c r="Q1001" t="str">
        <f>IF($A1001="","",IF(OR($E1001="INFRUCTUEUX",$E1001="ANNULE"),$A1001&amp;"|"&amp;(COUNTIFS($A$2:$A1001,$A1001,$E$2:$E1001,"INFRUCTUEUX")+COUNTIFS($A$2:$A1001,$A1001,$E$2:$E1001,"ANNULE")),""))</f>
        <v/>
      </c>
    </row>
    <row r="1002" spans="1:17" x14ac:dyDescent="0.25">
      <c r="A1002" t="str">
        <f>IF(ISBLANK('ENGAGEMENTS 2026'!C1003),"",IF('ENGAGEMENTS 2026'!C1003="DTSI","DCT",'ENGAGEMENTS 2026'!C1003))</f>
        <v/>
      </c>
      <c r="B1002" t="str">
        <f>IF(ISBLANK('ENGAGEMENTS 2026'!C1003),"",'ENGAGEMENTS 2026'!D1003)</f>
        <v/>
      </c>
      <c r="C1002" t="str">
        <f>IF(ISBLANK('ENGAGEMENTS 2026'!C1003),"",'ENGAGEMENTS 2026'!E1003)</f>
        <v/>
      </c>
      <c r="D1002" t="str">
        <f>IF(ISBLANK('ENGAGEMENTS 2026'!C1003),"",'ENGAGEMENTS 2026'!G1003)</f>
        <v/>
      </c>
      <c r="E1002" t="str">
        <f>IF(ISBLANK('ENGAGEMENTS 2026'!C1003),"",'ENGAGEMENTS 2026'!I1003)</f>
        <v/>
      </c>
      <c r="F1002" t="str">
        <f>IF(ISBLANK('ENGAGEMENTS 2026'!C1003),"",'ENGAGEMENTS 2026'!J1003)</f>
        <v/>
      </c>
      <c r="G1002" t="str">
        <f>IF(ISBLANK('ENGAGEMENTS 2026'!C1003),"",'ENGAGEMENTS 2026'!M1003)</f>
        <v/>
      </c>
      <c r="H1002" t="str">
        <f>IF(ISBLANK('ENGAGEMENTS 2026'!C1003),"",'ENGAGEMENTS 2026'!AF1003)</f>
        <v/>
      </c>
      <c r="I1002" t="str">
        <f>IF(ISBLANK('ENGAGEMENTS 2026'!C1003),"",'ENGAGEMENTS 2026'!H1003)</f>
        <v/>
      </c>
      <c r="J1002" s="72" t="str">
        <f>IF(ISBLANK('ENGAGEMENTS 2026'!C1003),"",IF(AND(OR($E1002="INFRUCTUEUX",$E1002="ANNULE"),$C1002="AOO-M"),'ENGAGEMENTS 2026'!P1003,IF($H1002="EN COURS DE PREENGAGEMENT",'ENGAGEMENTS 2026'!O1003,IF($H1002="PREENGAGE",IF($E1002="ATTRIBUE",'ENGAGEMENTS 2026'!AE1003,'ENGAGEMENTS 2026'!O1003),'ENGAGEMENTS 2026'!AE1003))))</f>
        <v/>
      </c>
      <c r="K1002" s="97" t="str">
        <f>IF(ISBLANK('ENGAGEMENTS 2026'!W1003),"",'ENGAGEMENTS 2026'!W1003)</f>
        <v/>
      </c>
      <c r="L1002" s="73" t="str">
        <f t="shared" ca="1" si="30"/>
        <v/>
      </c>
      <c r="M1002" t="str">
        <f t="shared" si="31"/>
        <v/>
      </c>
      <c r="N1002" t="str">
        <f>IF(ISBLANK('ENGAGEMENTS 2026'!C1003),"",'ENGAGEMENTS 2026'!L1003)</f>
        <v/>
      </c>
      <c r="O1002" t="str">
        <f>IF(ISBLANK('ENGAGEMENTS 2026'!C1003),"",'ENGAGEMENTS 2026'!M1003)</f>
        <v/>
      </c>
      <c r="P1002" t="str">
        <f>IF(ISBLANK('ENGAGEMENTS 2026'!C1003),"",'ENGAGEMENTS 2026'!K1003)</f>
        <v/>
      </c>
      <c r="Q1002" t="str">
        <f>IF($A1002="","",IF(OR($E1002="INFRUCTUEUX",$E1002="ANNULE"),$A1002&amp;"|"&amp;(COUNTIFS($A$2:$A1002,$A1002,$E$2:$E1002,"INFRUCTUEUX")+COUNTIFS($A$2:$A1002,$A1002,$E$2:$E1002,"ANNULE")),""))</f>
        <v/>
      </c>
    </row>
    <row r="1003" spans="1:17" x14ac:dyDescent="0.25">
      <c r="A1003" t="str">
        <f>IF(ISBLANK('ENGAGEMENTS 2026'!C1004),"",IF('ENGAGEMENTS 2026'!C1004="DTSI","DCT",'ENGAGEMENTS 2026'!C1004))</f>
        <v/>
      </c>
      <c r="B1003" t="str">
        <f>IF(ISBLANK('ENGAGEMENTS 2026'!C1004),"",'ENGAGEMENTS 2026'!D1004)</f>
        <v/>
      </c>
      <c r="C1003" t="str">
        <f>IF(ISBLANK('ENGAGEMENTS 2026'!C1004),"",'ENGAGEMENTS 2026'!E1004)</f>
        <v/>
      </c>
      <c r="D1003" t="str">
        <f>IF(ISBLANK('ENGAGEMENTS 2026'!C1004),"",'ENGAGEMENTS 2026'!G1004)</f>
        <v/>
      </c>
      <c r="E1003" t="str">
        <f>IF(ISBLANK('ENGAGEMENTS 2026'!C1004),"",'ENGAGEMENTS 2026'!I1004)</f>
        <v/>
      </c>
      <c r="F1003" t="str">
        <f>IF(ISBLANK('ENGAGEMENTS 2026'!C1004),"",'ENGAGEMENTS 2026'!J1004)</f>
        <v/>
      </c>
      <c r="G1003" t="str">
        <f>IF(ISBLANK('ENGAGEMENTS 2026'!C1004),"",'ENGAGEMENTS 2026'!M1004)</f>
        <v/>
      </c>
      <c r="H1003" t="str">
        <f>IF(ISBLANK('ENGAGEMENTS 2026'!C1004),"",'ENGAGEMENTS 2026'!AF1004)</f>
        <v/>
      </c>
      <c r="I1003" t="str">
        <f>IF(ISBLANK('ENGAGEMENTS 2026'!C1004),"",'ENGAGEMENTS 2026'!H1004)</f>
        <v/>
      </c>
      <c r="J1003" s="72" t="str">
        <f>IF(ISBLANK('ENGAGEMENTS 2026'!C1004),"",IF(AND(OR($E1003="INFRUCTUEUX",$E1003="ANNULE"),$C1003="AOO-M"),'ENGAGEMENTS 2026'!P1004,IF($H1003="EN COURS DE PREENGAGEMENT",'ENGAGEMENTS 2026'!O1004,IF($H1003="PREENGAGE",IF($E1003="ATTRIBUE",'ENGAGEMENTS 2026'!AE1004,'ENGAGEMENTS 2026'!O1004),'ENGAGEMENTS 2026'!AE1004))))</f>
        <v/>
      </c>
      <c r="K1003" s="97" t="str">
        <f>IF(ISBLANK('ENGAGEMENTS 2026'!W1004),"",'ENGAGEMENTS 2026'!W1004)</f>
        <v/>
      </c>
      <c r="L1003" s="73" t="str">
        <f t="shared" ca="1" si="30"/>
        <v/>
      </c>
      <c r="M1003" t="str">
        <f t="shared" si="31"/>
        <v/>
      </c>
      <c r="N1003" t="str">
        <f>IF(ISBLANK('ENGAGEMENTS 2026'!C1004),"",'ENGAGEMENTS 2026'!L1004)</f>
        <v/>
      </c>
      <c r="O1003" t="str">
        <f>IF(ISBLANK('ENGAGEMENTS 2026'!C1004),"",'ENGAGEMENTS 2026'!M1004)</f>
        <v/>
      </c>
      <c r="P1003" t="str">
        <f>IF(ISBLANK('ENGAGEMENTS 2026'!C1004),"",'ENGAGEMENTS 2026'!K1004)</f>
        <v/>
      </c>
      <c r="Q1003" t="str">
        <f>IF($A1003="","",IF(OR($E1003="INFRUCTUEUX",$E1003="ANNULE"),$A1003&amp;"|"&amp;(COUNTIFS($A$2:$A1003,$A1003,$E$2:$E1003,"INFRUCTUEUX")+COUNTIFS($A$2:$A1003,$A1003,$E$2:$E1003,"ANNULE")),""))</f>
        <v/>
      </c>
    </row>
    <row r="1004" spans="1:17" x14ac:dyDescent="0.25">
      <c r="A1004" t="str">
        <f>IF(ISBLANK('ENGAGEMENTS 2026'!C1005),"",IF('ENGAGEMENTS 2026'!C1005="DTSI","DCT",'ENGAGEMENTS 2026'!C1005))</f>
        <v/>
      </c>
      <c r="B1004" t="str">
        <f>IF(ISBLANK('ENGAGEMENTS 2026'!C1005),"",'ENGAGEMENTS 2026'!D1005)</f>
        <v/>
      </c>
      <c r="C1004" t="str">
        <f>IF(ISBLANK('ENGAGEMENTS 2026'!C1005),"",'ENGAGEMENTS 2026'!E1005)</f>
        <v/>
      </c>
      <c r="D1004" t="str">
        <f>IF(ISBLANK('ENGAGEMENTS 2026'!C1005),"",'ENGAGEMENTS 2026'!G1005)</f>
        <v/>
      </c>
      <c r="E1004" t="str">
        <f>IF(ISBLANK('ENGAGEMENTS 2026'!C1005),"",'ENGAGEMENTS 2026'!I1005)</f>
        <v/>
      </c>
      <c r="F1004" t="str">
        <f>IF(ISBLANK('ENGAGEMENTS 2026'!C1005),"",'ENGAGEMENTS 2026'!J1005)</f>
        <v/>
      </c>
      <c r="G1004" t="str">
        <f>IF(ISBLANK('ENGAGEMENTS 2026'!C1005),"",'ENGAGEMENTS 2026'!M1005)</f>
        <v/>
      </c>
      <c r="H1004" t="str">
        <f>IF(ISBLANK('ENGAGEMENTS 2026'!C1005),"",'ENGAGEMENTS 2026'!AF1005)</f>
        <v/>
      </c>
      <c r="I1004" t="str">
        <f>IF(ISBLANK('ENGAGEMENTS 2026'!C1005),"",'ENGAGEMENTS 2026'!H1005)</f>
        <v/>
      </c>
      <c r="J1004" s="72" t="str">
        <f>IF(ISBLANK('ENGAGEMENTS 2026'!C1005),"",IF(AND(OR($E1004="INFRUCTUEUX",$E1004="ANNULE"),$C1004="AOO-M"),'ENGAGEMENTS 2026'!P1005,IF($H1004="EN COURS DE PREENGAGEMENT",'ENGAGEMENTS 2026'!O1005,IF($H1004="PREENGAGE",IF($E1004="ATTRIBUE",'ENGAGEMENTS 2026'!AE1005,'ENGAGEMENTS 2026'!O1005),'ENGAGEMENTS 2026'!AE1005))))</f>
        <v/>
      </c>
      <c r="K1004" s="97" t="str">
        <f>IF(ISBLANK('ENGAGEMENTS 2026'!W1005),"",'ENGAGEMENTS 2026'!W1005)</f>
        <v/>
      </c>
      <c r="L1004" s="73" t="str">
        <f t="shared" ca="1" si="30"/>
        <v/>
      </c>
      <c r="M1004" t="str">
        <f t="shared" si="31"/>
        <v/>
      </c>
      <c r="N1004" t="str">
        <f>IF(ISBLANK('ENGAGEMENTS 2026'!C1005),"",'ENGAGEMENTS 2026'!L1005)</f>
        <v/>
      </c>
      <c r="O1004" t="str">
        <f>IF(ISBLANK('ENGAGEMENTS 2026'!C1005),"",'ENGAGEMENTS 2026'!M1005)</f>
        <v/>
      </c>
      <c r="P1004" t="str">
        <f>IF(ISBLANK('ENGAGEMENTS 2026'!C1005),"",'ENGAGEMENTS 2026'!K1005)</f>
        <v/>
      </c>
      <c r="Q1004" t="str">
        <f>IF($A1004="","",IF(OR($E1004="INFRUCTUEUX",$E1004="ANNULE"),$A1004&amp;"|"&amp;(COUNTIFS($A$2:$A1004,$A1004,$E$2:$E1004,"INFRUCTUEUX")+COUNTIFS($A$2:$A1004,$A1004,$E$2:$E1004,"ANNULE")),""))</f>
        <v/>
      </c>
    </row>
    <row r="1005" spans="1:17" x14ac:dyDescent="0.25">
      <c r="A1005" t="str">
        <f>IF(ISBLANK('ENGAGEMENTS 2026'!C1006),"",IF('ENGAGEMENTS 2026'!C1006="DTSI","DCT",'ENGAGEMENTS 2026'!C1006))</f>
        <v/>
      </c>
      <c r="B1005" t="str">
        <f>IF(ISBLANK('ENGAGEMENTS 2026'!C1006),"",'ENGAGEMENTS 2026'!D1006)</f>
        <v/>
      </c>
      <c r="C1005" t="str">
        <f>IF(ISBLANK('ENGAGEMENTS 2026'!C1006),"",'ENGAGEMENTS 2026'!E1006)</f>
        <v/>
      </c>
      <c r="D1005" t="str">
        <f>IF(ISBLANK('ENGAGEMENTS 2026'!C1006),"",'ENGAGEMENTS 2026'!G1006)</f>
        <v/>
      </c>
      <c r="E1005" t="str">
        <f>IF(ISBLANK('ENGAGEMENTS 2026'!C1006),"",'ENGAGEMENTS 2026'!I1006)</f>
        <v/>
      </c>
      <c r="F1005" t="str">
        <f>IF(ISBLANK('ENGAGEMENTS 2026'!C1006),"",'ENGAGEMENTS 2026'!J1006)</f>
        <v/>
      </c>
      <c r="G1005" t="str">
        <f>IF(ISBLANK('ENGAGEMENTS 2026'!C1006),"",'ENGAGEMENTS 2026'!M1006)</f>
        <v/>
      </c>
      <c r="H1005" t="str">
        <f>IF(ISBLANK('ENGAGEMENTS 2026'!C1006),"",'ENGAGEMENTS 2026'!AF1006)</f>
        <v/>
      </c>
      <c r="I1005" t="str">
        <f>IF(ISBLANK('ENGAGEMENTS 2026'!C1006),"",'ENGAGEMENTS 2026'!H1006)</f>
        <v/>
      </c>
      <c r="J1005" s="72" t="str">
        <f>IF(ISBLANK('ENGAGEMENTS 2026'!C1006),"",IF(AND(OR($E1005="INFRUCTUEUX",$E1005="ANNULE"),$C1005="AOO-M"),'ENGAGEMENTS 2026'!P1006,IF($H1005="EN COURS DE PREENGAGEMENT",'ENGAGEMENTS 2026'!O1006,IF($H1005="PREENGAGE",IF($E1005="ATTRIBUE",'ENGAGEMENTS 2026'!AE1006,'ENGAGEMENTS 2026'!O1006),'ENGAGEMENTS 2026'!AE1006))))</f>
        <v/>
      </c>
      <c r="K1005" s="97" t="str">
        <f>IF(ISBLANK('ENGAGEMENTS 2026'!W1006),"",'ENGAGEMENTS 2026'!W1006)</f>
        <v/>
      </c>
      <c r="L1005" s="73" t="str">
        <f t="shared" ca="1" si="30"/>
        <v/>
      </c>
      <c r="M1005" t="str">
        <f t="shared" si="31"/>
        <v/>
      </c>
      <c r="N1005" t="str">
        <f>IF(ISBLANK('ENGAGEMENTS 2026'!C1006),"",'ENGAGEMENTS 2026'!L1006)</f>
        <v/>
      </c>
      <c r="O1005" t="str">
        <f>IF(ISBLANK('ENGAGEMENTS 2026'!C1006),"",'ENGAGEMENTS 2026'!M1006)</f>
        <v/>
      </c>
      <c r="P1005" t="str">
        <f>IF(ISBLANK('ENGAGEMENTS 2026'!C1006),"",'ENGAGEMENTS 2026'!K1006)</f>
        <v/>
      </c>
      <c r="Q1005" t="str">
        <f>IF($A1005="","",IF(OR($E1005="INFRUCTUEUX",$E1005="ANNULE"),$A1005&amp;"|"&amp;(COUNTIFS($A$2:$A1005,$A1005,$E$2:$E1005,"INFRUCTUEUX")+COUNTIFS($A$2:$A1005,$A1005,$E$2:$E1005,"ANNULE")),""))</f>
        <v/>
      </c>
    </row>
    <row r="1006" spans="1:17" x14ac:dyDescent="0.25">
      <c r="A1006" t="str">
        <f>IF(ISBLANK('ENGAGEMENTS 2026'!C1007),"",IF('ENGAGEMENTS 2026'!C1007="DTSI","DCT",'ENGAGEMENTS 2026'!C1007))</f>
        <v/>
      </c>
      <c r="B1006" t="str">
        <f>IF(ISBLANK('ENGAGEMENTS 2026'!C1007),"",'ENGAGEMENTS 2026'!D1007)</f>
        <v/>
      </c>
      <c r="C1006" t="str">
        <f>IF(ISBLANK('ENGAGEMENTS 2026'!C1007),"",'ENGAGEMENTS 2026'!E1007)</f>
        <v/>
      </c>
      <c r="D1006" t="str">
        <f>IF(ISBLANK('ENGAGEMENTS 2026'!C1007),"",'ENGAGEMENTS 2026'!G1007)</f>
        <v/>
      </c>
      <c r="E1006" t="str">
        <f>IF(ISBLANK('ENGAGEMENTS 2026'!C1007),"",'ENGAGEMENTS 2026'!I1007)</f>
        <v/>
      </c>
      <c r="F1006" t="str">
        <f>IF(ISBLANK('ENGAGEMENTS 2026'!C1007),"",'ENGAGEMENTS 2026'!J1007)</f>
        <v/>
      </c>
      <c r="G1006" t="str">
        <f>IF(ISBLANK('ENGAGEMENTS 2026'!C1007),"",'ENGAGEMENTS 2026'!M1007)</f>
        <v/>
      </c>
      <c r="H1006" t="str">
        <f>IF(ISBLANK('ENGAGEMENTS 2026'!C1007),"",'ENGAGEMENTS 2026'!AF1007)</f>
        <v/>
      </c>
      <c r="I1006" t="str">
        <f>IF(ISBLANK('ENGAGEMENTS 2026'!C1007),"",'ENGAGEMENTS 2026'!H1007)</f>
        <v/>
      </c>
      <c r="J1006" s="72" t="str">
        <f>IF(ISBLANK('ENGAGEMENTS 2026'!C1007),"",IF(AND(OR($E1006="INFRUCTUEUX",$E1006="ANNULE"),$C1006="AOO-M"),'ENGAGEMENTS 2026'!P1007,IF($H1006="EN COURS DE PREENGAGEMENT",'ENGAGEMENTS 2026'!O1007,IF($H1006="PREENGAGE",IF($E1006="ATTRIBUE",'ENGAGEMENTS 2026'!AE1007,'ENGAGEMENTS 2026'!O1007),'ENGAGEMENTS 2026'!AE1007))))</f>
        <v/>
      </c>
      <c r="K1006" s="97" t="str">
        <f>IF(ISBLANK('ENGAGEMENTS 2026'!W1007),"",'ENGAGEMENTS 2026'!W1007)</f>
        <v/>
      </c>
      <c r="L1006" s="73" t="str">
        <f t="shared" ca="1" si="30"/>
        <v/>
      </c>
      <c r="M1006" t="str">
        <f t="shared" si="31"/>
        <v/>
      </c>
      <c r="N1006" t="str">
        <f>IF(ISBLANK('ENGAGEMENTS 2026'!C1007),"",'ENGAGEMENTS 2026'!L1007)</f>
        <v/>
      </c>
      <c r="O1006" t="str">
        <f>IF(ISBLANK('ENGAGEMENTS 2026'!C1007),"",'ENGAGEMENTS 2026'!M1007)</f>
        <v/>
      </c>
      <c r="P1006" t="str">
        <f>IF(ISBLANK('ENGAGEMENTS 2026'!C1007),"",'ENGAGEMENTS 2026'!K1007)</f>
        <v/>
      </c>
      <c r="Q1006" t="str">
        <f>IF($A1006="","",IF(OR($E1006="INFRUCTUEUX",$E1006="ANNULE"),$A1006&amp;"|"&amp;(COUNTIFS($A$2:$A1006,$A1006,$E$2:$E1006,"INFRUCTUEUX")+COUNTIFS($A$2:$A1006,$A1006,$E$2:$E1006,"ANNULE")),""))</f>
        <v/>
      </c>
    </row>
    <row r="1007" spans="1:17" x14ac:dyDescent="0.25">
      <c r="A1007" t="str">
        <f>IF(ISBLANK('ENGAGEMENTS 2026'!C1008),"",IF('ENGAGEMENTS 2026'!C1008="DTSI","DCT",'ENGAGEMENTS 2026'!C1008))</f>
        <v/>
      </c>
      <c r="B1007" t="str">
        <f>IF(ISBLANK('ENGAGEMENTS 2026'!C1008),"",'ENGAGEMENTS 2026'!D1008)</f>
        <v/>
      </c>
      <c r="C1007" t="str">
        <f>IF(ISBLANK('ENGAGEMENTS 2026'!C1008),"",'ENGAGEMENTS 2026'!E1008)</f>
        <v/>
      </c>
      <c r="D1007" t="str">
        <f>IF(ISBLANK('ENGAGEMENTS 2026'!C1008),"",'ENGAGEMENTS 2026'!G1008)</f>
        <v/>
      </c>
      <c r="E1007" t="str">
        <f>IF(ISBLANK('ENGAGEMENTS 2026'!C1008),"",'ENGAGEMENTS 2026'!I1008)</f>
        <v/>
      </c>
      <c r="F1007" t="str">
        <f>IF(ISBLANK('ENGAGEMENTS 2026'!C1008),"",'ENGAGEMENTS 2026'!J1008)</f>
        <v/>
      </c>
      <c r="G1007" t="str">
        <f>IF(ISBLANK('ENGAGEMENTS 2026'!C1008),"",'ENGAGEMENTS 2026'!M1008)</f>
        <v/>
      </c>
      <c r="H1007" t="str">
        <f>IF(ISBLANK('ENGAGEMENTS 2026'!C1008),"",'ENGAGEMENTS 2026'!AF1008)</f>
        <v/>
      </c>
      <c r="I1007" t="str">
        <f>IF(ISBLANK('ENGAGEMENTS 2026'!C1008),"",'ENGAGEMENTS 2026'!H1008)</f>
        <v/>
      </c>
      <c r="J1007" s="72" t="str">
        <f>IF(ISBLANK('ENGAGEMENTS 2026'!C1008),"",IF(AND(OR($E1007="INFRUCTUEUX",$E1007="ANNULE"),$C1007="AOO-M"),'ENGAGEMENTS 2026'!P1008,IF($H1007="EN COURS DE PREENGAGEMENT",'ENGAGEMENTS 2026'!O1008,IF($H1007="PREENGAGE",IF($E1007="ATTRIBUE",'ENGAGEMENTS 2026'!AE1008,'ENGAGEMENTS 2026'!O1008),'ENGAGEMENTS 2026'!AE1008))))</f>
        <v/>
      </c>
      <c r="K1007" s="97" t="str">
        <f>IF(ISBLANK('ENGAGEMENTS 2026'!W1008),"",'ENGAGEMENTS 2026'!W1008)</f>
        <v/>
      </c>
      <c r="L1007" s="73" t="str">
        <f t="shared" ca="1" si="30"/>
        <v/>
      </c>
      <c r="M1007" t="str">
        <f t="shared" si="31"/>
        <v/>
      </c>
      <c r="N1007" t="str">
        <f>IF(ISBLANK('ENGAGEMENTS 2026'!C1008),"",'ENGAGEMENTS 2026'!L1008)</f>
        <v/>
      </c>
      <c r="O1007" t="str">
        <f>IF(ISBLANK('ENGAGEMENTS 2026'!C1008),"",'ENGAGEMENTS 2026'!M1008)</f>
        <v/>
      </c>
      <c r="P1007" t="str">
        <f>IF(ISBLANK('ENGAGEMENTS 2026'!C1008),"",'ENGAGEMENTS 2026'!K1008)</f>
        <v/>
      </c>
      <c r="Q1007" t="str">
        <f>IF($A1007="","",IF(OR($E1007="INFRUCTUEUX",$E1007="ANNULE"),$A1007&amp;"|"&amp;(COUNTIFS($A$2:$A1007,$A1007,$E$2:$E1007,"INFRUCTUEUX")+COUNTIFS($A$2:$A1007,$A1007,$E$2:$E1007,"ANNULE")),""))</f>
        <v/>
      </c>
    </row>
    <row r="1008" spans="1:17" x14ac:dyDescent="0.25">
      <c r="A1008" t="str">
        <f>IF(ISBLANK('ENGAGEMENTS 2026'!C1009),"",IF('ENGAGEMENTS 2026'!C1009="DTSI","DCT",'ENGAGEMENTS 2026'!C1009))</f>
        <v/>
      </c>
      <c r="B1008" t="str">
        <f>IF(ISBLANK('ENGAGEMENTS 2026'!C1009),"",'ENGAGEMENTS 2026'!D1009)</f>
        <v/>
      </c>
      <c r="C1008" t="str">
        <f>IF(ISBLANK('ENGAGEMENTS 2026'!C1009),"",'ENGAGEMENTS 2026'!E1009)</f>
        <v/>
      </c>
      <c r="D1008" t="str">
        <f>IF(ISBLANK('ENGAGEMENTS 2026'!C1009),"",'ENGAGEMENTS 2026'!G1009)</f>
        <v/>
      </c>
      <c r="E1008" t="str">
        <f>IF(ISBLANK('ENGAGEMENTS 2026'!C1009),"",'ENGAGEMENTS 2026'!I1009)</f>
        <v/>
      </c>
      <c r="F1008" t="str">
        <f>IF(ISBLANK('ENGAGEMENTS 2026'!C1009),"",'ENGAGEMENTS 2026'!J1009)</f>
        <v/>
      </c>
      <c r="G1008" t="str">
        <f>IF(ISBLANK('ENGAGEMENTS 2026'!C1009),"",'ENGAGEMENTS 2026'!M1009)</f>
        <v/>
      </c>
      <c r="H1008" t="str">
        <f>IF(ISBLANK('ENGAGEMENTS 2026'!C1009),"",'ENGAGEMENTS 2026'!AF1009)</f>
        <v/>
      </c>
      <c r="I1008" t="str">
        <f>IF(ISBLANK('ENGAGEMENTS 2026'!C1009),"",'ENGAGEMENTS 2026'!H1009)</f>
        <v/>
      </c>
      <c r="J1008" s="72" t="str">
        <f>IF(ISBLANK('ENGAGEMENTS 2026'!C1009),"",IF(AND(OR($E1008="INFRUCTUEUX",$E1008="ANNULE"),$C1008="AOO-M"),'ENGAGEMENTS 2026'!P1009,IF($H1008="EN COURS DE PREENGAGEMENT",'ENGAGEMENTS 2026'!O1009,IF($H1008="PREENGAGE",IF($E1008="ATTRIBUE",'ENGAGEMENTS 2026'!AE1009,'ENGAGEMENTS 2026'!O1009),'ENGAGEMENTS 2026'!AE1009))))</f>
        <v/>
      </c>
      <c r="K1008" s="97" t="str">
        <f>IF(ISBLANK('ENGAGEMENTS 2026'!W1009),"",'ENGAGEMENTS 2026'!W1009)</f>
        <v/>
      </c>
      <c r="L1008" s="73" t="str">
        <f t="shared" ca="1" si="30"/>
        <v/>
      </c>
      <c r="M1008" t="str">
        <f t="shared" si="31"/>
        <v/>
      </c>
      <c r="N1008" t="str">
        <f>IF(ISBLANK('ENGAGEMENTS 2026'!C1009),"",'ENGAGEMENTS 2026'!L1009)</f>
        <v/>
      </c>
      <c r="O1008" t="str">
        <f>IF(ISBLANK('ENGAGEMENTS 2026'!C1009),"",'ENGAGEMENTS 2026'!M1009)</f>
        <v/>
      </c>
      <c r="P1008" t="str">
        <f>IF(ISBLANK('ENGAGEMENTS 2026'!C1009),"",'ENGAGEMENTS 2026'!K1009)</f>
        <v/>
      </c>
      <c r="Q1008" t="str">
        <f>IF($A1008="","",IF(OR($E1008="INFRUCTUEUX",$E1008="ANNULE"),$A1008&amp;"|"&amp;(COUNTIFS($A$2:$A1008,$A1008,$E$2:$E1008,"INFRUCTUEUX")+COUNTIFS($A$2:$A1008,$A1008,$E$2:$E1008,"ANNULE")),""))</f>
        <v/>
      </c>
    </row>
    <row r="1009" spans="1:17" x14ac:dyDescent="0.25">
      <c r="A1009" t="str">
        <f>IF(ISBLANK('ENGAGEMENTS 2026'!C1010),"",IF('ENGAGEMENTS 2026'!C1010="DTSI","DCT",'ENGAGEMENTS 2026'!C1010))</f>
        <v/>
      </c>
      <c r="B1009" t="str">
        <f>IF(ISBLANK('ENGAGEMENTS 2026'!C1010),"",'ENGAGEMENTS 2026'!D1010)</f>
        <v/>
      </c>
      <c r="C1009" t="str">
        <f>IF(ISBLANK('ENGAGEMENTS 2026'!C1010),"",'ENGAGEMENTS 2026'!E1010)</f>
        <v/>
      </c>
      <c r="D1009" t="str">
        <f>IF(ISBLANK('ENGAGEMENTS 2026'!C1010),"",'ENGAGEMENTS 2026'!G1010)</f>
        <v/>
      </c>
      <c r="E1009" t="str">
        <f>IF(ISBLANK('ENGAGEMENTS 2026'!C1010),"",'ENGAGEMENTS 2026'!I1010)</f>
        <v/>
      </c>
      <c r="F1009" t="str">
        <f>IF(ISBLANK('ENGAGEMENTS 2026'!C1010),"",'ENGAGEMENTS 2026'!J1010)</f>
        <v/>
      </c>
      <c r="G1009" t="str">
        <f>IF(ISBLANK('ENGAGEMENTS 2026'!C1010),"",'ENGAGEMENTS 2026'!M1010)</f>
        <v/>
      </c>
      <c r="H1009" t="str">
        <f>IF(ISBLANK('ENGAGEMENTS 2026'!C1010),"",'ENGAGEMENTS 2026'!AF1010)</f>
        <v/>
      </c>
      <c r="I1009" t="str">
        <f>IF(ISBLANK('ENGAGEMENTS 2026'!C1010),"",'ENGAGEMENTS 2026'!H1010)</f>
        <v/>
      </c>
      <c r="J1009" s="72" t="str">
        <f>IF(ISBLANK('ENGAGEMENTS 2026'!C1010),"",IF(AND(OR($E1009="INFRUCTUEUX",$E1009="ANNULE"),$C1009="AOO-M"),'ENGAGEMENTS 2026'!P1010,IF($H1009="EN COURS DE PREENGAGEMENT",'ENGAGEMENTS 2026'!O1010,IF($H1009="PREENGAGE",IF($E1009="ATTRIBUE",'ENGAGEMENTS 2026'!AE1010,'ENGAGEMENTS 2026'!O1010),'ENGAGEMENTS 2026'!AE1010))))</f>
        <v/>
      </c>
      <c r="K1009" s="97" t="str">
        <f>IF(ISBLANK('ENGAGEMENTS 2026'!W1010),"",'ENGAGEMENTS 2026'!W1010)</f>
        <v/>
      </c>
      <c r="L1009" s="73" t="str">
        <f t="shared" ca="1" si="30"/>
        <v/>
      </c>
      <c r="M1009" t="str">
        <f t="shared" si="31"/>
        <v/>
      </c>
      <c r="N1009" t="str">
        <f>IF(ISBLANK('ENGAGEMENTS 2026'!C1010),"",'ENGAGEMENTS 2026'!L1010)</f>
        <v/>
      </c>
      <c r="O1009" t="str">
        <f>IF(ISBLANK('ENGAGEMENTS 2026'!C1010),"",'ENGAGEMENTS 2026'!M1010)</f>
        <v/>
      </c>
      <c r="P1009" t="str">
        <f>IF(ISBLANK('ENGAGEMENTS 2026'!C1010),"",'ENGAGEMENTS 2026'!K1010)</f>
        <v/>
      </c>
      <c r="Q1009" t="str">
        <f>IF($A1009="","",IF(OR($E1009="INFRUCTUEUX",$E1009="ANNULE"),$A1009&amp;"|"&amp;(COUNTIFS($A$2:$A1009,$A1009,$E$2:$E1009,"INFRUCTUEUX")+COUNTIFS($A$2:$A1009,$A1009,$E$2:$E1009,"ANNULE")),""))</f>
        <v/>
      </c>
    </row>
    <row r="1010" spans="1:17" x14ac:dyDescent="0.25">
      <c r="A1010" t="str">
        <f>IF(ISBLANK('ENGAGEMENTS 2026'!C1011),"",IF('ENGAGEMENTS 2026'!C1011="DTSI","DCT",'ENGAGEMENTS 2026'!C1011))</f>
        <v/>
      </c>
      <c r="B1010" t="str">
        <f>IF(ISBLANK('ENGAGEMENTS 2026'!C1011),"",'ENGAGEMENTS 2026'!D1011)</f>
        <v/>
      </c>
      <c r="C1010" t="str">
        <f>IF(ISBLANK('ENGAGEMENTS 2026'!C1011),"",'ENGAGEMENTS 2026'!E1011)</f>
        <v/>
      </c>
      <c r="D1010" t="str">
        <f>IF(ISBLANK('ENGAGEMENTS 2026'!C1011),"",'ENGAGEMENTS 2026'!G1011)</f>
        <v/>
      </c>
      <c r="E1010" t="str">
        <f>IF(ISBLANK('ENGAGEMENTS 2026'!C1011),"",'ENGAGEMENTS 2026'!I1011)</f>
        <v/>
      </c>
      <c r="F1010" t="str">
        <f>IF(ISBLANK('ENGAGEMENTS 2026'!C1011),"",'ENGAGEMENTS 2026'!J1011)</f>
        <v/>
      </c>
      <c r="G1010" t="str">
        <f>IF(ISBLANK('ENGAGEMENTS 2026'!C1011),"",'ENGAGEMENTS 2026'!M1011)</f>
        <v/>
      </c>
      <c r="H1010" t="str">
        <f>IF(ISBLANK('ENGAGEMENTS 2026'!C1011),"",'ENGAGEMENTS 2026'!AF1011)</f>
        <v/>
      </c>
      <c r="I1010" t="str">
        <f>IF(ISBLANK('ENGAGEMENTS 2026'!C1011),"",'ENGAGEMENTS 2026'!H1011)</f>
        <v/>
      </c>
      <c r="J1010" s="72" t="str">
        <f>IF(ISBLANK('ENGAGEMENTS 2026'!C1011),"",IF(AND(OR($E1010="INFRUCTUEUX",$E1010="ANNULE"),$C1010="AOO-M"),'ENGAGEMENTS 2026'!P1011,IF($H1010="EN COURS DE PREENGAGEMENT",'ENGAGEMENTS 2026'!O1011,IF($H1010="PREENGAGE",IF($E1010="ATTRIBUE",'ENGAGEMENTS 2026'!AE1011,'ENGAGEMENTS 2026'!O1011),'ENGAGEMENTS 2026'!AE1011))))</f>
        <v/>
      </c>
      <c r="K1010" s="97" t="str">
        <f>IF(ISBLANK('ENGAGEMENTS 2026'!W1011),"",'ENGAGEMENTS 2026'!W1011)</f>
        <v/>
      </c>
      <c r="L1010" s="73" t="str">
        <f t="shared" ca="1" si="30"/>
        <v/>
      </c>
      <c r="M1010" t="str">
        <f t="shared" si="31"/>
        <v/>
      </c>
      <c r="N1010" t="str">
        <f>IF(ISBLANK('ENGAGEMENTS 2026'!C1011),"",'ENGAGEMENTS 2026'!L1011)</f>
        <v/>
      </c>
      <c r="O1010" t="str">
        <f>IF(ISBLANK('ENGAGEMENTS 2026'!C1011),"",'ENGAGEMENTS 2026'!M1011)</f>
        <v/>
      </c>
      <c r="P1010" t="str">
        <f>IF(ISBLANK('ENGAGEMENTS 2026'!C1011),"",'ENGAGEMENTS 2026'!K1011)</f>
        <v/>
      </c>
      <c r="Q1010" t="str">
        <f>IF($A1010="","",IF(OR($E1010="INFRUCTUEUX",$E1010="ANNULE"),$A1010&amp;"|"&amp;(COUNTIFS($A$2:$A1010,$A1010,$E$2:$E1010,"INFRUCTUEUX")+COUNTIFS($A$2:$A1010,$A1010,$E$2:$E1010,"ANNULE")),""))</f>
        <v/>
      </c>
    </row>
    <row r="1011" spans="1:17" x14ac:dyDescent="0.25">
      <c r="A1011" t="str">
        <f>IF(ISBLANK('ENGAGEMENTS 2026'!C1012),"",IF('ENGAGEMENTS 2026'!C1012="DTSI","DCT",'ENGAGEMENTS 2026'!C1012))</f>
        <v/>
      </c>
      <c r="B1011" t="str">
        <f>IF(ISBLANK('ENGAGEMENTS 2026'!C1012),"",'ENGAGEMENTS 2026'!D1012)</f>
        <v/>
      </c>
      <c r="C1011" t="str">
        <f>IF(ISBLANK('ENGAGEMENTS 2026'!C1012),"",'ENGAGEMENTS 2026'!E1012)</f>
        <v/>
      </c>
      <c r="D1011" t="str">
        <f>IF(ISBLANK('ENGAGEMENTS 2026'!C1012),"",'ENGAGEMENTS 2026'!G1012)</f>
        <v/>
      </c>
      <c r="E1011" t="str">
        <f>IF(ISBLANK('ENGAGEMENTS 2026'!C1012),"",'ENGAGEMENTS 2026'!I1012)</f>
        <v/>
      </c>
      <c r="F1011" t="str">
        <f>IF(ISBLANK('ENGAGEMENTS 2026'!C1012),"",'ENGAGEMENTS 2026'!J1012)</f>
        <v/>
      </c>
      <c r="G1011" t="str">
        <f>IF(ISBLANK('ENGAGEMENTS 2026'!C1012),"",'ENGAGEMENTS 2026'!M1012)</f>
        <v/>
      </c>
      <c r="H1011" t="str">
        <f>IF(ISBLANK('ENGAGEMENTS 2026'!C1012),"",'ENGAGEMENTS 2026'!AF1012)</f>
        <v/>
      </c>
      <c r="I1011" t="str">
        <f>IF(ISBLANK('ENGAGEMENTS 2026'!C1012),"",'ENGAGEMENTS 2026'!H1012)</f>
        <v/>
      </c>
      <c r="J1011" s="72" t="str">
        <f>IF(ISBLANK('ENGAGEMENTS 2026'!C1012),"",IF(AND(OR($E1011="INFRUCTUEUX",$E1011="ANNULE"),$C1011="AOO-M"),'ENGAGEMENTS 2026'!P1012,IF($H1011="EN COURS DE PREENGAGEMENT",'ENGAGEMENTS 2026'!O1012,IF($H1011="PREENGAGE",IF($E1011="ATTRIBUE",'ENGAGEMENTS 2026'!AE1012,'ENGAGEMENTS 2026'!O1012),'ENGAGEMENTS 2026'!AE1012))))</f>
        <v/>
      </c>
      <c r="K1011" s="97" t="str">
        <f>IF(ISBLANK('ENGAGEMENTS 2026'!W1012),"",'ENGAGEMENTS 2026'!W1012)</f>
        <v/>
      </c>
      <c r="L1011" s="73" t="str">
        <f t="shared" ca="1" si="30"/>
        <v/>
      </c>
      <c r="M1011" t="str">
        <f t="shared" si="31"/>
        <v/>
      </c>
      <c r="N1011" t="str">
        <f>IF(ISBLANK('ENGAGEMENTS 2026'!C1012),"",'ENGAGEMENTS 2026'!L1012)</f>
        <v/>
      </c>
      <c r="O1011" t="str">
        <f>IF(ISBLANK('ENGAGEMENTS 2026'!C1012),"",'ENGAGEMENTS 2026'!M1012)</f>
        <v/>
      </c>
      <c r="P1011" t="str">
        <f>IF(ISBLANK('ENGAGEMENTS 2026'!C1012),"",'ENGAGEMENTS 2026'!K1012)</f>
        <v/>
      </c>
      <c r="Q1011" t="str">
        <f>IF($A1011="","",IF(OR($E1011="INFRUCTUEUX",$E1011="ANNULE"),$A1011&amp;"|"&amp;(COUNTIFS($A$2:$A1011,$A1011,$E$2:$E1011,"INFRUCTUEUX")+COUNTIFS($A$2:$A1011,$A1011,$E$2:$E1011,"ANNULE")),""))</f>
        <v/>
      </c>
    </row>
    <row r="1012" spans="1:17" x14ac:dyDescent="0.25">
      <c r="A1012" t="str">
        <f>IF(ISBLANK('ENGAGEMENTS 2026'!C1013),"",IF('ENGAGEMENTS 2026'!C1013="DTSI","DCT",'ENGAGEMENTS 2026'!C1013))</f>
        <v/>
      </c>
      <c r="B1012" t="str">
        <f>IF(ISBLANK('ENGAGEMENTS 2026'!C1013),"",'ENGAGEMENTS 2026'!D1013)</f>
        <v/>
      </c>
      <c r="C1012" t="str">
        <f>IF(ISBLANK('ENGAGEMENTS 2026'!C1013),"",'ENGAGEMENTS 2026'!E1013)</f>
        <v/>
      </c>
      <c r="D1012" t="str">
        <f>IF(ISBLANK('ENGAGEMENTS 2026'!C1013),"",'ENGAGEMENTS 2026'!G1013)</f>
        <v/>
      </c>
      <c r="E1012" t="str">
        <f>IF(ISBLANK('ENGAGEMENTS 2026'!C1013),"",'ENGAGEMENTS 2026'!I1013)</f>
        <v/>
      </c>
      <c r="F1012" t="str">
        <f>IF(ISBLANK('ENGAGEMENTS 2026'!C1013),"",'ENGAGEMENTS 2026'!J1013)</f>
        <v/>
      </c>
      <c r="G1012" t="str">
        <f>IF(ISBLANK('ENGAGEMENTS 2026'!C1013),"",'ENGAGEMENTS 2026'!M1013)</f>
        <v/>
      </c>
      <c r="H1012" t="str">
        <f>IF(ISBLANK('ENGAGEMENTS 2026'!C1013),"",'ENGAGEMENTS 2026'!AF1013)</f>
        <v/>
      </c>
      <c r="I1012" t="str">
        <f>IF(ISBLANK('ENGAGEMENTS 2026'!C1013),"",'ENGAGEMENTS 2026'!H1013)</f>
        <v/>
      </c>
      <c r="J1012" s="72" t="str">
        <f>IF(ISBLANK('ENGAGEMENTS 2026'!C1013),"",IF(AND(OR($E1012="INFRUCTUEUX",$E1012="ANNULE"),$C1012="AOO-M"),'ENGAGEMENTS 2026'!P1013,IF($H1012="EN COURS DE PREENGAGEMENT",'ENGAGEMENTS 2026'!O1013,IF($H1012="PREENGAGE",IF($E1012="ATTRIBUE",'ENGAGEMENTS 2026'!AE1013,'ENGAGEMENTS 2026'!O1013),'ENGAGEMENTS 2026'!AE1013))))</f>
        <v/>
      </c>
      <c r="K1012" s="97" t="str">
        <f>IF(ISBLANK('ENGAGEMENTS 2026'!W1013),"",'ENGAGEMENTS 2026'!W1013)</f>
        <v/>
      </c>
      <c r="L1012" s="73" t="str">
        <f t="shared" ca="1" si="30"/>
        <v/>
      </c>
      <c r="M1012" t="str">
        <f t="shared" si="31"/>
        <v/>
      </c>
      <c r="N1012" t="str">
        <f>IF(ISBLANK('ENGAGEMENTS 2026'!C1013),"",'ENGAGEMENTS 2026'!L1013)</f>
        <v/>
      </c>
      <c r="O1012" t="str">
        <f>IF(ISBLANK('ENGAGEMENTS 2026'!C1013),"",'ENGAGEMENTS 2026'!M1013)</f>
        <v/>
      </c>
      <c r="P1012" t="str">
        <f>IF(ISBLANK('ENGAGEMENTS 2026'!C1013),"",'ENGAGEMENTS 2026'!K1013)</f>
        <v/>
      </c>
      <c r="Q1012" t="str">
        <f>IF($A1012="","",IF(OR($E1012="INFRUCTUEUX",$E1012="ANNULE"),$A1012&amp;"|"&amp;(COUNTIFS($A$2:$A1012,$A1012,$E$2:$E1012,"INFRUCTUEUX")+COUNTIFS($A$2:$A1012,$A1012,$E$2:$E1012,"ANNULE")),""))</f>
        <v/>
      </c>
    </row>
    <row r="1013" spans="1:17" x14ac:dyDescent="0.25">
      <c r="A1013" t="str">
        <f>IF(ISBLANK('ENGAGEMENTS 2026'!C1014),"",IF('ENGAGEMENTS 2026'!C1014="DTSI","DCT",'ENGAGEMENTS 2026'!C1014))</f>
        <v/>
      </c>
      <c r="B1013" t="str">
        <f>IF(ISBLANK('ENGAGEMENTS 2026'!C1014),"",'ENGAGEMENTS 2026'!D1014)</f>
        <v/>
      </c>
      <c r="C1013" t="str">
        <f>IF(ISBLANK('ENGAGEMENTS 2026'!C1014),"",'ENGAGEMENTS 2026'!E1014)</f>
        <v/>
      </c>
      <c r="D1013" t="str">
        <f>IF(ISBLANK('ENGAGEMENTS 2026'!C1014),"",'ENGAGEMENTS 2026'!G1014)</f>
        <v/>
      </c>
      <c r="E1013" t="str">
        <f>IF(ISBLANK('ENGAGEMENTS 2026'!C1014),"",'ENGAGEMENTS 2026'!I1014)</f>
        <v/>
      </c>
      <c r="F1013" t="str">
        <f>IF(ISBLANK('ENGAGEMENTS 2026'!C1014),"",'ENGAGEMENTS 2026'!J1014)</f>
        <v/>
      </c>
      <c r="G1013" t="str">
        <f>IF(ISBLANK('ENGAGEMENTS 2026'!C1014),"",'ENGAGEMENTS 2026'!M1014)</f>
        <v/>
      </c>
      <c r="H1013" t="str">
        <f>IF(ISBLANK('ENGAGEMENTS 2026'!C1014),"",'ENGAGEMENTS 2026'!AF1014)</f>
        <v/>
      </c>
      <c r="I1013" t="str">
        <f>IF(ISBLANK('ENGAGEMENTS 2026'!C1014),"",'ENGAGEMENTS 2026'!H1014)</f>
        <v/>
      </c>
      <c r="J1013" s="72" t="str">
        <f>IF(ISBLANK('ENGAGEMENTS 2026'!C1014),"",IF(AND(OR($E1013="INFRUCTUEUX",$E1013="ANNULE"),$C1013="AOO-M"),'ENGAGEMENTS 2026'!P1014,IF($H1013="EN COURS DE PREENGAGEMENT",'ENGAGEMENTS 2026'!O1014,IF($H1013="PREENGAGE",IF($E1013="ATTRIBUE",'ENGAGEMENTS 2026'!AE1014,'ENGAGEMENTS 2026'!O1014),'ENGAGEMENTS 2026'!AE1014))))</f>
        <v/>
      </c>
      <c r="K1013" s="97" t="str">
        <f>IF(ISBLANK('ENGAGEMENTS 2026'!W1014),"",'ENGAGEMENTS 2026'!W1014)</f>
        <v/>
      </c>
      <c r="L1013" s="73" t="str">
        <f t="shared" ca="1" si="30"/>
        <v/>
      </c>
      <c r="M1013" t="str">
        <f t="shared" si="31"/>
        <v/>
      </c>
      <c r="N1013" t="str">
        <f>IF(ISBLANK('ENGAGEMENTS 2026'!C1014),"",'ENGAGEMENTS 2026'!L1014)</f>
        <v/>
      </c>
      <c r="O1013" t="str">
        <f>IF(ISBLANK('ENGAGEMENTS 2026'!C1014),"",'ENGAGEMENTS 2026'!M1014)</f>
        <v/>
      </c>
      <c r="P1013" t="str">
        <f>IF(ISBLANK('ENGAGEMENTS 2026'!C1014),"",'ENGAGEMENTS 2026'!K1014)</f>
        <v/>
      </c>
      <c r="Q1013" t="str">
        <f>IF($A1013="","",IF(OR($E1013="INFRUCTUEUX",$E1013="ANNULE"),$A1013&amp;"|"&amp;(COUNTIFS($A$2:$A1013,$A1013,$E$2:$E1013,"INFRUCTUEUX")+COUNTIFS($A$2:$A1013,$A1013,$E$2:$E1013,"ANNULE")),""))</f>
        <v/>
      </c>
    </row>
    <row r="1014" spans="1:17" x14ac:dyDescent="0.25">
      <c r="A1014" t="str">
        <f>IF(ISBLANK('ENGAGEMENTS 2026'!C1015),"",IF('ENGAGEMENTS 2026'!C1015="DTSI","DCT",'ENGAGEMENTS 2026'!C1015))</f>
        <v/>
      </c>
      <c r="B1014" t="str">
        <f>IF(ISBLANK('ENGAGEMENTS 2026'!C1015),"",'ENGAGEMENTS 2026'!D1015)</f>
        <v/>
      </c>
      <c r="C1014" t="str">
        <f>IF(ISBLANK('ENGAGEMENTS 2026'!C1015),"",'ENGAGEMENTS 2026'!E1015)</f>
        <v/>
      </c>
      <c r="D1014" t="str">
        <f>IF(ISBLANK('ENGAGEMENTS 2026'!C1015),"",'ENGAGEMENTS 2026'!G1015)</f>
        <v/>
      </c>
      <c r="E1014" t="str">
        <f>IF(ISBLANK('ENGAGEMENTS 2026'!C1015),"",'ENGAGEMENTS 2026'!I1015)</f>
        <v/>
      </c>
      <c r="F1014" t="str">
        <f>IF(ISBLANK('ENGAGEMENTS 2026'!C1015),"",'ENGAGEMENTS 2026'!J1015)</f>
        <v/>
      </c>
      <c r="G1014" t="str">
        <f>IF(ISBLANK('ENGAGEMENTS 2026'!C1015),"",'ENGAGEMENTS 2026'!M1015)</f>
        <v/>
      </c>
      <c r="H1014" t="str">
        <f>IF(ISBLANK('ENGAGEMENTS 2026'!C1015),"",'ENGAGEMENTS 2026'!AF1015)</f>
        <v/>
      </c>
      <c r="I1014" t="str">
        <f>IF(ISBLANK('ENGAGEMENTS 2026'!C1015),"",'ENGAGEMENTS 2026'!H1015)</f>
        <v/>
      </c>
      <c r="J1014" s="72" t="str">
        <f>IF(ISBLANK('ENGAGEMENTS 2026'!C1015),"",IF(AND(OR($E1014="INFRUCTUEUX",$E1014="ANNULE"),$C1014="AOO-M"),'ENGAGEMENTS 2026'!P1015,IF($H1014="EN COURS DE PREENGAGEMENT",'ENGAGEMENTS 2026'!O1015,IF($H1014="PREENGAGE",IF($E1014="ATTRIBUE",'ENGAGEMENTS 2026'!AE1015,'ENGAGEMENTS 2026'!O1015),'ENGAGEMENTS 2026'!AE1015))))</f>
        <v/>
      </c>
      <c r="K1014" s="97" t="str">
        <f>IF(ISBLANK('ENGAGEMENTS 2026'!W1015),"",'ENGAGEMENTS 2026'!W1015)</f>
        <v/>
      </c>
      <c r="L1014" s="73" t="str">
        <f t="shared" ca="1" si="30"/>
        <v/>
      </c>
      <c r="M1014" t="str">
        <f t="shared" si="31"/>
        <v/>
      </c>
      <c r="N1014" t="str">
        <f>IF(ISBLANK('ENGAGEMENTS 2026'!C1015),"",'ENGAGEMENTS 2026'!L1015)</f>
        <v/>
      </c>
      <c r="O1014" t="str">
        <f>IF(ISBLANK('ENGAGEMENTS 2026'!C1015),"",'ENGAGEMENTS 2026'!M1015)</f>
        <v/>
      </c>
      <c r="P1014" t="str">
        <f>IF(ISBLANK('ENGAGEMENTS 2026'!C1015),"",'ENGAGEMENTS 2026'!K1015)</f>
        <v/>
      </c>
      <c r="Q1014" t="str">
        <f>IF($A1014="","",IF(OR($E1014="INFRUCTUEUX",$E1014="ANNULE"),$A1014&amp;"|"&amp;(COUNTIFS($A$2:$A1014,$A1014,$E$2:$E1014,"INFRUCTUEUX")+COUNTIFS($A$2:$A1014,$A1014,$E$2:$E1014,"ANNULE")),""))</f>
        <v/>
      </c>
    </row>
    <row r="1015" spans="1:17" x14ac:dyDescent="0.25">
      <c r="A1015" t="str">
        <f>IF(ISBLANK('ENGAGEMENTS 2026'!C1016),"",IF('ENGAGEMENTS 2026'!C1016="DTSI","DCT",'ENGAGEMENTS 2026'!C1016))</f>
        <v/>
      </c>
      <c r="B1015" t="str">
        <f>IF(ISBLANK('ENGAGEMENTS 2026'!C1016),"",'ENGAGEMENTS 2026'!D1016)</f>
        <v/>
      </c>
      <c r="C1015" t="str">
        <f>IF(ISBLANK('ENGAGEMENTS 2026'!C1016),"",'ENGAGEMENTS 2026'!E1016)</f>
        <v/>
      </c>
      <c r="D1015" t="str">
        <f>IF(ISBLANK('ENGAGEMENTS 2026'!C1016),"",'ENGAGEMENTS 2026'!G1016)</f>
        <v/>
      </c>
      <c r="E1015" t="str">
        <f>IF(ISBLANK('ENGAGEMENTS 2026'!C1016),"",'ENGAGEMENTS 2026'!I1016)</f>
        <v/>
      </c>
      <c r="F1015" t="str">
        <f>IF(ISBLANK('ENGAGEMENTS 2026'!C1016),"",'ENGAGEMENTS 2026'!J1016)</f>
        <v/>
      </c>
      <c r="G1015" t="str">
        <f>IF(ISBLANK('ENGAGEMENTS 2026'!C1016),"",'ENGAGEMENTS 2026'!M1016)</f>
        <v/>
      </c>
      <c r="H1015" t="str">
        <f>IF(ISBLANK('ENGAGEMENTS 2026'!C1016),"",'ENGAGEMENTS 2026'!AF1016)</f>
        <v/>
      </c>
      <c r="I1015" t="str">
        <f>IF(ISBLANK('ENGAGEMENTS 2026'!C1016),"",'ENGAGEMENTS 2026'!H1016)</f>
        <v/>
      </c>
      <c r="J1015" s="72" t="str">
        <f>IF(ISBLANK('ENGAGEMENTS 2026'!C1016),"",IF(AND(OR($E1015="INFRUCTUEUX",$E1015="ANNULE"),$C1015="AOO-M"),'ENGAGEMENTS 2026'!P1016,IF($H1015="EN COURS DE PREENGAGEMENT",'ENGAGEMENTS 2026'!O1016,IF($H1015="PREENGAGE",IF($E1015="ATTRIBUE",'ENGAGEMENTS 2026'!AE1016,'ENGAGEMENTS 2026'!O1016),'ENGAGEMENTS 2026'!AE1016))))</f>
        <v/>
      </c>
      <c r="K1015" s="97" t="str">
        <f>IF(ISBLANK('ENGAGEMENTS 2026'!W1016),"",'ENGAGEMENTS 2026'!W1016)</f>
        <v/>
      </c>
      <c r="L1015" s="73" t="str">
        <f t="shared" ca="1" si="30"/>
        <v/>
      </c>
      <c r="M1015" t="str">
        <f t="shared" si="31"/>
        <v/>
      </c>
      <c r="N1015" t="str">
        <f>IF(ISBLANK('ENGAGEMENTS 2026'!C1016),"",'ENGAGEMENTS 2026'!L1016)</f>
        <v/>
      </c>
      <c r="O1015" t="str">
        <f>IF(ISBLANK('ENGAGEMENTS 2026'!C1016),"",'ENGAGEMENTS 2026'!M1016)</f>
        <v/>
      </c>
      <c r="P1015" t="str">
        <f>IF(ISBLANK('ENGAGEMENTS 2026'!C1016),"",'ENGAGEMENTS 2026'!K1016)</f>
        <v/>
      </c>
      <c r="Q1015" t="str">
        <f>IF($A1015="","",IF(OR($E1015="INFRUCTUEUX",$E1015="ANNULE"),$A1015&amp;"|"&amp;(COUNTIFS($A$2:$A1015,$A1015,$E$2:$E1015,"INFRUCTUEUX")+COUNTIFS($A$2:$A1015,$A1015,$E$2:$E1015,"ANNULE")),""))</f>
        <v/>
      </c>
    </row>
    <row r="1016" spans="1:17" x14ac:dyDescent="0.25">
      <c r="A1016" t="str">
        <f>IF(ISBLANK('ENGAGEMENTS 2026'!C1017),"",IF('ENGAGEMENTS 2026'!C1017="DTSI","DCT",'ENGAGEMENTS 2026'!C1017))</f>
        <v/>
      </c>
      <c r="B1016" t="str">
        <f>IF(ISBLANK('ENGAGEMENTS 2026'!C1017),"",'ENGAGEMENTS 2026'!D1017)</f>
        <v/>
      </c>
      <c r="C1016" t="str">
        <f>IF(ISBLANK('ENGAGEMENTS 2026'!C1017),"",'ENGAGEMENTS 2026'!E1017)</f>
        <v/>
      </c>
      <c r="D1016" t="str">
        <f>IF(ISBLANK('ENGAGEMENTS 2026'!C1017),"",'ENGAGEMENTS 2026'!G1017)</f>
        <v/>
      </c>
      <c r="E1016" t="str">
        <f>IF(ISBLANK('ENGAGEMENTS 2026'!C1017),"",'ENGAGEMENTS 2026'!I1017)</f>
        <v/>
      </c>
      <c r="F1016" t="str">
        <f>IF(ISBLANK('ENGAGEMENTS 2026'!C1017),"",'ENGAGEMENTS 2026'!J1017)</f>
        <v/>
      </c>
      <c r="G1016" t="str">
        <f>IF(ISBLANK('ENGAGEMENTS 2026'!C1017),"",'ENGAGEMENTS 2026'!M1017)</f>
        <v/>
      </c>
      <c r="H1016" t="str">
        <f>IF(ISBLANK('ENGAGEMENTS 2026'!C1017),"",'ENGAGEMENTS 2026'!AF1017)</f>
        <v/>
      </c>
      <c r="I1016" t="str">
        <f>IF(ISBLANK('ENGAGEMENTS 2026'!C1017),"",'ENGAGEMENTS 2026'!H1017)</f>
        <v/>
      </c>
      <c r="J1016" s="72" t="str">
        <f>IF(ISBLANK('ENGAGEMENTS 2026'!C1017),"",IF(AND(OR($E1016="INFRUCTUEUX",$E1016="ANNULE"),$C1016="AOO-M"),'ENGAGEMENTS 2026'!P1017,IF($H1016="EN COURS DE PREENGAGEMENT",'ENGAGEMENTS 2026'!O1017,IF($H1016="PREENGAGE",IF($E1016="ATTRIBUE",'ENGAGEMENTS 2026'!AE1017,'ENGAGEMENTS 2026'!O1017),'ENGAGEMENTS 2026'!AE1017))))</f>
        <v/>
      </c>
      <c r="K1016" s="97" t="str">
        <f>IF(ISBLANK('ENGAGEMENTS 2026'!W1017),"",'ENGAGEMENTS 2026'!W1017)</f>
        <v/>
      </c>
      <c r="L1016" s="73" t="str">
        <f t="shared" ca="1" si="30"/>
        <v/>
      </c>
      <c r="M1016" t="str">
        <f t="shared" si="31"/>
        <v/>
      </c>
      <c r="N1016" t="str">
        <f>IF(ISBLANK('ENGAGEMENTS 2026'!C1017),"",'ENGAGEMENTS 2026'!L1017)</f>
        <v/>
      </c>
      <c r="O1016" t="str">
        <f>IF(ISBLANK('ENGAGEMENTS 2026'!C1017),"",'ENGAGEMENTS 2026'!M1017)</f>
        <v/>
      </c>
      <c r="P1016" t="str">
        <f>IF(ISBLANK('ENGAGEMENTS 2026'!C1017),"",'ENGAGEMENTS 2026'!K1017)</f>
        <v/>
      </c>
      <c r="Q1016" t="str">
        <f>IF($A1016="","",IF(OR($E1016="INFRUCTUEUX",$E1016="ANNULE"),$A1016&amp;"|"&amp;(COUNTIFS($A$2:$A1016,$A1016,$E$2:$E1016,"INFRUCTUEUX")+COUNTIFS($A$2:$A1016,$A1016,$E$2:$E1016,"ANNULE")),""))</f>
        <v/>
      </c>
    </row>
    <row r="1017" spans="1:17" x14ac:dyDescent="0.25">
      <c r="A1017" t="str">
        <f>IF(ISBLANK('ENGAGEMENTS 2026'!C1018),"",IF('ENGAGEMENTS 2026'!C1018="DTSI","DCT",'ENGAGEMENTS 2026'!C1018))</f>
        <v/>
      </c>
      <c r="B1017" t="str">
        <f>IF(ISBLANK('ENGAGEMENTS 2026'!C1018),"",'ENGAGEMENTS 2026'!D1018)</f>
        <v/>
      </c>
      <c r="C1017" t="str">
        <f>IF(ISBLANK('ENGAGEMENTS 2026'!C1018),"",'ENGAGEMENTS 2026'!E1018)</f>
        <v/>
      </c>
      <c r="D1017" t="str">
        <f>IF(ISBLANK('ENGAGEMENTS 2026'!C1018),"",'ENGAGEMENTS 2026'!G1018)</f>
        <v/>
      </c>
      <c r="E1017" t="str">
        <f>IF(ISBLANK('ENGAGEMENTS 2026'!C1018),"",'ENGAGEMENTS 2026'!I1018)</f>
        <v/>
      </c>
      <c r="F1017" t="str">
        <f>IF(ISBLANK('ENGAGEMENTS 2026'!C1018),"",'ENGAGEMENTS 2026'!J1018)</f>
        <v/>
      </c>
      <c r="G1017" t="str">
        <f>IF(ISBLANK('ENGAGEMENTS 2026'!C1018),"",'ENGAGEMENTS 2026'!M1018)</f>
        <v/>
      </c>
      <c r="H1017" t="str">
        <f>IF(ISBLANK('ENGAGEMENTS 2026'!C1018),"",'ENGAGEMENTS 2026'!AF1018)</f>
        <v/>
      </c>
      <c r="I1017" t="str">
        <f>IF(ISBLANK('ENGAGEMENTS 2026'!C1018),"",'ENGAGEMENTS 2026'!H1018)</f>
        <v/>
      </c>
      <c r="J1017" s="72" t="str">
        <f>IF(ISBLANK('ENGAGEMENTS 2026'!C1018),"",IF(AND(OR($E1017="INFRUCTUEUX",$E1017="ANNULE"),$C1017="AOO-M"),'ENGAGEMENTS 2026'!P1018,IF($H1017="EN COURS DE PREENGAGEMENT",'ENGAGEMENTS 2026'!O1018,IF($H1017="PREENGAGE",IF($E1017="ATTRIBUE",'ENGAGEMENTS 2026'!AE1018,'ENGAGEMENTS 2026'!O1018),'ENGAGEMENTS 2026'!AE1018))))</f>
        <v/>
      </c>
      <c r="K1017" s="97" t="str">
        <f>IF(ISBLANK('ENGAGEMENTS 2026'!W1018),"",'ENGAGEMENTS 2026'!W1018)</f>
        <v/>
      </c>
      <c r="L1017" s="73" t="str">
        <f t="shared" ca="1" si="30"/>
        <v/>
      </c>
      <c r="M1017" t="str">
        <f t="shared" si="31"/>
        <v/>
      </c>
      <c r="N1017" t="str">
        <f>IF(ISBLANK('ENGAGEMENTS 2026'!C1018),"",'ENGAGEMENTS 2026'!L1018)</f>
        <v/>
      </c>
      <c r="O1017" t="str">
        <f>IF(ISBLANK('ENGAGEMENTS 2026'!C1018),"",'ENGAGEMENTS 2026'!M1018)</f>
        <v/>
      </c>
      <c r="P1017" t="str">
        <f>IF(ISBLANK('ENGAGEMENTS 2026'!C1018),"",'ENGAGEMENTS 2026'!K1018)</f>
        <v/>
      </c>
      <c r="Q1017" t="str">
        <f>IF($A1017="","",IF(OR($E1017="INFRUCTUEUX",$E1017="ANNULE"),$A1017&amp;"|"&amp;(COUNTIFS($A$2:$A1017,$A1017,$E$2:$E1017,"INFRUCTUEUX")+COUNTIFS($A$2:$A1017,$A1017,$E$2:$E1017,"ANNULE")),""))</f>
        <v/>
      </c>
    </row>
    <row r="1018" spans="1:17" x14ac:dyDescent="0.25">
      <c r="A1018" t="str">
        <f>IF(ISBLANK('ENGAGEMENTS 2026'!C1019),"",IF('ENGAGEMENTS 2026'!C1019="DTSI","DCT",'ENGAGEMENTS 2026'!C1019))</f>
        <v/>
      </c>
      <c r="B1018" t="str">
        <f>IF(ISBLANK('ENGAGEMENTS 2026'!C1019),"",'ENGAGEMENTS 2026'!D1019)</f>
        <v/>
      </c>
      <c r="C1018" t="str">
        <f>IF(ISBLANK('ENGAGEMENTS 2026'!C1019),"",'ENGAGEMENTS 2026'!E1019)</f>
        <v/>
      </c>
      <c r="D1018" t="str">
        <f>IF(ISBLANK('ENGAGEMENTS 2026'!C1019),"",'ENGAGEMENTS 2026'!G1019)</f>
        <v/>
      </c>
      <c r="E1018" t="str">
        <f>IF(ISBLANK('ENGAGEMENTS 2026'!C1019),"",'ENGAGEMENTS 2026'!I1019)</f>
        <v/>
      </c>
      <c r="F1018" t="str">
        <f>IF(ISBLANK('ENGAGEMENTS 2026'!C1019),"",'ENGAGEMENTS 2026'!J1019)</f>
        <v/>
      </c>
      <c r="G1018" t="str">
        <f>IF(ISBLANK('ENGAGEMENTS 2026'!C1019),"",'ENGAGEMENTS 2026'!M1019)</f>
        <v/>
      </c>
      <c r="H1018" t="str">
        <f>IF(ISBLANK('ENGAGEMENTS 2026'!C1019),"",'ENGAGEMENTS 2026'!AF1019)</f>
        <v/>
      </c>
      <c r="I1018" t="str">
        <f>IF(ISBLANK('ENGAGEMENTS 2026'!C1019),"",'ENGAGEMENTS 2026'!H1019)</f>
        <v/>
      </c>
      <c r="J1018" s="72" t="str">
        <f>IF(ISBLANK('ENGAGEMENTS 2026'!C1019),"",IF(AND(OR($E1018="INFRUCTUEUX",$E1018="ANNULE"),$C1018="AOO-M"),'ENGAGEMENTS 2026'!P1019,IF($H1018="EN COURS DE PREENGAGEMENT",'ENGAGEMENTS 2026'!O1019,IF($H1018="PREENGAGE",IF($E1018="ATTRIBUE",'ENGAGEMENTS 2026'!AE1019,'ENGAGEMENTS 2026'!O1019),'ENGAGEMENTS 2026'!AE1019))))</f>
        <v/>
      </c>
      <c r="K1018" s="97" t="str">
        <f>IF(ISBLANK('ENGAGEMENTS 2026'!W1019),"",'ENGAGEMENTS 2026'!W1019)</f>
        <v/>
      </c>
      <c r="L1018" s="73" t="str">
        <f t="shared" ca="1" si="30"/>
        <v/>
      </c>
      <c r="M1018" t="str">
        <f t="shared" si="31"/>
        <v/>
      </c>
      <c r="N1018" t="str">
        <f>IF(ISBLANK('ENGAGEMENTS 2026'!C1019),"",'ENGAGEMENTS 2026'!L1019)</f>
        <v/>
      </c>
      <c r="O1018" t="str">
        <f>IF(ISBLANK('ENGAGEMENTS 2026'!C1019),"",'ENGAGEMENTS 2026'!M1019)</f>
        <v/>
      </c>
      <c r="P1018" t="str">
        <f>IF(ISBLANK('ENGAGEMENTS 2026'!C1019),"",'ENGAGEMENTS 2026'!K1019)</f>
        <v/>
      </c>
      <c r="Q1018" t="str">
        <f>IF($A1018="","",IF(OR($E1018="INFRUCTUEUX",$E1018="ANNULE"),$A1018&amp;"|"&amp;(COUNTIFS($A$2:$A1018,$A1018,$E$2:$E1018,"INFRUCTUEUX")+COUNTIFS($A$2:$A1018,$A1018,$E$2:$E1018,"ANNULE")),""))</f>
        <v/>
      </c>
    </row>
    <row r="1019" spans="1:17" x14ac:dyDescent="0.25">
      <c r="A1019" t="str">
        <f>IF(ISBLANK('ENGAGEMENTS 2026'!C1020),"",IF('ENGAGEMENTS 2026'!C1020="DTSI","DCT",'ENGAGEMENTS 2026'!C1020))</f>
        <v/>
      </c>
      <c r="B1019" t="str">
        <f>IF(ISBLANK('ENGAGEMENTS 2026'!C1020),"",'ENGAGEMENTS 2026'!D1020)</f>
        <v/>
      </c>
      <c r="C1019" t="str">
        <f>IF(ISBLANK('ENGAGEMENTS 2026'!C1020),"",'ENGAGEMENTS 2026'!E1020)</f>
        <v/>
      </c>
      <c r="D1019" t="str">
        <f>IF(ISBLANK('ENGAGEMENTS 2026'!C1020),"",'ENGAGEMENTS 2026'!G1020)</f>
        <v/>
      </c>
      <c r="E1019" t="str">
        <f>IF(ISBLANK('ENGAGEMENTS 2026'!C1020),"",'ENGAGEMENTS 2026'!I1020)</f>
        <v/>
      </c>
      <c r="F1019" t="str">
        <f>IF(ISBLANK('ENGAGEMENTS 2026'!C1020),"",'ENGAGEMENTS 2026'!J1020)</f>
        <v/>
      </c>
      <c r="G1019" t="str">
        <f>IF(ISBLANK('ENGAGEMENTS 2026'!C1020),"",'ENGAGEMENTS 2026'!M1020)</f>
        <v/>
      </c>
      <c r="H1019" t="str">
        <f>IF(ISBLANK('ENGAGEMENTS 2026'!C1020),"",'ENGAGEMENTS 2026'!AF1020)</f>
        <v/>
      </c>
      <c r="I1019" t="str">
        <f>IF(ISBLANK('ENGAGEMENTS 2026'!C1020),"",'ENGAGEMENTS 2026'!H1020)</f>
        <v/>
      </c>
      <c r="J1019" s="72" t="str">
        <f>IF(ISBLANK('ENGAGEMENTS 2026'!C1020),"",IF(AND(OR($E1019="INFRUCTUEUX",$E1019="ANNULE"),$C1019="AOO-M"),'ENGAGEMENTS 2026'!P1020,IF($H1019="EN COURS DE PREENGAGEMENT",'ENGAGEMENTS 2026'!O1020,IF($H1019="PREENGAGE",IF($E1019="ATTRIBUE",'ENGAGEMENTS 2026'!AE1020,'ENGAGEMENTS 2026'!O1020),'ENGAGEMENTS 2026'!AE1020))))</f>
        <v/>
      </c>
      <c r="K1019" s="97" t="str">
        <f>IF(ISBLANK('ENGAGEMENTS 2026'!W1020),"",'ENGAGEMENTS 2026'!W1020)</f>
        <v/>
      </c>
      <c r="L1019" s="73" t="str">
        <f t="shared" ca="1" si="30"/>
        <v/>
      </c>
      <c r="M1019" t="str">
        <f t="shared" si="31"/>
        <v/>
      </c>
      <c r="N1019" t="str">
        <f>IF(ISBLANK('ENGAGEMENTS 2026'!C1020),"",'ENGAGEMENTS 2026'!L1020)</f>
        <v/>
      </c>
      <c r="O1019" t="str">
        <f>IF(ISBLANK('ENGAGEMENTS 2026'!C1020),"",'ENGAGEMENTS 2026'!M1020)</f>
        <v/>
      </c>
      <c r="P1019" t="str">
        <f>IF(ISBLANK('ENGAGEMENTS 2026'!C1020),"",'ENGAGEMENTS 2026'!K1020)</f>
        <v/>
      </c>
      <c r="Q1019" t="str">
        <f>IF($A1019="","",IF(OR($E1019="INFRUCTUEUX",$E1019="ANNULE"),$A1019&amp;"|"&amp;(COUNTIFS($A$2:$A1019,$A1019,$E$2:$E1019,"INFRUCTUEUX")+COUNTIFS($A$2:$A1019,$A1019,$E$2:$E1019,"ANNULE")),""))</f>
        <v/>
      </c>
    </row>
    <row r="1020" spans="1:17" x14ac:dyDescent="0.25">
      <c r="A1020" t="str">
        <f>IF(ISBLANK('ENGAGEMENTS 2026'!C1021),"",IF('ENGAGEMENTS 2026'!C1021="DTSI","DCT",'ENGAGEMENTS 2026'!C1021))</f>
        <v/>
      </c>
      <c r="B1020" t="str">
        <f>IF(ISBLANK('ENGAGEMENTS 2026'!C1021),"",'ENGAGEMENTS 2026'!D1021)</f>
        <v/>
      </c>
      <c r="C1020" t="str">
        <f>IF(ISBLANK('ENGAGEMENTS 2026'!C1021),"",'ENGAGEMENTS 2026'!E1021)</f>
        <v/>
      </c>
      <c r="D1020" t="str">
        <f>IF(ISBLANK('ENGAGEMENTS 2026'!C1021),"",'ENGAGEMENTS 2026'!G1021)</f>
        <v/>
      </c>
      <c r="E1020" t="str">
        <f>IF(ISBLANK('ENGAGEMENTS 2026'!C1021),"",'ENGAGEMENTS 2026'!I1021)</f>
        <v/>
      </c>
      <c r="F1020" t="str">
        <f>IF(ISBLANK('ENGAGEMENTS 2026'!C1021),"",'ENGAGEMENTS 2026'!J1021)</f>
        <v/>
      </c>
      <c r="G1020" t="str">
        <f>IF(ISBLANK('ENGAGEMENTS 2026'!C1021),"",'ENGAGEMENTS 2026'!M1021)</f>
        <v/>
      </c>
      <c r="H1020" t="str">
        <f>IF(ISBLANK('ENGAGEMENTS 2026'!C1021),"",'ENGAGEMENTS 2026'!AF1021)</f>
        <v/>
      </c>
      <c r="I1020" t="str">
        <f>IF(ISBLANK('ENGAGEMENTS 2026'!C1021),"",'ENGAGEMENTS 2026'!H1021)</f>
        <v/>
      </c>
      <c r="J1020" s="72" t="str">
        <f>IF(ISBLANK('ENGAGEMENTS 2026'!C1021),"",IF(AND(OR($E1020="INFRUCTUEUX",$E1020="ANNULE"),$C1020="AOO-M"),'ENGAGEMENTS 2026'!P1021,IF($H1020="EN COURS DE PREENGAGEMENT",'ENGAGEMENTS 2026'!O1021,IF($H1020="PREENGAGE",IF($E1020="ATTRIBUE",'ENGAGEMENTS 2026'!AE1021,'ENGAGEMENTS 2026'!O1021),'ENGAGEMENTS 2026'!AE1021))))</f>
        <v/>
      </c>
      <c r="K1020" s="97" t="str">
        <f>IF(ISBLANK('ENGAGEMENTS 2026'!W1021),"",'ENGAGEMENTS 2026'!W1021)</f>
        <v/>
      </c>
      <c r="L1020" s="73" t="str">
        <f t="shared" ca="1" si="30"/>
        <v/>
      </c>
      <c r="M1020" t="str">
        <f t="shared" si="31"/>
        <v/>
      </c>
      <c r="N1020" t="str">
        <f>IF(ISBLANK('ENGAGEMENTS 2026'!C1021),"",'ENGAGEMENTS 2026'!L1021)</f>
        <v/>
      </c>
      <c r="O1020" t="str">
        <f>IF(ISBLANK('ENGAGEMENTS 2026'!C1021),"",'ENGAGEMENTS 2026'!M1021)</f>
        <v/>
      </c>
      <c r="P1020" t="str">
        <f>IF(ISBLANK('ENGAGEMENTS 2026'!C1021),"",'ENGAGEMENTS 2026'!K1021)</f>
        <v/>
      </c>
      <c r="Q1020" t="str">
        <f>IF($A1020="","",IF(OR($E1020="INFRUCTUEUX",$E1020="ANNULE"),$A1020&amp;"|"&amp;(COUNTIFS($A$2:$A1020,$A1020,$E$2:$E1020,"INFRUCTUEUX")+COUNTIFS($A$2:$A1020,$A1020,$E$2:$E1020,"ANNULE")),""))</f>
        <v/>
      </c>
    </row>
    <row r="1021" spans="1:17" x14ac:dyDescent="0.25">
      <c r="A1021" t="str">
        <f>IF(ISBLANK('ENGAGEMENTS 2026'!C1022),"",IF('ENGAGEMENTS 2026'!C1022="DTSI","DCT",'ENGAGEMENTS 2026'!C1022))</f>
        <v/>
      </c>
      <c r="B1021" t="str">
        <f>IF(ISBLANK('ENGAGEMENTS 2026'!C1022),"",'ENGAGEMENTS 2026'!D1022)</f>
        <v/>
      </c>
      <c r="C1021" t="str">
        <f>IF(ISBLANK('ENGAGEMENTS 2026'!C1022),"",'ENGAGEMENTS 2026'!E1022)</f>
        <v/>
      </c>
      <c r="D1021" t="str">
        <f>IF(ISBLANK('ENGAGEMENTS 2026'!C1022),"",'ENGAGEMENTS 2026'!G1022)</f>
        <v/>
      </c>
      <c r="E1021" t="str">
        <f>IF(ISBLANK('ENGAGEMENTS 2026'!C1022),"",'ENGAGEMENTS 2026'!I1022)</f>
        <v/>
      </c>
      <c r="F1021" t="str">
        <f>IF(ISBLANK('ENGAGEMENTS 2026'!C1022),"",'ENGAGEMENTS 2026'!J1022)</f>
        <v/>
      </c>
      <c r="G1021" t="str">
        <f>IF(ISBLANK('ENGAGEMENTS 2026'!C1022),"",'ENGAGEMENTS 2026'!M1022)</f>
        <v/>
      </c>
      <c r="H1021" t="str">
        <f>IF(ISBLANK('ENGAGEMENTS 2026'!C1022),"",'ENGAGEMENTS 2026'!AF1022)</f>
        <v/>
      </c>
      <c r="I1021" t="str">
        <f>IF(ISBLANK('ENGAGEMENTS 2026'!C1022),"",'ENGAGEMENTS 2026'!H1022)</f>
        <v/>
      </c>
      <c r="J1021" s="72" t="str">
        <f>IF(ISBLANK('ENGAGEMENTS 2026'!C1022),"",IF(AND(OR($E1021="INFRUCTUEUX",$E1021="ANNULE"),$C1021="AOO-M"),'ENGAGEMENTS 2026'!P1022,IF($H1021="EN COURS DE PREENGAGEMENT",'ENGAGEMENTS 2026'!O1022,IF($H1021="PREENGAGE",IF($E1021="ATTRIBUE",'ENGAGEMENTS 2026'!AE1022,'ENGAGEMENTS 2026'!O1022),'ENGAGEMENTS 2026'!AE1022))))</f>
        <v/>
      </c>
      <c r="K1021" s="97" t="str">
        <f>IF(ISBLANK('ENGAGEMENTS 2026'!W1022),"",'ENGAGEMENTS 2026'!W1022)</f>
        <v/>
      </c>
      <c r="L1021" s="73" t="str">
        <f t="shared" ca="1" si="30"/>
        <v/>
      </c>
      <c r="M1021" t="str">
        <f t="shared" si="31"/>
        <v/>
      </c>
      <c r="N1021" t="str">
        <f>IF(ISBLANK('ENGAGEMENTS 2026'!C1022),"",'ENGAGEMENTS 2026'!L1022)</f>
        <v/>
      </c>
      <c r="O1021" t="str">
        <f>IF(ISBLANK('ENGAGEMENTS 2026'!C1022),"",'ENGAGEMENTS 2026'!M1022)</f>
        <v/>
      </c>
      <c r="P1021" t="str">
        <f>IF(ISBLANK('ENGAGEMENTS 2026'!C1022),"",'ENGAGEMENTS 2026'!K1022)</f>
        <v/>
      </c>
      <c r="Q1021" t="str">
        <f>IF($A1021="","",IF(OR($E1021="INFRUCTUEUX",$E1021="ANNULE"),$A1021&amp;"|"&amp;(COUNTIFS($A$2:$A1021,$A1021,$E$2:$E1021,"INFRUCTUEUX")+COUNTIFS($A$2:$A1021,$A1021,$E$2:$E1021,"ANNULE")),""))</f>
        <v/>
      </c>
    </row>
    <row r="1022" spans="1:17" x14ac:dyDescent="0.25">
      <c r="A1022" t="str">
        <f>IF(ISBLANK('ENGAGEMENTS 2026'!C1023),"",IF('ENGAGEMENTS 2026'!C1023="DTSI","DCT",'ENGAGEMENTS 2026'!C1023))</f>
        <v/>
      </c>
      <c r="B1022" t="str">
        <f>IF(ISBLANK('ENGAGEMENTS 2026'!C1023),"",'ENGAGEMENTS 2026'!D1023)</f>
        <v/>
      </c>
      <c r="C1022" t="str">
        <f>IF(ISBLANK('ENGAGEMENTS 2026'!C1023),"",'ENGAGEMENTS 2026'!E1023)</f>
        <v/>
      </c>
      <c r="D1022" t="str">
        <f>IF(ISBLANK('ENGAGEMENTS 2026'!C1023),"",'ENGAGEMENTS 2026'!G1023)</f>
        <v/>
      </c>
      <c r="E1022" t="str">
        <f>IF(ISBLANK('ENGAGEMENTS 2026'!C1023),"",'ENGAGEMENTS 2026'!I1023)</f>
        <v/>
      </c>
      <c r="F1022" t="str">
        <f>IF(ISBLANK('ENGAGEMENTS 2026'!C1023),"",'ENGAGEMENTS 2026'!J1023)</f>
        <v/>
      </c>
      <c r="G1022" t="str">
        <f>IF(ISBLANK('ENGAGEMENTS 2026'!C1023),"",'ENGAGEMENTS 2026'!M1023)</f>
        <v/>
      </c>
      <c r="H1022" t="str">
        <f>IF(ISBLANK('ENGAGEMENTS 2026'!C1023),"",'ENGAGEMENTS 2026'!AF1023)</f>
        <v/>
      </c>
      <c r="I1022" t="str">
        <f>IF(ISBLANK('ENGAGEMENTS 2026'!C1023),"",'ENGAGEMENTS 2026'!H1023)</f>
        <v/>
      </c>
      <c r="J1022" s="72" t="str">
        <f>IF(ISBLANK('ENGAGEMENTS 2026'!C1023),"",IF(AND(OR($E1022="INFRUCTUEUX",$E1022="ANNULE"),$C1022="AOO-M"),'ENGAGEMENTS 2026'!P1023,IF($H1022="EN COURS DE PREENGAGEMENT",'ENGAGEMENTS 2026'!O1023,IF($H1022="PREENGAGE",IF($E1022="ATTRIBUE",'ENGAGEMENTS 2026'!AE1023,'ENGAGEMENTS 2026'!O1023),'ENGAGEMENTS 2026'!AE1023))))</f>
        <v/>
      </c>
      <c r="K1022" s="97" t="str">
        <f>IF(ISBLANK('ENGAGEMENTS 2026'!W1023),"",'ENGAGEMENTS 2026'!W1023)</f>
        <v/>
      </c>
      <c r="L1022" s="73" t="str">
        <f t="shared" ca="1" si="30"/>
        <v/>
      </c>
      <c r="M1022" t="str">
        <f t="shared" si="31"/>
        <v/>
      </c>
      <c r="N1022" t="str">
        <f>IF(ISBLANK('ENGAGEMENTS 2026'!C1023),"",'ENGAGEMENTS 2026'!L1023)</f>
        <v/>
      </c>
      <c r="O1022" t="str">
        <f>IF(ISBLANK('ENGAGEMENTS 2026'!C1023),"",'ENGAGEMENTS 2026'!M1023)</f>
        <v/>
      </c>
      <c r="P1022" t="str">
        <f>IF(ISBLANK('ENGAGEMENTS 2026'!C1023),"",'ENGAGEMENTS 2026'!K1023)</f>
        <v/>
      </c>
      <c r="Q1022" t="str">
        <f>IF($A1022="","",IF(OR($E1022="INFRUCTUEUX",$E1022="ANNULE"),$A1022&amp;"|"&amp;(COUNTIFS($A$2:$A1022,$A1022,$E$2:$E1022,"INFRUCTUEUX")+COUNTIFS($A$2:$A1022,$A1022,$E$2:$E1022,"ANNULE")),""))</f>
        <v/>
      </c>
    </row>
    <row r="1023" spans="1:17" x14ac:dyDescent="0.25">
      <c r="A1023" t="str">
        <f>IF(ISBLANK('ENGAGEMENTS 2026'!C1024),"",IF('ENGAGEMENTS 2026'!C1024="DTSI","DCT",'ENGAGEMENTS 2026'!C1024))</f>
        <v/>
      </c>
      <c r="B1023" t="str">
        <f>IF(ISBLANK('ENGAGEMENTS 2026'!C1024),"",'ENGAGEMENTS 2026'!D1024)</f>
        <v/>
      </c>
      <c r="C1023" t="str">
        <f>IF(ISBLANK('ENGAGEMENTS 2026'!C1024),"",'ENGAGEMENTS 2026'!E1024)</f>
        <v/>
      </c>
      <c r="D1023" t="str">
        <f>IF(ISBLANK('ENGAGEMENTS 2026'!C1024),"",'ENGAGEMENTS 2026'!G1024)</f>
        <v/>
      </c>
      <c r="E1023" t="str">
        <f>IF(ISBLANK('ENGAGEMENTS 2026'!C1024),"",'ENGAGEMENTS 2026'!I1024)</f>
        <v/>
      </c>
      <c r="F1023" t="str">
        <f>IF(ISBLANK('ENGAGEMENTS 2026'!C1024),"",'ENGAGEMENTS 2026'!J1024)</f>
        <v/>
      </c>
      <c r="G1023" t="str">
        <f>IF(ISBLANK('ENGAGEMENTS 2026'!C1024),"",'ENGAGEMENTS 2026'!M1024)</f>
        <v/>
      </c>
      <c r="H1023" t="str">
        <f>IF(ISBLANK('ENGAGEMENTS 2026'!C1024),"",'ENGAGEMENTS 2026'!AF1024)</f>
        <v/>
      </c>
      <c r="I1023" t="str">
        <f>IF(ISBLANK('ENGAGEMENTS 2026'!C1024),"",'ENGAGEMENTS 2026'!H1024)</f>
        <v/>
      </c>
      <c r="J1023" s="72" t="str">
        <f>IF(ISBLANK('ENGAGEMENTS 2026'!C1024),"",IF(AND(OR($E1023="INFRUCTUEUX",$E1023="ANNULE"),$C1023="AOO-M"),'ENGAGEMENTS 2026'!P1024,IF($H1023="EN COURS DE PREENGAGEMENT",'ENGAGEMENTS 2026'!O1024,IF($H1023="PREENGAGE",IF($E1023="ATTRIBUE",'ENGAGEMENTS 2026'!AE1024,'ENGAGEMENTS 2026'!O1024),'ENGAGEMENTS 2026'!AE1024))))</f>
        <v/>
      </c>
      <c r="K1023" s="97" t="str">
        <f>IF(ISBLANK('ENGAGEMENTS 2026'!W1024),"",'ENGAGEMENTS 2026'!W1024)</f>
        <v/>
      </c>
      <c r="L1023" s="73" t="str">
        <f t="shared" ca="1" si="30"/>
        <v/>
      </c>
      <c r="M1023" t="str">
        <f t="shared" si="31"/>
        <v/>
      </c>
      <c r="N1023" t="str">
        <f>IF(ISBLANK('ENGAGEMENTS 2026'!C1024),"",'ENGAGEMENTS 2026'!L1024)</f>
        <v/>
      </c>
      <c r="O1023" t="str">
        <f>IF(ISBLANK('ENGAGEMENTS 2026'!C1024),"",'ENGAGEMENTS 2026'!M1024)</f>
        <v/>
      </c>
      <c r="P1023" t="str">
        <f>IF(ISBLANK('ENGAGEMENTS 2026'!C1024),"",'ENGAGEMENTS 2026'!K1024)</f>
        <v/>
      </c>
      <c r="Q1023" t="str">
        <f>IF($A1023="","",IF(OR($E1023="INFRUCTUEUX",$E1023="ANNULE"),$A1023&amp;"|"&amp;(COUNTIFS($A$2:$A1023,$A1023,$E$2:$E1023,"INFRUCTUEUX")+COUNTIFS($A$2:$A1023,$A1023,$E$2:$E1023,"ANNULE")),""))</f>
        <v/>
      </c>
    </row>
    <row r="1024" spans="1:17" x14ac:dyDescent="0.25">
      <c r="A1024" t="str">
        <f>IF(ISBLANK('ENGAGEMENTS 2026'!C1025),"",IF('ENGAGEMENTS 2026'!C1025="DTSI","DCT",'ENGAGEMENTS 2026'!C1025))</f>
        <v/>
      </c>
      <c r="B1024" t="str">
        <f>IF(ISBLANK('ENGAGEMENTS 2026'!C1025),"",'ENGAGEMENTS 2026'!D1025)</f>
        <v/>
      </c>
      <c r="C1024" t="str">
        <f>IF(ISBLANK('ENGAGEMENTS 2026'!C1025),"",'ENGAGEMENTS 2026'!E1025)</f>
        <v/>
      </c>
      <c r="D1024" t="str">
        <f>IF(ISBLANK('ENGAGEMENTS 2026'!C1025),"",'ENGAGEMENTS 2026'!G1025)</f>
        <v/>
      </c>
      <c r="E1024" t="str">
        <f>IF(ISBLANK('ENGAGEMENTS 2026'!C1025),"",'ENGAGEMENTS 2026'!I1025)</f>
        <v/>
      </c>
      <c r="F1024" t="str">
        <f>IF(ISBLANK('ENGAGEMENTS 2026'!C1025),"",'ENGAGEMENTS 2026'!J1025)</f>
        <v/>
      </c>
      <c r="G1024" t="str">
        <f>IF(ISBLANK('ENGAGEMENTS 2026'!C1025),"",'ENGAGEMENTS 2026'!M1025)</f>
        <v/>
      </c>
      <c r="H1024" t="str">
        <f>IF(ISBLANK('ENGAGEMENTS 2026'!C1025),"",'ENGAGEMENTS 2026'!AF1025)</f>
        <v/>
      </c>
      <c r="I1024" t="str">
        <f>IF(ISBLANK('ENGAGEMENTS 2026'!C1025),"",'ENGAGEMENTS 2026'!H1025)</f>
        <v/>
      </c>
      <c r="J1024" s="72" t="str">
        <f>IF(ISBLANK('ENGAGEMENTS 2026'!C1025),"",IF(AND(OR($E1024="INFRUCTUEUX",$E1024="ANNULE"),$C1024="AOO-M"),'ENGAGEMENTS 2026'!P1025,IF($H1024="EN COURS DE PREENGAGEMENT",'ENGAGEMENTS 2026'!O1025,IF($H1024="PREENGAGE",IF($E1024="ATTRIBUE",'ENGAGEMENTS 2026'!AE1025,'ENGAGEMENTS 2026'!O1025),'ENGAGEMENTS 2026'!AE1025))))</f>
        <v/>
      </c>
      <c r="K1024" s="97" t="str">
        <f>IF(ISBLANK('ENGAGEMENTS 2026'!W1025),"",'ENGAGEMENTS 2026'!W1025)</f>
        <v/>
      </c>
      <c r="L1024" s="73" t="str">
        <f t="shared" ca="1" si="30"/>
        <v/>
      </c>
      <c r="M1024" t="str">
        <f t="shared" si="31"/>
        <v/>
      </c>
      <c r="N1024" t="str">
        <f>IF(ISBLANK('ENGAGEMENTS 2026'!C1025),"",'ENGAGEMENTS 2026'!L1025)</f>
        <v/>
      </c>
      <c r="O1024" t="str">
        <f>IF(ISBLANK('ENGAGEMENTS 2026'!C1025),"",'ENGAGEMENTS 2026'!M1025)</f>
        <v/>
      </c>
      <c r="P1024" t="str">
        <f>IF(ISBLANK('ENGAGEMENTS 2026'!C1025),"",'ENGAGEMENTS 2026'!K1025)</f>
        <v/>
      </c>
      <c r="Q1024" t="str">
        <f>IF($A1024="","",IF(OR($E1024="INFRUCTUEUX",$E1024="ANNULE"),$A1024&amp;"|"&amp;(COUNTIFS($A$2:$A1024,$A1024,$E$2:$E1024,"INFRUCTUEUX")+COUNTIFS($A$2:$A1024,$A1024,$E$2:$E1024,"ANNULE")),""))</f>
        <v/>
      </c>
    </row>
    <row r="1025" spans="1:17" x14ac:dyDescent="0.25">
      <c r="A1025" t="str">
        <f>IF(ISBLANK('ENGAGEMENTS 2026'!C1026),"",IF('ENGAGEMENTS 2026'!C1026="DTSI","DCT",'ENGAGEMENTS 2026'!C1026))</f>
        <v/>
      </c>
      <c r="B1025" t="str">
        <f>IF(ISBLANK('ENGAGEMENTS 2026'!C1026),"",'ENGAGEMENTS 2026'!D1026)</f>
        <v/>
      </c>
      <c r="C1025" t="str">
        <f>IF(ISBLANK('ENGAGEMENTS 2026'!C1026),"",'ENGAGEMENTS 2026'!E1026)</f>
        <v/>
      </c>
      <c r="D1025" t="str">
        <f>IF(ISBLANK('ENGAGEMENTS 2026'!C1026),"",'ENGAGEMENTS 2026'!G1026)</f>
        <v/>
      </c>
      <c r="E1025" t="str">
        <f>IF(ISBLANK('ENGAGEMENTS 2026'!C1026),"",'ENGAGEMENTS 2026'!I1026)</f>
        <v/>
      </c>
      <c r="F1025" t="str">
        <f>IF(ISBLANK('ENGAGEMENTS 2026'!C1026),"",'ENGAGEMENTS 2026'!J1026)</f>
        <v/>
      </c>
      <c r="G1025" t="str">
        <f>IF(ISBLANK('ENGAGEMENTS 2026'!C1026),"",'ENGAGEMENTS 2026'!M1026)</f>
        <v/>
      </c>
      <c r="H1025" t="str">
        <f>IF(ISBLANK('ENGAGEMENTS 2026'!C1026),"",'ENGAGEMENTS 2026'!AF1026)</f>
        <v/>
      </c>
      <c r="I1025" t="str">
        <f>IF(ISBLANK('ENGAGEMENTS 2026'!C1026),"",'ENGAGEMENTS 2026'!H1026)</f>
        <v/>
      </c>
      <c r="J1025" s="72" t="str">
        <f>IF(ISBLANK('ENGAGEMENTS 2026'!C1026),"",IF(AND(OR($E1025="INFRUCTUEUX",$E1025="ANNULE"),$C1025="AOO-M"),'ENGAGEMENTS 2026'!P1026,IF($H1025="EN COURS DE PREENGAGEMENT",'ENGAGEMENTS 2026'!O1026,IF($H1025="PREENGAGE",IF($E1025="ATTRIBUE",'ENGAGEMENTS 2026'!AE1026,'ENGAGEMENTS 2026'!O1026),'ENGAGEMENTS 2026'!AE1026))))</f>
        <v/>
      </c>
      <c r="K1025" s="97" t="str">
        <f>IF(ISBLANK('ENGAGEMENTS 2026'!W1026),"",'ENGAGEMENTS 2026'!W1026)</f>
        <v/>
      </c>
      <c r="L1025" s="73" t="str">
        <f t="shared" ca="1" si="30"/>
        <v/>
      </c>
      <c r="M1025" t="str">
        <f t="shared" si="31"/>
        <v/>
      </c>
      <c r="N1025" t="str">
        <f>IF(ISBLANK('ENGAGEMENTS 2026'!C1026),"",'ENGAGEMENTS 2026'!L1026)</f>
        <v/>
      </c>
      <c r="O1025" t="str">
        <f>IF(ISBLANK('ENGAGEMENTS 2026'!C1026),"",'ENGAGEMENTS 2026'!M1026)</f>
        <v/>
      </c>
      <c r="P1025" t="str">
        <f>IF(ISBLANK('ENGAGEMENTS 2026'!C1026),"",'ENGAGEMENTS 2026'!K1026)</f>
        <v/>
      </c>
      <c r="Q1025" t="str">
        <f>IF($A1025="","",IF(OR($E1025="INFRUCTUEUX",$E1025="ANNULE"),$A1025&amp;"|"&amp;(COUNTIFS($A$2:$A1025,$A1025,$E$2:$E1025,"INFRUCTUEUX")+COUNTIFS($A$2:$A1025,$A1025,$E$2:$E1025,"ANNULE")),""))</f>
        <v/>
      </c>
    </row>
    <row r="1026" spans="1:17" x14ac:dyDescent="0.25">
      <c r="A1026" t="str">
        <f>IF(ISBLANK('ENGAGEMENTS 2026'!C1027),"",IF('ENGAGEMENTS 2026'!C1027="DTSI","DCT",'ENGAGEMENTS 2026'!C1027))</f>
        <v/>
      </c>
      <c r="B1026" t="str">
        <f>IF(ISBLANK('ENGAGEMENTS 2026'!C1027),"",'ENGAGEMENTS 2026'!D1027)</f>
        <v/>
      </c>
      <c r="C1026" t="str">
        <f>IF(ISBLANK('ENGAGEMENTS 2026'!C1027),"",'ENGAGEMENTS 2026'!E1027)</f>
        <v/>
      </c>
      <c r="D1026" t="str">
        <f>IF(ISBLANK('ENGAGEMENTS 2026'!C1027),"",'ENGAGEMENTS 2026'!G1027)</f>
        <v/>
      </c>
      <c r="E1026" t="str">
        <f>IF(ISBLANK('ENGAGEMENTS 2026'!C1027),"",'ENGAGEMENTS 2026'!I1027)</f>
        <v/>
      </c>
      <c r="F1026" t="str">
        <f>IF(ISBLANK('ENGAGEMENTS 2026'!C1027),"",'ENGAGEMENTS 2026'!J1027)</f>
        <v/>
      </c>
      <c r="G1026" t="str">
        <f>IF(ISBLANK('ENGAGEMENTS 2026'!C1027),"",'ENGAGEMENTS 2026'!M1027)</f>
        <v/>
      </c>
      <c r="H1026" t="str">
        <f>IF(ISBLANK('ENGAGEMENTS 2026'!C1027),"",'ENGAGEMENTS 2026'!AF1027)</f>
        <v/>
      </c>
      <c r="I1026" t="str">
        <f>IF(ISBLANK('ENGAGEMENTS 2026'!C1027),"",'ENGAGEMENTS 2026'!H1027)</f>
        <v/>
      </c>
      <c r="J1026" s="72" t="str">
        <f>IF(ISBLANK('ENGAGEMENTS 2026'!C1027),"",IF(AND(OR($E1026="INFRUCTUEUX",$E1026="ANNULE"),$C1026="AOO-M"),'ENGAGEMENTS 2026'!P1027,IF($H1026="EN COURS DE PREENGAGEMENT",'ENGAGEMENTS 2026'!O1027,IF($H1026="PREENGAGE",IF($E1026="ATTRIBUE",'ENGAGEMENTS 2026'!AE1027,'ENGAGEMENTS 2026'!O1027),'ENGAGEMENTS 2026'!AE1027))))</f>
        <v/>
      </c>
      <c r="K1026" s="97" t="str">
        <f>IF(ISBLANK('ENGAGEMENTS 2026'!W1027),"",'ENGAGEMENTS 2026'!W1027)</f>
        <v/>
      </c>
      <c r="L1026" s="73" t="str">
        <f t="shared" ref="L1026:L1089" ca="1" si="32">IF($K1026="","",TODAY()-$K1026)</f>
        <v/>
      </c>
      <c r="M1026" t="str">
        <f t="shared" ref="M1026:M1089" si="33">IF($A1026="","",IF($H1026="ENGAGE","Engagé",IF(AND($H1026="NON ENGAGE",OR($I1026="INFRUCTUEUX",$I1026="ANNULE")),"Clôturé sans suite","En cours")))</f>
        <v/>
      </c>
      <c r="N1026" t="str">
        <f>IF(ISBLANK('ENGAGEMENTS 2026'!C1027),"",'ENGAGEMENTS 2026'!L1027)</f>
        <v/>
      </c>
      <c r="O1026" t="str">
        <f>IF(ISBLANK('ENGAGEMENTS 2026'!C1027),"",'ENGAGEMENTS 2026'!M1027)</f>
        <v/>
      </c>
      <c r="P1026" t="str">
        <f>IF(ISBLANK('ENGAGEMENTS 2026'!C1027),"",'ENGAGEMENTS 2026'!K1027)</f>
        <v/>
      </c>
      <c r="Q1026" t="str">
        <f>IF($A1026="","",IF(OR($E1026="INFRUCTUEUX",$E1026="ANNULE"),$A1026&amp;"|"&amp;(COUNTIFS($A$2:$A1026,$A1026,$E$2:$E1026,"INFRUCTUEUX")+COUNTIFS($A$2:$A1026,$A1026,$E$2:$E1026,"ANNULE")),""))</f>
        <v/>
      </c>
    </row>
    <row r="1027" spans="1:17" x14ac:dyDescent="0.25">
      <c r="A1027" t="str">
        <f>IF(ISBLANK('ENGAGEMENTS 2026'!C1028),"",IF('ENGAGEMENTS 2026'!C1028="DTSI","DCT",'ENGAGEMENTS 2026'!C1028))</f>
        <v/>
      </c>
      <c r="B1027" t="str">
        <f>IF(ISBLANK('ENGAGEMENTS 2026'!C1028),"",'ENGAGEMENTS 2026'!D1028)</f>
        <v/>
      </c>
      <c r="C1027" t="str">
        <f>IF(ISBLANK('ENGAGEMENTS 2026'!C1028),"",'ENGAGEMENTS 2026'!E1028)</f>
        <v/>
      </c>
      <c r="D1027" t="str">
        <f>IF(ISBLANK('ENGAGEMENTS 2026'!C1028),"",'ENGAGEMENTS 2026'!G1028)</f>
        <v/>
      </c>
      <c r="E1027" t="str">
        <f>IF(ISBLANK('ENGAGEMENTS 2026'!C1028),"",'ENGAGEMENTS 2026'!I1028)</f>
        <v/>
      </c>
      <c r="F1027" t="str">
        <f>IF(ISBLANK('ENGAGEMENTS 2026'!C1028),"",'ENGAGEMENTS 2026'!J1028)</f>
        <v/>
      </c>
      <c r="G1027" t="str">
        <f>IF(ISBLANK('ENGAGEMENTS 2026'!C1028),"",'ENGAGEMENTS 2026'!M1028)</f>
        <v/>
      </c>
      <c r="H1027" t="str">
        <f>IF(ISBLANK('ENGAGEMENTS 2026'!C1028),"",'ENGAGEMENTS 2026'!AF1028)</f>
        <v/>
      </c>
      <c r="I1027" t="str">
        <f>IF(ISBLANK('ENGAGEMENTS 2026'!C1028),"",'ENGAGEMENTS 2026'!H1028)</f>
        <v/>
      </c>
      <c r="J1027" s="72" t="str">
        <f>IF(ISBLANK('ENGAGEMENTS 2026'!C1028),"",IF(AND(OR($E1027="INFRUCTUEUX",$E1027="ANNULE"),$C1027="AOO-M"),'ENGAGEMENTS 2026'!P1028,IF($H1027="EN COURS DE PREENGAGEMENT",'ENGAGEMENTS 2026'!O1028,IF($H1027="PREENGAGE",IF($E1027="ATTRIBUE",'ENGAGEMENTS 2026'!AE1028,'ENGAGEMENTS 2026'!O1028),'ENGAGEMENTS 2026'!AE1028))))</f>
        <v/>
      </c>
      <c r="K1027" s="97" t="str">
        <f>IF(ISBLANK('ENGAGEMENTS 2026'!W1028),"",'ENGAGEMENTS 2026'!W1028)</f>
        <v/>
      </c>
      <c r="L1027" s="73" t="str">
        <f t="shared" ca="1" si="32"/>
        <v/>
      </c>
      <c r="M1027" t="str">
        <f t="shared" si="33"/>
        <v/>
      </c>
      <c r="N1027" t="str">
        <f>IF(ISBLANK('ENGAGEMENTS 2026'!C1028),"",'ENGAGEMENTS 2026'!L1028)</f>
        <v/>
      </c>
      <c r="O1027" t="str">
        <f>IF(ISBLANK('ENGAGEMENTS 2026'!C1028),"",'ENGAGEMENTS 2026'!M1028)</f>
        <v/>
      </c>
      <c r="P1027" t="str">
        <f>IF(ISBLANK('ENGAGEMENTS 2026'!C1028),"",'ENGAGEMENTS 2026'!K1028)</f>
        <v/>
      </c>
      <c r="Q1027" t="str">
        <f>IF($A1027="","",IF(OR($E1027="INFRUCTUEUX",$E1027="ANNULE"),$A1027&amp;"|"&amp;(COUNTIFS($A$2:$A1027,$A1027,$E$2:$E1027,"INFRUCTUEUX")+COUNTIFS($A$2:$A1027,$A1027,$E$2:$E1027,"ANNULE")),""))</f>
        <v/>
      </c>
    </row>
    <row r="1028" spans="1:17" x14ac:dyDescent="0.25">
      <c r="A1028" t="str">
        <f>IF(ISBLANK('ENGAGEMENTS 2026'!C1029),"",IF('ENGAGEMENTS 2026'!C1029="DTSI","DCT",'ENGAGEMENTS 2026'!C1029))</f>
        <v/>
      </c>
      <c r="B1028" t="str">
        <f>IF(ISBLANK('ENGAGEMENTS 2026'!C1029),"",'ENGAGEMENTS 2026'!D1029)</f>
        <v/>
      </c>
      <c r="C1028" t="str">
        <f>IF(ISBLANK('ENGAGEMENTS 2026'!C1029),"",'ENGAGEMENTS 2026'!E1029)</f>
        <v/>
      </c>
      <c r="D1028" t="str">
        <f>IF(ISBLANK('ENGAGEMENTS 2026'!C1029),"",'ENGAGEMENTS 2026'!G1029)</f>
        <v/>
      </c>
      <c r="E1028" t="str">
        <f>IF(ISBLANK('ENGAGEMENTS 2026'!C1029),"",'ENGAGEMENTS 2026'!I1029)</f>
        <v/>
      </c>
      <c r="F1028" t="str">
        <f>IF(ISBLANK('ENGAGEMENTS 2026'!C1029),"",'ENGAGEMENTS 2026'!J1029)</f>
        <v/>
      </c>
      <c r="G1028" t="str">
        <f>IF(ISBLANK('ENGAGEMENTS 2026'!C1029),"",'ENGAGEMENTS 2026'!M1029)</f>
        <v/>
      </c>
      <c r="H1028" t="str">
        <f>IF(ISBLANK('ENGAGEMENTS 2026'!C1029),"",'ENGAGEMENTS 2026'!AF1029)</f>
        <v/>
      </c>
      <c r="I1028" t="str">
        <f>IF(ISBLANK('ENGAGEMENTS 2026'!C1029),"",'ENGAGEMENTS 2026'!H1029)</f>
        <v/>
      </c>
      <c r="J1028" s="72" t="str">
        <f>IF(ISBLANK('ENGAGEMENTS 2026'!C1029),"",IF(AND(OR($E1028="INFRUCTUEUX",$E1028="ANNULE"),$C1028="AOO-M"),'ENGAGEMENTS 2026'!P1029,IF($H1028="EN COURS DE PREENGAGEMENT",'ENGAGEMENTS 2026'!O1029,IF($H1028="PREENGAGE",IF($E1028="ATTRIBUE",'ENGAGEMENTS 2026'!AE1029,'ENGAGEMENTS 2026'!O1029),'ENGAGEMENTS 2026'!AE1029))))</f>
        <v/>
      </c>
      <c r="K1028" s="97" t="str">
        <f>IF(ISBLANK('ENGAGEMENTS 2026'!W1029),"",'ENGAGEMENTS 2026'!W1029)</f>
        <v/>
      </c>
      <c r="L1028" s="73" t="str">
        <f t="shared" ca="1" si="32"/>
        <v/>
      </c>
      <c r="M1028" t="str">
        <f t="shared" si="33"/>
        <v/>
      </c>
      <c r="N1028" t="str">
        <f>IF(ISBLANK('ENGAGEMENTS 2026'!C1029),"",'ENGAGEMENTS 2026'!L1029)</f>
        <v/>
      </c>
      <c r="O1028" t="str">
        <f>IF(ISBLANK('ENGAGEMENTS 2026'!C1029),"",'ENGAGEMENTS 2026'!M1029)</f>
        <v/>
      </c>
      <c r="P1028" t="str">
        <f>IF(ISBLANK('ENGAGEMENTS 2026'!C1029),"",'ENGAGEMENTS 2026'!K1029)</f>
        <v/>
      </c>
      <c r="Q1028" t="str">
        <f>IF($A1028="","",IF(OR($E1028="INFRUCTUEUX",$E1028="ANNULE"),$A1028&amp;"|"&amp;(COUNTIFS($A$2:$A1028,$A1028,$E$2:$E1028,"INFRUCTUEUX")+COUNTIFS($A$2:$A1028,$A1028,$E$2:$E1028,"ANNULE")),""))</f>
        <v/>
      </c>
    </row>
    <row r="1029" spans="1:17" x14ac:dyDescent="0.25">
      <c r="A1029" t="str">
        <f>IF(ISBLANK('ENGAGEMENTS 2026'!C1030),"",IF('ENGAGEMENTS 2026'!C1030="DTSI","DCT",'ENGAGEMENTS 2026'!C1030))</f>
        <v/>
      </c>
      <c r="B1029" t="str">
        <f>IF(ISBLANK('ENGAGEMENTS 2026'!C1030),"",'ENGAGEMENTS 2026'!D1030)</f>
        <v/>
      </c>
      <c r="C1029" t="str">
        <f>IF(ISBLANK('ENGAGEMENTS 2026'!C1030),"",'ENGAGEMENTS 2026'!E1030)</f>
        <v/>
      </c>
      <c r="D1029" t="str">
        <f>IF(ISBLANK('ENGAGEMENTS 2026'!C1030),"",'ENGAGEMENTS 2026'!G1030)</f>
        <v/>
      </c>
      <c r="E1029" t="str">
        <f>IF(ISBLANK('ENGAGEMENTS 2026'!C1030),"",'ENGAGEMENTS 2026'!I1030)</f>
        <v/>
      </c>
      <c r="F1029" t="str">
        <f>IF(ISBLANK('ENGAGEMENTS 2026'!C1030),"",'ENGAGEMENTS 2026'!J1030)</f>
        <v/>
      </c>
      <c r="G1029" t="str">
        <f>IF(ISBLANK('ENGAGEMENTS 2026'!C1030),"",'ENGAGEMENTS 2026'!M1030)</f>
        <v/>
      </c>
      <c r="H1029" t="str">
        <f>IF(ISBLANK('ENGAGEMENTS 2026'!C1030),"",'ENGAGEMENTS 2026'!AF1030)</f>
        <v/>
      </c>
      <c r="I1029" t="str">
        <f>IF(ISBLANK('ENGAGEMENTS 2026'!C1030),"",'ENGAGEMENTS 2026'!H1030)</f>
        <v/>
      </c>
      <c r="J1029" s="72" t="str">
        <f>IF(ISBLANK('ENGAGEMENTS 2026'!C1030),"",IF(AND(OR($E1029="INFRUCTUEUX",$E1029="ANNULE"),$C1029="AOO-M"),'ENGAGEMENTS 2026'!P1030,IF($H1029="EN COURS DE PREENGAGEMENT",'ENGAGEMENTS 2026'!O1030,IF($H1029="PREENGAGE",IF($E1029="ATTRIBUE",'ENGAGEMENTS 2026'!AE1030,'ENGAGEMENTS 2026'!O1030),'ENGAGEMENTS 2026'!AE1030))))</f>
        <v/>
      </c>
      <c r="K1029" s="97" t="str">
        <f>IF(ISBLANK('ENGAGEMENTS 2026'!W1030),"",'ENGAGEMENTS 2026'!W1030)</f>
        <v/>
      </c>
      <c r="L1029" s="73" t="str">
        <f t="shared" ca="1" si="32"/>
        <v/>
      </c>
      <c r="M1029" t="str">
        <f t="shared" si="33"/>
        <v/>
      </c>
      <c r="N1029" t="str">
        <f>IF(ISBLANK('ENGAGEMENTS 2026'!C1030),"",'ENGAGEMENTS 2026'!L1030)</f>
        <v/>
      </c>
      <c r="O1029" t="str">
        <f>IF(ISBLANK('ENGAGEMENTS 2026'!C1030),"",'ENGAGEMENTS 2026'!M1030)</f>
        <v/>
      </c>
      <c r="P1029" t="str">
        <f>IF(ISBLANK('ENGAGEMENTS 2026'!C1030),"",'ENGAGEMENTS 2026'!K1030)</f>
        <v/>
      </c>
      <c r="Q1029" t="str">
        <f>IF($A1029="","",IF(OR($E1029="INFRUCTUEUX",$E1029="ANNULE"),$A1029&amp;"|"&amp;(COUNTIFS($A$2:$A1029,$A1029,$E$2:$E1029,"INFRUCTUEUX")+COUNTIFS($A$2:$A1029,$A1029,$E$2:$E1029,"ANNULE")),""))</f>
        <v/>
      </c>
    </row>
    <row r="1030" spans="1:17" x14ac:dyDescent="0.25">
      <c r="A1030" t="str">
        <f>IF(ISBLANK('ENGAGEMENTS 2026'!C1031),"",IF('ENGAGEMENTS 2026'!C1031="DTSI","DCT",'ENGAGEMENTS 2026'!C1031))</f>
        <v/>
      </c>
      <c r="B1030" t="str">
        <f>IF(ISBLANK('ENGAGEMENTS 2026'!C1031),"",'ENGAGEMENTS 2026'!D1031)</f>
        <v/>
      </c>
      <c r="C1030" t="str">
        <f>IF(ISBLANK('ENGAGEMENTS 2026'!C1031),"",'ENGAGEMENTS 2026'!E1031)</f>
        <v/>
      </c>
      <c r="D1030" t="str">
        <f>IF(ISBLANK('ENGAGEMENTS 2026'!C1031),"",'ENGAGEMENTS 2026'!G1031)</f>
        <v/>
      </c>
      <c r="E1030" t="str">
        <f>IF(ISBLANK('ENGAGEMENTS 2026'!C1031),"",'ENGAGEMENTS 2026'!I1031)</f>
        <v/>
      </c>
      <c r="F1030" t="str">
        <f>IF(ISBLANK('ENGAGEMENTS 2026'!C1031),"",'ENGAGEMENTS 2026'!J1031)</f>
        <v/>
      </c>
      <c r="G1030" t="str">
        <f>IF(ISBLANK('ENGAGEMENTS 2026'!C1031),"",'ENGAGEMENTS 2026'!M1031)</f>
        <v/>
      </c>
      <c r="H1030" t="str">
        <f>IF(ISBLANK('ENGAGEMENTS 2026'!C1031),"",'ENGAGEMENTS 2026'!AF1031)</f>
        <v/>
      </c>
      <c r="I1030" t="str">
        <f>IF(ISBLANK('ENGAGEMENTS 2026'!C1031),"",'ENGAGEMENTS 2026'!H1031)</f>
        <v/>
      </c>
      <c r="J1030" s="72" t="str">
        <f>IF(ISBLANK('ENGAGEMENTS 2026'!C1031),"",IF(AND(OR($E1030="INFRUCTUEUX",$E1030="ANNULE"),$C1030="AOO-M"),'ENGAGEMENTS 2026'!P1031,IF($H1030="EN COURS DE PREENGAGEMENT",'ENGAGEMENTS 2026'!O1031,IF($H1030="PREENGAGE",IF($E1030="ATTRIBUE",'ENGAGEMENTS 2026'!AE1031,'ENGAGEMENTS 2026'!O1031),'ENGAGEMENTS 2026'!AE1031))))</f>
        <v/>
      </c>
      <c r="K1030" s="97" t="str">
        <f>IF(ISBLANK('ENGAGEMENTS 2026'!W1031),"",'ENGAGEMENTS 2026'!W1031)</f>
        <v/>
      </c>
      <c r="L1030" s="73" t="str">
        <f t="shared" ca="1" si="32"/>
        <v/>
      </c>
      <c r="M1030" t="str">
        <f t="shared" si="33"/>
        <v/>
      </c>
      <c r="N1030" t="str">
        <f>IF(ISBLANK('ENGAGEMENTS 2026'!C1031),"",'ENGAGEMENTS 2026'!L1031)</f>
        <v/>
      </c>
      <c r="O1030" t="str">
        <f>IF(ISBLANK('ENGAGEMENTS 2026'!C1031),"",'ENGAGEMENTS 2026'!M1031)</f>
        <v/>
      </c>
      <c r="P1030" t="str">
        <f>IF(ISBLANK('ENGAGEMENTS 2026'!C1031),"",'ENGAGEMENTS 2026'!K1031)</f>
        <v/>
      </c>
      <c r="Q1030" t="str">
        <f>IF($A1030="","",IF(OR($E1030="INFRUCTUEUX",$E1030="ANNULE"),$A1030&amp;"|"&amp;(COUNTIFS($A$2:$A1030,$A1030,$E$2:$E1030,"INFRUCTUEUX")+COUNTIFS($A$2:$A1030,$A1030,$E$2:$E1030,"ANNULE")),""))</f>
        <v/>
      </c>
    </row>
    <row r="1031" spans="1:17" x14ac:dyDescent="0.25">
      <c r="A1031" t="str">
        <f>IF(ISBLANK('ENGAGEMENTS 2026'!C1032),"",IF('ENGAGEMENTS 2026'!C1032="DTSI","DCT",'ENGAGEMENTS 2026'!C1032))</f>
        <v/>
      </c>
      <c r="B1031" t="str">
        <f>IF(ISBLANK('ENGAGEMENTS 2026'!C1032),"",'ENGAGEMENTS 2026'!D1032)</f>
        <v/>
      </c>
      <c r="C1031" t="str">
        <f>IF(ISBLANK('ENGAGEMENTS 2026'!C1032),"",'ENGAGEMENTS 2026'!E1032)</f>
        <v/>
      </c>
      <c r="D1031" t="str">
        <f>IF(ISBLANK('ENGAGEMENTS 2026'!C1032),"",'ENGAGEMENTS 2026'!G1032)</f>
        <v/>
      </c>
      <c r="E1031" t="str">
        <f>IF(ISBLANK('ENGAGEMENTS 2026'!C1032),"",'ENGAGEMENTS 2026'!I1032)</f>
        <v/>
      </c>
      <c r="F1031" t="str">
        <f>IF(ISBLANK('ENGAGEMENTS 2026'!C1032),"",'ENGAGEMENTS 2026'!J1032)</f>
        <v/>
      </c>
      <c r="G1031" t="str">
        <f>IF(ISBLANK('ENGAGEMENTS 2026'!C1032),"",'ENGAGEMENTS 2026'!M1032)</f>
        <v/>
      </c>
      <c r="H1031" t="str">
        <f>IF(ISBLANK('ENGAGEMENTS 2026'!C1032),"",'ENGAGEMENTS 2026'!AF1032)</f>
        <v/>
      </c>
      <c r="I1031" t="str">
        <f>IF(ISBLANK('ENGAGEMENTS 2026'!C1032),"",'ENGAGEMENTS 2026'!H1032)</f>
        <v/>
      </c>
      <c r="J1031" s="72" t="str">
        <f>IF(ISBLANK('ENGAGEMENTS 2026'!C1032),"",IF(AND(OR($E1031="INFRUCTUEUX",$E1031="ANNULE"),$C1031="AOO-M"),'ENGAGEMENTS 2026'!P1032,IF($H1031="EN COURS DE PREENGAGEMENT",'ENGAGEMENTS 2026'!O1032,IF($H1031="PREENGAGE",IF($E1031="ATTRIBUE",'ENGAGEMENTS 2026'!AE1032,'ENGAGEMENTS 2026'!O1032),'ENGAGEMENTS 2026'!AE1032))))</f>
        <v/>
      </c>
      <c r="K1031" s="97" t="str">
        <f>IF(ISBLANK('ENGAGEMENTS 2026'!W1032),"",'ENGAGEMENTS 2026'!W1032)</f>
        <v/>
      </c>
      <c r="L1031" s="73" t="str">
        <f t="shared" ca="1" si="32"/>
        <v/>
      </c>
      <c r="M1031" t="str">
        <f t="shared" si="33"/>
        <v/>
      </c>
      <c r="N1031" t="str">
        <f>IF(ISBLANK('ENGAGEMENTS 2026'!C1032),"",'ENGAGEMENTS 2026'!L1032)</f>
        <v/>
      </c>
      <c r="O1031" t="str">
        <f>IF(ISBLANK('ENGAGEMENTS 2026'!C1032),"",'ENGAGEMENTS 2026'!M1032)</f>
        <v/>
      </c>
      <c r="P1031" t="str">
        <f>IF(ISBLANK('ENGAGEMENTS 2026'!C1032),"",'ENGAGEMENTS 2026'!K1032)</f>
        <v/>
      </c>
      <c r="Q1031" t="str">
        <f>IF($A1031="","",IF(OR($E1031="INFRUCTUEUX",$E1031="ANNULE"),$A1031&amp;"|"&amp;(COUNTIFS($A$2:$A1031,$A1031,$E$2:$E1031,"INFRUCTUEUX")+COUNTIFS($A$2:$A1031,$A1031,$E$2:$E1031,"ANNULE")),""))</f>
        <v/>
      </c>
    </row>
    <row r="1032" spans="1:17" x14ac:dyDescent="0.25">
      <c r="A1032" t="str">
        <f>IF(ISBLANK('ENGAGEMENTS 2026'!C1033),"",IF('ENGAGEMENTS 2026'!C1033="DTSI","DCT",'ENGAGEMENTS 2026'!C1033))</f>
        <v/>
      </c>
      <c r="B1032" t="str">
        <f>IF(ISBLANK('ENGAGEMENTS 2026'!C1033),"",'ENGAGEMENTS 2026'!D1033)</f>
        <v/>
      </c>
      <c r="C1032" t="str">
        <f>IF(ISBLANK('ENGAGEMENTS 2026'!C1033),"",'ENGAGEMENTS 2026'!E1033)</f>
        <v/>
      </c>
      <c r="D1032" t="str">
        <f>IF(ISBLANK('ENGAGEMENTS 2026'!C1033),"",'ENGAGEMENTS 2026'!G1033)</f>
        <v/>
      </c>
      <c r="E1032" t="str">
        <f>IF(ISBLANK('ENGAGEMENTS 2026'!C1033),"",'ENGAGEMENTS 2026'!I1033)</f>
        <v/>
      </c>
      <c r="F1032" t="str">
        <f>IF(ISBLANK('ENGAGEMENTS 2026'!C1033),"",'ENGAGEMENTS 2026'!J1033)</f>
        <v/>
      </c>
      <c r="G1032" t="str">
        <f>IF(ISBLANK('ENGAGEMENTS 2026'!C1033),"",'ENGAGEMENTS 2026'!M1033)</f>
        <v/>
      </c>
      <c r="H1032" t="str">
        <f>IF(ISBLANK('ENGAGEMENTS 2026'!C1033),"",'ENGAGEMENTS 2026'!AF1033)</f>
        <v/>
      </c>
      <c r="I1032" t="str">
        <f>IF(ISBLANK('ENGAGEMENTS 2026'!C1033),"",'ENGAGEMENTS 2026'!H1033)</f>
        <v/>
      </c>
      <c r="J1032" s="72" t="str">
        <f>IF(ISBLANK('ENGAGEMENTS 2026'!C1033),"",IF(AND(OR($E1032="INFRUCTUEUX",$E1032="ANNULE"),$C1032="AOO-M"),'ENGAGEMENTS 2026'!P1033,IF($H1032="EN COURS DE PREENGAGEMENT",'ENGAGEMENTS 2026'!O1033,IF($H1032="PREENGAGE",IF($E1032="ATTRIBUE",'ENGAGEMENTS 2026'!AE1033,'ENGAGEMENTS 2026'!O1033),'ENGAGEMENTS 2026'!AE1033))))</f>
        <v/>
      </c>
      <c r="K1032" s="97" t="str">
        <f>IF(ISBLANK('ENGAGEMENTS 2026'!W1033),"",'ENGAGEMENTS 2026'!W1033)</f>
        <v/>
      </c>
      <c r="L1032" s="73" t="str">
        <f t="shared" ca="1" si="32"/>
        <v/>
      </c>
      <c r="M1032" t="str">
        <f t="shared" si="33"/>
        <v/>
      </c>
      <c r="N1032" t="str">
        <f>IF(ISBLANK('ENGAGEMENTS 2026'!C1033),"",'ENGAGEMENTS 2026'!L1033)</f>
        <v/>
      </c>
      <c r="O1032" t="str">
        <f>IF(ISBLANK('ENGAGEMENTS 2026'!C1033),"",'ENGAGEMENTS 2026'!M1033)</f>
        <v/>
      </c>
      <c r="P1032" t="str">
        <f>IF(ISBLANK('ENGAGEMENTS 2026'!C1033),"",'ENGAGEMENTS 2026'!K1033)</f>
        <v/>
      </c>
      <c r="Q1032" t="str">
        <f>IF($A1032="","",IF(OR($E1032="INFRUCTUEUX",$E1032="ANNULE"),$A1032&amp;"|"&amp;(COUNTIFS($A$2:$A1032,$A1032,$E$2:$E1032,"INFRUCTUEUX")+COUNTIFS($A$2:$A1032,$A1032,$E$2:$E1032,"ANNULE")),""))</f>
        <v/>
      </c>
    </row>
    <row r="1033" spans="1:17" x14ac:dyDescent="0.25">
      <c r="A1033" t="str">
        <f>IF(ISBLANK('ENGAGEMENTS 2026'!C1034),"",IF('ENGAGEMENTS 2026'!C1034="DTSI","DCT",'ENGAGEMENTS 2026'!C1034))</f>
        <v/>
      </c>
      <c r="B1033" t="str">
        <f>IF(ISBLANK('ENGAGEMENTS 2026'!C1034),"",'ENGAGEMENTS 2026'!D1034)</f>
        <v/>
      </c>
      <c r="C1033" t="str">
        <f>IF(ISBLANK('ENGAGEMENTS 2026'!C1034),"",'ENGAGEMENTS 2026'!E1034)</f>
        <v/>
      </c>
      <c r="D1033" t="str">
        <f>IF(ISBLANK('ENGAGEMENTS 2026'!C1034),"",'ENGAGEMENTS 2026'!G1034)</f>
        <v/>
      </c>
      <c r="E1033" t="str">
        <f>IF(ISBLANK('ENGAGEMENTS 2026'!C1034),"",'ENGAGEMENTS 2026'!I1034)</f>
        <v/>
      </c>
      <c r="F1033" t="str">
        <f>IF(ISBLANK('ENGAGEMENTS 2026'!C1034),"",'ENGAGEMENTS 2026'!J1034)</f>
        <v/>
      </c>
      <c r="G1033" t="str">
        <f>IF(ISBLANK('ENGAGEMENTS 2026'!C1034),"",'ENGAGEMENTS 2026'!M1034)</f>
        <v/>
      </c>
      <c r="H1033" t="str">
        <f>IF(ISBLANK('ENGAGEMENTS 2026'!C1034),"",'ENGAGEMENTS 2026'!AF1034)</f>
        <v/>
      </c>
      <c r="I1033" t="str">
        <f>IF(ISBLANK('ENGAGEMENTS 2026'!C1034),"",'ENGAGEMENTS 2026'!H1034)</f>
        <v/>
      </c>
      <c r="J1033" s="72" t="str">
        <f>IF(ISBLANK('ENGAGEMENTS 2026'!C1034),"",IF(AND(OR($E1033="INFRUCTUEUX",$E1033="ANNULE"),$C1033="AOO-M"),'ENGAGEMENTS 2026'!P1034,IF($H1033="EN COURS DE PREENGAGEMENT",'ENGAGEMENTS 2026'!O1034,IF($H1033="PREENGAGE",IF($E1033="ATTRIBUE",'ENGAGEMENTS 2026'!AE1034,'ENGAGEMENTS 2026'!O1034),'ENGAGEMENTS 2026'!AE1034))))</f>
        <v/>
      </c>
      <c r="K1033" s="97" t="str">
        <f>IF(ISBLANK('ENGAGEMENTS 2026'!W1034),"",'ENGAGEMENTS 2026'!W1034)</f>
        <v/>
      </c>
      <c r="L1033" s="73" t="str">
        <f t="shared" ca="1" si="32"/>
        <v/>
      </c>
      <c r="M1033" t="str">
        <f t="shared" si="33"/>
        <v/>
      </c>
      <c r="N1033" t="str">
        <f>IF(ISBLANK('ENGAGEMENTS 2026'!C1034),"",'ENGAGEMENTS 2026'!L1034)</f>
        <v/>
      </c>
      <c r="O1033" t="str">
        <f>IF(ISBLANK('ENGAGEMENTS 2026'!C1034),"",'ENGAGEMENTS 2026'!M1034)</f>
        <v/>
      </c>
      <c r="P1033" t="str">
        <f>IF(ISBLANK('ENGAGEMENTS 2026'!C1034),"",'ENGAGEMENTS 2026'!K1034)</f>
        <v/>
      </c>
      <c r="Q1033" t="str">
        <f>IF($A1033="","",IF(OR($E1033="INFRUCTUEUX",$E1033="ANNULE"),$A1033&amp;"|"&amp;(COUNTIFS($A$2:$A1033,$A1033,$E$2:$E1033,"INFRUCTUEUX")+COUNTIFS($A$2:$A1033,$A1033,$E$2:$E1033,"ANNULE")),""))</f>
        <v/>
      </c>
    </row>
    <row r="1034" spans="1:17" x14ac:dyDescent="0.25">
      <c r="A1034" t="str">
        <f>IF(ISBLANK('ENGAGEMENTS 2026'!C1035),"",IF('ENGAGEMENTS 2026'!C1035="DTSI","DCT",'ENGAGEMENTS 2026'!C1035))</f>
        <v/>
      </c>
      <c r="B1034" t="str">
        <f>IF(ISBLANK('ENGAGEMENTS 2026'!C1035),"",'ENGAGEMENTS 2026'!D1035)</f>
        <v/>
      </c>
      <c r="C1034" t="str">
        <f>IF(ISBLANK('ENGAGEMENTS 2026'!C1035),"",'ENGAGEMENTS 2026'!E1035)</f>
        <v/>
      </c>
      <c r="D1034" t="str">
        <f>IF(ISBLANK('ENGAGEMENTS 2026'!C1035),"",'ENGAGEMENTS 2026'!G1035)</f>
        <v/>
      </c>
      <c r="E1034" t="str">
        <f>IF(ISBLANK('ENGAGEMENTS 2026'!C1035),"",'ENGAGEMENTS 2026'!I1035)</f>
        <v/>
      </c>
      <c r="F1034" t="str">
        <f>IF(ISBLANK('ENGAGEMENTS 2026'!C1035),"",'ENGAGEMENTS 2026'!J1035)</f>
        <v/>
      </c>
      <c r="G1034" t="str">
        <f>IF(ISBLANK('ENGAGEMENTS 2026'!C1035),"",'ENGAGEMENTS 2026'!M1035)</f>
        <v/>
      </c>
      <c r="H1034" t="str">
        <f>IF(ISBLANK('ENGAGEMENTS 2026'!C1035),"",'ENGAGEMENTS 2026'!AF1035)</f>
        <v/>
      </c>
      <c r="I1034" t="str">
        <f>IF(ISBLANK('ENGAGEMENTS 2026'!C1035),"",'ENGAGEMENTS 2026'!H1035)</f>
        <v/>
      </c>
      <c r="J1034" s="72" t="str">
        <f>IF(ISBLANK('ENGAGEMENTS 2026'!C1035),"",IF(AND(OR($E1034="INFRUCTUEUX",$E1034="ANNULE"),$C1034="AOO-M"),'ENGAGEMENTS 2026'!P1035,IF($H1034="EN COURS DE PREENGAGEMENT",'ENGAGEMENTS 2026'!O1035,IF($H1034="PREENGAGE",IF($E1034="ATTRIBUE",'ENGAGEMENTS 2026'!AE1035,'ENGAGEMENTS 2026'!O1035),'ENGAGEMENTS 2026'!AE1035))))</f>
        <v/>
      </c>
      <c r="K1034" s="97" t="str">
        <f>IF(ISBLANK('ENGAGEMENTS 2026'!W1035),"",'ENGAGEMENTS 2026'!W1035)</f>
        <v/>
      </c>
      <c r="L1034" s="73" t="str">
        <f t="shared" ca="1" si="32"/>
        <v/>
      </c>
      <c r="M1034" t="str">
        <f t="shared" si="33"/>
        <v/>
      </c>
      <c r="N1034" t="str">
        <f>IF(ISBLANK('ENGAGEMENTS 2026'!C1035),"",'ENGAGEMENTS 2026'!L1035)</f>
        <v/>
      </c>
      <c r="O1034" t="str">
        <f>IF(ISBLANK('ENGAGEMENTS 2026'!C1035),"",'ENGAGEMENTS 2026'!M1035)</f>
        <v/>
      </c>
      <c r="P1034" t="str">
        <f>IF(ISBLANK('ENGAGEMENTS 2026'!C1035),"",'ENGAGEMENTS 2026'!K1035)</f>
        <v/>
      </c>
      <c r="Q1034" t="str">
        <f>IF($A1034="","",IF(OR($E1034="INFRUCTUEUX",$E1034="ANNULE"),$A1034&amp;"|"&amp;(COUNTIFS($A$2:$A1034,$A1034,$E$2:$E1034,"INFRUCTUEUX")+COUNTIFS($A$2:$A1034,$A1034,$E$2:$E1034,"ANNULE")),""))</f>
        <v/>
      </c>
    </row>
    <row r="1035" spans="1:17" x14ac:dyDescent="0.25">
      <c r="A1035" t="str">
        <f>IF(ISBLANK('ENGAGEMENTS 2026'!C1036),"",IF('ENGAGEMENTS 2026'!C1036="DTSI","DCT",'ENGAGEMENTS 2026'!C1036))</f>
        <v/>
      </c>
      <c r="B1035" t="str">
        <f>IF(ISBLANK('ENGAGEMENTS 2026'!C1036),"",'ENGAGEMENTS 2026'!D1036)</f>
        <v/>
      </c>
      <c r="C1035" t="str">
        <f>IF(ISBLANK('ENGAGEMENTS 2026'!C1036),"",'ENGAGEMENTS 2026'!E1036)</f>
        <v/>
      </c>
      <c r="D1035" t="str">
        <f>IF(ISBLANK('ENGAGEMENTS 2026'!C1036),"",'ENGAGEMENTS 2026'!G1036)</f>
        <v/>
      </c>
      <c r="E1035" t="str">
        <f>IF(ISBLANK('ENGAGEMENTS 2026'!C1036),"",'ENGAGEMENTS 2026'!I1036)</f>
        <v/>
      </c>
      <c r="F1035" t="str">
        <f>IF(ISBLANK('ENGAGEMENTS 2026'!C1036),"",'ENGAGEMENTS 2026'!J1036)</f>
        <v/>
      </c>
      <c r="G1035" t="str">
        <f>IF(ISBLANK('ENGAGEMENTS 2026'!C1036),"",'ENGAGEMENTS 2026'!M1036)</f>
        <v/>
      </c>
      <c r="H1035" t="str">
        <f>IF(ISBLANK('ENGAGEMENTS 2026'!C1036),"",'ENGAGEMENTS 2026'!AF1036)</f>
        <v/>
      </c>
      <c r="I1035" t="str">
        <f>IF(ISBLANK('ENGAGEMENTS 2026'!C1036),"",'ENGAGEMENTS 2026'!H1036)</f>
        <v/>
      </c>
      <c r="J1035" s="72" t="str">
        <f>IF(ISBLANK('ENGAGEMENTS 2026'!C1036),"",IF(AND(OR($E1035="INFRUCTUEUX",$E1035="ANNULE"),$C1035="AOO-M"),'ENGAGEMENTS 2026'!P1036,IF($H1035="EN COURS DE PREENGAGEMENT",'ENGAGEMENTS 2026'!O1036,IF($H1035="PREENGAGE",IF($E1035="ATTRIBUE",'ENGAGEMENTS 2026'!AE1036,'ENGAGEMENTS 2026'!O1036),'ENGAGEMENTS 2026'!AE1036))))</f>
        <v/>
      </c>
      <c r="K1035" s="97" t="str">
        <f>IF(ISBLANK('ENGAGEMENTS 2026'!W1036),"",'ENGAGEMENTS 2026'!W1036)</f>
        <v/>
      </c>
      <c r="L1035" s="73" t="str">
        <f t="shared" ca="1" si="32"/>
        <v/>
      </c>
      <c r="M1035" t="str">
        <f t="shared" si="33"/>
        <v/>
      </c>
      <c r="N1035" t="str">
        <f>IF(ISBLANK('ENGAGEMENTS 2026'!C1036),"",'ENGAGEMENTS 2026'!L1036)</f>
        <v/>
      </c>
      <c r="O1035" t="str">
        <f>IF(ISBLANK('ENGAGEMENTS 2026'!C1036),"",'ENGAGEMENTS 2026'!M1036)</f>
        <v/>
      </c>
      <c r="P1035" t="str">
        <f>IF(ISBLANK('ENGAGEMENTS 2026'!C1036),"",'ENGAGEMENTS 2026'!K1036)</f>
        <v/>
      </c>
      <c r="Q1035" t="str">
        <f>IF($A1035="","",IF(OR($E1035="INFRUCTUEUX",$E1035="ANNULE"),$A1035&amp;"|"&amp;(COUNTIFS($A$2:$A1035,$A1035,$E$2:$E1035,"INFRUCTUEUX")+COUNTIFS($A$2:$A1035,$A1035,$E$2:$E1035,"ANNULE")),""))</f>
        <v/>
      </c>
    </row>
    <row r="1036" spans="1:17" x14ac:dyDescent="0.25">
      <c r="A1036" t="str">
        <f>IF(ISBLANK('ENGAGEMENTS 2026'!C1037),"",IF('ENGAGEMENTS 2026'!C1037="DTSI","DCT",'ENGAGEMENTS 2026'!C1037))</f>
        <v/>
      </c>
      <c r="B1036" t="str">
        <f>IF(ISBLANK('ENGAGEMENTS 2026'!C1037),"",'ENGAGEMENTS 2026'!D1037)</f>
        <v/>
      </c>
      <c r="C1036" t="str">
        <f>IF(ISBLANK('ENGAGEMENTS 2026'!C1037),"",'ENGAGEMENTS 2026'!E1037)</f>
        <v/>
      </c>
      <c r="D1036" t="str">
        <f>IF(ISBLANK('ENGAGEMENTS 2026'!C1037),"",'ENGAGEMENTS 2026'!G1037)</f>
        <v/>
      </c>
      <c r="E1036" t="str">
        <f>IF(ISBLANK('ENGAGEMENTS 2026'!C1037),"",'ENGAGEMENTS 2026'!I1037)</f>
        <v/>
      </c>
      <c r="F1036" t="str">
        <f>IF(ISBLANK('ENGAGEMENTS 2026'!C1037),"",'ENGAGEMENTS 2026'!J1037)</f>
        <v/>
      </c>
      <c r="G1036" t="str">
        <f>IF(ISBLANK('ENGAGEMENTS 2026'!C1037),"",'ENGAGEMENTS 2026'!M1037)</f>
        <v/>
      </c>
      <c r="H1036" t="str">
        <f>IF(ISBLANK('ENGAGEMENTS 2026'!C1037),"",'ENGAGEMENTS 2026'!AF1037)</f>
        <v/>
      </c>
      <c r="I1036" t="str">
        <f>IF(ISBLANK('ENGAGEMENTS 2026'!C1037),"",'ENGAGEMENTS 2026'!H1037)</f>
        <v/>
      </c>
      <c r="J1036" s="72" t="str">
        <f>IF(ISBLANK('ENGAGEMENTS 2026'!C1037),"",IF(AND(OR($E1036="INFRUCTUEUX",$E1036="ANNULE"),$C1036="AOO-M"),'ENGAGEMENTS 2026'!P1037,IF($H1036="EN COURS DE PREENGAGEMENT",'ENGAGEMENTS 2026'!O1037,IF($H1036="PREENGAGE",IF($E1036="ATTRIBUE",'ENGAGEMENTS 2026'!AE1037,'ENGAGEMENTS 2026'!O1037),'ENGAGEMENTS 2026'!AE1037))))</f>
        <v/>
      </c>
      <c r="K1036" s="97" t="str">
        <f>IF(ISBLANK('ENGAGEMENTS 2026'!W1037),"",'ENGAGEMENTS 2026'!W1037)</f>
        <v/>
      </c>
      <c r="L1036" s="73" t="str">
        <f t="shared" ca="1" si="32"/>
        <v/>
      </c>
      <c r="M1036" t="str">
        <f t="shared" si="33"/>
        <v/>
      </c>
      <c r="N1036" t="str">
        <f>IF(ISBLANK('ENGAGEMENTS 2026'!C1037),"",'ENGAGEMENTS 2026'!L1037)</f>
        <v/>
      </c>
      <c r="O1036" t="str">
        <f>IF(ISBLANK('ENGAGEMENTS 2026'!C1037),"",'ENGAGEMENTS 2026'!M1037)</f>
        <v/>
      </c>
      <c r="P1036" t="str">
        <f>IF(ISBLANK('ENGAGEMENTS 2026'!C1037),"",'ENGAGEMENTS 2026'!K1037)</f>
        <v/>
      </c>
      <c r="Q1036" t="str">
        <f>IF($A1036="","",IF(OR($E1036="INFRUCTUEUX",$E1036="ANNULE"),$A1036&amp;"|"&amp;(COUNTIFS($A$2:$A1036,$A1036,$E$2:$E1036,"INFRUCTUEUX")+COUNTIFS($A$2:$A1036,$A1036,$E$2:$E1036,"ANNULE")),""))</f>
        <v/>
      </c>
    </row>
    <row r="1037" spans="1:17" x14ac:dyDescent="0.25">
      <c r="A1037" t="str">
        <f>IF(ISBLANK('ENGAGEMENTS 2026'!C1038),"",IF('ENGAGEMENTS 2026'!C1038="DTSI","DCT",'ENGAGEMENTS 2026'!C1038))</f>
        <v/>
      </c>
      <c r="B1037" t="str">
        <f>IF(ISBLANK('ENGAGEMENTS 2026'!C1038),"",'ENGAGEMENTS 2026'!D1038)</f>
        <v/>
      </c>
      <c r="C1037" t="str">
        <f>IF(ISBLANK('ENGAGEMENTS 2026'!C1038),"",'ENGAGEMENTS 2026'!E1038)</f>
        <v/>
      </c>
      <c r="D1037" t="str">
        <f>IF(ISBLANK('ENGAGEMENTS 2026'!C1038),"",'ENGAGEMENTS 2026'!G1038)</f>
        <v/>
      </c>
      <c r="E1037" t="str">
        <f>IF(ISBLANK('ENGAGEMENTS 2026'!C1038),"",'ENGAGEMENTS 2026'!I1038)</f>
        <v/>
      </c>
      <c r="F1037" t="str">
        <f>IF(ISBLANK('ENGAGEMENTS 2026'!C1038),"",'ENGAGEMENTS 2026'!J1038)</f>
        <v/>
      </c>
      <c r="G1037" t="str">
        <f>IF(ISBLANK('ENGAGEMENTS 2026'!C1038),"",'ENGAGEMENTS 2026'!M1038)</f>
        <v/>
      </c>
      <c r="H1037" t="str">
        <f>IF(ISBLANK('ENGAGEMENTS 2026'!C1038),"",'ENGAGEMENTS 2026'!AF1038)</f>
        <v/>
      </c>
      <c r="I1037" t="str">
        <f>IF(ISBLANK('ENGAGEMENTS 2026'!C1038),"",'ENGAGEMENTS 2026'!H1038)</f>
        <v/>
      </c>
      <c r="J1037" s="72" t="str">
        <f>IF(ISBLANK('ENGAGEMENTS 2026'!C1038),"",IF(AND(OR($E1037="INFRUCTUEUX",$E1037="ANNULE"),$C1037="AOO-M"),'ENGAGEMENTS 2026'!P1038,IF($H1037="EN COURS DE PREENGAGEMENT",'ENGAGEMENTS 2026'!O1038,IF($H1037="PREENGAGE",IF($E1037="ATTRIBUE",'ENGAGEMENTS 2026'!AE1038,'ENGAGEMENTS 2026'!O1038),'ENGAGEMENTS 2026'!AE1038))))</f>
        <v/>
      </c>
      <c r="K1037" s="97" t="str">
        <f>IF(ISBLANK('ENGAGEMENTS 2026'!W1038),"",'ENGAGEMENTS 2026'!W1038)</f>
        <v/>
      </c>
      <c r="L1037" s="73" t="str">
        <f t="shared" ca="1" si="32"/>
        <v/>
      </c>
      <c r="M1037" t="str">
        <f t="shared" si="33"/>
        <v/>
      </c>
      <c r="N1037" t="str">
        <f>IF(ISBLANK('ENGAGEMENTS 2026'!C1038),"",'ENGAGEMENTS 2026'!L1038)</f>
        <v/>
      </c>
      <c r="O1037" t="str">
        <f>IF(ISBLANK('ENGAGEMENTS 2026'!C1038),"",'ENGAGEMENTS 2026'!M1038)</f>
        <v/>
      </c>
      <c r="P1037" t="str">
        <f>IF(ISBLANK('ENGAGEMENTS 2026'!C1038),"",'ENGAGEMENTS 2026'!K1038)</f>
        <v/>
      </c>
      <c r="Q1037" t="str">
        <f>IF($A1037="","",IF(OR($E1037="INFRUCTUEUX",$E1037="ANNULE"),$A1037&amp;"|"&amp;(COUNTIFS($A$2:$A1037,$A1037,$E$2:$E1037,"INFRUCTUEUX")+COUNTIFS($A$2:$A1037,$A1037,$E$2:$E1037,"ANNULE")),""))</f>
        <v/>
      </c>
    </row>
    <row r="1038" spans="1:17" x14ac:dyDescent="0.25">
      <c r="A1038" t="str">
        <f>IF(ISBLANK('ENGAGEMENTS 2026'!C1039),"",IF('ENGAGEMENTS 2026'!C1039="DTSI","DCT",'ENGAGEMENTS 2026'!C1039))</f>
        <v/>
      </c>
      <c r="B1038" t="str">
        <f>IF(ISBLANK('ENGAGEMENTS 2026'!C1039),"",'ENGAGEMENTS 2026'!D1039)</f>
        <v/>
      </c>
      <c r="C1038" t="str">
        <f>IF(ISBLANK('ENGAGEMENTS 2026'!C1039),"",'ENGAGEMENTS 2026'!E1039)</f>
        <v/>
      </c>
      <c r="D1038" t="str">
        <f>IF(ISBLANK('ENGAGEMENTS 2026'!C1039),"",'ENGAGEMENTS 2026'!G1039)</f>
        <v/>
      </c>
      <c r="E1038" t="str">
        <f>IF(ISBLANK('ENGAGEMENTS 2026'!C1039),"",'ENGAGEMENTS 2026'!I1039)</f>
        <v/>
      </c>
      <c r="F1038" t="str">
        <f>IF(ISBLANK('ENGAGEMENTS 2026'!C1039),"",'ENGAGEMENTS 2026'!J1039)</f>
        <v/>
      </c>
      <c r="G1038" t="str">
        <f>IF(ISBLANK('ENGAGEMENTS 2026'!C1039),"",'ENGAGEMENTS 2026'!M1039)</f>
        <v/>
      </c>
      <c r="H1038" t="str">
        <f>IF(ISBLANK('ENGAGEMENTS 2026'!C1039),"",'ENGAGEMENTS 2026'!AF1039)</f>
        <v/>
      </c>
      <c r="I1038" t="str">
        <f>IF(ISBLANK('ENGAGEMENTS 2026'!C1039),"",'ENGAGEMENTS 2026'!H1039)</f>
        <v/>
      </c>
      <c r="J1038" s="72" t="str">
        <f>IF(ISBLANK('ENGAGEMENTS 2026'!C1039),"",IF(AND(OR($E1038="INFRUCTUEUX",$E1038="ANNULE"),$C1038="AOO-M"),'ENGAGEMENTS 2026'!P1039,IF($H1038="EN COURS DE PREENGAGEMENT",'ENGAGEMENTS 2026'!O1039,IF($H1038="PREENGAGE",IF($E1038="ATTRIBUE",'ENGAGEMENTS 2026'!AE1039,'ENGAGEMENTS 2026'!O1039),'ENGAGEMENTS 2026'!AE1039))))</f>
        <v/>
      </c>
      <c r="K1038" s="97" t="str">
        <f>IF(ISBLANK('ENGAGEMENTS 2026'!W1039),"",'ENGAGEMENTS 2026'!W1039)</f>
        <v/>
      </c>
      <c r="L1038" s="73" t="str">
        <f t="shared" ca="1" si="32"/>
        <v/>
      </c>
      <c r="M1038" t="str">
        <f t="shared" si="33"/>
        <v/>
      </c>
      <c r="N1038" t="str">
        <f>IF(ISBLANK('ENGAGEMENTS 2026'!C1039),"",'ENGAGEMENTS 2026'!L1039)</f>
        <v/>
      </c>
      <c r="O1038" t="str">
        <f>IF(ISBLANK('ENGAGEMENTS 2026'!C1039),"",'ENGAGEMENTS 2026'!M1039)</f>
        <v/>
      </c>
      <c r="P1038" t="str">
        <f>IF(ISBLANK('ENGAGEMENTS 2026'!C1039),"",'ENGAGEMENTS 2026'!K1039)</f>
        <v/>
      </c>
      <c r="Q1038" t="str">
        <f>IF($A1038="","",IF(OR($E1038="INFRUCTUEUX",$E1038="ANNULE"),$A1038&amp;"|"&amp;(COUNTIFS($A$2:$A1038,$A1038,$E$2:$E1038,"INFRUCTUEUX")+COUNTIFS($A$2:$A1038,$A1038,$E$2:$E1038,"ANNULE")),""))</f>
        <v/>
      </c>
    </row>
    <row r="1039" spans="1:17" x14ac:dyDescent="0.25">
      <c r="A1039" t="str">
        <f>IF(ISBLANK('ENGAGEMENTS 2026'!C1040),"",IF('ENGAGEMENTS 2026'!C1040="DTSI","DCT",'ENGAGEMENTS 2026'!C1040))</f>
        <v/>
      </c>
      <c r="B1039" t="str">
        <f>IF(ISBLANK('ENGAGEMENTS 2026'!C1040),"",'ENGAGEMENTS 2026'!D1040)</f>
        <v/>
      </c>
      <c r="C1039" t="str">
        <f>IF(ISBLANK('ENGAGEMENTS 2026'!C1040),"",'ENGAGEMENTS 2026'!E1040)</f>
        <v/>
      </c>
      <c r="D1039" t="str">
        <f>IF(ISBLANK('ENGAGEMENTS 2026'!C1040),"",'ENGAGEMENTS 2026'!G1040)</f>
        <v/>
      </c>
      <c r="E1039" t="str">
        <f>IF(ISBLANK('ENGAGEMENTS 2026'!C1040),"",'ENGAGEMENTS 2026'!I1040)</f>
        <v/>
      </c>
      <c r="F1039" t="str">
        <f>IF(ISBLANK('ENGAGEMENTS 2026'!C1040),"",'ENGAGEMENTS 2026'!J1040)</f>
        <v/>
      </c>
      <c r="G1039" t="str">
        <f>IF(ISBLANK('ENGAGEMENTS 2026'!C1040),"",'ENGAGEMENTS 2026'!M1040)</f>
        <v/>
      </c>
      <c r="H1039" t="str">
        <f>IF(ISBLANK('ENGAGEMENTS 2026'!C1040),"",'ENGAGEMENTS 2026'!AF1040)</f>
        <v/>
      </c>
      <c r="I1039" t="str">
        <f>IF(ISBLANK('ENGAGEMENTS 2026'!C1040),"",'ENGAGEMENTS 2026'!H1040)</f>
        <v/>
      </c>
      <c r="J1039" s="72" t="str">
        <f>IF(ISBLANK('ENGAGEMENTS 2026'!C1040),"",IF(AND(OR($E1039="INFRUCTUEUX",$E1039="ANNULE"),$C1039="AOO-M"),'ENGAGEMENTS 2026'!P1040,IF($H1039="EN COURS DE PREENGAGEMENT",'ENGAGEMENTS 2026'!O1040,IF($H1039="PREENGAGE",IF($E1039="ATTRIBUE",'ENGAGEMENTS 2026'!AE1040,'ENGAGEMENTS 2026'!O1040),'ENGAGEMENTS 2026'!AE1040))))</f>
        <v/>
      </c>
      <c r="K1039" s="97" t="str">
        <f>IF(ISBLANK('ENGAGEMENTS 2026'!W1040),"",'ENGAGEMENTS 2026'!W1040)</f>
        <v/>
      </c>
      <c r="L1039" s="73" t="str">
        <f t="shared" ca="1" si="32"/>
        <v/>
      </c>
      <c r="M1039" t="str">
        <f t="shared" si="33"/>
        <v/>
      </c>
      <c r="N1039" t="str">
        <f>IF(ISBLANK('ENGAGEMENTS 2026'!C1040),"",'ENGAGEMENTS 2026'!L1040)</f>
        <v/>
      </c>
      <c r="O1039" t="str">
        <f>IF(ISBLANK('ENGAGEMENTS 2026'!C1040),"",'ENGAGEMENTS 2026'!M1040)</f>
        <v/>
      </c>
      <c r="P1039" t="str">
        <f>IF(ISBLANK('ENGAGEMENTS 2026'!C1040),"",'ENGAGEMENTS 2026'!K1040)</f>
        <v/>
      </c>
      <c r="Q1039" t="str">
        <f>IF($A1039="","",IF(OR($E1039="INFRUCTUEUX",$E1039="ANNULE"),$A1039&amp;"|"&amp;(COUNTIFS($A$2:$A1039,$A1039,$E$2:$E1039,"INFRUCTUEUX")+COUNTIFS($A$2:$A1039,$A1039,$E$2:$E1039,"ANNULE")),""))</f>
        <v/>
      </c>
    </row>
    <row r="1040" spans="1:17" x14ac:dyDescent="0.25">
      <c r="A1040" t="str">
        <f>IF(ISBLANK('ENGAGEMENTS 2026'!C1041),"",IF('ENGAGEMENTS 2026'!C1041="DTSI","DCT",'ENGAGEMENTS 2026'!C1041))</f>
        <v/>
      </c>
      <c r="B1040" t="str">
        <f>IF(ISBLANK('ENGAGEMENTS 2026'!C1041),"",'ENGAGEMENTS 2026'!D1041)</f>
        <v/>
      </c>
      <c r="C1040" t="str">
        <f>IF(ISBLANK('ENGAGEMENTS 2026'!C1041),"",'ENGAGEMENTS 2026'!E1041)</f>
        <v/>
      </c>
      <c r="D1040" t="str">
        <f>IF(ISBLANK('ENGAGEMENTS 2026'!C1041),"",'ENGAGEMENTS 2026'!G1041)</f>
        <v/>
      </c>
      <c r="E1040" t="str">
        <f>IF(ISBLANK('ENGAGEMENTS 2026'!C1041),"",'ENGAGEMENTS 2026'!I1041)</f>
        <v/>
      </c>
      <c r="F1040" t="str">
        <f>IF(ISBLANK('ENGAGEMENTS 2026'!C1041),"",'ENGAGEMENTS 2026'!J1041)</f>
        <v/>
      </c>
      <c r="G1040" t="str">
        <f>IF(ISBLANK('ENGAGEMENTS 2026'!C1041),"",'ENGAGEMENTS 2026'!M1041)</f>
        <v/>
      </c>
      <c r="H1040" t="str">
        <f>IF(ISBLANK('ENGAGEMENTS 2026'!C1041),"",'ENGAGEMENTS 2026'!AF1041)</f>
        <v/>
      </c>
      <c r="I1040" t="str">
        <f>IF(ISBLANK('ENGAGEMENTS 2026'!C1041),"",'ENGAGEMENTS 2026'!H1041)</f>
        <v/>
      </c>
      <c r="J1040" s="72" t="str">
        <f>IF(ISBLANK('ENGAGEMENTS 2026'!C1041),"",IF(AND(OR($E1040="INFRUCTUEUX",$E1040="ANNULE"),$C1040="AOO-M"),'ENGAGEMENTS 2026'!P1041,IF($H1040="EN COURS DE PREENGAGEMENT",'ENGAGEMENTS 2026'!O1041,IF($H1040="PREENGAGE",IF($E1040="ATTRIBUE",'ENGAGEMENTS 2026'!AE1041,'ENGAGEMENTS 2026'!O1041),'ENGAGEMENTS 2026'!AE1041))))</f>
        <v/>
      </c>
      <c r="K1040" s="97" t="str">
        <f>IF(ISBLANK('ENGAGEMENTS 2026'!W1041),"",'ENGAGEMENTS 2026'!W1041)</f>
        <v/>
      </c>
      <c r="L1040" s="73" t="str">
        <f t="shared" ca="1" si="32"/>
        <v/>
      </c>
      <c r="M1040" t="str">
        <f t="shared" si="33"/>
        <v/>
      </c>
      <c r="N1040" t="str">
        <f>IF(ISBLANK('ENGAGEMENTS 2026'!C1041),"",'ENGAGEMENTS 2026'!L1041)</f>
        <v/>
      </c>
      <c r="O1040" t="str">
        <f>IF(ISBLANK('ENGAGEMENTS 2026'!C1041),"",'ENGAGEMENTS 2026'!M1041)</f>
        <v/>
      </c>
      <c r="P1040" t="str">
        <f>IF(ISBLANK('ENGAGEMENTS 2026'!C1041),"",'ENGAGEMENTS 2026'!K1041)</f>
        <v/>
      </c>
      <c r="Q1040" t="str">
        <f>IF($A1040="","",IF(OR($E1040="INFRUCTUEUX",$E1040="ANNULE"),$A1040&amp;"|"&amp;(COUNTIFS($A$2:$A1040,$A1040,$E$2:$E1040,"INFRUCTUEUX")+COUNTIFS($A$2:$A1040,$A1040,$E$2:$E1040,"ANNULE")),""))</f>
        <v/>
      </c>
    </row>
    <row r="1041" spans="1:17" x14ac:dyDescent="0.25">
      <c r="A1041" t="str">
        <f>IF(ISBLANK('ENGAGEMENTS 2026'!C1042),"",IF('ENGAGEMENTS 2026'!C1042="DTSI","DCT",'ENGAGEMENTS 2026'!C1042))</f>
        <v/>
      </c>
      <c r="B1041" t="str">
        <f>IF(ISBLANK('ENGAGEMENTS 2026'!C1042),"",'ENGAGEMENTS 2026'!D1042)</f>
        <v/>
      </c>
      <c r="C1041" t="str">
        <f>IF(ISBLANK('ENGAGEMENTS 2026'!C1042),"",'ENGAGEMENTS 2026'!E1042)</f>
        <v/>
      </c>
      <c r="D1041" t="str">
        <f>IF(ISBLANK('ENGAGEMENTS 2026'!C1042),"",'ENGAGEMENTS 2026'!G1042)</f>
        <v/>
      </c>
      <c r="E1041" t="str">
        <f>IF(ISBLANK('ENGAGEMENTS 2026'!C1042),"",'ENGAGEMENTS 2026'!I1042)</f>
        <v/>
      </c>
      <c r="F1041" t="str">
        <f>IF(ISBLANK('ENGAGEMENTS 2026'!C1042),"",'ENGAGEMENTS 2026'!J1042)</f>
        <v/>
      </c>
      <c r="G1041" t="str">
        <f>IF(ISBLANK('ENGAGEMENTS 2026'!C1042),"",'ENGAGEMENTS 2026'!M1042)</f>
        <v/>
      </c>
      <c r="H1041" t="str">
        <f>IF(ISBLANK('ENGAGEMENTS 2026'!C1042),"",'ENGAGEMENTS 2026'!AF1042)</f>
        <v/>
      </c>
      <c r="I1041" t="str">
        <f>IF(ISBLANK('ENGAGEMENTS 2026'!C1042),"",'ENGAGEMENTS 2026'!H1042)</f>
        <v/>
      </c>
      <c r="J1041" s="72" t="str">
        <f>IF(ISBLANK('ENGAGEMENTS 2026'!C1042),"",IF(AND(OR($E1041="INFRUCTUEUX",$E1041="ANNULE"),$C1041="AOO-M"),'ENGAGEMENTS 2026'!P1042,IF($H1041="EN COURS DE PREENGAGEMENT",'ENGAGEMENTS 2026'!O1042,IF($H1041="PREENGAGE",IF($E1041="ATTRIBUE",'ENGAGEMENTS 2026'!AE1042,'ENGAGEMENTS 2026'!O1042),'ENGAGEMENTS 2026'!AE1042))))</f>
        <v/>
      </c>
      <c r="K1041" s="97" t="str">
        <f>IF(ISBLANK('ENGAGEMENTS 2026'!W1042),"",'ENGAGEMENTS 2026'!W1042)</f>
        <v/>
      </c>
      <c r="L1041" s="73" t="str">
        <f t="shared" ca="1" si="32"/>
        <v/>
      </c>
      <c r="M1041" t="str">
        <f t="shared" si="33"/>
        <v/>
      </c>
      <c r="N1041" t="str">
        <f>IF(ISBLANK('ENGAGEMENTS 2026'!C1042),"",'ENGAGEMENTS 2026'!L1042)</f>
        <v/>
      </c>
      <c r="O1041" t="str">
        <f>IF(ISBLANK('ENGAGEMENTS 2026'!C1042),"",'ENGAGEMENTS 2026'!M1042)</f>
        <v/>
      </c>
      <c r="P1041" t="str">
        <f>IF(ISBLANK('ENGAGEMENTS 2026'!C1042),"",'ENGAGEMENTS 2026'!K1042)</f>
        <v/>
      </c>
      <c r="Q1041" t="str">
        <f>IF($A1041="","",IF(OR($E1041="INFRUCTUEUX",$E1041="ANNULE"),$A1041&amp;"|"&amp;(COUNTIFS($A$2:$A1041,$A1041,$E$2:$E1041,"INFRUCTUEUX")+COUNTIFS($A$2:$A1041,$A1041,$E$2:$E1041,"ANNULE")),""))</f>
        <v/>
      </c>
    </row>
    <row r="1042" spans="1:17" x14ac:dyDescent="0.25">
      <c r="A1042" t="str">
        <f>IF(ISBLANK('ENGAGEMENTS 2026'!C1043),"",IF('ENGAGEMENTS 2026'!C1043="DTSI","DCT",'ENGAGEMENTS 2026'!C1043))</f>
        <v/>
      </c>
      <c r="B1042" t="str">
        <f>IF(ISBLANK('ENGAGEMENTS 2026'!C1043),"",'ENGAGEMENTS 2026'!D1043)</f>
        <v/>
      </c>
      <c r="C1042" t="str">
        <f>IF(ISBLANK('ENGAGEMENTS 2026'!C1043),"",'ENGAGEMENTS 2026'!E1043)</f>
        <v/>
      </c>
      <c r="D1042" t="str">
        <f>IF(ISBLANK('ENGAGEMENTS 2026'!C1043),"",'ENGAGEMENTS 2026'!G1043)</f>
        <v/>
      </c>
      <c r="E1042" t="str">
        <f>IF(ISBLANK('ENGAGEMENTS 2026'!C1043),"",'ENGAGEMENTS 2026'!I1043)</f>
        <v/>
      </c>
      <c r="F1042" t="str">
        <f>IF(ISBLANK('ENGAGEMENTS 2026'!C1043),"",'ENGAGEMENTS 2026'!J1043)</f>
        <v/>
      </c>
      <c r="G1042" t="str">
        <f>IF(ISBLANK('ENGAGEMENTS 2026'!C1043),"",'ENGAGEMENTS 2026'!M1043)</f>
        <v/>
      </c>
      <c r="H1042" t="str">
        <f>IF(ISBLANK('ENGAGEMENTS 2026'!C1043),"",'ENGAGEMENTS 2026'!AF1043)</f>
        <v/>
      </c>
      <c r="I1042" t="str">
        <f>IF(ISBLANK('ENGAGEMENTS 2026'!C1043),"",'ENGAGEMENTS 2026'!H1043)</f>
        <v/>
      </c>
      <c r="J1042" s="72" t="str">
        <f>IF(ISBLANK('ENGAGEMENTS 2026'!C1043),"",IF(AND(OR($E1042="INFRUCTUEUX",$E1042="ANNULE"),$C1042="AOO-M"),'ENGAGEMENTS 2026'!P1043,IF($H1042="EN COURS DE PREENGAGEMENT",'ENGAGEMENTS 2026'!O1043,IF($H1042="PREENGAGE",IF($E1042="ATTRIBUE",'ENGAGEMENTS 2026'!AE1043,'ENGAGEMENTS 2026'!O1043),'ENGAGEMENTS 2026'!AE1043))))</f>
        <v/>
      </c>
      <c r="K1042" s="97" t="str">
        <f>IF(ISBLANK('ENGAGEMENTS 2026'!W1043),"",'ENGAGEMENTS 2026'!W1043)</f>
        <v/>
      </c>
      <c r="L1042" s="73" t="str">
        <f t="shared" ca="1" si="32"/>
        <v/>
      </c>
      <c r="M1042" t="str">
        <f t="shared" si="33"/>
        <v/>
      </c>
      <c r="N1042" t="str">
        <f>IF(ISBLANK('ENGAGEMENTS 2026'!C1043),"",'ENGAGEMENTS 2026'!L1043)</f>
        <v/>
      </c>
      <c r="O1042" t="str">
        <f>IF(ISBLANK('ENGAGEMENTS 2026'!C1043),"",'ENGAGEMENTS 2026'!M1043)</f>
        <v/>
      </c>
      <c r="P1042" t="str">
        <f>IF(ISBLANK('ENGAGEMENTS 2026'!C1043),"",'ENGAGEMENTS 2026'!K1043)</f>
        <v/>
      </c>
      <c r="Q1042" t="str">
        <f>IF($A1042="","",IF(OR($E1042="INFRUCTUEUX",$E1042="ANNULE"),$A1042&amp;"|"&amp;(COUNTIFS($A$2:$A1042,$A1042,$E$2:$E1042,"INFRUCTUEUX")+COUNTIFS($A$2:$A1042,$A1042,$E$2:$E1042,"ANNULE")),""))</f>
        <v/>
      </c>
    </row>
    <row r="1043" spans="1:17" x14ac:dyDescent="0.25">
      <c r="A1043" t="str">
        <f>IF(ISBLANK('ENGAGEMENTS 2026'!C1044),"",IF('ENGAGEMENTS 2026'!C1044="DTSI","DCT",'ENGAGEMENTS 2026'!C1044))</f>
        <v/>
      </c>
      <c r="B1043" t="str">
        <f>IF(ISBLANK('ENGAGEMENTS 2026'!C1044),"",'ENGAGEMENTS 2026'!D1044)</f>
        <v/>
      </c>
      <c r="C1043" t="str">
        <f>IF(ISBLANK('ENGAGEMENTS 2026'!C1044),"",'ENGAGEMENTS 2026'!E1044)</f>
        <v/>
      </c>
      <c r="D1043" t="str">
        <f>IF(ISBLANK('ENGAGEMENTS 2026'!C1044),"",'ENGAGEMENTS 2026'!G1044)</f>
        <v/>
      </c>
      <c r="E1043" t="str">
        <f>IF(ISBLANK('ENGAGEMENTS 2026'!C1044),"",'ENGAGEMENTS 2026'!I1044)</f>
        <v/>
      </c>
      <c r="F1043" t="str">
        <f>IF(ISBLANK('ENGAGEMENTS 2026'!C1044),"",'ENGAGEMENTS 2026'!J1044)</f>
        <v/>
      </c>
      <c r="G1043" t="str">
        <f>IF(ISBLANK('ENGAGEMENTS 2026'!C1044),"",'ENGAGEMENTS 2026'!M1044)</f>
        <v/>
      </c>
      <c r="H1043" t="str">
        <f>IF(ISBLANK('ENGAGEMENTS 2026'!C1044),"",'ENGAGEMENTS 2026'!AF1044)</f>
        <v/>
      </c>
      <c r="I1043" t="str">
        <f>IF(ISBLANK('ENGAGEMENTS 2026'!C1044),"",'ENGAGEMENTS 2026'!H1044)</f>
        <v/>
      </c>
      <c r="J1043" s="72" t="str">
        <f>IF(ISBLANK('ENGAGEMENTS 2026'!C1044),"",IF(AND(OR($E1043="INFRUCTUEUX",$E1043="ANNULE"),$C1043="AOO-M"),'ENGAGEMENTS 2026'!P1044,IF($H1043="EN COURS DE PREENGAGEMENT",'ENGAGEMENTS 2026'!O1044,IF($H1043="PREENGAGE",IF($E1043="ATTRIBUE",'ENGAGEMENTS 2026'!AE1044,'ENGAGEMENTS 2026'!O1044),'ENGAGEMENTS 2026'!AE1044))))</f>
        <v/>
      </c>
      <c r="K1043" s="97" t="str">
        <f>IF(ISBLANK('ENGAGEMENTS 2026'!W1044),"",'ENGAGEMENTS 2026'!W1044)</f>
        <v/>
      </c>
      <c r="L1043" s="73" t="str">
        <f t="shared" ca="1" si="32"/>
        <v/>
      </c>
      <c r="M1043" t="str">
        <f t="shared" si="33"/>
        <v/>
      </c>
      <c r="N1043" t="str">
        <f>IF(ISBLANK('ENGAGEMENTS 2026'!C1044),"",'ENGAGEMENTS 2026'!L1044)</f>
        <v/>
      </c>
      <c r="O1043" t="str">
        <f>IF(ISBLANK('ENGAGEMENTS 2026'!C1044),"",'ENGAGEMENTS 2026'!M1044)</f>
        <v/>
      </c>
      <c r="P1043" t="str">
        <f>IF(ISBLANK('ENGAGEMENTS 2026'!C1044),"",'ENGAGEMENTS 2026'!K1044)</f>
        <v/>
      </c>
      <c r="Q1043" t="str">
        <f>IF($A1043="","",IF(OR($E1043="INFRUCTUEUX",$E1043="ANNULE"),$A1043&amp;"|"&amp;(COUNTIFS($A$2:$A1043,$A1043,$E$2:$E1043,"INFRUCTUEUX")+COUNTIFS($A$2:$A1043,$A1043,$E$2:$E1043,"ANNULE")),""))</f>
        <v/>
      </c>
    </row>
    <row r="1044" spans="1:17" x14ac:dyDescent="0.25">
      <c r="A1044" t="str">
        <f>IF(ISBLANK('ENGAGEMENTS 2026'!C1045),"",IF('ENGAGEMENTS 2026'!C1045="DTSI","DCT",'ENGAGEMENTS 2026'!C1045))</f>
        <v/>
      </c>
      <c r="B1044" t="str">
        <f>IF(ISBLANK('ENGAGEMENTS 2026'!C1045),"",'ENGAGEMENTS 2026'!D1045)</f>
        <v/>
      </c>
      <c r="C1044" t="str">
        <f>IF(ISBLANK('ENGAGEMENTS 2026'!C1045),"",'ENGAGEMENTS 2026'!E1045)</f>
        <v/>
      </c>
      <c r="D1044" t="str">
        <f>IF(ISBLANK('ENGAGEMENTS 2026'!C1045),"",'ENGAGEMENTS 2026'!G1045)</f>
        <v/>
      </c>
      <c r="E1044" t="str">
        <f>IF(ISBLANK('ENGAGEMENTS 2026'!C1045),"",'ENGAGEMENTS 2026'!I1045)</f>
        <v/>
      </c>
      <c r="F1044" t="str">
        <f>IF(ISBLANK('ENGAGEMENTS 2026'!C1045),"",'ENGAGEMENTS 2026'!J1045)</f>
        <v/>
      </c>
      <c r="G1044" t="str">
        <f>IF(ISBLANK('ENGAGEMENTS 2026'!C1045),"",'ENGAGEMENTS 2026'!M1045)</f>
        <v/>
      </c>
      <c r="H1044" t="str">
        <f>IF(ISBLANK('ENGAGEMENTS 2026'!C1045),"",'ENGAGEMENTS 2026'!AF1045)</f>
        <v/>
      </c>
      <c r="I1044" t="str">
        <f>IF(ISBLANK('ENGAGEMENTS 2026'!C1045),"",'ENGAGEMENTS 2026'!H1045)</f>
        <v/>
      </c>
      <c r="J1044" s="72" t="str">
        <f>IF(ISBLANK('ENGAGEMENTS 2026'!C1045),"",IF(AND(OR($E1044="INFRUCTUEUX",$E1044="ANNULE"),$C1044="AOO-M"),'ENGAGEMENTS 2026'!P1045,IF($H1044="EN COURS DE PREENGAGEMENT",'ENGAGEMENTS 2026'!O1045,IF($H1044="PREENGAGE",IF($E1044="ATTRIBUE",'ENGAGEMENTS 2026'!AE1045,'ENGAGEMENTS 2026'!O1045),'ENGAGEMENTS 2026'!AE1045))))</f>
        <v/>
      </c>
      <c r="K1044" s="97" t="str">
        <f>IF(ISBLANK('ENGAGEMENTS 2026'!W1045),"",'ENGAGEMENTS 2026'!W1045)</f>
        <v/>
      </c>
      <c r="L1044" s="73" t="str">
        <f t="shared" ca="1" si="32"/>
        <v/>
      </c>
      <c r="M1044" t="str">
        <f t="shared" si="33"/>
        <v/>
      </c>
      <c r="N1044" t="str">
        <f>IF(ISBLANK('ENGAGEMENTS 2026'!C1045),"",'ENGAGEMENTS 2026'!L1045)</f>
        <v/>
      </c>
      <c r="O1044" t="str">
        <f>IF(ISBLANK('ENGAGEMENTS 2026'!C1045),"",'ENGAGEMENTS 2026'!M1045)</f>
        <v/>
      </c>
      <c r="P1044" t="str">
        <f>IF(ISBLANK('ENGAGEMENTS 2026'!C1045),"",'ENGAGEMENTS 2026'!K1045)</f>
        <v/>
      </c>
      <c r="Q1044" t="str">
        <f>IF($A1044="","",IF(OR($E1044="INFRUCTUEUX",$E1044="ANNULE"),$A1044&amp;"|"&amp;(COUNTIFS($A$2:$A1044,$A1044,$E$2:$E1044,"INFRUCTUEUX")+COUNTIFS($A$2:$A1044,$A1044,$E$2:$E1044,"ANNULE")),""))</f>
        <v/>
      </c>
    </row>
    <row r="1045" spans="1:17" x14ac:dyDescent="0.25">
      <c r="A1045" t="str">
        <f>IF(ISBLANK('ENGAGEMENTS 2026'!C1046),"",IF('ENGAGEMENTS 2026'!C1046="DTSI","DCT",'ENGAGEMENTS 2026'!C1046))</f>
        <v/>
      </c>
      <c r="B1045" t="str">
        <f>IF(ISBLANK('ENGAGEMENTS 2026'!C1046),"",'ENGAGEMENTS 2026'!D1046)</f>
        <v/>
      </c>
      <c r="C1045" t="str">
        <f>IF(ISBLANK('ENGAGEMENTS 2026'!C1046),"",'ENGAGEMENTS 2026'!E1046)</f>
        <v/>
      </c>
      <c r="D1045" t="str">
        <f>IF(ISBLANK('ENGAGEMENTS 2026'!C1046),"",'ENGAGEMENTS 2026'!G1046)</f>
        <v/>
      </c>
      <c r="E1045" t="str">
        <f>IF(ISBLANK('ENGAGEMENTS 2026'!C1046),"",'ENGAGEMENTS 2026'!I1046)</f>
        <v/>
      </c>
      <c r="F1045" t="str">
        <f>IF(ISBLANK('ENGAGEMENTS 2026'!C1046),"",'ENGAGEMENTS 2026'!J1046)</f>
        <v/>
      </c>
      <c r="G1045" t="str">
        <f>IF(ISBLANK('ENGAGEMENTS 2026'!C1046),"",'ENGAGEMENTS 2026'!M1046)</f>
        <v/>
      </c>
      <c r="H1045" t="str">
        <f>IF(ISBLANK('ENGAGEMENTS 2026'!C1046),"",'ENGAGEMENTS 2026'!AF1046)</f>
        <v/>
      </c>
      <c r="I1045" t="str">
        <f>IF(ISBLANK('ENGAGEMENTS 2026'!C1046),"",'ENGAGEMENTS 2026'!H1046)</f>
        <v/>
      </c>
      <c r="J1045" s="72" t="str">
        <f>IF(ISBLANK('ENGAGEMENTS 2026'!C1046),"",IF(AND(OR($E1045="INFRUCTUEUX",$E1045="ANNULE"),$C1045="AOO-M"),'ENGAGEMENTS 2026'!P1046,IF($H1045="EN COURS DE PREENGAGEMENT",'ENGAGEMENTS 2026'!O1046,IF($H1045="PREENGAGE",IF($E1045="ATTRIBUE",'ENGAGEMENTS 2026'!AE1046,'ENGAGEMENTS 2026'!O1046),'ENGAGEMENTS 2026'!AE1046))))</f>
        <v/>
      </c>
      <c r="K1045" s="97" t="str">
        <f>IF(ISBLANK('ENGAGEMENTS 2026'!W1046),"",'ENGAGEMENTS 2026'!W1046)</f>
        <v/>
      </c>
      <c r="L1045" s="73" t="str">
        <f t="shared" ca="1" si="32"/>
        <v/>
      </c>
      <c r="M1045" t="str">
        <f t="shared" si="33"/>
        <v/>
      </c>
      <c r="N1045" t="str">
        <f>IF(ISBLANK('ENGAGEMENTS 2026'!C1046),"",'ENGAGEMENTS 2026'!L1046)</f>
        <v/>
      </c>
      <c r="O1045" t="str">
        <f>IF(ISBLANK('ENGAGEMENTS 2026'!C1046),"",'ENGAGEMENTS 2026'!M1046)</f>
        <v/>
      </c>
      <c r="P1045" t="str">
        <f>IF(ISBLANK('ENGAGEMENTS 2026'!C1046),"",'ENGAGEMENTS 2026'!K1046)</f>
        <v/>
      </c>
      <c r="Q1045" t="str">
        <f>IF($A1045="","",IF(OR($E1045="INFRUCTUEUX",$E1045="ANNULE"),$A1045&amp;"|"&amp;(COUNTIFS($A$2:$A1045,$A1045,$E$2:$E1045,"INFRUCTUEUX")+COUNTIFS($A$2:$A1045,$A1045,$E$2:$E1045,"ANNULE")),""))</f>
        <v/>
      </c>
    </row>
    <row r="1046" spans="1:17" x14ac:dyDescent="0.25">
      <c r="A1046" t="str">
        <f>IF(ISBLANK('ENGAGEMENTS 2026'!C1047),"",IF('ENGAGEMENTS 2026'!C1047="DTSI","DCT",'ENGAGEMENTS 2026'!C1047))</f>
        <v/>
      </c>
      <c r="B1046" t="str">
        <f>IF(ISBLANK('ENGAGEMENTS 2026'!C1047),"",'ENGAGEMENTS 2026'!D1047)</f>
        <v/>
      </c>
      <c r="C1046" t="str">
        <f>IF(ISBLANK('ENGAGEMENTS 2026'!C1047),"",'ENGAGEMENTS 2026'!E1047)</f>
        <v/>
      </c>
      <c r="D1046" t="str">
        <f>IF(ISBLANK('ENGAGEMENTS 2026'!C1047),"",'ENGAGEMENTS 2026'!G1047)</f>
        <v/>
      </c>
      <c r="E1046" t="str">
        <f>IF(ISBLANK('ENGAGEMENTS 2026'!C1047),"",'ENGAGEMENTS 2026'!I1047)</f>
        <v/>
      </c>
      <c r="F1046" t="str">
        <f>IF(ISBLANK('ENGAGEMENTS 2026'!C1047),"",'ENGAGEMENTS 2026'!J1047)</f>
        <v/>
      </c>
      <c r="G1046" t="str">
        <f>IF(ISBLANK('ENGAGEMENTS 2026'!C1047),"",'ENGAGEMENTS 2026'!M1047)</f>
        <v/>
      </c>
      <c r="H1046" t="str">
        <f>IF(ISBLANK('ENGAGEMENTS 2026'!C1047),"",'ENGAGEMENTS 2026'!AF1047)</f>
        <v/>
      </c>
      <c r="I1046" t="str">
        <f>IF(ISBLANK('ENGAGEMENTS 2026'!C1047),"",'ENGAGEMENTS 2026'!H1047)</f>
        <v/>
      </c>
      <c r="J1046" s="72" t="str">
        <f>IF(ISBLANK('ENGAGEMENTS 2026'!C1047),"",IF(AND(OR($E1046="INFRUCTUEUX",$E1046="ANNULE"),$C1046="AOO-M"),'ENGAGEMENTS 2026'!P1047,IF($H1046="EN COURS DE PREENGAGEMENT",'ENGAGEMENTS 2026'!O1047,IF($H1046="PREENGAGE",IF($E1046="ATTRIBUE",'ENGAGEMENTS 2026'!AE1047,'ENGAGEMENTS 2026'!O1047),'ENGAGEMENTS 2026'!AE1047))))</f>
        <v/>
      </c>
      <c r="K1046" s="97" t="str">
        <f>IF(ISBLANK('ENGAGEMENTS 2026'!W1047),"",'ENGAGEMENTS 2026'!W1047)</f>
        <v/>
      </c>
      <c r="L1046" s="73" t="str">
        <f t="shared" ca="1" si="32"/>
        <v/>
      </c>
      <c r="M1046" t="str">
        <f t="shared" si="33"/>
        <v/>
      </c>
      <c r="N1046" t="str">
        <f>IF(ISBLANK('ENGAGEMENTS 2026'!C1047),"",'ENGAGEMENTS 2026'!L1047)</f>
        <v/>
      </c>
      <c r="O1046" t="str">
        <f>IF(ISBLANK('ENGAGEMENTS 2026'!C1047),"",'ENGAGEMENTS 2026'!M1047)</f>
        <v/>
      </c>
      <c r="P1046" t="str">
        <f>IF(ISBLANK('ENGAGEMENTS 2026'!C1047),"",'ENGAGEMENTS 2026'!K1047)</f>
        <v/>
      </c>
      <c r="Q1046" t="str">
        <f>IF($A1046="","",IF(OR($E1046="INFRUCTUEUX",$E1046="ANNULE"),$A1046&amp;"|"&amp;(COUNTIFS($A$2:$A1046,$A1046,$E$2:$E1046,"INFRUCTUEUX")+COUNTIFS($A$2:$A1046,$A1046,$E$2:$E1046,"ANNULE")),""))</f>
        <v/>
      </c>
    </row>
    <row r="1047" spans="1:17" x14ac:dyDescent="0.25">
      <c r="A1047" t="str">
        <f>IF(ISBLANK('ENGAGEMENTS 2026'!C1048),"",IF('ENGAGEMENTS 2026'!C1048="DTSI","DCT",'ENGAGEMENTS 2026'!C1048))</f>
        <v/>
      </c>
      <c r="B1047" t="str">
        <f>IF(ISBLANK('ENGAGEMENTS 2026'!C1048),"",'ENGAGEMENTS 2026'!D1048)</f>
        <v/>
      </c>
      <c r="C1047" t="str">
        <f>IF(ISBLANK('ENGAGEMENTS 2026'!C1048),"",'ENGAGEMENTS 2026'!E1048)</f>
        <v/>
      </c>
      <c r="D1047" t="str">
        <f>IF(ISBLANK('ENGAGEMENTS 2026'!C1048),"",'ENGAGEMENTS 2026'!G1048)</f>
        <v/>
      </c>
      <c r="E1047" t="str">
        <f>IF(ISBLANK('ENGAGEMENTS 2026'!C1048),"",'ENGAGEMENTS 2026'!I1048)</f>
        <v/>
      </c>
      <c r="F1047" t="str">
        <f>IF(ISBLANK('ENGAGEMENTS 2026'!C1048),"",'ENGAGEMENTS 2026'!J1048)</f>
        <v/>
      </c>
      <c r="G1047" t="str">
        <f>IF(ISBLANK('ENGAGEMENTS 2026'!C1048),"",'ENGAGEMENTS 2026'!M1048)</f>
        <v/>
      </c>
      <c r="H1047" t="str">
        <f>IF(ISBLANK('ENGAGEMENTS 2026'!C1048),"",'ENGAGEMENTS 2026'!AF1048)</f>
        <v/>
      </c>
      <c r="I1047" t="str">
        <f>IF(ISBLANK('ENGAGEMENTS 2026'!C1048),"",'ENGAGEMENTS 2026'!H1048)</f>
        <v/>
      </c>
      <c r="J1047" s="72" t="str">
        <f>IF(ISBLANK('ENGAGEMENTS 2026'!C1048),"",IF(AND(OR($E1047="INFRUCTUEUX",$E1047="ANNULE"),$C1047="AOO-M"),'ENGAGEMENTS 2026'!P1048,IF($H1047="EN COURS DE PREENGAGEMENT",'ENGAGEMENTS 2026'!O1048,IF($H1047="PREENGAGE",IF($E1047="ATTRIBUE",'ENGAGEMENTS 2026'!AE1048,'ENGAGEMENTS 2026'!O1048),'ENGAGEMENTS 2026'!AE1048))))</f>
        <v/>
      </c>
      <c r="K1047" s="97" t="str">
        <f>IF(ISBLANK('ENGAGEMENTS 2026'!W1048),"",'ENGAGEMENTS 2026'!W1048)</f>
        <v/>
      </c>
      <c r="L1047" s="73" t="str">
        <f t="shared" ca="1" si="32"/>
        <v/>
      </c>
      <c r="M1047" t="str">
        <f t="shared" si="33"/>
        <v/>
      </c>
      <c r="N1047" t="str">
        <f>IF(ISBLANK('ENGAGEMENTS 2026'!C1048),"",'ENGAGEMENTS 2026'!L1048)</f>
        <v/>
      </c>
      <c r="O1047" t="str">
        <f>IF(ISBLANK('ENGAGEMENTS 2026'!C1048),"",'ENGAGEMENTS 2026'!M1048)</f>
        <v/>
      </c>
      <c r="P1047" t="str">
        <f>IF(ISBLANK('ENGAGEMENTS 2026'!C1048),"",'ENGAGEMENTS 2026'!K1048)</f>
        <v/>
      </c>
      <c r="Q1047" t="str">
        <f>IF($A1047="","",IF(OR($E1047="INFRUCTUEUX",$E1047="ANNULE"),$A1047&amp;"|"&amp;(COUNTIFS($A$2:$A1047,$A1047,$E$2:$E1047,"INFRUCTUEUX")+COUNTIFS($A$2:$A1047,$A1047,$E$2:$E1047,"ANNULE")),""))</f>
        <v/>
      </c>
    </row>
    <row r="1048" spans="1:17" x14ac:dyDescent="0.25">
      <c r="A1048" t="str">
        <f>IF(ISBLANK('ENGAGEMENTS 2026'!C1049),"",IF('ENGAGEMENTS 2026'!C1049="DTSI","DCT",'ENGAGEMENTS 2026'!C1049))</f>
        <v/>
      </c>
      <c r="B1048" t="str">
        <f>IF(ISBLANK('ENGAGEMENTS 2026'!C1049),"",'ENGAGEMENTS 2026'!D1049)</f>
        <v/>
      </c>
      <c r="C1048" t="str">
        <f>IF(ISBLANK('ENGAGEMENTS 2026'!C1049),"",'ENGAGEMENTS 2026'!E1049)</f>
        <v/>
      </c>
      <c r="D1048" t="str">
        <f>IF(ISBLANK('ENGAGEMENTS 2026'!C1049),"",'ENGAGEMENTS 2026'!G1049)</f>
        <v/>
      </c>
      <c r="E1048" t="str">
        <f>IF(ISBLANK('ENGAGEMENTS 2026'!C1049),"",'ENGAGEMENTS 2026'!I1049)</f>
        <v/>
      </c>
      <c r="F1048" t="str">
        <f>IF(ISBLANK('ENGAGEMENTS 2026'!C1049),"",'ENGAGEMENTS 2026'!J1049)</f>
        <v/>
      </c>
      <c r="G1048" t="str">
        <f>IF(ISBLANK('ENGAGEMENTS 2026'!C1049),"",'ENGAGEMENTS 2026'!M1049)</f>
        <v/>
      </c>
      <c r="H1048" t="str">
        <f>IF(ISBLANK('ENGAGEMENTS 2026'!C1049),"",'ENGAGEMENTS 2026'!AF1049)</f>
        <v/>
      </c>
      <c r="I1048" t="str">
        <f>IF(ISBLANK('ENGAGEMENTS 2026'!C1049),"",'ENGAGEMENTS 2026'!H1049)</f>
        <v/>
      </c>
      <c r="J1048" s="72" t="str">
        <f>IF(ISBLANK('ENGAGEMENTS 2026'!C1049),"",IF(AND(OR($E1048="INFRUCTUEUX",$E1048="ANNULE"),$C1048="AOO-M"),'ENGAGEMENTS 2026'!P1049,IF($H1048="EN COURS DE PREENGAGEMENT",'ENGAGEMENTS 2026'!O1049,IF($H1048="PREENGAGE",IF($E1048="ATTRIBUE",'ENGAGEMENTS 2026'!AE1049,'ENGAGEMENTS 2026'!O1049),'ENGAGEMENTS 2026'!AE1049))))</f>
        <v/>
      </c>
      <c r="K1048" s="97" t="str">
        <f>IF(ISBLANK('ENGAGEMENTS 2026'!W1049),"",'ENGAGEMENTS 2026'!W1049)</f>
        <v/>
      </c>
      <c r="L1048" s="73" t="str">
        <f t="shared" ca="1" si="32"/>
        <v/>
      </c>
      <c r="M1048" t="str">
        <f t="shared" si="33"/>
        <v/>
      </c>
      <c r="N1048" t="str">
        <f>IF(ISBLANK('ENGAGEMENTS 2026'!C1049),"",'ENGAGEMENTS 2026'!L1049)</f>
        <v/>
      </c>
      <c r="O1048" t="str">
        <f>IF(ISBLANK('ENGAGEMENTS 2026'!C1049),"",'ENGAGEMENTS 2026'!M1049)</f>
        <v/>
      </c>
      <c r="P1048" t="str">
        <f>IF(ISBLANK('ENGAGEMENTS 2026'!C1049),"",'ENGAGEMENTS 2026'!K1049)</f>
        <v/>
      </c>
      <c r="Q1048" t="str">
        <f>IF($A1048="","",IF(OR($E1048="INFRUCTUEUX",$E1048="ANNULE"),$A1048&amp;"|"&amp;(COUNTIFS($A$2:$A1048,$A1048,$E$2:$E1048,"INFRUCTUEUX")+COUNTIFS($A$2:$A1048,$A1048,$E$2:$E1048,"ANNULE")),""))</f>
        <v/>
      </c>
    </row>
    <row r="1049" spans="1:17" x14ac:dyDescent="0.25">
      <c r="A1049" t="str">
        <f>IF(ISBLANK('ENGAGEMENTS 2026'!C1050),"",IF('ENGAGEMENTS 2026'!C1050="DTSI","DCT",'ENGAGEMENTS 2026'!C1050))</f>
        <v/>
      </c>
      <c r="B1049" t="str">
        <f>IF(ISBLANK('ENGAGEMENTS 2026'!C1050),"",'ENGAGEMENTS 2026'!D1050)</f>
        <v/>
      </c>
      <c r="C1049" t="str">
        <f>IF(ISBLANK('ENGAGEMENTS 2026'!C1050),"",'ENGAGEMENTS 2026'!E1050)</f>
        <v/>
      </c>
      <c r="D1049" t="str">
        <f>IF(ISBLANK('ENGAGEMENTS 2026'!C1050),"",'ENGAGEMENTS 2026'!G1050)</f>
        <v/>
      </c>
      <c r="E1049" t="str">
        <f>IF(ISBLANK('ENGAGEMENTS 2026'!C1050),"",'ENGAGEMENTS 2026'!I1050)</f>
        <v/>
      </c>
      <c r="F1049" t="str">
        <f>IF(ISBLANK('ENGAGEMENTS 2026'!C1050),"",'ENGAGEMENTS 2026'!J1050)</f>
        <v/>
      </c>
      <c r="G1049" t="str">
        <f>IF(ISBLANK('ENGAGEMENTS 2026'!C1050),"",'ENGAGEMENTS 2026'!M1050)</f>
        <v/>
      </c>
      <c r="H1049" t="str">
        <f>IF(ISBLANK('ENGAGEMENTS 2026'!C1050),"",'ENGAGEMENTS 2026'!AF1050)</f>
        <v/>
      </c>
      <c r="I1049" t="str">
        <f>IF(ISBLANK('ENGAGEMENTS 2026'!C1050),"",'ENGAGEMENTS 2026'!H1050)</f>
        <v/>
      </c>
      <c r="J1049" s="72" t="str">
        <f>IF(ISBLANK('ENGAGEMENTS 2026'!C1050),"",IF(AND(OR($E1049="INFRUCTUEUX",$E1049="ANNULE"),$C1049="AOO-M"),'ENGAGEMENTS 2026'!P1050,IF($H1049="EN COURS DE PREENGAGEMENT",'ENGAGEMENTS 2026'!O1050,IF($H1049="PREENGAGE",IF($E1049="ATTRIBUE",'ENGAGEMENTS 2026'!AE1050,'ENGAGEMENTS 2026'!O1050),'ENGAGEMENTS 2026'!AE1050))))</f>
        <v/>
      </c>
      <c r="K1049" s="97" t="str">
        <f>IF(ISBLANK('ENGAGEMENTS 2026'!W1050),"",'ENGAGEMENTS 2026'!W1050)</f>
        <v/>
      </c>
      <c r="L1049" s="73" t="str">
        <f t="shared" ca="1" si="32"/>
        <v/>
      </c>
      <c r="M1049" t="str">
        <f t="shared" si="33"/>
        <v/>
      </c>
      <c r="N1049" t="str">
        <f>IF(ISBLANK('ENGAGEMENTS 2026'!C1050),"",'ENGAGEMENTS 2026'!L1050)</f>
        <v/>
      </c>
      <c r="O1049" t="str">
        <f>IF(ISBLANK('ENGAGEMENTS 2026'!C1050),"",'ENGAGEMENTS 2026'!M1050)</f>
        <v/>
      </c>
      <c r="P1049" t="str">
        <f>IF(ISBLANK('ENGAGEMENTS 2026'!C1050),"",'ENGAGEMENTS 2026'!K1050)</f>
        <v/>
      </c>
      <c r="Q1049" t="str">
        <f>IF($A1049="","",IF(OR($E1049="INFRUCTUEUX",$E1049="ANNULE"),$A1049&amp;"|"&amp;(COUNTIFS($A$2:$A1049,$A1049,$E$2:$E1049,"INFRUCTUEUX")+COUNTIFS($A$2:$A1049,$A1049,$E$2:$E1049,"ANNULE")),""))</f>
        <v/>
      </c>
    </row>
    <row r="1050" spans="1:17" x14ac:dyDescent="0.25">
      <c r="A1050" t="str">
        <f>IF(ISBLANK('ENGAGEMENTS 2026'!C1051),"",IF('ENGAGEMENTS 2026'!C1051="DTSI","DCT",'ENGAGEMENTS 2026'!C1051))</f>
        <v/>
      </c>
      <c r="B1050" t="str">
        <f>IF(ISBLANK('ENGAGEMENTS 2026'!C1051),"",'ENGAGEMENTS 2026'!D1051)</f>
        <v/>
      </c>
      <c r="C1050" t="str">
        <f>IF(ISBLANK('ENGAGEMENTS 2026'!C1051),"",'ENGAGEMENTS 2026'!E1051)</f>
        <v/>
      </c>
      <c r="D1050" t="str">
        <f>IF(ISBLANK('ENGAGEMENTS 2026'!C1051),"",'ENGAGEMENTS 2026'!G1051)</f>
        <v/>
      </c>
      <c r="E1050" t="str">
        <f>IF(ISBLANK('ENGAGEMENTS 2026'!C1051),"",'ENGAGEMENTS 2026'!I1051)</f>
        <v/>
      </c>
      <c r="F1050" t="str">
        <f>IF(ISBLANK('ENGAGEMENTS 2026'!C1051),"",'ENGAGEMENTS 2026'!J1051)</f>
        <v/>
      </c>
      <c r="G1050" t="str">
        <f>IF(ISBLANK('ENGAGEMENTS 2026'!C1051),"",'ENGAGEMENTS 2026'!M1051)</f>
        <v/>
      </c>
      <c r="H1050" t="str">
        <f>IF(ISBLANK('ENGAGEMENTS 2026'!C1051),"",'ENGAGEMENTS 2026'!AF1051)</f>
        <v/>
      </c>
      <c r="I1050" t="str">
        <f>IF(ISBLANK('ENGAGEMENTS 2026'!C1051),"",'ENGAGEMENTS 2026'!H1051)</f>
        <v/>
      </c>
      <c r="J1050" s="72" t="str">
        <f>IF(ISBLANK('ENGAGEMENTS 2026'!C1051),"",IF(AND(OR($E1050="INFRUCTUEUX",$E1050="ANNULE"),$C1050="AOO-M"),'ENGAGEMENTS 2026'!P1051,IF($H1050="EN COURS DE PREENGAGEMENT",'ENGAGEMENTS 2026'!O1051,IF($H1050="PREENGAGE",IF($E1050="ATTRIBUE",'ENGAGEMENTS 2026'!AE1051,'ENGAGEMENTS 2026'!O1051),'ENGAGEMENTS 2026'!AE1051))))</f>
        <v/>
      </c>
      <c r="K1050" s="97" t="str">
        <f>IF(ISBLANK('ENGAGEMENTS 2026'!W1051),"",'ENGAGEMENTS 2026'!W1051)</f>
        <v/>
      </c>
      <c r="L1050" s="73" t="str">
        <f t="shared" ca="1" si="32"/>
        <v/>
      </c>
      <c r="M1050" t="str">
        <f t="shared" si="33"/>
        <v/>
      </c>
      <c r="N1050" t="str">
        <f>IF(ISBLANK('ENGAGEMENTS 2026'!C1051),"",'ENGAGEMENTS 2026'!L1051)</f>
        <v/>
      </c>
      <c r="O1050" t="str">
        <f>IF(ISBLANK('ENGAGEMENTS 2026'!C1051),"",'ENGAGEMENTS 2026'!M1051)</f>
        <v/>
      </c>
      <c r="P1050" t="str">
        <f>IF(ISBLANK('ENGAGEMENTS 2026'!C1051),"",'ENGAGEMENTS 2026'!K1051)</f>
        <v/>
      </c>
      <c r="Q1050" t="str">
        <f>IF($A1050="","",IF(OR($E1050="INFRUCTUEUX",$E1050="ANNULE"),$A1050&amp;"|"&amp;(COUNTIFS($A$2:$A1050,$A1050,$E$2:$E1050,"INFRUCTUEUX")+COUNTIFS($A$2:$A1050,$A1050,$E$2:$E1050,"ANNULE")),""))</f>
        <v/>
      </c>
    </row>
    <row r="1051" spans="1:17" x14ac:dyDescent="0.25">
      <c r="A1051" t="str">
        <f>IF(ISBLANK('ENGAGEMENTS 2026'!C1052),"",IF('ENGAGEMENTS 2026'!C1052="DTSI","DCT",'ENGAGEMENTS 2026'!C1052))</f>
        <v/>
      </c>
      <c r="B1051" t="str">
        <f>IF(ISBLANK('ENGAGEMENTS 2026'!C1052),"",'ENGAGEMENTS 2026'!D1052)</f>
        <v/>
      </c>
      <c r="C1051" t="str">
        <f>IF(ISBLANK('ENGAGEMENTS 2026'!C1052),"",'ENGAGEMENTS 2026'!E1052)</f>
        <v/>
      </c>
      <c r="D1051" t="str">
        <f>IF(ISBLANK('ENGAGEMENTS 2026'!C1052),"",'ENGAGEMENTS 2026'!G1052)</f>
        <v/>
      </c>
      <c r="E1051" t="str">
        <f>IF(ISBLANK('ENGAGEMENTS 2026'!C1052),"",'ENGAGEMENTS 2026'!I1052)</f>
        <v/>
      </c>
      <c r="F1051" t="str">
        <f>IF(ISBLANK('ENGAGEMENTS 2026'!C1052),"",'ENGAGEMENTS 2026'!J1052)</f>
        <v/>
      </c>
      <c r="G1051" t="str">
        <f>IF(ISBLANK('ENGAGEMENTS 2026'!C1052),"",'ENGAGEMENTS 2026'!M1052)</f>
        <v/>
      </c>
      <c r="H1051" t="str">
        <f>IF(ISBLANK('ENGAGEMENTS 2026'!C1052),"",'ENGAGEMENTS 2026'!AF1052)</f>
        <v/>
      </c>
      <c r="I1051" t="str">
        <f>IF(ISBLANK('ENGAGEMENTS 2026'!C1052),"",'ENGAGEMENTS 2026'!H1052)</f>
        <v/>
      </c>
      <c r="J1051" s="72" t="str">
        <f>IF(ISBLANK('ENGAGEMENTS 2026'!C1052),"",IF(AND(OR($E1051="INFRUCTUEUX",$E1051="ANNULE"),$C1051="AOO-M"),'ENGAGEMENTS 2026'!P1052,IF($H1051="EN COURS DE PREENGAGEMENT",'ENGAGEMENTS 2026'!O1052,IF($H1051="PREENGAGE",IF($E1051="ATTRIBUE",'ENGAGEMENTS 2026'!AE1052,'ENGAGEMENTS 2026'!O1052),'ENGAGEMENTS 2026'!AE1052))))</f>
        <v/>
      </c>
      <c r="K1051" s="97" t="str">
        <f>IF(ISBLANK('ENGAGEMENTS 2026'!W1052),"",'ENGAGEMENTS 2026'!W1052)</f>
        <v/>
      </c>
      <c r="L1051" s="73" t="str">
        <f t="shared" ca="1" si="32"/>
        <v/>
      </c>
      <c r="M1051" t="str">
        <f t="shared" si="33"/>
        <v/>
      </c>
      <c r="N1051" t="str">
        <f>IF(ISBLANK('ENGAGEMENTS 2026'!C1052),"",'ENGAGEMENTS 2026'!L1052)</f>
        <v/>
      </c>
      <c r="O1051" t="str">
        <f>IF(ISBLANK('ENGAGEMENTS 2026'!C1052),"",'ENGAGEMENTS 2026'!M1052)</f>
        <v/>
      </c>
      <c r="P1051" t="str">
        <f>IF(ISBLANK('ENGAGEMENTS 2026'!C1052),"",'ENGAGEMENTS 2026'!K1052)</f>
        <v/>
      </c>
      <c r="Q1051" t="str">
        <f>IF($A1051="","",IF(OR($E1051="INFRUCTUEUX",$E1051="ANNULE"),$A1051&amp;"|"&amp;(COUNTIFS($A$2:$A1051,$A1051,$E$2:$E1051,"INFRUCTUEUX")+COUNTIFS($A$2:$A1051,$A1051,$E$2:$E1051,"ANNULE")),""))</f>
        <v/>
      </c>
    </row>
    <row r="1052" spans="1:17" x14ac:dyDescent="0.25">
      <c r="A1052" t="str">
        <f>IF(ISBLANK('ENGAGEMENTS 2026'!C1053),"",IF('ENGAGEMENTS 2026'!C1053="DTSI","DCT",'ENGAGEMENTS 2026'!C1053))</f>
        <v/>
      </c>
      <c r="B1052" t="str">
        <f>IF(ISBLANK('ENGAGEMENTS 2026'!C1053),"",'ENGAGEMENTS 2026'!D1053)</f>
        <v/>
      </c>
      <c r="C1052" t="str">
        <f>IF(ISBLANK('ENGAGEMENTS 2026'!C1053),"",'ENGAGEMENTS 2026'!E1053)</f>
        <v/>
      </c>
      <c r="D1052" t="str">
        <f>IF(ISBLANK('ENGAGEMENTS 2026'!C1053),"",'ENGAGEMENTS 2026'!G1053)</f>
        <v/>
      </c>
      <c r="E1052" t="str">
        <f>IF(ISBLANK('ENGAGEMENTS 2026'!C1053),"",'ENGAGEMENTS 2026'!I1053)</f>
        <v/>
      </c>
      <c r="F1052" t="str">
        <f>IF(ISBLANK('ENGAGEMENTS 2026'!C1053),"",'ENGAGEMENTS 2026'!J1053)</f>
        <v/>
      </c>
      <c r="G1052" t="str">
        <f>IF(ISBLANK('ENGAGEMENTS 2026'!C1053),"",'ENGAGEMENTS 2026'!M1053)</f>
        <v/>
      </c>
      <c r="H1052" t="str">
        <f>IF(ISBLANK('ENGAGEMENTS 2026'!C1053),"",'ENGAGEMENTS 2026'!AF1053)</f>
        <v/>
      </c>
      <c r="I1052" t="str">
        <f>IF(ISBLANK('ENGAGEMENTS 2026'!C1053),"",'ENGAGEMENTS 2026'!H1053)</f>
        <v/>
      </c>
      <c r="J1052" s="72" t="str">
        <f>IF(ISBLANK('ENGAGEMENTS 2026'!C1053),"",IF(AND(OR($E1052="INFRUCTUEUX",$E1052="ANNULE"),$C1052="AOO-M"),'ENGAGEMENTS 2026'!P1053,IF($H1052="EN COURS DE PREENGAGEMENT",'ENGAGEMENTS 2026'!O1053,IF($H1052="PREENGAGE",IF($E1052="ATTRIBUE",'ENGAGEMENTS 2026'!AE1053,'ENGAGEMENTS 2026'!O1053),'ENGAGEMENTS 2026'!AE1053))))</f>
        <v/>
      </c>
      <c r="K1052" s="97" t="str">
        <f>IF(ISBLANK('ENGAGEMENTS 2026'!W1053),"",'ENGAGEMENTS 2026'!W1053)</f>
        <v/>
      </c>
      <c r="L1052" s="73" t="str">
        <f t="shared" ca="1" si="32"/>
        <v/>
      </c>
      <c r="M1052" t="str">
        <f t="shared" si="33"/>
        <v/>
      </c>
      <c r="N1052" t="str">
        <f>IF(ISBLANK('ENGAGEMENTS 2026'!C1053),"",'ENGAGEMENTS 2026'!L1053)</f>
        <v/>
      </c>
      <c r="O1052" t="str">
        <f>IF(ISBLANK('ENGAGEMENTS 2026'!C1053),"",'ENGAGEMENTS 2026'!M1053)</f>
        <v/>
      </c>
      <c r="P1052" t="str">
        <f>IF(ISBLANK('ENGAGEMENTS 2026'!C1053),"",'ENGAGEMENTS 2026'!K1053)</f>
        <v/>
      </c>
      <c r="Q1052" t="str">
        <f>IF($A1052="","",IF(OR($E1052="INFRUCTUEUX",$E1052="ANNULE"),$A1052&amp;"|"&amp;(COUNTIFS($A$2:$A1052,$A1052,$E$2:$E1052,"INFRUCTUEUX")+COUNTIFS($A$2:$A1052,$A1052,$E$2:$E1052,"ANNULE")),""))</f>
        <v/>
      </c>
    </row>
    <row r="1053" spans="1:17" x14ac:dyDescent="0.25">
      <c r="A1053" t="str">
        <f>IF(ISBLANK('ENGAGEMENTS 2026'!C1054),"",IF('ENGAGEMENTS 2026'!C1054="DTSI","DCT",'ENGAGEMENTS 2026'!C1054))</f>
        <v/>
      </c>
      <c r="B1053" t="str">
        <f>IF(ISBLANK('ENGAGEMENTS 2026'!C1054),"",'ENGAGEMENTS 2026'!D1054)</f>
        <v/>
      </c>
      <c r="C1053" t="str">
        <f>IF(ISBLANK('ENGAGEMENTS 2026'!C1054),"",'ENGAGEMENTS 2026'!E1054)</f>
        <v/>
      </c>
      <c r="D1053" t="str">
        <f>IF(ISBLANK('ENGAGEMENTS 2026'!C1054),"",'ENGAGEMENTS 2026'!G1054)</f>
        <v/>
      </c>
      <c r="E1053" t="str">
        <f>IF(ISBLANK('ENGAGEMENTS 2026'!C1054),"",'ENGAGEMENTS 2026'!I1054)</f>
        <v/>
      </c>
      <c r="F1053" t="str">
        <f>IF(ISBLANK('ENGAGEMENTS 2026'!C1054),"",'ENGAGEMENTS 2026'!J1054)</f>
        <v/>
      </c>
      <c r="G1053" t="str">
        <f>IF(ISBLANK('ENGAGEMENTS 2026'!C1054),"",'ENGAGEMENTS 2026'!M1054)</f>
        <v/>
      </c>
      <c r="H1053" t="str">
        <f>IF(ISBLANK('ENGAGEMENTS 2026'!C1054),"",'ENGAGEMENTS 2026'!AF1054)</f>
        <v/>
      </c>
      <c r="I1053" t="str">
        <f>IF(ISBLANK('ENGAGEMENTS 2026'!C1054),"",'ENGAGEMENTS 2026'!H1054)</f>
        <v/>
      </c>
      <c r="J1053" s="72" t="str">
        <f>IF(ISBLANK('ENGAGEMENTS 2026'!C1054),"",IF(AND(OR($E1053="INFRUCTUEUX",$E1053="ANNULE"),$C1053="AOO-M"),'ENGAGEMENTS 2026'!P1054,IF($H1053="EN COURS DE PREENGAGEMENT",'ENGAGEMENTS 2026'!O1054,IF($H1053="PREENGAGE",IF($E1053="ATTRIBUE",'ENGAGEMENTS 2026'!AE1054,'ENGAGEMENTS 2026'!O1054),'ENGAGEMENTS 2026'!AE1054))))</f>
        <v/>
      </c>
      <c r="K1053" s="97" t="str">
        <f>IF(ISBLANK('ENGAGEMENTS 2026'!W1054),"",'ENGAGEMENTS 2026'!W1054)</f>
        <v/>
      </c>
      <c r="L1053" s="73" t="str">
        <f t="shared" ca="1" si="32"/>
        <v/>
      </c>
      <c r="M1053" t="str">
        <f t="shared" si="33"/>
        <v/>
      </c>
      <c r="N1053" t="str">
        <f>IF(ISBLANK('ENGAGEMENTS 2026'!C1054),"",'ENGAGEMENTS 2026'!L1054)</f>
        <v/>
      </c>
      <c r="O1053" t="str">
        <f>IF(ISBLANK('ENGAGEMENTS 2026'!C1054),"",'ENGAGEMENTS 2026'!M1054)</f>
        <v/>
      </c>
      <c r="P1053" t="str">
        <f>IF(ISBLANK('ENGAGEMENTS 2026'!C1054),"",'ENGAGEMENTS 2026'!K1054)</f>
        <v/>
      </c>
      <c r="Q1053" t="str">
        <f>IF($A1053="","",IF(OR($E1053="INFRUCTUEUX",$E1053="ANNULE"),$A1053&amp;"|"&amp;(COUNTIFS($A$2:$A1053,$A1053,$E$2:$E1053,"INFRUCTUEUX")+COUNTIFS($A$2:$A1053,$A1053,$E$2:$E1053,"ANNULE")),""))</f>
        <v/>
      </c>
    </row>
    <row r="1054" spans="1:17" x14ac:dyDescent="0.25">
      <c r="A1054" t="str">
        <f>IF(ISBLANK('ENGAGEMENTS 2026'!C1055),"",IF('ENGAGEMENTS 2026'!C1055="DTSI","DCT",'ENGAGEMENTS 2026'!C1055))</f>
        <v/>
      </c>
      <c r="B1054" t="str">
        <f>IF(ISBLANK('ENGAGEMENTS 2026'!C1055),"",'ENGAGEMENTS 2026'!D1055)</f>
        <v/>
      </c>
      <c r="C1054" t="str">
        <f>IF(ISBLANK('ENGAGEMENTS 2026'!C1055),"",'ENGAGEMENTS 2026'!E1055)</f>
        <v/>
      </c>
      <c r="D1054" t="str">
        <f>IF(ISBLANK('ENGAGEMENTS 2026'!C1055),"",'ENGAGEMENTS 2026'!G1055)</f>
        <v/>
      </c>
      <c r="E1054" t="str">
        <f>IF(ISBLANK('ENGAGEMENTS 2026'!C1055),"",'ENGAGEMENTS 2026'!I1055)</f>
        <v/>
      </c>
      <c r="F1054" t="str">
        <f>IF(ISBLANK('ENGAGEMENTS 2026'!C1055),"",'ENGAGEMENTS 2026'!J1055)</f>
        <v/>
      </c>
      <c r="G1054" t="str">
        <f>IF(ISBLANK('ENGAGEMENTS 2026'!C1055),"",'ENGAGEMENTS 2026'!M1055)</f>
        <v/>
      </c>
      <c r="H1054" t="str">
        <f>IF(ISBLANK('ENGAGEMENTS 2026'!C1055),"",'ENGAGEMENTS 2026'!AF1055)</f>
        <v/>
      </c>
      <c r="I1054" t="str">
        <f>IF(ISBLANK('ENGAGEMENTS 2026'!C1055),"",'ENGAGEMENTS 2026'!H1055)</f>
        <v/>
      </c>
      <c r="J1054" s="72" t="str">
        <f>IF(ISBLANK('ENGAGEMENTS 2026'!C1055),"",IF(AND(OR($E1054="INFRUCTUEUX",$E1054="ANNULE"),$C1054="AOO-M"),'ENGAGEMENTS 2026'!P1055,IF($H1054="EN COURS DE PREENGAGEMENT",'ENGAGEMENTS 2026'!O1055,IF($H1054="PREENGAGE",IF($E1054="ATTRIBUE",'ENGAGEMENTS 2026'!AE1055,'ENGAGEMENTS 2026'!O1055),'ENGAGEMENTS 2026'!AE1055))))</f>
        <v/>
      </c>
      <c r="K1054" s="97" t="str">
        <f>IF(ISBLANK('ENGAGEMENTS 2026'!W1055),"",'ENGAGEMENTS 2026'!W1055)</f>
        <v/>
      </c>
      <c r="L1054" s="73" t="str">
        <f t="shared" ca="1" si="32"/>
        <v/>
      </c>
      <c r="M1054" t="str">
        <f t="shared" si="33"/>
        <v/>
      </c>
      <c r="N1054" t="str">
        <f>IF(ISBLANK('ENGAGEMENTS 2026'!C1055),"",'ENGAGEMENTS 2026'!L1055)</f>
        <v/>
      </c>
      <c r="O1054" t="str">
        <f>IF(ISBLANK('ENGAGEMENTS 2026'!C1055),"",'ENGAGEMENTS 2026'!M1055)</f>
        <v/>
      </c>
      <c r="P1054" t="str">
        <f>IF(ISBLANK('ENGAGEMENTS 2026'!C1055),"",'ENGAGEMENTS 2026'!K1055)</f>
        <v/>
      </c>
      <c r="Q1054" t="str">
        <f>IF($A1054="","",IF(OR($E1054="INFRUCTUEUX",$E1054="ANNULE"),$A1054&amp;"|"&amp;(COUNTIFS($A$2:$A1054,$A1054,$E$2:$E1054,"INFRUCTUEUX")+COUNTIFS($A$2:$A1054,$A1054,$E$2:$E1054,"ANNULE")),""))</f>
        <v/>
      </c>
    </row>
    <row r="1055" spans="1:17" x14ac:dyDescent="0.25">
      <c r="A1055" t="str">
        <f>IF(ISBLANK('ENGAGEMENTS 2026'!C1056),"",IF('ENGAGEMENTS 2026'!C1056="DTSI","DCT",'ENGAGEMENTS 2026'!C1056))</f>
        <v/>
      </c>
      <c r="B1055" t="str">
        <f>IF(ISBLANK('ENGAGEMENTS 2026'!C1056),"",'ENGAGEMENTS 2026'!D1056)</f>
        <v/>
      </c>
      <c r="C1055" t="str">
        <f>IF(ISBLANK('ENGAGEMENTS 2026'!C1056),"",'ENGAGEMENTS 2026'!E1056)</f>
        <v/>
      </c>
      <c r="D1055" t="str">
        <f>IF(ISBLANK('ENGAGEMENTS 2026'!C1056),"",'ENGAGEMENTS 2026'!G1056)</f>
        <v/>
      </c>
      <c r="E1055" t="str">
        <f>IF(ISBLANK('ENGAGEMENTS 2026'!C1056),"",'ENGAGEMENTS 2026'!I1056)</f>
        <v/>
      </c>
      <c r="F1055" t="str">
        <f>IF(ISBLANK('ENGAGEMENTS 2026'!C1056),"",'ENGAGEMENTS 2026'!J1056)</f>
        <v/>
      </c>
      <c r="G1055" t="str">
        <f>IF(ISBLANK('ENGAGEMENTS 2026'!C1056),"",'ENGAGEMENTS 2026'!M1056)</f>
        <v/>
      </c>
      <c r="H1055" t="str">
        <f>IF(ISBLANK('ENGAGEMENTS 2026'!C1056),"",'ENGAGEMENTS 2026'!AF1056)</f>
        <v/>
      </c>
      <c r="I1055" t="str">
        <f>IF(ISBLANK('ENGAGEMENTS 2026'!C1056),"",'ENGAGEMENTS 2026'!H1056)</f>
        <v/>
      </c>
      <c r="J1055" s="72" t="str">
        <f>IF(ISBLANK('ENGAGEMENTS 2026'!C1056),"",IF(AND(OR($E1055="INFRUCTUEUX",$E1055="ANNULE"),$C1055="AOO-M"),'ENGAGEMENTS 2026'!P1056,IF($H1055="EN COURS DE PREENGAGEMENT",'ENGAGEMENTS 2026'!O1056,IF($H1055="PREENGAGE",IF($E1055="ATTRIBUE",'ENGAGEMENTS 2026'!AE1056,'ENGAGEMENTS 2026'!O1056),'ENGAGEMENTS 2026'!AE1056))))</f>
        <v/>
      </c>
      <c r="K1055" s="97" t="str">
        <f>IF(ISBLANK('ENGAGEMENTS 2026'!W1056),"",'ENGAGEMENTS 2026'!W1056)</f>
        <v/>
      </c>
      <c r="L1055" s="73" t="str">
        <f t="shared" ca="1" si="32"/>
        <v/>
      </c>
      <c r="M1055" t="str">
        <f t="shared" si="33"/>
        <v/>
      </c>
      <c r="N1055" t="str">
        <f>IF(ISBLANK('ENGAGEMENTS 2026'!C1056),"",'ENGAGEMENTS 2026'!L1056)</f>
        <v/>
      </c>
      <c r="O1055" t="str">
        <f>IF(ISBLANK('ENGAGEMENTS 2026'!C1056),"",'ENGAGEMENTS 2026'!M1056)</f>
        <v/>
      </c>
      <c r="P1055" t="str">
        <f>IF(ISBLANK('ENGAGEMENTS 2026'!C1056),"",'ENGAGEMENTS 2026'!K1056)</f>
        <v/>
      </c>
      <c r="Q1055" t="str">
        <f>IF($A1055="","",IF(OR($E1055="INFRUCTUEUX",$E1055="ANNULE"),$A1055&amp;"|"&amp;(COUNTIFS($A$2:$A1055,$A1055,$E$2:$E1055,"INFRUCTUEUX")+COUNTIFS($A$2:$A1055,$A1055,$E$2:$E1055,"ANNULE")),""))</f>
        <v/>
      </c>
    </row>
    <row r="1056" spans="1:17" x14ac:dyDescent="0.25">
      <c r="A1056" t="str">
        <f>IF(ISBLANK('ENGAGEMENTS 2026'!C1057),"",IF('ENGAGEMENTS 2026'!C1057="DTSI","DCT",'ENGAGEMENTS 2026'!C1057))</f>
        <v/>
      </c>
      <c r="B1056" t="str">
        <f>IF(ISBLANK('ENGAGEMENTS 2026'!C1057),"",'ENGAGEMENTS 2026'!D1057)</f>
        <v/>
      </c>
      <c r="C1056" t="str">
        <f>IF(ISBLANK('ENGAGEMENTS 2026'!C1057),"",'ENGAGEMENTS 2026'!E1057)</f>
        <v/>
      </c>
      <c r="D1056" t="str">
        <f>IF(ISBLANK('ENGAGEMENTS 2026'!C1057),"",'ENGAGEMENTS 2026'!G1057)</f>
        <v/>
      </c>
      <c r="E1056" t="str">
        <f>IF(ISBLANK('ENGAGEMENTS 2026'!C1057),"",'ENGAGEMENTS 2026'!I1057)</f>
        <v/>
      </c>
      <c r="F1056" t="str">
        <f>IF(ISBLANK('ENGAGEMENTS 2026'!C1057),"",'ENGAGEMENTS 2026'!J1057)</f>
        <v/>
      </c>
      <c r="G1056" t="str">
        <f>IF(ISBLANK('ENGAGEMENTS 2026'!C1057),"",'ENGAGEMENTS 2026'!M1057)</f>
        <v/>
      </c>
      <c r="H1056" t="str">
        <f>IF(ISBLANK('ENGAGEMENTS 2026'!C1057),"",'ENGAGEMENTS 2026'!AF1057)</f>
        <v/>
      </c>
      <c r="I1056" t="str">
        <f>IF(ISBLANK('ENGAGEMENTS 2026'!C1057),"",'ENGAGEMENTS 2026'!H1057)</f>
        <v/>
      </c>
      <c r="J1056" s="72" t="str">
        <f>IF(ISBLANK('ENGAGEMENTS 2026'!C1057),"",IF(AND(OR($E1056="INFRUCTUEUX",$E1056="ANNULE"),$C1056="AOO-M"),'ENGAGEMENTS 2026'!P1057,IF($H1056="EN COURS DE PREENGAGEMENT",'ENGAGEMENTS 2026'!O1057,IF($H1056="PREENGAGE",IF($E1056="ATTRIBUE",'ENGAGEMENTS 2026'!AE1057,'ENGAGEMENTS 2026'!O1057),'ENGAGEMENTS 2026'!AE1057))))</f>
        <v/>
      </c>
      <c r="K1056" s="97" t="str">
        <f>IF(ISBLANK('ENGAGEMENTS 2026'!W1057),"",'ENGAGEMENTS 2026'!W1057)</f>
        <v/>
      </c>
      <c r="L1056" s="73" t="str">
        <f t="shared" ca="1" si="32"/>
        <v/>
      </c>
      <c r="M1056" t="str">
        <f t="shared" si="33"/>
        <v/>
      </c>
      <c r="N1056" t="str">
        <f>IF(ISBLANK('ENGAGEMENTS 2026'!C1057),"",'ENGAGEMENTS 2026'!L1057)</f>
        <v/>
      </c>
      <c r="O1056" t="str">
        <f>IF(ISBLANK('ENGAGEMENTS 2026'!C1057),"",'ENGAGEMENTS 2026'!M1057)</f>
        <v/>
      </c>
      <c r="P1056" t="str">
        <f>IF(ISBLANK('ENGAGEMENTS 2026'!C1057),"",'ENGAGEMENTS 2026'!K1057)</f>
        <v/>
      </c>
      <c r="Q1056" t="str">
        <f>IF($A1056="","",IF(OR($E1056="INFRUCTUEUX",$E1056="ANNULE"),$A1056&amp;"|"&amp;(COUNTIFS($A$2:$A1056,$A1056,$E$2:$E1056,"INFRUCTUEUX")+COUNTIFS($A$2:$A1056,$A1056,$E$2:$E1056,"ANNULE")),""))</f>
        <v/>
      </c>
    </row>
    <row r="1057" spans="1:17" x14ac:dyDescent="0.25">
      <c r="A1057" t="str">
        <f>IF(ISBLANK('ENGAGEMENTS 2026'!C1058),"",IF('ENGAGEMENTS 2026'!C1058="DTSI","DCT",'ENGAGEMENTS 2026'!C1058))</f>
        <v/>
      </c>
      <c r="B1057" t="str">
        <f>IF(ISBLANK('ENGAGEMENTS 2026'!C1058),"",'ENGAGEMENTS 2026'!D1058)</f>
        <v/>
      </c>
      <c r="C1057" t="str">
        <f>IF(ISBLANK('ENGAGEMENTS 2026'!C1058),"",'ENGAGEMENTS 2026'!E1058)</f>
        <v/>
      </c>
      <c r="D1057" t="str">
        <f>IF(ISBLANK('ENGAGEMENTS 2026'!C1058),"",'ENGAGEMENTS 2026'!G1058)</f>
        <v/>
      </c>
      <c r="E1057" t="str">
        <f>IF(ISBLANK('ENGAGEMENTS 2026'!C1058),"",'ENGAGEMENTS 2026'!I1058)</f>
        <v/>
      </c>
      <c r="F1057" t="str">
        <f>IF(ISBLANK('ENGAGEMENTS 2026'!C1058),"",'ENGAGEMENTS 2026'!J1058)</f>
        <v/>
      </c>
      <c r="G1057" t="str">
        <f>IF(ISBLANK('ENGAGEMENTS 2026'!C1058),"",'ENGAGEMENTS 2026'!M1058)</f>
        <v/>
      </c>
      <c r="H1057" t="str">
        <f>IF(ISBLANK('ENGAGEMENTS 2026'!C1058),"",'ENGAGEMENTS 2026'!AF1058)</f>
        <v/>
      </c>
      <c r="I1057" t="str">
        <f>IF(ISBLANK('ENGAGEMENTS 2026'!C1058),"",'ENGAGEMENTS 2026'!H1058)</f>
        <v/>
      </c>
      <c r="J1057" s="72" t="str">
        <f>IF(ISBLANK('ENGAGEMENTS 2026'!C1058),"",IF(AND(OR($E1057="INFRUCTUEUX",$E1057="ANNULE"),$C1057="AOO-M"),'ENGAGEMENTS 2026'!P1058,IF($H1057="EN COURS DE PREENGAGEMENT",'ENGAGEMENTS 2026'!O1058,IF($H1057="PREENGAGE",IF($E1057="ATTRIBUE",'ENGAGEMENTS 2026'!AE1058,'ENGAGEMENTS 2026'!O1058),'ENGAGEMENTS 2026'!AE1058))))</f>
        <v/>
      </c>
      <c r="K1057" s="97" t="str">
        <f>IF(ISBLANK('ENGAGEMENTS 2026'!W1058),"",'ENGAGEMENTS 2026'!W1058)</f>
        <v/>
      </c>
      <c r="L1057" s="73" t="str">
        <f t="shared" ca="1" si="32"/>
        <v/>
      </c>
      <c r="M1057" t="str">
        <f t="shared" si="33"/>
        <v/>
      </c>
      <c r="N1057" t="str">
        <f>IF(ISBLANK('ENGAGEMENTS 2026'!C1058),"",'ENGAGEMENTS 2026'!L1058)</f>
        <v/>
      </c>
      <c r="O1057" t="str">
        <f>IF(ISBLANK('ENGAGEMENTS 2026'!C1058),"",'ENGAGEMENTS 2026'!M1058)</f>
        <v/>
      </c>
      <c r="P1057" t="str">
        <f>IF(ISBLANK('ENGAGEMENTS 2026'!C1058),"",'ENGAGEMENTS 2026'!K1058)</f>
        <v/>
      </c>
      <c r="Q1057" t="str">
        <f>IF($A1057="","",IF(OR($E1057="INFRUCTUEUX",$E1057="ANNULE"),$A1057&amp;"|"&amp;(COUNTIFS($A$2:$A1057,$A1057,$E$2:$E1057,"INFRUCTUEUX")+COUNTIFS($A$2:$A1057,$A1057,$E$2:$E1057,"ANNULE")),""))</f>
        <v/>
      </c>
    </row>
    <row r="1058" spans="1:17" x14ac:dyDescent="0.25">
      <c r="A1058" t="str">
        <f>IF(ISBLANK('ENGAGEMENTS 2026'!C1059),"",IF('ENGAGEMENTS 2026'!C1059="DTSI","DCT",'ENGAGEMENTS 2026'!C1059))</f>
        <v/>
      </c>
      <c r="B1058" t="str">
        <f>IF(ISBLANK('ENGAGEMENTS 2026'!C1059),"",'ENGAGEMENTS 2026'!D1059)</f>
        <v/>
      </c>
      <c r="C1058" t="str">
        <f>IF(ISBLANK('ENGAGEMENTS 2026'!C1059),"",'ENGAGEMENTS 2026'!E1059)</f>
        <v/>
      </c>
      <c r="D1058" t="str">
        <f>IF(ISBLANK('ENGAGEMENTS 2026'!C1059),"",'ENGAGEMENTS 2026'!G1059)</f>
        <v/>
      </c>
      <c r="E1058" t="str">
        <f>IF(ISBLANK('ENGAGEMENTS 2026'!C1059),"",'ENGAGEMENTS 2026'!I1059)</f>
        <v/>
      </c>
      <c r="F1058" t="str">
        <f>IF(ISBLANK('ENGAGEMENTS 2026'!C1059),"",'ENGAGEMENTS 2026'!J1059)</f>
        <v/>
      </c>
      <c r="G1058" t="str">
        <f>IF(ISBLANK('ENGAGEMENTS 2026'!C1059),"",'ENGAGEMENTS 2026'!M1059)</f>
        <v/>
      </c>
      <c r="H1058" t="str">
        <f>IF(ISBLANK('ENGAGEMENTS 2026'!C1059),"",'ENGAGEMENTS 2026'!AF1059)</f>
        <v/>
      </c>
      <c r="I1058" t="str">
        <f>IF(ISBLANK('ENGAGEMENTS 2026'!C1059),"",'ENGAGEMENTS 2026'!H1059)</f>
        <v/>
      </c>
      <c r="J1058" s="72" t="str">
        <f>IF(ISBLANK('ENGAGEMENTS 2026'!C1059),"",IF(AND(OR($E1058="INFRUCTUEUX",$E1058="ANNULE"),$C1058="AOO-M"),'ENGAGEMENTS 2026'!P1059,IF($H1058="EN COURS DE PREENGAGEMENT",'ENGAGEMENTS 2026'!O1059,IF($H1058="PREENGAGE",IF($E1058="ATTRIBUE",'ENGAGEMENTS 2026'!AE1059,'ENGAGEMENTS 2026'!O1059),'ENGAGEMENTS 2026'!AE1059))))</f>
        <v/>
      </c>
      <c r="K1058" s="97" t="str">
        <f>IF(ISBLANK('ENGAGEMENTS 2026'!W1059),"",'ENGAGEMENTS 2026'!W1059)</f>
        <v/>
      </c>
      <c r="L1058" s="73" t="str">
        <f t="shared" ca="1" si="32"/>
        <v/>
      </c>
      <c r="M1058" t="str">
        <f t="shared" si="33"/>
        <v/>
      </c>
      <c r="N1058" t="str">
        <f>IF(ISBLANK('ENGAGEMENTS 2026'!C1059),"",'ENGAGEMENTS 2026'!L1059)</f>
        <v/>
      </c>
      <c r="O1058" t="str">
        <f>IF(ISBLANK('ENGAGEMENTS 2026'!C1059),"",'ENGAGEMENTS 2026'!M1059)</f>
        <v/>
      </c>
      <c r="P1058" t="str">
        <f>IF(ISBLANK('ENGAGEMENTS 2026'!C1059),"",'ENGAGEMENTS 2026'!K1059)</f>
        <v/>
      </c>
      <c r="Q1058" t="str">
        <f>IF($A1058="","",IF(OR($E1058="INFRUCTUEUX",$E1058="ANNULE"),$A1058&amp;"|"&amp;(COUNTIFS($A$2:$A1058,$A1058,$E$2:$E1058,"INFRUCTUEUX")+COUNTIFS($A$2:$A1058,$A1058,$E$2:$E1058,"ANNULE")),""))</f>
        <v/>
      </c>
    </row>
    <row r="1059" spans="1:17" x14ac:dyDescent="0.25">
      <c r="A1059" t="str">
        <f>IF(ISBLANK('ENGAGEMENTS 2026'!C1060),"",IF('ENGAGEMENTS 2026'!C1060="DTSI","DCT",'ENGAGEMENTS 2026'!C1060))</f>
        <v/>
      </c>
      <c r="B1059" t="str">
        <f>IF(ISBLANK('ENGAGEMENTS 2026'!C1060),"",'ENGAGEMENTS 2026'!D1060)</f>
        <v/>
      </c>
      <c r="C1059" t="str">
        <f>IF(ISBLANK('ENGAGEMENTS 2026'!C1060),"",'ENGAGEMENTS 2026'!E1060)</f>
        <v/>
      </c>
      <c r="D1059" t="str">
        <f>IF(ISBLANK('ENGAGEMENTS 2026'!C1060),"",'ENGAGEMENTS 2026'!G1060)</f>
        <v/>
      </c>
      <c r="E1059" t="str">
        <f>IF(ISBLANK('ENGAGEMENTS 2026'!C1060),"",'ENGAGEMENTS 2026'!I1060)</f>
        <v/>
      </c>
      <c r="F1059" t="str">
        <f>IF(ISBLANK('ENGAGEMENTS 2026'!C1060),"",'ENGAGEMENTS 2026'!J1060)</f>
        <v/>
      </c>
      <c r="G1059" t="str">
        <f>IF(ISBLANK('ENGAGEMENTS 2026'!C1060),"",'ENGAGEMENTS 2026'!M1060)</f>
        <v/>
      </c>
      <c r="H1059" t="str">
        <f>IF(ISBLANK('ENGAGEMENTS 2026'!C1060),"",'ENGAGEMENTS 2026'!AF1060)</f>
        <v/>
      </c>
      <c r="I1059" t="str">
        <f>IF(ISBLANK('ENGAGEMENTS 2026'!C1060),"",'ENGAGEMENTS 2026'!H1060)</f>
        <v/>
      </c>
      <c r="J1059" s="72" t="str">
        <f>IF(ISBLANK('ENGAGEMENTS 2026'!C1060),"",IF(AND(OR($E1059="INFRUCTUEUX",$E1059="ANNULE"),$C1059="AOO-M"),'ENGAGEMENTS 2026'!P1060,IF($H1059="EN COURS DE PREENGAGEMENT",'ENGAGEMENTS 2026'!O1060,IF($H1059="PREENGAGE",IF($E1059="ATTRIBUE",'ENGAGEMENTS 2026'!AE1060,'ENGAGEMENTS 2026'!O1060),'ENGAGEMENTS 2026'!AE1060))))</f>
        <v/>
      </c>
      <c r="K1059" s="97" t="str">
        <f>IF(ISBLANK('ENGAGEMENTS 2026'!W1060),"",'ENGAGEMENTS 2026'!W1060)</f>
        <v/>
      </c>
      <c r="L1059" s="73" t="str">
        <f t="shared" ca="1" si="32"/>
        <v/>
      </c>
      <c r="M1059" t="str">
        <f t="shared" si="33"/>
        <v/>
      </c>
      <c r="N1059" t="str">
        <f>IF(ISBLANK('ENGAGEMENTS 2026'!C1060),"",'ENGAGEMENTS 2026'!L1060)</f>
        <v/>
      </c>
      <c r="O1059" t="str">
        <f>IF(ISBLANK('ENGAGEMENTS 2026'!C1060),"",'ENGAGEMENTS 2026'!M1060)</f>
        <v/>
      </c>
      <c r="P1059" t="str">
        <f>IF(ISBLANK('ENGAGEMENTS 2026'!C1060),"",'ENGAGEMENTS 2026'!K1060)</f>
        <v/>
      </c>
      <c r="Q1059" t="str">
        <f>IF($A1059="","",IF(OR($E1059="INFRUCTUEUX",$E1059="ANNULE"),$A1059&amp;"|"&amp;(COUNTIFS($A$2:$A1059,$A1059,$E$2:$E1059,"INFRUCTUEUX")+COUNTIFS($A$2:$A1059,$A1059,$E$2:$E1059,"ANNULE")),""))</f>
        <v/>
      </c>
    </row>
    <row r="1060" spans="1:17" x14ac:dyDescent="0.25">
      <c r="A1060" t="str">
        <f>IF(ISBLANK('ENGAGEMENTS 2026'!C1061),"",IF('ENGAGEMENTS 2026'!C1061="DTSI","DCT",'ENGAGEMENTS 2026'!C1061))</f>
        <v/>
      </c>
      <c r="B1060" t="str">
        <f>IF(ISBLANK('ENGAGEMENTS 2026'!C1061),"",'ENGAGEMENTS 2026'!D1061)</f>
        <v/>
      </c>
      <c r="C1060" t="str">
        <f>IF(ISBLANK('ENGAGEMENTS 2026'!C1061),"",'ENGAGEMENTS 2026'!E1061)</f>
        <v/>
      </c>
      <c r="D1060" t="str">
        <f>IF(ISBLANK('ENGAGEMENTS 2026'!C1061),"",'ENGAGEMENTS 2026'!G1061)</f>
        <v/>
      </c>
      <c r="E1060" t="str">
        <f>IF(ISBLANK('ENGAGEMENTS 2026'!C1061),"",'ENGAGEMENTS 2026'!I1061)</f>
        <v/>
      </c>
      <c r="F1060" t="str">
        <f>IF(ISBLANK('ENGAGEMENTS 2026'!C1061),"",'ENGAGEMENTS 2026'!J1061)</f>
        <v/>
      </c>
      <c r="G1060" t="str">
        <f>IF(ISBLANK('ENGAGEMENTS 2026'!C1061),"",'ENGAGEMENTS 2026'!M1061)</f>
        <v/>
      </c>
      <c r="H1060" t="str">
        <f>IF(ISBLANK('ENGAGEMENTS 2026'!C1061),"",'ENGAGEMENTS 2026'!AF1061)</f>
        <v/>
      </c>
      <c r="I1060" t="str">
        <f>IF(ISBLANK('ENGAGEMENTS 2026'!C1061),"",'ENGAGEMENTS 2026'!H1061)</f>
        <v/>
      </c>
      <c r="J1060" s="72" t="str">
        <f>IF(ISBLANK('ENGAGEMENTS 2026'!C1061),"",IF(AND(OR($E1060="INFRUCTUEUX",$E1060="ANNULE"),$C1060="AOO-M"),'ENGAGEMENTS 2026'!P1061,IF($H1060="EN COURS DE PREENGAGEMENT",'ENGAGEMENTS 2026'!O1061,IF($H1060="PREENGAGE",IF($E1060="ATTRIBUE",'ENGAGEMENTS 2026'!AE1061,'ENGAGEMENTS 2026'!O1061),'ENGAGEMENTS 2026'!AE1061))))</f>
        <v/>
      </c>
      <c r="K1060" s="97" t="str">
        <f>IF(ISBLANK('ENGAGEMENTS 2026'!W1061),"",'ENGAGEMENTS 2026'!W1061)</f>
        <v/>
      </c>
      <c r="L1060" s="73" t="str">
        <f t="shared" ca="1" si="32"/>
        <v/>
      </c>
      <c r="M1060" t="str">
        <f t="shared" si="33"/>
        <v/>
      </c>
      <c r="N1060" t="str">
        <f>IF(ISBLANK('ENGAGEMENTS 2026'!C1061),"",'ENGAGEMENTS 2026'!L1061)</f>
        <v/>
      </c>
      <c r="O1060" t="str">
        <f>IF(ISBLANK('ENGAGEMENTS 2026'!C1061),"",'ENGAGEMENTS 2026'!M1061)</f>
        <v/>
      </c>
      <c r="P1060" t="str">
        <f>IF(ISBLANK('ENGAGEMENTS 2026'!C1061),"",'ENGAGEMENTS 2026'!K1061)</f>
        <v/>
      </c>
      <c r="Q1060" t="str">
        <f>IF($A1060="","",IF(OR($E1060="INFRUCTUEUX",$E1060="ANNULE"),$A1060&amp;"|"&amp;(COUNTIFS($A$2:$A1060,$A1060,$E$2:$E1060,"INFRUCTUEUX")+COUNTIFS($A$2:$A1060,$A1060,$E$2:$E1060,"ANNULE")),""))</f>
        <v/>
      </c>
    </row>
    <row r="1061" spans="1:17" x14ac:dyDescent="0.25">
      <c r="A1061" t="str">
        <f>IF(ISBLANK('ENGAGEMENTS 2026'!C1062),"",IF('ENGAGEMENTS 2026'!C1062="DTSI","DCT",'ENGAGEMENTS 2026'!C1062))</f>
        <v/>
      </c>
      <c r="B1061" t="str">
        <f>IF(ISBLANK('ENGAGEMENTS 2026'!C1062),"",'ENGAGEMENTS 2026'!D1062)</f>
        <v/>
      </c>
      <c r="C1061" t="str">
        <f>IF(ISBLANK('ENGAGEMENTS 2026'!C1062),"",'ENGAGEMENTS 2026'!E1062)</f>
        <v/>
      </c>
      <c r="D1061" t="str">
        <f>IF(ISBLANK('ENGAGEMENTS 2026'!C1062),"",'ENGAGEMENTS 2026'!G1062)</f>
        <v/>
      </c>
      <c r="E1061" t="str">
        <f>IF(ISBLANK('ENGAGEMENTS 2026'!C1062),"",'ENGAGEMENTS 2026'!I1062)</f>
        <v/>
      </c>
      <c r="F1061" t="str">
        <f>IF(ISBLANK('ENGAGEMENTS 2026'!C1062),"",'ENGAGEMENTS 2026'!J1062)</f>
        <v/>
      </c>
      <c r="G1061" t="str">
        <f>IF(ISBLANK('ENGAGEMENTS 2026'!C1062),"",'ENGAGEMENTS 2026'!M1062)</f>
        <v/>
      </c>
      <c r="H1061" t="str">
        <f>IF(ISBLANK('ENGAGEMENTS 2026'!C1062),"",'ENGAGEMENTS 2026'!AF1062)</f>
        <v/>
      </c>
      <c r="I1061" t="str">
        <f>IF(ISBLANK('ENGAGEMENTS 2026'!C1062),"",'ENGAGEMENTS 2026'!H1062)</f>
        <v/>
      </c>
      <c r="J1061" s="72" t="str">
        <f>IF(ISBLANK('ENGAGEMENTS 2026'!C1062),"",IF(AND(OR($E1061="INFRUCTUEUX",$E1061="ANNULE"),$C1061="AOO-M"),'ENGAGEMENTS 2026'!P1062,IF($H1061="EN COURS DE PREENGAGEMENT",'ENGAGEMENTS 2026'!O1062,IF($H1061="PREENGAGE",IF($E1061="ATTRIBUE",'ENGAGEMENTS 2026'!AE1062,'ENGAGEMENTS 2026'!O1062),'ENGAGEMENTS 2026'!AE1062))))</f>
        <v/>
      </c>
      <c r="K1061" s="97" t="str">
        <f>IF(ISBLANK('ENGAGEMENTS 2026'!W1062),"",'ENGAGEMENTS 2026'!W1062)</f>
        <v/>
      </c>
      <c r="L1061" s="73" t="str">
        <f t="shared" ca="1" si="32"/>
        <v/>
      </c>
      <c r="M1061" t="str">
        <f t="shared" si="33"/>
        <v/>
      </c>
      <c r="N1061" t="str">
        <f>IF(ISBLANK('ENGAGEMENTS 2026'!C1062),"",'ENGAGEMENTS 2026'!L1062)</f>
        <v/>
      </c>
      <c r="O1061" t="str">
        <f>IF(ISBLANK('ENGAGEMENTS 2026'!C1062),"",'ENGAGEMENTS 2026'!M1062)</f>
        <v/>
      </c>
      <c r="P1061" t="str">
        <f>IF(ISBLANK('ENGAGEMENTS 2026'!C1062),"",'ENGAGEMENTS 2026'!K1062)</f>
        <v/>
      </c>
      <c r="Q1061" t="str">
        <f>IF($A1061="","",IF(OR($E1061="INFRUCTUEUX",$E1061="ANNULE"),$A1061&amp;"|"&amp;(COUNTIFS($A$2:$A1061,$A1061,$E$2:$E1061,"INFRUCTUEUX")+COUNTIFS($A$2:$A1061,$A1061,$E$2:$E1061,"ANNULE")),""))</f>
        <v/>
      </c>
    </row>
    <row r="1062" spans="1:17" x14ac:dyDescent="0.25">
      <c r="A1062" t="str">
        <f>IF(ISBLANK('ENGAGEMENTS 2026'!C1063),"",IF('ENGAGEMENTS 2026'!C1063="DTSI","DCT",'ENGAGEMENTS 2026'!C1063))</f>
        <v/>
      </c>
      <c r="B1062" t="str">
        <f>IF(ISBLANK('ENGAGEMENTS 2026'!C1063),"",'ENGAGEMENTS 2026'!D1063)</f>
        <v/>
      </c>
      <c r="C1062" t="str">
        <f>IF(ISBLANK('ENGAGEMENTS 2026'!C1063),"",'ENGAGEMENTS 2026'!E1063)</f>
        <v/>
      </c>
      <c r="D1062" t="str">
        <f>IF(ISBLANK('ENGAGEMENTS 2026'!C1063),"",'ENGAGEMENTS 2026'!G1063)</f>
        <v/>
      </c>
      <c r="E1062" t="str">
        <f>IF(ISBLANK('ENGAGEMENTS 2026'!C1063),"",'ENGAGEMENTS 2026'!I1063)</f>
        <v/>
      </c>
      <c r="F1062" t="str">
        <f>IF(ISBLANK('ENGAGEMENTS 2026'!C1063),"",'ENGAGEMENTS 2026'!J1063)</f>
        <v/>
      </c>
      <c r="G1062" t="str">
        <f>IF(ISBLANK('ENGAGEMENTS 2026'!C1063),"",'ENGAGEMENTS 2026'!M1063)</f>
        <v/>
      </c>
      <c r="H1062" t="str">
        <f>IF(ISBLANK('ENGAGEMENTS 2026'!C1063),"",'ENGAGEMENTS 2026'!AF1063)</f>
        <v/>
      </c>
      <c r="I1062" t="str">
        <f>IF(ISBLANK('ENGAGEMENTS 2026'!C1063),"",'ENGAGEMENTS 2026'!H1063)</f>
        <v/>
      </c>
      <c r="J1062" s="72" t="str">
        <f>IF(ISBLANK('ENGAGEMENTS 2026'!C1063),"",IF(AND(OR($E1062="INFRUCTUEUX",$E1062="ANNULE"),$C1062="AOO-M"),'ENGAGEMENTS 2026'!P1063,IF($H1062="EN COURS DE PREENGAGEMENT",'ENGAGEMENTS 2026'!O1063,IF($H1062="PREENGAGE",IF($E1062="ATTRIBUE",'ENGAGEMENTS 2026'!AE1063,'ENGAGEMENTS 2026'!O1063),'ENGAGEMENTS 2026'!AE1063))))</f>
        <v/>
      </c>
      <c r="K1062" s="97" t="str">
        <f>IF(ISBLANK('ENGAGEMENTS 2026'!W1063),"",'ENGAGEMENTS 2026'!W1063)</f>
        <v/>
      </c>
      <c r="L1062" s="73" t="str">
        <f t="shared" ca="1" si="32"/>
        <v/>
      </c>
      <c r="M1062" t="str">
        <f t="shared" si="33"/>
        <v/>
      </c>
      <c r="N1062" t="str">
        <f>IF(ISBLANK('ENGAGEMENTS 2026'!C1063),"",'ENGAGEMENTS 2026'!L1063)</f>
        <v/>
      </c>
      <c r="O1062" t="str">
        <f>IF(ISBLANK('ENGAGEMENTS 2026'!C1063),"",'ENGAGEMENTS 2026'!M1063)</f>
        <v/>
      </c>
      <c r="P1062" t="str">
        <f>IF(ISBLANK('ENGAGEMENTS 2026'!C1063),"",'ENGAGEMENTS 2026'!K1063)</f>
        <v/>
      </c>
      <c r="Q1062" t="str">
        <f>IF($A1062="","",IF(OR($E1062="INFRUCTUEUX",$E1062="ANNULE"),$A1062&amp;"|"&amp;(COUNTIFS($A$2:$A1062,$A1062,$E$2:$E1062,"INFRUCTUEUX")+COUNTIFS($A$2:$A1062,$A1062,$E$2:$E1062,"ANNULE")),""))</f>
        <v/>
      </c>
    </row>
    <row r="1063" spans="1:17" x14ac:dyDescent="0.25">
      <c r="A1063" t="str">
        <f>IF(ISBLANK('ENGAGEMENTS 2026'!C1064),"",IF('ENGAGEMENTS 2026'!C1064="DTSI","DCT",'ENGAGEMENTS 2026'!C1064))</f>
        <v/>
      </c>
      <c r="B1063" t="str">
        <f>IF(ISBLANK('ENGAGEMENTS 2026'!C1064),"",'ENGAGEMENTS 2026'!D1064)</f>
        <v/>
      </c>
      <c r="C1063" t="str">
        <f>IF(ISBLANK('ENGAGEMENTS 2026'!C1064),"",'ENGAGEMENTS 2026'!E1064)</f>
        <v/>
      </c>
      <c r="D1063" t="str">
        <f>IF(ISBLANK('ENGAGEMENTS 2026'!C1064),"",'ENGAGEMENTS 2026'!G1064)</f>
        <v/>
      </c>
      <c r="E1063" t="str">
        <f>IF(ISBLANK('ENGAGEMENTS 2026'!C1064),"",'ENGAGEMENTS 2026'!I1064)</f>
        <v/>
      </c>
      <c r="F1063" t="str">
        <f>IF(ISBLANK('ENGAGEMENTS 2026'!C1064),"",'ENGAGEMENTS 2026'!J1064)</f>
        <v/>
      </c>
      <c r="G1063" t="str">
        <f>IF(ISBLANK('ENGAGEMENTS 2026'!C1064),"",'ENGAGEMENTS 2026'!M1064)</f>
        <v/>
      </c>
      <c r="H1063" t="str">
        <f>IF(ISBLANK('ENGAGEMENTS 2026'!C1064),"",'ENGAGEMENTS 2026'!AF1064)</f>
        <v/>
      </c>
      <c r="I1063" t="str">
        <f>IF(ISBLANK('ENGAGEMENTS 2026'!C1064),"",'ENGAGEMENTS 2026'!H1064)</f>
        <v/>
      </c>
      <c r="J1063" s="72" t="str">
        <f>IF(ISBLANK('ENGAGEMENTS 2026'!C1064),"",IF(AND(OR($E1063="INFRUCTUEUX",$E1063="ANNULE"),$C1063="AOO-M"),'ENGAGEMENTS 2026'!P1064,IF($H1063="EN COURS DE PREENGAGEMENT",'ENGAGEMENTS 2026'!O1064,IF($H1063="PREENGAGE",IF($E1063="ATTRIBUE",'ENGAGEMENTS 2026'!AE1064,'ENGAGEMENTS 2026'!O1064),'ENGAGEMENTS 2026'!AE1064))))</f>
        <v/>
      </c>
      <c r="K1063" s="97" t="str">
        <f>IF(ISBLANK('ENGAGEMENTS 2026'!W1064),"",'ENGAGEMENTS 2026'!W1064)</f>
        <v/>
      </c>
      <c r="L1063" s="73" t="str">
        <f t="shared" ca="1" si="32"/>
        <v/>
      </c>
      <c r="M1063" t="str">
        <f t="shared" si="33"/>
        <v/>
      </c>
      <c r="N1063" t="str">
        <f>IF(ISBLANK('ENGAGEMENTS 2026'!C1064),"",'ENGAGEMENTS 2026'!L1064)</f>
        <v/>
      </c>
      <c r="O1063" t="str">
        <f>IF(ISBLANK('ENGAGEMENTS 2026'!C1064),"",'ENGAGEMENTS 2026'!M1064)</f>
        <v/>
      </c>
      <c r="P1063" t="str">
        <f>IF(ISBLANK('ENGAGEMENTS 2026'!C1064),"",'ENGAGEMENTS 2026'!K1064)</f>
        <v/>
      </c>
      <c r="Q1063" t="str">
        <f>IF($A1063="","",IF(OR($E1063="INFRUCTUEUX",$E1063="ANNULE"),$A1063&amp;"|"&amp;(COUNTIFS($A$2:$A1063,$A1063,$E$2:$E1063,"INFRUCTUEUX")+COUNTIFS($A$2:$A1063,$A1063,$E$2:$E1063,"ANNULE")),""))</f>
        <v/>
      </c>
    </row>
    <row r="1064" spans="1:17" x14ac:dyDescent="0.25">
      <c r="A1064" t="str">
        <f>IF(ISBLANK('ENGAGEMENTS 2026'!C1065),"",IF('ENGAGEMENTS 2026'!C1065="DTSI","DCT",'ENGAGEMENTS 2026'!C1065))</f>
        <v/>
      </c>
      <c r="B1064" t="str">
        <f>IF(ISBLANK('ENGAGEMENTS 2026'!C1065),"",'ENGAGEMENTS 2026'!D1065)</f>
        <v/>
      </c>
      <c r="C1064" t="str">
        <f>IF(ISBLANK('ENGAGEMENTS 2026'!C1065),"",'ENGAGEMENTS 2026'!E1065)</f>
        <v/>
      </c>
      <c r="D1064" t="str">
        <f>IF(ISBLANK('ENGAGEMENTS 2026'!C1065),"",'ENGAGEMENTS 2026'!G1065)</f>
        <v/>
      </c>
      <c r="E1064" t="str">
        <f>IF(ISBLANK('ENGAGEMENTS 2026'!C1065),"",'ENGAGEMENTS 2026'!I1065)</f>
        <v/>
      </c>
      <c r="F1064" t="str">
        <f>IF(ISBLANK('ENGAGEMENTS 2026'!C1065),"",'ENGAGEMENTS 2026'!J1065)</f>
        <v/>
      </c>
      <c r="G1064" t="str">
        <f>IF(ISBLANK('ENGAGEMENTS 2026'!C1065),"",'ENGAGEMENTS 2026'!M1065)</f>
        <v/>
      </c>
      <c r="H1064" t="str">
        <f>IF(ISBLANK('ENGAGEMENTS 2026'!C1065),"",'ENGAGEMENTS 2026'!AF1065)</f>
        <v/>
      </c>
      <c r="I1064" t="str">
        <f>IF(ISBLANK('ENGAGEMENTS 2026'!C1065),"",'ENGAGEMENTS 2026'!H1065)</f>
        <v/>
      </c>
      <c r="J1064" s="72" t="str">
        <f>IF(ISBLANK('ENGAGEMENTS 2026'!C1065),"",IF(AND(OR($E1064="INFRUCTUEUX",$E1064="ANNULE"),$C1064="AOO-M"),'ENGAGEMENTS 2026'!P1065,IF($H1064="EN COURS DE PREENGAGEMENT",'ENGAGEMENTS 2026'!O1065,IF($H1064="PREENGAGE",IF($E1064="ATTRIBUE",'ENGAGEMENTS 2026'!AE1065,'ENGAGEMENTS 2026'!O1065),'ENGAGEMENTS 2026'!AE1065))))</f>
        <v/>
      </c>
      <c r="K1064" s="97" t="str">
        <f>IF(ISBLANK('ENGAGEMENTS 2026'!W1065),"",'ENGAGEMENTS 2026'!W1065)</f>
        <v/>
      </c>
      <c r="L1064" s="73" t="str">
        <f t="shared" ca="1" si="32"/>
        <v/>
      </c>
      <c r="M1064" t="str">
        <f t="shared" si="33"/>
        <v/>
      </c>
      <c r="N1064" t="str">
        <f>IF(ISBLANK('ENGAGEMENTS 2026'!C1065),"",'ENGAGEMENTS 2026'!L1065)</f>
        <v/>
      </c>
      <c r="O1064" t="str">
        <f>IF(ISBLANK('ENGAGEMENTS 2026'!C1065),"",'ENGAGEMENTS 2026'!M1065)</f>
        <v/>
      </c>
      <c r="P1064" t="str">
        <f>IF(ISBLANK('ENGAGEMENTS 2026'!C1065),"",'ENGAGEMENTS 2026'!K1065)</f>
        <v/>
      </c>
      <c r="Q1064" t="str">
        <f>IF($A1064="","",IF(OR($E1064="INFRUCTUEUX",$E1064="ANNULE"),$A1064&amp;"|"&amp;(COUNTIFS($A$2:$A1064,$A1064,$E$2:$E1064,"INFRUCTUEUX")+COUNTIFS($A$2:$A1064,$A1064,$E$2:$E1064,"ANNULE")),""))</f>
        <v/>
      </c>
    </row>
    <row r="1065" spans="1:17" x14ac:dyDescent="0.25">
      <c r="A1065" t="str">
        <f>IF(ISBLANK('ENGAGEMENTS 2026'!C1066),"",IF('ENGAGEMENTS 2026'!C1066="DTSI","DCT",'ENGAGEMENTS 2026'!C1066))</f>
        <v/>
      </c>
      <c r="B1065" t="str">
        <f>IF(ISBLANK('ENGAGEMENTS 2026'!C1066),"",'ENGAGEMENTS 2026'!D1066)</f>
        <v/>
      </c>
      <c r="C1065" t="str">
        <f>IF(ISBLANK('ENGAGEMENTS 2026'!C1066),"",'ENGAGEMENTS 2026'!E1066)</f>
        <v/>
      </c>
      <c r="D1065" t="str">
        <f>IF(ISBLANK('ENGAGEMENTS 2026'!C1066),"",'ENGAGEMENTS 2026'!G1066)</f>
        <v/>
      </c>
      <c r="E1065" t="str">
        <f>IF(ISBLANK('ENGAGEMENTS 2026'!C1066),"",'ENGAGEMENTS 2026'!I1066)</f>
        <v/>
      </c>
      <c r="F1065" t="str">
        <f>IF(ISBLANK('ENGAGEMENTS 2026'!C1066),"",'ENGAGEMENTS 2026'!J1066)</f>
        <v/>
      </c>
      <c r="G1065" t="str">
        <f>IF(ISBLANK('ENGAGEMENTS 2026'!C1066),"",'ENGAGEMENTS 2026'!M1066)</f>
        <v/>
      </c>
      <c r="H1065" t="str">
        <f>IF(ISBLANK('ENGAGEMENTS 2026'!C1066),"",'ENGAGEMENTS 2026'!AF1066)</f>
        <v/>
      </c>
      <c r="I1065" t="str">
        <f>IF(ISBLANK('ENGAGEMENTS 2026'!C1066),"",'ENGAGEMENTS 2026'!H1066)</f>
        <v/>
      </c>
      <c r="J1065" s="72" t="str">
        <f>IF(ISBLANK('ENGAGEMENTS 2026'!C1066),"",IF(AND(OR($E1065="INFRUCTUEUX",$E1065="ANNULE"),$C1065="AOO-M"),'ENGAGEMENTS 2026'!P1066,IF($H1065="EN COURS DE PREENGAGEMENT",'ENGAGEMENTS 2026'!O1066,IF($H1065="PREENGAGE",IF($E1065="ATTRIBUE",'ENGAGEMENTS 2026'!AE1066,'ENGAGEMENTS 2026'!O1066),'ENGAGEMENTS 2026'!AE1066))))</f>
        <v/>
      </c>
      <c r="K1065" s="97" t="str">
        <f>IF(ISBLANK('ENGAGEMENTS 2026'!W1066),"",'ENGAGEMENTS 2026'!W1066)</f>
        <v/>
      </c>
      <c r="L1065" s="73" t="str">
        <f t="shared" ca="1" si="32"/>
        <v/>
      </c>
      <c r="M1065" t="str">
        <f t="shared" si="33"/>
        <v/>
      </c>
      <c r="N1065" t="str">
        <f>IF(ISBLANK('ENGAGEMENTS 2026'!C1066),"",'ENGAGEMENTS 2026'!L1066)</f>
        <v/>
      </c>
      <c r="O1065" t="str">
        <f>IF(ISBLANK('ENGAGEMENTS 2026'!C1066),"",'ENGAGEMENTS 2026'!M1066)</f>
        <v/>
      </c>
      <c r="P1065" t="str">
        <f>IF(ISBLANK('ENGAGEMENTS 2026'!C1066),"",'ENGAGEMENTS 2026'!K1066)</f>
        <v/>
      </c>
      <c r="Q1065" t="str">
        <f>IF($A1065="","",IF(OR($E1065="INFRUCTUEUX",$E1065="ANNULE"),$A1065&amp;"|"&amp;(COUNTIFS($A$2:$A1065,$A1065,$E$2:$E1065,"INFRUCTUEUX")+COUNTIFS($A$2:$A1065,$A1065,$E$2:$E1065,"ANNULE")),""))</f>
        <v/>
      </c>
    </row>
    <row r="1066" spans="1:17" x14ac:dyDescent="0.25">
      <c r="A1066" t="str">
        <f>IF(ISBLANK('ENGAGEMENTS 2026'!C1067),"",IF('ENGAGEMENTS 2026'!C1067="DTSI","DCT",'ENGAGEMENTS 2026'!C1067))</f>
        <v/>
      </c>
      <c r="B1066" t="str">
        <f>IF(ISBLANK('ENGAGEMENTS 2026'!C1067),"",'ENGAGEMENTS 2026'!D1067)</f>
        <v/>
      </c>
      <c r="C1066" t="str">
        <f>IF(ISBLANK('ENGAGEMENTS 2026'!C1067),"",'ENGAGEMENTS 2026'!E1067)</f>
        <v/>
      </c>
      <c r="D1066" t="str">
        <f>IF(ISBLANK('ENGAGEMENTS 2026'!C1067),"",'ENGAGEMENTS 2026'!G1067)</f>
        <v/>
      </c>
      <c r="E1066" t="str">
        <f>IF(ISBLANK('ENGAGEMENTS 2026'!C1067),"",'ENGAGEMENTS 2026'!I1067)</f>
        <v/>
      </c>
      <c r="F1066" t="str">
        <f>IF(ISBLANK('ENGAGEMENTS 2026'!C1067),"",'ENGAGEMENTS 2026'!J1067)</f>
        <v/>
      </c>
      <c r="G1066" t="str">
        <f>IF(ISBLANK('ENGAGEMENTS 2026'!C1067),"",'ENGAGEMENTS 2026'!M1067)</f>
        <v/>
      </c>
      <c r="H1066" t="str">
        <f>IF(ISBLANK('ENGAGEMENTS 2026'!C1067),"",'ENGAGEMENTS 2026'!AF1067)</f>
        <v/>
      </c>
      <c r="I1066" t="str">
        <f>IF(ISBLANK('ENGAGEMENTS 2026'!C1067),"",'ENGAGEMENTS 2026'!H1067)</f>
        <v/>
      </c>
      <c r="J1066" s="72" t="str">
        <f>IF(ISBLANK('ENGAGEMENTS 2026'!C1067),"",IF(AND(OR($E1066="INFRUCTUEUX",$E1066="ANNULE"),$C1066="AOO-M"),'ENGAGEMENTS 2026'!P1067,IF($H1066="EN COURS DE PREENGAGEMENT",'ENGAGEMENTS 2026'!O1067,IF($H1066="PREENGAGE",IF($E1066="ATTRIBUE",'ENGAGEMENTS 2026'!AE1067,'ENGAGEMENTS 2026'!O1067),'ENGAGEMENTS 2026'!AE1067))))</f>
        <v/>
      </c>
      <c r="K1066" s="97" t="str">
        <f>IF(ISBLANK('ENGAGEMENTS 2026'!W1067),"",'ENGAGEMENTS 2026'!W1067)</f>
        <v/>
      </c>
      <c r="L1066" s="73" t="str">
        <f t="shared" ca="1" si="32"/>
        <v/>
      </c>
      <c r="M1066" t="str">
        <f t="shared" si="33"/>
        <v/>
      </c>
      <c r="N1066" t="str">
        <f>IF(ISBLANK('ENGAGEMENTS 2026'!C1067),"",'ENGAGEMENTS 2026'!L1067)</f>
        <v/>
      </c>
      <c r="O1066" t="str">
        <f>IF(ISBLANK('ENGAGEMENTS 2026'!C1067),"",'ENGAGEMENTS 2026'!M1067)</f>
        <v/>
      </c>
      <c r="P1066" t="str">
        <f>IF(ISBLANK('ENGAGEMENTS 2026'!C1067),"",'ENGAGEMENTS 2026'!K1067)</f>
        <v/>
      </c>
      <c r="Q1066" t="str">
        <f>IF($A1066="","",IF(OR($E1066="INFRUCTUEUX",$E1066="ANNULE"),$A1066&amp;"|"&amp;(COUNTIFS($A$2:$A1066,$A1066,$E$2:$E1066,"INFRUCTUEUX")+COUNTIFS($A$2:$A1066,$A1066,$E$2:$E1066,"ANNULE")),""))</f>
        <v/>
      </c>
    </row>
    <row r="1067" spans="1:17" x14ac:dyDescent="0.25">
      <c r="A1067" t="str">
        <f>IF(ISBLANK('ENGAGEMENTS 2026'!C1068),"",IF('ENGAGEMENTS 2026'!C1068="DTSI","DCT",'ENGAGEMENTS 2026'!C1068))</f>
        <v/>
      </c>
      <c r="B1067" t="str">
        <f>IF(ISBLANK('ENGAGEMENTS 2026'!C1068),"",'ENGAGEMENTS 2026'!D1068)</f>
        <v/>
      </c>
      <c r="C1067" t="str">
        <f>IF(ISBLANK('ENGAGEMENTS 2026'!C1068),"",'ENGAGEMENTS 2026'!E1068)</f>
        <v/>
      </c>
      <c r="D1067" t="str">
        <f>IF(ISBLANK('ENGAGEMENTS 2026'!C1068),"",'ENGAGEMENTS 2026'!G1068)</f>
        <v/>
      </c>
      <c r="E1067" t="str">
        <f>IF(ISBLANK('ENGAGEMENTS 2026'!C1068),"",'ENGAGEMENTS 2026'!I1068)</f>
        <v/>
      </c>
      <c r="F1067" t="str">
        <f>IF(ISBLANK('ENGAGEMENTS 2026'!C1068),"",'ENGAGEMENTS 2026'!J1068)</f>
        <v/>
      </c>
      <c r="G1067" t="str">
        <f>IF(ISBLANK('ENGAGEMENTS 2026'!C1068),"",'ENGAGEMENTS 2026'!M1068)</f>
        <v/>
      </c>
      <c r="H1067" t="str">
        <f>IF(ISBLANK('ENGAGEMENTS 2026'!C1068),"",'ENGAGEMENTS 2026'!AF1068)</f>
        <v/>
      </c>
      <c r="I1067" t="str">
        <f>IF(ISBLANK('ENGAGEMENTS 2026'!C1068),"",'ENGAGEMENTS 2026'!H1068)</f>
        <v/>
      </c>
      <c r="J1067" s="72" t="str">
        <f>IF(ISBLANK('ENGAGEMENTS 2026'!C1068),"",IF(AND(OR($E1067="INFRUCTUEUX",$E1067="ANNULE"),$C1067="AOO-M"),'ENGAGEMENTS 2026'!P1068,IF($H1067="EN COURS DE PREENGAGEMENT",'ENGAGEMENTS 2026'!O1068,IF($H1067="PREENGAGE",IF($E1067="ATTRIBUE",'ENGAGEMENTS 2026'!AE1068,'ENGAGEMENTS 2026'!O1068),'ENGAGEMENTS 2026'!AE1068))))</f>
        <v/>
      </c>
      <c r="K1067" s="97" t="str">
        <f>IF(ISBLANK('ENGAGEMENTS 2026'!W1068),"",'ENGAGEMENTS 2026'!W1068)</f>
        <v/>
      </c>
      <c r="L1067" s="73" t="str">
        <f t="shared" ca="1" si="32"/>
        <v/>
      </c>
      <c r="M1067" t="str">
        <f t="shared" si="33"/>
        <v/>
      </c>
      <c r="N1067" t="str">
        <f>IF(ISBLANK('ENGAGEMENTS 2026'!C1068),"",'ENGAGEMENTS 2026'!L1068)</f>
        <v/>
      </c>
      <c r="O1067" t="str">
        <f>IF(ISBLANK('ENGAGEMENTS 2026'!C1068),"",'ENGAGEMENTS 2026'!M1068)</f>
        <v/>
      </c>
      <c r="P1067" t="str">
        <f>IF(ISBLANK('ENGAGEMENTS 2026'!C1068),"",'ENGAGEMENTS 2026'!K1068)</f>
        <v/>
      </c>
      <c r="Q1067" t="str">
        <f>IF($A1067="","",IF(OR($E1067="INFRUCTUEUX",$E1067="ANNULE"),$A1067&amp;"|"&amp;(COUNTIFS($A$2:$A1067,$A1067,$E$2:$E1067,"INFRUCTUEUX")+COUNTIFS($A$2:$A1067,$A1067,$E$2:$E1067,"ANNULE")),""))</f>
        <v/>
      </c>
    </row>
    <row r="1068" spans="1:17" x14ac:dyDescent="0.25">
      <c r="A1068" t="str">
        <f>IF(ISBLANK('ENGAGEMENTS 2026'!C1069),"",IF('ENGAGEMENTS 2026'!C1069="DTSI","DCT",'ENGAGEMENTS 2026'!C1069))</f>
        <v/>
      </c>
      <c r="B1068" t="str">
        <f>IF(ISBLANK('ENGAGEMENTS 2026'!C1069),"",'ENGAGEMENTS 2026'!D1069)</f>
        <v/>
      </c>
      <c r="C1068" t="str">
        <f>IF(ISBLANK('ENGAGEMENTS 2026'!C1069),"",'ENGAGEMENTS 2026'!E1069)</f>
        <v/>
      </c>
      <c r="D1068" t="str">
        <f>IF(ISBLANK('ENGAGEMENTS 2026'!C1069),"",'ENGAGEMENTS 2026'!G1069)</f>
        <v/>
      </c>
      <c r="E1068" t="str">
        <f>IF(ISBLANK('ENGAGEMENTS 2026'!C1069),"",'ENGAGEMENTS 2026'!I1069)</f>
        <v/>
      </c>
      <c r="F1068" t="str">
        <f>IF(ISBLANK('ENGAGEMENTS 2026'!C1069),"",'ENGAGEMENTS 2026'!J1069)</f>
        <v/>
      </c>
      <c r="G1068" t="str">
        <f>IF(ISBLANK('ENGAGEMENTS 2026'!C1069),"",'ENGAGEMENTS 2026'!M1069)</f>
        <v/>
      </c>
      <c r="H1068" t="str">
        <f>IF(ISBLANK('ENGAGEMENTS 2026'!C1069),"",'ENGAGEMENTS 2026'!AF1069)</f>
        <v/>
      </c>
      <c r="I1068" t="str">
        <f>IF(ISBLANK('ENGAGEMENTS 2026'!C1069),"",'ENGAGEMENTS 2026'!H1069)</f>
        <v/>
      </c>
      <c r="J1068" s="72" t="str">
        <f>IF(ISBLANK('ENGAGEMENTS 2026'!C1069),"",IF(AND(OR($E1068="INFRUCTUEUX",$E1068="ANNULE"),$C1068="AOO-M"),'ENGAGEMENTS 2026'!P1069,IF($H1068="EN COURS DE PREENGAGEMENT",'ENGAGEMENTS 2026'!O1069,IF($H1068="PREENGAGE",IF($E1068="ATTRIBUE",'ENGAGEMENTS 2026'!AE1069,'ENGAGEMENTS 2026'!O1069),'ENGAGEMENTS 2026'!AE1069))))</f>
        <v/>
      </c>
      <c r="K1068" s="97" t="str">
        <f>IF(ISBLANK('ENGAGEMENTS 2026'!W1069),"",'ENGAGEMENTS 2026'!W1069)</f>
        <v/>
      </c>
      <c r="L1068" s="73" t="str">
        <f t="shared" ca="1" si="32"/>
        <v/>
      </c>
      <c r="M1068" t="str">
        <f t="shared" si="33"/>
        <v/>
      </c>
      <c r="N1068" t="str">
        <f>IF(ISBLANK('ENGAGEMENTS 2026'!C1069),"",'ENGAGEMENTS 2026'!L1069)</f>
        <v/>
      </c>
      <c r="O1068" t="str">
        <f>IF(ISBLANK('ENGAGEMENTS 2026'!C1069),"",'ENGAGEMENTS 2026'!M1069)</f>
        <v/>
      </c>
      <c r="P1068" t="str">
        <f>IF(ISBLANK('ENGAGEMENTS 2026'!C1069),"",'ENGAGEMENTS 2026'!K1069)</f>
        <v/>
      </c>
      <c r="Q1068" t="str">
        <f>IF($A1068="","",IF(OR($E1068="INFRUCTUEUX",$E1068="ANNULE"),$A1068&amp;"|"&amp;(COUNTIFS($A$2:$A1068,$A1068,$E$2:$E1068,"INFRUCTUEUX")+COUNTIFS($A$2:$A1068,$A1068,$E$2:$E1068,"ANNULE")),""))</f>
        <v/>
      </c>
    </row>
    <row r="1069" spans="1:17" x14ac:dyDescent="0.25">
      <c r="A1069" t="str">
        <f>IF(ISBLANK('ENGAGEMENTS 2026'!C1070),"",IF('ENGAGEMENTS 2026'!C1070="DTSI","DCT",'ENGAGEMENTS 2026'!C1070))</f>
        <v/>
      </c>
      <c r="B1069" t="str">
        <f>IF(ISBLANK('ENGAGEMENTS 2026'!C1070),"",'ENGAGEMENTS 2026'!D1070)</f>
        <v/>
      </c>
      <c r="C1069" t="str">
        <f>IF(ISBLANK('ENGAGEMENTS 2026'!C1070),"",'ENGAGEMENTS 2026'!E1070)</f>
        <v/>
      </c>
      <c r="D1069" t="str">
        <f>IF(ISBLANK('ENGAGEMENTS 2026'!C1070),"",'ENGAGEMENTS 2026'!G1070)</f>
        <v/>
      </c>
      <c r="E1069" t="str">
        <f>IF(ISBLANK('ENGAGEMENTS 2026'!C1070),"",'ENGAGEMENTS 2026'!I1070)</f>
        <v/>
      </c>
      <c r="F1069" t="str">
        <f>IF(ISBLANK('ENGAGEMENTS 2026'!C1070),"",'ENGAGEMENTS 2026'!J1070)</f>
        <v/>
      </c>
      <c r="G1069" t="str">
        <f>IF(ISBLANK('ENGAGEMENTS 2026'!C1070),"",'ENGAGEMENTS 2026'!M1070)</f>
        <v/>
      </c>
      <c r="H1069" t="str">
        <f>IF(ISBLANK('ENGAGEMENTS 2026'!C1070),"",'ENGAGEMENTS 2026'!AF1070)</f>
        <v/>
      </c>
      <c r="I1069" t="str">
        <f>IF(ISBLANK('ENGAGEMENTS 2026'!C1070),"",'ENGAGEMENTS 2026'!H1070)</f>
        <v/>
      </c>
      <c r="J1069" s="72" t="str">
        <f>IF(ISBLANK('ENGAGEMENTS 2026'!C1070),"",IF(AND(OR($E1069="INFRUCTUEUX",$E1069="ANNULE"),$C1069="AOO-M"),'ENGAGEMENTS 2026'!P1070,IF($H1069="EN COURS DE PREENGAGEMENT",'ENGAGEMENTS 2026'!O1070,IF($H1069="PREENGAGE",IF($E1069="ATTRIBUE",'ENGAGEMENTS 2026'!AE1070,'ENGAGEMENTS 2026'!O1070),'ENGAGEMENTS 2026'!AE1070))))</f>
        <v/>
      </c>
      <c r="K1069" s="97" t="str">
        <f>IF(ISBLANK('ENGAGEMENTS 2026'!W1070),"",'ENGAGEMENTS 2026'!W1070)</f>
        <v/>
      </c>
      <c r="L1069" s="73" t="str">
        <f t="shared" ca="1" si="32"/>
        <v/>
      </c>
      <c r="M1069" t="str">
        <f t="shared" si="33"/>
        <v/>
      </c>
      <c r="N1069" t="str">
        <f>IF(ISBLANK('ENGAGEMENTS 2026'!C1070),"",'ENGAGEMENTS 2026'!L1070)</f>
        <v/>
      </c>
      <c r="O1069" t="str">
        <f>IF(ISBLANK('ENGAGEMENTS 2026'!C1070),"",'ENGAGEMENTS 2026'!M1070)</f>
        <v/>
      </c>
      <c r="P1069" t="str">
        <f>IF(ISBLANK('ENGAGEMENTS 2026'!C1070),"",'ENGAGEMENTS 2026'!K1070)</f>
        <v/>
      </c>
      <c r="Q1069" t="str">
        <f>IF($A1069="","",IF(OR($E1069="INFRUCTUEUX",$E1069="ANNULE"),$A1069&amp;"|"&amp;(COUNTIFS($A$2:$A1069,$A1069,$E$2:$E1069,"INFRUCTUEUX")+COUNTIFS($A$2:$A1069,$A1069,$E$2:$E1069,"ANNULE")),""))</f>
        <v/>
      </c>
    </row>
    <row r="1070" spans="1:17" x14ac:dyDescent="0.25">
      <c r="A1070" t="str">
        <f>IF(ISBLANK('ENGAGEMENTS 2026'!C1071),"",IF('ENGAGEMENTS 2026'!C1071="DTSI","DCT",'ENGAGEMENTS 2026'!C1071))</f>
        <v/>
      </c>
      <c r="B1070" t="str">
        <f>IF(ISBLANK('ENGAGEMENTS 2026'!C1071),"",'ENGAGEMENTS 2026'!D1071)</f>
        <v/>
      </c>
      <c r="C1070" t="str">
        <f>IF(ISBLANK('ENGAGEMENTS 2026'!C1071),"",'ENGAGEMENTS 2026'!E1071)</f>
        <v/>
      </c>
      <c r="D1070" t="str">
        <f>IF(ISBLANK('ENGAGEMENTS 2026'!C1071),"",'ENGAGEMENTS 2026'!G1071)</f>
        <v/>
      </c>
      <c r="E1070" t="str">
        <f>IF(ISBLANK('ENGAGEMENTS 2026'!C1071),"",'ENGAGEMENTS 2026'!I1071)</f>
        <v/>
      </c>
      <c r="F1070" t="str">
        <f>IF(ISBLANK('ENGAGEMENTS 2026'!C1071),"",'ENGAGEMENTS 2026'!J1071)</f>
        <v/>
      </c>
      <c r="G1070" t="str">
        <f>IF(ISBLANK('ENGAGEMENTS 2026'!C1071),"",'ENGAGEMENTS 2026'!M1071)</f>
        <v/>
      </c>
      <c r="H1070" t="str">
        <f>IF(ISBLANK('ENGAGEMENTS 2026'!C1071),"",'ENGAGEMENTS 2026'!AF1071)</f>
        <v/>
      </c>
      <c r="I1070" t="str">
        <f>IF(ISBLANK('ENGAGEMENTS 2026'!C1071),"",'ENGAGEMENTS 2026'!H1071)</f>
        <v/>
      </c>
      <c r="J1070" s="72" t="str">
        <f>IF(ISBLANK('ENGAGEMENTS 2026'!C1071),"",IF(AND(OR($E1070="INFRUCTUEUX",$E1070="ANNULE"),$C1070="AOO-M"),'ENGAGEMENTS 2026'!P1071,IF($H1070="EN COURS DE PREENGAGEMENT",'ENGAGEMENTS 2026'!O1071,IF($H1070="PREENGAGE",IF($E1070="ATTRIBUE",'ENGAGEMENTS 2026'!AE1071,'ENGAGEMENTS 2026'!O1071),'ENGAGEMENTS 2026'!AE1071))))</f>
        <v/>
      </c>
      <c r="K1070" s="97" t="str">
        <f>IF(ISBLANK('ENGAGEMENTS 2026'!W1071),"",'ENGAGEMENTS 2026'!W1071)</f>
        <v/>
      </c>
      <c r="L1070" s="73" t="str">
        <f t="shared" ca="1" si="32"/>
        <v/>
      </c>
      <c r="M1070" t="str">
        <f t="shared" si="33"/>
        <v/>
      </c>
      <c r="N1070" t="str">
        <f>IF(ISBLANK('ENGAGEMENTS 2026'!C1071),"",'ENGAGEMENTS 2026'!L1071)</f>
        <v/>
      </c>
      <c r="O1070" t="str">
        <f>IF(ISBLANK('ENGAGEMENTS 2026'!C1071),"",'ENGAGEMENTS 2026'!M1071)</f>
        <v/>
      </c>
      <c r="P1070" t="str">
        <f>IF(ISBLANK('ENGAGEMENTS 2026'!C1071),"",'ENGAGEMENTS 2026'!K1071)</f>
        <v/>
      </c>
      <c r="Q1070" t="str">
        <f>IF($A1070="","",IF(OR($E1070="INFRUCTUEUX",$E1070="ANNULE"),$A1070&amp;"|"&amp;(COUNTIFS($A$2:$A1070,$A1070,$E$2:$E1070,"INFRUCTUEUX")+COUNTIFS($A$2:$A1070,$A1070,$E$2:$E1070,"ANNULE")),""))</f>
        <v/>
      </c>
    </row>
    <row r="1071" spans="1:17" x14ac:dyDescent="0.25">
      <c r="A1071" t="str">
        <f>IF(ISBLANK('ENGAGEMENTS 2026'!C1072),"",IF('ENGAGEMENTS 2026'!C1072="DTSI","DCT",'ENGAGEMENTS 2026'!C1072))</f>
        <v/>
      </c>
      <c r="B1071" t="str">
        <f>IF(ISBLANK('ENGAGEMENTS 2026'!C1072),"",'ENGAGEMENTS 2026'!D1072)</f>
        <v/>
      </c>
      <c r="C1071" t="str">
        <f>IF(ISBLANK('ENGAGEMENTS 2026'!C1072),"",'ENGAGEMENTS 2026'!E1072)</f>
        <v/>
      </c>
      <c r="D1071" t="str">
        <f>IF(ISBLANK('ENGAGEMENTS 2026'!C1072),"",'ENGAGEMENTS 2026'!G1072)</f>
        <v/>
      </c>
      <c r="E1071" t="str">
        <f>IF(ISBLANK('ENGAGEMENTS 2026'!C1072),"",'ENGAGEMENTS 2026'!I1072)</f>
        <v/>
      </c>
      <c r="F1071" t="str">
        <f>IF(ISBLANK('ENGAGEMENTS 2026'!C1072),"",'ENGAGEMENTS 2026'!J1072)</f>
        <v/>
      </c>
      <c r="G1071" t="str">
        <f>IF(ISBLANK('ENGAGEMENTS 2026'!C1072),"",'ENGAGEMENTS 2026'!M1072)</f>
        <v/>
      </c>
      <c r="H1071" t="str">
        <f>IF(ISBLANK('ENGAGEMENTS 2026'!C1072),"",'ENGAGEMENTS 2026'!AF1072)</f>
        <v/>
      </c>
      <c r="I1071" t="str">
        <f>IF(ISBLANK('ENGAGEMENTS 2026'!C1072),"",'ENGAGEMENTS 2026'!H1072)</f>
        <v/>
      </c>
      <c r="J1071" s="72" t="str">
        <f>IF(ISBLANK('ENGAGEMENTS 2026'!C1072),"",IF(AND(OR($E1071="INFRUCTUEUX",$E1071="ANNULE"),$C1071="AOO-M"),'ENGAGEMENTS 2026'!P1072,IF($H1071="EN COURS DE PREENGAGEMENT",'ENGAGEMENTS 2026'!O1072,IF($H1071="PREENGAGE",IF($E1071="ATTRIBUE",'ENGAGEMENTS 2026'!AE1072,'ENGAGEMENTS 2026'!O1072),'ENGAGEMENTS 2026'!AE1072))))</f>
        <v/>
      </c>
      <c r="K1071" s="97" t="str">
        <f>IF(ISBLANK('ENGAGEMENTS 2026'!W1072),"",'ENGAGEMENTS 2026'!W1072)</f>
        <v/>
      </c>
      <c r="L1071" s="73" t="str">
        <f t="shared" ca="1" si="32"/>
        <v/>
      </c>
      <c r="M1071" t="str">
        <f t="shared" si="33"/>
        <v/>
      </c>
      <c r="N1071" t="str">
        <f>IF(ISBLANK('ENGAGEMENTS 2026'!C1072),"",'ENGAGEMENTS 2026'!L1072)</f>
        <v/>
      </c>
      <c r="O1071" t="str">
        <f>IF(ISBLANK('ENGAGEMENTS 2026'!C1072),"",'ENGAGEMENTS 2026'!M1072)</f>
        <v/>
      </c>
      <c r="P1071" t="str">
        <f>IF(ISBLANK('ENGAGEMENTS 2026'!C1072),"",'ENGAGEMENTS 2026'!K1072)</f>
        <v/>
      </c>
      <c r="Q1071" t="str">
        <f>IF($A1071="","",IF(OR($E1071="INFRUCTUEUX",$E1071="ANNULE"),$A1071&amp;"|"&amp;(COUNTIFS($A$2:$A1071,$A1071,$E$2:$E1071,"INFRUCTUEUX")+COUNTIFS($A$2:$A1071,$A1071,$E$2:$E1071,"ANNULE")),""))</f>
        <v/>
      </c>
    </row>
    <row r="1072" spans="1:17" x14ac:dyDescent="0.25">
      <c r="A1072" t="str">
        <f>IF(ISBLANK('ENGAGEMENTS 2026'!C1073),"",IF('ENGAGEMENTS 2026'!C1073="DTSI","DCT",'ENGAGEMENTS 2026'!C1073))</f>
        <v/>
      </c>
      <c r="B1072" t="str">
        <f>IF(ISBLANK('ENGAGEMENTS 2026'!C1073),"",'ENGAGEMENTS 2026'!D1073)</f>
        <v/>
      </c>
      <c r="C1072" t="str">
        <f>IF(ISBLANK('ENGAGEMENTS 2026'!C1073),"",'ENGAGEMENTS 2026'!E1073)</f>
        <v/>
      </c>
      <c r="D1072" t="str">
        <f>IF(ISBLANK('ENGAGEMENTS 2026'!C1073),"",'ENGAGEMENTS 2026'!G1073)</f>
        <v/>
      </c>
      <c r="E1072" t="str">
        <f>IF(ISBLANK('ENGAGEMENTS 2026'!C1073),"",'ENGAGEMENTS 2026'!I1073)</f>
        <v/>
      </c>
      <c r="F1072" t="str">
        <f>IF(ISBLANK('ENGAGEMENTS 2026'!C1073),"",'ENGAGEMENTS 2026'!J1073)</f>
        <v/>
      </c>
      <c r="G1072" t="str">
        <f>IF(ISBLANK('ENGAGEMENTS 2026'!C1073),"",'ENGAGEMENTS 2026'!M1073)</f>
        <v/>
      </c>
      <c r="H1072" t="str">
        <f>IF(ISBLANK('ENGAGEMENTS 2026'!C1073),"",'ENGAGEMENTS 2026'!AF1073)</f>
        <v/>
      </c>
      <c r="I1072" t="str">
        <f>IF(ISBLANK('ENGAGEMENTS 2026'!C1073),"",'ENGAGEMENTS 2026'!H1073)</f>
        <v/>
      </c>
      <c r="J1072" s="72" t="str">
        <f>IF(ISBLANK('ENGAGEMENTS 2026'!C1073),"",IF(AND(OR($E1072="INFRUCTUEUX",$E1072="ANNULE"),$C1072="AOO-M"),'ENGAGEMENTS 2026'!P1073,IF($H1072="EN COURS DE PREENGAGEMENT",'ENGAGEMENTS 2026'!O1073,IF($H1072="PREENGAGE",IF($E1072="ATTRIBUE",'ENGAGEMENTS 2026'!AE1073,'ENGAGEMENTS 2026'!O1073),'ENGAGEMENTS 2026'!AE1073))))</f>
        <v/>
      </c>
      <c r="K1072" s="97" t="str">
        <f>IF(ISBLANK('ENGAGEMENTS 2026'!W1073),"",'ENGAGEMENTS 2026'!W1073)</f>
        <v/>
      </c>
      <c r="L1072" s="73" t="str">
        <f t="shared" ca="1" si="32"/>
        <v/>
      </c>
      <c r="M1072" t="str">
        <f t="shared" si="33"/>
        <v/>
      </c>
      <c r="N1072" t="str">
        <f>IF(ISBLANK('ENGAGEMENTS 2026'!C1073),"",'ENGAGEMENTS 2026'!L1073)</f>
        <v/>
      </c>
      <c r="O1072" t="str">
        <f>IF(ISBLANK('ENGAGEMENTS 2026'!C1073),"",'ENGAGEMENTS 2026'!M1073)</f>
        <v/>
      </c>
      <c r="P1072" t="str">
        <f>IF(ISBLANK('ENGAGEMENTS 2026'!C1073),"",'ENGAGEMENTS 2026'!K1073)</f>
        <v/>
      </c>
      <c r="Q1072" t="str">
        <f>IF($A1072="","",IF(OR($E1072="INFRUCTUEUX",$E1072="ANNULE"),$A1072&amp;"|"&amp;(COUNTIFS($A$2:$A1072,$A1072,$E$2:$E1072,"INFRUCTUEUX")+COUNTIFS($A$2:$A1072,$A1072,$E$2:$E1072,"ANNULE")),""))</f>
        <v/>
      </c>
    </row>
    <row r="1073" spans="1:17" x14ac:dyDescent="0.25">
      <c r="A1073" t="str">
        <f>IF(ISBLANK('ENGAGEMENTS 2026'!C1074),"",IF('ENGAGEMENTS 2026'!C1074="DTSI","DCT",'ENGAGEMENTS 2026'!C1074))</f>
        <v/>
      </c>
      <c r="B1073" t="str">
        <f>IF(ISBLANK('ENGAGEMENTS 2026'!C1074),"",'ENGAGEMENTS 2026'!D1074)</f>
        <v/>
      </c>
      <c r="C1073" t="str">
        <f>IF(ISBLANK('ENGAGEMENTS 2026'!C1074),"",'ENGAGEMENTS 2026'!E1074)</f>
        <v/>
      </c>
      <c r="D1073" t="str">
        <f>IF(ISBLANK('ENGAGEMENTS 2026'!C1074),"",'ENGAGEMENTS 2026'!G1074)</f>
        <v/>
      </c>
      <c r="E1073" t="str">
        <f>IF(ISBLANK('ENGAGEMENTS 2026'!C1074),"",'ENGAGEMENTS 2026'!I1074)</f>
        <v/>
      </c>
      <c r="F1073" t="str">
        <f>IF(ISBLANK('ENGAGEMENTS 2026'!C1074),"",'ENGAGEMENTS 2026'!J1074)</f>
        <v/>
      </c>
      <c r="G1073" t="str">
        <f>IF(ISBLANK('ENGAGEMENTS 2026'!C1074),"",'ENGAGEMENTS 2026'!M1074)</f>
        <v/>
      </c>
      <c r="H1073" t="str">
        <f>IF(ISBLANK('ENGAGEMENTS 2026'!C1074),"",'ENGAGEMENTS 2026'!AF1074)</f>
        <v/>
      </c>
      <c r="I1073" t="str">
        <f>IF(ISBLANK('ENGAGEMENTS 2026'!C1074),"",'ENGAGEMENTS 2026'!H1074)</f>
        <v/>
      </c>
      <c r="J1073" s="72" t="str">
        <f>IF(ISBLANK('ENGAGEMENTS 2026'!C1074),"",IF(AND(OR($E1073="INFRUCTUEUX",$E1073="ANNULE"),$C1073="AOO-M"),'ENGAGEMENTS 2026'!P1074,IF($H1073="EN COURS DE PREENGAGEMENT",'ENGAGEMENTS 2026'!O1074,IF($H1073="PREENGAGE",IF($E1073="ATTRIBUE",'ENGAGEMENTS 2026'!AE1074,'ENGAGEMENTS 2026'!O1074),'ENGAGEMENTS 2026'!AE1074))))</f>
        <v/>
      </c>
      <c r="K1073" s="97" t="str">
        <f>IF(ISBLANK('ENGAGEMENTS 2026'!W1074),"",'ENGAGEMENTS 2026'!W1074)</f>
        <v/>
      </c>
      <c r="L1073" s="73" t="str">
        <f t="shared" ca="1" si="32"/>
        <v/>
      </c>
      <c r="M1073" t="str">
        <f t="shared" si="33"/>
        <v/>
      </c>
      <c r="N1073" t="str">
        <f>IF(ISBLANK('ENGAGEMENTS 2026'!C1074),"",'ENGAGEMENTS 2026'!L1074)</f>
        <v/>
      </c>
      <c r="O1073" t="str">
        <f>IF(ISBLANK('ENGAGEMENTS 2026'!C1074),"",'ENGAGEMENTS 2026'!M1074)</f>
        <v/>
      </c>
      <c r="P1073" t="str">
        <f>IF(ISBLANK('ENGAGEMENTS 2026'!C1074),"",'ENGAGEMENTS 2026'!K1074)</f>
        <v/>
      </c>
      <c r="Q1073" t="str">
        <f>IF($A1073="","",IF(OR($E1073="INFRUCTUEUX",$E1073="ANNULE"),$A1073&amp;"|"&amp;(COUNTIFS($A$2:$A1073,$A1073,$E$2:$E1073,"INFRUCTUEUX")+COUNTIFS($A$2:$A1073,$A1073,$E$2:$E1073,"ANNULE")),""))</f>
        <v/>
      </c>
    </row>
    <row r="1074" spans="1:17" x14ac:dyDescent="0.25">
      <c r="A1074" t="str">
        <f>IF(ISBLANK('ENGAGEMENTS 2026'!C1075),"",IF('ENGAGEMENTS 2026'!C1075="DTSI","DCT",'ENGAGEMENTS 2026'!C1075))</f>
        <v/>
      </c>
      <c r="B1074" t="str">
        <f>IF(ISBLANK('ENGAGEMENTS 2026'!C1075),"",'ENGAGEMENTS 2026'!D1075)</f>
        <v/>
      </c>
      <c r="C1074" t="str">
        <f>IF(ISBLANK('ENGAGEMENTS 2026'!C1075),"",'ENGAGEMENTS 2026'!E1075)</f>
        <v/>
      </c>
      <c r="D1074" t="str">
        <f>IF(ISBLANK('ENGAGEMENTS 2026'!C1075),"",'ENGAGEMENTS 2026'!G1075)</f>
        <v/>
      </c>
      <c r="E1074" t="str">
        <f>IF(ISBLANK('ENGAGEMENTS 2026'!C1075),"",'ENGAGEMENTS 2026'!I1075)</f>
        <v/>
      </c>
      <c r="F1074" t="str">
        <f>IF(ISBLANK('ENGAGEMENTS 2026'!C1075),"",'ENGAGEMENTS 2026'!J1075)</f>
        <v/>
      </c>
      <c r="G1074" t="str">
        <f>IF(ISBLANK('ENGAGEMENTS 2026'!C1075),"",'ENGAGEMENTS 2026'!M1075)</f>
        <v/>
      </c>
      <c r="H1074" t="str">
        <f>IF(ISBLANK('ENGAGEMENTS 2026'!C1075),"",'ENGAGEMENTS 2026'!AF1075)</f>
        <v/>
      </c>
      <c r="I1074" t="str">
        <f>IF(ISBLANK('ENGAGEMENTS 2026'!C1075),"",'ENGAGEMENTS 2026'!H1075)</f>
        <v/>
      </c>
      <c r="J1074" s="72" t="str">
        <f>IF(ISBLANK('ENGAGEMENTS 2026'!C1075),"",IF(AND(OR($E1074="INFRUCTUEUX",$E1074="ANNULE"),$C1074="AOO-M"),'ENGAGEMENTS 2026'!P1075,IF($H1074="EN COURS DE PREENGAGEMENT",'ENGAGEMENTS 2026'!O1075,IF($H1074="PREENGAGE",IF($E1074="ATTRIBUE",'ENGAGEMENTS 2026'!AE1075,'ENGAGEMENTS 2026'!O1075),'ENGAGEMENTS 2026'!AE1075))))</f>
        <v/>
      </c>
      <c r="K1074" s="97" t="str">
        <f>IF(ISBLANK('ENGAGEMENTS 2026'!W1075),"",'ENGAGEMENTS 2026'!W1075)</f>
        <v/>
      </c>
      <c r="L1074" s="73" t="str">
        <f t="shared" ca="1" si="32"/>
        <v/>
      </c>
      <c r="M1074" t="str">
        <f t="shared" si="33"/>
        <v/>
      </c>
      <c r="N1074" t="str">
        <f>IF(ISBLANK('ENGAGEMENTS 2026'!C1075),"",'ENGAGEMENTS 2026'!L1075)</f>
        <v/>
      </c>
      <c r="O1074" t="str">
        <f>IF(ISBLANK('ENGAGEMENTS 2026'!C1075),"",'ENGAGEMENTS 2026'!M1075)</f>
        <v/>
      </c>
      <c r="P1074" t="str">
        <f>IF(ISBLANK('ENGAGEMENTS 2026'!C1075),"",'ENGAGEMENTS 2026'!K1075)</f>
        <v/>
      </c>
      <c r="Q1074" t="str">
        <f>IF($A1074="","",IF(OR($E1074="INFRUCTUEUX",$E1074="ANNULE"),$A1074&amp;"|"&amp;(COUNTIFS($A$2:$A1074,$A1074,$E$2:$E1074,"INFRUCTUEUX")+COUNTIFS($A$2:$A1074,$A1074,$E$2:$E1074,"ANNULE")),""))</f>
        <v/>
      </c>
    </row>
    <row r="1075" spans="1:17" x14ac:dyDescent="0.25">
      <c r="A1075" t="str">
        <f>IF(ISBLANK('ENGAGEMENTS 2026'!C1076),"",IF('ENGAGEMENTS 2026'!C1076="DTSI","DCT",'ENGAGEMENTS 2026'!C1076))</f>
        <v/>
      </c>
      <c r="B1075" t="str">
        <f>IF(ISBLANK('ENGAGEMENTS 2026'!C1076),"",'ENGAGEMENTS 2026'!D1076)</f>
        <v/>
      </c>
      <c r="C1075" t="str">
        <f>IF(ISBLANK('ENGAGEMENTS 2026'!C1076),"",'ENGAGEMENTS 2026'!E1076)</f>
        <v/>
      </c>
      <c r="D1075" t="str">
        <f>IF(ISBLANK('ENGAGEMENTS 2026'!C1076),"",'ENGAGEMENTS 2026'!G1076)</f>
        <v/>
      </c>
      <c r="E1075" t="str">
        <f>IF(ISBLANK('ENGAGEMENTS 2026'!C1076),"",'ENGAGEMENTS 2026'!I1076)</f>
        <v/>
      </c>
      <c r="F1075" t="str">
        <f>IF(ISBLANK('ENGAGEMENTS 2026'!C1076),"",'ENGAGEMENTS 2026'!J1076)</f>
        <v/>
      </c>
      <c r="G1075" t="str">
        <f>IF(ISBLANK('ENGAGEMENTS 2026'!C1076),"",'ENGAGEMENTS 2026'!M1076)</f>
        <v/>
      </c>
      <c r="H1075" t="str">
        <f>IF(ISBLANK('ENGAGEMENTS 2026'!C1076),"",'ENGAGEMENTS 2026'!AF1076)</f>
        <v/>
      </c>
      <c r="I1075" t="str">
        <f>IF(ISBLANK('ENGAGEMENTS 2026'!C1076),"",'ENGAGEMENTS 2026'!H1076)</f>
        <v/>
      </c>
      <c r="J1075" s="72" t="str">
        <f>IF(ISBLANK('ENGAGEMENTS 2026'!C1076),"",IF(AND(OR($E1075="INFRUCTUEUX",$E1075="ANNULE"),$C1075="AOO-M"),'ENGAGEMENTS 2026'!P1076,IF($H1075="EN COURS DE PREENGAGEMENT",'ENGAGEMENTS 2026'!O1076,IF($H1075="PREENGAGE",IF($E1075="ATTRIBUE",'ENGAGEMENTS 2026'!AE1076,'ENGAGEMENTS 2026'!O1076),'ENGAGEMENTS 2026'!AE1076))))</f>
        <v/>
      </c>
      <c r="K1075" s="97" t="str">
        <f>IF(ISBLANK('ENGAGEMENTS 2026'!W1076),"",'ENGAGEMENTS 2026'!W1076)</f>
        <v/>
      </c>
      <c r="L1075" s="73" t="str">
        <f t="shared" ca="1" si="32"/>
        <v/>
      </c>
      <c r="M1075" t="str">
        <f t="shared" si="33"/>
        <v/>
      </c>
      <c r="N1075" t="str">
        <f>IF(ISBLANK('ENGAGEMENTS 2026'!C1076),"",'ENGAGEMENTS 2026'!L1076)</f>
        <v/>
      </c>
      <c r="O1075" t="str">
        <f>IF(ISBLANK('ENGAGEMENTS 2026'!C1076),"",'ENGAGEMENTS 2026'!M1076)</f>
        <v/>
      </c>
      <c r="P1075" t="str">
        <f>IF(ISBLANK('ENGAGEMENTS 2026'!C1076),"",'ENGAGEMENTS 2026'!K1076)</f>
        <v/>
      </c>
      <c r="Q1075" t="str">
        <f>IF($A1075="","",IF(OR($E1075="INFRUCTUEUX",$E1075="ANNULE"),$A1075&amp;"|"&amp;(COUNTIFS($A$2:$A1075,$A1075,$E$2:$E1075,"INFRUCTUEUX")+COUNTIFS($A$2:$A1075,$A1075,$E$2:$E1075,"ANNULE")),""))</f>
        <v/>
      </c>
    </row>
    <row r="1076" spans="1:17" x14ac:dyDescent="0.25">
      <c r="A1076" t="str">
        <f>IF(ISBLANK('ENGAGEMENTS 2026'!C1077),"",IF('ENGAGEMENTS 2026'!C1077="DTSI","DCT",'ENGAGEMENTS 2026'!C1077))</f>
        <v/>
      </c>
      <c r="B1076" t="str">
        <f>IF(ISBLANK('ENGAGEMENTS 2026'!C1077),"",'ENGAGEMENTS 2026'!D1077)</f>
        <v/>
      </c>
      <c r="C1076" t="str">
        <f>IF(ISBLANK('ENGAGEMENTS 2026'!C1077),"",'ENGAGEMENTS 2026'!E1077)</f>
        <v/>
      </c>
      <c r="D1076" t="str">
        <f>IF(ISBLANK('ENGAGEMENTS 2026'!C1077),"",'ENGAGEMENTS 2026'!G1077)</f>
        <v/>
      </c>
      <c r="E1076" t="str">
        <f>IF(ISBLANK('ENGAGEMENTS 2026'!C1077),"",'ENGAGEMENTS 2026'!I1077)</f>
        <v/>
      </c>
      <c r="F1076" t="str">
        <f>IF(ISBLANK('ENGAGEMENTS 2026'!C1077),"",'ENGAGEMENTS 2026'!J1077)</f>
        <v/>
      </c>
      <c r="G1076" t="str">
        <f>IF(ISBLANK('ENGAGEMENTS 2026'!C1077),"",'ENGAGEMENTS 2026'!M1077)</f>
        <v/>
      </c>
      <c r="H1076" t="str">
        <f>IF(ISBLANK('ENGAGEMENTS 2026'!C1077),"",'ENGAGEMENTS 2026'!AF1077)</f>
        <v/>
      </c>
      <c r="I1076" t="str">
        <f>IF(ISBLANK('ENGAGEMENTS 2026'!C1077),"",'ENGAGEMENTS 2026'!H1077)</f>
        <v/>
      </c>
      <c r="J1076" s="72" t="str">
        <f>IF(ISBLANK('ENGAGEMENTS 2026'!C1077),"",IF(AND(OR($E1076="INFRUCTUEUX",$E1076="ANNULE"),$C1076="AOO-M"),'ENGAGEMENTS 2026'!P1077,IF($H1076="EN COURS DE PREENGAGEMENT",'ENGAGEMENTS 2026'!O1077,IF($H1076="PREENGAGE",IF($E1076="ATTRIBUE",'ENGAGEMENTS 2026'!AE1077,'ENGAGEMENTS 2026'!O1077),'ENGAGEMENTS 2026'!AE1077))))</f>
        <v/>
      </c>
      <c r="K1076" s="97" t="str">
        <f>IF(ISBLANK('ENGAGEMENTS 2026'!W1077),"",'ENGAGEMENTS 2026'!W1077)</f>
        <v/>
      </c>
      <c r="L1076" s="73" t="str">
        <f t="shared" ca="1" si="32"/>
        <v/>
      </c>
      <c r="M1076" t="str">
        <f t="shared" si="33"/>
        <v/>
      </c>
      <c r="N1076" t="str">
        <f>IF(ISBLANK('ENGAGEMENTS 2026'!C1077),"",'ENGAGEMENTS 2026'!L1077)</f>
        <v/>
      </c>
      <c r="O1076" t="str">
        <f>IF(ISBLANK('ENGAGEMENTS 2026'!C1077),"",'ENGAGEMENTS 2026'!M1077)</f>
        <v/>
      </c>
      <c r="P1076" t="str">
        <f>IF(ISBLANK('ENGAGEMENTS 2026'!C1077),"",'ENGAGEMENTS 2026'!K1077)</f>
        <v/>
      </c>
      <c r="Q1076" t="str">
        <f>IF($A1076="","",IF(OR($E1076="INFRUCTUEUX",$E1076="ANNULE"),$A1076&amp;"|"&amp;(COUNTIFS($A$2:$A1076,$A1076,$E$2:$E1076,"INFRUCTUEUX")+COUNTIFS($A$2:$A1076,$A1076,$E$2:$E1076,"ANNULE")),""))</f>
        <v/>
      </c>
    </row>
    <row r="1077" spans="1:17" x14ac:dyDescent="0.25">
      <c r="A1077" t="str">
        <f>IF(ISBLANK('ENGAGEMENTS 2026'!C1078),"",IF('ENGAGEMENTS 2026'!C1078="DTSI","DCT",'ENGAGEMENTS 2026'!C1078))</f>
        <v/>
      </c>
      <c r="B1077" t="str">
        <f>IF(ISBLANK('ENGAGEMENTS 2026'!C1078),"",'ENGAGEMENTS 2026'!D1078)</f>
        <v/>
      </c>
      <c r="C1077" t="str">
        <f>IF(ISBLANK('ENGAGEMENTS 2026'!C1078),"",'ENGAGEMENTS 2026'!E1078)</f>
        <v/>
      </c>
      <c r="D1077" t="str">
        <f>IF(ISBLANK('ENGAGEMENTS 2026'!C1078),"",'ENGAGEMENTS 2026'!G1078)</f>
        <v/>
      </c>
      <c r="E1077" t="str">
        <f>IF(ISBLANK('ENGAGEMENTS 2026'!C1078),"",'ENGAGEMENTS 2026'!I1078)</f>
        <v/>
      </c>
      <c r="F1077" t="str">
        <f>IF(ISBLANK('ENGAGEMENTS 2026'!C1078),"",'ENGAGEMENTS 2026'!J1078)</f>
        <v/>
      </c>
      <c r="G1077" t="str">
        <f>IF(ISBLANK('ENGAGEMENTS 2026'!C1078),"",'ENGAGEMENTS 2026'!M1078)</f>
        <v/>
      </c>
      <c r="H1077" t="str">
        <f>IF(ISBLANK('ENGAGEMENTS 2026'!C1078),"",'ENGAGEMENTS 2026'!AF1078)</f>
        <v/>
      </c>
      <c r="I1077" t="str">
        <f>IF(ISBLANK('ENGAGEMENTS 2026'!C1078),"",'ENGAGEMENTS 2026'!H1078)</f>
        <v/>
      </c>
      <c r="J1077" s="72" t="str">
        <f>IF(ISBLANK('ENGAGEMENTS 2026'!C1078),"",IF(AND(OR($E1077="INFRUCTUEUX",$E1077="ANNULE"),$C1077="AOO-M"),'ENGAGEMENTS 2026'!P1078,IF($H1077="EN COURS DE PREENGAGEMENT",'ENGAGEMENTS 2026'!O1078,IF($H1077="PREENGAGE",IF($E1077="ATTRIBUE",'ENGAGEMENTS 2026'!AE1078,'ENGAGEMENTS 2026'!O1078),'ENGAGEMENTS 2026'!AE1078))))</f>
        <v/>
      </c>
      <c r="K1077" s="97" t="str">
        <f>IF(ISBLANK('ENGAGEMENTS 2026'!W1078),"",'ENGAGEMENTS 2026'!W1078)</f>
        <v/>
      </c>
      <c r="L1077" s="73" t="str">
        <f t="shared" ca="1" si="32"/>
        <v/>
      </c>
      <c r="M1077" t="str">
        <f t="shared" si="33"/>
        <v/>
      </c>
      <c r="N1077" t="str">
        <f>IF(ISBLANK('ENGAGEMENTS 2026'!C1078),"",'ENGAGEMENTS 2026'!L1078)</f>
        <v/>
      </c>
      <c r="O1077" t="str">
        <f>IF(ISBLANK('ENGAGEMENTS 2026'!C1078),"",'ENGAGEMENTS 2026'!M1078)</f>
        <v/>
      </c>
      <c r="P1077" t="str">
        <f>IF(ISBLANK('ENGAGEMENTS 2026'!C1078),"",'ENGAGEMENTS 2026'!K1078)</f>
        <v/>
      </c>
      <c r="Q1077" t="str">
        <f>IF($A1077="","",IF(OR($E1077="INFRUCTUEUX",$E1077="ANNULE"),$A1077&amp;"|"&amp;(COUNTIFS($A$2:$A1077,$A1077,$E$2:$E1077,"INFRUCTUEUX")+COUNTIFS($A$2:$A1077,$A1077,$E$2:$E1077,"ANNULE")),""))</f>
        <v/>
      </c>
    </row>
    <row r="1078" spans="1:17" x14ac:dyDescent="0.25">
      <c r="A1078" t="str">
        <f>IF(ISBLANK('ENGAGEMENTS 2026'!C1079),"",IF('ENGAGEMENTS 2026'!C1079="DTSI","DCT",'ENGAGEMENTS 2026'!C1079))</f>
        <v/>
      </c>
      <c r="B1078" t="str">
        <f>IF(ISBLANK('ENGAGEMENTS 2026'!C1079),"",'ENGAGEMENTS 2026'!D1079)</f>
        <v/>
      </c>
      <c r="C1078" t="str">
        <f>IF(ISBLANK('ENGAGEMENTS 2026'!C1079),"",'ENGAGEMENTS 2026'!E1079)</f>
        <v/>
      </c>
      <c r="D1078" t="str">
        <f>IF(ISBLANK('ENGAGEMENTS 2026'!C1079),"",'ENGAGEMENTS 2026'!G1079)</f>
        <v/>
      </c>
      <c r="E1078" t="str">
        <f>IF(ISBLANK('ENGAGEMENTS 2026'!C1079),"",'ENGAGEMENTS 2026'!I1079)</f>
        <v/>
      </c>
      <c r="F1078" t="str">
        <f>IF(ISBLANK('ENGAGEMENTS 2026'!C1079),"",'ENGAGEMENTS 2026'!J1079)</f>
        <v/>
      </c>
      <c r="G1078" t="str">
        <f>IF(ISBLANK('ENGAGEMENTS 2026'!C1079),"",'ENGAGEMENTS 2026'!M1079)</f>
        <v/>
      </c>
      <c r="H1078" t="str">
        <f>IF(ISBLANK('ENGAGEMENTS 2026'!C1079),"",'ENGAGEMENTS 2026'!AF1079)</f>
        <v/>
      </c>
      <c r="I1078" t="str">
        <f>IF(ISBLANK('ENGAGEMENTS 2026'!C1079),"",'ENGAGEMENTS 2026'!H1079)</f>
        <v/>
      </c>
      <c r="J1078" s="72" t="str">
        <f>IF(ISBLANK('ENGAGEMENTS 2026'!C1079),"",IF(AND(OR($E1078="INFRUCTUEUX",$E1078="ANNULE"),$C1078="AOO-M"),'ENGAGEMENTS 2026'!P1079,IF($H1078="EN COURS DE PREENGAGEMENT",'ENGAGEMENTS 2026'!O1079,IF($H1078="PREENGAGE",IF($E1078="ATTRIBUE",'ENGAGEMENTS 2026'!AE1079,'ENGAGEMENTS 2026'!O1079),'ENGAGEMENTS 2026'!AE1079))))</f>
        <v/>
      </c>
      <c r="K1078" s="97" t="str">
        <f>IF(ISBLANK('ENGAGEMENTS 2026'!W1079),"",'ENGAGEMENTS 2026'!W1079)</f>
        <v/>
      </c>
      <c r="L1078" s="73" t="str">
        <f t="shared" ca="1" si="32"/>
        <v/>
      </c>
      <c r="M1078" t="str">
        <f t="shared" si="33"/>
        <v/>
      </c>
      <c r="N1078" t="str">
        <f>IF(ISBLANK('ENGAGEMENTS 2026'!C1079),"",'ENGAGEMENTS 2026'!L1079)</f>
        <v/>
      </c>
      <c r="O1078" t="str">
        <f>IF(ISBLANK('ENGAGEMENTS 2026'!C1079),"",'ENGAGEMENTS 2026'!M1079)</f>
        <v/>
      </c>
      <c r="P1078" t="str">
        <f>IF(ISBLANK('ENGAGEMENTS 2026'!C1079),"",'ENGAGEMENTS 2026'!K1079)</f>
        <v/>
      </c>
      <c r="Q1078" t="str">
        <f>IF($A1078="","",IF(OR($E1078="INFRUCTUEUX",$E1078="ANNULE"),$A1078&amp;"|"&amp;(COUNTIFS($A$2:$A1078,$A1078,$E$2:$E1078,"INFRUCTUEUX")+COUNTIFS($A$2:$A1078,$A1078,$E$2:$E1078,"ANNULE")),""))</f>
        <v/>
      </c>
    </row>
    <row r="1079" spans="1:17" x14ac:dyDescent="0.25">
      <c r="A1079" t="str">
        <f>IF(ISBLANK('ENGAGEMENTS 2026'!C1080),"",IF('ENGAGEMENTS 2026'!C1080="DTSI","DCT",'ENGAGEMENTS 2026'!C1080))</f>
        <v/>
      </c>
      <c r="B1079" t="str">
        <f>IF(ISBLANK('ENGAGEMENTS 2026'!C1080),"",'ENGAGEMENTS 2026'!D1080)</f>
        <v/>
      </c>
      <c r="C1079" t="str">
        <f>IF(ISBLANK('ENGAGEMENTS 2026'!C1080),"",'ENGAGEMENTS 2026'!E1080)</f>
        <v/>
      </c>
      <c r="D1079" t="str">
        <f>IF(ISBLANK('ENGAGEMENTS 2026'!C1080),"",'ENGAGEMENTS 2026'!G1080)</f>
        <v/>
      </c>
      <c r="E1079" t="str">
        <f>IF(ISBLANK('ENGAGEMENTS 2026'!C1080),"",'ENGAGEMENTS 2026'!I1080)</f>
        <v/>
      </c>
      <c r="F1079" t="str">
        <f>IF(ISBLANK('ENGAGEMENTS 2026'!C1080),"",'ENGAGEMENTS 2026'!J1080)</f>
        <v/>
      </c>
      <c r="G1079" t="str">
        <f>IF(ISBLANK('ENGAGEMENTS 2026'!C1080),"",'ENGAGEMENTS 2026'!M1080)</f>
        <v/>
      </c>
      <c r="H1079" t="str">
        <f>IF(ISBLANK('ENGAGEMENTS 2026'!C1080),"",'ENGAGEMENTS 2026'!AF1080)</f>
        <v/>
      </c>
      <c r="I1079" t="str">
        <f>IF(ISBLANK('ENGAGEMENTS 2026'!C1080),"",'ENGAGEMENTS 2026'!H1080)</f>
        <v/>
      </c>
      <c r="J1079" s="72" t="str">
        <f>IF(ISBLANK('ENGAGEMENTS 2026'!C1080),"",IF(AND(OR($E1079="INFRUCTUEUX",$E1079="ANNULE"),$C1079="AOO-M"),'ENGAGEMENTS 2026'!P1080,IF($H1079="EN COURS DE PREENGAGEMENT",'ENGAGEMENTS 2026'!O1080,IF($H1079="PREENGAGE",IF($E1079="ATTRIBUE",'ENGAGEMENTS 2026'!AE1080,'ENGAGEMENTS 2026'!O1080),'ENGAGEMENTS 2026'!AE1080))))</f>
        <v/>
      </c>
      <c r="K1079" s="97" t="str">
        <f>IF(ISBLANK('ENGAGEMENTS 2026'!W1080),"",'ENGAGEMENTS 2026'!W1080)</f>
        <v/>
      </c>
      <c r="L1079" s="73" t="str">
        <f t="shared" ca="1" si="32"/>
        <v/>
      </c>
      <c r="M1079" t="str">
        <f t="shared" si="33"/>
        <v/>
      </c>
      <c r="N1079" t="str">
        <f>IF(ISBLANK('ENGAGEMENTS 2026'!C1080),"",'ENGAGEMENTS 2026'!L1080)</f>
        <v/>
      </c>
      <c r="O1079" t="str">
        <f>IF(ISBLANK('ENGAGEMENTS 2026'!C1080),"",'ENGAGEMENTS 2026'!M1080)</f>
        <v/>
      </c>
      <c r="P1079" t="str">
        <f>IF(ISBLANK('ENGAGEMENTS 2026'!C1080),"",'ENGAGEMENTS 2026'!K1080)</f>
        <v/>
      </c>
      <c r="Q1079" t="str">
        <f>IF($A1079="","",IF(OR($E1079="INFRUCTUEUX",$E1079="ANNULE"),$A1079&amp;"|"&amp;(COUNTIFS($A$2:$A1079,$A1079,$E$2:$E1079,"INFRUCTUEUX")+COUNTIFS($A$2:$A1079,$A1079,$E$2:$E1079,"ANNULE")),""))</f>
        <v/>
      </c>
    </row>
    <row r="1080" spans="1:17" x14ac:dyDescent="0.25">
      <c r="A1080" t="str">
        <f>IF(ISBLANK('ENGAGEMENTS 2026'!C1081),"",IF('ENGAGEMENTS 2026'!C1081="DTSI","DCT",'ENGAGEMENTS 2026'!C1081))</f>
        <v/>
      </c>
      <c r="B1080" t="str">
        <f>IF(ISBLANK('ENGAGEMENTS 2026'!C1081),"",'ENGAGEMENTS 2026'!D1081)</f>
        <v/>
      </c>
      <c r="C1080" t="str">
        <f>IF(ISBLANK('ENGAGEMENTS 2026'!C1081),"",'ENGAGEMENTS 2026'!E1081)</f>
        <v/>
      </c>
      <c r="D1080" t="str">
        <f>IF(ISBLANK('ENGAGEMENTS 2026'!C1081),"",'ENGAGEMENTS 2026'!G1081)</f>
        <v/>
      </c>
      <c r="E1080" t="str">
        <f>IF(ISBLANK('ENGAGEMENTS 2026'!C1081),"",'ENGAGEMENTS 2026'!I1081)</f>
        <v/>
      </c>
      <c r="F1080" t="str">
        <f>IF(ISBLANK('ENGAGEMENTS 2026'!C1081),"",'ENGAGEMENTS 2026'!J1081)</f>
        <v/>
      </c>
      <c r="G1080" t="str">
        <f>IF(ISBLANK('ENGAGEMENTS 2026'!C1081),"",'ENGAGEMENTS 2026'!M1081)</f>
        <v/>
      </c>
      <c r="H1080" t="str">
        <f>IF(ISBLANK('ENGAGEMENTS 2026'!C1081),"",'ENGAGEMENTS 2026'!AF1081)</f>
        <v/>
      </c>
      <c r="I1080" t="str">
        <f>IF(ISBLANK('ENGAGEMENTS 2026'!C1081),"",'ENGAGEMENTS 2026'!H1081)</f>
        <v/>
      </c>
      <c r="J1080" s="72" t="str">
        <f>IF(ISBLANK('ENGAGEMENTS 2026'!C1081),"",IF(AND(OR($E1080="INFRUCTUEUX",$E1080="ANNULE"),$C1080="AOO-M"),'ENGAGEMENTS 2026'!P1081,IF($H1080="EN COURS DE PREENGAGEMENT",'ENGAGEMENTS 2026'!O1081,IF($H1080="PREENGAGE",IF($E1080="ATTRIBUE",'ENGAGEMENTS 2026'!AE1081,'ENGAGEMENTS 2026'!O1081),'ENGAGEMENTS 2026'!AE1081))))</f>
        <v/>
      </c>
      <c r="K1080" s="97" t="str">
        <f>IF(ISBLANK('ENGAGEMENTS 2026'!W1081),"",'ENGAGEMENTS 2026'!W1081)</f>
        <v/>
      </c>
      <c r="L1080" s="73" t="str">
        <f t="shared" ca="1" si="32"/>
        <v/>
      </c>
      <c r="M1080" t="str">
        <f t="shared" si="33"/>
        <v/>
      </c>
      <c r="N1080" t="str">
        <f>IF(ISBLANK('ENGAGEMENTS 2026'!C1081),"",'ENGAGEMENTS 2026'!L1081)</f>
        <v/>
      </c>
      <c r="O1080" t="str">
        <f>IF(ISBLANK('ENGAGEMENTS 2026'!C1081),"",'ENGAGEMENTS 2026'!M1081)</f>
        <v/>
      </c>
      <c r="P1080" t="str">
        <f>IF(ISBLANK('ENGAGEMENTS 2026'!C1081),"",'ENGAGEMENTS 2026'!K1081)</f>
        <v/>
      </c>
      <c r="Q1080" t="str">
        <f>IF($A1080="","",IF(OR($E1080="INFRUCTUEUX",$E1080="ANNULE"),$A1080&amp;"|"&amp;(COUNTIFS($A$2:$A1080,$A1080,$E$2:$E1080,"INFRUCTUEUX")+COUNTIFS($A$2:$A1080,$A1080,$E$2:$E1080,"ANNULE")),""))</f>
        <v/>
      </c>
    </row>
    <row r="1081" spans="1:17" x14ac:dyDescent="0.25">
      <c r="A1081" t="str">
        <f>IF(ISBLANK('ENGAGEMENTS 2026'!C1082),"",IF('ENGAGEMENTS 2026'!C1082="DTSI","DCT",'ENGAGEMENTS 2026'!C1082))</f>
        <v/>
      </c>
      <c r="B1081" t="str">
        <f>IF(ISBLANK('ENGAGEMENTS 2026'!C1082),"",'ENGAGEMENTS 2026'!D1082)</f>
        <v/>
      </c>
      <c r="C1081" t="str">
        <f>IF(ISBLANK('ENGAGEMENTS 2026'!C1082),"",'ENGAGEMENTS 2026'!E1082)</f>
        <v/>
      </c>
      <c r="D1081" t="str">
        <f>IF(ISBLANK('ENGAGEMENTS 2026'!C1082),"",'ENGAGEMENTS 2026'!G1082)</f>
        <v/>
      </c>
      <c r="E1081" t="str">
        <f>IF(ISBLANK('ENGAGEMENTS 2026'!C1082),"",'ENGAGEMENTS 2026'!I1082)</f>
        <v/>
      </c>
      <c r="F1081" t="str">
        <f>IF(ISBLANK('ENGAGEMENTS 2026'!C1082),"",'ENGAGEMENTS 2026'!J1082)</f>
        <v/>
      </c>
      <c r="G1081" t="str">
        <f>IF(ISBLANK('ENGAGEMENTS 2026'!C1082),"",'ENGAGEMENTS 2026'!M1082)</f>
        <v/>
      </c>
      <c r="H1081" t="str">
        <f>IF(ISBLANK('ENGAGEMENTS 2026'!C1082),"",'ENGAGEMENTS 2026'!AF1082)</f>
        <v/>
      </c>
      <c r="I1081" t="str">
        <f>IF(ISBLANK('ENGAGEMENTS 2026'!C1082),"",'ENGAGEMENTS 2026'!H1082)</f>
        <v/>
      </c>
      <c r="J1081" s="72" t="str">
        <f>IF(ISBLANK('ENGAGEMENTS 2026'!C1082),"",IF(AND(OR($E1081="INFRUCTUEUX",$E1081="ANNULE"),$C1081="AOO-M"),'ENGAGEMENTS 2026'!P1082,IF($H1081="EN COURS DE PREENGAGEMENT",'ENGAGEMENTS 2026'!O1082,IF($H1081="PREENGAGE",IF($E1081="ATTRIBUE",'ENGAGEMENTS 2026'!AE1082,'ENGAGEMENTS 2026'!O1082),'ENGAGEMENTS 2026'!AE1082))))</f>
        <v/>
      </c>
      <c r="K1081" s="97" t="str">
        <f>IF(ISBLANK('ENGAGEMENTS 2026'!W1082),"",'ENGAGEMENTS 2026'!W1082)</f>
        <v/>
      </c>
      <c r="L1081" s="73" t="str">
        <f t="shared" ca="1" si="32"/>
        <v/>
      </c>
      <c r="M1081" t="str">
        <f t="shared" si="33"/>
        <v/>
      </c>
      <c r="N1081" t="str">
        <f>IF(ISBLANK('ENGAGEMENTS 2026'!C1082),"",'ENGAGEMENTS 2026'!L1082)</f>
        <v/>
      </c>
      <c r="O1081" t="str">
        <f>IF(ISBLANK('ENGAGEMENTS 2026'!C1082),"",'ENGAGEMENTS 2026'!M1082)</f>
        <v/>
      </c>
      <c r="P1081" t="str">
        <f>IF(ISBLANK('ENGAGEMENTS 2026'!C1082),"",'ENGAGEMENTS 2026'!K1082)</f>
        <v/>
      </c>
      <c r="Q1081" t="str">
        <f>IF($A1081="","",IF(OR($E1081="INFRUCTUEUX",$E1081="ANNULE"),$A1081&amp;"|"&amp;(COUNTIFS($A$2:$A1081,$A1081,$E$2:$E1081,"INFRUCTUEUX")+COUNTIFS($A$2:$A1081,$A1081,$E$2:$E1081,"ANNULE")),""))</f>
        <v/>
      </c>
    </row>
    <row r="1082" spans="1:17" x14ac:dyDescent="0.25">
      <c r="A1082" t="str">
        <f>IF(ISBLANK('ENGAGEMENTS 2026'!C1083),"",IF('ENGAGEMENTS 2026'!C1083="DTSI","DCT",'ENGAGEMENTS 2026'!C1083))</f>
        <v/>
      </c>
      <c r="B1082" t="str">
        <f>IF(ISBLANK('ENGAGEMENTS 2026'!C1083),"",'ENGAGEMENTS 2026'!D1083)</f>
        <v/>
      </c>
      <c r="C1082" t="str">
        <f>IF(ISBLANK('ENGAGEMENTS 2026'!C1083),"",'ENGAGEMENTS 2026'!E1083)</f>
        <v/>
      </c>
      <c r="D1082" t="str">
        <f>IF(ISBLANK('ENGAGEMENTS 2026'!C1083),"",'ENGAGEMENTS 2026'!G1083)</f>
        <v/>
      </c>
      <c r="E1082" t="str">
        <f>IF(ISBLANK('ENGAGEMENTS 2026'!C1083),"",'ENGAGEMENTS 2026'!I1083)</f>
        <v/>
      </c>
      <c r="F1082" t="str">
        <f>IF(ISBLANK('ENGAGEMENTS 2026'!C1083),"",'ENGAGEMENTS 2026'!J1083)</f>
        <v/>
      </c>
      <c r="G1082" t="str">
        <f>IF(ISBLANK('ENGAGEMENTS 2026'!C1083),"",'ENGAGEMENTS 2026'!M1083)</f>
        <v/>
      </c>
      <c r="H1082" t="str">
        <f>IF(ISBLANK('ENGAGEMENTS 2026'!C1083),"",'ENGAGEMENTS 2026'!AF1083)</f>
        <v/>
      </c>
      <c r="I1082" t="str">
        <f>IF(ISBLANK('ENGAGEMENTS 2026'!C1083),"",'ENGAGEMENTS 2026'!H1083)</f>
        <v/>
      </c>
      <c r="J1082" s="72" t="str">
        <f>IF(ISBLANK('ENGAGEMENTS 2026'!C1083),"",IF(AND(OR($E1082="INFRUCTUEUX",$E1082="ANNULE"),$C1082="AOO-M"),'ENGAGEMENTS 2026'!P1083,IF($H1082="EN COURS DE PREENGAGEMENT",'ENGAGEMENTS 2026'!O1083,IF($H1082="PREENGAGE",IF($E1082="ATTRIBUE",'ENGAGEMENTS 2026'!AE1083,'ENGAGEMENTS 2026'!O1083),'ENGAGEMENTS 2026'!AE1083))))</f>
        <v/>
      </c>
      <c r="K1082" s="97" t="str">
        <f>IF(ISBLANK('ENGAGEMENTS 2026'!W1083),"",'ENGAGEMENTS 2026'!W1083)</f>
        <v/>
      </c>
      <c r="L1082" s="73" t="str">
        <f t="shared" ca="1" si="32"/>
        <v/>
      </c>
      <c r="M1082" t="str">
        <f t="shared" si="33"/>
        <v/>
      </c>
      <c r="N1082" t="str">
        <f>IF(ISBLANK('ENGAGEMENTS 2026'!C1083),"",'ENGAGEMENTS 2026'!L1083)</f>
        <v/>
      </c>
      <c r="O1082" t="str">
        <f>IF(ISBLANK('ENGAGEMENTS 2026'!C1083),"",'ENGAGEMENTS 2026'!M1083)</f>
        <v/>
      </c>
      <c r="P1082" t="str">
        <f>IF(ISBLANK('ENGAGEMENTS 2026'!C1083),"",'ENGAGEMENTS 2026'!K1083)</f>
        <v/>
      </c>
      <c r="Q1082" t="str">
        <f>IF($A1082="","",IF(OR($E1082="INFRUCTUEUX",$E1082="ANNULE"),$A1082&amp;"|"&amp;(COUNTIFS($A$2:$A1082,$A1082,$E$2:$E1082,"INFRUCTUEUX")+COUNTIFS($A$2:$A1082,$A1082,$E$2:$E1082,"ANNULE")),""))</f>
        <v/>
      </c>
    </row>
    <row r="1083" spans="1:17" x14ac:dyDescent="0.25">
      <c r="A1083" t="str">
        <f>IF(ISBLANK('ENGAGEMENTS 2026'!C1084),"",IF('ENGAGEMENTS 2026'!C1084="DTSI","DCT",'ENGAGEMENTS 2026'!C1084))</f>
        <v/>
      </c>
      <c r="B1083" t="str">
        <f>IF(ISBLANK('ENGAGEMENTS 2026'!C1084),"",'ENGAGEMENTS 2026'!D1084)</f>
        <v/>
      </c>
      <c r="C1083" t="str">
        <f>IF(ISBLANK('ENGAGEMENTS 2026'!C1084),"",'ENGAGEMENTS 2026'!E1084)</f>
        <v/>
      </c>
      <c r="D1083" t="str">
        <f>IF(ISBLANK('ENGAGEMENTS 2026'!C1084),"",'ENGAGEMENTS 2026'!G1084)</f>
        <v/>
      </c>
      <c r="E1083" t="str">
        <f>IF(ISBLANK('ENGAGEMENTS 2026'!C1084),"",'ENGAGEMENTS 2026'!I1084)</f>
        <v/>
      </c>
      <c r="F1083" t="str">
        <f>IF(ISBLANK('ENGAGEMENTS 2026'!C1084),"",'ENGAGEMENTS 2026'!J1084)</f>
        <v/>
      </c>
      <c r="G1083" t="str">
        <f>IF(ISBLANK('ENGAGEMENTS 2026'!C1084),"",'ENGAGEMENTS 2026'!M1084)</f>
        <v/>
      </c>
      <c r="H1083" t="str">
        <f>IF(ISBLANK('ENGAGEMENTS 2026'!C1084),"",'ENGAGEMENTS 2026'!AF1084)</f>
        <v/>
      </c>
      <c r="I1083" t="str">
        <f>IF(ISBLANK('ENGAGEMENTS 2026'!C1084),"",'ENGAGEMENTS 2026'!H1084)</f>
        <v/>
      </c>
      <c r="J1083" s="72" t="str">
        <f>IF(ISBLANK('ENGAGEMENTS 2026'!C1084),"",IF(AND(OR($E1083="INFRUCTUEUX",$E1083="ANNULE"),$C1083="AOO-M"),'ENGAGEMENTS 2026'!P1084,IF($H1083="EN COURS DE PREENGAGEMENT",'ENGAGEMENTS 2026'!O1084,IF($H1083="PREENGAGE",IF($E1083="ATTRIBUE",'ENGAGEMENTS 2026'!AE1084,'ENGAGEMENTS 2026'!O1084),'ENGAGEMENTS 2026'!AE1084))))</f>
        <v/>
      </c>
      <c r="K1083" s="97" t="str">
        <f>IF(ISBLANK('ENGAGEMENTS 2026'!W1084),"",'ENGAGEMENTS 2026'!W1084)</f>
        <v/>
      </c>
      <c r="L1083" s="73" t="str">
        <f t="shared" ca="1" si="32"/>
        <v/>
      </c>
      <c r="M1083" t="str">
        <f t="shared" si="33"/>
        <v/>
      </c>
      <c r="N1083" t="str">
        <f>IF(ISBLANK('ENGAGEMENTS 2026'!C1084),"",'ENGAGEMENTS 2026'!L1084)</f>
        <v/>
      </c>
      <c r="O1083" t="str">
        <f>IF(ISBLANK('ENGAGEMENTS 2026'!C1084),"",'ENGAGEMENTS 2026'!M1084)</f>
        <v/>
      </c>
      <c r="P1083" t="str">
        <f>IF(ISBLANK('ENGAGEMENTS 2026'!C1084),"",'ENGAGEMENTS 2026'!K1084)</f>
        <v/>
      </c>
      <c r="Q1083" t="str">
        <f>IF($A1083="","",IF(OR($E1083="INFRUCTUEUX",$E1083="ANNULE"),$A1083&amp;"|"&amp;(COUNTIFS($A$2:$A1083,$A1083,$E$2:$E1083,"INFRUCTUEUX")+COUNTIFS($A$2:$A1083,$A1083,$E$2:$E1083,"ANNULE")),""))</f>
        <v/>
      </c>
    </row>
    <row r="1084" spans="1:17" x14ac:dyDescent="0.25">
      <c r="A1084" t="str">
        <f>IF(ISBLANK('ENGAGEMENTS 2026'!C1085),"",IF('ENGAGEMENTS 2026'!C1085="DTSI","DCT",'ENGAGEMENTS 2026'!C1085))</f>
        <v/>
      </c>
      <c r="B1084" t="str">
        <f>IF(ISBLANK('ENGAGEMENTS 2026'!C1085),"",'ENGAGEMENTS 2026'!D1085)</f>
        <v/>
      </c>
      <c r="C1084" t="str">
        <f>IF(ISBLANK('ENGAGEMENTS 2026'!C1085),"",'ENGAGEMENTS 2026'!E1085)</f>
        <v/>
      </c>
      <c r="D1084" t="str">
        <f>IF(ISBLANK('ENGAGEMENTS 2026'!C1085),"",'ENGAGEMENTS 2026'!G1085)</f>
        <v/>
      </c>
      <c r="E1084" t="str">
        <f>IF(ISBLANK('ENGAGEMENTS 2026'!C1085),"",'ENGAGEMENTS 2026'!I1085)</f>
        <v/>
      </c>
      <c r="F1084" t="str">
        <f>IF(ISBLANK('ENGAGEMENTS 2026'!C1085),"",'ENGAGEMENTS 2026'!J1085)</f>
        <v/>
      </c>
      <c r="G1084" t="str">
        <f>IF(ISBLANK('ENGAGEMENTS 2026'!C1085),"",'ENGAGEMENTS 2026'!M1085)</f>
        <v/>
      </c>
      <c r="H1084" t="str">
        <f>IF(ISBLANK('ENGAGEMENTS 2026'!C1085),"",'ENGAGEMENTS 2026'!AF1085)</f>
        <v/>
      </c>
      <c r="I1084" t="str">
        <f>IF(ISBLANK('ENGAGEMENTS 2026'!C1085),"",'ENGAGEMENTS 2026'!H1085)</f>
        <v/>
      </c>
      <c r="J1084" s="72" t="str">
        <f>IF(ISBLANK('ENGAGEMENTS 2026'!C1085),"",IF(AND(OR($E1084="INFRUCTUEUX",$E1084="ANNULE"),$C1084="AOO-M"),'ENGAGEMENTS 2026'!P1085,IF($H1084="EN COURS DE PREENGAGEMENT",'ENGAGEMENTS 2026'!O1085,IF($H1084="PREENGAGE",IF($E1084="ATTRIBUE",'ENGAGEMENTS 2026'!AE1085,'ENGAGEMENTS 2026'!O1085),'ENGAGEMENTS 2026'!AE1085))))</f>
        <v/>
      </c>
      <c r="K1084" s="97" t="str">
        <f>IF(ISBLANK('ENGAGEMENTS 2026'!W1085),"",'ENGAGEMENTS 2026'!W1085)</f>
        <v/>
      </c>
      <c r="L1084" s="73" t="str">
        <f t="shared" ca="1" si="32"/>
        <v/>
      </c>
      <c r="M1084" t="str">
        <f t="shared" si="33"/>
        <v/>
      </c>
      <c r="N1084" t="str">
        <f>IF(ISBLANK('ENGAGEMENTS 2026'!C1085),"",'ENGAGEMENTS 2026'!L1085)</f>
        <v/>
      </c>
      <c r="O1084" t="str">
        <f>IF(ISBLANK('ENGAGEMENTS 2026'!C1085),"",'ENGAGEMENTS 2026'!M1085)</f>
        <v/>
      </c>
      <c r="P1084" t="str">
        <f>IF(ISBLANK('ENGAGEMENTS 2026'!C1085),"",'ENGAGEMENTS 2026'!K1085)</f>
        <v/>
      </c>
      <c r="Q1084" t="str">
        <f>IF($A1084="","",IF(OR($E1084="INFRUCTUEUX",$E1084="ANNULE"),$A1084&amp;"|"&amp;(COUNTIFS($A$2:$A1084,$A1084,$E$2:$E1084,"INFRUCTUEUX")+COUNTIFS($A$2:$A1084,$A1084,$E$2:$E1084,"ANNULE")),""))</f>
        <v/>
      </c>
    </row>
    <row r="1085" spans="1:17" x14ac:dyDescent="0.25">
      <c r="A1085" t="str">
        <f>IF(ISBLANK('ENGAGEMENTS 2026'!C1086),"",IF('ENGAGEMENTS 2026'!C1086="DTSI","DCT",'ENGAGEMENTS 2026'!C1086))</f>
        <v/>
      </c>
      <c r="B1085" t="str">
        <f>IF(ISBLANK('ENGAGEMENTS 2026'!C1086),"",'ENGAGEMENTS 2026'!D1086)</f>
        <v/>
      </c>
      <c r="C1085" t="str">
        <f>IF(ISBLANK('ENGAGEMENTS 2026'!C1086),"",'ENGAGEMENTS 2026'!E1086)</f>
        <v/>
      </c>
      <c r="D1085" t="str">
        <f>IF(ISBLANK('ENGAGEMENTS 2026'!C1086),"",'ENGAGEMENTS 2026'!G1086)</f>
        <v/>
      </c>
      <c r="E1085" t="str">
        <f>IF(ISBLANK('ENGAGEMENTS 2026'!C1086),"",'ENGAGEMENTS 2026'!I1086)</f>
        <v/>
      </c>
      <c r="F1085" t="str">
        <f>IF(ISBLANK('ENGAGEMENTS 2026'!C1086),"",'ENGAGEMENTS 2026'!J1086)</f>
        <v/>
      </c>
      <c r="G1085" t="str">
        <f>IF(ISBLANK('ENGAGEMENTS 2026'!C1086),"",'ENGAGEMENTS 2026'!M1086)</f>
        <v/>
      </c>
      <c r="H1085" t="str">
        <f>IF(ISBLANK('ENGAGEMENTS 2026'!C1086),"",'ENGAGEMENTS 2026'!AF1086)</f>
        <v/>
      </c>
      <c r="I1085" t="str">
        <f>IF(ISBLANK('ENGAGEMENTS 2026'!C1086),"",'ENGAGEMENTS 2026'!H1086)</f>
        <v/>
      </c>
      <c r="J1085" s="72" t="str">
        <f>IF(ISBLANK('ENGAGEMENTS 2026'!C1086),"",IF(AND(OR($E1085="INFRUCTUEUX",$E1085="ANNULE"),$C1085="AOO-M"),'ENGAGEMENTS 2026'!P1086,IF($H1085="EN COURS DE PREENGAGEMENT",'ENGAGEMENTS 2026'!O1086,IF($H1085="PREENGAGE",IF($E1085="ATTRIBUE",'ENGAGEMENTS 2026'!AE1086,'ENGAGEMENTS 2026'!O1086),'ENGAGEMENTS 2026'!AE1086))))</f>
        <v/>
      </c>
      <c r="K1085" s="97" t="str">
        <f>IF(ISBLANK('ENGAGEMENTS 2026'!W1086),"",'ENGAGEMENTS 2026'!W1086)</f>
        <v/>
      </c>
      <c r="L1085" s="73" t="str">
        <f t="shared" ca="1" si="32"/>
        <v/>
      </c>
      <c r="M1085" t="str">
        <f t="shared" si="33"/>
        <v/>
      </c>
      <c r="N1085" t="str">
        <f>IF(ISBLANK('ENGAGEMENTS 2026'!C1086),"",'ENGAGEMENTS 2026'!L1086)</f>
        <v/>
      </c>
      <c r="O1085" t="str">
        <f>IF(ISBLANK('ENGAGEMENTS 2026'!C1086),"",'ENGAGEMENTS 2026'!M1086)</f>
        <v/>
      </c>
      <c r="P1085" t="str">
        <f>IF(ISBLANK('ENGAGEMENTS 2026'!C1086),"",'ENGAGEMENTS 2026'!K1086)</f>
        <v/>
      </c>
      <c r="Q1085" t="str">
        <f>IF($A1085="","",IF(OR($E1085="INFRUCTUEUX",$E1085="ANNULE"),$A1085&amp;"|"&amp;(COUNTIFS($A$2:$A1085,$A1085,$E$2:$E1085,"INFRUCTUEUX")+COUNTIFS($A$2:$A1085,$A1085,$E$2:$E1085,"ANNULE")),""))</f>
        <v/>
      </c>
    </row>
    <row r="1086" spans="1:17" x14ac:dyDescent="0.25">
      <c r="A1086" t="str">
        <f>IF(ISBLANK('ENGAGEMENTS 2026'!C1087),"",IF('ENGAGEMENTS 2026'!C1087="DTSI","DCT",'ENGAGEMENTS 2026'!C1087))</f>
        <v/>
      </c>
      <c r="B1086" t="str">
        <f>IF(ISBLANK('ENGAGEMENTS 2026'!C1087),"",'ENGAGEMENTS 2026'!D1087)</f>
        <v/>
      </c>
      <c r="C1086" t="str">
        <f>IF(ISBLANK('ENGAGEMENTS 2026'!C1087),"",'ENGAGEMENTS 2026'!E1087)</f>
        <v/>
      </c>
      <c r="D1086" t="str">
        <f>IF(ISBLANK('ENGAGEMENTS 2026'!C1087),"",'ENGAGEMENTS 2026'!G1087)</f>
        <v/>
      </c>
      <c r="E1086" t="str">
        <f>IF(ISBLANK('ENGAGEMENTS 2026'!C1087),"",'ENGAGEMENTS 2026'!I1087)</f>
        <v/>
      </c>
      <c r="F1086" t="str">
        <f>IF(ISBLANK('ENGAGEMENTS 2026'!C1087),"",'ENGAGEMENTS 2026'!J1087)</f>
        <v/>
      </c>
      <c r="G1086" t="str">
        <f>IF(ISBLANK('ENGAGEMENTS 2026'!C1087),"",'ENGAGEMENTS 2026'!M1087)</f>
        <v/>
      </c>
      <c r="H1086" t="str">
        <f>IF(ISBLANK('ENGAGEMENTS 2026'!C1087),"",'ENGAGEMENTS 2026'!AF1087)</f>
        <v/>
      </c>
      <c r="I1086" t="str">
        <f>IF(ISBLANK('ENGAGEMENTS 2026'!C1087),"",'ENGAGEMENTS 2026'!H1087)</f>
        <v/>
      </c>
      <c r="J1086" s="72" t="str">
        <f>IF(ISBLANK('ENGAGEMENTS 2026'!C1087),"",IF(AND(OR($E1086="INFRUCTUEUX",$E1086="ANNULE"),$C1086="AOO-M"),'ENGAGEMENTS 2026'!P1087,IF($H1086="EN COURS DE PREENGAGEMENT",'ENGAGEMENTS 2026'!O1087,IF($H1086="PREENGAGE",IF($E1086="ATTRIBUE",'ENGAGEMENTS 2026'!AE1087,'ENGAGEMENTS 2026'!O1087),'ENGAGEMENTS 2026'!AE1087))))</f>
        <v/>
      </c>
      <c r="K1086" s="97" t="str">
        <f>IF(ISBLANK('ENGAGEMENTS 2026'!W1087),"",'ENGAGEMENTS 2026'!W1087)</f>
        <v/>
      </c>
      <c r="L1086" s="73" t="str">
        <f t="shared" ca="1" si="32"/>
        <v/>
      </c>
      <c r="M1086" t="str">
        <f t="shared" si="33"/>
        <v/>
      </c>
      <c r="N1086" t="str">
        <f>IF(ISBLANK('ENGAGEMENTS 2026'!C1087),"",'ENGAGEMENTS 2026'!L1087)</f>
        <v/>
      </c>
      <c r="O1086" t="str">
        <f>IF(ISBLANK('ENGAGEMENTS 2026'!C1087),"",'ENGAGEMENTS 2026'!M1087)</f>
        <v/>
      </c>
      <c r="P1086" t="str">
        <f>IF(ISBLANK('ENGAGEMENTS 2026'!C1087),"",'ENGAGEMENTS 2026'!K1087)</f>
        <v/>
      </c>
      <c r="Q1086" t="str">
        <f>IF($A1086="","",IF(OR($E1086="INFRUCTUEUX",$E1086="ANNULE"),$A1086&amp;"|"&amp;(COUNTIFS($A$2:$A1086,$A1086,$E$2:$E1086,"INFRUCTUEUX")+COUNTIFS($A$2:$A1086,$A1086,$E$2:$E1086,"ANNULE")),""))</f>
        <v/>
      </c>
    </row>
    <row r="1087" spans="1:17" x14ac:dyDescent="0.25">
      <c r="A1087" t="str">
        <f>IF(ISBLANK('ENGAGEMENTS 2026'!C1088),"",IF('ENGAGEMENTS 2026'!C1088="DTSI","DCT",'ENGAGEMENTS 2026'!C1088))</f>
        <v/>
      </c>
      <c r="B1087" t="str">
        <f>IF(ISBLANK('ENGAGEMENTS 2026'!C1088),"",'ENGAGEMENTS 2026'!D1088)</f>
        <v/>
      </c>
      <c r="C1087" t="str">
        <f>IF(ISBLANK('ENGAGEMENTS 2026'!C1088),"",'ENGAGEMENTS 2026'!E1088)</f>
        <v/>
      </c>
      <c r="D1087" t="str">
        <f>IF(ISBLANK('ENGAGEMENTS 2026'!C1088),"",'ENGAGEMENTS 2026'!G1088)</f>
        <v/>
      </c>
      <c r="E1087" t="str">
        <f>IF(ISBLANK('ENGAGEMENTS 2026'!C1088),"",'ENGAGEMENTS 2026'!I1088)</f>
        <v/>
      </c>
      <c r="F1087" t="str">
        <f>IF(ISBLANK('ENGAGEMENTS 2026'!C1088),"",'ENGAGEMENTS 2026'!J1088)</f>
        <v/>
      </c>
      <c r="G1087" t="str">
        <f>IF(ISBLANK('ENGAGEMENTS 2026'!C1088),"",'ENGAGEMENTS 2026'!M1088)</f>
        <v/>
      </c>
      <c r="H1087" t="str">
        <f>IF(ISBLANK('ENGAGEMENTS 2026'!C1088),"",'ENGAGEMENTS 2026'!AF1088)</f>
        <v/>
      </c>
      <c r="I1087" t="str">
        <f>IF(ISBLANK('ENGAGEMENTS 2026'!C1088),"",'ENGAGEMENTS 2026'!H1088)</f>
        <v/>
      </c>
      <c r="J1087" s="72" t="str">
        <f>IF(ISBLANK('ENGAGEMENTS 2026'!C1088),"",IF(AND(OR($E1087="INFRUCTUEUX",$E1087="ANNULE"),$C1087="AOO-M"),'ENGAGEMENTS 2026'!P1088,IF($H1087="EN COURS DE PREENGAGEMENT",'ENGAGEMENTS 2026'!O1088,IF($H1087="PREENGAGE",IF($E1087="ATTRIBUE",'ENGAGEMENTS 2026'!AE1088,'ENGAGEMENTS 2026'!O1088),'ENGAGEMENTS 2026'!AE1088))))</f>
        <v/>
      </c>
      <c r="K1087" s="97" t="str">
        <f>IF(ISBLANK('ENGAGEMENTS 2026'!W1088),"",'ENGAGEMENTS 2026'!W1088)</f>
        <v/>
      </c>
      <c r="L1087" s="73" t="str">
        <f t="shared" ca="1" si="32"/>
        <v/>
      </c>
      <c r="M1087" t="str">
        <f t="shared" si="33"/>
        <v/>
      </c>
      <c r="N1087" t="str">
        <f>IF(ISBLANK('ENGAGEMENTS 2026'!C1088),"",'ENGAGEMENTS 2026'!L1088)</f>
        <v/>
      </c>
      <c r="O1087" t="str">
        <f>IF(ISBLANK('ENGAGEMENTS 2026'!C1088),"",'ENGAGEMENTS 2026'!M1088)</f>
        <v/>
      </c>
      <c r="P1087" t="str">
        <f>IF(ISBLANK('ENGAGEMENTS 2026'!C1088),"",'ENGAGEMENTS 2026'!K1088)</f>
        <v/>
      </c>
      <c r="Q1087" t="str">
        <f>IF($A1087="","",IF(OR($E1087="INFRUCTUEUX",$E1087="ANNULE"),$A1087&amp;"|"&amp;(COUNTIFS($A$2:$A1087,$A1087,$E$2:$E1087,"INFRUCTUEUX")+COUNTIFS($A$2:$A1087,$A1087,$E$2:$E1087,"ANNULE")),""))</f>
        <v/>
      </c>
    </row>
    <row r="1088" spans="1:17" x14ac:dyDescent="0.25">
      <c r="A1088" t="str">
        <f>IF(ISBLANK('ENGAGEMENTS 2026'!C1089),"",IF('ENGAGEMENTS 2026'!C1089="DTSI","DCT",'ENGAGEMENTS 2026'!C1089))</f>
        <v/>
      </c>
      <c r="B1088" t="str">
        <f>IF(ISBLANK('ENGAGEMENTS 2026'!C1089),"",'ENGAGEMENTS 2026'!D1089)</f>
        <v/>
      </c>
      <c r="C1088" t="str">
        <f>IF(ISBLANK('ENGAGEMENTS 2026'!C1089),"",'ENGAGEMENTS 2026'!E1089)</f>
        <v/>
      </c>
      <c r="D1088" t="str">
        <f>IF(ISBLANK('ENGAGEMENTS 2026'!C1089),"",'ENGAGEMENTS 2026'!G1089)</f>
        <v/>
      </c>
      <c r="E1088" t="str">
        <f>IF(ISBLANK('ENGAGEMENTS 2026'!C1089),"",'ENGAGEMENTS 2026'!I1089)</f>
        <v/>
      </c>
      <c r="F1088" t="str">
        <f>IF(ISBLANK('ENGAGEMENTS 2026'!C1089),"",'ENGAGEMENTS 2026'!J1089)</f>
        <v/>
      </c>
      <c r="G1088" t="str">
        <f>IF(ISBLANK('ENGAGEMENTS 2026'!C1089),"",'ENGAGEMENTS 2026'!M1089)</f>
        <v/>
      </c>
      <c r="H1088" t="str">
        <f>IF(ISBLANK('ENGAGEMENTS 2026'!C1089),"",'ENGAGEMENTS 2026'!AF1089)</f>
        <v/>
      </c>
      <c r="I1088" t="str">
        <f>IF(ISBLANK('ENGAGEMENTS 2026'!C1089),"",'ENGAGEMENTS 2026'!H1089)</f>
        <v/>
      </c>
      <c r="J1088" s="72" t="str">
        <f>IF(ISBLANK('ENGAGEMENTS 2026'!C1089),"",IF(AND(OR($E1088="INFRUCTUEUX",$E1088="ANNULE"),$C1088="AOO-M"),'ENGAGEMENTS 2026'!P1089,IF($H1088="EN COURS DE PREENGAGEMENT",'ENGAGEMENTS 2026'!O1089,IF($H1088="PREENGAGE",IF($E1088="ATTRIBUE",'ENGAGEMENTS 2026'!AE1089,'ENGAGEMENTS 2026'!O1089),'ENGAGEMENTS 2026'!AE1089))))</f>
        <v/>
      </c>
      <c r="K1088" s="97" t="str">
        <f>IF(ISBLANK('ENGAGEMENTS 2026'!W1089),"",'ENGAGEMENTS 2026'!W1089)</f>
        <v/>
      </c>
      <c r="L1088" s="73" t="str">
        <f t="shared" ca="1" si="32"/>
        <v/>
      </c>
      <c r="M1088" t="str">
        <f t="shared" si="33"/>
        <v/>
      </c>
      <c r="N1088" t="str">
        <f>IF(ISBLANK('ENGAGEMENTS 2026'!C1089),"",'ENGAGEMENTS 2026'!L1089)</f>
        <v/>
      </c>
      <c r="O1088" t="str">
        <f>IF(ISBLANK('ENGAGEMENTS 2026'!C1089),"",'ENGAGEMENTS 2026'!M1089)</f>
        <v/>
      </c>
      <c r="P1088" t="str">
        <f>IF(ISBLANK('ENGAGEMENTS 2026'!C1089),"",'ENGAGEMENTS 2026'!K1089)</f>
        <v/>
      </c>
      <c r="Q1088" t="str">
        <f>IF($A1088="","",IF(OR($E1088="INFRUCTUEUX",$E1088="ANNULE"),$A1088&amp;"|"&amp;(COUNTIFS($A$2:$A1088,$A1088,$E$2:$E1088,"INFRUCTUEUX")+COUNTIFS($A$2:$A1088,$A1088,$E$2:$E1088,"ANNULE")),""))</f>
        <v/>
      </c>
    </row>
    <row r="1089" spans="1:17" x14ac:dyDescent="0.25">
      <c r="A1089" t="str">
        <f>IF(ISBLANK('ENGAGEMENTS 2026'!C1090),"",IF('ENGAGEMENTS 2026'!C1090="DTSI","DCT",'ENGAGEMENTS 2026'!C1090))</f>
        <v/>
      </c>
      <c r="B1089" t="str">
        <f>IF(ISBLANK('ENGAGEMENTS 2026'!C1090),"",'ENGAGEMENTS 2026'!D1090)</f>
        <v/>
      </c>
      <c r="C1089" t="str">
        <f>IF(ISBLANK('ENGAGEMENTS 2026'!C1090),"",'ENGAGEMENTS 2026'!E1090)</f>
        <v/>
      </c>
      <c r="D1089" t="str">
        <f>IF(ISBLANK('ENGAGEMENTS 2026'!C1090),"",'ENGAGEMENTS 2026'!G1090)</f>
        <v/>
      </c>
      <c r="E1089" t="str">
        <f>IF(ISBLANK('ENGAGEMENTS 2026'!C1090),"",'ENGAGEMENTS 2026'!I1090)</f>
        <v/>
      </c>
      <c r="F1089" t="str">
        <f>IF(ISBLANK('ENGAGEMENTS 2026'!C1090),"",'ENGAGEMENTS 2026'!J1090)</f>
        <v/>
      </c>
      <c r="G1089" t="str">
        <f>IF(ISBLANK('ENGAGEMENTS 2026'!C1090),"",'ENGAGEMENTS 2026'!M1090)</f>
        <v/>
      </c>
      <c r="H1089" t="str">
        <f>IF(ISBLANK('ENGAGEMENTS 2026'!C1090),"",'ENGAGEMENTS 2026'!AF1090)</f>
        <v/>
      </c>
      <c r="I1089" t="str">
        <f>IF(ISBLANK('ENGAGEMENTS 2026'!C1090),"",'ENGAGEMENTS 2026'!H1090)</f>
        <v/>
      </c>
      <c r="J1089" s="72" t="str">
        <f>IF(ISBLANK('ENGAGEMENTS 2026'!C1090),"",IF(AND(OR($E1089="INFRUCTUEUX",$E1089="ANNULE"),$C1089="AOO-M"),'ENGAGEMENTS 2026'!P1090,IF($H1089="EN COURS DE PREENGAGEMENT",'ENGAGEMENTS 2026'!O1090,IF($H1089="PREENGAGE",IF($E1089="ATTRIBUE",'ENGAGEMENTS 2026'!AE1090,'ENGAGEMENTS 2026'!O1090),'ENGAGEMENTS 2026'!AE1090))))</f>
        <v/>
      </c>
      <c r="K1089" s="97" t="str">
        <f>IF(ISBLANK('ENGAGEMENTS 2026'!W1090),"",'ENGAGEMENTS 2026'!W1090)</f>
        <v/>
      </c>
      <c r="L1089" s="73" t="str">
        <f t="shared" ca="1" si="32"/>
        <v/>
      </c>
      <c r="M1089" t="str">
        <f t="shared" si="33"/>
        <v/>
      </c>
      <c r="N1089" t="str">
        <f>IF(ISBLANK('ENGAGEMENTS 2026'!C1090),"",'ENGAGEMENTS 2026'!L1090)</f>
        <v/>
      </c>
      <c r="O1089" t="str">
        <f>IF(ISBLANK('ENGAGEMENTS 2026'!C1090),"",'ENGAGEMENTS 2026'!M1090)</f>
        <v/>
      </c>
      <c r="P1089" t="str">
        <f>IF(ISBLANK('ENGAGEMENTS 2026'!C1090),"",'ENGAGEMENTS 2026'!K1090)</f>
        <v/>
      </c>
      <c r="Q1089" t="str">
        <f>IF($A1089="","",IF(OR($E1089="INFRUCTUEUX",$E1089="ANNULE"),$A1089&amp;"|"&amp;(COUNTIFS($A$2:$A1089,$A1089,$E$2:$E1089,"INFRUCTUEUX")+COUNTIFS($A$2:$A1089,$A1089,$E$2:$E1089,"ANNULE")),""))</f>
        <v/>
      </c>
    </row>
    <row r="1090" spans="1:17" x14ac:dyDescent="0.25">
      <c r="A1090" t="str">
        <f>IF(ISBLANK('ENGAGEMENTS 2026'!C1091),"",IF('ENGAGEMENTS 2026'!C1091="DTSI","DCT",'ENGAGEMENTS 2026'!C1091))</f>
        <v/>
      </c>
      <c r="B1090" t="str">
        <f>IF(ISBLANK('ENGAGEMENTS 2026'!C1091),"",'ENGAGEMENTS 2026'!D1091)</f>
        <v/>
      </c>
      <c r="C1090" t="str">
        <f>IF(ISBLANK('ENGAGEMENTS 2026'!C1091),"",'ENGAGEMENTS 2026'!E1091)</f>
        <v/>
      </c>
      <c r="D1090" t="str">
        <f>IF(ISBLANK('ENGAGEMENTS 2026'!C1091),"",'ENGAGEMENTS 2026'!G1091)</f>
        <v/>
      </c>
      <c r="E1090" t="str">
        <f>IF(ISBLANK('ENGAGEMENTS 2026'!C1091),"",'ENGAGEMENTS 2026'!I1091)</f>
        <v/>
      </c>
      <c r="F1090" t="str">
        <f>IF(ISBLANK('ENGAGEMENTS 2026'!C1091),"",'ENGAGEMENTS 2026'!J1091)</f>
        <v/>
      </c>
      <c r="G1090" t="str">
        <f>IF(ISBLANK('ENGAGEMENTS 2026'!C1091),"",'ENGAGEMENTS 2026'!M1091)</f>
        <v/>
      </c>
      <c r="H1090" t="str">
        <f>IF(ISBLANK('ENGAGEMENTS 2026'!C1091),"",'ENGAGEMENTS 2026'!AF1091)</f>
        <v/>
      </c>
      <c r="I1090" t="str">
        <f>IF(ISBLANK('ENGAGEMENTS 2026'!C1091),"",'ENGAGEMENTS 2026'!H1091)</f>
        <v/>
      </c>
      <c r="J1090" s="72" t="str">
        <f>IF(ISBLANK('ENGAGEMENTS 2026'!C1091),"",IF(AND(OR($E1090="INFRUCTUEUX",$E1090="ANNULE"),$C1090="AOO-M"),'ENGAGEMENTS 2026'!P1091,IF($H1090="EN COURS DE PREENGAGEMENT",'ENGAGEMENTS 2026'!O1091,IF($H1090="PREENGAGE",IF($E1090="ATTRIBUE",'ENGAGEMENTS 2026'!AE1091,'ENGAGEMENTS 2026'!O1091),'ENGAGEMENTS 2026'!AE1091))))</f>
        <v/>
      </c>
      <c r="K1090" s="97" t="str">
        <f>IF(ISBLANK('ENGAGEMENTS 2026'!W1091),"",'ENGAGEMENTS 2026'!W1091)</f>
        <v/>
      </c>
      <c r="L1090" s="73" t="str">
        <f t="shared" ref="L1090:L1153" ca="1" si="34">IF($K1090="","",TODAY()-$K1090)</f>
        <v/>
      </c>
      <c r="M1090" t="str">
        <f t="shared" ref="M1090:M1153" si="35">IF($A1090="","",IF($H1090="ENGAGE","Engagé",IF(AND($H1090="NON ENGAGE",OR($I1090="INFRUCTUEUX",$I1090="ANNULE")),"Clôturé sans suite","En cours")))</f>
        <v/>
      </c>
      <c r="N1090" t="str">
        <f>IF(ISBLANK('ENGAGEMENTS 2026'!C1091),"",'ENGAGEMENTS 2026'!L1091)</f>
        <v/>
      </c>
      <c r="O1090" t="str">
        <f>IF(ISBLANK('ENGAGEMENTS 2026'!C1091),"",'ENGAGEMENTS 2026'!M1091)</f>
        <v/>
      </c>
      <c r="P1090" t="str">
        <f>IF(ISBLANK('ENGAGEMENTS 2026'!C1091),"",'ENGAGEMENTS 2026'!K1091)</f>
        <v/>
      </c>
      <c r="Q1090" t="str">
        <f>IF($A1090="","",IF(OR($E1090="INFRUCTUEUX",$E1090="ANNULE"),$A1090&amp;"|"&amp;(COUNTIFS($A$2:$A1090,$A1090,$E$2:$E1090,"INFRUCTUEUX")+COUNTIFS($A$2:$A1090,$A1090,$E$2:$E1090,"ANNULE")),""))</f>
        <v/>
      </c>
    </row>
    <row r="1091" spans="1:17" x14ac:dyDescent="0.25">
      <c r="A1091" t="str">
        <f>IF(ISBLANK('ENGAGEMENTS 2026'!C1092),"",IF('ENGAGEMENTS 2026'!C1092="DTSI","DCT",'ENGAGEMENTS 2026'!C1092))</f>
        <v/>
      </c>
      <c r="B1091" t="str">
        <f>IF(ISBLANK('ENGAGEMENTS 2026'!C1092),"",'ENGAGEMENTS 2026'!D1092)</f>
        <v/>
      </c>
      <c r="C1091" t="str">
        <f>IF(ISBLANK('ENGAGEMENTS 2026'!C1092),"",'ENGAGEMENTS 2026'!E1092)</f>
        <v/>
      </c>
      <c r="D1091" t="str">
        <f>IF(ISBLANK('ENGAGEMENTS 2026'!C1092),"",'ENGAGEMENTS 2026'!G1092)</f>
        <v/>
      </c>
      <c r="E1091" t="str">
        <f>IF(ISBLANK('ENGAGEMENTS 2026'!C1092),"",'ENGAGEMENTS 2026'!I1092)</f>
        <v/>
      </c>
      <c r="F1091" t="str">
        <f>IF(ISBLANK('ENGAGEMENTS 2026'!C1092),"",'ENGAGEMENTS 2026'!J1092)</f>
        <v/>
      </c>
      <c r="G1091" t="str">
        <f>IF(ISBLANK('ENGAGEMENTS 2026'!C1092),"",'ENGAGEMENTS 2026'!M1092)</f>
        <v/>
      </c>
      <c r="H1091" t="str">
        <f>IF(ISBLANK('ENGAGEMENTS 2026'!C1092),"",'ENGAGEMENTS 2026'!AF1092)</f>
        <v/>
      </c>
      <c r="I1091" t="str">
        <f>IF(ISBLANK('ENGAGEMENTS 2026'!C1092),"",'ENGAGEMENTS 2026'!H1092)</f>
        <v/>
      </c>
      <c r="J1091" s="72" t="str">
        <f>IF(ISBLANK('ENGAGEMENTS 2026'!C1092),"",IF(AND(OR($E1091="INFRUCTUEUX",$E1091="ANNULE"),$C1091="AOO-M"),'ENGAGEMENTS 2026'!P1092,IF($H1091="EN COURS DE PREENGAGEMENT",'ENGAGEMENTS 2026'!O1092,IF($H1091="PREENGAGE",IF($E1091="ATTRIBUE",'ENGAGEMENTS 2026'!AE1092,'ENGAGEMENTS 2026'!O1092),'ENGAGEMENTS 2026'!AE1092))))</f>
        <v/>
      </c>
      <c r="K1091" s="97" t="str">
        <f>IF(ISBLANK('ENGAGEMENTS 2026'!W1092),"",'ENGAGEMENTS 2026'!W1092)</f>
        <v/>
      </c>
      <c r="L1091" s="73" t="str">
        <f t="shared" ca="1" si="34"/>
        <v/>
      </c>
      <c r="M1091" t="str">
        <f t="shared" si="35"/>
        <v/>
      </c>
      <c r="N1091" t="str">
        <f>IF(ISBLANK('ENGAGEMENTS 2026'!C1092),"",'ENGAGEMENTS 2026'!L1092)</f>
        <v/>
      </c>
      <c r="O1091" t="str">
        <f>IF(ISBLANK('ENGAGEMENTS 2026'!C1092),"",'ENGAGEMENTS 2026'!M1092)</f>
        <v/>
      </c>
      <c r="P1091" t="str">
        <f>IF(ISBLANK('ENGAGEMENTS 2026'!C1092),"",'ENGAGEMENTS 2026'!K1092)</f>
        <v/>
      </c>
      <c r="Q1091" t="str">
        <f>IF($A1091="","",IF(OR($E1091="INFRUCTUEUX",$E1091="ANNULE"),$A1091&amp;"|"&amp;(COUNTIFS($A$2:$A1091,$A1091,$E$2:$E1091,"INFRUCTUEUX")+COUNTIFS($A$2:$A1091,$A1091,$E$2:$E1091,"ANNULE")),""))</f>
        <v/>
      </c>
    </row>
    <row r="1092" spans="1:17" x14ac:dyDescent="0.25">
      <c r="A1092" t="str">
        <f>IF(ISBLANK('ENGAGEMENTS 2026'!C1093),"",IF('ENGAGEMENTS 2026'!C1093="DTSI","DCT",'ENGAGEMENTS 2026'!C1093))</f>
        <v/>
      </c>
      <c r="B1092" t="str">
        <f>IF(ISBLANK('ENGAGEMENTS 2026'!C1093),"",'ENGAGEMENTS 2026'!D1093)</f>
        <v/>
      </c>
      <c r="C1092" t="str">
        <f>IF(ISBLANK('ENGAGEMENTS 2026'!C1093),"",'ENGAGEMENTS 2026'!E1093)</f>
        <v/>
      </c>
      <c r="D1092" t="str">
        <f>IF(ISBLANK('ENGAGEMENTS 2026'!C1093),"",'ENGAGEMENTS 2026'!G1093)</f>
        <v/>
      </c>
      <c r="E1092" t="str">
        <f>IF(ISBLANK('ENGAGEMENTS 2026'!C1093),"",'ENGAGEMENTS 2026'!I1093)</f>
        <v/>
      </c>
      <c r="F1092" t="str">
        <f>IF(ISBLANK('ENGAGEMENTS 2026'!C1093),"",'ENGAGEMENTS 2026'!J1093)</f>
        <v/>
      </c>
      <c r="G1092" t="str">
        <f>IF(ISBLANK('ENGAGEMENTS 2026'!C1093),"",'ENGAGEMENTS 2026'!M1093)</f>
        <v/>
      </c>
      <c r="H1092" t="str">
        <f>IF(ISBLANK('ENGAGEMENTS 2026'!C1093),"",'ENGAGEMENTS 2026'!AF1093)</f>
        <v/>
      </c>
      <c r="I1092" t="str">
        <f>IF(ISBLANK('ENGAGEMENTS 2026'!C1093),"",'ENGAGEMENTS 2026'!H1093)</f>
        <v/>
      </c>
      <c r="J1092" s="72" t="str">
        <f>IF(ISBLANK('ENGAGEMENTS 2026'!C1093),"",IF(AND(OR($E1092="INFRUCTUEUX",$E1092="ANNULE"),$C1092="AOO-M"),'ENGAGEMENTS 2026'!P1093,IF($H1092="EN COURS DE PREENGAGEMENT",'ENGAGEMENTS 2026'!O1093,IF($H1092="PREENGAGE",IF($E1092="ATTRIBUE",'ENGAGEMENTS 2026'!AE1093,'ENGAGEMENTS 2026'!O1093),'ENGAGEMENTS 2026'!AE1093))))</f>
        <v/>
      </c>
      <c r="K1092" s="97" t="str">
        <f>IF(ISBLANK('ENGAGEMENTS 2026'!W1093),"",'ENGAGEMENTS 2026'!W1093)</f>
        <v/>
      </c>
      <c r="L1092" s="73" t="str">
        <f t="shared" ca="1" si="34"/>
        <v/>
      </c>
      <c r="M1092" t="str">
        <f t="shared" si="35"/>
        <v/>
      </c>
      <c r="N1092" t="str">
        <f>IF(ISBLANK('ENGAGEMENTS 2026'!C1093),"",'ENGAGEMENTS 2026'!L1093)</f>
        <v/>
      </c>
      <c r="O1092" t="str">
        <f>IF(ISBLANK('ENGAGEMENTS 2026'!C1093),"",'ENGAGEMENTS 2026'!M1093)</f>
        <v/>
      </c>
      <c r="P1092" t="str">
        <f>IF(ISBLANK('ENGAGEMENTS 2026'!C1093),"",'ENGAGEMENTS 2026'!K1093)</f>
        <v/>
      </c>
      <c r="Q1092" t="str">
        <f>IF($A1092="","",IF(OR($E1092="INFRUCTUEUX",$E1092="ANNULE"),$A1092&amp;"|"&amp;(COUNTIFS($A$2:$A1092,$A1092,$E$2:$E1092,"INFRUCTUEUX")+COUNTIFS($A$2:$A1092,$A1092,$E$2:$E1092,"ANNULE")),""))</f>
        <v/>
      </c>
    </row>
    <row r="1093" spans="1:17" x14ac:dyDescent="0.25">
      <c r="A1093" t="str">
        <f>IF(ISBLANK('ENGAGEMENTS 2026'!C1094),"",IF('ENGAGEMENTS 2026'!C1094="DTSI","DCT",'ENGAGEMENTS 2026'!C1094))</f>
        <v/>
      </c>
      <c r="B1093" t="str">
        <f>IF(ISBLANK('ENGAGEMENTS 2026'!C1094),"",'ENGAGEMENTS 2026'!D1094)</f>
        <v/>
      </c>
      <c r="C1093" t="str">
        <f>IF(ISBLANK('ENGAGEMENTS 2026'!C1094),"",'ENGAGEMENTS 2026'!E1094)</f>
        <v/>
      </c>
      <c r="D1093" t="str">
        <f>IF(ISBLANK('ENGAGEMENTS 2026'!C1094),"",'ENGAGEMENTS 2026'!G1094)</f>
        <v/>
      </c>
      <c r="E1093" t="str">
        <f>IF(ISBLANK('ENGAGEMENTS 2026'!C1094),"",'ENGAGEMENTS 2026'!I1094)</f>
        <v/>
      </c>
      <c r="F1093" t="str">
        <f>IF(ISBLANK('ENGAGEMENTS 2026'!C1094),"",'ENGAGEMENTS 2026'!J1094)</f>
        <v/>
      </c>
      <c r="G1093" t="str">
        <f>IF(ISBLANK('ENGAGEMENTS 2026'!C1094),"",'ENGAGEMENTS 2026'!M1094)</f>
        <v/>
      </c>
      <c r="H1093" t="str">
        <f>IF(ISBLANK('ENGAGEMENTS 2026'!C1094),"",'ENGAGEMENTS 2026'!AF1094)</f>
        <v/>
      </c>
      <c r="I1093" t="str">
        <f>IF(ISBLANK('ENGAGEMENTS 2026'!C1094),"",'ENGAGEMENTS 2026'!H1094)</f>
        <v/>
      </c>
      <c r="J1093" s="72" t="str">
        <f>IF(ISBLANK('ENGAGEMENTS 2026'!C1094),"",IF(AND(OR($E1093="INFRUCTUEUX",$E1093="ANNULE"),$C1093="AOO-M"),'ENGAGEMENTS 2026'!P1094,IF($H1093="EN COURS DE PREENGAGEMENT",'ENGAGEMENTS 2026'!O1094,IF($H1093="PREENGAGE",IF($E1093="ATTRIBUE",'ENGAGEMENTS 2026'!AE1094,'ENGAGEMENTS 2026'!O1094),'ENGAGEMENTS 2026'!AE1094))))</f>
        <v/>
      </c>
      <c r="K1093" s="97" t="str">
        <f>IF(ISBLANK('ENGAGEMENTS 2026'!W1094),"",'ENGAGEMENTS 2026'!W1094)</f>
        <v/>
      </c>
      <c r="L1093" s="73" t="str">
        <f t="shared" ca="1" si="34"/>
        <v/>
      </c>
      <c r="M1093" t="str">
        <f t="shared" si="35"/>
        <v/>
      </c>
      <c r="N1093" t="str">
        <f>IF(ISBLANK('ENGAGEMENTS 2026'!C1094),"",'ENGAGEMENTS 2026'!L1094)</f>
        <v/>
      </c>
      <c r="O1093" t="str">
        <f>IF(ISBLANK('ENGAGEMENTS 2026'!C1094),"",'ENGAGEMENTS 2026'!M1094)</f>
        <v/>
      </c>
      <c r="P1093" t="str">
        <f>IF(ISBLANK('ENGAGEMENTS 2026'!C1094),"",'ENGAGEMENTS 2026'!K1094)</f>
        <v/>
      </c>
      <c r="Q1093" t="str">
        <f>IF($A1093="","",IF(OR($E1093="INFRUCTUEUX",$E1093="ANNULE"),$A1093&amp;"|"&amp;(COUNTIFS($A$2:$A1093,$A1093,$E$2:$E1093,"INFRUCTUEUX")+COUNTIFS($A$2:$A1093,$A1093,$E$2:$E1093,"ANNULE")),""))</f>
        <v/>
      </c>
    </row>
    <row r="1094" spans="1:17" x14ac:dyDescent="0.25">
      <c r="A1094" t="str">
        <f>IF(ISBLANK('ENGAGEMENTS 2026'!C1095),"",IF('ENGAGEMENTS 2026'!C1095="DTSI","DCT",'ENGAGEMENTS 2026'!C1095))</f>
        <v/>
      </c>
      <c r="B1094" t="str">
        <f>IF(ISBLANK('ENGAGEMENTS 2026'!C1095),"",'ENGAGEMENTS 2026'!D1095)</f>
        <v/>
      </c>
      <c r="C1094" t="str">
        <f>IF(ISBLANK('ENGAGEMENTS 2026'!C1095),"",'ENGAGEMENTS 2026'!E1095)</f>
        <v/>
      </c>
      <c r="D1094" t="str">
        <f>IF(ISBLANK('ENGAGEMENTS 2026'!C1095),"",'ENGAGEMENTS 2026'!G1095)</f>
        <v/>
      </c>
      <c r="E1094" t="str">
        <f>IF(ISBLANK('ENGAGEMENTS 2026'!C1095),"",'ENGAGEMENTS 2026'!I1095)</f>
        <v/>
      </c>
      <c r="F1094" t="str">
        <f>IF(ISBLANK('ENGAGEMENTS 2026'!C1095),"",'ENGAGEMENTS 2026'!J1095)</f>
        <v/>
      </c>
      <c r="G1094" t="str">
        <f>IF(ISBLANK('ENGAGEMENTS 2026'!C1095),"",'ENGAGEMENTS 2026'!M1095)</f>
        <v/>
      </c>
      <c r="H1094" t="str">
        <f>IF(ISBLANK('ENGAGEMENTS 2026'!C1095),"",'ENGAGEMENTS 2026'!AF1095)</f>
        <v/>
      </c>
      <c r="I1094" t="str">
        <f>IF(ISBLANK('ENGAGEMENTS 2026'!C1095),"",'ENGAGEMENTS 2026'!H1095)</f>
        <v/>
      </c>
      <c r="J1094" s="72" t="str">
        <f>IF(ISBLANK('ENGAGEMENTS 2026'!C1095),"",IF(AND(OR($E1094="INFRUCTUEUX",$E1094="ANNULE"),$C1094="AOO-M"),'ENGAGEMENTS 2026'!P1095,IF($H1094="EN COURS DE PREENGAGEMENT",'ENGAGEMENTS 2026'!O1095,IF($H1094="PREENGAGE",IF($E1094="ATTRIBUE",'ENGAGEMENTS 2026'!AE1095,'ENGAGEMENTS 2026'!O1095),'ENGAGEMENTS 2026'!AE1095))))</f>
        <v/>
      </c>
      <c r="K1094" s="97" t="str">
        <f>IF(ISBLANK('ENGAGEMENTS 2026'!W1095),"",'ENGAGEMENTS 2026'!W1095)</f>
        <v/>
      </c>
      <c r="L1094" s="73" t="str">
        <f t="shared" ca="1" si="34"/>
        <v/>
      </c>
      <c r="M1094" t="str">
        <f t="shared" si="35"/>
        <v/>
      </c>
      <c r="N1094" t="str">
        <f>IF(ISBLANK('ENGAGEMENTS 2026'!C1095),"",'ENGAGEMENTS 2026'!L1095)</f>
        <v/>
      </c>
      <c r="O1094" t="str">
        <f>IF(ISBLANK('ENGAGEMENTS 2026'!C1095),"",'ENGAGEMENTS 2026'!M1095)</f>
        <v/>
      </c>
      <c r="P1094" t="str">
        <f>IF(ISBLANK('ENGAGEMENTS 2026'!C1095),"",'ENGAGEMENTS 2026'!K1095)</f>
        <v/>
      </c>
      <c r="Q1094" t="str">
        <f>IF($A1094="","",IF(OR($E1094="INFRUCTUEUX",$E1094="ANNULE"),$A1094&amp;"|"&amp;(COUNTIFS($A$2:$A1094,$A1094,$E$2:$E1094,"INFRUCTUEUX")+COUNTIFS($A$2:$A1094,$A1094,$E$2:$E1094,"ANNULE")),""))</f>
        <v/>
      </c>
    </row>
    <row r="1095" spans="1:17" x14ac:dyDescent="0.25">
      <c r="A1095" t="str">
        <f>IF(ISBLANK('ENGAGEMENTS 2026'!C1096),"",IF('ENGAGEMENTS 2026'!C1096="DTSI","DCT",'ENGAGEMENTS 2026'!C1096))</f>
        <v/>
      </c>
      <c r="B1095" t="str">
        <f>IF(ISBLANK('ENGAGEMENTS 2026'!C1096),"",'ENGAGEMENTS 2026'!D1096)</f>
        <v/>
      </c>
      <c r="C1095" t="str">
        <f>IF(ISBLANK('ENGAGEMENTS 2026'!C1096),"",'ENGAGEMENTS 2026'!E1096)</f>
        <v/>
      </c>
      <c r="D1095" t="str">
        <f>IF(ISBLANK('ENGAGEMENTS 2026'!C1096),"",'ENGAGEMENTS 2026'!G1096)</f>
        <v/>
      </c>
      <c r="E1095" t="str">
        <f>IF(ISBLANK('ENGAGEMENTS 2026'!C1096),"",'ENGAGEMENTS 2026'!I1096)</f>
        <v/>
      </c>
      <c r="F1095" t="str">
        <f>IF(ISBLANK('ENGAGEMENTS 2026'!C1096),"",'ENGAGEMENTS 2026'!J1096)</f>
        <v/>
      </c>
      <c r="G1095" t="str">
        <f>IF(ISBLANK('ENGAGEMENTS 2026'!C1096),"",'ENGAGEMENTS 2026'!M1096)</f>
        <v/>
      </c>
      <c r="H1095" t="str">
        <f>IF(ISBLANK('ENGAGEMENTS 2026'!C1096),"",'ENGAGEMENTS 2026'!AF1096)</f>
        <v/>
      </c>
      <c r="I1095" t="str">
        <f>IF(ISBLANK('ENGAGEMENTS 2026'!C1096),"",'ENGAGEMENTS 2026'!H1096)</f>
        <v/>
      </c>
      <c r="J1095" s="72" t="str">
        <f>IF(ISBLANK('ENGAGEMENTS 2026'!C1096),"",IF(AND(OR($E1095="INFRUCTUEUX",$E1095="ANNULE"),$C1095="AOO-M"),'ENGAGEMENTS 2026'!P1096,IF($H1095="EN COURS DE PREENGAGEMENT",'ENGAGEMENTS 2026'!O1096,IF($H1095="PREENGAGE",IF($E1095="ATTRIBUE",'ENGAGEMENTS 2026'!AE1096,'ENGAGEMENTS 2026'!O1096),'ENGAGEMENTS 2026'!AE1096))))</f>
        <v/>
      </c>
      <c r="K1095" s="97" t="str">
        <f>IF(ISBLANK('ENGAGEMENTS 2026'!W1096),"",'ENGAGEMENTS 2026'!W1096)</f>
        <v/>
      </c>
      <c r="L1095" s="73" t="str">
        <f t="shared" ca="1" si="34"/>
        <v/>
      </c>
      <c r="M1095" t="str">
        <f t="shared" si="35"/>
        <v/>
      </c>
      <c r="N1095" t="str">
        <f>IF(ISBLANK('ENGAGEMENTS 2026'!C1096),"",'ENGAGEMENTS 2026'!L1096)</f>
        <v/>
      </c>
      <c r="O1095" t="str">
        <f>IF(ISBLANK('ENGAGEMENTS 2026'!C1096),"",'ENGAGEMENTS 2026'!M1096)</f>
        <v/>
      </c>
      <c r="P1095" t="str">
        <f>IF(ISBLANK('ENGAGEMENTS 2026'!C1096),"",'ENGAGEMENTS 2026'!K1096)</f>
        <v/>
      </c>
      <c r="Q1095" t="str">
        <f>IF($A1095="","",IF(OR($E1095="INFRUCTUEUX",$E1095="ANNULE"),$A1095&amp;"|"&amp;(COUNTIFS($A$2:$A1095,$A1095,$E$2:$E1095,"INFRUCTUEUX")+COUNTIFS($A$2:$A1095,$A1095,$E$2:$E1095,"ANNULE")),""))</f>
        <v/>
      </c>
    </row>
    <row r="1096" spans="1:17" x14ac:dyDescent="0.25">
      <c r="A1096" t="str">
        <f>IF(ISBLANK('ENGAGEMENTS 2026'!C1097),"",IF('ENGAGEMENTS 2026'!C1097="DTSI","DCT",'ENGAGEMENTS 2026'!C1097))</f>
        <v/>
      </c>
      <c r="B1096" t="str">
        <f>IF(ISBLANK('ENGAGEMENTS 2026'!C1097),"",'ENGAGEMENTS 2026'!D1097)</f>
        <v/>
      </c>
      <c r="C1096" t="str">
        <f>IF(ISBLANK('ENGAGEMENTS 2026'!C1097),"",'ENGAGEMENTS 2026'!E1097)</f>
        <v/>
      </c>
      <c r="D1096" t="str">
        <f>IF(ISBLANK('ENGAGEMENTS 2026'!C1097),"",'ENGAGEMENTS 2026'!G1097)</f>
        <v/>
      </c>
      <c r="E1096" t="str">
        <f>IF(ISBLANK('ENGAGEMENTS 2026'!C1097),"",'ENGAGEMENTS 2026'!I1097)</f>
        <v/>
      </c>
      <c r="F1096" t="str">
        <f>IF(ISBLANK('ENGAGEMENTS 2026'!C1097),"",'ENGAGEMENTS 2026'!J1097)</f>
        <v/>
      </c>
      <c r="G1096" t="str">
        <f>IF(ISBLANK('ENGAGEMENTS 2026'!C1097),"",'ENGAGEMENTS 2026'!M1097)</f>
        <v/>
      </c>
      <c r="H1096" t="str">
        <f>IF(ISBLANK('ENGAGEMENTS 2026'!C1097),"",'ENGAGEMENTS 2026'!AF1097)</f>
        <v/>
      </c>
      <c r="I1096" t="str">
        <f>IF(ISBLANK('ENGAGEMENTS 2026'!C1097),"",'ENGAGEMENTS 2026'!H1097)</f>
        <v/>
      </c>
      <c r="J1096" s="72" t="str">
        <f>IF(ISBLANK('ENGAGEMENTS 2026'!C1097),"",IF(AND(OR($E1096="INFRUCTUEUX",$E1096="ANNULE"),$C1096="AOO-M"),'ENGAGEMENTS 2026'!P1097,IF($H1096="EN COURS DE PREENGAGEMENT",'ENGAGEMENTS 2026'!O1097,IF($H1096="PREENGAGE",IF($E1096="ATTRIBUE",'ENGAGEMENTS 2026'!AE1097,'ENGAGEMENTS 2026'!O1097),'ENGAGEMENTS 2026'!AE1097))))</f>
        <v/>
      </c>
      <c r="K1096" s="97" t="str">
        <f>IF(ISBLANK('ENGAGEMENTS 2026'!W1097),"",'ENGAGEMENTS 2026'!W1097)</f>
        <v/>
      </c>
      <c r="L1096" s="73" t="str">
        <f t="shared" ca="1" si="34"/>
        <v/>
      </c>
      <c r="M1096" t="str">
        <f t="shared" si="35"/>
        <v/>
      </c>
      <c r="N1096" t="str">
        <f>IF(ISBLANK('ENGAGEMENTS 2026'!C1097),"",'ENGAGEMENTS 2026'!L1097)</f>
        <v/>
      </c>
      <c r="O1096" t="str">
        <f>IF(ISBLANK('ENGAGEMENTS 2026'!C1097),"",'ENGAGEMENTS 2026'!M1097)</f>
        <v/>
      </c>
      <c r="P1096" t="str">
        <f>IF(ISBLANK('ENGAGEMENTS 2026'!C1097),"",'ENGAGEMENTS 2026'!K1097)</f>
        <v/>
      </c>
      <c r="Q1096" t="str">
        <f>IF($A1096="","",IF(OR($E1096="INFRUCTUEUX",$E1096="ANNULE"),$A1096&amp;"|"&amp;(COUNTIFS($A$2:$A1096,$A1096,$E$2:$E1096,"INFRUCTUEUX")+COUNTIFS($A$2:$A1096,$A1096,$E$2:$E1096,"ANNULE")),""))</f>
        <v/>
      </c>
    </row>
    <row r="1097" spans="1:17" x14ac:dyDescent="0.25">
      <c r="A1097" t="str">
        <f>IF(ISBLANK('ENGAGEMENTS 2026'!C1098),"",IF('ENGAGEMENTS 2026'!C1098="DTSI","DCT",'ENGAGEMENTS 2026'!C1098))</f>
        <v/>
      </c>
      <c r="B1097" t="str">
        <f>IF(ISBLANK('ENGAGEMENTS 2026'!C1098),"",'ENGAGEMENTS 2026'!D1098)</f>
        <v/>
      </c>
      <c r="C1097" t="str">
        <f>IF(ISBLANK('ENGAGEMENTS 2026'!C1098),"",'ENGAGEMENTS 2026'!E1098)</f>
        <v/>
      </c>
      <c r="D1097" t="str">
        <f>IF(ISBLANK('ENGAGEMENTS 2026'!C1098),"",'ENGAGEMENTS 2026'!G1098)</f>
        <v/>
      </c>
      <c r="E1097" t="str">
        <f>IF(ISBLANK('ENGAGEMENTS 2026'!C1098),"",'ENGAGEMENTS 2026'!I1098)</f>
        <v/>
      </c>
      <c r="F1097" t="str">
        <f>IF(ISBLANK('ENGAGEMENTS 2026'!C1098),"",'ENGAGEMENTS 2026'!J1098)</f>
        <v/>
      </c>
      <c r="G1097" t="str">
        <f>IF(ISBLANK('ENGAGEMENTS 2026'!C1098),"",'ENGAGEMENTS 2026'!M1098)</f>
        <v/>
      </c>
      <c r="H1097" t="str">
        <f>IF(ISBLANK('ENGAGEMENTS 2026'!C1098),"",'ENGAGEMENTS 2026'!AF1098)</f>
        <v/>
      </c>
      <c r="I1097" t="str">
        <f>IF(ISBLANK('ENGAGEMENTS 2026'!C1098),"",'ENGAGEMENTS 2026'!H1098)</f>
        <v/>
      </c>
      <c r="J1097" s="72" t="str">
        <f>IF(ISBLANK('ENGAGEMENTS 2026'!C1098),"",IF(AND(OR($E1097="INFRUCTUEUX",$E1097="ANNULE"),$C1097="AOO-M"),'ENGAGEMENTS 2026'!P1098,IF($H1097="EN COURS DE PREENGAGEMENT",'ENGAGEMENTS 2026'!O1098,IF($H1097="PREENGAGE",IF($E1097="ATTRIBUE",'ENGAGEMENTS 2026'!AE1098,'ENGAGEMENTS 2026'!O1098),'ENGAGEMENTS 2026'!AE1098))))</f>
        <v/>
      </c>
      <c r="K1097" s="97" t="str">
        <f>IF(ISBLANK('ENGAGEMENTS 2026'!W1098),"",'ENGAGEMENTS 2026'!W1098)</f>
        <v/>
      </c>
      <c r="L1097" s="73" t="str">
        <f t="shared" ca="1" si="34"/>
        <v/>
      </c>
      <c r="M1097" t="str">
        <f t="shared" si="35"/>
        <v/>
      </c>
      <c r="N1097" t="str">
        <f>IF(ISBLANK('ENGAGEMENTS 2026'!C1098),"",'ENGAGEMENTS 2026'!L1098)</f>
        <v/>
      </c>
      <c r="O1097" t="str">
        <f>IF(ISBLANK('ENGAGEMENTS 2026'!C1098),"",'ENGAGEMENTS 2026'!M1098)</f>
        <v/>
      </c>
      <c r="P1097" t="str">
        <f>IF(ISBLANK('ENGAGEMENTS 2026'!C1098),"",'ENGAGEMENTS 2026'!K1098)</f>
        <v/>
      </c>
      <c r="Q1097" t="str">
        <f>IF($A1097="","",IF(OR($E1097="INFRUCTUEUX",$E1097="ANNULE"),$A1097&amp;"|"&amp;(COUNTIFS($A$2:$A1097,$A1097,$E$2:$E1097,"INFRUCTUEUX")+COUNTIFS($A$2:$A1097,$A1097,$E$2:$E1097,"ANNULE")),""))</f>
        <v/>
      </c>
    </row>
    <row r="1098" spans="1:17" x14ac:dyDescent="0.25">
      <c r="A1098" t="str">
        <f>IF(ISBLANK('ENGAGEMENTS 2026'!C1099),"",IF('ENGAGEMENTS 2026'!C1099="DTSI","DCT",'ENGAGEMENTS 2026'!C1099))</f>
        <v/>
      </c>
      <c r="B1098" t="str">
        <f>IF(ISBLANK('ENGAGEMENTS 2026'!C1099),"",'ENGAGEMENTS 2026'!D1099)</f>
        <v/>
      </c>
      <c r="C1098" t="str">
        <f>IF(ISBLANK('ENGAGEMENTS 2026'!C1099),"",'ENGAGEMENTS 2026'!E1099)</f>
        <v/>
      </c>
      <c r="D1098" t="str">
        <f>IF(ISBLANK('ENGAGEMENTS 2026'!C1099),"",'ENGAGEMENTS 2026'!G1099)</f>
        <v/>
      </c>
      <c r="E1098" t="str">
        <f>IF(ISBLANK('ENGAGEMENTS 2026'!C1099),"",'ENGAGEMENTS 2026'!I1099)</f>
        <v/>
      </c>
      <c r="F1098" t="str">
        <f>IF(ISBLANK('ENGAGEMENTS 2026'!C1099),"",'ENGAGEMENTS 2026'!J1099)</f>
        <v/>
      </c>
      <c r="G1098" t="str">
        <f>IF(ISBLANK('ENGAGEMENTS 2026'!C1099),"",'ENGAGEMENTS 2026'!M1099)</f>
        <v/>
      </c>
      <c r="H1098" t="str">
        <f>IF(ISBLANK('ENGAGEMENTS 2026'!C1099),"",'ENGAGEMENTS 2026'!AF1099)</f>
        <v/>
      </c>
      <c r="I1098" t="str">
        <f>IF(ISBLANK('ENGAGEMENTS 2026'!C1099),"",'ENGAGEMENTS 2026'!H1099)</f>
        <v/>
      </c>
      <c r="J1098" s="72" t="str">
        <f>IF(ISBLANK('ENGAGEMENTS 2026'!C1099),"",IF(AND(OR($E1098="INFRUCTUEUX",$E1098="ANNULE"),$C1098="AOO-M"),'ENGAGEMENTS 2026'!P1099,IF($H1098="EN COURS DE PREENGAGEMENT",'ENGAGEMENTS 2026'!O1099,IF($H1098="PREENGAGE",IF($E1098="ATTRIBUE",'ENGAGEMENTS 2026'!AE1099,'ENGAGEMENTS 2026'!O1099),'ENGAGEMENTS 2026'!AE1099))))</f>
        <v/>
      </c>
      <c r="K1098" s="97" t="str">
        <f>IF(ISBLANK('ENGAGEMENTS 2026'!W1099),"",'ENGAGEMENTS 2026'!W1099)</f>
        <v/>
      </c>
      <c r="L1098" s="73" t="str">
        <f t="shared" ca="1" si="34"/>
        <v/>
      </c>
      <c r="M1098" t="str">
        <f t="shared" si="35"/>
        <v/>
      </c>
      <c r="N1098" t="str">
        <f>IF(ISBLANK('ENGAGEMENTS 2026'!C1099),"",'ENGAGEMENTS 2026'!L1099)</f>
        <v/>
      </c>
      <c r="O1098" t="str">
        <f>IF(ISBLANK('ENGAGEMENTS 2026'!C1099),"",'ENGAGEMENTS 2026'!M1099)</f>
        <v/>
      </c>
      <c r="P1098" t="str">
        <f>IF(ISBLANK('ENGAGEMENTS 2026'!C1099),"",'ENGAGEMENTS 2026'!K1099)</f>
        <v/>
      </c>
      <c r="Q1098" t="str">
        <f>IF($A1098="","",IF(OR($E1098="INFRUCTUEUX",$E1098="ANNULE"),$A1098&amp;"|"&amp;(COUNTIFS($A$2:$A1098,$A1098,$E$2:$E1098,"INFRUCTUEUX")+COUNTIFS($A$2:$A1098,$A1098,$E$2:$E1098,"ANNULE")),""))</f>
        <v/>
      </c>
    </row>
    <row r="1099" spans="1:17" x14ac:dyDescent="0.25">
      <c r="A1099" t="str">
        <f>IF(ISBLANK('ENGAGEMENTS 2026'!C1100),"",IF('ENGAGEMENTS 2026'!C1100="DTSI","DCT",'ENGAGEMENTS 2026'!C1100))</f>
        <v/>
      </c>
      <c r="B1099" t="str">
        <f>IF(ISBLANK('ENGAGEMENTS 2026'!C1100),"",'ENGAGEMENTS 2026'!D1100)</f>
        <v/>
      </c>
      <c r="C1099" t="str">
        <f>IF(ISBLANK('ENGAGEMENTS 2026'!C1100),"",'ENGAGEMENTS 2026'!E1100)</f>
        <v/>
      </c>
      <c r="D1099" t="str">
        <f>IF(ISBLANK('ENGAGEMENTS 2026'!C1100),"",'ENGAGEMENTS 2026'!G1100)</f>
        <v/>
      </c>
      <c r="E1099" t="str">
        <f>IF(ISBLANK('ENGAGEMENTS 2026'!C1100),"",'ENGAGEMENTS 2026'!I1100)</f>
        <v/>
      </c>
      <c r="F1099" t="str">
        <f>IF(ISBLANK('ENGAGEMENTS 2026'!C1100),"",'ENGAGEMENTS 2026'!J1100)</f>
        <v/>
      </c>
      <c r="G1099" t="str">
        <f>IF(ISBLANK('ENGAGEMENTS 2026'!C1100),"",'ENGAGEMENTS 2026'!M1100)</f>
        <v/>
      </c>
      <c r="H1099" t="str">
        <f>IF(ISBLANK('ENGAGEMENTS 2026'!C1100),"",'ENGAGEMENTS 2026'!AF1100)</f>
        <v/>
      </c>
      <c r="I1099" t="str">
        <f>IF(ISBLANK('ENGAGEMENTS 2026'!C1100),"",'ENGAGEMENTS 2026'!H1100)</f>
        <v/>
      </c>
      <c r="J1099" s="72" t="str">
        <f>IF(ISBLANK('ENGAGEMENTS 2026'!C1100),"",IF(AND(OR($E1099="INFRUCTUEUX",$E1099="ANNULE"),$C1099="AOO-M"),'ENGAGEMENTS 2026'!P1100,IF($H1099="EN COURS DE PREENGAGEMENT",'ENGAGEMENTS 2026'!O1100,IF($H1099="PREENGAGE",IF($E1099="ATTRIBUE",'ENGAGEMENTS 2026'!AE1100,'ENGAGEMENTS 2026'!O1100),'ENGAGEMENTS 2026'!AE1100))))</f>
        <v/>
      </c>
      <c r="K1099" s="97" t="str">
        <f>IF(ISBLANK('ENGAGEMENTS 2026'!W1100),"",'ENGAGEMENTS 2026'!W1100)</f>
        <v/>
      </c>
      <c r="L1099" s="73" t="str">
        <f t="shared" ca="1" si="34"/>
        <v/>
      </c>
      <c r="M1099" t="str">
        <f t="shared" si="35"/>
        <v/>
      </c>
      <c r="N1099" t="str">
        <f>IF(ISBLANK('ENGAGEMENTS 2026'!C1100),"",'ENGAGEMENTS 2026'!L1100)</f>
        <v/>
      </c>
      <c r="O1099" t="str">
        <f>IF(ISBLANK('ENGAGEMENTS 2026'!C1100),"",'ENGAGEMENTS 2026'!M1100)</f>
        <v/>
      </c>
      <c r="P1099" t="str">
        <f>IF(ISBLANK('ENGAGEMENTS 2026'!C1100),"",'ENGAGEMENTS 2026'!K1100)</f>
        <v/>
      </c>
      <c r="Q1099" t="str">
        <f>IF($A1099="","",IF(OR($E1099="INFRUCTUEUX",$E1099="ANNULE"),$A1099&amp;"|"&amp;(COUNTIFS($A$2:$A1099,$A1099,$E$2:$E1099,"INFRUCTUEUX")+COUNTIFS($A$2:$A1099,$A1099,$E$2:$E1099,"ANNULE")),""))</f>
        <v/>
      </c>
    </row>
    <row r="1100" spans="1:17" x14ac:dyDescent="0.25">
      <c r="A1100" t="str">
        <f>IF(ISBLANK('ENGAGEMENTS 2026'!C1101),"",IF('ENGAGEMENTS 2026'!C1101="DTSI","DCT",'ENGAGEMENTS 2026'!C1101))</f>
        <v/>
      </c>
      <c r="B1100" t="str">
        <f>IF(ISBLANK('ENGAGEMENTS 2026'!C1101),"",'ENGAGEMENTS 2026'!D1101)</f>
        <v/>
      </c>
      <c r="C1100" t="str">
        <f>IF(ISBLANK('ENGAGEMENTS 2026'!C1101),"",'ENGAGEMENTS 2026'!E1101)</f>
        <v/>
      </c>
      <c r="D1100" t="str">
        <f>IF(ISBLANK('ENGAGEMENTS 2026'!C1101),"",'ENGAGEMENTS 2026'!G1101)</f>
        <v/>
      </c>
      <c r="E1100" t="str">
        <f>IF(ISBLANK('ENGAGEMENTS 2026'!C1101),"",'ENGAGEMENTS 2026'!I1101)</f>
        <v/>
      </c>
      <c r="F1100" t="str">
        <f>IF(ISBLANK('ENGAGEMENTS 2026'!C1101),"",'ENGAGEMENTS 2026'!J1101)</f>
        <v/>
      </c>
      <c r="G1100" t="str">
        <f>IF(ISBLANK('ENGAGEMENTS 2026'!C1101),"",'ENGAGEMENTS 2026'!M1101)</f>
        <v/>
      </c>
      <c r="H1100" t="str">
        <f>IF(ISBLANK('ENGAGEMENTS 2026'!C1101),"",'ENGAGEMENTS 2026'!AF1101)</f>
        <v/>
      </c>
      <c r="I1100" t="str">
        <f>IF(ISBLANK('ENGAGEMENTS 2026'!C1101),"",'ENGAGEMENTS 2026'!H1101)</f>
        <v/>
      </c>
      <c r="J1100" s="72" t="str">
        <f>IF(ISBLANK('ENGAGEMENTS 2026'!C1101),"",IF(AND(OR($E1100="INFRUCTUEUX",$E1100="ANNULE"),$C1100="AOO-M"),'ENGAGEMENTS 2026'!P1101,IF($H1100="EN COURS DE PREENGAGEMENT",'ENGAGEMENTS 2026'!O1101,IF($H1100="PREENGAGE",IF($E1100="ATTRIBUE",'ENGAGEMENTS 2026'!AE1101,'ENGAGEMENTS 2026'!O1101),'ENGAGEMENTS 2026'!AE1101))))</f>
        <v/>
      </c>
      <c r="K1100" s="97" t="str">
        <f>IF(ISBLANK('ENGAGEMENTS 2026'!W1101),"",'ENGAGEMENTS 2026'!W1101)</f>
        <v/>
      </c>
      <c r="L1100" s="73" t="str">
        <f t="shared" ca="1" si="34"/>
        <v/>
      </c>
      <c r="M1100" t="str">
        <f t="shared" si="35"/>
        <v/>
      </c>
      <c r="N1100" t="str">
        <f>IF(ISBLANK('ENGAGEMENTS 2026'!C1101),"",'ENGAGEMENTS 2026'!L1101)</f>
        <v/>
      </c>
      <c r="O1100" t="str">
        <f>IF(ISBLANK('ENGAGEMENTS 2026'!C1101),"",'ENGAGEMENTS 2026'!M1101)</f>
        <v/>
      </c>
      <c r="P1100" t="str">
        <f>IF(ISBLANK('ENGAGEMENTS 2026'!C1101),"",'ENGAGEMENTS 2026'!K1101)</f>
        <v/>
      </c>
      <c r="Q1100" t="str">
        <f>IF($A1100="","",IF(OR($E1100="INFRUCTUEUX",$E1100="ANNULE"),$A1100&amp;"|"&amp;(COUNTIFS($A$2:$A1100,$A1100,$E$2:$E1100,"INFRUCTUEUX")+COUNTIFS($A$2:$A1100,$A1100,$E$2:$E1100,"ANNULE")),""))</f>
        <v/>
      </c>
    </row>
    <row r="1101" spans="1:17" x14ac:dyDescent="0.25">
      <c r="A1101" t="str">
        <f>IF(ISBLANK('ENGAGEMENTS 2026'!C1102),"",IF('ENGAGEMENTS 2026'!C1102="DTSI","DCT",'ENGAGEMENTS 2026'!C1102))</f>
        <v/>
      </c>
      <c r="B1101" t="str">
        <f>IF(ISBLANK('ENGAGEMENTS 2026'!C1102),"",'ENGAGEMENTS 2026'!D1102)</f>
        <v/>
      </c>
      <c r="C1101" t="str">
        <f>IF(ISBLANK('ENGAGEMENTS 2026'!C1102),"",'ENGAGEMENTS 2026'!E1102)</f>
        <v/>
      </c>
      <c r="D1101" t="str">
        <f>IF(ISBLANK('ENGAGEMENTS 2026'!C1102),"",'ENGAGEMENTS 2026'!G1102)</f>
        <v/>
      </c>
      <c r="E1101" t="str">
        <f>IF(ISBLANK('ENGAGEMENTS 2026'!C1102),"",'ENGAGEMENTS 2026'!I1102)</f>
        <v/>
      </c>
      <c r="F1101" t="str">
        <f>IF(ISBLANK('ENGAGEMENTS 2026'!C1102),"",'ENGAGEMENTS 2026'!J1102)</f>
        <v/>
      </c>
      <c r="G1101" t="str">
        <f>IF(ISBLANK('ENGAGEMENTS 2026'!C1102),"",'ENGAGEMENTS 2026'!M1102)</f>
        <v/>
      </c>
      <c r="H1101" t="str">
        <f>IF(ISBLANK('ENGAGEMENTS 2026'!C1102),"",'ENGAGEMENTS 2026'!AF1102)</f>
        <v/>
      </c>
      <c r="I1101" t="str">
        <f>IF(ISBLANK('ENGAGEMENTS 2026'!C1102),"",'ENGAGEMENTS 2026'!H1102)</f>
        <v/>
      </c>
      <c r="J1101" s="72" t="str">
        <f>IF(ISBLANK('ENGAGEMENTS 2026'!C1102),"",IF(AND(OR($E1101="INFRUCTUEUX",$E1101="ANNULE"),$C1101="AOO-M"),'ENGAGEMENTS 2026'!P1102,IF($H1101="EN COURS DE PREENGAGEMENT",'ENGAGEMENTS 2026'!O1102,IF($H1101="PREENGAGE",IF($E1101="ATTRIBUE",'ENGAGEMENTS 2026'!AE1102,'ENGAGEMENTS 2026'!O1102),'ENGAGEMENTS 2026'!AE1102))))</f>
        <v/>
      </c>
      <c r="K1101" s="97" t="str">
        <f>IF(ISBLANK('ENGAGEMENTS 2026'!W1102),"",'ENGAGEMENTS 2026'!W1102)</f>
        <v/>
      </c>
      <c r="L1101" s="73" t="str">
        <f t="shared" ca="1" si="34"/>
        <v/>
      </c>
      <c r="M1101" t="str">
        <f t="shared" si="35"/>
        <v/>
      </c>
      <c r="N1101" t="str">
        <f>IF(ISBLANK('ENGAGEMENTS 2026'!C1102),"",'ENGAGEMENTS 2026'!L1102)</f>
        <v/>
      </c>
      <c r="O1101" t="str">
        <f>IF(ISBLANK('ENGAGEMENTS 2026'!C1102),"",'ENGAGEMENTS 2026'!M1102)</f>
        <v/>
      </c>
      <c r="P1101" t="str">
        <f>IF(ISBLANK('ENGAGEMENTS 2026'!C1102),"",'ENGAGEMENTS 2026'!K1102)</f>
        <v/>
      </c>
      <c r="Q1101" t="str">
        <f>IF($A1101="","",IF(OR($E1101="INFRUCTUEUX",$E1101="ANNULE"),$A1101&amp;"|"&amp;(COUNTIFS($A$2:$A1101,$A1101,$E$2:$E1101,"INFRUCTUEUX")+COUNTIFS($A$2:$A1101,$A1101,$E$2:$E1101,"ANNULE")),""))</f>
        <v/>
      </c>
    </row>
    <row r="1102" spans="1:17" x14ac:dyDescent="0.25">
      <c r="A1102" t="str">
        <f>IF(ISBLANK('ENGAGEMENTS 2026'!C1103),"",IF('ENGAGEMENTS 2026'!C1103="DTSI","DCT",'ENGAGEMENTS 2026'!C1103))</f>
        <v/>
      </c>
      <c r="B1102" t="str">
        <f>IF(ISBLANK('ENGAGEMENTS 2026'!C1103),"",'ENGAGEMENTS 2026'!D1103)</f>
        <v/>
      </c>
      <c r="C1102" t="str">
        <f>IF(ISBLANK('ENGAGEMENTS 2026'!C1103),"",'ENGAGEMENTS 2026'!E1103)</f>
        <v/>
      </c>
      <c r="D1102" t="str">
        <f>IF(ISBLANK('ENGAGEMENTS 2026'!C1103),"",'ENGAGEMENTS 2026'!G1103)</f>
        <v/>
      </c>
      <c r="E1102" t="str">
        <f>IF(ISBLANK('ENGAGEMENTS 2026'!C1103),"",'ENGAGEMENTS 2026'!I1103)</f>
        <v/>
      </c>
      <c r="F1102" t="str">
        <f>IF(ISBLANK('ENGAGEMENTS 2026'!C1103),"",'ENGAGEMENTS 2026'!J1103)</f>
        <v/>
      </c>
      <c r="G1102" t="str">
        <f>IF(ISBLANK('ENGAGEMENTS 2026'!C1103),"",'ENGAGEMENTS 2026'!M1103)</f>
        <v/>
      </c>
      <c r="H1102" t="str">
        <f>IF(ISBLANK('ENGAGEMENTS 2026'!C1103),"",'ENGAGEMENTS 2026'!AF1103)</f>
        <v/>
      </c>
      <c r="I1102" t="str">
        <f>IF(ISBLANK('ENGAGEMENTS 2026'!C1103),"",'ENGAGEMENTS 2026'!H1103)</f>
        <v/>
      </c>
      <c r="J1102" s="72" t="str">
        <f>IF(ISBLANK('ENGAGEMENTS 2026'!C1103),"",IF(AND(OR($E1102="INFRUCTUEUX",$E1102="ANNULE"),$C1102="AOO-M"),'ENGAGEMENTS 2026'!P1103,IF($H1102="EN COURS DE PREENGAGEMENT",'ENGAGEMENTS 2026'!O1103,IF($H1102="PREENGAGE",IF($E1102="ATTRIBUE",'ENGAGEMENTS 2026'!AE1103,'ENGAGEMENTS 2026'!O1103),'ENGAGEMENTS 2026'!AE1103))))</f>
        <v/>
      </c>
      <c r="K1102" s="97" t="str">
        <f>IF(ISBLANK('ENGAGEMENTS 2026'!W1103),"",'ENGAGEMENTS 2026'!W1103)</f>
        <v/>
      </c>
      <c r="L1102" s="73" t="str">
        <f t="shared" ca="1" si="34"/>
        <v/>
      </c>
      <c r="M1102" t="str">
        <f t="shared" si="35"/>
        <v/>
      </c>
      <c r="N1102" t="str">
        <f>IF(ISBLANK('ENGAGEMENTS 2026'!C1103),"",'ENGAGEMENTS 2026'!L1103)</f>
        <v/>
      </c>
      <c r="O1102" t="str">
        <f>IF(ISBLANK('ENGAGEMENTS 2026'!C1103),"",'ENGAGEMENTS 2026'!M1103)</f>
        <v/>
      </c>
      <c r="P1102" t="str">
        <f>IF(ISBLANK('ENGAGEMENTS 2026'!C1103),"",'ENGAGEMENTS 2026'!K1103)</f>
        <v/>
      </c>
      <c r="Q1102" t="str">
        <f>IF($A1102="","",IF(OR($E1102="INFRUCTUEUX",$E1102="ANNULE"),$A1102&amp;"|"&amp;(COUNTIFS($A$2:$A1102,$A1102,$E$2:$E1102,"INFRUCTUEUX")+COUNTIFS($A$2:$A1102,$A1102,$E$2:$E1102,"ANNULE")),""))</f>
        <v/>
      </c>
    </row>
    <row r="1103" spans="1:17" x14ac:dyDescent="0.25">
      <c r="A1103" t="str">
        <f>IF(ISBLANK('ENGAGEMENTS 2026'!C1104),"",IF('ENGAGEMENTS 2026'!C1104="DTSI","DCT",'ENGAGEMENTS 2026'!C1104))</f>
        <v/>
      </c>
      <c r="B1103" t="str">
        <f>IF(ISBLANK('ENGAGEMENTS 2026'!C1104),"",'ENGAGEMENTS 2026'!D1104)</f>
        <v/>
      </c>
      <c r="C1103" t="str">
        <f>IF(ISBLANK('ENGAGEMENTS 2026'!C1104),"",'ENGAGEMENTS 2026'!E1104)</f>
        <v/>
      </c>
      <c r="D1103" t="str">
        <f>IF(ISBLANK('ENGAGEMENTS 2026'!C1104),"",'ENGAGEMENTS 2026'!G1104)</f>
        <v/>
      </c>
      <c r="E1103" t="str">
        <f>IF(ISBLANK('ENGAGEMENTS 2026'!C1104),"",'ENGAGEMENTS 2026'!I1104)</f>
        <v/>
      </c>
      <c r="F1103" t="str">
        <f>IF(ISBLANK('ENGAGEMENTS 2026'!C1104),"",'ENGAGEMENTS 2026'!J1104)</f>
        <v/>
      </c>
      <c r="G1103" t="str">
        <f>IF(ISBLANK('ENGAGEMENTS 2026'!C1104),"",'ENGAGEMENTS 2026'!M1104)</f>
        <v/>
      </c>
      <c r="H1103" t="str">
        <f>IF(ISBLANK('ENGAGEMENTS 2026'!C1104),"",'ENGAGEMENTS 2026'!AF1104)</f>
        <v/>
      </c>
      <c r="I1103" t="str">
        <f>IF(ISBLANK('ENGAGEMENTS 2026'!C1104),"",'ENGAGEMENTS 2026'!H1104)</f>
        <v/>
      </c>
      <c r="J1103" s="72" t="str">
        <f>IF(ISBLANK('ENGAGEMENTS 2026'!C1104),"",IF(AND(OR($E1103="INFRUCTUEUX",$E1103="ANNULE"),$C1103="AOO-M"),'ENGAGEMENTS 2026'!P1104,IF($H1103="EN COURS DE PREENGAGEMENT",'ENGAGEMENTS 2026'!O1104,IF($H1103="PREENGAGE",IF($E1103="ATTRIBUE",'ENGAGEMENTS 2026'!AE1104,'ENGAGEMENTS 2026'!O1104),'ENGAGEMENTS 2026'!AE1104))))</f>
        <v/>
      </c>
      <c r="K1103" s="97" t="str">
        <f>IF(ISBLANK('ENGAGEMENTS 2026'!W1104),"",'ENGAGEMENTS 2026'!W1104)</f>
        <v/>
      </c>
      <c r="L1103" s="73" t="str">
        <f t="shared" ca="1" si="34"/>
        <v/>
      </c>
      <c r="M1103" t="str">
        <f t="shared" si="35"/>
        <v/>
      </c>
      <c r="N1103" t="str">
        <f>IF(ISBLANK('ENGAGEMENTS 2026'!C1104),"",'ENGAGEMENTS 2026'!L1104)</f>
        <v/>
      </c>
      <c r="O1103" t="str">
        <f>IF(ISBLANK('ENGAGEMENTS 2026'!C1104),"",'ENGAGEMENTS 2026'!M1104)</f>
        <v/>
      </c>
      <c r="P1103" t="str">
        <f>IF(ISBLANK('ENGAGEMENTS 2026'!C1104),"",'ENGAGEMENTS 2026'!K1104)</f>
        <v/>
      </c>
      <c r="Q1103" t="str">
        <f>IF($A1103="","",IF(OR($E1103="INFRUCTUEUX",$E1103="ANNULE"),$A1103&amp;"|"&amp;(COUNTIFS($A$2:$A1103,$A1103,$E$2:$E1103,"INFRUCTUEUX")+COUNTIFS($A$2:$A1103,$A1103,$E$2:$E1103,"ANNULE")),""))</f>
        <v/>
      </c>
    </row>
    <row r="1104" spans="1:17" x14ac:dyDescent="0.25">
      <c r="A1104" t="str">
        <f>IF(ISBLANK('ENGAGEMENTS 2026'!C1105),"",IF('ENGAGEMENTS 2026'!C1105="DTSI","DCT",'ENGAGEMENTS 2026'!C1105))</f>
        <v/>
      </c>
      <c r="B1104" t="str">
        <f>IF(ISBLANK('ENGAGEMENTS 2026'!C1105),"",'ENGAGEMENTS 2026'!D1105)</f>
        <v/>
      </c>
      <c r="C1104" t="str">
        <f>IF(ISBLANK('ENGAGEMENTS 2026'!C1105),"",'ENGAGEMENTS 2026'!E1105)</f>
        <v/>
      </c>
      <c r="D1104" t="str">
        <f>IF(ISBLANK('ENGAGEMENTS 2026'!C1105),"",'ENGAGEMENTS 2026'!G1105)</f>
        <v/>
      </c>
      <c r="E1104" t="str">
        <f>IF(ISBLANK('ENGAGEMENTS 2026'!C1105),"",'ENGAGEMENTS 2026'!I1105)</f>
        <v/>
      </c>
      <c r="F1104" t="str">
        <f>IF(ISBLANK('ENGAGEMENTS 2026'!C1105),"",'ENGAGEMENTS 2026'!J1105)</f>
        <v/>
      </c>
      <c r="G1104" t="str">
        <f>IF(ISBLANK('ENGAGEMENTS 2026'!C1105),"",'ENGAGEMENTS 2026'!M1105)</f>
        <v/>
      </c>
      <c r="H1104" t="str">
        <f>IF(ISBLANK('ENGAGEMENTS 2026'!C1105),"",'ENGAGEMENTS 2026'!AF1105)</f>
        <v/>
      </c>
      <c r="I1104" t="str">
        <f>IF(ISBLANK('ENGAGEMENTS 2026'!C1105),"",'ENGAGEMENTS 2026'!H1105)</f>
        <v/>
      </c>
      <c r="J1104" s="72" t="str">
        <f>IF(ISBLANK('ENGAGEMENTS 2026'!C1105),"",IF(AND(OR($E1104="INFRUCTUEUX",$E1104="ANNULE"),$C1104="AOO-M"),'ENGAGEMENTS 2026'!P1105,IF($H1104="EN COURS DE PREENGAGEMENT",'ENGAGEMENTS 2026'!O1105,IF($H1104="PREENGAGE",IF($E1104="ATTRIBUE",'ENGAGEMENTS 2026'!AE1105,'ENGAGEMENTS 2026'!O1105),'ENGAGEMENTS 2026'!AE1105))))</f>
        <v/>
      </c>
      <c r="K1104" s="97" t="str">
        <f>IF(ISBLANK('ENGAGEMENTS 2026'!W1105),"",'ENGAGEMENTS 2026'!W1105)</f>
        <v/>
      </c>
      <c r="L1104" s="73" t="str">
        <f t="shared" ca="1" si="34"/>
        <v/>
      </c>
      <c r="M1104" t="str">
        <f t="shared" si="35"/>
        <v/>
      </c>
      <c r="N1104" t="str">
        <f>IF(ISBLANK('ENGAGEMENTS 2026'!C1105),"",'ENGAGEMENTS 2026'!L1105)</f>
        <v/>
      </c>
      <c r="O1104" t="str">
        <f>IF(ISBLANK('ENGAGEMENTS 2026'!C1105),"",'ENGAGEMENTS 2026'!M1105)</f>
        <v/>
      </c>
      <c r="P1104" t="str">
        <f>IF(ISBLANK('ENGAGEMENTS 2026'!C1105),"",'ENGAGEMENTS 2026'!K1105)</f>
        <v/>
      </c>
      <c r="Q1104" t="str">
        <f>IF($A1104="","",IF(OR($E1104="INFRUCTUEUX",$E1104="ANNULE"),$A1104&amp;"|"&amp;(COUNTIFS($A$2:$A1104,$A1104,$E$2:$E1104,"INFRUCTUEUX")+COUNTIFS($A$2:$A1104,$A1104,$E$2:$E1104,"ANNULE")),""))</f>
        <v/>
      </c>
    </row>
    <row r="1105" spans="1:17" x14ac:dyDescent="0.25">
      <c r="A1105" t="str">
        <f>IF(ISBLANK('ENGAGEMENTS 2026'!C1106),"",IF('ENGAGEMENTS 2026'!C1106="DTSI","DCT",'ENGAGEMENTS 2026'!C1106))</f>
        <v/>
      </c>
      <c r="B1105" t="str">
        <f>IF(ISBLANK('ENGAGEMENTS 2026'!C1106),"",'ENGAGEMENTS 2026'!D1106)</f>
        <v/>
      </c>
      <c r="C1105" t="str">
        <f>IF(ISBLANK('ENGAGEMENTS 2026'!C1106),"",'ENGAGEMENTS 2026'!E1106)</f>
        <v/>
      </c>
      <c r="D1105" t="str">
        <f>IF(ISBLANK('ENGAGEMENTS 2026'!C1106),"",'ENGAGEMENTS 2026'!G1106)</f>
        <v/>
      </c>
      <c r="E1105" t="str">
        <f>IF(ISBLANK('ENGAGEMENTS 2026'!C1106),"",'ENGAGEMENTS 2026'!I1106)</f>
        <v/>
      </c>
      <c r="F1105" t="str">
        <f>IF(ISBLANK('ENGAGEMENTS 2026'!C1106),"",'ENGAGEMENTS 2026'!J1106)</f>
        <v/>
      </c>
      <c r="G1105" t="str">
        <f>IF(ISBLANK('ENGAGEMENTS 2026'!C1106),"",'ENGAGEMENTS 2026'!M1106)</f>
        <v/>
      </c>
      <c r="H1105" t="str">
        <f>IF(ISBLANK('ENGAGEMENTS 2026'!C1106),"",'ENGAGEMENTS 2026'!AF1106)</f>
        <v/>
      </c>
      <c r="I1105" t="str">
        <f>IF(ISBLANK('ENGAGEMENTS 2026'!C1106),"",'ENGAGEMENTS 2026'!H1106)</f>
        <v/>
      </c>
      <c r="J1105" s="72" t="str">
        <f>IF(ISBLANK('ENGAGEMENTS 2026'!C1106),"",IF(AND(OR($E1105="INFRUCTUEUX",$E1105="ANNULE"),$C1105="AOO-M"),'ENGAGEMENTS 2026'!P1106,IF($H1105="EN COURS DE PREENGAGEMENT",'ENGAGEMENTS 2026'!O1106,IF($H1105="PREENGAGE",IF($E1105="ATTRIBUE",'ENGAGEMENTS 2026'!AE1106,'ENGAGEMENTS 2026'!O1106),'ENGAGEMENTS 2026'!AE1106))))</f>
        <v/>
      </c>
      <c r="K1105" s="97" t="str">
        <f>IF(ISBLANK('ENGAGEMENTS 2026'!W1106),"",'ENGAGEMENTS 2026'!W1106)</f>
        <v/>
      </c>
      <c r="L1105" s="73" t="str">
        <f t="shared" ca="1" si="34"/>
        <v/>
      </c>
      <c r="M1105" t="str">
        <f t="shared" si="35"/>
        <v/>
      </c>
      <c r="N1105" t="str">
        <f>IF(ISBLANK('ENGAGEMENTS 2026'!C1106),"",'ENGAGEMENTS 2026'!L1106)</f>
        <v/>
      </c>
      <c r="O1105" t="str">
        <f>IF(ISBLANK('ENGAGEMENTS 2026'!C1106),"",'ENGAGEMENTS 2026'!M1106)</f>
        <v/>
      </c>
      <c r="P1105" t="str">
        <f>IF(ISBLANK('ENGAGEMENTS 2026'!C1106),"",'ENGAGEMENTS 2026'!K1106)</f>
        <v/>
      </c>
      <c r="Q1105" t="str">
        <f>IF($A1105="","",IF(OR($E1105="INFRUCTUEUX",$E1105="ANNULE"),$A1105&amp;"|"&amp;(COUNTIFS($A$2:$A1105,$A1105,$E$2:$E1105,"INFRUCTUEUX")+COUNTIFS($A$2:$A1105,$A1105,$E$2:$E1105,"ANNULE")),""))</f>
        <v/>
      </c>
    </row>
    <row r="1106" spans="1:17" x14ac:dyDescent="0.25">
      <c r="A1106" t="str">
        <f>IF(ISBLANK('ENGAGEMENTS 2026'!C1107),"",IF('ENGAGEMENTS 2026'!C1107="DTSI","DCT",'ENGAGEMENTS 2026'!C1107))</f>
        <v/>
      </c>
      <c r="B1106" t="str">
        <f>IF(ISBLANK('ENGAGEMENTS 2026'!C1107),"",'ENGAGEMENTS 2026'!D1107)</f>
        <v/>
      </c>
      <c r="C1106" t="str">
        <f>IF(ISBLANK('ENGAGEMENTS 2026'!C1107),"",'ENGAGEMENTS 2026'!E1107)</f>
        <v/>
      </c>
      <c r="D1106" t="str">
        <f>IF(ISBLANK('ENGAGEMENTS 2026'!C1107),"",'ENGAGEMENTS 2026'!G1107)</f>
        <v/>
      </c>
      <c r="E1106" t="str">
        <f>IF(ISBLANK('ENGAGEMENTS 2026'!C1107),"",'ENGAGEMENTS 2026'!I1107)</f>
        <v/>
      </c>
      <c r="F1106" t="str">
        <f>IF(ISBLANK('ENGAGEMENTS 2026'!C1107),"",'ENGAGEMENTS 2026'!J1107)</f>
        <v/>
      </c>
      <c r="G1106" t="str">
        <f>IF(ISBLANK('ENGAGEMENTS 2026'!C1107),"",'ENGAGEMENTS 2026'!M1107)</f>
        <v/>
      </c>
      <c r="H1106" t="str">
        <f>IF(ISBLANK('ENGAGEMENTS 2026'!C1107),"",'ENGAGEMENTS 2026'!AF1107)</f>
        <v/>
      </c>
      <c r="I1106" t="str">
        <f>IF(ISBLANK('ENGAGEMENTS 2026'!C1107),"",'ENGAGEMENTS 2026'!H1107)</f>
        <v/>
      </c>
      <c r="J1106" s="72" t="str">
        <f>IF(ISBLANK('ENGAGEMENTS 2026'!C1107),"",IF(AND(OR($E1106="INFRUCTUEUX",$E1106="ANNULE"),$C1106="AOO-M"),'ENGAGEMENTS 2026'!P1107,IF($H1106="EN COURS DE PREENGAGEMENT",'ENGAGEMENTS 2026'!O1107,IF($H1106="PREENGAGE",IF($E1106="ATTRIBUE",'ENGAGEMENTS 2026'!AE1107,'ENGAGEMENTS 2026'!O1107),'ENGAGEMENTS 2026'!AE1107))))</f>
        <v/>
      </c>
      <c r="K1106" s="97" t="str">
        <f>IF(ISBLANK('ENGAGEMENTS 2026'!W1107),"",'ENGAGEMENTS 2026'!W1107)</f>
        <v/>
      </c>
      <c r="L1106" s="73" t="str">
        <f t="shared" ca="1" si="34"/>
        <v/>
      </c>
      <c r="M1106" t="str">
        <f t="shared" si="35"/>
        <v/>
      </c>
      <c r="N1106" t="str">
        <f>IF(ISBLANK('ENGAGEMENTS 2026'!C1107),"",'ENGAGEMENTS 2026'!L1107)</f>
        <v/>
      </c>
      <c r="O1106" t="str">
        <f>IF(ISBLANK('ENGAGEMENTS 2026'!C1107),"",'ENGAGEMENTS 2026'!M1107)</f>
        <v/>
      </c>
      <c r="P1106" t="str">
        <f>IF(ISBLANK('ENGAGEMENTS 2026'!C1107),"",'ENGAGEMENTS 2026'!K1107)</f>
        <v/>
      </c>
      <c r="Q1106" t="str">
        <f>IF($A1106="","",IF(OR($E1106="INFRUCTUEUX",$E1106="ANNULE"),$A1106&amp;"|"&amp;(COUNTIFS($A$2:$A1106,$A1106,$E$2:$E1106,"INFRUCTUEUX")+COUNTIFS($A$2:$A1106,$A1106,$E$2:$E1106,"ANNULE")),""))</f>
        <v/>
      </c>
    </row>
    <row r="1107" spans="1:17" x14ac:dyDescent="0.25">
      <c r="A1107" t="str">
        <f>IF(ISBLANK('ENGAGEMENTS 2026'!C1108),"",IF('ENGAGEMENTS 2026'!C1108="DTSI","DCT",'ENGAGEMENTS 2026'!C1108))</f>
        <v/>
      </c>
      <c r="B1107" t="str">
        <f>IF(ISBLANK('ENGAGEMENTS 2026'!C1108),"",'ENGAGEMENTS 2026'!D1108)</f>
        <v/>
      </c>
      <c r="C1107" t="str">
        <f>IF(ISBLANK('ENGAGEMENTS 2026'!C1108),"",'ENGAGEMENTS 2026'!E1108)</f>
        <v/>
      </c>
      <c r="D1107" t="str">
        <f>IF(ISBLANK('ENGAGEMENTS 2026'!C1108),"",'ENGAGEMENTS 2026'!G1108)</f>
        <v/>
      </c>
      <c r="E1107" t="str">
        <f>IF(ISBLANK('ENGAGEMENTS 2026'!C1108),"",'ENGAGEMENTS 2026'!I1108)</f>
        <v/>
      </c>
      <c r="F1107" t="str">
        <f>IF(ISBLANK('ENGAGEMENTS 2026'!C1108),"",'ENGAGEMENTS 2026'!J1108)</f>
        <v/>
      </c>
      <c r="G1107" t="str">
        <f>IF(ISBLANK('ENGAGEMENTS 2026'!C1108),"",'ENGAGEMENTS 2026'!M1108)</f>
        <v/>
      </c>
      <c r="H1107" t="str">
        <f>IF(ISBLANK('ENGAGEMENTS 2026'!C1108),"",'ENGAGEMENTS 2026'!AF1108)</f>
        <v/>
      </c>
      <c r="I1107" t="str">
        <f>IF(ISBLANK('ENGAGEMENTS 2026'!C1108),"",'ENGAGEMENTS 2026'!H1108)</f>
        <v/>
      </c>
      <c r="J1107" s="72" t="str">
        <f>IF(ISBLANK('ENGAGEMENTS 2026'!C1108),"",IF(AND(OR($E1107="INFRUCTUEUX",$E1107="ANNULE"),$C1107="AOO-M"),'ENGAGEMENTS 2026'!P1108,IF($H1107="EN COURS DE PREENGAGEMENT",'ENGAGEMENTS 2026'!O1108,IF($H1107="PREENGAGE",IF($E1107="ATTRIBUE",'ENGAGEMENTS 2026'!AE1108,'ENGAGEMENTS 2026'!O1108),'ENGAGEMENTS 2026'!AE1108))))</f>
        <v/>
      </c>
      <c r="K1107" s="97" t="str">
        <f>IF(ISBLANK('ENGAGEMENTS 2026'!W1108),"",'ENGAGEMENTS 2026'!W1108)</f>
        <v/>
      </c>
      <c r="L1107" s="73" t="str">
        <f t="shared" ca="1" si="34"/>
        <v/>
      </c>
      <c r="M1107" t="str">
        <f t="shared" si="35"/>
        <v/>
      </c>
      <c r="N1107" t="str">
        <f>IF(ISBLANK('ENGAGEMENTS 2026'!C1108),"",'ENGAGEMENTS 2026'!L1108)</f>
        <v/>
      </c>
      <c r="O1107" t="str">
        <f>IF(ISBLANK('ENGAGEMENTS 2026'!C1108),"",'ENGAGEMENTS 2026'!M1108)</f>
        <v/>
      </c>
      <c r="P1107" t="str">
        <f>IF(ISBLANK('ENGAGEMENTS 2026'!C1108),"",'ENGAGEMENTS 2026'!K1108)</f>
        <v/>
      </c>
      <c r="Q1107" t="str">
        <f>IF($A1107="","",IF(OR($E1107="INFRUCTUEUX",$E1107="ANNULE"),$A1107&amp;"|"&amp;(COUNTIFS($A$2:$A1107,$A1107,$E$2:$E1107,"INFRUCTUEUX")+COUNTIFS($A$2:$A1107,$A1107,$E$2:$E1107,"ANNULE")),""))</f>
        <v/>
      </c>
    </row>
    <row r="1108" spans="1:17" x14ac:dyDescent="0.25">
      <c r="A1108" t="str">
        <f>IF(ISBLANK('ENGAGEMENTS 2026'!C1109),"",IF('ENGAGEMENTS 2026'!C1109="DTSI","DCT",'ENGAGEMENTS 2026'!C1109))</f>
        <v/>
      </c>
      <c r="B1108" t="str">
        <f>IF(ISBLANK('ENGAGEMENTS 2026'!C1109),"",'ENGAGEMENTS 2026'!D1109)</f>
        <v/>
      </c>
      <c r="C1108" t="str">
        <f>IF(ISBLANK('ENGAGEMENTS 2026'!C1109),"",'ENGAGEMENTS 2026'!E1109)</f>
        <v/>
      </c>
      <c r="D1108" t="str">
        <f>IF(ISBLANK('ENGAGEMENTS 2026'!C1109),"",'ENGAGEMENTS 2026'!G1109)</f>
        <v/>
      </c>
      <c r="E1108" t="str">
        <f>IF(ISBLANK('ENGAGEMENTS 2026'!C1109),"",'ENGAGEMENTS 2026'!I1109)</f>
        <v/>
      </c>
      <c r="F1108" t="str">
        <f>IF(ISBLANK('ENGAGEMENTS 2026'!C1109),"",'ENGAGEMENTS 2026'!J1109)</f>
        <v/>
      </c>
      <c r="G1108" t="str">
        <f>IF(ISBLANK('ENGAGEMENTS 2026'!C1109),"",'ENGAGEMENTS 2026'!M1109)</f>
        <v/>
      </c>
      <c r="H1108" t="str">
        <f>IF(ISBLANK('ENGAGEMENTS 2026'!C1109),"",'ENGAGEMENTS 2026'!AF1109)</f>
        <v/>
      </c>
      <c r="I1108" t="str">
        <f>IF(ISBLANK('ENGAGEMENTS 2026'!C1109),"",'ENGAGEMENTS 2026'!H1109)</f>
        <v/>
      </c>
      <c r="J1108" s="72" t="str">
        <f>IF(ISBLANK('ENGAGEMENTS 2026'!C1109),"",IF(AND(OR($E1108="INFRUCTUEUX",$E1108="ANNULE"),$C1108="AOO-M"),'ENGAGEMENTS 2026'!P1109,IF($H1108="EN COURS DE PREENGAGEMENT",'ENGAGEMENTS 2026'!O1109,IF($H1108="PREENGAGE",IF($E1108="ATTRIBUE",'ENGAGEMENTS 2026'!AE1109,'ENGAGEMENTS 2026'!O1109),'ENGAGEMENTS 2026'!AE1109))))</f>
        <v/>
      </c>
      <c r="K1108" s="97" t="str">
        <f>IF(ISBLANK('ENGAGEMENTS 2026'!W1109),"",'ENGAGEMENTS 2026'!W1109)</f>
        <v/>
      </c>
      <c r="L1108" s="73" t="str">
        <f t="shared" ca="1" si="34"/>
        <v/>
      </c>
      <c r="M1108" t="str">
        <f t="shared" si="35"/>
        <v/>
      </c>
      <c r="N1108" t="str">
        <f>IF(ISBLANK('ENGAGEMENTS 2026'!C1109),"",'ENGAGEMENTS 2026'!L1109)</f>
        <v/>
      </c>
      <c r="O1108" t="str">
        <f>IF(ISBLANK('ENGAGEMENTS 2026'!C1109),"",'ENGAGEMENTS 2026'!M1109)</f>
        <v/>
      </c>
      <c r="P1108" t="str">
        <f>IF(ISBLANK('ENGAGEMENTS 2026'!C1109),"",'ENGAGEMENTS 2026'!K1109)</f>
        <v/>
      </c>
      <c r="Q1108" t="str">
        <f>IF($A1108="","",IF(OR($E1108="INFRUCTUEUX",$E1108="ANNULE"),$A1108&amp;"|"&amp;(COUNTIFS($A$2:$A1108,$A1108,$E$2:$E1108,"INFRUCTUEUX")+COUNTIFS($A$2:$A1108,$A1108,$E$2:$E1108,"ANNULE")),""))</f>
        <v/>
      </c>
    </row>
    <row r="1109" spans="1:17" x14ac:dyDescent="0.25">
      <c r="A1109" t="str">
        <f>IF(ISBLANK('ENGAGEMENTS 2026'!C1110),"",IF('ENGAGEMENTS 2026'!C1110="DTSI","DCT",'ENGAGEMENTS 2026'!C1110))</f>
        <v/>
      </c>
      <c r="B1109" t="str">
        <f>IF(ISBLANK('ENGAGEMENTS 2026'!C1110),"",'ENGAGEMENTS 2026'!D1110)</f>
        <v/>
      </c>
      <c r="C1109" t="str">
        <f>IF(ISBLANK('ENGAGEMENTS 2026'!C1110),"",'ENGAGEMENTS 2026'!E1110)</f>
        <v/>
      </c>
      <c r="D1109" t="str">
        <f>IF(ISBLANK('ENGAGEMENTS 2026'!C1110),"",'ENGAGEMENTS 2026'!G1110)</f>
        <v/>
      </c>
      <c r="E1109" t="str">
        <f>IF(ISBLANK('ENGAGEMENTS 2026'!C1110),"",'ENGAGEMENTS 2026'!I1110)</f>
        <v/>
      </c>
      <c r="F1109" t="str">
        <f>IF(ISBLANK('ENGAGEMENTS 2026'!C1110),"",'ENGAGEMENTS 2026'!J1110)</f>
        <v/>
      </c>
      <c r="G1109" t="str">
        <f>IF(ISBLANK('ENGAGEMENTS 2026'!C1110),"",'ENGAGEMENTS 2026'!M1110)</f>
        <v/>
      </c>
      <c r="H1109" t="str">
        <f>IF(ISBLANK('ENGAGEMENTS 2026'!C1110),"",'ENGAGEMENTS 2026'!AF1110)</f>
        <v/>
      </c>
      <c r="I1109" t="str">
        <f>IF(ISBLANK('ENGAGEMENTS 2026'!C1110),"",'ENGAGEMENTS 2026'!H1110)</f>
        <v/>
      </c>
      <c r="J1109" s="72" t="str">
        <f>IF(ISBLANK('ENGAGEMENTS 2026'!C1110),"",IF(AND(OR($E1109="INFRUCTUEUX",$E1109="ANNULE"),$C1109="AOO-M"),'ENGAGEMENTS 2026'!P1110,IF($H1109="EN COURS DE PREENGAGEMENT",'ENGAGEMENTS 2026'!O1110,IF($H1109="PREENGAGE",IF($E1109="ATTRIBUE",'ENGAGEMENTS 2026'!AE1110,'ENGAGEMENTS 2026'!O1110),'ENGAGEMENTS 2026'!AE1110))))</f>
        <v/>
      </c>
      <c r="K1109" s="97" t="str">
        <f>IF(ISBLANK('ENGAGEMENTS 2026'!W1110),"",'ENGAGEMENTS 2026'!W1110)</f>
        <v/>
      </c>
      <c r="L1109" s="73" t="str">
        <f t="shared" ca="1" si="34"/>
        <v/>
      </c>
      <c r="M1109" t="str">
        <f t="shared" si="35"/>
        <v/>
      </c>
      <c r="N1109" t="str">
        <f>IF(ISBLANK('ENGAGEMENTS 2026'!C1110),"",'ENGAGEMENTS 2026'!L1110)</f>
        <v/>
      </c>
      <c r="O1109" t="str">
        <f>IF(ISBLANK('ENGAGEMENTS 2026'!C1110),"",'ENGAGEMENTS 2026'!M1110)</f>
        <v/>
      </c>
      <c r="P1109" t="str">
        <f>IF(ISBLANK('ENGAGEMENTS 2026'!C1110),"",'ENGAGEMENTS 2026'!K1110)</f>
        <v/>
      </c>
      <c r="Q1109" t="str">
        <f>IF($A1109="","",IF(OR($E1109="INFRUCTUEUX",$E1109="ANNULE"),$A1109&amp;"|"&amp;(COUNTIFS($A$2:$A1109,$A1109,$E$2:$E1109,"INFRUCTUEUX")+COUNTIFS($A$2:$A1109,$A1109,$E$2:$E1109,"ANNULE")),""))</f>
        <v/>
      </c>
    </row>
    <row r="1110" spans="1:17" x14ac:dyDescent="0.25">
      <c r="A1110" t="str">
        <f>IF(ISBLANK('ENGAGEMENTS 2026'!C1111),"",IF('ENGAGEMENTS 2026'!C1111="DTSI","DCT",'ENGAGEMENTS 2026'!C1111))</f>
        <v/>
      </c>
      <c r="B1110" t="str">
        <f>IF(ISBLANK('ENGAGEMENTS 2026'!C1111),"",'ENGAGEMENTS 2026'!D1111)</f>
        <v/>
      </c>
      <c r="C1110" t="str">
        <f>IF(ISBLANK('ENGAGEMENTS 2026'!C1111),"",'ENGAGEMENTS 2026'!E1111)</f>
        <v/>
      </c>
      <c r="D1110" t="str">
        <f>IF(ISBLANK('ENGAGEMENTS 2026'!C1111),"",'ENGAGEMENTS 2026'!G1111)</f>
        <v/>
      </c>
      <c r="E1110" t="str">
        <f>IF(ISBLANK('ENGAGEMENTS 2026'!C1111),"",'ENGAGEMENTS 2026'!I1111)</f>
        <v/>
      </c>
      <c r="F1110" t="str">
        <f>IF(ISBLANK('ENGAGEMENTS 2026'!C1111),"",'ENGAGEMENTS 2026'!J1111)</f>
        <v/>
      </c>
      <c r="G1110" t="str">
        <f>IF(ISBLANK('ENGAGEMENTS 2026'!C1111),"",'ENGAGEMENTS 2026'!M1111)</f>
        <v/>
      </c>
      <c r="H1110" t="str">
        <f>IF(ISBLANK('ENGAGEMENTS 2026'!C1111),"",'ENGAGEMENTS 2026'!AF1111)</f>
        <v/>
      </c>
      <c r="I1110" t="str">
        <f>IF(ISBLANK('ENGAGEMENTS 2026'!C1111),"",'ENGAGEMENTS 2026'!H1111)</f>
        <v/>
      </c>
      <c r="J1110" s="72" t="str">
        <f>IF(ISBLANK('ENGAGEMENTS 2026'!C1111),"",IF(AND(OR($E1110="INFRUCTUEUX",$E1110="ANNULE"),$C1110="AOO-M"),'ENGAGEMENTS 2026'!P1111,IF($H1110="EN COURS DE PREENGAGEMENT",'ENGAGEMENTS 2026'!O1111,IF($H1110="PREENGAGE",IF($E1110="ATTRIBUE",'ENGAGEMENTS 2026'!AE1111,'ENGAGEMENTS 2026'!O1111),'ENGAGEMENTS 2026'!AE1111))))</f>
        <v/>
      </c>
      <c r="K1110" s="97" t="str">
        <f>IF(ISBLANK('ENGAGEMENTS 2026'!W1111),"",'ENGAGEMENTS 2026'!W1111)</f>
        <v/>
      </c>
      <c r="L1110" s="73" t="str">
        <f t="shared" ca="1" si="34"/>
        <v/>
      </c>
      <c r="M1110" t="str">
        <f t="shared" si="35"/>
        <v/>
      </c>
      <c r="N1110" t="str">
        <f>IF(ISBLANK('ENGAGEMENTS 2026'!C1111),"",'ENGAGEMENTS 2026'!L1111)</f>
        <v/>
      </c>
      <c r="O1110" t="str">
        <f>IF(ISBLANK('ENGAGEMENTS 2026'!C1111),"",'ENGAGEMENTS 2026'!M1111)</f>
        <v/>
      </c>
      <c r="P1110" t="str">
        <f>IF(ISBLANK('ENGAGEMENTS 2026'!C1111),"",'ENGAGEMENTS 2026'!K1111)</f>
        <v/>
      </c>
      <c r="Q1110" t="str">
        <f>IF($A1110="","",IF(OR($E1110="INFRUCTUEUX",$E1110="ANNULE"),$A1110&amp;"|"&amp;(COUNTIFS($A$2:$A1110,$A1110,$E$2:$E1110,"INFRUCTUEUX")+COUNTIFS($A$2:$A1110,$A1110,$E$2:$E1110,"ANNULE")),""))</f>
        <v/>
      </c>
    </row>
    <row r="1111" spans="1:17" x14ac:dyDescent="0.25">
      <c r="A1111" t="str">
        <f>IF(ISBLANK('ENGAGEMENTS 2026'!C1112),"",IF('ENGAGEMENTS 2026'!C1112="DTSI","DCT",'ENGAGEMENTS 2026'!C1112))</f>
        <v/>
      </c>
      <c r="B1111" t="str">
        <f>IF(ISBLANK('ENGAGEMENTS 2026'!C1112),"",'ENGAGEMENTS 2026'!D1112)</f>
        <v/>
      </c>
      <c r="C1111" t="str">
        <f>IF(ISBLANK('ENGAGEMENTS 2026'!C1112),"",'ENGAGEMENTS 2026'!E1112)</f>
        <v/>
      </c>
      <c r="D1111" t="str">
        <f>IF(ISBLANK('ENGAGEMENTS 2026'!C1112),"",'ENGAGEMENTS 2026'!G1112)</f>
        <v/>
      </c>
      <c r="E1111" t="str">
        <f>IF(ISBLANK('ENGAGEMENTS 2026'!C1112),"",'ENGAGEMENTS 2026'!I1112)</f>
        <v/>
      </c>
      <c r="F1111" t="str">
        <f>IF(ISBLANK('ENGAGEMENTS 2026'!C1112),"",'ENGAGEMENTS 2026'!J1112)</f>
        <v/>
      </c>
      <c r="G1111" t="str">
        <f>IF(ISBLANK('ENGAGEMENTS 2026'!C1112),"",'ENGAGEMENTS 2026'!M1112)</f>
        <v/>
      </c>
      <c r="H1111" t="str">
        <f>IF(ISBLANK('ENGAGEMENTS 2026'!C1112),"",'ENGAGEMENTS 2026'!AF1112)</f>
        <v/>
      </c>
      <c r="I1111" t="str">
        <f>IF(ISBLANK('ENGAGEMENTS 2026'!C1112),"",'ENGAGEMENTS 2026'!H1112)</f>
        <v/>
      </c>
      <c r="J1111" s="72" t="str">
        <f>IF(ISBLANK('ENGAGEMENTS 2026'!C1112),"",IF(AND(OR($E1111="INFRUCTUEUX",$E1111="ANNULE"),$C1111="AOO-M"),'ENGAGEMENTS 2026'!P1112,IF($H1111="EN COURS DE PREENGAGEMENT",'ENGAGEMENTS 2026'!O1112,IF($H1111="PREENGAGE",IF($E1111="ATTRIBUE",'ENGAGEMENTS 2026'!AE1112,'ENGAGEMENTS 2026'!O1112),'ENGAGEMENTS 2026'!AE1112))))</f>
        <v/>
      </c>
      <c r="K1111" s="97" t="str">
        <f>IF(ISBLANK('ENGAGEMENTS 2026'!W1112),"",'ENGAGEMENTS 2026'!W1112)</f>
        <v/>
      </c>
      <c r="L1111" s="73" t="str">
        <f t="shared" ca="1" si="34"/>
        <v/>
      </c>
      <c r="M1111" t="str">
        <f t="shared" si="35"/>
        <v/>
      </c>
      <c r="N1111" t="str">
        <f>IF(ISBLANK('ENGAGEMENTS 2026'!C1112),"",'ENGAGEMENTS 2026'!L1112)</f>
        <v/>
      </c>
      <c r="O1111" t="str">
        <f>IF(ISBLANK('ENGAGEMENTS 2026'!C1112),"",'ENGAGEMENTS 2026'!M1112)</f>
        <v/>
      </c>
      <c r="P1111" t="str">
        <f>IF(ISBLANK('ENGAGEMENTS 2026'!C1112),"",'ENGAGEMENTS 2026'!K1112)</f>
        <v/>
      </c>
      <c r="Q1111" t="str">
        <f>IF($A1111="","",IF(OR($E1111="INFRUCTUEUX",$E1111="ANNULE"),$A1111&amp;"|"&amp;(COUNTIFS($A$2:$A1111,$A1111,$E$2:$E1111,"INFRUCTUEUX")+COUNTIFS($A$2:$A1111,$A1111,$E$2:$E1111,"ANNULE")),""))</f>
        <v/>
      </c>
    </row>
    <row r="1112" spans="1:17" x14ac:dyDescent="0.25">
      <c r="A1112" t="str">
        <f>IF(ISBLANK('ENGAGEMENTS 2026'!C1113),"",IF('ENGAGEMENTS 2026'!C1113="DTSI","DCT",'ENGAGEMENTS 2026'!C1113))</f>
        <v/>
      </c>
      <c r="B1112" t="str">
        <f>IF(ISBLANK('ENGAGEMENTS 2026'!C1113),"",'ENGAGEMENTS 2026'!D1113)</f>
        <v/>
      </c>
      <c r="C1112" t="str">
        <f>IF(ISBLANK('ENGAGEMENTS 2026'!C1113),"",'ENGAGEMENTS 2026'!E1113)</f>
        <v/>
      </c>
      <c r="D1112" t="str">
        <f>IF(ISBLANK('ENGAGEMENTS 2026'!C1113),"",'ENGAGEMENTS 2026'!G1113)</f>
        <v/>
      </c>
      <c r="E1112" t="str">
        <f>IF(ISBLANK('ENGAGEMENTS 2026'!C1113),"",'ENGAGEMENTS 2026'!I1113)</f>
        <v/>
      </c>
      <c r="F1112" t="str">
        <f>IF(ISBLANK('ENGAGEMENTS 2026'!C1113),"",'ENGAGEMENTS 2026'!J1113)</f>
        <v/>
      </c>
      <c r="G1112" t="str">
        <f>IF(ISBLANK('ENGAGEMENTS 2026'!C1113),"",'ENGAGEMENTS 2026'!M1113)</f>
        <v/>
      </c>
      <c r="H1112" t="str">
        <f>IF(ISBLANK('ENGAGEMENTS 2026'!C1113),"",'ENGAGEMENTS 2026'!AF1113)</f>
        <v/>
      </c>
      <c r="I1112" t="str">
        <f>IF(ISBLANK('ENGAGEMENTS 2026'!C1113),"",'ENGAGEMENTS 2026'!H1113)</f>
        <v/>
      </c>
      <c r="J1112" s="72" t="str">
        <f>IF(ISBLANK('ENGAGEMENTS 2026'!C1113),"",IF(AND(OR($E1112="INFRUCTUEUX",$E1112="ANNULE"),$C1112="AOO-M"),'ENGAGEMENTS 2026'!P1113,IF($H1112="EN COURS DE PREENGAGEMENT",'ENGAGEMENTS 2026'!O1113,IF($H1112="PREENGAGE",IF($E1112="ATTRIBUE",'ENGAGEMENTS 2026'!AE1113,'ENGAGEMENTS 2026'!O1113),'ENGAGEMENTS 2026'!AE1113))))</f>
        <v/>
      </c>
      <c r="K1112" s="97" t="str">
        <f>IF(ISBLANK('ENGAGEMENTS 2026'!W1113),"",'ENGAGEMENTS 2026'!W1113)</f>
        <v/>
      </c>
      <c r="L1112" s="73" t="str">
        <f t="shared" ca="1" si="34"/>
        <v/>
      </c>
      <c r="M1112" t="str">
        <f t="shared" si="35"/>
        <v/>
      </c>
      <c r="N1112" t="str">
        <f>IF(ISBLANK('ENGAGEMENTS 2026'!C1113),"",'ENGAGEMENTS 2026'!L1113)</f>
        <v/>
      </c>
      <c r="O1112" t="str">
        <f>IF(ISBLANK('ENGAGEMENTS 2026'!C1113),"",'ENGAGEMENTS 2026'!M1113)</f>
        <v/>
      </c>
      <c r="P1112" t="str">
        <f>IF(ISBLANK('ENGAGEMENTS 2026'!C1113),"",'ENGAGEMENTS 2026'!K1113)</f>
        <v/>
      </c>
      <c r="Q1112" t="str">
        <f>IF($A1112="","",IF(OR($E1112="INFRUCTUEUX",$E1112="ANNULE"),$A1112&amp;"|"&amp;(COUNTIFS($A$2:$A1112,$A1112,$E$2:$E1112,"INFRUCTUEUX")+COUNTIFS($A$2:$A1112,$A1112,$E$2:$E1112,"ANNULE")),""))</f>
        <v/>
      </c>
    </row>
    <row r="1113" spans="1:17" x14ac:dyDescent="0.25">
      <c r="A1113" t="str">
        <f>IF(ISBLANK('ENGAGEMENTS 2026'!C1114),"",IF('ENGAGEMENTS 2026'!C1114="DTSI","DCT",'ENGAGEMENTS 2026'!C1114))</f>
        <v/>
      </c>
      <c r="B1113" t="str">
        <f>IF(ISBLANK('ENGAGEMENTS 2026'!C1114),"",'ENGAGEMENTS 2026'!D1114)</f>
        <v/>
      </c>
      <c r="C1113" t="str">
        <f>IF(ISBLANK('ENGAGEMENTS 2026'!C1114),"",'ENGAGEMENTS 2026'!E1114)</f>
        <v/>
      </c>
      <c r="D1113" t="str">
        <f>IF(ISBLANK('ENGAGEMENTS 2026'!C1114),"",'ENGAGEMENTS 2026'!G1114)</f>
        <v/>
      </c>
      <c r="E1113" t="str">
        <f>IF(ISBLANK('ENGAGEMENTS 2026'!C1114),"",'ENGAGEMENTS 2026'!I1114)</f>
        <v/>
      </c>
      <c r="F1113" t="str">
        <f>IF(ISBLANK('ENGAGEMENTS 2026'!C1114),"",'ENGAGEMENTS 2026'!J1114)</f>
        <v/>
      </c>
      <c r="G1113" t="str">
        <f>IF(ISBLANK('ENGAGEMENTS 2026'!C1114),"",'ENGAGEMENTS 2026'!M1114)</f>
        <v/>
      </c>
      <c r="H1113" t="str">
        <f>IF(ISBLANK('ENGAGEMENTS 2026'!C1114),"",'ENGAGEMENTS 2026'!AF1114)</f>
        <v/>
      </c>
      <c r="I1113" t="str">
        <f>IF(ISBLANK('ENGAGEMENTS 2026'!C1114),"",'ENGAGEMENTS 2026'!H1114)</f>
        <v/>
      </c>
      <c r="J1113" s="72" t="str">
        <f>IF(ISBLANK('ENGAGEMENTS 2026'!C1114),"",IF(AND(OR($E1113="INFRUCTUEUX",$E1113="ANNULE"),$C1113="AOO-M"),'ENGAGEMENTS 2026'!P1114,IF($H1113="EN COURS DE PREENGAGEMENT",'ENGAGEMENTS 2026'!O1114,IF($H1113="PREENGAGE",IF($E1113="ATTRIBUE",'ENGAGEMENTS 2026'!AE1114,'ENGAGEMENTS 2026'!O1114),'ENGAGEMENTS 2026'!AE1114))))</f>
        <v/>
      </c>
      <c r="K1113" s="97" t="str">
        <f>IF(ISBLANK('ENGAGEMENTS 2026'!W1114),"",'ENGAGEMENTS 2026'!W1114)</f>
        <v/>
      </c>
      <c r="L1113" s="73" t="str">
        <f t="shared" ca="1" si="34"/>
        <v/>
      </c>
      <c r="M1113" t="str">
        <f t="shared" si="35"/>
        <v/>
      </c>
      <c r="N1113" t="str">
        <f>IF(ISBLANK('ENGAGEMENTS 2026'!C1114),"",'ENGAGEMENTS 2026'!L1114)</f>
        <v/>
      </c>
      <c r="O1113" t="str">
        <f>IF(ISBLANK('ENGAGEMENTS 2026'!C1114),"",'ENGAGEMENTS 2026'!M1114)</f>
        <v/>
      </c>
      <c r="P1113" t="str">
        <f>IF(ISBLANK('ENGAGEMENTS 2026'!C1114),"",'ENGAGEMENTS 2026'!K1114)</f>
        <v/>
      </c>
      <c r="Q1113" t="str">
        <f>IF($A1113="","",IF(OR($E1113="INFRUCTUEUX",$E1113="ANNULE"),$A1113&amp;"|"&amp;(COUNTIFS($A$2:$A1113,$A1113,$E$2:$E1113,"INFRUCTUEUX")+COUNTIFS($A$2:$A1113,$A1113,$E$2:$E1113,"ANNULE")),""))</f>
        <v/>
      </c>
    </row>
    <row r="1114" spans="1:17" x14ac:dyDescent="0.25">
      <c r="A1114" t="str">
        <f>IF(ISBLANK('ENGAGEMENTS 2026'!C1115),"",IF('ENGAGEMENTS 2026'!C1115="DTSI","DCT",'ENGAGEMENTS 2026'!C1115))</f>
        <v/>
      </c>
      <c r="B1114" t="str">
        <f>IF(ISBLANK('ENGAGEMENTS 2026'!C1115),"",'ENGAGEMENTS 2026'!D1115)</f>
        <v/>
      </c>
      <c r="C1114" t="str">
        <f>IF(ISBLANK('ENGAGEMENTS 2026'!C1115),"",'ENGAGEMENTS 2026'!E1115)</f>
        <v/>
      </c>
      <c r="D1114" t="str">
        <f>IF(ISBLANK('ENGAGEMENTS 2026'!C1115),"",'ENGAGEMENTS 2026'!G1115)</f>
        <v/>
      </c>
      <c r="E1114" t="str">
        <f>IF(ISBLANK('ENGAGEMENTS 2026'!C1115),"",'ENGAGEMENTS 2026'!I1115)</f>
        <v/>
      </c>
      <c r="F1114" t="str">
        <f>IF(ISBLANK('ENGAGEMENTS 2026'!C1115),"",'ENGAGEMENTS 2026'!J1115)</f>
        <v/>
      </c>
      <c r="G1114" t="str">
        <f>IF(ISBLANK('ENGAGEMENTS 2026'!C1115),"",'ENGAGEMENTS 2026'!M1115)</f>
        <v/>
      </c>
      <c r="H1114" t="str">
        <f>IF(ISBLANK('ENGAGEMENTS 2026'!C1115),"",'ENGAGEMENTS 2026'!AF1115)</f>
        <v/>
      </c>
      <c r="I1114" t="str">
        <f>IF(ISBLANK('ENGAGEMENTS 2026'!C1115),"",'ENGAGEMENTS 2026'!H1115)</f>
        <v/>
      </c>
      <c r="J1114" s="72" t="str">
        <f>IF(ISBLANK('ENGAGEMENTS 2026'!C1115),"",IF(AND(OR($E1114="INFRUCTUEUX",$E1114="ANNULE"),$C1114="AOO-M"),'ENGAGEMENTS 2026'!P1115,IF($H1114="EN COURS DE PREENGAGEMENT",'ENGAGEMENTS 2026'!O1115,IF($H1114="PREENGAGE",IF($E1114="ATTRIBUE",'ENGAGEMENTS 2026'!AE1115,'ENGAGEMENTS 2026'!O1115),'ENGAGEMENTS 2026'!AE1115))))</f>
        <v/>
      </c>
      <c r="K1114" s="97" t="str">
        <f>IF(ISBLANK('ENGAGEMENTS 2026'!W1115),"",'ENGAGEMENTS 2026'!W1115)</f>
        <v/>
      </c>
      <c r="L1114" s="73" t="str">
        <f t="shared" ca="1" si="34"/>
        <v/>
      </c>
      <c r="M1114" t="str">
        <f t="shared" si="35"/>
        <v/>
      </c>
      <c r="N1114" t="str">
        <f>IF(ISBLANK('ENGAGEMENTS 2026'!C1115),"",'ENGAGEMENTS 2026'!L1115)</f>
        <v/>
      </c>
      <c r="O1114" t="str">
        <f>IF(ISBLANK('ENGAGEMENTS 2026'!C1115),"",'ENGAGEMENTS 2026'!M1115)</f>
        <v/>
      </c>
      <c r="P1114" t="str">
        <f>IF(ISBLANK('ENGAGEMENTS 2026'!C1115),"",'ENGAGEMENTS 2026'!K1115)</f>
        <v/>
      </c>
      <c r="Q1114" t="str">
        <f>IF($A1114="","",IF(OR($E1114="INFRUCTUEUX",$E1114="ANNULE"),$A1114&amp;"|"&amp;(COUNTIFS($A$2:$A1114,$A1114,$E$2:$E1114,"INFRUCTUEUX")+COUNTIFS($A$2:$A1114,$A1114,$E$2:$E1114,"ANNULE")),""))</f>
        <v/>
      </c>
    </row>
    <row r="1115" spans="1:17" x14ac:dyDescent="0.25">
      <c r="A1115" t="str">
        <f>IF(ISBLANK('ENGAGEMENTS 2026'!C1116),"",IF('ENGAGEMENTS 2026'!C1116="DTSI","DCT",'ENGAGEMENTS 2026'!C1116))</f>
        <v/>
      </c>
      <c r="B1115" t="str">
        <f>IF(ISBLANK('ENGAGEMENTS 2026'!C1116),"",'ENGAGEMENTS 2026'!D1116)</f>
        <v/>
      </c>
      <c r="C1115" t="str">
        <f>IF(ISBLANK('ENGAGEMENTS 2026'!C1116),"",'ENGAGEMENTS 2026'!E1116)</f>
        <v/>
      </c>
      <c r="D1115" t="str">
        <f>IF(ISBLANK('ENGAGEMENTS 2026'!C1116),"",'ENGAGEMENTS 2026'!G1116)</f>
        <v/>
      </c>
      <c r="E1115" t="str">
        <f>IF(ISBLANK('ENGAGEMENTS 2026'!C1116),"",'ENGAGEMENTS 2026'!I1116)</f>
        <v/>
      </c>
      <c r="F1115" t="str">
        <f>IF(ISBLANK('ENGAGEMENTS 2026'!C1116),"",'ENGAGEMENTS 2026'!J1116)</f>
        <v/>
      </c>
      <c r="G1115" t="str">
        <f>IF(ISBLANK('ENGAGEMENTS 2026'!C1116),"",'ENGAGEMENTS 2026'!M1116)</f>
        <v/>
      </c>
      <c r="H1115" t="str">
        <f>IF(ISBLANK('ENGAGEMENTS 2026'!C1116),"",'ENGAGEMENTS 2026'!AF1116)</f>
        <v/>
      </c>
      <c r="I1115" t="str">
        <f>IF(ISBLANK('ENGAGEMENTS 2026'!C1116),"",'ENGAGEMENTS 2026'!H1116)</f>
        <v/>
      </c>
      <c r="J1115" s="72" t="str">
        <f>IF(ISBLANK('ENGAGEMENTS 2026'!C1116),"",IF(AND(OR($E1115="INFRUCTUEUX",$E1115="ANNULE"),$C1115="AOO-M"),'ENGAGEMENTS 2026'!P1116,IF($H1115="EN COURS DE PREENGAGEMENT",'ENGAGEMENTS 2026'!O1116,IF($H1115="PREENGAGE",IF($E1115="ATTRIBUE",'ENGAGEMENTS 2026'!AE1116,'ENGAGEMENTS 2026'!O1116),'ENGAGEMENTS 2026'!AE1116))))</f>
        <v/>
      </c>
      <c r="K1115" s="97" t="str">
        <f>IF(ISBLANK('ENGAGEMENTS 2026'!W1116),"",'ENGAGEMENTS 2026'!W1116)</f>
        <v/>
      </c>
      <c r="L1115" s="73" t="str">
        <f t="shared" ca="1" si="34"/>
        <v/>
      </c>
      <c r="M1115" t="str">
        <f t="shared" si="35"/>
        <v/>
      </c>
      <c r="N1115" t="str">
        <f>IF(ISBLANK('ENGAGEMENTS 2026'!C1116),"",'ENGAGEMENTS 2026'!L1116)</f>
        <v/>
      </c>
      <c r="O1115" t="str">
        <f>IF(ISBLANK('ENGAGEMENTS 2026'!C1116),"",'ENGAGEMENTS 2026'!M1116)</f>
        <v/>
      </c>
      <c r="P1115" t="str">
        <f>IF(ISBLANK('ENGAGEMENTS 2026'!C1116),"",'ENGAGEMENTS 2026'!K1116)</f>
        <v/>
      </c>
      <c r="Q1115" t="str">
        <f>IF($A1115="","",IF(OR($E1115="INFRUCTUEUX",$E1115="ANNULE"),$A1115&amp;"|"&amp;(COUNTIFS($A$2:$A1115,$A1115,$E$2:$E1115,"INFRUCTUEUX")+COUNTIFS($A$2:$A1115,$A1115,$E$2:$E1115,"ANNULE")),""))</f>
        <v/>
      </c>
    </row>
    <row r="1116" spans="1:17" x14ac:dyDescent="0.25">
      <c r="A1116" t="str">
        <f>IF(ISBLANK('ENGAGEMENTS 2026'!C1117),"",IF('ENGAGEMENTS 2026'!C1117="DTSI","DCT",'ENGAGEMENTS 2026'!C1117))</f>
        <v/>
      </c>
      <c r="B1116" t="str">
        <f>IF(ISBLANK('ENGAGEMENTS 2026'!C1117),"",'ENGAGEMENTS 2026'!D1117)</f>
        <v/>
      </c>
      <c r="C1116" t="str">
        <f>IF(ISBLANK('ENGAGEMENTS 2026'!C1117),"",'ENGAGEMENTS 2026'!E1117)</f>
        <v/>
      </c>
      <c r="D1116" t="str">
        <f>IF(ISBLANK('ENGAGEMENTS 2026'!C1117),"",'ENGAGEMENTS 2026'!G1117)</f>
        <v/>
      </c>
      <c r="E1116" t="str">
        <f>IF(ISBLANK('ENGAGEMENTS 2026'!C1117),"",'ENGAGEMENTS 2026'!I1117)</f>
        <v/>
      </c>
      <c r="F1116" t="str">
        <f>IF(ISBLANK('ENGAGEMENTS 2026'!C1117),"",'ENGAGEMENTS 2026'!J1117)</f>
        <v/>
      </c>
      <c r="G1116" t="str">
        <f>IF(ISBLANK('ENGAGEMENTS 2026'!C1117),"",'ENGAGEMENTS 2026'!M1117)</f>
        <v/>
      </c>
      <c r="H1116" t="str">
        <f>IF(ISBLANK('ENGAGEMENTS 2026'!C1117),"",'ENGAGEMENTS 2026'!AF1117)</f>
        <v/>
      </c>
      <c r="I1116" t="str">
        <f>IF(ISBLANK('ENGAGEMENTS 2026'!C1117),"",'ENGAGEMENTS 2026'!H1117)</f>
        <v/>
      </c>
      <c r="J1116" s="72" t="str">
        <f>IF(ISBLANK('ENGAGEMENTS 2026'!C1117),"",IF(AND(OR($E1116="INFRUCTUEUX",$E1116="ANNULE"),$C1116="AOO-M"),'ENGAGEMENTS 2026'!P1117,IF($H1116="EN COURS DE PREENGAGEMENT",'ENGAGEMENTS 2026'!O1117,IF($H1116="PREENGAGE",IF($E1116="ATTRIBUE",'ENGAGEMENTS 2026'!AE1117,'ENGAGEMENTS 2026'!O1117),'ENGAGEMENTS 2026'!AE1117))))</f>
        <v/>
      </c>
      <c r="K1116" s="97" t="str">
        <f>IF(ISBLANK('ENGAGEMENTS 2026'!W1117),"",'ENGAGEMENTS 2026'!W1117)</f>
        <v/>
      </c>
      <c r="L1116" s="73" t="str">
        <f t="shared" ca="1" si="34"/>
        <v/>
      </c>
      <c r="M1116" t="str">
        <f t="shared" si="35"/>
        <v/>
      </c>
      <c r="N1116" t="str">
        <f>IF(ISBLANK('ENGAGEMENTS 2026'!C1117),"",'ENGAGEMENTS 2026'!L1117)</f>
        <v/>
      </c>
      <c r="O1116" t="str">
        <f>IF(ISBLANK('ENGAGEMENTS 2026'!C1117),"",'ENGAGEMENTS 2026'!M1117)</f>
        <v/>
      </c>
      <c r="P1116" t="str">
        <f>IF(ISBLANK('ENGAGEMENTS 2026'!C1117),"",'ENGAGEMENTS 2026'!K1117)</f>
        <v/>
      </c>
      <c r="Q1116" t="str">
        <f>IF($A1116="","",IF(OR($E1116="INFRUCTUEUX",$E1116="ANNULE"),$A1116&amp;"|"&amp;(COUNTIFS($A$2:$A1116,$A1116,$E$2:$E1116,"INFRUCTUEUX")+COUNTIFS($A$2:$A1116,$A1116,$E$2:$E1116,"ANNULE")),""))</f>
        <v/>
      </c>
    </row>
    <row r="1117" spans="1:17" x14ac:dyDescent="0.25">
      <c r="A1117" t="str">
        <f>IF(ISBLANK('ENGAGEMENTS 2026'!C1118),"",IF('ENGAGEMENTS 2026'!C1118="DTSI","DCT",'ENGAGEMENTS 2026'!C1118))</f>
        <v/>
      </c>
      <c r="B1117" t="str">
        <f>IF(ISBLANK('ENGAGEMENTS 2026'!C1118),"",'ENGAGEMENTS 2026'!D1118)</f>
        <v/>
      </c>
      <c r="C1117" t="str">
        <f>IF(ISBLANK('ENGAGEMENTS 2026'!C1118),"",'ENGAGEMENTS 2026'!E1118)</f>
        <v/>
      </c>
      <c r="D1117" t="str">
        <f>IF(ISBLANK('ENGAGEMENTS 2026'!C1118),"",'ENGAGEMENTS 2026'!G1118)</f>
        <v/>
      </c>
      <c r="E1117" t="str">
        <f>IF(ISBLANK('ENGAGEMENTS 2026'!C1118),"",'ENGAGEMENTS 2026'!I1118)</f>
        <v/>
      </c>
      <c r="F1117" t="str">
        <f>IF(ISBLANK('ENGAGEMENTS 2026'!C1118),"",'ENGAGEMENTS 2026'!J1118)</f>
        <v/>
      </c>
      <c r="G1117" t="str">
        <f>IF(ISBLANK('ENGAGEMENTS 2026'!C1118),"",'ENGAGEMENTS 2026'!M1118)</f>
        <v/>
      </c>
      <c r="H1117" t="str">
        <f>IF(ISBLANK('ENGAGEMENTS 2026'!C1118),"",'ENGAGEMENTS 2026'!AF1118)</f>
        <v/>
      </c>
      <c r="I1117" t="str">
        <f>IF(ISBLANK('ENGAGEMENTS 2026'!C1118),"",'ENGAGEMENTS 2026'!H1118)</f>
        <v/>
      </c>
      <c r="J1117" s="72" t="str">
        <f>IF(ISBLANK('ENGAGEMENTS 2026'!C1118),"",IF(AND(OR($E1117="INFRUCTUEUX",$E1117="ANNULE"),$C1117="AOO-M"),'ENGAGEMENTS 2026'!P1118,IF($H1117="EN COURS DE PREENGAGEMENT",'ENGAGEMENTS 2026'!O1118,IF($H1117="PREENGAGE",IF($E1117="ATTRIBUE",'ENGAGEMENTS 2026'!AE1118,'ENGAGEMENTS 2026'!O1118),'ENGAGEMENTS 2026'!AE1118))))</f>
        <v/>
      </c>
      <c r="K1117" s="97" t="str">
        <f>IF(ISBLANK('ENGAGEMENTS 2026'!W1118),"",'ENGAGEMENTS 2026'!W1118)</f>
        <v/>
      </c>
      <c r="L1117" s="73" t="str">
        <f t="shared" ca="1" si="34"/>
        <v/>
      </c>
      <c r="M1117" t="str">
        <f t="shared" si="35"/>
        <v/>
      </c>
      <c r="N1117" t="str">
        <f>IF(ISBLANK('ENGAGEMENTS 2026'!C1118),"",'ENGAGEMENTS 2026'!L1118)</f>
        <v/>
      </c>
      <c r="O1117" t="str">
        <f>IF(ISBLANK('ENGAGEMENTS 2026'!C1118),"",'ENGAGEMENTS 2026'!M1118)</f>
        <v/>
      </c>
      <c r="P1117" t="str">
        <f>IF(ISBLANK('ENGAGEMENTS 2026'!C1118),"",'ENGAGEMENTS 2026'!K1118)</f>
        <v/>
      </c>
      <c r="Q1117" t="str">
        <f>IF($A1117="","",IF(OR($E1117="INFRUCTUEUX",$E1117="ANNULE"),$A1117&amp;"|"&amp;(COUNTIFS($A$2:$A1117,$A1117,$E$2:$E1117,"INFRUCTUEUX")+COUNTIFS($A$2:$A1117,$A1117,$E$2:$E1117,"ANNULE")),""))</f>
        <v/>
      </c>
    </row>
    <row r="1118" spans="1:17" x14ac:dyDescent="0.25">
      <c r="A1118" t="str">
        <f>IF(ISBLANK('ENGAGEMENTS 2026'!C1119),"",IF('ENGAGEMENTS 2026'!C1119="DTSI","DCT",'ENGAGEMENTS 2026'!C1119))</f>
        <v/>
      </c>
      <c r="B1118" t="str">
        <f>IF(ISBLANK('ENGAGEMENTS 2026'!C1119),"",'ENGAGEMENTS 2026'!D1119)</f>
        <v/>
      </c>
      <c r="C1118" t="str">
        <f>IF(ISBLANK('ENGAGEMENTS 2026'!C1119),"",'ENGAGEMENTS 2026'!E1119)</f>
        <v/>
      </c>
      <c r="D1118" t="str">
        <f>IF(ISBLANK('ENGAGEMENTS 2026'!C1119),"",'ENGAGEMENTS 2026'!G1119)</f>
        <v/>
      </c>
      <c r="E1118" t="str">
        <f>IF(ISBLANK('ENGAGEMENTS 2026'!C1119),"",'ENGAGEMENTS 2026'!I1119)</f>
        <v/>
      </c>
      <c r="F1118" t="str">
        <f>IF(ISBLANK('ENGAGEMENTS 2026'!C1119),"",'ENGAGEMENTS 2026'!J1119)</f>
        <v/>
      </c>
      <c r="G1118" t="str">
        <f>IF(ISBLANK('ENGAGEMENTS 2026'!C1119),"",'ENGAGEMENTS 2026'!M1119)</f>
        <v/>
      </c>
      <c r="H1118" t="str">
        <f>IF(ISBLANK('ENGAGEMENTS 2026'!C1119),"",'ENGAGEMENTS 2026'!AF1119)</f>
        <v/>
      </c>
      <c r="I1118" t="str">
        <f>IF(ISBLANK('ENGAGEMENTS 2026'!C1119),"",'ENGAGEMENTS 2026'!H1119)</f>
        <v/>
      </c>
      <c r="J1118" s="72" t="str">
        <f>IF(ISBLANK('ENGAGEMENTS 2026'!C1119),"",IF(AND(OR($E1118="INFRUCTUEUX",$E1118="ANNULE"),$C1118="AOO-M"),'ENGAGEMENTS 2026'!P1119,IF($H1118="EN COURS DE PREENGAGEMENT",'ENGAGEMENTS 2026'!O1119,IF($H1118="PREENGAGE",IF($E1118="ATTRIBUE",'ENGAGEMENTS 2026'!AE1119,'ENGAGEMENTS 2026'!O1119),'ENGAGEMENTS 2026'!AE1119))))</f>
        <v/>
      </c>
      <c r="K1118" s="97" t="str">
        <f>IF(ISBLANK('ENGAGEMENTS 2026'!W1119),"",'ENGAGEMENTS 2026'!W1119)</f>
        <v/>
      </c>
      <c r="L1118" s="73" t="str">
        <f t="shared" ca="1" si="34"/>
        <v/>
      </c>
      <c r="M1118" t="str">
        <f t="shared" si="35"/>
        <v/>
      </c>
      <c r="N1118" t="str">
        <f>IF(ISBLANK('ENGAGEMENTS 2026'!C1119),"",'ENGAGEMENTS 2026'!L1119)</f>
        <v/>
      </c>
      <c r="O1118" t="str">
        <f>IF(ISBLANK('ENGAGEMENTS 2026'!C1119),"",'ENGAGEMENTS 2026'!M1119)</f>
        <v/>
      </c>
      <c r="P1118" t="str">
        <f>IF(ISBLANK('ENGAGEMENTS 2026'!C1119),"",'ENGAGEMENTS 2026'!K1119)</f>
        <v/>
      </c>
      <c r="Q1118" t="str">
        <f>IF($A1118="","",IF(OR($E1118="INFRUCTUEUX",$E1118="ANNULE"),$A1118&amp;"|"&amp;(COUNTIFS($A$2:$A1118,$A1118,$E$2:$E1118,"INFRUCTUEUX")+COUNTIFS($A$2:$A1118,$A1118,$E$2:$E1118,"ANNULE")),""))</f>
        <v/>
      </c>
    </row>
    <row r="1119" spans="1:17" x14ac:dyDescent="0.25">
      <c r="A1119" t="str">
        <f>IF(ISBLANK('ENGAGEMENTS 2026'!C1120),"",IF('ENGAGEMENTS 2026'!C1120="DTSI","DCT",'ENGAGEMENTS 2026'!C1120))</f>
        <v/>
      </c>
      <c r="B1119" t="str">
        <f>IF(ISBLANK('ENGAGEMENTS 2026'!C1120),"",'ENGAGEMENTS 2026'!D1120)</f>
        <v/>
      </c>
      <c r="C1119" t="str">
        <f>IF(ISBLANK('ENGAGEMENTS 2026'!C1120),"",'ENGAGEMENTS 2026'!E1120)</f>
        <v/>
      </c>
      <c r="D1119" t="str">
        <f>IF(ISBLANK('ENGAGEMENTS 2026'!C1120),"",'ENGAGEMENTS 2026'!G1120)</f>
        <v/>
      </c>
      <c r="E1119" t="str">
        <f>IF(ISBLANK('ENGAGEMENTS 2026'!C1120),"",'ENGAGEMENTS 2026'!I1120)</f>
        <v/>
      </c>
      <c r="F1119" t="str">
        <f>IF(ISBLANK('ENGAGEMENTS 2026'!C1120),"",'ENGAGEMENTS 2026'!J1120)</f>
        <v/>
      </c>
      <c r="G1119" t="str">
        <f>IF(ISBLANK('ENGAGEMENTS 2026'!C1120),"",'ENGAGEMENTS 2026'!M1120)</f>
        <v/>
      </c>
      <c r="H1119" t="str">
        <f>IF(ISBLANK('ENGAGEMENTS 2026'!C1120),"",'ENGAGEMENTS 2026'!AF1120)</f>
        <v/>
      </c>
      <c r="I1119" t="str">
        <f>IF(ISBLANK('ENGAGEMENTS 2026'!C1120),"",'ENGAGEMENTS 2026'!H1120)</f>
        <v/>
      </c>
      <c r="J1119" s="72" t="str">
        <f>IF(ISBLANK('ENGAGEMENTS 2026'!C1120),"",IF(AND(OR($E1119="INFRUCTUEUX",$E1119="ANNULE"),$C1119="AOO-M"),'ENGAGEMENTS 2026'!P1120,IF($H1119="EN COURS DE PREENGAGEMENT",'ENGAGEMENTS 2026'!O1120,IF($H1119="PREENGAGE",IF($E1119="ATTRIBUE",'ENGAGEMENTS 2026'!AE1120,'ENGAGEMENTS 2026'!O1120),'ENGAGEMENTS 2026'!AE1120))))</f>
        <v/>
      </c>
      <c r="K1119" s="97" t="str">
        <f>IF(ISBLANK('ENGAGEMENTS 2026'!W1120),"",'ENGAGEMENTS 2026'!W1120)</f>
        <v/>
      </c>
      <c r="L1119" s="73" t="str">
        <f t="shared" ca="1" si="34"/>
        <v/>
      </c>
      <c r="M1119" t="str">
        <f t="shared" si="35"/>
        <v/>
      </c>
      <c r="N1119" t="str">
        <f>IF(ISBLANK('ENGAGEMENTS 2026'!C1120),"",'ENGAGEMENTS 2026'!L1120)</f>
        <v/>
      </c>
      <c r="O1119" t="str">
        <f>IF(ISBLANK('ENGAGEMENTS 2026'!C1120),"",'ENGAGEMENTS 2026'!M1120)</f>
        <v/>
      </c>
      <c r="P1119" t="str">
        <f>IF(ISBLANK('ENGAGEMENTS 2026'!C1120),"",'ENGAGEMENTS 2026'!K1120)</f>
        <v/>
      </c>
      <c r="Q1119" t="str">
        <f>IF($A1119="","",IF(OR($E1119="INFRUCTUEUX",$E1119="ANNULE"),$A1119&amp;"|"&amp;(COUNTIFS($A$2:$A1119,$A1119,$E$2:$E1119,"INFRUCTUEUX")+COUNTIFS($A$2:$A1119,$A1119,$E$2:$E1119,"ANNULE")),""))</f>
        <v/>
      </c>
    </row>
    <row r="1120" spans="1:17" x14ac:dyDescent="0.25">
      <c r="A1120" t="str">
        <f>IF(ISBLANK('ENGAGEMENTS 2026'!C1121),"",IF('ENGAGEMENTS 2026'!C1121="DTSI","DCT",'ENGAGEMENTS 2026'!C1121))</f>
        <v/>
      </c>
      <c r="B1120" t="str">
        <f>IF(ISBLANK('ENGAGEMENTS 2026'!C1121),"",'ENGAGEMENTS 2026'!D1121)</f>
        <v/>
      </c>
      <c r="C1120" t="str">
        <f>IF(ISBLANK('ENGAGEMENTS 2026'!C1121),"",'ENGAGEMENTS 2026'!E1121)</f>
        <v/>
      </c>
      <c r="D1120" t="str">
        <f>IF(ISBLANK('ENGAGEMENTS 2026'!C1121),"",'ENGAGEMENTS 2026'!G1121)</f>
        <v/>
      </c>
      <c r="E1120" t="str">
        <f>IF(ISBLANK('ENGAGEMENTS 2026'!C1121),"",'ENGAGEMENTS 2026'!I1121)</f>
        <v/>
      </c>
      <c r="F1120" t="str">
        <f>IF(ISBLANK('ENGAGEMENTS 2026'!C1121),"",'ENGAGEMENTS 2026'!J1121)</f>
        <v/>
      </c>
      <c r="G1120" t="str">
        <f>IF(ISBLANK('ENGAGEMENTS 2026'!C1121),"",'ENGAGEMENTS 2026'!M1121)</f>
        <v/>
      </c>
      <c r="H1120" t="str">
        <f>IF(ISBLANK('ENGAGEMENTS 2026'!C1121),"",'ENGAGEMENTS 2026'!AF1121)</f>
        <v/>
      </c>
      <c r="I1120" t="str">
        <f>IF(ISBLANK('ENGAGEMENTS 2026'!C1121),"",'ENGAGEMENTS 2026'!H1121)</f>
        <v/>
      </c>
      <c r="J1120" s="72" t="str">
        <f>IF(ISBLANK('ENGAGEMENTS 2026'!C1121),"",IF(AND(OR($E1120="INFRUCTUEUX",$E1120="ANNULE"),$C1120="AOO-M"),'ENGAGEMENTS 2026'!P1121,IF($H1120="EN COURS DE PREENGAGEMENT",'ENGAGEMENTS 2026'!O1121,IF($H1120="PREENGAGE",IF($E1120="ATTRIBUE",'ENGAGEMENTS 2026'!AE1121,'ENGAGEMENTS 2026'!O1121),'ENGAGEMENTS 2026'!AE1121))))</f>
        <v/>
      </c>
      <c r="K1120" s="97" t="str">
        <f>IF(ISBLANK('ENGAGEMENTS 2026'!W1121),"",'ENGAGEMENTS 2026'!W1121)</f>
        <v/>
      </c>
      <c r="L1120" s="73" t="str">
        <f t="shared" ca="1" si="34"/>
        <v/>
      </c>
      <c r="M1120" t="str">
        <f t="shared" si="35"/>
        <v/>
      </c>
      <c r="N1120" t="str">
        <f>IF(ISBLANK('ENGAGEMENTS 2026'!C1121),"",'ENGAGEMENTS 2026'!L1121)</f>
        <v/>
      </c>
      <c r="O1120" t="str">
        <f>IF(ISBLANK('ENGAGEMENTS 2026'!C1121),"",'ENGAGEMENTS 2026'!M1121)</f>
        <v/>
      </c>
      <c r="P1120" t="str">
        <f>IF(ISBLANK('ENGAGEMENTS 2026'!C1121),"",'ENGAGEMENTS 2026'!K1121)</f>
        <v/>
      </c>
      <c r="Q1120" t="str">
        <f>IF($A1120="","",IF(OR($E1120="INFRUCTUEUX",$E1120="ANNULE"),$A1120&amp;"|"&amp;(COUNTIFS($A$2:$A1120,$A1120,$E$2:$E1120,"INFRUCTUEUX")+COUNTIFS($A$2:$A1120,$A1120,$E$2:$E1120,"ANNULE")),""))</f>
        <v/>
      </c>
    </row>
    <row r="1121" spans="1:17" x14ac:dyDescent="0.25">
      <c r="A1121" t="str">
        <f>IF(ISBLANK('ENGAGEMENTS 2026'!C1122),"",IF('ENGAGEMENTS 2026'!C1122="DTSI","DCT",'ENGAGEMENTS 2026'!C1122))</f>
        <v/>
      </c>
      <c r="B1121" t="str">
        <f>IF(ISBLANK('ENGAGEMENTS 2026'!C1122),"",'ENGAGEMENTS 2026'!D1122)</f>
        <v/>
      </c>
      <c r="C1121" t="str">
        <f>IF(ISBLANK('ENGAGEMENTS 2026'!C1122),"",'ENGAGEMENTS 2026'!E1122)</f>
        <v/>
      </c>
      <c r="D1121" t="str">
        <f>IF(ISBLANK('ENGAGEMENTS 2026'!C1122),"",'ENGAGEMENTS 2026'!G1122)</f>
        <v/>
      </c>
      <c r="E1121" t="str">
        <f>IF(ISBLANK('ENGAGEMENTS 2026'!C1122),"",'ENGAGEMENTS 2026'!I1122)</f>
        <v/>
      </c>
      <c r="F1121" t="str">
        <f>IF(ISBLANK('ENGAGEMENTS 2026'!C1122),"",'ENGAGEMENTS 2026'!J1122)</f>
        <v/>
      </c>
      <c r="G1121" t="str">
        <f>IF(ISBLANK('ENGAGEMENTS 2026'!C1122),"",'ENGAGEMENTS 2026'!M1122)</f>
        <v/>
      </c>
      <c r="H1121" t="str">
        <f>IF(ISBLANK('ENGAGEMENTS 2026'!C1122),"",'ENGAGEMENTS 2026'!AF1122)</f>
        <v/>
      </c>
      <c r="I1121" t="str">
        <f>IF(ISBLANK('ENGAGEMENTS 2026'!C1122),"",'ENGAGEMENTS 2026'!H1122)</f>
        <v/>
      </c>
      <c r="J1121" s="72" t="str">
        <f>IF(ISBLANK('ENGAGEMENTS 2026'!C1122),"",IF(AND(OR($E1121="INFRUCTUEUX",$E1121="ANNULE"),$C1121="AOO-M"),'ENGAGEMENTS 2026'!P1122,IF($H1121="EN COURS DE PREENGAGEMENT",'ENGAGEMENTS 2026'!O1122,IF($H1121="PREENGAGE",IF($E1121="ATTRIBUE",'ENGAGEMENTS 2026'!AE1122,'ENGAGEMENTS 2026'!O1122),'ENGAGEMENTS 2026'!AE1122))))</f>
        <v/>
      </c>
      <c r="K1121" s="97" t="str">
        <f>IF(ISBLANK('ENGAGEMENTS 2026'!W1122),"",'ENGAGEMENTS 2026'!W1122)</f>
        <v/>
      </c>
      <c r="L1121" s="73" t="str">
        <f t="shared" ca="1" si="34"/>
        <v/>
      </c>
      <c r="M1121" t="str">
        <f t="shared" si="35"/>
        <v/>
      </c>
      <c r="N1121" t="str">
        <f>IF(ISBLANK('ENGAGEMENTS 2026'!C1122),"",'ENGAGEMENTS 2026'!L1122)</f>
        <v/>
      </c>
      <c r="O1121" t="str">
        <f>IF(ISBLANK('ENGAGEMENTS 2026'!C1122),"",'ENGAGEMENTS 2026'!M1122)</f>
        <v/>
      </c>
      <c r="P1121" t="str">
        <f>IF(ISBLANK('ENGAGEMENTS 2026'!C1122),"",'ENGAGEMENTS 2026'!K1122)</f>
        <v/>
      </c>
      <c r="Q1121" t="str">
        <f>IF($A1121="","",IF(OR($E1121="INFRUCTUEUX",$E1121="ANNULE"),$A1121&amp;"|"&amp;(COUNTIFS($A$2:$A1121,$A1121,$E$2:$E1121,"INFRUCTUEUX")+COUNTIFS($A$2:$A1121,$A1121,$E$2:$E1121,"ANNULE")),""))</f>
        <v/>
      </c>
    </row>
    <row r="1122" spans="1:17" x14ac:dyDescent="0.25">
      <c r="A1122" t="str">
        <f>IF(ISBLANK('ENGAGEMENTS 2026'!C1123),"",IF('ENGAGEMENTS 2026'!C1123="DTSI","DCT",'ENGAGEMENTS 2026'!C1123))</f>
        <v/>
      </c>
      <c r="B1122" t="str">
        <f>IF(ISBLANK('ENGAGEMENTS 2026'!C1123),"",'ENGAGEMENTS 2026'!D1123)</f>
        <v/>
      </c>
      <c r="C1122" t="str">
        <f>IF(ISBLANK('ENGAGEMENTS 2026'!C1123),"",'ENGAGEMENTS 2026'!E1123)</f>
        <v/>
      </c>
      <c r="D1122" t="str">
        <f>IF(ISBLANK('ENGAGEMENTS 2026'!C1123),"",'ENGAGEMENTS 2026'!G1123)</f>
        <v/>
      </c>
      <c r="E1122" t="str">
        <f>IF(ISBLANK('ENGAGEMENTS 2026'!C1123),"",'ENGAGEMENTS 2026'!I1123)</f>
        <v/>
      </c>
      <c r="F1122" t="str">
        <f>IF(ISBLANK('ENGAGEMENTS 2026'!C1123),"",'ENGAGEMENTS 2026'!J1123)</f>
        <v/>
      </c>
      <c r="G1122" t="str">
        <f>IF(ISBLANK('ENGAGEMENTS 2026'!C1123),"",'ENGAGEMENTS 2026'!M1123)</f>
        <v/>
      </c>
      <c r="H1122" t="str">
        <f>IF(ISBLANK('ENGAGEMENTS 2026'!C1123),"",'ENGAGEMENTS 2026'!AF1123)</f>
        <v/>
      </c>
      <c r="I1122" t="str">
        <f>IF(ISBLANK('ENGAGEMENTS 2026'!C1123),"",'ENGAGEMENTS 2026'!H1123)</f>
        <v/>
      </c>
      <c r="J1122" s="72" t="str">
        <f>IF(ISBLANK('ENGAGEMENTS 2026'!C1123),"",IF(AND(OR($E1122="INFRUCTUEUX",$E1122="ANNULE"),$C1122="AOO-M"),'ENGAGEMENTS 2026'!P1123,IF($H1122="EN COURS DE PREENGAGEMENT",'ENGAGEMENTS 2026'!O1123,IF($H1122="PREENGAGE",IF($E1122="ATTRIBUE",'ENGAGEMENTS 2026'!AE1123,'ENGAGEMENTS 2026'!O1123),'ENGAGEMENTS 2026'!AE1123))))</f>
        <v/>
      </c>
      <c r="K1122" s="97" t="str">
        <f>IF(ISBLANK('ENGAGEMENTS 2026'!W1123),"",'ENGAGEMENTS 2026'!W1123)</f>
        <v/>
      </c>
      <c r="L1122" s="73" t="str">
        <f t="shared" ca="1" si="34"/>
        <v/>
      </c>
      <c r="M1122" t="str">
        <f t="shared" si="35"/>
        <v/>
      </c>
      <c r="N1122" t="str">
        <f>IF(ISBLANK('ENGAGEMENTS 2026'!C1123),"",'ENGAGEMENTS 2026'!L1123)</f>
        <v/>
      </c>
      <c r="O1122" t="str">
        <f>IF(ISBLANK('ENGAGEMENTS 2026'!C1123),"",'ENGAGEMENTS 2026'!M1123)</f>
        <v/>
      </c>
      <c r="P1122" t="str">
        <f>IF(ISBLANK('ENGAGEMENTS 2026'!C1123),"",'ENGAGEMENTS 2026'!K1123)</f>
        <v/>
      </c>
      <c r="Q1122" t="str">
        <f>IF($A1122="","",IF(OR($E1122="INFRUCTUEUX",$E1122="ANNULE"),$A1122&amp;"|"&amp;(COUNTIFS($A$2:$A1122,$A1122,$E$2:$E1122,"INFRUCTUEUX")+COUNTIFS($A$2:$A1122,$A1122,$E$2:$E1122,"ANNULE")),""))</f>
        <v/>
      </c>
    </row>
    <row r="1123" spans="1:17" x14ac:dyDescent="0.25">
      <c r="A1123" t="str">
        <f>IF(ISBLANK('ENGAGEMENTS 2026'!C1124),"",IF('ENGAGEMENTS 2026'!C1124="DTSI","DCT",'ENGAGEMENTS 2026'!C1124))</f>
        <v/>
      </c>
      <c r="B1123" t="str">
        <f>IF(ISBLANK('ENGAGEMENTS 2026'!C1124),"",'ENGAGEMENTS 2026'!D1124)</f>
        <v/>
      </c>
      <c r="C1123" t="str">
        <f>IF(ISBLANK('ENGAGEMENTS 2026'!C1124),"",'ENGAGEMENTS 2026'!E1124)</f>
        <v/>
      </c>
      <c r="D1123" t="str">
        <f>IF(ISBLANK('ENGAGEMENTS 2026'!C1124),"",'ENGAGEMENTS 2026'!G1124)</f>
        <v/>
      </c>
      <c r="E1123" t="str">
        <f>IF(ISBLANK('ENGAGEMENTS 2026'!C1124),"",'ENGAGEMENTS 2026'!I1124)</f>
        <v/>
      </c>
      <c r="F1123" t="str">
        <f>IF(ISBLANK('ENGAGEMENTS 2026'!C1124),"",'ENGAGEMENTS 2026'!J1124)</f>
        <v/>
      </c>
      <c r="G1123" t="str">
        <f>IF(ISBLANK('ENGAGEMENTS 2026'!C1124),"",'ENGAGEMENTS 2026'!M1124)</f>
        <v/>
      </c>
      <c r="H1123" t="str">
        <f>IF(ISBLANK('ENGAGEMENTS 2026'!C1124),"",'ENGAGEMENTS 2026'!AF1124)</f>
        <v/>
      </c>
      <c r="I1123" t="str">
        <f>IF(ISBLANK('ENGAGEMENTS 2026'!C1124),"",'ENGAGEMENTS 2026'!H1124)</f>
        <v/>
      </c>
      <c r="J1123" s="72" t="str">
        <f>IF(ISBLANK('ENGAGEMENTS 2026'!C1124),"",IF(AND(OR($E1123="INFRUCTUEUX",$E1123="ANNULE"),$C1123="AOO-M"),'ENGAGEMENTS 2026'!P1124,IF($H1123="EN COURS DE PREENGAGEMENT",'ENGAGEMENTS 2026'!O1124,IF($H1123="PREENGAGE",IF($E1123="ATTRIBUE",'ENGAGEMENTS 2026'!AE1124,'ENGAGEMENTS 2026'!O1124),'ENGAGEMENTS 2026'!AE1124))))</f>
        <v/>
      </c>
      <c r="K1123" s="97" t="str">
        <f>IF(ISBLANK('ENGAGEMENTS 2026'!W1124),"",'ENGAGEMENTS 2026'!W1124)</f>
        <v/>
      </c>
      <c r="L1123" s="73" t="str">
        <f t="shared" ca="1" si="34"/>
        <v/>
      </c>
      <c r="M1123" t="str">
        <f t="shared" si="35"/>
        <v/>
      </c>
      <c r="N1123" t="str">
        <f>IF(ISBLANK('ENGAGEMENTS 2026'!C1124),"",'ENGAGEMENTS 2026'!L1124)</f>
        <v/>
      </c>
      <c r="O1123" t="str">
        <f>IF(ISBLANK('ENGAGEMENTS 2026'!C1124),"",'ENGAGEMENTS 2026'!M1124)</f>
        <v/>
      </c>
      <c r="P1123" t="str">
        <f>IF(ISBLANK('ENGAGEMENTS 2026'!C1124),"",'ENGAGEMENTS 2026'!K1124)</f>
        <v/>
      </c>
      <c r="Q1123" t="str">
        <f>IF($A1123="","",IF(OR($E1123="INFRUCTUEUX",$E1123="ANNULE"),$A1123&amp;"|"&amp;(COUNTIFS($A$2:$A1123,$A1123,$E$2:$E1123,"INFRUCTUEUX")+COUNTIFS($A$2:$A1123,$A1123,$E$2:$E1123,"ANNULE")),""))</f>
        <v/>
      </c>
    </row>
    <row r="1124" spans="1:17" x14ac:dyDescent="0.25">
      <c r="A1124" t="str">
        <f>IF(ISBLANK('ENGAGEMENTS 2026'!C1125),"",IF('ENGAGEMENTS 2026'!C1125="DTSI","DCT",'ENGAGEMENTS 2026'!C1125))</f>
        <v/>
      </c>
      <c r="B1124" t="str">
        <f>IF(ISBLANK('ENGAGEMENTS 2026'!C1125),"",'ENGAGEMENTS 2026'!D1125)</f>
        <v/>
      </c>
      <c r="C1124" t="str">
        <f>IF(ISBLANK('ENGAGEMENTS 2026'!C1125),"",'ENGAGEMENTS 2026'!E1125)</f>
        <v/>
      </c>
      <c r="D1124" t="str">
        <f>IF(ISBLANK('ENGAGEMENTS 2026'!C1125),"",'ENGAGEMENTS 2026'!G1125)</f>
        <v/>
      </c>
      <c r="E1124" t="str">
        <f>IF(ISBLANK('ENGAGEMENTS 2026'!C1125),"",'ENGAGEMENTS 2026'!I1125)</f>
        <v/>
      </c>
      <c r="F1124" t="str">
        <f>IF(ISBLANK('ENGAGEMENTS 2026'!C1125),"",'ENGAGEMENTS 2026'!J1125)</f>
        <v/>
      </c>
      <c r="G1124" t="str">
        <f>IF(ISBLANK('ENGAGEMENTS 2026'!C1125),"",'ENGAGEMENTS 2026'!M1125)</f>
        <v/>
      </c>
      <c r="H1124" t="str">
        <f>IF(ISBLANK('ENGAGEMENTS 2026'!C1125),"",'ENGAGEMENTS 2026'!AF1125)</f>
        <v/>
      </c>
      <c r="I1124" t="str">
        <f>IF(ISBLANK('ENGAGEMENTS 2026'!C1125),"",'ENGAGEMENTS 2026'!H1125)</f>
        <v/>
      </c>
      <c r="J1124" s="72" t="str">
        <f>IF(ISBLANK('ENGAGEMENTS 2026'!C1125),"",IF(AND(OR($E1124="INFRUCTUEUX",$E1124="ANNULE"),$C1124="AOO-M"),'ENGAGEMENTS 2026'!P1125,IF($H1124="EN COURS DE PREENGAGEMENT",'ENGAGEMENTS 2026'!O1125,IF($H1124="PREENGAGE",IF($E1124="ATTRIBUE",'ENGAGEMENTS 2026'!AE1125,'ENGAGEMENTS 2026'!O1125),'ENGAGEMENTS 2026'!AE1125))))</f>
        <v/>
      </c>
      <c r="K1124" s="97" t="str">
        <f>IF(ISBLANK('ENGAGEMENTS 2026'!W1125),"",'ENGAGEMENTS 2026'!W1125)</f>
        <v/>
      </c>
      <c r="L1124" s="73" t="str">
        <f t="shared" ca="1" si="34"/>
        <v/>
      </c>
      <c r="M1124" t="str">
        <f t="shared" si="35"/>
        <v/>
      </c>
      <c r="N1124" t="str">
        <f>IF(ISBLANK('ENGAGEMENTS 2026'!C1125),"",'ENGAGEMENTS 2026'!L1125)</f>
        <v/>
      </c>
      <c r="O1124" t="str">
        <f>IF(ISBLANK('ENGAGEMENTS 2026'!C1125),"",'ENGAGEMENTS 2026'!M1125)</f>
        <v/>
      </c>
      <c r="P1124" t="str">
        <f>IF(ISBLANK('ENGAGEMENTS 2026'!C1125),"",'ENGAGEMENTS 2026'!K1125)</f>
        <v/>
      </c>
      <c r="Q1124" t="str">
        <f>IF($A1124="","",IF(OR($E1124="INFRUCTUEUX",$E1124="ANNULE"),$A1124&amp;"|"&amp;(COUNTIFS($A$2:$A1124,$A1124,$E$2:$E1124,"INFRUCTUEUX")+COUNTIFS($A$2:$A1124,$A1124,$E$2:$E1124,"ANNULE")),""))</f>
        <v/>
      </c>
    </row>
    <row r="1125" spans="1:17" x14ac:dyDescent="0.25">
      <c r="A1125" t="str">
        <f>IF(ISBLANK('ENGAGEMENTS 2026'!C1126),"",IF('ENGAGEMENTS 2026'!C1126="DTSI","DCT",'ENGAGEMENTS 2026'!C1126))</f>
        <v/>
      </c>
      <c r="B1125" t="str">
        <f>IF(ISBLANK('ENGAGEMENTS 2026'!C1126),"",'ENGAGEMENTS 2026'!D1126)</f>
        <v/>
      </c>
      <c r="C1125" t="str">
        <f>IF(ISBLANK('ENGAGEMENTS 2026'!C1126),"",'ENGAGEMENTS 2026'!E1126)</f>
        <v/>
      </c>
      <c r="D1125" t="str">
        <f>IF(ISBLANK('ENGAGEMENTS 2026'!C1126),"",'ENGAGEMENTS 2026'!G1126)</f>
        <v/>
      </c>
      <c r="E1125" t="str">
        <f>IF(ISBLANK('ENGAGEMENTS 2026'!C1126),"",'ENGAGEMENTS 2026'!I1126)</f>
        <v/>
      </c>
      <c r="F1125" t="str">
        <f>IF(ISBLANK('ENGAGEMENTS 2026'!C1126),"",'ENGAGEMENTS 2026'!J1126)</f>
        <v/>
      </c>
      <c r="G1125" t="str">
        <f>IF(ISBLANK('ENGAGEMENTS 2026'!C1126),"",'ENGAGEMENTS 2026'!M1126)</f>
        <v/>
      </c>
      <c r="H1125" t="str">
        <f>IF(ISBLANK('ENGAGEMENTS 2026'!C1126),"",'ENGAGEMENTS 2026'!AF1126)</f>
        <v/>
      </c>
      <c r="I1125" t="str">
        <f>IF(ISBLANK('ENGAGEMENTS 2026'!C1126),"",'ENGAGEMENTS 2026'!H1126)</f>
        <v/>
      </c>
      <c r="J1125" s="72" t="str">
        <f>IF(ISBLANK('ENGAGEMENTS 2026'!C1126),"",IF(AND(OR($E1125="INFRUCTUEUX",$E1125="ANNULE"),$C1125="AOO-M"),'ENGAGEMENTS 2026'!P1126,IF($H1125="EN COURS DE PREENGAGEMENT",'ENGAGEMENTS 2026'!O1126,IF($H1125="PREENGAGE",IF($E1125="ATTRIBUE",'ENGAGEMENTS 2026'!AE1126,'ENGAGEMENTS 2026'!O1126),'ENGAGEMENTS 2026'!AE1126))))</f>
        <v/>
      </c>
      <c r="K1125" s="97" t="str">
        <f>IF(ISBLANK('ENGAGEMENTS 2026'!W1126),"",'ENGAGEMENTS 2026'!W1126)</f>
        <v/>
      </c>
      <c r="L1125" s="73" t="str">
        <f t="shared" ca="1" si="34"/>
        <v/>
      </c>
      <c r="M1125" t="str">
        <f t="shared" si="35"/>
        <v/>
      </c>
      <c r="N1125" t="str">
        <f>IF(ISBLANK('ENGAGEMENTS 2026'!C1126),"",'ENGAGEMENTS 2026'!L1126)</f>
        <v/>
      </c>
      <c r="O1125" t="str">
        <f>IF(ISBLANK('ENGAGEMENTS 2026'!C1126),"",'ENGAGEMENTS 2026'!M1126)</f>
        <v/>
      </c>
      <c r="P1125" t="str">
        <f>IF(ISBLANK('ENGAGEMENTS 2026'!C1126),"",'ENGAGEMENTS 2026'!K1126)</f>
        <v/>
      </c>
      <c r="Q1125" t="str">
        <f>IF($A1125="","",IF(OR($E1125="INFRUCTUEUX",$E1125="ANNULE"),$A1125&amp;"|"&amp;(COUNTIFS($A$2:$A1125,$A1125,$E$2:$E1125,"INFRUCTUEUX")+COUNTIFS($A$2:$A1125,$A1125,$E$2:$E1125,"ANNULE")),""))</f>
        <v/>
      </c>
    </row>
    <row r="1126" spans="1:17" x14ac:dyDescent="0.25">
      <c r="A1126" t="str">
        <f>IF(ISBLANK('ENGAGEMENTS 2026'!C1127),"",IF('ENGAGEMENTS 2026'!C1127="DTSI","DCT",'ENGAGEMENTS 2026'!C1127))</f>
        <v/>
      </c>
      <c r="B1126" t="str">
        <f>IF(ISBLANK('ENGAGEMENTS 2026'!C1127),"",'ENGAGEMENTS 2026'!D1127)</f>
        <v/>
      </c>
      <c r="C1126" t="str">
        <f>IF(ISBLANK('ENGAGEMENTS 2026'!C1127),"",'ENGAGEMENTS 2026'!E1127)</f>
        <v/>
      </c>
      <c r="D1126" t="str">
        <f>IF(ISBLANK('ENGAGEMENTS 2026'!C1127),"",'ENGAGEMENTS 2026'!G1127)</f>
        <v/>
      </c>
      <c r="E1126" t="str">
        <f>IF(ISBLANK('ENGAGEMENTS 2026'!C1127),"",'ENGAGEMENTS 2026'!I1127)</f>
        <v/>
      </c>
      <c r="F1126" t="str">
        <f>IF(ISBLANK('ENGAGEMENTS 2026'!C1127),"",'ENGAGEMENTS 2026'!J1127)</f>
        <v/>
      </c>
      <c r="G1126" t="str">
        <f>IF(ISBLANK('ENGAGEMENTS 2026'!C1127),"",'ENGAGEMENTS 2026'!M1127)</f>
        <v/>
      </c>
      <c r="H1126" t="str">
        <f>IF(ISBLANK('ENGAGEMENTS 2026'!C1127),"",'ENGAGEMENTS 2026'!AF1127)</f>
        <v/>
      </c>
      <c r="I1126" t="str">
        <f>IF(ISBLANK('ENGAGEMENTS 2026'!C1127),"",'ENGAGEMENTS 2026'!H1127)</f>
        <v/>
      </c>
      <c r="J1126" s="72" t="str">
        <f>IF(ISBLANK('ENGAGEMENTS 2026'!C1127),"",IF(AND(OR($E1126="INFRUCTUEUX",$E1126="ANNULE"),$C1126="AOO-M"),'ENGAGEMENTS 2026'!P1127,IF($H1126="EN COURS DE PREENGAGEMENT",'ENGAGEMENTS 2026'!O1127,IF($H1126="PREENGAGE",IF($E1126="ATTRIBUE",'ENGAGEMENTS 2026'!AE1127,'ENGAGEMENTS 2026'!O1127),'ENGAGEMENTS 2026'!AE1127))))</f>
        <v/>
      </c>
      <c r="K1126" s="97" t="str">
        <f>IF(ISBLANK('ENGAGEMENTS 2026'!W1127),"",'ENGAGEMENTS 2026'!W1127)</f>
        <v/>
      </c>
      <c r="L1126" s="73" t="str">
        <f t="shared" ca="1" si="34"/>
        <v/>
      </c>
      <c r="M1126" t="str">
        <f t="shared" si="35"/>
        <v/>
      </c>
      <c r="N1126" t="str">
        <f>IF(ISBLANK('ENGAGEMENTS 2026'!C1127),"",'ENGAGEMENTS 2026'!L1127)</f>
        <v/>
      </c>
      <c r="O1126" t="str">
        <f>IF(ISBLANK('ENGAGEMENTS 2026'!C1127),"",'ENGAGEMENTS 2026'!M1127)</f>
        <v/>
      </c>
      <c r="P1126" t="str">
        <f>IF(ISBLANK('ENGAGEMENTS 2026'!C1127),"",'ENGAGEMENTS 2026'!K1127)</f>
        <v/>
      </c>
      <c r="Q1126" t="str">
        <f>IF($A1126="","",IF(OR($E1126="INFRUCTUEUX",$E1126="ANNULE"),$A1126&amp;"|"&amp;(COUNTIFS($A$2:$A1126,$A1126,$E$2:$E1126,"INFRUCTUEUX")+COUNTIFS($A$2:$A1126,$A1126,$E$2:$E1126,"ANNULE")),""))</f>
        <v/>
      </c>
    </row>
    <row r="1127" spans="1:17" x14ac:dyDescent="0.25">
      <c r="A1127" t="str">
        <f>IF(ISBLANK('ENGAGEMENTS 2026'!C1128),"",IF('ENGAGEMENTS 2026'!C1128="DTSI","DCT",'ENGAGEMENTS 2026'!C1128))</f>
        <v/>
      </c>
      <c r="B1127" t="str">
        <f>IF(ISBLANK('ENGAGEMENTS 2026'!C1128),"",'ENGAGEMENTS 2026'!D1128)</f>
        <v/>
      </c>
      <c r="C1127" t="str">
        <f>IF(ISBLANK('ENGAGEMENTS 2026'!C1128),"",'ENGAGEMENTS 2026'!E1128)</f>
        <v/>
      </c>
      <c r="D1127" t="str">
        <f>IF(ISBLANK('ENGAGEMENTS 2026'!C1128),"",'ENGAGEMENTS 2026'!G1128)</f>
        <v/>
      </c>
      <c r="E1127" t="str">
        <f>IF(ISBLANK('ENGAGEMENTS 2026'!C1128),"",'ENGAGEMENTS 2026'!I1128)</f>
        <v/>
      </c>
      <c r="F1127" t="str">
        <f>IF(ISBLANK('ENGAGEMENTS 2026'!C1128),"",'ENGAGEMENTS 2026'!J1128)</f>
        <v/>
      </c>
      <c r="G1127" t="str">
        <f>IF(ISBLANK('ENGAGEMENTS 2026'!C1128),"",'ENGAGEMENTS 2026'!M1128)</f>
        <v/>
      </c>
      <c r="H1127" t="str">
        <f>IF(ISBLANK('ENGAGEMENTS 2026'!C1128),"",'ENGAGEMENTS 2026'!AF1128)</f>
        <v/>
      </c>
      <c r="I1127" t="str">
        <f>IF(ISBLANK('ENGAGEMENTS 2026'!C1128),"",'ENGAGEMENTS 2026'!H1128)</f>
        <v/>
      </c>
      <c r="J1127" s="72" t="str">
        <f>IF(ISBLANK('ENGAGEMENTS 2026'!C1128),"",IF(AND(OR($E1127="INFRUCTUEUX",$E1127="ANNULE"),$C1127="AOO-M"),'ENGAGEMENTS 2026'!P1128,IF($H1127="EN COURS DE PREENGAGEMENT",'ENGAGEMENTS 2026'!O1128,IF($H1127="PREENGAGE",IF($E1127="ATTRIBUE",'ENGAGEMENTS 2026'!AE1128,'ENGAGEMENTS 2026'!O1128),'ENGAGEMENTS 2026'!AE1128))))</f>
        <v/>
      </c>
      <c r="K1127" s="97" t="str">
        <f>IF(ISBLANK('ENGAGEMENTS 2026'!W1128),"",'ENGAGEMENTS 2026'!W1128)</f>
        <v/>
      </c>
      <c r="L1127" s="73" t="str">
        <f t="shared" ca="1" si="34"/>
        <v/>
      </c>
      <c r="M1127" t="str">
        <f t="shared" si="35"/>
        <v/>
      </c>
      <c r="N1127" t="str">
        <f>IF(ISBLANK('ENGAGEMENTS 2026'!C1128),"",'ENGAGEMENTS 2026'!L1128)</f>
        <v/>
      </c>
      <c r="O1127" t="str">
        <f>IF(ISBLANK('ENGAGEMENTS 2026'!C1128),"",'ENGAGEMENTS 2026'!M1128)</f>
        <v/>
      </c>
      <c r="P1127" t="str">
        <f>IF(ISBLANK('ENGAGEMENTS 2026'!C1128),"",'ENGAGEMENTS 2026'!K1128)</f>
        <v/>
      </c>
      <c r="Q1127" t="str">
        <f>IF($A1127="","",IF(OR($E1127="INFRUCTUEUX",$E1127="ANNULE"),$A1127&amp;"|"&amp;(COUNTIFS($A$2:$A1127,$A1127,$E$2:$E1127,"INFRUCTUEUX")+COUNTIFS($A$2:$A1127,$A1127,$E$2:$E1127,"ANNULE")),""))</f>
        <v/>
      </c>
    </row>
    <row r="1128" spans="1:17" x14ac:dyDescent="0.25">
      <c r="A1128" t="str">
        <f>IF(ISBLANK('ENGAGEMENTS 2026'!C1129),"",IF('ENGAGEMENTS 2026'!C1129="DTSI","DCT",'ENGAGEMENTS 2026'!C1129))</f>
        <v/>
      </c>
      <c r="B1128" t="str">
        <f>IF(ISBLANK('ENGAGEMENTS 2026'!C1129),"",'ENGAGEMENTS 2026'!D1129)</f>
        <v/>
      </c>
      <c r="C1128" t="str">
        <f>IF(ISBLANK('ENGAGEMENTS 2026'!C1129),"",'ENGAGEMENTS 2026'!E1129)</f>
        <v/>
      </c>
      <c r="D1128" t="str">
        <f>IF(ISBLANK('ENGAGEMENTS 2026'!C1129),"",'ENGAGEMENTS 2026'!G1129)</f>
        <v/>
      </c>
      <c r="E1128" t="str">
        <f>IF(ISBLANK('ENGAGEMENTS 2026'!C1129),"",'ENGAGEMENTS 2026'!I1129)</f>
        <v/>
      </c>
      <c r="F1128" t="str">
        <f>IF(ISBLANK('ENGAGEMENTS 2026'!C1129),"",'ENGAGEMENTS 2026'!J1129)</f>
        <v/>
      </c>
      <c r="G1128" t="str">
        <f>IF(ISBLANK('ENGAGEMENTS 2026'!C1129),"",'ENGAGEMENTS 2026'!M1129)</f>
        <v/>
      </c>
      <c r="H1128" t="str">
        <f>IF(ISBLANK('ENGAGEMENTS 2026'!C1129),"",'ENGAGEMENTS 2026'!AF1129)</f>
        <v/>
      </c>
      <c r="I1128" t="str">
        <f>IF(ISBLANK('ENGAGEMENTS 2026'!C1129),"",'ENGAGEMENTS 2026'!H1129)</f>
        <v/>
      </c>
      <c r="J1128" s="72" t="str">
        <f>IF(ISBLANK('ENGAGEMENTS 2026'!C1129),"",IF(AND(OR($E1128="INFRUCTUEUX",$E1128="ANNULE"),$C1128="AOO-M"),'ENGAGEMENTS 2026'!P1129,IF($H1128="EN COURS DE PREENGAGEMENT",'ENGAGEMENTS 2026'!O1129,IF($H1128="PREENGAGE",IF($E1128="ATTRIBUE",'ENGAGEMENTS 2026'!AE1129,'ENGAGEMENTS 2026'!O1129),'ENGAGEMENTS 2026'!AE1129))))</f>
        <v/>
      </c>
      <c r="K1128" s="97" t="str">
        <f>IF(ISBLANK('ENGAGEMENTS 2026'!W1129),"",'ENGAGEMENTS 2026'!W1129)</f>
        <v/>
      </c>
      <c r="L1128" s="73" t="str">
        <f t="shared" ca="1" si="34"/>
        <v/>
      </c>
      <c r="M1128" t="str">
        <f t="shared" si="35"/>
        <v/>
      </c>
      <c r="N1128" t="str">
        <f>IF(ISBLANK('ENGAGEMENTS 2026'!C1129),"",'ENGAGEMENTS 2026'!L1129)</f>
        <v/>
      </c>
      <c r="O1128" t="str">
        <f>IF(ISBLANK('ENGAGEMENTS 2026'!C1129),"",'ENGAGEMENTS 2026'!M1129)</f>
        <v/>
      </c>
      <c r="P1128" t="str">
        <f>IF(ISBLANK('ENGAGEMENTS 2026'!C1129),"",'ENGAGEMENTS 2026'!K1129)</f>
        <v/>
      </c>
      <c r="Q1128" t="str">
        <f>IF($A1128="","",IF(OR($E1128="INFRUCTUEUX",$E1128="ANNULE"),$A1128&amp;"|"&amp;(COUNTIFS($A$2:$A1128,$A1128,$E$2:$E1128,"INFRUCTUEUX")+COUNTIFS($A$2:$A1128,$A1128,$E$2:$E1128,"ANNULE")),""))</f>
        <v/>
      </c>
    </row>
    <row r="1129" spans="1:17" x14ac:dyDescent="0.25">
      <c r="A1129" t="str">
        <f>IF(ISBLANK('ENGAGEMENTS 2026'!C1130),"",IF('ENGAGEMENTS 2026'!C1130="DTSI","DCT",'ENGAGEMENTS 2026'!C1130))</f>
        <v/>
      </c>
      <c r="B1129" t="str">
        <f>IF(ISBLANK('ENGAGEMENTS 2026'!C1130),"",'ENGAGEMENTS 2026'!D1130)</f>
        <v/>
      </c>
      <c r="C1129" t="str">
        <f>IF(ISBLANK('ENGAGEMENTS 2026'!C1130),"",'ENGAGEMENTS 2026'!E1130)</f>
        <v/>
      </c>
      <c r="D1129" t="str">
        <f>IF(ISBLANK('ENGAGEMENTS 2026'!C1130),"",'ENGAGEMENTS 2026'!G1130)</f>
        <v/>
      </c>
      <c r="E1129" t="str">
        <f>IF(ISBLANK('ENGAGEMENTS 2026'!C1130),"",'ENGAGEMENTS 2026'!I1130)</f>
        <v/>
      </c>
      <c r="F1129" t="str">
        <f>IF(ISBLANK('ENGAGEMENTS 2026'!C1130),"",'ENGAGEMENTS 2026'!J1130)</f>
        <v/>
      </c>
      <c r="G1129" t="str">
        <f>IF(ISBLANK('ENGAGEMENTS 2026'!C1130),"",'ENGAGEMENTS 2026'!M1130)</f>
        <v/>
      </c>
      <c r="H1129" t="str">
        <f>IF(ISBLANK('ENGAGEMENTS 2026'!C1130),"",'ENGAGEMENTS 2026'!AF1130)</f>
        <v/>
      </c>
      <c r="I1129" t="str">
        <f>IF(ISBLANK('ENGAGEMENTS 2026'!C1130),"",'ENGAGEMENTS 2026'!H1130)</f>
        <v/>
      </c>
      <c r="J1129" s="72" t="str">
        <f>IF(ISBLANK('ENGAGEMENTS 2026'!C1130),"",IF(AND(OR($E1129="INFRUCTUEUX",$E1129="ANNULE"),$C1129="AOO-M"),'ENGAGEMENTS 2026'!P1130,IF($H1129="EN COURS DE PREENGAGEMENT",'ENGAGEMENTS 2026'!O1130,IF($H1129="PREENGAGE",IF($E1129="ATTRIBUE",'ENGAGEMENTS 2026'!AE1130,'ENGAGEMENTS 2026'!O1130),'ENGAGEMENTS 2026'!AE1130))))</f>
        <v/>
      </c>
      <c r="K1129" s="97" t="str">
        <f>IF(ISBLANK('ENGAGEMENTS 2026'!W1130),"",'ENGAGEMENTS 2026'!W1130)</f>
        <v/>
      </c>
      <c r="L1129" s="73" t="str">
        <f t="shared" ca="1" si="34"/>
        <v/>
      </c>
      <c r="M1129" t="str">
        <f t="shared" si="35"/>
        <v/>
      </c>
      <c r="N1129" t="str">
        <f>IF(ISBLANK('ENGAGEMENTS 2026'!C1130),"",'ENGAGEMENTS 2026'!L1130)</f>
        <v/>
      </c>
      <c r="O1129" t="str">
        <f>IF(ISBLANK('ENGAGEMENTS 2026'!C1130),"",'ENGAGEMENTS 2026'!M1130)</f>
        <v/>
      </c>
      <c r="P1129" t="str">
        <f>IF(ISBLANK('ENGAGEMENTS 2026'!C1130),"",'ENGAGEMENTS 2026'!K1130)</f>
        <v/>
      </c>
      <c r="Q1129" t="str">
        <f>IF($A1129="","",IF(OR($E1129="INFRUCTUEUX",$E1129="ANNULE"),$A1129&amp;"|"&amp;(COUNTIFS($A$2:$A1129,$A1129,$E$2:$E1129,"INFRUCTUEUX")+COUNTIFS($A$2:$A1129,$A1129,$E$2:$E1129,"ANNULE")),""))</f>
        <v/>
      </c>
    </row>
    <row r="1130" spans="1:17" x14ac:dyDescent="0.25">
      <c r="A1130" t="str">
        <f>IF(ISBLANK('ENGAGEMENTS 2026'!C1131),"",IF('ENGAGEMENTS 2026'!C1131="DTSI","DCT",'ENGAGEMENTS 2026'!C1131))</f>
        <v/>
      </c>
      <c r="B1130" t="str">
        <f>IF(ISBLANK('ENGAGEMENTS 2026'!C1131),"",'ENGAGEMENTS 2026'!D1131)</f>
        <v/>
      </c>
      <c r="C1130" t="str">
        <f>IF(ISBLANK('ENGAGEMENTS 2026'!C1131),"",'ENGAGEMENTS 2026'!E1131)</f>
        <v/>
      </c>
      <c r="D1130" t="str">
        <f>IF(ISBLANK('ENGAGEMENTS 2026'!C1131),"",'ENGAGEMENTS 2026'!G1131)</f>
        <v/>
      </c>
      <c r="E1130" t="str">
        <f>IF(ISBLANK('ENGAGEMENTS 2026'!C1131),"",'ENGAGEMENTS 2026'!I1131)</f>
        <v/>
      </c>
      <c r="F1130" t="str">
        <f>IF(ISBLANK('ENGAGEMENTS 2026'!C1131),"",'ENGAGEMENTS 2026'!J1131)</f>
        <v/>
      </c>
      <c r="G1130" t="str">
        <f>IF(ISBLANK('ENGAGEMENTS 2026'!C1131),"",'ENGAGEMENTS 2026'!M1131)</f>
        <v/>
      </c>
      <c r="H1130" t="str">
        <f>IF(ISBLANK('ENGAGEMENTS 2026'!C1131),"",'ENGAGEMENTS 2026'!AF1131)</f>
        <v/>
      </c>
      <c r="I1130" t="str">
        <f>IF(ISBLANK('ENGAGEMENTS 2026'!C1131),"",'ENGAGEMENTS 2026'!H1131)</f>
        <v/>
      </c>
      <c r="J1130" s="72" t="str">
        <f>IF(ISBLANK('ENGAGEMENTS 2026'!C1131),"",IF(AND(OR($E1130="INFRUCTUEUX",$E1130="ANNULE"),$C1130="AOO-M"),'ENGAGEMENTS 2026'!P1131,IF($H1130="EN COURS DE PREENGAGEMENT",'ENGAGEMENTS 2026'!O1131,IF($H1130="PREENGAGE",IF($E1130="ATTRIBUE",'ENGAGEMENTS 2026'!AE1131,'ENGAGEMENTS 2026'!O1131),'ENGAGEMENTS 2026'!AE1131))))</f>
        <v/>
      </c>
      <c r="K1130" s="97" t="str">
        <f>IF(ISBLANK('ENGAGEMENTS 2026'!W1131),"",'ENGAGEMENTS 2026'!W1131)</f>
        <v/>
      </c>
      <c r="L1130" s="73" t="str">
        <f t="shared" ca="1" si="34"/>
        <v/>
      </c>
      <c r="M1130" t="str">
        <f t="shared" si="35"/>
        <v/>
      </c>
      <c r="N1130" t="str">
        <f>IF(ISBLANK('ENGAGEMENTS 2026'!C1131),"",'ENGAGEMENTS 2026'!L1131)</f>
        <v/>
      </c>
      <c r="O1130" t="str">
        <f>IF(ISBLANK('ENGAGEMENTS 2026'!C1131),"",'ENGAGEMENTS 2026'!M1131)</f>
        <v/>
      </c>
      <c r="P1130" t="str">
        <f>IF(ISBLANK('ENGAGEMENTS 2026'!C1131),"",'ENGAGEMENTS 2026'!K1131)</f>
        <v/>
      </c>
      <c r="Q1130" t="str">
        <f>IF($A1130="","",IF(OR($E1130="INFRUCTUEUX",$E1130="ANNULE"),$A1130&amp;"|"&amp;(COUNTIFS($A$2:$A1130,$A1130,$E$2:$E1130,"INFRUCTUEUX")+COUNTIFS($A$2:$A1130,$A1130,$E$2:$E1130,"ANNULE")),""))</f>
        <v/>
      </c>
    </row>
    <row r="1131" spans="1:17" x14ac:dyDescent="0.25">
      <c r="A1131" t="str">
        <f>IF(ISBLANK('ENGAGEMENTS 2026'!C1132),"",IF('ENGAGEMENTS 2026'!C1132="DTSI","DCT",'ENGAGEMENTS 2026'!C1132))</f>
        <v/>
      </c>
      <c r="B1131" t="str">
        <f>IF(ISBLANK('ENGAGEMENTS 2026'!C1132),"",'ENGAGEMENTS 2026'!D1132)</f>
        <v/>
      </c>
      <c r="C1131" t="str">
        <f>IF(ISBLANK('ENGAGEMENTS 2026'!C1132),"",'ENGAGEMENTS 2026'!E1132)</f>
        <v/>
      </c>
      <c r="D1131" t="str">
        <f>IF(ISBLANK('ENGAGEMENTS 2026'!C1132),"",'ENGAGEMENTS 2026'!G1132)</f>
        <v/>
      </c>
      <c r="E1131" t="str">
        <f>IF(ISBLANK('ENGAGEMENTS 2026'!C1132),"",'ENGAGEMENTS 2026'!I1132)</f>
        <v/>
      </c>
      <c r="F1131" t="str">
        <f>IF(ISBLANK('ENGAGEMENTS 2026'!C1132),"",'ENGAGEMENTS 2026'!J1132)</f>
        <v/>
      </c>
      <c r="G1131" t="str">
        <f>IF(ISBLANK('ENGAGEMENTS 2026'!C1132),"",'ENGAGEMENTS 2026'!M1132)</f>
        <v/>
      </c>
      <c r="H1131" t="str">
        <f>IF(ISBLANK('ENGAGEMENTS 2026'!C1132),"",'ENGAGEMENTS 2026'!AF1132)</f>
        <v/>
      </c>
      <c r="I1131" t="str">
        <f>IF(ISBLANK('ENGAGEMENTS 2026'!C1132),"",'ENGAGEMENTS 2026'!H1132)</f>
        <v/>
      </c>
      <c r="J1131" s="72" t="str">
        <f>IF(ISBLANK('ENGAGEMENTS 2026'!C1132),"",IF(AND(OR($E1131="INFRUCTUEUX",$E1131="ANNULE"),$C1131="AOO-M"),'ENGAGEMENTS 2026'!P1132,IF($H1131="EN COURS DE PREENGAGEMENT",'ENGAGEMENTS 2026'!O1132,IF($H1131="PREENGAGE",IF($E1131="ATTRIBUE",'ENGAGEMENTS 2026'!AE1132,'ENGAGEMENTS 2026'!O1132),'ENGAGEMENTS 2026'!AE1132))))</f>
        <v/>
      </c>
      <c r="K1131" s="97" t="str">
        <f>IF(ISBLANK('ENGAGEMENTS 2026'!W1132),"",'ENGAGEMENTS 2026'!W1132)</f>
        <v/>
      </c>
      <c r="L1131" s="73" t="str">
        <f t="shared" ca="1" si="34"/>
        <v/>
      </c>
      <c r="M1131" t="str">
        <f t="shared" si="35"/>
        <v/>
      </c>
      <c r="N1131" t="str">
        <f>IF(ISBLANK('ENGAGEMENTS 2026'!C1132),"",'ENGAGEMENTS 2026'!L1132)</f>
        <v/>
      </c>
      <c r="O1131" t="str">
        <f>IF(ISBLANK('ENGAGEMENTS 2026'!C1132),"",'ENGAGEMENTS 2026'!M1132)</f>
        <v/>
      </c>
      <c r="P1131" t="str">
        <f>IF(ISBLANK('ENGAGEMENTS 2026'!C1132),"",'ENGAGEMENTS 2026'!K1132)</f>
        <v/>
      </c>
      <c r="Q1131" t="str">
        <f>IF($A1131="","",IF(OR($E1131="INFRUCTUEUX",$E1131="ANNULE"),$A1131&amp;"|"&amp;(COUNTIFS($A$2:$A1131,$A1131,$E$2:$E1131,"INFRUCTUEUX")+COUNTIFS($A$2:$A1131,$A1131,$E$2:$E1131,"ANNULE")),""))</f>
        <v/>
      </c>
    </row>
    <row r="1132" spans="1:17" x14ac:dyDescent="0.25">
      <c r="A1132" t="str">
        <f>IF(ISBLANK('ENGAGEMENTS 2026'!C1133),"",IF('ENGAGEMENTS 2026'!C1133="DTSI","DCT",'ENGAGEMENTS 2026'!C1133))</f>
        <v/>
      </c>
      <c r="B1132" t="str">
        <f>IF(ISBLANK('ENGAGEMENTS 2026'!C1133),"",'ENGAGEMENTS 2026'!D1133)</f>
        <v/>
      </c>
      <c r="C1132" t="str">
        <f>IF(ISBLANK('ENGAGEMENTS 2026'!C1133),"",'ENGAGEMENTS 2026'!E1133)</f>
        <v/>
      </c>
      <c r="D1132" t="str">
        <f>IF(ISBLANK('ENGAGEMENTS 2026'!C1133),"",'ENGAGEMENTS 2026'!G1133)</f>
        <v/>
      </c>
      <c r="E1132" t="str">
        <f>IF(ISBLANK('ENGAGEMENTS 2026'!C1133),"",'ENGAGEMENTS 2026'!I1133)</f>
        <v/>
      </c>
      <c r="F1132" t="str">
        <f>IF(ISBLANK('ENGAGEMENTS 2026'!C1133),"",'ENGAGEMENTS 2026'!J1133)</f>
        <v/>
      </c>
      <c r="G1132" t="str">
        <f>IF(ISBLANK('ENGAGEMENTS 2026'!C1133),"",'ENGAGEMENTS 2026'!M1133)</f>
        <v/>
      </c>
      <c r="H1132" t="str">
        <f>IF(ISBLANK('ENGAGEMENTS 2026'!C1133),"",'ENGAGEMENTS 2026'!AF1133)</f>
        <v/>
      </c>
      <c r="I1132" t="str">
        <f>IF(ISBLANK('ENGAGEMENTS 2026'!C1133),"",'ENGAGEMENTS 2026'!H1133)</f>
        <v/>
      </c>
      <c r="J1132" s="72" t="str">
        <f>IF(ISBLANK('ENGAGEMENTS 2026'!C1133),"",IF(AND(OR($E1132="INFRUCTUEUX",$E1132="ANNULE"),$C1132="AOO-M"),'ENGAGEMENTS 2026'!P1133,IF($H1132="EN COURS DE PREENGAGEMENT",'ENGAGEMENTS 2026'!O1133,IF($H1132="PREENGAGE",IF($E1132="ATTRIBUE",'ENGAGEMENTS 2026'!AE1133,'ENGAGEMENTS 2026'!O1133),'ENGAGEMENTS 2026'!AE1133))))</f>
        <v/>
      </c>
      <c r="K1132" s="97" t="str">
        <f>IF(ISBLANK('ENGAGEMENTS 2026'!W1133),"",'ENGAGEMENTS 2026'!W1133)</f>
        <v/>
      </c>
      <c r="L1132" s="73" t="str">
        <f t="shared" ca="1" si="34"/>
        <v/>
      </c>
      <c r="M1132" t="str">
        <f t="shared" si="35"/>
        <v/>
      </c>
      <c r="N1132" t="str">
        <f>IF(ISBLANK('ENGAGEMENTS 2026'!C1133),"",'ENGAGEMENTS 2026'!L1133)</f>
        <v/>
      </c>
      <c r="O1132" t="str">
        <f>IF(ISBLANK('ENGAGEMENTS 2026'!C1133),"",'ENGAGEMENTS 2026'!M1133)</f>
        <v/>
      </c>
      <c r="P1132" t="str">
        <f>IF(ISBLANK('ENGAGEMENTS 2026'!C1133),"",'ENGAGEMENTS 2026'!K1133)</f>
        <v/>
      </c>
      <c r="Q1132" t="str">
        <f>IF($A1132="","",IF(OR($E1132="INFRUCTUEUX",$E1132="ANNULE"),$A1132&amp;"|"&amp;(COUNTIFS($A$2:$A1132,$A1132,$E$2:$E1132,"INFRUCTUEUX")+COUNTIFS($A$2:$A1132,$A1132,$E$2:$E1132,"ANNULE")),""))</f>
        <v/>
      </c>
    </row>
    <row r="1133" spans="1:17" x14ac:dyDescent="0.25">
      <c r="A1133" t="str">
        <f>IF(ISBLANK('ENGAGEMENTS 2026'!C1134),"",IF('ENGAGEMENTS 2026'!C1134="DTSI","DCT",'ENGAGEMENTS 2026'!C1134))</f>
        <v/>
      </c>
      <c r="B1133" t="str">
        <f>IF(ISBLANK('ENGAGEMENTS 2026'!C1134),"",'ENGAGEMENTS 2026'!D1134)</f>
        <v/>
      </c>
      <c r="C1133" t="str">
        <f>IF(ISBLANK('ENGAGEMENTS 2026'!C1134),"",'ENGAGEMENTS 2026'!E1134)</f>
        <v/>
      </c>
      <c r="D1133" t="str">
        <f>IF(ISBLANK('ENGAGEMENTS 2026'!C1134),"",'ENGAGEMENTS 2026'!G1134)</f>
        <v/>
      </c>
      <c r="E1133" t="str">
        <f>IF(ISBLANK('ENGAGEMENTS 2026'!C1134),"",'ENGAGEMENTS 2026'!I1134)</f>
        <v/>
      </c>
      <c r="F1133" t="str">
        <f>IF(ISBLANK('ENGAGEMENTS 2026'!C1134),"",'ENGAGEMENTS 2026'!J1134)</f>
        <v/>
      </c>
      <c r="G1133" t="str">
        <f>IF(ISBLANK('ENGAGEMENTS 2026'!C1134),"",'ENGAGEMENTS 2026'!M1134)</f>
        <v/>
      </c>
      <c r="H1133" t="str">
        <f>IF(ISBLANK('ENGAGEMENTS 2026'!C1134),"",'ENGAGEMENTS 2026'!AF1134)</f>
        <v/>
      </c>
      <c r="I1133" t="str">
        <f>IF(ISBLANK('ENGAGEMENTS 2026'!C1134),"",'ENGAGEMENTS 2026'!H1134)</f>
        <v/>
      </c>
      <c r="J1133" s="72" t="str">
        <f>IF(ISBLANK('ENGAGEMENTS 2026'!C1134),"",IF(AND(OR($E1133="INFRUCTUEUX",$E1133="ANNULE"),$C1133="AOO-M"),'ENGAGEMENTS 2026'!P1134,IF($H1133="EN COURS DE PREENGAGEMENT",'ENGAGEMENTS 2026'!O1134,IF($H1133="PREENGAGE",IF($E1133="ATTRIBUE",'ENGAGEMENTS 2026'!AE1134,'ENGAGEMENTS 2026'!O1134),'ENGAGEMENTS 2026'!AE1134))))</f>
        <v/>
      </c>
      <c r="K1133" s="97" t="str">
        <f>IF(ISBLANK('ENGAGEMENTS 2026'!W1134),"",'ENGAGEMENTS 2026'!W1134)</f>
        <v/>
      </c>
      <c r="L1133" s="73" t="str">
        <f t="shared" ca="1" si="34"/>
        <v/>
      </c>
      <c r="M1133" t="str">
        <f t="shared" si="35"/>
        <v/>
      </c>
      <c r="N1133" t="str">
        <f>IF(ISBLANK('ENGAGEMENTS 2026'!C1134),"",'ENGAGEMENTS 2026'!L1134)</f>
        <v/>
      </c>
      <c r="O1133" t="str">
        <f>IF(ISBLANK('ENGAGEMENTS 2026'!C1134),"",'ENGAGEMENTS 2026'!M1134)</f>
        <v/>
      </c>
      <c r="P1133" t="str">
        <f>IF(ISBLANK('ENGAGEMENTS 2026'!C1134),"",'ENGAGEMENTS 2026'!K1134)</f>
        <v/>
      </c>
      <c r="Q1133" t="str">
        <f>IF($A1133="","",IF(OR($E1133="INFRUCTUEUX",$E1133="ANNULE"),$A1133&amp;"|"&amp;(COUNTIFS($A$2:$A1133,$A1133,$E$2:$E1133,"INFRUCTUEUX")+COUNTIFS($A$2:$A1133,$A1133,$E$2:$E1133,"ANNULE")),""))</f>
        <v/>
      </c>
    </row>
    <row r="1134" spans="1:17" x14ac:dyDescent="0.25">
      <c r="A1134" t="str">
        <f>IF(ISBLANK('ENGAGEMENTS 2026'!C1135),"",IF('ENGAGEMENTS 2026'!C1135="DTSI","DCT",'ENGAGEMENTS 2026'!C1135))</f>
        <v/>
      </c>
      <c r="B1134" t="str">
        <f>IF(ISBLANK('ENGAGEMENTS 2026'!C1135),"",'ENGAGEMENTS 2026'!D1135)</f>
        <v/>
      </c>
      <c r="C1134" t="str">
        <f>IF(ISBLANK('ENGAGEMENTS 2026'!C1135),"",'ENGAGEMENTS 2026'!E1135)</f>
        <v/>
      </c>
      <c r="D1134" t="str">
        <f>IF(ISBLANK('ENGAGEMENTS 2026'!C1135),"",'ENGAGEMENTS 2026'!G1135)</f>
        <v/>
      </c>
      <c r="E1134" t="str">
        <f>IF(ISBLANK('ENGAGEMENTS 2026'!C1135),"",'ENGAGEMENTS 2026'!I1135)</f>
        <v/>
      </c>
      <c r="F1134" t="str">
        <f>IF(ISBLANK('ENGAGEMENTS 2026'!C1135),"",'ENGAGEMENTS 2026'!J1135)</f>
        <v/>
      </c>
      <c r="G1134" t="str">
        <f>IF(ISBLANK('ENGAGEMENTS 2026'!C1135),"",'ENGAGEMENTS 2026'!M1135)</f>
        <v/>
      </c>
      <c r="H1134" t="str">
        <f>IF(ISBLANK('ENGAGEMENTS 2026'!C1135),"",'ENGAGEMENTS 2026'!AF1135)</f>
        <v/>
      </c>
      <c r="I1134" t="str">
        <f>IF(ISBLANK('ENGAGEMENTS 2026'!C1135),"",'ENGAGEMENTS 2026'!H1135)</f>
        <v/>
      </c>
      <c r="J1134" s="72" t="str">
        <f>IF(ISBLANK('ENGAGEMENTS 2026'!C1135),"",IF(AND(OR($E1134="INFRUCTUEUX",$E1134="ANNULE"),$C1134="AOO-M"),'ENGAGEMENTS 2026'!P1135,IF($H1134="EN COURS DE PREENGAGEMENT",'ENGAGEMENTS 2026'!O1135,IF($H1134="PREENGAGE",IF($E1134="ATTRIBUE",'ENGAGEMENTS 2026'!AE1135,'ENGAGEMENTS 2026'!O1135),'ENGAGEMENTS 2026'!AE1135))))</f>
        <v/>
      </c>
      <c r="K1134" s="97" t="str">
        <f>IF(ISBLANK('ENGAGEMENTS 2026'!W1135),"",'ENGAGEMENTS 2026'!W1135)</f>
        <v/>
      </c>
      <c r="L1134" s="73" t="str">
        <f t="shared" ca="1" si="34"/>
        <v/>
      </c>
      <c r="M1134" t="str">
        <f t="shared" si="35"/>
        <v/>
      </c>
      <c r="N1134" t="str">
        <f>IF(ISBLANK('ENGAGEMENTS 2026'!C1135),"",'ENGAGEMENTS 2026'!L1135)</f>
        <v/>
      </c>
      <c r="O1134" t="str">
        <f>IF(ISBLANK('ENGAGEMENTS 2026'!C1135),"",'ENGAGEMENTS 2026'!M1135)</f>
        <v/>
      </c>
      <c r="P1134" t="str">
        <f>IF(ISBLANK('ENGAGEMENTS 2026'!C1135),"",'ENGAGEMENTS 2026'!K1135)</f>
        <v/>
      </c>
      <c r="Q1134" t="str">
        <f>IF($A1134="","",IF(OR($E1134="INFRUCTUEUX",$E1134="ANNULE"),$A1134&amp;"|"&amp;(COUNTIFS($A$2:$A1134,$A1134,$E$2:$E1134,"INFRUCTUEUX")+COUNTIFS($A$2:$A1134,$A1134,$E$2:$E1134,"ANNULE")),""))</f>
        <v/>
      </c>
    </row>
    <row r="1135" spans="1:17" x14ac:dyDescent="0.25">
      <c r="A1135" t="str">
        <f>IF(ISBLANK('ENGAGEMENTS 2026'!C1136),"",IF('ENGAGEMENTS 2026'!C1136="DTSI","DCT",'ENGAGEMENTS 2026'!C1136))</f>
        <v/>
      </c>
      <c r="B1135" t="str">
        <f>IF(ISBLANK('ENGAGEMENTS 2026'!C1136),"",'ENGAGEMENTS 2026'!D1136)</f>
        <v/>
      </c>
      <c r="C1135" t="str">
        <f>IF(ISBLANK('ENGAGEMENTS 2026'!C1136),"",'ENGAGEMENTS 2026'!E1136)</f>
        <v/>
      </c>
      <c r="D1135" t="str">
        <f>IF(ISBLANK('ENGAGEMENTS 2026'!C1136),"",'ENGAGEMENTS 2026'!G1136)</f>
        <v/>
      </c>
      <c r="E1135" t="str">
        <f>IF(ISBLANK('ENGAGEMENTS 2026'!C1136),"",'ENGAGEMENTS 2026'!I1136)</f>
        <v/>
      </c>
      <c r="F1135" t="str">
        <f>IF(ISBLANK('ENGAGEMENTS 2026'!C1136),"",'ENGAGEMENTS 2026'!J1136)</f>
        <v/>
      </c>
      <c r="G1135" t="str">
        <f>IF(ISBLANK('ENGAGEMENTS 2026'!C1136),"",'ENGAGEMENTS 2026'!M1136)</f>
        <v/>
      </c>
      <c r="H1135" t="str">
        <f>IF(ISBLANK('ENGAGEMENTS 2026'!C1136),"",'ENGAGEMENTS 2026'!AF1136)</f>
        <v/>
      </c>
      <c r="I1135" t="str">
        <f>IF(ISBLANK('ENGAGEMENTS 2026'!C1136),"",'ENGAGEMENTS 2026'!H1136)</f>
        <v/>
      </c>
      <c r="J1135" s="72" t="str">
        <f>IF(ISBLANK('ENGAGEMENTS 2026'!C1136),"",IF(AND(OR($E1135="INFRUCTUEUX",$E1135="ANNULE"),$C1135="AOO-M"),'ENGAGEMENTS 2026'!P1136,IF($H1135="EN COURS DE PREENGAGEMENT",'ENGAGEMENTS 2026'!O1136,IF($H1135="PREENGAGE",IF($E1135="ATTRIBUE",'ENGAGEMENTS 2026'!AE1136,'ENGAGEMENTS 2026'!O1136),'ENGAGEMENTS 2026'!AE1136))))</f>
        <v/>
      </c>
      <c r="K1135" s="97" t="str">
        <f>IF(ISBLANK('ENGAGEMENTS 2026'!W1136),"",'ENGAGEMENTS 2026'!W1136)</f>
        <v/>
      </c>
      <c r="L1135" s="73" t="str">
        <f t="shared" ca="1" si="34"/>
        <v/>
      </c>
      <c r="M1135" t="str">
        <f t="shared" si="35"/>
        <v/>
      </c>
      <c r="N1135" t="str">
        <f>IF(ISBLANK('ENGAGEMENTS 2026'!C1136),"",'ENGAGEMENTS 2026'!L1136)</f>
        <v/>
      </c>
      <c r="O1135" t="str">
        <f>IF(ISBLANK('ENGAGEMENTS 2026'!C1136),"",'ENGAGEMENTS 2026'!M1136)</f>
        <v/>
      </c>
      <c r="P1135" t="str">
        <f>IF(ISBLANK('ENGAGEMENTS 2026'!C1136),"",'ENGAGEMENTS 2026'!K1136)</f>
        <v/>
      </c>
      <c r="Q1135" t="str">
        <f>IF($A1135="","",IF(OR($E1135="INFRUCTUEUX",$E1135="ANNULE"),$A1135&amp;"|"&amp;(COUNTIFS($A$2:$A1135,$A1135,$E$2:$E1135,"INFRUCTUEUX")+COUNTIFS($A$2:$A1135,$A1135,$E$2:$E1135,"ANNULE")),""))</f>
        <v/>
      </c>
    </row>
    <row r="1136" spans="1:17" x14ac:dyDescent="0.25">
      <c r="A1136" t="str">
        <f>IF(ISBLANK('ENGAGEMENTS 2026'!C1137),"",IF('ENGAGEMENTS 2026'!C1137="DTSI","DCT",'ENGAGEMENTS 2026'!C1137))</f>
        <v/>
      </c>
      <c r="B1136" t="str">
        <f>IF(ISBLANK('ENGAGEMENTS 2026'!C1137),"",'ENGAGEMENTS 2026'!D1137)</f>
        <v/>
      </c>
      <c r="C1136" t="str">
        <f>IF(ISBLANK('ENGAGEMENTS 2026'!C1137),"",'ENGAGEMENTS 2026'!E1137)</f>
        <v/>
      </c>
      <c r="D1136" t="str">
        <f>IF(ISBLANK('ENGAGEMENTS 2026'!C1137),"",'ENGAGEMENTS 2026'!G1137)</f>
        <v/>
      </c>
      <c r="E1136" t="str">
        <f>IF(ISBLANK('ENGAGEMENTS 2026'!C1137),"",'ENGAGEMENTS 2026'!I1137)</f>
        <v/>
      </c>
      <c r="F1136" t="str">
        <f>IF(ISBLANK('ENGAGEMENTS 2026'!C1137),"",'ENGAGEMENTS 2026'!J1137)</f>
        <v/>
      </c>
      <c r="G1136" t="str">
        <f>IF(ISBLANK('ENGAGEMENTS 2026'!C1137),"",'ENGAGEMENTS 2026'!M1137)</f>
        <v/>
      </c>
      <c r="H1136" t="str">
        <f>IF(ISBLANK('ENGAGEMENTS 2026'!C1137),"",'ENGAGEMENTS 2026'!AF1137)</f>
        <v/>
      </c>
      <c r="I1136" t="str">
        <f>IF(ISBLANK('ENGAGEMENTS 2026'!C1137),"",'ENGAGEMENTS 2026'!H1137)</f>
        <v/>
      </c>
      <c r="J1136" s="72" t="str">
        <f>IF(ISBLANK('ENGAGEMENTS 2026'!C1137),"",IF(AND(OR($E1136="INFRUCTUEUX",$E1136="ANNULE"),$C1136="AOO-M"),'ENGAGEMENTS 2026'!P1137,IF($H1136="EN COURS DE PREENGAGEMENT",'ENGAGEMENTS 2026'!O1137,IF($H1136="PREENGAGE",IF($E1136="ATTRIBUE",'ENGAGEMENTS 2026'!AE1137,'ENGAGEMENTS 2026'!O1137),'ENGAGEMENTS 2026'!AE1137))))</f>
        <v/>
      </c>
      <c r="K1136" s="97" t="str">
        <f>IF(ISBLANK('ENGAGEMENTS 2026'!W1137),"",'ENGAGEMENTS 2026'!W1137)</f>
        <v/>
      </c>
      <c r="L1136" s="73" t="str">
        <f t="shared" ca="1" si="34"/>
        <v/>
      </c>
      <c r="M1136" t="str">
        <f t="shared" si="35"/>
        <v/>
      </c>
      <c r="N1136" t="str">
        <f>IF(ISBLANK('ENGAGEMENTS 2026'!C1137),"",'ENGAGEMENTS 2026'!L1137)</f>
        <v/>
      </c>
      <c r="O1136" t="str">
        <f>IF(ISBLANK('ENGAGEMENTS 2026'!C1137),"",'ENGAGEMENTS 2026'!M1137)</f>
        <v/>
      </c>
      <c r="P1136" t="str">
        <f>IF(ISBLANK('ENGAGEMENTS 2026'!C1137),"",'ENGAGEMENTS 2026'!K1137)</f>
        <v/>
      </c>
      <c r="Q1136" t="str">
        <f>IF($A1136="","",IF(OR($E1136="INFRUCTUEUX",$E1136="ANNULE"),$A1136&amp;"|"&amp;(COUNTIFS($A$2:$A1136,$A1136,$E$2:$E1136,"INFRUCTUEUX")+COUNTIFS($A$2:$A1136,$A1136,$E$2:$E1136,"ANNULE")),""))</f>
        <v/>
      </c>
    </row>
    <row r="1137" spans="1:17" x14ac:dyDescent="0.25">
      <c r="A1137" t="str">
        <f>IF(ISBLANK('ENGAGEMENTS 2026'!C1138),"",IF('ENGAGEMENTS 2026'!C1138="DTSI","DCT",'ENGAGEMENTS 2026'!C1138))</f>
        <v/>
      </c>
      <c r="B1137" t="str">
        <f>IF(ISBLANK('ENGAGEMENTS 2026'!C1138),"",'ENGAGEMENTS 2026'!D1138)</f>
        <v/>
      </c>
      <c r="C1137" t="str">
        <f>IF(ISBLANK('ENGAGEMENTS 2026'!C1138),"",'ENGAGEMENTS 2026'!E1138)</f>
        <v/>
      </c>
      <c r="D1137" t="str">
        <f>IF(ISBLANK('ENGAGEMENTS 2026'!C1138),"",'ENGAGEMENTS 2026'!G1138)</f>
        <v/>
      </c>
      <c r="E1137" t="str">
        <f>IF(ISBLANK('ENGAGEMENTS 2026'!C1138),"",'ENGAGEMENTS 2026'!I1138)</f>
        <v/>
      </c>
      <c r="F1137" t="str">
        <f>IF(ISBLANK('ENGAGEMENTS 2026'!C1138),"",'ENGAGEMENTS 2026'!J1138)</f>
        <v/>
      </c>
      <c r="G1137" t="str">
        <f>IF(ISBLANK('ENGAGEMENTS 2026'!C1138),"",'ENGAGEMENTS 2026'!M1138)</f>
        <v/>
      </c>
      <c r="H1137" t="str">
        <f>IF(ISBLANK('ENGAGEMENTS 2026'!C1138),"",'ENGAGEMENTS 2026'!AF1138)</f>
        <v/>
      </c>
      <c r="I1137" t="str">
        <f>IF(ISBLANK('ENGAGEMENTS 2026'!C1138),"",'ENGAGEMENTS 2026'!H1138)</f>
        <v/>
      </c>
      <c r="J1137" s="72" t="str">
        <f>IF(ISBLANK('ENGAGEMENTS 2026'!C1138),"",IF(AND(OR($E1137="INFRUCTUEUX",$E1137="ANNULE"),$C1137="AOO-M"),'ENGAGEMENTS 2026'!P1138,IF($H1137="EN COURS DE PREENGAGEMENT",'ENGAGEMENTS 2026'!O1138,IF($H1137="PREENGAGE",IF($E1137="ATTRIBUE",'ENGAGEMENTS 2026'!AE1138,'ENGAGEMENTS 2026'!O1138),'ENGAGEMENTS 2026'!AE1138))))</f>
        <v/>
      </c>
      <c r="K1137" s="97" t="str">
        <f>IF(ISBLANK('ENGAGEMENTS 2026'!W1138),"",'ENGAGEMENTS 2026'!W1138)</f>
        <v/>
      </c>
      <c r="L1137" s="73" t="str">
        <f t="shared" ca="1" si="34"/>
        <v/>
      </c>
      <c r="M1137" t="str">
        <f t="shared" si="35"/>
        <v/>
      </c>
      <c r="N1137" t="str">
        <f>IF(ISBLANK('ENGAGEMENTS 2026'!C1138),"",'ENGAGEMENTS 2026'!L1138)</f>
        <v/>
      </c>
      <c r="O1137" t="str">
        <f>IF(ISBLANK('ENGAGEMENTS 2026'!C1138),"",'ENGAGEMENTS 2026'!M1138)</f>
        <v/>
      </c>
      <c r="P1137" t="str">
        <f>IF(ISBLANK('ENGAGEMENTS 2026'!C1138),"",'ENGAGEMENTS 2026'!K1138)</f>
        <v/>
      </c>
      <c r="Q1137" t="str">
        <f>IF($A1137="","",IF(OR($E1137="INFRUCTUEUX",$E1137="ANNULE"),$A1137&amp;"|"&amp;(COUNTIFS($A$2:$A1137,$A1137,$E$2:$E1137,"INFRUCTUEUX")+COUNTIFS($A$2:$A1137,$A1137,$E$2:$E1137,"ANNULE")),""))</f>
        <v/>
      </c>
    </row>
    <row r="1138" spans="1:17" x14ac:dyDescent="0.25">
      <c r="A1138" t="str">
        <f>IF(ISBLANK('ENGAGEMENTS 2026'!C1139),"",IF('ENGAGEMENTS 2026'!C1139="DTSI","DCT",'ENGAGEMENTS 2026'!C1139))</f>
        <v/>
      </c>
      <c r="B1138" t="str">
        <f>IF(ISBLANK('ENGAGEMENTS 2026'!C1139),"",'ENGAGEMENTS 2026'!D1139)</f>
        <v/>
      </c>
      <c r="C1138" t="str">
        <f>IF(ISBLANK('ENGAGEMENTS 2026'!C1139),"",'ENGAGEMENTS 2026'!E1139)</f>
        <v/>
      </c>
      <c r="D1138" t="str">
        <f>IF(ISBLANK('ENGAGEMENTS 2026'!C1139),"",'ENGAGEMENTS 2026'!G1139)</f>
        <v/>
      </c>
      <c r="E1138" t="str">
        <f>IF(ISBLANK('ENGAGEMENTS 2026'!C1139),"",'ENGAGEMENTS 2026'!I1139)</f>
        <v/>
      </c>
      <c r="F1138" t="str">
        <f>IF(ISBLANK('ENGAGEMENTS 2026'!C1139),"",'ENGAGEMENTS 2026'!J1139)</f>
        <v/>
      </c>
      <c r="G1138" t="str">
        <f>IF(ISBLANK('ENGAGEMENTS 2026'!C1139),"",'ENGAGEMENTS 2026'!M1139)</f>
        <v/>
      </c>
      <c r="H1138" t="str">
        <f>IF(ISBLANK('ENGAGEMENTS 2026'!C1139),"",'ENGAGEMENTS 2026'!AF1139)</f>
        <v/>
      </c>
      <c r="I1138" t="str">
        <f>IF(ISBLANK('ENGAGEMENTS 2026'!C1139),"",'ENGAGEMENTS 2026'!H1139)</f>
        <v/>
      </c>
      <c r="J1138" s="72" t="str">
        <f>IF(ISBLANK('ENGAGEMENTS 2026'!C1139),"",IF(AND(OR($E1138="INFRUCTUEUX",$E1138="ANNULE"),$C1138="AOO-M"),'ENGAGEMENTS 2026'!P1139,IF($H1138="EN COURS DE PREENGAGEMENT",'ENGAGEMENTS 2026'!O1139,IF($H1138="PREENGAGE",IF($E1138="ATTRIBUE",'ENGAGEMENTS 2026'!AE1139,'ENGAGEMENTS 2026'!O1139),'ENGAGEMENTS 2026'!AE1139))))</f>
        <v/>
      </c>
      <c r="K1138" s="97" t="str">
        <f>IF(ISBLANK('ENGAGEMENTS 2026'!W1139),"",'ENGAGEMENTS 2026'!W1139)</f>
        <v/>
      </c>
      <c r="L1138" s="73" t="str">
        <f t="shared" ca="1" si="34"/>
        <v/>
      </c>
      <c r="M1138" t="str">
        <f t="shared" si="35"/>
        <v/>
      </c>
      <c r="N1138" t="str">
        <f>IF(ISBLANK('ENGAGEMENTS 2026'!C1139),"",'ENGAGEMENTS 2026'!L1139)</f>
        <v/>
      </c>
      <c r="O1138" t="str">
        <f>IF(ISBLANK('ENGAGEMENTS 2026'!C1139),"",'ENGAGEMENTS 2026'!M1139)</f>
        <v/>
      </c>
      <c r="P1138" t="str">
        <f>IF(ISBLANK('ENGAGEMENTS 2026'!C1139),"",'ENGAGEMENTS 2026'!K1139)</f>
        <v/>
      </c>
      <c r="Q1138" t="str">
        <f>IF($A1138="","",IF(OR($E1138="INFRUCTUEUX",$E1138="ANNULE"),$A1138&amp;"|"&amp;(COUNTIFS($A$2:$A1138,$A1138,$E$2:$E1138,"INFRUCTUEUX")+COUNTIFS($A$2:$A1138,$A1138,$E$2:$E1138,"ANNULE")),""))</f>
        <v/>
      </c>
    </row>
    <row r="1139" spans="1:17" x14ac:dyDescent="0.25">
      <c r="A1139" t="str">
        <f>IF(ISBLANK('ENGAGEMENTS 2026'!C1140),"",IF('ENGAGEMENTS 2026'!C1140="DTSI","DCT",'ENGAGEMENTS 2026'!C1140))</f>
        <v/>
      </c>
      <c r="B1139" t="str">
        <f>IF(ISBLANK('ENGAGEMENTS 2026'!C1140),"",'ENGAGEMENTS 2026'!D1140)</f>
        <v/>
      </c>
      <c r="C1139" t="str">
        <f>IF(ISBLANK('ENGAGEMENTS 2026'!C1140),"",'ENGAGEMENTS 2026'!E1140)</f>
        <v/>
      </c>
      <c r="D1139" t="str">
        <f>IF(ISBLANK('ENGAGEMENTS 2026'!C1140),"",'ENGAGEMENTS 2026'!G1140)</f>
        <v/>
      </c>
      <c r="E1139" t="str">
        <f>IF(ISBLANK('ENGAGEMENTS 2026'!C1140),"",'ENGAGEMENTS 2026'!I1140)</f>
        <v/>
      </c>
      <c r="F1139" t="str">
        <f>IF(ISBLANK('ENGAGEMENTS 2026'!C1140),"",'ENGAGEMENTS 2026'!J1140)</f>
        <v/>
      </c>
      <c r="G1139" t="str">
        <f>IF(ISBLANK('ENGAGEMENTS 2026'!C1140),"",'ENGAGEMENTS 2026'!M1140)</f>
        <v/>
      </c>
      <c r="H1139" t="str">
        <f>IF(ISBLANK('ENGAGEMENTS 2026'!C1140),"",'ENGAGEMENTS 2026'!AF1140)</f>
        <v/>
      </c>
      <c r="I1139" t="str">
        <f>IF(ISBLANK('ENGAGEMENTS 2026'!C1140),"",'ENGAGEMENTS 2026'!H1140)</f>
        <v/>
      </c>
      <c r="J1139" s="72" t="str">
        <f>IF(ISBLANK('ENGAGEMENTS 2026'!C1140),"",IF(AND(OR($E1139="INFRUCTUEUX",$E1139="ANNULE"),$C1139="AOO-M"),'ENGAGEMENTS 2026'!P1140,IF($H1139="EN COURS DE PREENGAGEMENT",'ENGAGEMENTS 2026'!O1140,IF($H1139="PREENGAGE",IF($E1139="ATTRIBUE",'ENGAGEMENTS 2026'!AE1140,'ENGAGEMENTS 2026'!O1140),'ENGAGEMENTS 2026'!AE1140))))</f>
        <v/>
      </c>
      <c r="K1139" s="97" t="str">
        <f>IF(ISBLANK('ENGAGEMENTS 2026'!W1140),"",'ENGAGEMENTS 2026'!W1140)</f>
        <v/>
      </c>
      <c r="L1139" s="73" t="str">
        <f t="shared" ca="1" si="34"/>
        <v/>
      </c>
      <c r="M1139" t="str">
        <f t="shared" si="35"/>
        <v/>
      </c>
      <c r="N1139" t="str">
        <f>IF(ISBLANK('ENGAGEMENTS 2026'!C1140),"",'ENGAGEMENTS 2026'!L1140)</f>
        <v/>
      </c>
      <c r="O1139" t="str">
        <f>IF(ISBLANK('ENGAGEMENTS 2026'!C1140),"",'ENGAGEMENTS 2026'!M1140)</f>
        <v/>
      </c>
      <c r="P1139" t="str">
        <f>IF(ISBLANK('ENGAGEMENTS 2026'!C1140),"",'ENGAGEMENTS 2026'!K1140)</f>
        <v/>
      </c>
      <c r="Q1139" t="str">
        <f>IF($A1139="","",IF(OR($E1139="INFRUCTUEUX",$E1139="ANNULE"),$A1139&amp;"|"&amp;(COUNTIFS($A$2:$A1139,$A1139,$E$2:$E1139,"INFRUCTUEUX")+COUNTIFS($A$2:$A1139,$A1139,$E$2:$E1139,"ANNULE")),""))</f>
        <v/>
      </c>
    </row>
    <row r="1140" spans="1:17" x14ac:dyDescent="0.25">
      <c r="A1140" t="str">
        <f>IF(ISBLANK('ENGAGEMENTS 2026'!C1141),"",IF('ENGAGEMENTS 2026'!C1141="DTSI","DCT",'ENGAGEMENTS 2026'!C1141))</f>
        <v/>
      </c>
      <c r="B1140" t="str">
        <f>IF(ISBLANK('ENGAGEMENTS 2026'!C1141),"",'ENGAGEMENTS 2026'!D1141)</f>
        <v/>
      </c>
      <c r="C1140" t="str">
        <f>IF(ISBLANK('ENGAGEMENTS 2026'!C1141),"",'ENGAGEMENTS 2026'!E1141)</f>
        <v/>
      </c>
      <c r="D1140" t="str">
        <f>IF(ISBLANK('ENGAGEMENTS 2026'!C1141),"",'ENGAGEMENTS 2026'!G1141)</f>
        <v/>
      </c>
      <c r="E1140" t="str">
        <f>IF(ISBLANK('ENGAGEMENTS 2026'!C1141),"",'ENGAGEMENTS 2026'!I1141)</f>
        <v/>
      </c>
      <c r="F1140" t="str">
        <f>IF(ISBLANK('ENGAGEMENTS 2026'!C1141),"",'ENGAGEMENTS 2026'!J1141)</f>
        <v/>
      </c>
      <c r="G1140" t="str">
        <f>IF(ISBLANK('ENGAGEMENTS 2026'!C1141),"",'ENGAGEMENTS 2026'!M1141)</f>
        <v/>
      </c>
      <c r="H1140" t="str">
        <f>IF(ISBLANK('ENGAGEMENTS 2026'!C1141),"",'ENGAGEMENTS 2026'!AF1141)</f>
        <v/>
      </c>
      <c r="I1140" t="str">
        <f>IF(ISBLANK('ENGAGEMENTS 2026'!C1141),"",'ENGAGEMENTS 2026'!H1141)</f>
        <v/>
      </c>
      <c r="J1140" s="72" t="str">
        <f>IF(ISBLANK('ENGAGEMENTS 2026'!C1141),"",IF(AND(OR($E1140="INFRUCTUEUX",$E1140="ANNULE"),$C1140="AOO-M"),'ENGAGEMENTS 2026'!P1141,IF($H1140="EN COURS DE PREENGAGEMENT",'ENGAGEMENTS 2026'!O1141,IF($H1140="PREENGAGE",IF($E1140="ATTRIBUE",'ENGAGEMENTS 2026'!AE1141,'ENGAGEMENTS 2026'!O1141),'ENGAGEMENTS 2026'!AE1141))))</f>
        <v/>
      </c>
      <c r="K1140" s="97" t="str">
        <f>IF(ISBLANK('ENGAGEMENTS 2026'!W1141),"",'ENGAGEMENTS 2026'!W1141)</f>
        <v/>
      </c>
      <c r="L1140" s="73" t="str">
        <f t="shared" ca="1" si="34"/>
        <v/>
      </c>
      <c r="M1140" t="str">
        <f t="shared" si="35"/>
        <v/>
      </c>
      <c r="N1140" t="str">
        <f>IF(ISBLANK('ENGAGEMENTS 2026'!C1141),"",'ENGAGEMENTS 2026'!L1141)</f>
        <v/>
      </c>
      <c r="O1140" t="str">
        <f>IF(ISBLANK('ENGAGEMENTS 2026'!C1141),"",'ENGAGEMENTS 2026'!M1141)</f>
        <v/>
      </c>
      <c r="P1140" t="str">
        <f>IF(ISBLANK('ENGAGEMENTS 2026'!C1141),"",'ENGAGEMENTS 2026'!K1141)</f>
        <v/>
      </c>
      <c r="Q1140" t="str">
        <f>IF($A1140="","",IF(OR($E1140="INFRUCTUEUX",$E1140="ANNULE"),$A1140&amp;"|"&amp;(COUNTIFS($A$2:$A1140,$A1140,$E$2:$E1140,"INFRUCTUEUX")+COUNTIFS($A$2:$A1140,$A1140,$E$2:$E1140,"ANNULE")),""))</f>
        <v/>
      </c>
    </row>
    <row r="1141" spans="1:17" x14ac:dyDescent="0.25">
      <c r="A1141" t="str">
        <f>IF(ISBLANK('ENGAGEMENTS 2026'!C1142),"",IF('ENGAGEMENTS 2026'!C1142="DTSI","DCT",'ENGAGEMENTS 2026'!C1142))</f>
        <v/>
      </c>
      <c r="B1141" t="str">
        <f>IF(ISBLANK('ENGAGEMENTS 2026'!C1142),"",'ENGAGEMENTS 2026'!D1142)</f>
        <v/>
      </c>
      <c r="C1141" t="str">
        <f>IF(ISBLANK('ENGAGEMENTS 2026'!C1142),"",'ENGAGEMENTS 2026'!E1142)</f>
        <v/>
      </c>
      <c r="D1141" t="str">
        <f>IF(ISBLANK('ENGAGEMENTS 2026'!C1142),"",'ENGAGEMENTS 2026'!G1142)</f>
        <v/>
      </c>
      <c r="E1141" t="str">
        <f>IF(ISBLANK('ENGAGEMENTS 2026'!C1142),"",'ENGAGEMENTS 2026'!I1142)</f>
        <v/>
      </c>
      <c r="F1141" t="str">
        <f>IF(ISBLANK('ENGAGEMENTS 2026'!C1142),"",'ENGAGEMENTS 2026'!J1142)</f>
        <v/>
      </c>
      <c r="G1141" t="str">
        <f>IF(ISBLANK('ENGAGEMENTS 2026'!C1142),"",'ENGAGEMENTS 2026'!M1142)</f>
        <v/>
      </c>
      <c r="H1141" t="str">
        <f>IF(ISBLANK('ENGAGEMENTS 2026'!C1142),"",'ENGAGEMENTS 2026'!AF1142)</f>
        <v/>
      </c>
      <c r="I1141" t="str">
        <f>IF(ISBLANK('ENGAGEMENTS 2026'!C1142),"",'ENGAGEMENTS 2026'!H1142)</f>
        <v/>
      </c>
      <c r="J1141" s="72" t="str">
        <f>IF(ISBLANK('ENGAGEMENTS 2026'!C1142),"",IF(AND(OR($E1141="INFRUCTUEUX",$E1141="ANNULE"),$C1141="AOO-M"),'ENGAGEMENTS 2026'!P1142,IF($H1141="EN COURS DE PREENGAGEMENT",'ENGAGEMENTS 2026'!O1142,IF($H1141="PREENGAGE",IF($E1141="ATTRIBUE",'ENGAGEMENTS 2026'!AE1142,'ENGAGEMENTS 2026'!O1142),'ENGAGEMENTS 2026'!AE1142))))</f>
        <v/>
      </c>
      <c r="K1141" s="97" t="str">
        <f>IF(ISBLANK('ENGAGEMENTS 2026'!W1142),"",'ENGAGEMENTS 2026'!W1142)</f>
        <v/>
      </c>
      <c r="L1141" s="73" t="str">
        <f t="shared" ca="1" si="34"/>
        <v/>
      </c>
      <c r="M1141" t="str">
        <f t="shared" si="35"/>
        <v/>
      </c>
      <c r="N1141" t="str">
        <f>IF(ISBLANK('ENGAGEMENTS 2026'!C1142),"",'ENGAGEMENTS 2026'!L1142)</f>
        <v/>
      </c>
      <c r="O1141" t="str">
        <f>IF(ISBLANK('ENGAGEMENTS 2026'!C1142),"",'ENGAGEMENTS 2026'!M1142)</f>
        <v/>
      </c>
      <c r="P1141" t="str">
        <f>IF(ISBLANK('ENGAGEMENTS 2026'!C1142),"",'ENGAGEMENTS 2026'!K1142)</f>
        <v/>
      </c>
      <c r="Q1141" t="str">
        <f>IF($A1141="","",IF(OR($E1141="INFRUCTUEUX",$E1141="ANNULE"),$A1141&amp;"|"&amp;(COUNTIFS($A$2:$A1141,$A1141,$E$2:$E1141,"INFRUCTUEUX")+COUNTIFS($A$2:$A1141,$A1141,$E$2:$E1141,"ANNULE")),""))</f>
        <v/>
      </c>
    </row>
    <row r="1142" spans="1:17" x14ac:dyDescent="0.25">
      <c r="A1142" t="str">
        <f>IF(ISBLANK('ENGAGEMENTS 2026'!C1143),"",IF('ENGAGEMENTS 2026'!C1143="DTSI","DCT",'ENGAGEMENTS 2026'!C1143))</f>
        <v/>
      </c>
      <c r="B1142" t="str">
        <f>IF(ISBLANK('ENGAGEMENTS 2026'!C1143),"",'ENGAGEMENTS 2026'!D1143)</f>
        <v/>
      </c>
      <c r="C1142" t="str">
        <f>IF(ISBLANK('ENGAGEMENTS 2026'!C1143),"",'ENGAGEMENTS 2026'!E1143)</f>
        <v/>
      </c>
      <c r="D1142" t="str">
        <f>IF(ISBLANK('ENGAGEMENTS 2026'!C1143),"",'ENGAGEMENTS 2026'!G1143)</f>
        <v/>
      </c>
      <c r="E1142" t="str">
        <f>IF(ISBLANK('ENGAGEMENTS 2026'!C1143),"",'ENGAGEMENTS 2026'!I1143)</f>
        <v/>
      </c>
      <c r="F1142" t="str">
        <f>IF(ISBLANK('ENGAGEMENTS 2026'!C1143),"",'ENGAGEMENTS 2026'!J1143)</f>
        <v/>
      </c>
      <c r="G1142" t="str">
        <f>IF(ISBLANK('ENGAGEMENTS 2026'!C1143),"",'ENGAGEMENTS 2026'!M1143)</f>
        <v/>
      </c>
      <c r="H1142" t="str">
        <f>IF(ISBLANK('ENGAGEMENTS 2026'!C1143),"",'ENGAGEMENTS 2026'!AF1143)</f>
        <v/>
      </c>
      <c r="I1142" t="str">
        <f>IF(ISBLANK('ENGAGEMENTS 2026'!C1143),"",'ENGAGEMENTS 2026'!H1143)</f>
        <v/>
      </c>
      <c r="J1142" s="72" t="str">
        <f>IF(ISBLANK('ENGAGEMENTS 2026'!C1143),"",IF(AND(OR($E1142="INFRUCTUEUX",$E1142="ANNULE"),$C1142="AOO-M"),'ENGAGEMENTS 2026'!P1143,IF($H1142="EN COURS DE PREENGAGEMENT",'ENGAGEMENTS 2026'!O1143,IF($H1142="PREENGAGE",IF($E1142="ATTRIBUE",'ENGAGEMENTS 2026'!AE1143,'ENGAGEMENTS 2026'!O1143),'ENGAGEMENTS 2026'!AE1143))))</f>
        <v/>
      </c>
      <c r="K1142" s="97" t="str">
        <f>IF(ISBLANK('ENGAGEMENTS 2026'!W1143),"",'ENGAGEMENTS 2026'!W1143)</f>
        <v/>
      </c>
      <c r="L1142" s="73" t="str">
        <f t="shared" ca="1" si="34"/>
        <v/>
      </c>
      <c r="M1142" t="str">
        <f t="shared" si="35"/>
        <v/>
      </c>
      <c r="N1142" t="str">
        <f>IF(ISBLANK('ENGAGEMENTS 2026'!C1143),"",'ENGAGEMENTS 2026'!L1143)</f>
        <v/>
      </c>
      <c r="O1142" t="str">
        <f>IF(ISBLANK('ENGAGEMENTS 2026'!C1143),"",'ENGAGEMENTS 2026'!M1143)</f>
        <v/>
      </c>
      <c r="P1142" t="str">
        <f>IF(ISBLANK('ENGAGEMENTS 2026'!C1143),"",'ENGAGEMENTS 2026'!K1143)</f>
        <v/>
      </c>
      <c r="Q1142" t="str">
        <f>IF($A1142="","",IF(OR($E1142="INFRUCTUEUX",$E1142="ANNULE"),$A1142&amp;"|"&amp;(COUNTIFS($A$2:$A1142,$A1142,$E$2:$E1142,"INFRUCTUEUX")+COUNTIFS($A$2:$A1142,$A1142,$E$2:$E1142,"ANNULE")),""))</f>
        <v/>
      </c>
    </row>
    <row r="1143" spans="1:17" x14ac:dyDescent="0.25">
      <c r="A1143" t="str">
        <f>IF(ISBLANK('ENGAGEMENTS 2026'!C1144),"",IF('ENGAGEMENTS 2026'!C1144="DTSI","DCT",'ENGAGEMENTS 2026'!C1144))</f>
        <v/>
      </c>
      <c r="B1143" t="str">
        <f>IF(ISBLANK('ENGAGEMENTS 2026'!C1144),"",'ENGAGEMENTS 2026'!D1144)</f>
        <v/>
      </c>
      <c r="C1143" t="str">
        <f>IF(ISBLANK('ENGAGEMENTS 2026'!C1144),"",'ENGAGEMENTS 2026'!E1144)</f>
        <v/>
      </c>
      <c r="D1143" t="str">
        <f>IF(ISBLANK('ENGAGEMENTS 2026'!C1144),"",'ENGAGEMENTS 2026'!G1144)</f>
        <v/>
      </c>
      <c r="E1143" t="str">
        <f>IF(ISBLANK('ENGAGEMENTS 2026'!C1144),"",'ENGAGEMENTS 2026'!I1144)</f>
        <v/>
      </c>
      <c r="F1143" t="str">
        <f>IF(ISBLANK('ENGAGEMENTS 2026'!C1144),"",'ENGAGEMENTS 2026'!J1144)</f>
        <v/>
      </c>
      <c r="G1143" t="str">
        <f>IF(ISBLANK('ENGAGEMENTS 2026'!C1144),"",'ENGAGEMENTS 2026'!M1144)</f>
        <v/>
      </c>
      <c r="H1143" t="str">
        <f>IF(ISBLANK('ENGAGEMENTS 2026'!C1144),"",'ENGAGEMENTS 2026'!AF1144)</f>
        <v/>
      </c>
      <c r="I1143" t="str">
        <f>IF(ISBLANK('ENGAGEMENTS 2026'!C1144),"",'ENGAGEMENTS 2026'!H1144)</f>
        <v/>
      </c>
      <c r="J1143" s="72" t="str">
        <f>IF(ISBLANK('ENGAGEMENTS 2026'!C1144),"",IF(AND(OR($E1143="INFRUCTUEUX",$E1143="ANNULE"),$C1143="AOO-M"),'ENGAGEMENTS 2026'!P1144,IF($H1143="EN COURS DE PREENGAGEMENT",'ENGAGEMENTS 2026'!O1144,IF($H1143="PREENGAGE",IF($E1143="ATTRIBUE",'ENGAGEMENTS 2026'!AE1144,'ENGAGEMENTS 2026'!O1144),'ENGAGEMENTS 2026'!AE1144))))</f>
        <v/>
      </c>
      <c r="K1143" s="97" t="str">
        <f>IF(ISBLANK('ENGAGEMENTS 2026'!W1144),"",'ENGAGEMENTS 2026'!W1144)</f>
        <v/>
      </c>
      <c r="L1143" s="73" t="str">
        <f t="shared" ca="1" si="34"/>
        <v/>
      </c>
      <c r="M1143" t="str">
        <f t="shared" si="35"/>
        <v/>
      </c>
      <c r="N1143" t="str">
        <f>IF(ISBLANK('ENGAGEMENTS 2026'!C1144),"",'ENGAGEMENTS 2026'!L1144)</f>
        <v/>
      </c>
      <c r="O1143" t="str">
        <f>IF(ISBLANK('ENGAGEMENTS 2026'!C1144),"",'ENGAGEMENTS 2026'!M1144)</f>
        <v/>
      </c>
      <c r="P1143" t="str">
        <f>IF(ISBLANK('ENGAGEMENTS 2026'!C1144),"",'ENGAGEMENTS 2026'!K1144)</f>
        <v/>
      </c>
      <c r="Q1143" t="str">
        <f>IF($A1143="","",IF(OR($E1143="INFRUCTUEUX",$E1143="ANNULE"),$A1143&amp;"|"&amp;(COUNTIFS($A$2:$A1143,$A1143,$E$2:$E1143,"INFRUCTUEUX")+COUNTIFS($A$2:$A1143,$A1143,$E$2:$E1143,"ANNULE")),""))</f>
        <v/>
      </c>
    </row>
    <row r="1144" spans="1:17" x14ac:dyDescent="0.25">
      <c r="A1144" t="str">
        <f>IF(ISBLANK('ENGAGEMENTS 2026'!C1145),"",IF('ENGAGEMENTS 2026'!C1145="DTSI","DCT",'ENGAGEMENTS 2026'!C1145))</f>
        <v/>
      </c>
      <c r="B1144" t="str">
        <f>IF(ISBLANK('ENGAGEMENTS 2026'!C1145),"",'ENGAGEMENTS 2026'!D1145)</f>
        <v/>
      </c>
      <c r="C1144" t="str">
        <f>IF(ISBLANK('ENGAGEMENTS 2026'!C1145),"",'ENGAGEMENTS 2026'!E1145)</f>
        <v/>
      </c>
      <c r="D1144" t="str">
        <f>IF(ISBLANK('ENGAGEMENTS 2026'!C1145),"",'ENGAGEMENTS 2026'!G1145)</f>
        <v/>
      </c>
      <c r="E1144" t="str">
        <f>IF(ISBLANK('ENGAGEMENTS 2026'!C1145),"",'ENGAGEMENTS 2026'!I1145)</f>
        <v/>
      </c>
      <c r="F1144" t="str">
        <f>IF(ISBLANK('ENGAGEMENTS 2026'!C1145),"",'ENGAGEMENTS 2026'!J1145)</f>
        <v/>
      </c>
      <c r="G1144" t="str">
        <f>IF(ISBLANK('ENGAGEMENTS 2026'!C1145),"",'ENGAGEMENTS 2026'!M1145)</f>
        <v/>
      </c>
      <c r="H1144" t="str">
        <f>IF(ISBLANK('ENGAGEMENTS 2026'!C1145),"",'ENGAGEMENTS 2026'!AF1145)</f>
        <v/>
      </c>
      <c r="I1144" t="str">
        <f>IF(ISBLANK('ENGAGEMENTS 2026'!C1145),"",'ENGAGEMENTS 2026'!H1145)</f>
        <v/>
      </c>
      <c r="J1144" s="72" t="str">
        <f>IF(ISBLANK('ENGAGEMENTS 2026'!C1145),"",IF(AND(OR($E1144="INFRUCTUEUX",$E1144="ANNULE"),$C1144="AOO-M"),'ENGAGEMENTS 2026'!P1145,IF($H1144="EN COURS DE PREENGAGEMENT",'ENGAGEMENTS 2026'!O1145,IF($H1144="PREENGAGE",IF($E1144="ATTRIBUE",'ENGAGEMENTS 2026'!AE1145,'ENGAGEMENTS 2026'!O1145),'ENGAGEMENTS 2026'!AE1145))))</f>
        <v/>
      </c>
      <c r="K1144" s="97" t="str">
        <f>IF(ISBLANK('ENGAGEMENTS 2026'!W1145),"",'ENGAGEMENTS 2026'!W1145)</f>
        <v/>
      </c>
      <c r="L1144" s="73" t="str">
        <f t="shared" ca="1" si="34"/>
        <v/>
      </c>
      <c r="M1144" t="str">
        <f t="shared" si="35"/>
        <v/>
      </c>
      <c r="N1144" t="str">
        <f>IF(ISBLANK('ENGAGEMENTS 2026'!C1145),"",'ENGAGEMENTS 2026'!L1145)</f>
        <v/>
      </c>
      <c r="O1144" t="str">
        <f>IF(ISBLANK('ENGAGEMENTS 2026'!C1145),"",'ENGAGEMENTS 2026'!M1145)</f>
        <v/>
      </c>
      <c r="P1144" t="str">
        <f>IF(ISBLANK('ENGAGEMENTS 2026'!C1145),"",'ENGAGEMENTS 2026'!K1145)</f>
        <v/>
      </c>
      <c r="Q1144" t="str">
        <f>IF($A1144="","",IF(OR($E1144="INFRUCTUEUX",$E1144="ANNULE"),$A1144&amp;"|"&amp;(COUNTIFS($A$2:$A1144,$A1144,$E$2:$E1144,"INFRUCTUEUX")+COUNTIFS($A$2:$A1144,$A1144,$E$2:$E1144,"ANNULE")),""))</f>
        <v/>
      </c>
    </row>
    <row r="1145" spans="1:17" x14ac:dyDescent="0.25">
      <c r="A1145" t="str">
        <f>IF(ISBLANK('ENGAGEMENTS 2026'!C1146),"",IF('ENGAGEMENTS 2026'!C1146="DTSI","DCT",'ENGAGEMENTS 2026'!C1146))</f>
        <v/>
      </c>
      <c r="B1145" t="str">
        <f>IF(ISBLANK('ENGAGEMENTS 2026'!C1146),"",'ENGAGEMENTS 2026'!D1146)</f>
        <v/>
      </c>
      <c r="C1145" t="str">
        <f>IF(ISBLANK('ENGAGEMENTS 2026'!C1146),"",'ENGAGEMENTS 2026'!E1146)</f>
        <v/>
      </c>
      <c r="D1145" t="str">
        <f>IF(ISBLANK('ENGAGEMENTS 2026'!C1146),"",'ENGAGEMENTS 2026'!G1146)</f>
        <v/>
      </c>
      <c r="E1145" t="str">
        <f>IF(ISBLANK('ENGAGEMENTS 2026'!C1146),"",'ENGAGEMENTS 2026'!I1146)</f>
        <v/>
      </c>
      <c r="F1145" t="str">
        <f>IF(ISBLANK('ENGAGEMENTS 2026'!C1146),"",'ENGAGEMENTS 2026'!J1146)</f>
        <v/>
      </c>
      <c r="G1145" t="str">
        <f>IF(ISBLANK('ENGAGEMENTS 2026'!C1146),"",'ENGAGEMENTS 2026'!M1146)</f>
        <v/>
      </c>
      <c r="H1145" t="str">
        <f>IF(ISBLANK('ENGAGEMENTS 2026'!C1146),"",'ENGAGEMENTS 2026'!AF1146)</f>
        <v/>
      </c>
      <c r="I1145" t="str">
        <f>IF(ISBLANK('ENGAGEMENTS 2026'!C1146),"",'ENGAGEMENTS 2026'!H1146)</f>
        <v/>
      </c>
      <c r="J1145" s="72" t="str">
        <f>IF(ISBLANK('ENGAGEMENTS 2026'!C1146),"",IF(AND(OR($E1145="INFRUCTUEUX",$E1145="ANNULE"),$C1145="AOO-M"),'ENGAGEMENTS 2026'!P1146,IF($H1145="EN COURS DE PREENGAGEMENT",'ENGAGEMENTS 2026'!O1146,IF($H1145="PREENGAGE",IF($E1145="ATTRIBUE",'ENGAGEMENTS 2026'!AE1146,'ENGAGEMENTS 2026'!O1146),'ENGAGEMENTS 2026'!AE1146))))</f>
        <v/>
      </c>
      <c r="K1145" s="97" t="str">
        <f>IF(ISBLANK('ENGAGEMENTS 2026'!W1146),"",'ENGAGEMENTS 2026'!W1146)</f>
        <v/>
      </c>
      <c r="L1145" s="73" t="str">
        <f t="shared" ca="1" si="34"/>
        <v/>
      </c>
      <c r="M1145" t="str">
        <f t="shared" si="35"/>
        <v/>
      </c>
      <c r="N1145" t="str">
        <f>IF(ISBLANK('ENGAGEMENTS 2026'!C1146),"",'ENGAGEMENTS 2026'!L1146)</f>
        <v/>
      </c>
      <c r="O1145" t="str">
        <f>IF(ISBLANK('ENGAGEMENTS 2026'!C1146),"",'ENGAGEMENTS 2026'!M1146)</f>
        <v/>
      </c>
      <c r="P1145" t="str">
        <f>IF(ISBLANK('ENGAGEMENTS 2026'!C1146),"",'ENGAGEMENTS 2026'!K1146)</f>
        <v/>
      </c>
      <c r="Q1145" t="str">
        <f>IF($A1145="","",IF(OR($E1145="INFRUCTUEUX",$E1145="ANNULE"),$A1145&amp;"|"&amp;(COUNTIFS($A$2:$A1145,$A1145,$E$2:$E1145,"INFRUCTUEUX")+COUNTIFS($A$2:$A1145,$A1145,$E$2:$E1145,"ANNULE")),""))</f>
        <v/>
      </c>
    </row>
    <row r="1146" spans="1:17" x14ac:dyDescent="0.25">
      <c r="A1146" t="str">
        <f>IF(ISBLANK('ENGAGEMENTS 2026'!C1147),"",IF('ENGAGEMENTS 2026'!C1147="DTSI","DCT",'ENGAGEMENTS 2026'!C1147))</f>
        <v/>
      </c>
      <c r="B1146" t="str">
        <f>IF(ISBLANK('ENGAGEMENTS 2026'!C1147),"",'ENGAGEMENTS 2026'!D1147)</f>
        <v/>
      </c>
      <c r="C1146" t="str">
        <f>IF(ISBLANK('ENGAGEMENTS 2026'!C1147),"",'ENGAGEMENTS 2026'!E1147)</f>
        <v/>
      </c>
      <c r="D1146" t="str">
        <f>IF(ISBLANK('ENGAGEMENTS 2026'!C1147),"",'ENGAGEMENTS 2026'!G1147)</f>
        <v/>
      </c>
      <c r="E1146" t="str">
        <f>IF(ISBLANK('ENGAGEMENTS 2026'!C1147),"",'ENGAGEMENTS 2026'!I1147)</f>
        <v/>
      </c>
      <c r="F1146" t="str">
        <f>IF(ISBLANK('ENGAGEMENTS 2026'!C1147),"",'ENGAGEMENTS 2026'!J1147)</f>
        <v/>
      </c>
      <c r="G1146" t="str">
        <f>IF(ISBLANK('ENGAGEMENTS 2026'!C1147),"",'ENGAGEMENTS 2026'!M1147)</f>
        <v/>
      </c>
      <c r="H1146" t="str">
        <f>IF(ISBLANK('ENGAGEMENTS 2026'!C1147),"",'ENGAGEMENTS 2026'!AF1147)</f>
        <v/>
      </c>
      <c r="I1146" t="str">
        <f>IF(ISBLANK('ENGAGEMENTS 2026'!C1147),"",'ENGAGEMENTS 2026'!H1147)</f>
        <v/>
      </c>
      <c r="J1146" s="72" t="str">
        <f>IF(ISBLANK('ENGAGEMENTS 2026'!C1147),"",IF(AND(OR($E1146="INFRUCTUEUX",$E1146="ANNULE"),$C1146="AOO-M"),'ENGAGEMENTS 2026'!P1147,IF($H1146="EN COURS DE PREENGAGEMENT",'ENGAGEMENTS 2026'!O1147,IF($H1146="PREENGAGE",IF($E1146="ATTRIBUE",'ENGAGEMENTS 2026'!AE1147,'ENGAGEMENTS 2026'!O1147),'ENGAGEMENTS 2026'!AE1147))))</f>
        <v/>
      </c>
      <c r="K1146" s="97" t="str">
        <f>IF(ISBLANK('ENGAGEMENTS 2026'!W1147),"",'ENGAGEMENTS 2026'!W1147)</f>
        <v/>
      </c>
      <c r="L1146" s="73" t="str">
        <f t="shared" ca="1" si="34"/>
        <v/>
      </c>
      <c r="M1146" t="str">
        <f t="shared" si="35"/>
        <v/>
      </c>
      <c r="N1146" t="str">
        <f>IF(ISBLANK('ENGAGEMENTS 2026'!C1147),"",'ENGAGEMENTS 2026'!L1147)</f>
        <v/>
      </c>
      <c r="O1146" t="str">
        <f>IF(ISBLANK('ENGAGEMENTS 2026'!C1147),"",'ENGAGEMENTS 2026'!M1147)</f>
        <v/>
      </c>
      <c r="P1146" t="str">
        <f>IF(ISBLANK('ENGAGEMENTS 2026'!C1147),"",'ENGAGEMENTS 2026'!K1147)</f>
        <v/>
      </c>
      <c r="Q1146" t="str">
        <f>IF($A1146="","",IF(OR($E1146="INFRUCTUEUX",$E1146="ANNULE"),$A1146&amp;"|"&amp;(COUNTIFS($A$2:$A1146,$A1146,$E$2:$E1146,"INFRUCTUEUX")+COUNTIFS($A$2:$A1146,$A1146,$E$2:$E1146,"ANNULE")),""))</f>
        <v/>
      </c>
    </row>
    <row r="1147" spans="1:17" x14ac:dyDescent="0.25">
      <c r="A1147" t="str">
        <f>IF(ISBLANK('ENGAGEMENTS 2026'!C1148),"",IF('ENGAGEMENTS 2026'!C1148="DTSI","DCT",'ENGAGEMENTS 2026'!C1148))</f>
        <v/>
      </c>
      <c r="B1147" t="str">
        <f>IF(ISBLANK('ENGAGEMENTS 2026'!C1148),"",'ENGAGEMENTS 2026'!D1148)</f>
        <v/>
      </c>
      <c r="C1147" t="str">
        <f>IF(ISBLANK('ENGAGEMENTS 2026'!C1148),"",'ENGAGEMENTS 2026'!E1148)</f>
        <v/>
      </c>
      <c r="D1147" t="str">
        <f>IF(ISBLANK('ENGAGEMENTS 2026'!C1148),"",'ENGAGEMENTS 2026'!G1148)</f>
        <v/>
      </c>
      <c r="E1147" t="str">
        <f>IF(ISBLANK('ENGAGEMENTS 2026'!C1148),"",'ENGAGEMENTS 2026'!I1148)</f>
        <v/>
      </c>
      <c r="F1147" t="str">
        <f>IF(ISBLANK('ENGAGEMENTS 2026'!C1148),"",'ENGAGEMENTS 2026'!J1148)</f>
        <v/>
      </c>
      <c r="G1147" t="str">
        <f>IF(ISBLANK('ENGAGEMENTS 2026'!C1148),"",'ENGAGEMENTS 2026'!M1148)</f>
        <v/>
      </c>
      <c r="H1147" t="str">
        <f>IF(ISBLANK('ENGAGEMENTS 2026'!C1148),"",'ENGAGEMENTS 2026'!AF1148)</f>
        <v/>
      </c>
      <c r="I1147" t="str">
        <f>IF(ISBLANK('ENGAGEMENTS 2026'!C1148),"",'ENGAGEMENTS 2026'!H1148)</f>
        <v/>
      </c>
      <c r="J1147" s="72" t="str">
        <f>IF(ISBLANK('ENGAGEMENTS 2026'!C1148),"",IF(AND(OR($E1147="INFRUCTUEUX",$E1147="ANNULE"),$C1147="AOO-M"),'ENGAGEMENTS 2026'!P1148,IF($H1147="EN COURS DE PREENGAGEMENT",'ENGAGEMENTS 2026'!O1148,IF($H1147="PREENGAGE",IF($E1147="ATTRIBUE",'ENGAGEMENTS 2026'!AE1148,'ENGAGEMENTS 2026'!O1148),'ENGAGEMENTS 2026'!AE1148))))</f>
        <v/>
      </c>
      <c r="K1147" s="97" t="str">
        <f>IF(ISBLANK('ENGAGEMENTS 2026'!W1148),"",'ENGAGEMENTS 2026'!W1148)</f>
        <v/>
      </c>
      <c r="L1147" s="73" t="str">
        <f t="shared" ca="1" si="34"/>
        <v/>
      </c>
      <c r="M1147" t="str">
        <f t="shared" si="35"/>
        <v/>
      </c>
      <c r="N1147" t="str">
        <f>IF(ISBLANK('ENGAGEMENTS 2026'!C1148),"",'ENGAGEMENTS 2026'!L1148)</f>
        <v/>
      </c>
      <c r="O1147" t="str">
        <f>IF(ISBLANK('ENGAGEMENTS 2026'!C1148),"",'ENGAGEMENTS 2026'!M1148)</f>
        <v/>
      </c>
      <c r="P1147" t="str">
        <f>IF(ISBLANK('ENGAGEMENTS 2026'!C1148),"",'ENGAGEMENTS 2026'!K1148)</f>
        <v/>
      </c>
      <c r="Q1147" t="str">
        <f>IF($A1147="","",IF(OR($E1147="INFRUCTUEUX",$E1147="ANNULE"),$A1147&amp;"|"&amp;(COUNTIFS($A$2:$A1147,$A1147,$E$2:$E1147,"INFRUCTUEUX")+COUNTIFS($A$2:$A1147,$A1147,$E$2:$E1147,"ANNULE")),""))</f>
        <v/>
      </c>
    </row>
    <row r="1148" spans="1:17" x14ac:dyDescent="0.25">
      <c r="A1148" t="str">
        <f>IF(ISBLANK('ENGAGEMENTS 2026'!C1149),"",IF('ENGAGEMENTS 2026'!C1149="DTSI","DCT",'ENGAGEMENTS 2026'!C1149))</f>
        <v/>
      </c>
      <c r="B1148" t="str">
        <f>IF(ISBLANK('ENGAGEMENTS 2026'!C1149),"",'ENGAGEMENTS 2026'!D1149)</f>
        <v/>
      </c>
      <c r="C1148" t="str">
        <f>IF(ISBLANK('ENGAGEMENTS 2026'!C1149),"",'ENGAGEMENTS 2026'!E1149)</f>
        <v/>
      </c>
      <c r="D1148" t="str">
        <f>IF(ISBLANK('ENGAGEMENTS 2026'!C1149),"",'ENGAGEMENTS 2026'!G1149)</f>
        <v/>
      </c>
      <c r="E1148" t="str">
        <f>IF(ISBLANK('ENGAGEMENTS 2026'!C1149),"",'ENGAGEMENTS 2026'!I1149)</f>
        <v/>
      </c>
      <c r="F1148" t="str">
        <f>IF(ISBLANK('ENGAGEMENTS 2026'!C1149),"",'ENGAGEMENTS 2026'!J1149)</f>
        <v/>
      </c>
      <c r="G1148" t="str">
        <f>IF(ISBLANK('ENGAGEMENTS 2026'!C1149),"",'ENGAGEMENTS 2026'!M1149)</f>
        <v/>
      </c>
      <c r="H1148" t="str">
        <f>IF(ISBLANK('ENGAGEMENTS 2026'!C1149),"",'ENGAGEMENTS 2026'!AF1149)</f>
        <v/>
      </c>
      <c r="I1148" t="str">
        <f>IF(ISBLANK('ENGAGEMENTS 2026'!C1149),"",'ENGAGEMENTS 2026'!H1149)</f>
        <v/>
      </c>
      <c r="J1148" s="72" t="str">
        <f>IF(ISBLANK('ENGAGEMENTS 2026'!C1149),"",IF(AND(OR($E1148="INFRUCTUEUX",$E1148="ANNULE"),$C1148="AOO-M"),'ENGAGEMENTS 2026'!P1149,IF($H1148="EN COURS DE PREENGAGEMENT",'ENGAGEMENTS 2026'!O1149,IF($H1148="PREENGAGE",IF($E1148="ATTRIBUE",'ENGAGEMENTS 2026'!AE1149,'ENGAGEMENTS 2026'!O1149),'ENGAGEMENTS 2026'!AE1149))))</f>
        <v/>
      </c>
      <c r="K1148" s="97" t="str">
        <f>IF(ISBLANK('ENGAGEMENTS 2026'!W1149),"",'ENGAGEMENTS 2026'!W1149)</f>
        <v/>
      </c>
      <c r="L1148" s="73" t="str">
        <f t="shared" ca="1" si="34"/>
        <v/>
      </c>
      <c r="M1148" t="str">
        <f t="shared" si="35"/>
        <v/>
      </c>
      <c r="N1148" t="str">
        <f>IF(ISBLANK('ENGAGEMENTS 2026'!C1149),"",'ENGAGEMENTS 2026'!L1149)</f>
        <v/>
      </c>
      <c r="O1148" t="str">
        <f>IF(ISBLANK('ENGAGEMENTS 2026'!C1149),"",'ENGAGEMENTS 2026'!M1149)</f>
        <v/>
      </c>
      <c r="P1148" t="str">
        <f>IF(ISBLANK('ENGAGEMENTS 2026'!C1149),"",'ENGAGEMENTS 2026'!K1149)</f>
        <v/>
      </c>
      <c r="Q1148" t="str">
        <f>IF($A1148="","",IF(OR($E1148="INFRUCTUEUX",$E1148="ANNULE"),$A1148&amp;"|"&amp;(COUNTIFS($A$2:$A1148,$A1148,$E$2:$E1148,"INFRUCTUEUX")+COUNTIFS($A$2:$A1148,$A1148,$E$2:$E1148,"ANNULE")),""))</f>
        <v/>
      </c>
    </row>
    <row r="1149" spans="1:17" x14ac:dyDescent="0.25">
      <c r="A1149" t="str">
        <f>IF(ISBLANK('ENGAGEMENTS 2026'!C1150),"",IF('ENGAGEMENTS 2026'!C1150="DTSI","DCT",'ENGAGEMENTS 2026'!C1150))</f>
        <v/>
      </c>
      <c r="B1149" t="str">
        <f>IF(ISBLANK('ENGAGEMENTS 2026'!C1150),"",'ENGAGEMENTS 2026'!D1150)</f>
        <v/>
      </c>
      <c r="C1149" t="str">
        <f>IF(ISBLANK('ENGAGEMENTS 2026'!C1150),"",'ENGAGEMENTS 2026'!E1150)</f>
        <v/>
      </c>
      <c r="D1149" t="str">
        <f>IF(ISBLANK('ENGAGEMENTS 2026'!C1150),"",'ENGAGEMENTS 2026'!G1150)</f>
        <v/>
      </c>
      <c r="E1149" t="str">
        <f>IF(ISBLANK('ENGAGEMENTS 2026'!C1150),"",'ENGAGEMENTS 2026'!I1150)</f>
        <v/>
      </c>
      <c r="F1149" t="str">
        <f>IF(ISBLANK('ENGAGEMENTS 2026'!C1150),"",'ENGAGEMENTS 2026'!J1150)</f>
        <v/>
      </c>
      <c r="G1149" t="str">
        <f>IF(ISBLANK('ENGAGEMENTS 2026'!C1150),"",'ENGAGEMENTS 2026'!M1150)</f>
        <v/>
      </c>
      <c r="H1149" t="str">
        <f>IF(ISBLANK('ENGAGEMENTS 2026'!C1150),"",'ENGAGEMENTS 2026'!AF1150)</f>
        <v/>
      </c>
      <c r="I1149" t="str">
        <f>IF(ISBLANK('ENGAGEMENTS 2026'!C1150),"",'ENGAGEMENTS 2026'!H1150)</f>
        <v/>
      </c>
      <c r="J1149" s="72" t="str">
        <f>IF(ISBLANK('ENGAGEMENTS 2026'!C1150),"",IF(AND(OR($E1149="INFRUCTUEUX",$E1149="ANNULE"),$C1149="AOO-M"),'ENGAGEMENTS 2026'!P1150,IF($H1149="EN COURS DE PREENGAGEMENT",'ENGAGEMENTS 2026'!O1150,IF($H1149="PREENGAGE",IF($E1149="ATTRIBUE",'ENGAGEMENTS 2026'!AE1150,'ENGAGEMENTS 2026'!O1150),'ENGAGEMENTS 2026'!AE1150))))</f>
        <v/>
      </c>
      <c r="K1149" s="97" t="str">
        <f>IF(ISBLANK('ENGAGEMENTS 2026'!W1150),"",'ENGAGEMENTS 2026'!W1150)</f>
        <v/>
      </c>
      <c r="L1149" s="73" t="str">
        <f t="shared" ca="1" si="34"/>
        <v/>
      </c>
      <c r="M1149" t="str">
        <f t="shared" si="35"/>
        <v/>
      </c>
      <c r="N1149" t="str">
        <f>IF(ISBLANK('ENGAGEMENTS 2026'!C1150),"",'ENGAGEMENTS 2026'!L1150)</f>
        <v/>
      </c>
      <c r="O1149" t="str">
        <f>IF(ISBLANK('ENGAGEMENTS 2026'!C1150),"",'ENGAGEMENTS 2026'!M1150)</f>
        <v/>
      </c>
      <c r="P1149" t="str">
        <f>IF(ISBLANK('ENGAGEMENTS 2026'!C1150),"",'ENGAGEMENTS 2026'!K1150)</f>
        <v/>
      </c>
      <c r="Q1149" t="str">
        <f>IF($A1149="","",IF(OR($E1149="INFRUCTUEUX",$E1149="ANNULE"),$A1149&amp;"|"&amp;(COUNTIFS($A$2:$A1149,$A1149,$E$2:$E1149,"INFRUCTUEUX")+COUNTIFS($A$2:$A1149,$A1149,$E$2:$E1149,"ANNULE")),""))</f>
        <v/>
      </c>
    </row>
    <row r="1150" spans="1:17" x14ac:dyDescent="0.25">
      <c r="A1150" t="str">
        <f>IF(ISBLANK('ENGAGEMENTS 2026'!C1151),"",IF('ENGAGEMENTS 2026'!C1151="DTSI","DCT",'ENGAGEMENTS 2026'!C1151))</f>
        <v/>
      </c>
      <c r="B1150" t="str">
        <f>IF(ISBLANK('ENGAGEMENTS 2026'!C1151),"",'ENGAGEMENTS 2026'!D1151)</f>
        <v/>
      </c>
      <c r="C1150" t="str">
        <f>IF(ISBLANK('ENGAGEMENTS 2026'!C1151),"",'ENGAGEMENTS 2026'!E1151)</f>
        <v/>
      </c>
      <c r="D1150" t="str">
        <f>IF(ISBLANK('ENGAGEMENTS 2026'!C1151),"",'ENGAGEMENTS 2026'!G1151)</f>
        <v/>
      </c>
      <c r="E1150" t="str">
        <f>IF(ISBLANK('ENGAGEMENTS 2026'!C1151),"",'ENGAGEMENTS 2026'!I1151)</f>
        <v/>
      </c>
      <c r="F1150" t="str">
        <f>IF(ISBLANK('ENGAGEMENTS 2026'!C1151),"",'ENGAGEMENTS 2026'!J1151)</f>
        <v/>
      </c>
      <c r="G1150" t="str">
        <f>IF(ISBLANK('ENGAGEMENTS 2026'!C1151),"",'ENGAGEMENTS 2026'!M1151)</f>
        <v/>
      </c>
      <c r="H1150" t="str">
        <f>IF(ISBLANK('ENGAGEMENTS 2026'!C1151),"",'ENGAGEMENTS 2026'!AF1151)</f>
        <v/>
      </c>
      <c r="I1150" t="str">
        <f>IF(ISBLANK('ENGAGEMENTS 2026'!C1151),"",'ENGAGEMENTS 2026'!H1151)</f>
        <v/>
      </c>
      <c r="J1150" s="72" t="str">
        <f>IF(ISBLANK('ENGAGEMENTS 2026'!C1151),"",IF(AND(OR($E1150="INFRUCTUEUX",$E1150="ANNULE"),$C1150="AOO-M"),'ENGAGEMENTS 2026'!P1151,IF($H1150="EN COURS DE PREENGAGEMENT",'ENGAGEMENTS 2026'!O1151,IF($H1150="PREENGAGE",IF($E1150="ATTRIBUE",'ENGAGEMENTS 2026'!AE1151,'ENGAGEMENTS 2026'!O1151),'ENGAGEMENTS 2026'!AE1151))))</f>
        <v/>
      </c>
      <c r="K1150" s="97" t="str">
        <f>IF(ISBLANK('ENGAGEMENTS 2026'!W1151),"",'ENGAGEMENTS 2026'!W1151)</f>
        <v/>
      </c>
      <c r="L1150" s="73" t="str">
        <f t="shared" ca="1" si="34"/>
        <v/>
      </c>
      <c r="M1150" t="str">
        <f t="shared" si="35"/>
        <v/>
      </c>
      <c r="N1150" t="str">
        <f>IF(ISBLANK('ENGAGEMENTS 2026'!C1151),"",'ENGAGEMENTS 2026'!L1151)</f>
        <v/>
      </c>
      <c r="O1150" t="str">
        <f>IF(ISBLANK('ENGAGEMENTS 2026'!C1151),"",'ENGAGEMENTS 2026'!M1151)</f>
        <v/>
      </c>
      <c r="P1150" t="str">
        <f>IF(ISBLANK('ENGAGEMENTS 2026'!C1151),"",'ENGAGEMENTS 2026'!K1151)</f>
        <v/>
      </c>
      <c r="Q1150" t="str">
        <f>IF($A1150="","",IF(OR($E1150="INFRUCTUEUX",$E1150="ANNULE"),$A1150&amp;"|"&amp;(COUNTIFS($A$2:$A1150,$A1150,$E$2:$E1150,"INFRUCTUEUX")+COUNTIFS($A$2:$A1150,$A1150,$E$2:$E1150,"ANNULE")),""))</f>
        <v/>
      </c>
    </row>
    <row r="1151" spans="1:17" x14ac:dyDescent="0.25">
      <c r="A1151" t="str">
        <f>IF(ISBLANK('ENGAGEMENTS 2026'!C1152),"",IF('ENGAGEMENTS 2026'!C1152="DTSI","DCT",'ENGAGEMENTS 2026'!C1152))</f>
        <v/>
      </c>
      <c r="B1151" t="str">
        <f>IF(ISBLANK('ENGAGEMENTS 2026'!C1152),"",'ENGAGEMENTS 2026'!D1152)</f>
        <v/>
      </c>
      <c r="C1151" t="str">
        <f>IF(ISBLANK('ENGAGEMENTS 2026'!C1152),"",'ENGAGEMENTS 2026'!E1152)</f>
        <v/>
      </c>
      <c r="D1151" t="str">
        <f>IF(ISBLANK('ENGAGEMENTS 2026'!C1152),"",'ENGAGEMENTS 2026'!G1152)</f>
        <v/>
      </c>
      <c r="E1151" t="str">
        <f>IF(ISBLANK('ENGAGEMENTS 2026'!C1152),"",'ENGAGEMENTS 2026'!I1152)</f>
        <v/>
      </c>
      <c r="F1151" t="str">
        <f>IF(ISBLANK('ENGAGEMENTS 2026'!C1152),"",'ENGAGEMENTS 2026'!J1152)</f>
        <v/>
      </c>
      <c r="G1151" t="str">
        <f>IF(ISBLANK('ENGAGEMENTS 2026'!C1152),"",'ENGAGEMENTS 2026'!M1152)</f>
        <v/>
      </c>
      <c r="H1151" t="str">
        <f>IF(ISBLANK('ENGAGEMENTS 2026'!C1152),"",'ENGAGEMENTS 2026'!AF1152)</f>
        <v/>
      </c>
      <c r="I1151" t="str">
        <f>IF(ISBLANK('ENGAGEMENTS 2026'!C1152),"",'ENGAGEMENTS 2026'!H1152)</f>
        <v/>
      </c>
      <c r="J1151" s="72" t="str">
        <f>IF(ISBLANK('ENGAGEMENTS 2026'!C1152),"",IF(AND(OR($E1151="INFRUCTUEUX",$E1151="ANNULE"),$C1151="AOO-M"),'ENGAGEMENTS 2026'!P1152,IF($H1151="EN COURS DE PREENGAGEMENT",'ENGAGEMENTS 2026'!O1152,IF($H1151="PREENGAGE",IF($E1151="ATTRIBUE",'ENGAGEMENTS 2026'!AE1152,'ENGAGEMENTS 2026'!O1152),'ENGAGEMENTS 2026'!AE1152))))</f>
        <v/>
      </c>
      <c r="K1151" s="97" t="str">
        <f>IF(ISBLANK('ENGAGEMENTS 2026'!W1152),"",'ENGAGEMENTS 2026'!W1152)</f>
        <v/>
      </c>
      <c r="L1151" s="73" t="str">
        <f t="shared" ca="1" si="34"/>
        <v/>
      </c>
      <c r="M1151" t="str">
        <f t="shared" si="35"/>
        <v/>
      </c>
      <c r="N1151" t="str">
        <f>IF(ISBLANK('ENGAGEMENTS 2026'!C1152),"",'ENGAGEMENTS 2026'!L1152)</f>
        <v/>
      </c>
      <c r="O1151" t="str">
        <f>IF(ISBLANK('ENGAGEMENTS 2026'!C1152),"",'ENGAGEMENTS 2026'!M1152)</f>
        <v/>
      </c>
      <c r="P1151" t="str">
        <f>IF(ISBLANK('ENGAGEMENTS 2026'!C1152),"",'ENGAGEMENTS 2026'!K1152)</f>
        <v/>
      </c>
      <c r="Q1151" t="str">
        <f>IF($A1151="","",IF(OR($E1151="INFRUCTUEUX",$E1151="ANNULE"),$A1151&amp;"|"&amp;(COUNTIFS($A$2:$A1151,$A1151,$E$2:$E1151,"INFRUCTUEUX")+COUNTIFS($A$2:$A1151,$A1151,$E$2:$E1151,"ANNULE")),""))</f>
        <v/>
      </c>
    </row>
    <row r="1152" spans="1:17" x14ac:dyDescent="0.25">
      <c r="A1152" t="str">
        <f>IF(ISBLANK('ENGAGEMENTS 2026'!C1153),"",IF('ENGAGEMENTS 2026'!C1153="DTSI","DCT",'ENGAGEMENTS 2026'!C1153))</f>
        <v/>
      </c>
      <c r="B1152" t="str">
        <f>IF(ISBLANK('ENGAGEMENTS 2026'!C1153),"",'ENGAGEMENTS 2026'!D1153)</f>
        <v/>
      </c>
      <c r="C1152" t="str">
        <f>IF(ISBLANK('ENGAGEMENTS 2026'!C1153),"",'ENGAGEMENTS 2026'!E1153)</f>
        <v/>
      </c>
      <c r="D1152" t="str">
        <f>IF(ISBLANK('ENGAGEMENTS 2026'!C1153),"",'ENGAGEMENTS 2026'!G1153)</f>
        <v/>
      </c>
      <c r="E1152" t="str">
        <f>IF(ISBLANK('ENGAGEMENTS 2026'!C1153),"",'ENGAGEMENTS 2026'!I1153)</f>
        <v/>
      </c>
      <c r="F1152" t="str">
        <f>IF(ISBLANK('ENGAGEMENTS 2026'!C1153),"",'ENGAGEMENTS 2026'!J1153)</f>
        <v/>
      </c>
      <c r="G1152" t="str">
        <f>IF(ISBLANK('ENGAGEMENTS 2026'!C1153),"",'ENGAGEMENTS 2026'!M1153)</f>
        <v/>
      </c>
      <c r="H1152" t="str">
        <f>IF(ISBLANK('ENGAGEMENTS 2026'!C1153),"",'ENGAGEMENTS 2026'!AF1153)</f>
        <v/>
      </c>
      <c r="I1152" t="str">
        <f>IF(ISBLANK('ENGAGEMENTS 2026'!C1153),"",'ENGAGEMENTS 2026'!H1153)</f>
        <v/>
      </c>
      <c r="J1152" s="72" t="str">
        <f>IF(ISBLANK('ENGAGEMENTS 2026'!C1153),"",IF(AND(OR($E1152="INFRUCTUEUX",$E1152="ANNULE"),$C1152="AOO-M"),'ENGAGEMENTS 2026'!P1153,IF($H1152="EN COURS DE PREENGAGEMENT",'ENGAGEMENTS 2026'!O1153,IF($H1152="PREENGAGE",IF($E1152="ATTRIBUE",'ENGAGEMENTS 2026'!AE1153,'ENGAGEMENTS 2026'!O1153),'ENGAGEMENTS 2026'!AE1153))))</f>
        <v/>
      </c>
      <c r="K1152" s="97" t="str">
        <f>IF(ISBLANK('ENGAGEMENTS 2026'!W1153),"",'ENGAGEMENTS 2026'!W1153)</f>
        <v/>
      </c>
      <c r="L1152" s="73" t="str">
        <f t="shared" ca="1" si="34"/>
        <v/>
      </c>
      <c r="M1152" t="str">
        <f t="shared" si="35"/>
        <v/>
      </c>
      <c r="N1152" t="str">
        <f>IF(ISBLANK('ENGAGEMENTS 2026'!C1153),"",'ENGAGEMENTS 2026'!L1153)</f>
        <v/>
      </c>
      <c r="O1152" t="str">
        <f>IF(ISBLANK('ENGAGEMENTS 2026'!C1153),"",'ENGAGEMENTS 2026'!M1153)</f>
        <v/>
      </c>
      <c r="P1152" t="str">
        <f>IF(ISBLANK('ENGAGEMENTS 2026'!C1153),"",'ENGAGEMENTS 2026'!K1153)</f>
        <v/>
      </c>
      <c r="Q1152" t="str">
        <f>IF($A1152="","",IF(OR($E1152="INFRUCTUEUX",$E1152="ANNULE"),$A1152&amp;"|"&amp;(COUNTIFS($A$2:$A1152,$A1152,$E$2:$E1152,"INFRUCTUEUX")+COUNTIFS($A$2:$A1152,$A1152,$E$2:$E1152,"ANNULE")),""))</f>
        <v/>
      </c>
    </row>
    <row r="1153" spans="1:17" x14ac:dyDescent="0.25">
      <c r="A1153" t="str">
        <f>IF(ISBLANK('ENGAGEMENTS 2026'!C1154),"",IF('ENGAGEMENTS 2026'!C1154="DTSI","DCT",'ENGAGEMENTS 2026'!C1154))</f>
        <v/>
      </c>
      <c r="B1153" t="str">
        <f>IF(ISBLANK('ENGAGEMENTS 2026'!C1154),"",'ENGAGEMENTS 2026'!D1154)</f>
        <v/>
      </c>
      <c r="C1153" t="str">
        <f>IF(ISBLANK('ENGAGEMENTS 2026'!C1154),"",'ENGAGEMENTS 2026'!E1154)</f>
        <v/>
      </c>
      <c r="D1153" t="str">
        <f>IF(ISBLANK('ENGAGEMENTS 2026'!C1154),"",'ENGAGEMENTS 2026'!G1154)</f>
        <v/>
      </c>
      <c r="E1153" t="str">
        <f>IF(ISBLANK('ENGAGEMENTS 2026'!C1154),"",'ENGAGEMENTS 2026'!I1154)</f>
        <v/>
      </c>
      <c r="F1153" t="str">
        <f>IF(ISBLANK('ENGAGEMENTS 2026'!C1154),"",'ENGAGEMENTS 2026'!J1154)</f>
        <v/>
      </c>
      <c r="G1153" t="str">
        <f>IF(ISBLANK('ENGAGEMENTS 2026'!C1154),"",'ENGAGEMENTS 2026'!M1154)</f>
        <v/>
      </c>
      <c r="H1153" t="str">
        <f>IF(ISBLANK('ENGAGEMENTS 2026'!C1154),"",'ENGAGEMENTS 2026'!AF1154)</f>
        <v/>
      </c>
      <c r="I1153" t="str">
        <f>IF(ISBLANK('ENGAGEMENTS 2026'!C1154),"",'ENGAGEMENTS 2026'!H1154)</f>
        <v/>
      </c>
      <c r="J1153" s="72" t="str">
        <f>IF(ISBLANK('ENGAGEMENTS 2026'!C1154),"",IF(AND(OR($E1153="INFRUCTUEUX",$E1153="ANNULE"),$C1153="AOO-M"),'ENGAGEMENTS 2026'!P1154,IF($H1153="EN COURS DE PREENGAGEMENT",'ENGAGEMENTS 2026'!O1154,IF($H1153="PREENGAGE",IF($E1153="ATTRIBUE",'ENGAGEMENTS 2026'!AE1154,'ENGAGEMENTS 2026'!O1154),'ENGAGEMENTS 2026'!AE1154))))</f>
        <v/>
      </c>
      <c r="K1153" s="97" t="str">
        <f>IF(ISBLANK('ENGAGEMENTS 2026'!W1154),"",'ENGAGEMENTS 2026'!W1154)</f>
        <v/>
      </c>
      <c r="L1153" s="73" t="str">
        <f t="shared" ca="1" si="34"/>
        <v/>
      </c>
      <c r="M1153" t="str">
        <f t="shared" si="35"/>
        <v/>
      </c>
      <c r="N1153" t="str">
        <f>IF(ISBLANK('ENGAGEMENTS 2026'!C1154),"",'ENGAGEMENTS 2026'!L1154)</f>
        <v/>
      </c>
      <c r="O1153" t="str">
        <f>IF(ISBLANK('ENGAGEMENTS 2026'!C1154),"",'ENGAGEMENTS 2026'!M1154)</f>
        <v/>
      </c>
      <c r="P1153" t="str">
        <f>IF(ISBLANK('ENGAGEMENTS 2026'!C1154),"",'ENGAGEMENTS 2026'!K1154)</f>
        <v/>
      </c>
      <c r="Q1153" t="str">
        <f>IF($A1153="","",IF(OR($E1153="INFRUCTUEUX",$E1153="ANNULE"),$A1153&amp;"|"&amp;(COUNTIFS($A$2:$A1153,$A1153,$E$2:$E1153,"INFRUCTUEUX")+COUNTIFS($A$2:$A1153,$A1153,$E$2:$E1153,"ANNULE")),""))</f>
        <v/>
      </c>
    </row>
    <row r="1154" spans="1:17" x14ac:dyDescent="0.25">
      <c r="A1154" t="str">
        <f>IF(ISBLANK('ENGAGEMENTS 2026'!C1155),"",IF('ENGAGEMENTS 2026'!C1155="DTSI","DCT",'ENGAGEMENTS 2026'!C1155))</f>
        <v/>
      </c>
      <c r="B1154" t="str">
        <f>IF(ISBLANK('ENGAGEMENTS 2026'!C1155),"",'ENGAGEMENTS 2026'!D1155)</f>
        <v/>
      </c>
      <c r="C1154" t="str">
        <f>IF(ISBLANK('ENGAGEMENTS 2026'!C1155),"",'ENGAGEMENTS 2026'!E1155)</f>
        <v/>
      </c>
      <c r="D1154" t="str">
        <f>IF(ISBLANK('ENGAGEMENTS 2026'!C1155),"",'ENGAGEMENTS 2026'!G1155)</f>
        <v/>
      </c>
      <c r="E1154" t="str">
        <f>IF(ISBLANK('ENGAGEMENTS 2026'!C1155),"",'ENGAGEMENTS 2026'!I1155)</f>
        <v/>
      </c>
      <c r="F1154" t="str">
        <f>IF(ISBLANK('ENGAGEMENTS 2026'!C1155),"",'ENGAGEMENTS 2026'!J1155)</f>
        <v/>
      </c>
      <c r="G1154" t="str">
        <f>IF(ISBLANK('ENGAGEMENTS 2026'!C1155),"",'ENGAGEMENTS 2026'!M1155)</f>
        <v/>
      </c>
      <c r="H1154" t="str">
        <f>IF(ISBLANK('ENGAGEMENTS 2026'!C1155),"",'ENGAGEMENTS 2026'!AF1155)</f>
        <v/>
      </c>
      <c r="I1154" t="str">
        <f>IF(ISBLANK('ENGAGEMENTS 2026'!C1155),"",'ENGAGEMENTS 2026'!H1155)</f>
        <v/>
      </c>
      <c r="J1154" s="72" t="str">
        <f>IF(ISBLANK('ENGAGEMENTS 2026'!C1155),"",IF(AND(OR($E1154="INFRUCTUEUX",$E1154="ANNULE"),$C1154="AOO-M"),'ENGAGEMENTS 2026'!P1155,IF($H1154="EN COURS DE PREENGAGEMENT",'ENGAGEMENTS 2026'!O1155,IF($H1154="PREENGAGE",IF($E1154="ATTRIBUE",'ENGAGEMENTS 2026'!AE1155,'ENGAGEMENTS 2026'!O1155),'ENGAGEMENTS 2026'!AE1155))))</f>
        <v/>
      </c>
      <c r="K1154" s="97" t="str">
        <f>IF(ISBLANK('ENGAGEMENTS 2026'!W1155),"",'ENGAGEMENTS 2026'!W1155)</f>
        <v/>
      </c>
      <c r="L1154" s="73" t="str">
        <f t="shared" ref="L1154:L1217" ca="1" si="36">IF($K1154="","",TODAY()-$K1154)</f>
        <v/>
      </c>
      <c r="M1154" t="str">
        <f t="shared" ref="M1154:M1217" si="37">IF($A1154="","",IF($H1154="ENGAGE","Engagé",IF(AND($H1154="NON ENGAGE",OR($I1154="INFRUCTUEUX",$I1154="ANNULE")),"Clôturé sans suite","En cours")))</f>
        <v/>
      </c>
      <c r="N1154" t="str">
        <f>IF(ISBLANK('ENGAGEMENTS 2026'!C1155),"",'ENGAGEMENTS 2026'!L1155)</f>
        <v/>
      </c>
      <c r="O1154" t="str">
        <f>IF(ISBLANK('ENGAGEMENTS 2026'!C1155),"",'ENGAGEMENTS 2026'!M1155)</f>
        <v/>
      </c>
      <c r="P1154" t="str">
        <f>IF(ISBLANK('ENGAGEMENTS 2026'!C1155),"",'ENGAGEMENTS 2026'!K1155)</f>
        <v/>
      </c>
      <c r="Q1154" t="str">
        <f>IF($A1154="","",IF(OR($E1154="INFRUCTUEUX",$E1154="ANNULE"),$A1154&amp;"|"&amp;(COUNTIFS($A$2:$A1154,$A1154,$E$2:$E1154,"INFRUCTUEUX")+COUNTIFS($A$2:$A1154,$A1154,$E$2:$E1154,"ANNULE")),""))</f>
        <v/>
      </c>
    </row>
    <row r="1155" spans="1:17" x14ac:dyDescent="0.25">
      <c r="A1155" t="str">
        <f>IF(ISBLANK('ENGAGEMENTS 2026'!C1156),"",IF('ENGAGEMENTS 2026'!C1156="DTSI","DCT",'ENGAGEMENTS 2026'!C1156))</f>
        <v/>
      </c>
      <c r="B1155" t="str">
        <f>IF(ISBLANK('ENGAGEMENTS 2026'!C1156),"",'ENGAGEMENTS 2026'!D1156)</f>
        <v/>
      </c>
      <c r="C1155" t="str">
        <f>IF(ISBLANK('ENGAGEMENTS 2026'!C1156),"",'ENGAGEMENTS 2026'!E1156)</f>
        <v/>
      </c>
      <c r="D1155" t="str">
        <f>IF(ISBLANK('ENGAGEMENTS 2026'!C1156),"",'ENGAGEMENTS 2026'!G1156)</f>
        <v/>
      </c>
      <c r="E1155" t="str">
        <f>IF(ISBLANK('ENGAGEMENTS 2026'!C1156),"",'ENGAGEMENTS 2026'!I1156)</f>
        <v/>
      </c>
      <c r="F1155" t="str">
        <f>IF(ISBLANK('ENGAGEMENTS 2026'!C1156),"",'ENGAGEMENTS 2026'!J1156)</f>
        <v/>
      </c>
      <c r="G1155" t="str">
        <f>IF(ISBLANK('ENGAGEMENTS 2026'!C1156),"",'ENGAGEMENTS 2026'!M1156)</f>
        <v/>
      </c>
      <c r="H1155" t="str">
        <f>IF(ISBLANK('ENGAGEMENTS 2026'!C1156),"",'ENGAGEMENTS 2026'!AF1156)</f>
        <v/>
      </c>
      <c r="I1155" t="str">
        <f>IF(ISBLANK('ENGAGEMENTS 2026'!C1156),"",'ENGAGEMENTS 2026'!H1156)</f>
        <v/>
      </c>
      <c r="J1155" s="72" t="str">
        <f>IF(ISBLANK('ENGAGEMENTS 2026'!C1156),"",IF(AND(OR($E1155="INFRUCTUEUX",$E1155="ANNULE"),$C1155="AOO-M"),'ENGAGEMENTS 2026'!P1156,IF($H1155="EN COURS DE PREENGAGEMENT",'ENGAGEMENTS 2026'!O1156,IF($H1155="PREENGAGE",IF($E1155="ATTRIBUE",'ENGAGEMENTS 2026'!AE1156,'ENGAGEMENTS 2026'!O1156),'ENGAGEMENTS 2026'!AE1156))))</f>
        <v/>
      </c>
      <c r="K1155" s="97" t="str">
        <f>IF(ISBLANK('ENGAGEMENTS 2026'!W1156),"",'ENGAGEMENTS 2026'!W1156)</f>
        <v/>
      </c>
      <c r="L1155" s="73" t="str">
        <f t="shared" ca="1" si="36"/>
        <v/>
      </c>
      <c r="M1155" t="str">
        <f t="shared" si="37"/>
        <v/>
      </c>
      <c r="N1155" t="str">
        <f>IF(ISBLANK('ENGAGEMENTS 2026'!C1156),"",'ENGAGEMENTS 2026'!L1156)</f>
        <v/>
      </c>
      <c r="O1155" t="str">
        <f>IF(ISBLANK('ENGAGEMENTS 2026'!C1156),"",'ENGAGEMENTS 2026'!M1156)</f>
        <v/>
      </c>
      <c r="P1155" t="str">
        <f>IF(ISBLANK('ENGAGEMENTS 2026'!C1156),"",'ENGAGEMENTS 2026'!K1156)</f>
        <v/>
      </c>
      <c r="Q1155" t="str">
        <f>IF($A1155="","",IF(OR($E1155="INFRUCTUEUX",$E1155="ANNULE"),$A1155&amp;"|"&amp;(COUNTIFS($A$2:$A1155,$A1155,$E$2:$E1155,"INFRUCTUEUX")+COUNTIFS($A$2:$A1155,$A1155,$E$2:$E1155,"ANNULE")),""))</f>
        <v/>
      </c>
    </row>
    <row r="1156" spans="1:17" x14ac:dyDescent="0.25">
      <c r="A1156" t="str">
        <f>IF(ISBLANK('ENGAGEMENTS 2026'!C1157),"",IF('ENGAGEMENTS 2026'!C1157="DTSI","DCT",'ENGAGEMENTS 2026'!C1157))</f>
        <v/>
      </c>
      <c r="B1156" t="str">
        <f>IF(ISBLANK('ENGAGEMENTS 2026'!C1157),"",'ENGAGEMENTS 2026'!D1157)</f>
        <v/>
      </c>
      <c r="C1156" t="str">
        <f>IF(ISBLANK('ENGAGEMENTS 2026'!C1157),"",'ENGAGEMENTS 2026'!E1157)</f>
        <v/>
      </c>
      <c r="D1156" t="str">
        <f>IF(ISBLANK('ENGAGEMENTS 2026'!C1157),"",'ENGAGEMENTS 2026'!G1157)</f>
        <v/>
      </c>
      <c r="E1156" t="str">
        <f>IF(ISBLANK('ENGAGEMENTS 2026'!C1157),"",'ENGAGEMENTS 2026'!I1157)</f>
        <v/>
      </c>
      <c r="F1156" t="str">
        <f>IF(ISBLANK('ENGAGEMENTS 2026'!C1157),"",'ENGAGEMENTS 2026'!J1157)</f>
        <v/>
      </c>
      <c r="G1156" t="str">
        <f>IF(ISBLANK('ENGAGEMENTS 2026'!C1157),"",'ENGAGEMENTS 2026'!M1157)</f>
        <v/>
      </c>
      <c r="H1156" t="str">
        <f>IF(ISBLANK('ENGAGEMENTS 2026'!C1157),"",'ENGAGEMENTS 2026'!AF1157)</f>
        <v/>
      </c>
      <c r="I1156" t="str">
        <f>IF(ISBLANK('ENGAGEMENTS 2026'!C1157),"",'ENGAGEMENTS 2026'!H1157)</f>
        <v/>
      </c>
      <c r="J1156" s="72" t="str">
        <f>IF(ISBLANK('ENGAGEMENTS 2026'!C1157),"",IF(AND(OR($E1156="INFRUCTUEUX",$E1156="ANNULE"),$C1156="AOO-M"),'ENGAGEMENTS 2026'!P1157,IF($H1156="EN COURS DE PREENGAGEMENT",'ENGAGEMENTS 2026'!O1157,IF($H1156="PREENGAGE",IF($E1156="ATTRIBUE",'ENGAGEMENTS 2026'!AE1157,'ENGAGEMENTS 2026'!O1157),'ENGAGEMENTS 2026'!AE1157))))</f>
        <v/>
      </c>
      <c r="K1156" s="97" t="str">
        <f>IF(ISBLANK('ENGAGEMENTS 2026'!W1157),"",'ENGAGEMENTS 2026'!W1157)</f>
        <v/>
      </c>
      <c r="L1156" s="73" t="str">
        <f t="shared" ca="1" si="36"/>
        <v/>
      </c>
      <c r="M1156" t="str">
        <f t="shared" si="37"/>
        <v/>
      </c>
      <c r="N1156" t="str">
        <f>IF(ISBLANK('ENGAGEMENTS 2026'!C1157),"",'ENGAGEMENTS 2026'!L1157)</f>
        <v/>
      </c>
      <c r="O1156" t="str">
        <f>IF(ISBLANK('ENGAGEMENTS 2026'!C1157),"",'ENGAGEMENTS 2026'!M1157)</f>
        <v/>
      </c>
      <c r="P1156" t="str">
        <f>IF(ISBLANK('ENGAGEMENTS 2026'!C1157),"",'ENGAGEMENTS 2026'!K1157)</f>
        <v/>
      </c>
      <c r="Q1156" t="str">
        <f>IF($A1156="","",IF(OR($E1156="INFRUCTUEUX",$E1156="ANNULE"),$A1156&amp;"|"&amp;(COUNTIFS($A$2:$A1156,$A1156,$E$2:$E1156,"INFRUCTUEUX")+COUNTIFS($A$2:$A1156,$A1156,$E$2:$E1156,"ANNULE")),""))</f>
        <v/>
      </c>
    </row>
    <row r="1157" spans="1:17" x14ac:dyDescent="0.25">
      <c r="A1157" t="str">
        <f>IF(ISBLANK('ENGAGEMENTS 2026'!C1158),"",IF('ENGAGEMENTS 2026'!C1158="DTSI","DCT",'ENGAGEMENTS 2026'!C1158))</f>
        <v/>
      </c>
      <c r="B1157" t="str">
        <f>IF(ISBLANK('ENGAGEMENTS 2026'!C1158),"",'ENGAGEMENTS 2026'!D1158)</f>
        <v/>
      </c>
      <c r="C1157" t="str">
        <f>IF(ISBLANK('ENGAGEMENTS 2026'!C1158),"",'ENGAGEMENTS 2026'!E1158)</f>
        <v/>
      </c>
      <c r="D1157" t="str">
        <f>IF(ISBLANK('ENGAGEMENTS 2026'!C1158),"",'ENGAGEMENTS 2026'!G1158)</f>
        <v/>
      </c>
      <c r="E1157" t="str">
        <f>IF(ISBLANK('ENGAGEMENTS 2026'!C1158),"",'ENGAGEMENTS 2026'!I1158)</f>
        <v/>
      </c>
      <c r="F1157" t="str">
        <f>IF(ISBLANK('ENGAGEMENTS 2026'!C1158),"",'ENGAGEMENTS 2026'!J1158)</f>
        <v/>
      </c>
      <c r="G1157" t="str">
        <f>IF(ISBLANK('ENGAGEMENTS 2026'!C1158),"",'ENGAGEMENTS 2026'!M1158)</f>
        <v/>
      </c>
      <c r="H1157" t="str">
        <f>IF(ISBLANK('ENGAGEMENTS 2026'!C1158),"",'ENGAGEMENTS 2026'!AF1158)</f>
        <v/>
      </c>
      <c r="I1157" t="str">
        <f>IF(ISBLANK('ENGAGEMENTS 2026'!C1158),"",'ENGAGEMENTS 2026'!H1158)</f>
        <v/>
      </c>
      <c r="J1157" s="72" t="str">
        <f>IF(ISBLANK('ENGAGEMENTS 2026'!C1158),"",IF(AND(OR($E1157="INFRUCTUEUX",$E1157="ANNULE"),$C1157="AOO-M"),'ENGAGEMENTS 2026'!P1158,IF($H1157="EN COURS DE PREENGAGEMENT",'ENGAGEMENTS 2026'!O1158,IF($H1157="PREENGAGE",IF($E1157="ATTRIBUE",'ENGAGEMENTS 2026'!AE1158,'ENGAGEMENTS 2026'!O1158),'ENGAGEMENTS 2026'!AE1158))))</f>
        <v/>
      </c>
      <c r="K1157" s="97" t="str">
        <f>IF(ISBLANK('ENGAGEMENTS 2026'!W1158),"",'ENGAGEMENTS 2026'!W1158)</f>
        <v/>
      </c>
      <c r="L1157" s="73" t="str">
        <f t="shared" ca="1" si="36"/>
        <v/>
      </c>
      <c r="M1157" t="str">
        <f t="shared" si="37"/>
        <v/>
      </c>
      <c r="N1157" t="str">
        <f>IF(ISBLANK('ENGAGEMENTS 2026'!C1158),"",'ENGAGEMENTS 2026'!L1158)</f>
        <v/>
      </c>
      <c r="O1157" t="str">
        <f>IF(ISBLANK('ENGAGEMENTS 2026'!C1158),"",'ENGAGEMENTS 2026'!M1158)</f>
        <v/>
      </c>
      <c r="P1157" t="str">
        <f>IF(ISBLANK('ENGAGEMENTS 2026'!C1158),"",'ENGAGEMENTS 2026'!K1158)</f>
        <v/>
      </c>
      <c r="Q1157" t="str">
        <f>IF($A1157="","",IF(OR($E1157="INFRUCTUEUX",$E1157="ANNULE"),$A1157&amp;"|"&amp;(COUNTIFS($A$2:$A1157,$A1157,$E$2:$E1157,"INFRUCTUEUX")+COUNTIFS($A$2:$A1157,$A1157,$E$2:$E1157,"ANNULE")),""))</f>
        <v/>
      </c>
    </row>
    <row r="1158" spans="1:17" x14ac:dyDescent="0.25">
      <c r="A1158" t="str">
        <f>IF(ISBLANK('ENGAGEMENTS 2026'!C1159),"",IF('ENGAGEMENTS 2026'!C1159="DTSI","DCT",'ENGAGEMENTS 2026'!C1159))</f>
        <v/>
      </c>
      <c r="B1158" t="str">
        <f>IF(ISBLANK('ENGAGEMENTS 2026'!C1159),"",'ENGAGEMENTS 2026'!D1159)</f>
        <v/>
      </c>
      <c r="C1158" t="str">
        <f>IF(ISBLANK('ENGAGEMENTS 2026'!C1159),"",'ENGAGEMENTS 2026'!E1159)</f>
        <v/>
      </c>
      <c r="D1158" t="str">
        <f>IF(ISBLANK('ENGAGEMENTS 2026'!C1159),"",'ENGAGEMENTS 2026'!G1159)</f>
        <v/>
      </c>
      <c r="E1158" t="str">
        <f>IF(ISBLANK('ENGAGEMENTS 2026'!C1159),"",'ENGAGEMENTS 2026'!I1159)</f>
        <v/>
      </c>
      <c r="F1158" t="str">
        <f>IF(ISBLANK('ENGAGEMENTS 2026'!C1159),"",'ENGAGEMENTS 2026'!J1159)</f>
        <v/>
      </c>
      <c r="G1158" t="str">
        <f>IF(ISBLANK('ENGAGEMENTS 2026'!C1159),"",'ENGAGEMENTS 2026'!M1159)</f>
        <v/>
      </c>
      <c r="H1158" t="str">
        <f>IF(ISBLANK('ENGAGEMENTS 2026'!C1159),"",'ENGAGEMENTS 2026'!AF1159)</f>
        <v/>
      </c>
      <c r="I1158" t="str">
        <f>IF(ISBLANK('ENGAGEMENTS 2026'!C1159),"",'ENGAGEMENTS 2026'!H1159)</f>
        <v/>
      </c>
      <c r="J1158" s="72" t="str">
        <f>IF(ISBLANK('ENGAGEMENTS 2026'!C1159),"",IF(AND(OR($E1158="INFRUCTUEUX",$E1158="ANNULE"),$C1158="AOO-M"),'ENGAGEMENTS 2026'!P1159,IF($H1158="EN COURS DE PREENGAGEMENT",'ENGAGEMENTS 2026'!O1159,IF($H1158="PREENGAGE",IF($E1158="ATTRIBUE",'ENGAGEMENTS 2026'!AE1159,'ENGAGEMENTS 2026'!O1159),'ENGAGEMENTS 2026'!AE1159))))</f>
        <v/>
      </c>
      <c r="K1158" s="97" t="str">
        <f>IF(ISBLANK('ENGAGEMENTS 2026'!W1159),"",'ENGAGEMENTS 2026'!W1159)</f>
        <v/>
      </c>
      <c r="L1158" s="73" t="str">
        <f t="shared" ca="1" si="36"/>
        <v/>
      </c>
      <c r="M1158" t="str">
        <f t="shared" si="37"/>
        <v/>
      </c>
      <c r="N1158" t="str">
        <f>IF(ISBLANK('ENGAGEMENTS 2026'!C1159),"",'ENGAGEMENTS 2026'!L1159)</f>
        <v/>
      </c>
      <c r="O1158" t="str">
        <f>IF(ISBLANK('ENGAGEMENTS 2026'!C1159),"",'ENGAGEMENTS 2026'!M1159)</f>
        <v/>
      </c>
      <c r="P1158" t="str">
        <f>IF(ISBLANK('ENGAGEMENTS 2026'!C1159),"",'ENGAGEMENTS 2026'!K1159)</f>
        <v/>
      </c>
      <c r="Q1158" t="str">
        <f>IF($A1158="","",IF(OR($E1158="INFRUCTUEUX",$E1158="ANNULE"),$A1158&amp;"|"&amp;(COUNTIFS($A$2:$A1158,$A1158,$E$2:$E1158,"INFRUCTUEUX")+COUNTIFS($A$2:$A1158,$A1158,$E$2:$E1158,"ANNULE")),""))</f>
        <v/>
      </c>
    </row>
    <row r="1159" spans="1:17" x14ac:dyDescent="0.25">
      <c r="A1159" t="str">
        <f>IF(ISBLANK('ENGAGEMENTS 2026'!C1160),"",IF('ENGAGEMENTS 2026'!C1160="DTSI","DCT",'ENGAGEMENTS 2026'!C1160))</f>
        <v/>
      </c>
      <c r="B1159" t="str">
        <f>IF(ISBLANK('ENGAGEMENTS 2026'!C1160),"",'ENGAGEMENTS 2026'!D1160)</f>
        <v/>
      </c>
      <c r="C1159" t="str">
        <f>IF(ISBLANK('ENGAGEMENTS 2026'!C1160),"",'ENGAGEMENTS 2026'!E1160)</f>
        <v/>
      </c>
      <c r="D1159" t="str">
        <f>IF(ISBLANK('ENGAGEMENTS 2026'!C1160),"",'ENGAGEMENTS 2026'!G1160)</f>
        <v/>
      </c>
      <c r="E1159" t="str">
        <f>IF(ISBLANK('ENGAGEMENTS 2026'!C1160),"",'ENGAGEMENTS 2026'!I1160)</f>
        <v/>
      </c>
      <c r="F1159" t="str">
        <f>IF(ISBLANK('ENGAGEMENTS 2026'!C1160),"",'ENGAGEMENTS 2026'!J1160)</f>
        <v/>
      </c>
      <c r="G1159" t="str">
        <f>IF(ISBLANK('ENGAGEMENTS 2026'!C1160),"",'ENGAGEMENTS 2026'!M1160)</f>
        <v/>
      </c>
      <c r="H1159" t="str">
        <f>IF(ISBLANK('ENGAGEMENTS 2026'!C1160),"",'ENGAGEMENTS 2026'!AF1160)</f>
        <v/>
      </c>
      <c r="I1159" t="str">
        <f>IF(ISBLANK('ENGAGEMENTS 2026'!C1160),"",'ENGAGEMENTS 2026'!H1160)</f>
        <v/>
      </c>
      <c r="J1159" s="72" t="str">
        <f>IF(ISBLANK('ENGAGEMENTS 2026'!C1160),"",IF(AND(OR($E1159="INFRUCTUEUX",$E1159="ANNULE"),$C1159="AOO-M"),'ENGAGEMENTS 2026'!P1160,IF($H1159="EN COURS DE PREENGAGEMENT",'ENGAGEMENTS 2026'!O1160,IF($H1159="PREENGAGE",IF($E1159="ATTRIBUE",'ENGAGEMENTS 2026'!AE1160,'ENGAGEMENTS 2026'!O1160),'ENGAGEMENTS 2026'!AE1160))))</f>
        <v/>
      </c>
      <c r="K1159" s="97" t="str">
        <f>IF(ISBLANK('ENGAGEMENTS 2026'!W1160),"",'ENGAGEMENTS 2026'!W1160)</f>
        <v/>
      </c>
      <c r="L1159" s="73" t="str">
        <f t="shared" ca="1" si="36"/>
        <v/>
      </c>
      <c r="M1159" t="str">
        <f t="shared" si="37"/>
        <v/>
      </c>
      <c r="N1159" t="str">
        <f>IF(ISBLANK('ENGAGEMENTS 2026'!C1160),"",'ENGAGEMENTS 2026'!L1160)</f>
        <v/>
      </c>
      <c r="O1159" t="str">
        <f>IF(ISBLANK('ENGAGEMENTS 2026'!C1160),"",'ENGAGEMENTS 2026'!M1160)</f>
        <v/>
      </c>
      <c r="P1159" t="str">
        <f>IF(ISBLANK('ENGAGEMENTS 2026'!C1160),"",'ENGAGEMENTS 2026'!K1160)</f>
        <v/>
      </c>
      <c r="Q1159" t="str">
        <f>IF($A1159="","",IF(OR($E1159="INFRUCTUEUX",$E1159="ANNULE"),$A1159&amp;"|"&amp;(COUNTIFS($A$2:$A1159,$A1159,$E$2:$E1159,"INFRUCTUEUX")+COUNTIFS($A$2:$A1159,$A1159,$E$2:$E1159,"ANNULE")),""))</f>
        <v/>
      </c>
    </row>
    <row r="1160" spans="1:17" x14ac:dyDescent="0.25">
      <c r="A1160" t="str">
        <f>IF(ISBLANK('ENGAGEMENTS 2026'!C1161),"",IF('ENGAGEMENTS 2026'!C1161="DTSI","DCT",'ENGAGEMENTS 2026'!C1161))</f>
        <v/>
      </c>
      <c r="B1160" t="str">
        <f>IF(ISBLANK('ENGAGEMENTS 2026'!C1161),"",'ENGAGEMENTS 2026'!D1161)</f>
        <v/>
      </c>
      <c r="C1160" t="str">
        <f>IF(ISBLANK('ENGAGEMENTS 2026'!C1161),"",'ENGAGEMENTS 2026'!E1161)</f>
        <v/>
      </c>
      <c r="D1160" t="str">
        <f>IF(ISBLANK('ENGAGEMENTS 2026'!C1161),"",'ENGAGEMENTS 2026'!G1161)</f>
        <v/>
      </c>
      <c r="E1160" t="str">
        <f>IF(ISBLANK('ENGAGEMENTS 2026'!C1161),"",'ENGAGEMENTS 2026'!I1161)</f>
        <v/>
      </c>
      <c r="F1160" t="str">
        <f>IF(ISBLANK('ENGAGEMENTS 2026'!C1161),"",'ENGAGEMENTS 2026'!J1161)</f>
        <v/>
      </c>
      <c r="G1160" t="str">
        <f>IF(ISBLANK('ENGAGEMENTS 2026'!C1161),"",'ENGAGEMENTS 2026'!M1161)</f>
        <v/>
      </c>
      <c r="H1160" t="str">
        <f>IF(ISBLANK('ENGAGEMENTS 2026'!C1161),"",'ENGAGEMENTS 2026'!AF1161)</f>
        <v/>
      </c>
      <c r="I1160" t="str">
        <f>IF(ISBLANK('ENGAGEMENTS 2026'!C1161),"",'ENGAGEMENTS 2026'!H1161)</f>
        <v/>
      </c>
      <c r="J1160" s="72" t="str">
        <f>IF(ISBLANK('ENGAGEMENTS 2026'!C1161),"",IF(AND(OR($E1160="INFRUCTUEUX",$E1160="ANNULE"),$C1160="AOO-M"),'ENGAGEMENTS 2026'!P1161,IF($H1160="EN COURS DE PREENGAGEMENT",'ENGAGEMENTS 2026'!O1161,IF($H1160="PREENGAGE",IF($E1160="ATTRIBUE",'ENGAGEMENTS 2026'!AE1161,'ENGAGEMENTS 2026'!O1161),'ENGAGEMENTS 2026'!AE1161))))</f>
        <v/>
      </c>
      <c r="K1160" s="97" t="str">
        <f>IF(ISBLANK('ENGAGEMENTS 2026'!W1161),"",'ENGAGEMENTS 2026'!W1161)</f>
        <v/>
      </c>
      <c r="L1160" s="73" t="str">
        <f t="shared" ca="1" si="36"/>
        <v/>
      </c>
      <c r="M1160" t="str">
        <f t="shared" si="37"/>
        <v/>
      </c>
      <c r="N1160" t="str">
        <f>IF(ISBLANK('ENGAGEMENTS 2026'!C1161),"",'ENGAGEMENTS 2026'!L1161)</f>
        <v/>
      </c>
      <c r="O1160" t="str">
        <f>IF(ISBLANK('ENGAGEMENTS 2026'!C1161),"",'ENGAGEMENTS 2026'!M1161)</f>
        <v/>
      </c>
      <c r="P1160" t="str">
        <f>IF(ISBLANK('ENGAGEMENTS 2026'!C1161),"",'ENGAGEMENTS 2026'!K1161)</f>
        <v/>
      </c>
      <c r="Q1160" t="str">
        <f>IF($A1160="","",IF(OR($E1160="INFRUCTUEUX",$E1160="ANNULE"),$A1160&amp;"|"&amp;(COUNTIFS($A$2:$A1160,$A1160,$E$2:$E1160,"INFRUCTUEUX")+COUNTIFS($A$2:$A1160,$A1160,$E$2:$E1160,"ANNULE")),""))</f>
        <v/>
      </c>
    </row>
    <row r="1161" spans="1:17" x14ac:dyDescent="0.25">
      <c r="A1161" t="str">
        <f>IF(ISBLANK('ENGAGEMENTS 2026'!C1162),"",IF('ENGAGEMENTS 2026'!C1162="DTSI","DCT",'ENGAGEMENTS 2026'!C1162))</f>
        <v/>
      </c>
      <c r="B1161" t="str">
        <f>IF(ISBLANK('ENGAGEMENTS 2026'!C1162),"",'ENGAGEMENTS 2026'!D1162)</f>
        <v/>
      </c>
      <c r="C1161" t="str">
        <f>IF(ISBLANK('ENGAGEMENTS 2026'!C1162),"",'ENGAGEMENTS 2026'!E1162)</f>
        <v/>
      </c>
      <c r="D1161" t="str">
        <f>IF(ISBLANK('ENGAGEMENTS 2026'!C1162),"",'ENGAGEMENTS 2026'!G1162)</f>
        <v/>
      </c>
      <c r="E1161" t="str">
        <f>IF(ISBLANK('ENGAGEMENTS 2026'!C1162),"",'ENGAGEMENTS 2026'!I1162)</f>
        <v/>
      </c>
      <c r="F1161" t="str">
        <f>IF(ISBLANK('ENGAGEMENTS 2026'!C1162),"",'ENGAGEMENTS 2026'!J1162)</f>
        <v/>
      </c>
      <c r="G1161" t="str">
        <f>IF(ISBLANK('ENGAGEMENTS 2026'!C1162),"",'ENGAGEMENTS 2026'!M1162)</f>
        <v/>
      </c>
      <c r="H1161" t="str">
        <f>IF(ISBLANK('ENGAGEMENTS 2026'!C1162),"",'ENGAGEMENTS 2026'!AF1162)</f>
        <v/>
      </c>
      <c r="I1161" t="str">
        <f>IF(ISBLANK('ENGAGEMENTS 2026'!C1162),"",'ENGAGEMENTS 2026'!H1162)</f>
        <v/>
      </c>
      <c r="J1161" s="72" t="str">
        <f>IF(ISBLANK('ENGAGEMENTS 2026'!C1162),"",IF(AND(OR($E1161="INFRUCTUEUX",$E1161="ANNULE"),$C1161="AOO-M"),'ENGAGEMENTS 2026'!P1162,IF($H1161="EN COURS DE PREENGAGEMENT",'ENGAGEMENTS 2026'!O1162,IF($H1161="PREENGAGE",IF($E1161="ATTRIBUE",'ENGAGEMENTS 2026'!AE1162,'ENGAGEMENTS 2026'!O1162),'ENGAGEMENTS 2026'!AE1162))))</f>
        <v/>
      </c>
      <c r="K1161" s="97" t="str">
        <f>IF(ISBLANK('ENGAGEMENTS 2026'!W1162),"",'ENGAGEMENTS 2026'!W1162)</f>
        <v/>
      </c>
      <c r="L1161" s="73" t="str">
        <f t="shared" ca="1" si="36"/>
        <v/>
      </c>
      <c r="M1161" t="str">
        <f t="shared" si="37"/>
        <v/>
      </c>
      <c r="N1161" t="str">
        <f>IF(ISBLANK('ENGAGEMENTS 2026'!C1162),"",'ENGAGEMENTS 2026'!L1162)</f>
        <v/>
      </c>
      <c r="O1161" t="str">
        <f>IF(ISBLANK('ENGAGEMENTS 2026'!C1162),"",'ENGAGEMENTS 2026'!M1162)</f>
        <v/>
      </c>
      <c r="P1161" t="str">
        <f>IF(ISBLANK('ENGAGEMENTS 2026'!C1162),"",'ENGAGEMENTS 2026'!K1162)</f>
        <v/>
      </c>
      <c r="Q1161" t="str">
        <f>IF($A1161="","",IF(OR($E1161="INFRUCTUEUX",$E1161="ANNULE"),$A1161&amp;"|"&amp;(COUNTIFS($A$2:$A1161,$A1161,$E$2:$E1161,"INFRUCTUEUX")+COUNTIFS($A$2:$A1161,$A1161,$E$2:$E1161,"ANNULE")),""))</f>
        <v/>
      </c>
    </row>
    <row r="1162" spans="1:17" x14ac:dyDescent="0.25">
      <c r="A1162" t="str">
        <f>IF(ISBLANK('ENGAGEMENTS 2026'!C1163),"",IF('ENGAGEMENTS 2026'!C1163="DTSI","DCT",'ENGAGEMENTS 2026'!C1163))</f>
        <v/>
      </c>
      <c r="B1162" t="str">
        <f>IF(ISBLANK('ENGAGEMENTS 2026'!C1163),"",'ENGAGEMENTS 2026'!D1163)</f>
        <v/>
      </c>
      <c r="C1162" t="str">
        <f>IF(ISBLANK('ENGAGEMENTS 2026'!C1163),"",'ENGAGEMENTS 2026'!E1163)</f>
        <v/>
      </c>
      <c r="D1162" t="str">
        <f>IF(ISBLANK('ENGAGEMENTS 2026'!C1163),"",'ENGAGEMENTS 2026'!G1163)</f>
        <v/>
      </c>
      <c r="E1162" t="str">
        <f>IF(ISBLANK('ENGAGEMENTS 2026'!C1163),"",'ENGAGEMENTS 2026'!I1163)</f>
        <v/>
      </c>
      <c r="F1162" t="str">
        <f>IF(ISBLANK('ENGAGEMENTS 2026'!C1163),"",'ENGAGEMENTS 2026'!J1163)</f>
        <v/>
      </c>
      <c r="G1162" t="str">
        <f>IF(ISBLANK('ENGAGEMENTS 2026'!C1163),"",'ENGAGEMENTS 2026'!M1163)</f>
        <v/>
      </c>
      <c r="H1162" t="str">
        <f>IF(ISBLANK('ENGAGEMENTS 2026'!C1163),"",'ENGAGEMENTS 2026'!AF1163)</f>
        <v/>
      </c>
      <c r="I1162" t="str">
        <f>IF(ISBLANK('ENGAGEMENTS 2026'!C1163),"",'ENGAGEMENTS 2026'!H1163)</f>
        <v/>
      </c>
      <c r="J1162" s="72" t="str">
        <f>IF(ISBLANK('ENGAGEMENTS 2026'!C1163),"",IF(AND(OR($E1162="INFRUCTUEUX",$E1162="ANNULE"),$C1162="AOO-M"),'ENGAGEMENTS 2026'!P1163,IF($H1162="EN COURS DE PREENGAGEMENT",'ENGAGEMENTS 2026'!O1163,IF($H1162="PREENGAGE",IF($E1162="ATTRIBUE",'ENGAGEMENTS 2026'!AE1163,'ENGAGEMENTS 2026'!O1163),'ENGAGEMENTS 2026'!AE1163))))</f>
        <v/>
      </c>
      <c r="K1162" s="97" t="str">
        <f>IF(ISBLANK('ENGAGEMENTS 2026'!W1163),"",'ENGAGEMENTS 2026'!W1163)</f>
        <v/>
      </c>
      <c r="L1162" s="73" t="str">
        <f t="shared" ca="1" si="36"/>
        <v/>
      </c>
      <c r="M1162" t="str">
        <f t="shared" si="37"/>
        <v/>
      </c>
      <c r="N1162" t="str">
        <f>IF(ISBLANK('ENGAGEMENTS 2026'!C1163),"",'ENGAGEMENTS 2026'!L1163)</f>
        <v/>
      </c>
      <c r="O1162" t="str">
        <f>IF(ISBLANK('ENGAGEMENTS 2026'!C1163),"",'ENGAGEMENTS 2026'!M1163)</f>
        <v/>
      </c>
      <c r="P1162" t="str">
        <f>IF(ISBLANK('ENGAGEMENTS 2026'!C1163),"",'ENGAGEMENTS 2026'!K1163)</f>
        <v/>
      </c>
      <c r="Q1162" t="str">
        <f>IF($A1162="","",IF(OR($E1162="INFRUCTUEUX",$E1162="ANNULE"),$A1162&amp;"|"&amp;(COUNTIFS($A$2:$A1162,$A1162,$E$2:$E1162,"INFRUCTUEUX")+COUNTIFS($A$2:$A1162,$A1162,$E$2:$E1162,"ANNULE")),""))</f>
        <v/>
      </c>
    </row>
    <row r="1163" spans="1:17" x14ac:dyDescent="0.25">
      <c r="A1163" t="str">
        <f>IF(ISBLANK('ENGAGEMENTS 2026'!C1164),"",IF('ENGAGEMENTS 2026'!C1164="DTSI","DCT",'ENGAGEMENTS 2026'!C1164))</f>
        <v/>
      </c>
      <c r="B1163" t="str">
        <f>IF(ISBLANK('ENGAGEMENTS 2026'!C1164),"",'ENGAGEMENTS 2026'!D1164)</f>
        <v/>
      </c>
      <c r="C1163" t="str">
        <f>IF(ISBLANK('ENGAGEMENTS 2026'!C1164),"",'ENGAGEMENTS 2026'!E1164)</f>
        <v/>
      </c>
      <c r="D1163" t="str">
        <f>IF(ISBLANK('ENGAGEMENTS 2026'!C1164),"",'ENGAGEMENTS 2026'!G1164)</f>
        <v/>
      </c>
      <c r="E1163" t="str">
        <f>IF(ISBLANK('ENGAGEMENTS 2026'!C1164),"",'ENGAGEMENTS 2026'!I1164)</f>
        <v/>
      </c>
      <c r="F1163" t="str">
        <f>IF(ISBLANK('ENGAGEMENTS 2026'!C1164),"",'ENGAGEMENTS 2026'!J1164)</f>
        <v/>
      </c>
      <c r="G1163" t="str">
        <f>IF(ISBLANK('ENGAGEMENTS 2026'!C1164),"",'ENGAGEMENTS 2026'!M1164)</f>
        <v/>
      </c>
      <c r="H1163" t="str">
        <f>IF(ISBLANK('ENGAGEMENTS 2026'!C1164),"",'ENGAGEMENTS 2026'!AF1164)</f>
        <v/>
      </c>
      <c r="I1163" t="str">
        <f>IF(ISBLANK('ENGAGEMENTS 2026'!C1164),"",'ENGAGEMENTS 2026'!H1164)</f>
        <v/>
      </c>
      <c r="J1163" s="72" t="str">
        <f>IF(ISBLANK('ENGAGEMENTS 2026'!C1164),"",IF(AND(OR($E1163="INFRUCTUEUX",$E1163="ANNULE"),$C1163="AOO-M"),'ENGAGEMENTS 2026'!P1164,IF($H1163="EN COURS DE PREENGAGEMENT",'ENGAGEMENTS 2026'!O1164,IF($H1163="PREENGAGE",IF($E1163="ATTRIBUE",'ENGAGEMENTS 2026'!AE1164,'ENGAGEMENTS 2026'!O1164),'ENGAGEMENTS 2026'!AE1164))))</f>
        <v/>
      </c>
      <c r="K1163" s="97" t="str">
        <f>IF(ISBLANK('ENGAGEMENTS 2026'!W1164),"",'ENGAGEMENTS 2026'!W1164)</f>
        <v/>
      </c>
      <c r="L1163" s="73" t="str">
        <f t="shared" ca="1" si="36"/>
        <v/>
      </c>
      <c r="M1163" t="str">
        <f t="shared" si="37"/>
        <v/>
      </c>
      <c r="N1163" t="str">
        <f>IF(ISBLANK('ENGAGEMENTS 2026'!C1164),"",'ENGAGEMENTS 2026'!L1164)</f>
        <v/>
      </c>
      <c r="O1163" t="str">
        <f>IF(ISBLANK('ENGAGEMENTS 2026'!C1164),"",'ENGAGEMENTS 2026'!M1164)</f>
        <v/>
      </c>
      <c r="P1163" t="str">
        <f>IF(ISBLANK('ENGAGEMENTS 2026'!C1164),"",'ENGAGEMENTS 2026'!K1164)</f>
        <v/>
      </c>
      <c r="Q1163" t="str">
        <f>IF($A1163="","",IF(OR($E1163="INFRUCTUEUX",$E1163="ANNULE"),$A1163&amp;"|"&amp;(COUNTIFS($A$2:$A1163,$A1163,$E$2:$E1163,"INFRUCTUEUX")+COUNTIFS($A$2:$A1163,$A1163,$E$2:$E1163,"ANNULE")),""))</f>
        <v/>
      </c>
    </row>
    <row r="1164" spans="1:17" x14ac:dyDescent="0.25">
      <c r="A1164" t="str">
        <f>IF(ISBLANK('ENGAGEMENTS 2026'!C1165),"",IF('ENGAGEMENTS 2026'!C1165="DTSI","DCT",'ENGAGEMENTS 2026'!C1165))</f>
        <v/>
      </c>
      <c r="B1164" t="str">
        <f>IF(ISBLANK('ENGAGEMENTS 2026'!C1165),"",'ENGAGEMENTS 2026'!D1165)</f>
        <v/>
      </c>
      <c r="C1164" t="str">
        <f>IF(ISBLANK('ENGAGEMENTS 2026'!C1165),"",'ENGAGEMENTS 2026'!E1165)</f>
        <v/>
      </c>
      <c r="D1164" t="str">
        <f>IF(ISBLANK('ENGAGEMENTS 2026'!C1165),"",'ENGAGEMENTS 2026'!G1165)</f>
        <v/>
      </c>
      <c r="E1164" t="str">
        <f>IF(ISBLANK('ENGAGEMENTS 2026'!C1165),"",'ENGAGEMENTS 2026'!I1165)</f>
        <v/>
      </c>
      <c r="F1164" t="str">
        <f>IF(ISBLANK('ENGAGEMENTS 2026'!C1165),"",'ENGAGEMENTS 2026'!J1165)</f>
        <v/>
      </c>
      <c r="G1164" t="str">
        <f>IF(ISBLANK('ENGAGEMENTS 2026'!C1165),"",'ENGAGEMENTS 2026'!M1165)</f>
        <v/>
      </c>
      <c r="H1164" t="str">
        <f>IF(ISBLANK('ENGAGEMENTS 2026'!C1165),"",'ENGAGEMENTS 2026'!AF1165)</f>
        <v/>
      </c>
      <c r="I1164" t="str">
        <f>IF(ISBLANK('ENGAGEMENTS 2026'!C1165),"",'ENGAGEMENTS 2026'!H1165)</f>
        <v/>
      </c>
      <c r="J1164" s="72" t="str">
        <f>IF(ISBLANK('ENGAGEMENTS 2026'!C1165),"",IF(AND(OR($E1164="INFRUCTUEUX",$E1164="ANNULE"),$C1164="AOO-M"),'ENGAGEMENTS 2026'!P1165,IF($H1164="EN COURS DE PREENGAGEMENT",'ENGAGEMENTS 2026'!O1165,IF($H1164="PREENGAGE",IF($E1164="ATTRIBUE",'ENGAGEMENTS 2026'!AE1165,'ENGAGEMENTS 2026'!O1165),'ENGAGEMENTS 2026'!AE1165))))</f>
        <v/>
      </c>
      <c r="K1164" s="97" t="str">
        <f>IF(ISBLANK('ENGAGEMENTS 2026'!W1165),"",'ENGAGEMENTS 2026'!W1165)</f>
        <v/>
      </c>
      <c r="L1164" s="73" t="str">
        <f t="shared" ca="1" si="36"/>
        <v/>
      </c>
      <c r="M1164" t="str">
        <f t="shared" si="37"/>
        <v/>
      </c>
      <c r="N1164" t="str">
        <f>IF(ISBLANK('ENGAGEMENTS 2026'!C1165),"",'ENGAGEMENTS 2026'!L1165)</f>
        <v/>
      </c>
      <c r="O1164" t="str">
        <f>IF(ISBLANK('ENGAGEMENTS 2026'!C1165),"",'ENGAGEMENTS 2026'!M1165)</f>
        <v/>
      </c>
      <c r="P1164" t="str">
        <f>IF(ISBLANK('ENGAGEMENTS 2026'!C1165),"",'ENGAGEMENTS 2026'!K1165)</f>
        <v/>
      </c>
      <c r="Q1164" t="str">
        <f>IF($A1164="","",IF(OR($E1164="INFRUCTUEUX",$E1164="ANNULE"),$A1164&amp;"|"&amp;(COUNTIFS($A$2:$A1164,$A1164,$E$2:$E1164,"INFRUCTUEUX")+COUNTIFS($A$2:$A1164,$A1164,$E$2:$E1164,"ANNULE")),""))</f>
        <v/>
      </c>
    </row>
    <row r="1165" spans="1:17" x14ac:dyDescent="0.25">
      <c r="A1165" t="str">
        <f>IF(ISBLANK('ENGAGEMENTS 2026'!C1166),"",IF('ENGAGEMENTS 2026'!C1166="DTSI","DCT",'ENGAGEMENTS 2026'!C1166))</f>
        <v/>
      </c>
      <c r="B1165" t="str">
        <f>IF(ISBLANK('ENGAGEMENTS 2026'!C1166),"",'ENGAGEMENTS 2026'!D1166)</f>
        <v/>
      </c>
      <c r="C1165" t="str">
        <f>IF(ISBLANK('ENGAGEMENTS 2026'!C1166),"",'ENGAGEMENTS 2026'!E1166)</f>
        <v/>
      </c>
      <c r="D1165" t="str">
        <f>IF(ISBLANK('ENGAGEMENTS 2026'!C1166),"",'ENGAGEMENTS 2026'!G1166)</f>
        <v/>
      </c>
      <c r="E1165" t="str">
        <f>IF(ISBLANK('ENGAGEMENTS 2026'!C1166),"",'ENGAGEMENTS 2026'!I1166)</f>
        <v/>
      </c>
      <c r="F1165" t="str">
        <f>IF(ISBLANK('ENGAGEMENTS 2026'!C1166),"",'ENGAGEMENTS 2026'!J1166)</f>
        <v/>
      </c>
      <c r="G1165" t="str">
        <f>IF(ISBLANK('ENGAGEMENTS 2026'!C1166),"",'ENGAGEMENTS 2026'!M1166)</f>
        <v/>
      </c>
      <c r="H1165" t="str">
        <f>IF(ISBLANK('ENGAGEMENTS 2026'!C1166),"",'ENGAGEMENTS 2026'!AF1166)</f>
        <v/>
      </c>
      <c r="I1165" t="str">
        <f>IF(ISBLANK('ENGAGEMENTS 2026'!C1166),"",'ENGAGEMENTS 2026'!H1166)</f>
        <v/>
      </c>
      <c r="J1165" s="72" t="str">
        <f>IF(ISBLANK('ENGAGEMENTS 2026'!C1166),"",IF(AND(OR($E1165="INFRUCTUEUX",$E1165="ANNULE"),$C1165="AOO-M"),'ENGAGEMENTS 2026'!P1166,IF($H1165="EN COURS DE PREENGAGEMENT",'ENGAGEMENTS 2026'!O1166,IF($H1165="PREENGAGE",IF($E1165="ATTRIBUE",'ENGAGEMENTS 2026'!AE1166,'ENGAGEMENTS 2026'!O1166),'ENGAGEMENTS 2026'!AE1166))))</f>
        <v/>
      </c>
      <c r="K1165" s="97" t="str">
        <f>IF(ISBLANK('ENGAGEMENTS 2026'!W1166),"",'ENGAGEMENTS 2026'!W1166)</f>
        <v/>
      </c>
      <c r="L1165" s="73" t="str">
        <f t="shared" ca="1" si="36"/>
        <v/>
      </c>
      <c r="M1165" t="str">
        <f t="shared" si="37"/>
        <v/>
      </c>
      <c r="N1165" t="str">
        <f>IF(ISBLANK('ENGAGEMENTS 2026'!C1166),"",'ENGAGEMENTS 2026'!L1166)</f>
        <v/>
      </c>
      <c r="O1165" t="str">
        <f>IF(ISBLANK('ENGAGEMENTS 2026'!C1166),"",'ENGAGEMENTS 2026'!M1166)</f>
        <v/>
      </c>
      <c r="P1165" t="str">
        <f>IF(ISBLANK('ENGAGEMENTS 2026'!C1166),"",'ENGAGEMENTS 2026'!K1166)</f>
        <v/>
      </c>
      <c r="Q1165" t="str">
        <f>IF($A1165="","",IF(OR($E1165="INFRUCTUEUX",$E1165="ANNULE"),$A1165&amp;"|"&amp;(COUNTIFS($A$2:$A1165,$A1165,$E$2:$E1165,"INFRUCTUEUX")+COUNTIFS($A$2:$A1165,$A1165,$E$2:$E1165,"ANNULE")),""))</f>
        <v/>
      </c>
    </row>
    <row r="1166" spans="1:17" x14ac:dyDescent="0.25">
      <c r="A1166" t="str">
        <f>IF(ISBLANK('ENGAGEMENTS 2026'!C1167),"",IF('ENGAGEMENTS 2026'!C1167="DTSI","DCT",'ENGAGEMENTS 2026'!C1167))</f>
        <v/>
      </c>
      <c r="B1166" t="str">
        <f>IF(ISBLANK('ENGAGEMENTS 2026'!C1167),"",'ENGAGEMENTS 2026'!D1167)</f>
        <v/>
      </c>
      <c r="C1166" t="str">
        <f>IF(ISBLANK('ENGAGEMENTS 2026'!C1167),"",'ENGAGEMENTS 2026'!E1167)</f>
        <v/>
      </c>
      <c r="D1166" t="str">
        <f>IF(ISBLANK('ENGAGEMENTS 2026'!C1167),"",'ENGAGEMENTS 2026'!G1167)</f>
        <v/>
      </c>
      <c r="E1166" t="str">
        <f>IF(ISBLANK('ENGAGEMENTS 2026'!C1167),"",'ENGAGEMENTS 2026'!I1167)</f>
        <v/>
      </c>
      <c r="F1166" t="str">
        <f>IF(ISBLANK('ENGAGEMENTS 2026'!C1167),"",'ENGAGEMENTS 2026'!J1167)</f>
        <v/>
      </c>
      <c r="G1166" t="str">
        <f>IF(ISBLANK('ENGAGEMENTS 2026'!C1167),"",'ENGAGEMENTS 2026'!M1167)</f>
        <v/>
      </c>
      <c r="H1166" t="str">
        <f>IF(ISBLANK('ENGAGEMENTS 2026'!C1167),"",'ENGAGEMENTS 2026'!AF1167)</f>
        <v/>
      </c>
      <c r="I1166" t="str">
        <f>IF(ISBLANK('ENGAGEMENTS 2026'!C1167),"",'ENGAGEMENTS 2026'!H1167)</f>
        <v/>
      </c>
      <c r="J1166" s="72" t="str">
        <f>IF(ISBLANK('ENGAGEMENTS 2026'!C1167),"",IF(AND(OR($E1166="INFRUCTUEUX",$E1166="ANNULE"),$C1166="AOO-M"),'ENGAGEMENTS 2026'!P1167,IF($H1166="EN COURS DE PREENGAGEMENT",'ENGAGEMENTS 2026'!O1167,IF($H1166="PREENGAGE",IF($E1166="ATTRIBUE",'ENGAGEMENTS 2026'!AE1167,'ENGAGEMENTS 2026'!O1167),'ENGAGEMENTS 2026'!AE1167))))</f>
        <v/>
      </c>
      <c r="K1166" s="97" t="str">
        <f>IF(ISBLANK('ENGAGEMENTS 2026'!W1167),"",'ENGAGEMENTS 2026'!W1167)</f>
        <v/>
      </c>
      <c r="L1166" s="73" t="str">
        <f t="shared" ca="1" si="36"/>
        <v/>
      </c>
      <c r="M1166" t="str">
        <f t="shared" si="37"/>
        <v/>
      </c>
      <c r="N1166" t="str">
        <f>IF(ISBLANK('ENGAGEMENTS 2026'!C1167),"",'ENGAGEMENTS 2026'!L1167)</f>
        <v/>
      </c>
      <c r="O1166" t="str">
        <f>IF(ISBLANK('ENGAGEMENTS 2026'!C1167),"",'ENGAGEMENTS 2026'!M1167)</f>
        <v/>
      </c>
      <c r="P1166" t="str">
        <f>IF(ISBLANK('ENGAGEMENTS 2026'!C1167),"",'ENGAGEMENTS 2026'!K1167)</f>
        <v/>
      </c>
      <c r="Q1166" t="str">
        <f>IF($A1166="","",IF(OR($E1166="INFRUCTUEUX",$E1166="ANNULE"),$A1166&amp;"|"&amp;(COUNTIFS($A$2:$A1166,$A1166,$E$2:$E1166,"INFRUCTUEUX")+COUNTIFS($A$2:$A1166,$A1166,$E$2:$E1166,"ANNULE")),""))</f>
        <v/>
      </c>
    </row>
    <row r="1167" spans="1:17" x14ac:dyDescent="0.25">
      <c r="A1167" t="str">
        <f>IF(ISBLANK('ENGAGEMENTS 2026'!C1168),"",IF('ENGAGEMENTS 2026'!C1168="DTSI","DCT",'ENGAGEMENTS 2026'!C1168))</f>
        <v/>
      </c>
      <c r="B1167" t="str">
        <f>IF(ISBLANK('ENGAGEMENTS 2026'!C1168),"",'ENGAGEMENTS 2026'!D1168)</f>
        <v/>
      </c>
      <c r="C1167" t="str">
        <f>IF(ISBLANK('ENGAGEMENTS 2026'!C1168),"",'ENGAGEMENTS 2026'!E1168)</f>
        <v/>
      </c>
      <c r="D1167" t="str">
        <f>IF(ISBLANK('ENGAGEMENTS 2026'!C1168),"",'ENGAGEMENTS 2026'!G1168)</f>
        <v/>
      </c>
      <c r="E1167" t="str">
        <f>IF(ISBLANK('ENGAGEMENTS 2026'!C1168),"",'ENGAGEMENTS 2026'!I1168)</f>
        <v/>
      </c>
      <c r="F1167" t="str">
        <f>IF(ISBLANK('ENGAGEMENTS 2026'!C1168),"",'ENGAGEMENTS 2026'!J1168)</f>
        <v/>
      </c>
      <c r="G1167" t="str">
        <f>IF(ISBLANK('ENGAGEMENTS 2026'!C1168),"",'ENGAGEMENTS 2026'!M1168)</f>
        <v/>
      </c>
      <c r="H1167" t="str">
        <f>IF(ISBLANK('ENGAGEMENTS 2026'!C1168),"",'ENGAGEMENTS 2026'!AF1168)</f>
        <v/>
      </c>
      <c r="I1167" t="str">
        <f>IF(ISBLANK('ENGAGEMENTS 2026'!C1168),"",'ENGAGEMENTS 2026'!H1168)</f>
        <v/>
      </c>
      <c r="J1167" s="72" t="str">
        <f>IF(ISBLANK('ENGAGEMENTS 2026'!C1168),"",IF(AND(OR($E1167="INFRUCTUEUX",$E1167="ANNULE"),$C1167="AOO-M"),'ENGAGEMENTS 2026'!P1168,IF($H1167="EN COURS DE PREENGAGEMENT",'ENGAGEMENTS 2026'!O1168,IF($H1167="PREENGAGE",IF($E1167="ATTRIBUE",'ENGAGEMENTS 2026'!AE1168,'ENGAGEMENTS 2026'!O1168),'ENGAGEMENTS 2026'!AE1168))))</f>
        <v/>
      </c>
      <c r="K1167" s="97" t="str">
        <f>IF(ISBLANK('ENGAGEMENTS 2026'!W1168),"",'ENGAGEMENTS 2026'!W1168)</f>
        <v/>
      </c>
      <c r="L1167" s="73" t="str">
        <f t="shared" ca="1" si="36"/>
        <v/>
      </c>
      <c r="M1167" t="str">
        <f t="shared" si="37"/>
        <v/>
      </c>
      <c r="N1167" t="str">
        <f>IF(ISBLANK('ENGAGEMENTS 2026'!C1168),"",'ENGAGEMENTS 2026'!L1168)</f>
        <v/>
      </c>
      <c r="O1167" t="str">
        <f>IF(ISBLANK('ENGAGEMENTS 2026'!C1168),"",'ENGAGEMENTS 2026'!M1168)</f>
        <v/>
      </c>
      <c r="P1167" t="str">
        <f>IF(ISBLANK('ENGAGEMENTS 2026'!C1168),"",'ENGAGEMENTS 2026'!K1168)</f>
        <v/>
      </c>
      <c r="Q1167" t="str">
        <f>IF($A1167="","",IF(OR($E1167="INFRUCTUEUX",$E1167="ANNULE"),$A1167&amp;"|"&amp;(COUNTIFS($A$2:$A1167,$A1167,$E$2:$E1167,"INFRUCTUEUX")+COUNTIFS($A$2:$A1167,$A1167,$E$2:$E1167,"ANNULE")),""))</f>
        <v/>
      </c>
    </row>
    <row r="1168" spans="1:17" x14ac:dyDescent="0.25">
      <c r="A1168" t="str">
        <f>IF(ISBLANK('ENGAGEMENTS 2026'!C1169),"",IF('ENGAGEMENTS 2026'!C1169="DTSI","DCT",'ENGAGEMENTS 2026'!C1169))</f>
        <v/>
      </c>
      <c r="B1168" t="str">
        <f>IF(ISBLANK('ENGAGEMENTS 2026'!C1169),"",'ENGAGEMENTS 2026'!D1169)</f>
        <v/>
      </c>
      <c r="C1168" t="str">
        <f>IF(ISBLANK('ENGAGEMENTS 2026'!C1169),"",'ENGAGEMENTS 2026'!E1169)</f>
        <v/>
      </c>
      <c r="D1168" t="str">
        <f>IF(ISBLANK('ENGAGEMENTS 2026'!C1169),"",'ENGAGEMENTS 2026'!G1169)</f>
        <v/>
      </c>
      <c r="E1168" t="str">
        <f>IF(ISBLANK('ENGAGEMENTS 2026'!C1169),"",'ENGAGEMENTS 2026'!I1169)</f>
        <v/>
      </c>
      <c r="F1168" t="str">
        <f>IF(ISBLANK('ENGAGEMENTS 2026'!C1169),"",'ENGAGEMENTS 2026'!J1169)</f>
        <v/>
      </c>
      <c r="G1168" t="str">
        <f>IF(ISBLANK('ENGAGEMENTS 2026'!C1169),"",'ENGAGEMENTS 2026'!M1169)</f>
        <v/>
      </c>
      <c r="H1168" t="str">
        <f>IF(ISBLANK('ENGAGEMENTS 2026'!C1169),"",'ENGAGEMENTS 2026'!AF1169)</f>
        <v/>
      </c>
      <c r="I1168" t="str">
        <f>IF(ISBLANK('ENGAGEMENTS 2026'!C1169),"",'ENGAGEMENTS 2026'!H1169)</f>
        <v/>
      </c>
      <c r="J1168" s="72" t="str">
        <f>IF(ISBLANK('ENGAGEMENTS 2026'!C1169),"",IF(AND(OR($E1168="INFRUCTUEUX",$E1168="ANNULE"),$C1168="AOO-M"),'ENGAGEMENTS 2026'!P1169,IF($H1168="EN COURS DE PREENGAGEMENT",'ENGAGEMENTS 2026'!O1169,IF($H1168="PREENGAGE",IF($E1168="ATTRIBUE",'ENGAGEMENTS 2026'!AE1169,'ENGAGEMENTS 2026'!O1169),'ENGAGEMENTS 2026'!AE1169))))</f>
        <v/>
      </c>
      <c r="K1168" s="97" t="str">
        <f>IF(ISBLANK('ENGAGEMENTS 2026'!W1169),"",'ENGAGEMENTS 2026'!W1169)</f>
        <v/>
      </c>
      <c r="L1168" s="73" t="str">
        <f t="shared" ca="1" si="36"/>
        <v/>
      </c>
      <c r="M1168" t="str">
        <f t="shared" si="37"/>
        <v/>
      </c>
      <c r="N1168" t="str">
        <f>IF(ISBLANK('ENGAGEMENTS 2026'!C1169),"",'ENGAGEMENTS 2026'!L1169)</f>
        <v/>
      </c>
      <c r="O1168" t="str">
        <f>IF(ISBLANK('ENGAGEMENTS 2026'!C1169),"",'ENGAGEMENTS 2026'!M1169)</f>
        <v/>
      </c>
      <c r="P1168" t="str">
        <f>IF(ISBLANK('ENGAGEMENTS 2026'!C1169),"",'ENGAGEMENTS 2026'!K1169)</f>
        <v/>
      </c>
      <c r="Q1168" t="str">
        <f>IF($A1168="","",IF(OR($E1168="INFRUCTUEUX",$E1168="ANNULE"),$A1168&amp;"|"&amp;(COUNTIFS($A$2:$A1168,$A1168,$E$2:$E1168,"INFRUCTUEUX")+COUNTIFS($A$2:$A1168,$A1168,$E$2:$E1168,"ANNULE")),""))</f>
        <v/>
      </c>
    </row>
    <row r="1169" spans="1:17" x14ac:dyDescent="0.25">
      <c r="A1169" t="str">
        <f>IF(ISBLANK('ENGAGEMENTS 2026'!C1170),"",IF('ENGAGEMENTS 2026'!C1170="DTSI","DCT",'ENGAGEMENTS 2026'!C1170))</f>
        <v/>
      </c>
      <c r="B1169" t="str">
        <f>IF(ISBLANK('ENGAGEMENTS 2026'!C1170),"",'ENGAGEMENTS 2026'!D1170)</f>
        <v/>
      </c>
      <c r="C1169" t="str">
        <f>IF(ISBLANK('ENGAGEMENTS 2026'!C1170),"",'ENGAGEMENTS 2026'!E1170)</f>
        <v/>
      </c>
      <c r="D1169" t="str">
        <f>IF(ISBLANK('ENGAGEMENTS 2026'!C1170),"",'ENGAGEMENTS 2026'!G1170)</f>
        <v/>
      </c>
      <c r="E1169" t="str">
        <f>IF(ISBLANK('ENGAGEMENTS 2026'!C1170),"",'ENGAGEMENTS 2026'!I1170)</f>
        <v/>
      </c>
      <c r="F1169" t="str">
        <f>IF(ISBLANK('ENGAGEMENTS 2026'!C1170),"",'ENGAGEMENTS 2026'!J1170)</f>
        <v/>
      </c>
      <c r="G1169" t="str">
        <f>IF(ISBLANK('ENGAGEMENTS 2026'!C1170),"",'ENGAGEMENTS 2026'!M1170)</f>
        <v/>
      </c>
      <c r="H1169" t="str">
        <f>IF(ISBLANK('ENGAGEMENTS 2026'!C1170),"",'ENGAGEMENTS 2026'!AF1170)</f>
        <v/>
      </c>
      <c r="I1169" t="str">
        <f>IF(ISBLANK('ENGAGEMENTS 2026'!C1170),"",'ENGAGEMENTS 2026'!H1170)</f>
        <v/>
      </c>
      <c r="J1169" s="72" t="str">
        <f>IF(ISBLANK('ENGAGEMENTS 2026'!C1170),"",IF(AND(OR($E1169="INFRUCTUEUX",$E1169="ANNULE"),$C1169="AOO-M"),'ENGAGEMENTS 2026'!P1170,IF($H1169="EN COURS DE PREENGAGEMENT",'ENGAGEMENTS 2026'!O1170,IF($H1169="PREENGAGE",IF($E1169="ATTRIBUE",'ENGAGEMENTS 2026'!AE1170,'ENGAGEMENTS 2026'!O1170),'ENGAGEMENTS 2026'!AE1170))))</f>
        <v/>
      </c>
      <c r="K1169" s="97" t="str">
        <f>IF(ISBLANK('ENGAGEMENTS 2026'!W1170),"",'ENGAGEMENTS 2026'!W1170)</f>
        <v/>
      </c>
      <c r="L1169" s="73" t="str">
        <f t="shared" ca="1" si="36"/>
        <v/>
      </c>
      <c r="M1169" t="str">
        <f t="shared" si="37"/>
        <v/>
      </c>
      <c r="N1169" t="str">
        <f>IF(ISBLANK('ENGAGEMENTS 2026'!C1170),"",'ENGAGEMENTS 2026'!L1170)</f>
        <v/>
      </c>
      <c r="O1169" t="str">
        <f>IF(ISBLANK('ENGAGEMENTS 2026'!C1170),"",'ENGAGEMENTS 2026'!M1170)</f>
        <v/>
      </c>
      <c r="P1169" t="str">
        <f>IF(ISBLANK('ENGAGEMENTS 2026'!C1170),"",'ENGAGEMENTS 2026'!K1170)</f>
        <v/>
      </c>
      <c r="Q1169" t="str">
        <f>IF($A1169="","",IF(OR($E1169="INFRUCTUEUX",$E1169="ANNULE"),$A1169&amp;"|"&amp;(COUNTIFS($A$2:$A1169,$A1169,$E$2:$E1169,"INFRUCTUEUX")+COUNTIFS($A$2:$A1169,$A1169,$E$2:$E1169,"ANNULE")),""))</f>
        <v/>
      </c>
    </row>
    <row r="1170" spans="1:17" x14ac:dyDescent="0.25">
      <c r="A1170" t="str">
        <f>IF(ISBLANK('ENGAGEMENTS 2026'!C1171),"",IF('ENGAGEMENTS 2026'!C1171="DTSI","DCT",'ENGAGEMENTS 2026'!C1171))</f>
        <v/>
      </c>
      <c r="B1170" t="str">
        <f>IF(ISBLANK('ENGAGEMENTS 2026'!C1171),"",'ENGAGEMENTS 2026'!D1171)</f>
        <v/>
      </c>
      <c r="C1170" t="str">
        <f>IF(ISBLANK('ENGAGEMENTS 2026'!C1171),"",'ENGAGEMENTS 2026'!E1171)</f>
        <v/>
      </c>
      <c r="D1170" t="str">
        <f>IF(ISBLANK('ENGAGEMENTS 2026'!C1171),"",'ENGAGEMENTS 2026'!G1171)</f>
        <v/>
      </c>
      <c r="E1170" t="str">
        <f>IF(ISBLANK('ENGAGEMENTS 2026'!C1171),"",'ENGAGEMENTS 2026'!I1171)</f>
        <v/>
      </c>
      <c r="F1170" t="str">
        <f>IF(ISBLANK('ENGAGEMENTS 2026'!C1171),"",'ENGAGEMENTS 2026'!J1171)</f>
        <v/>
      </c>
      <c r="G1170" t="str">
        <f>IF(ISBLANK('ENGAGEMENTS 2026'!C1171),"",'ENGAGEMENTS 2026'!M1171)</f>
        <v/>
      </c>
      <c r="H1170" t="str">
        <f>IF(ISBLANK('ENGAGEMENTS 2026'!C1171),"",'ENGAGEMENTS 2026'!AF1171)</f>
        <v/>
      </c>
      <c r="I1170" t="str">
        <f>IF(ISBLANK('ENGAGEMENTS 2026'!C1171),"",'ENGAGEMENTS 2026'!H1171)</f>
        <v/>
      </c>
      <c r="J1170" s="72" t="str">
        <f>IF(ISBLANK('ENGAGEMENTS 2026'!C1171),"",IF(AND(OR($E1170="INFRUCTUEUX",$E1170="ANNULE"),$C1170="AOO-M"),'ENGAGEMENTS 2026'!P1171,IF($H1170="EN COURS DE PREENGAGEMENT",'ENGAGEMENTS 2026'!O1171,IF($H1170="PREENGAGE",IF($E1170="ATTRIBUE",'ENGAGEMENTS 2026'!AE1171,'ENGAGEMENTS 2026'!O1171),'ENGAGEMENTS 2026'!AE1171))))</f>
        <v/>
      </c>
      <c r="K1170" s="97" t="str">
        <f>IF(ISBLANK('ENGAGEMENTS 2026'!W1171),"",'ENGAGEMENTS 2026'!W1171)</f>
        <v/>
      </c>
      <c r="L1170" s="73" t="str">
        <f t="shared" ca="1" si="36"/>
        <v/>
      </c>
      <c r="M1170" t="str">
        <f t="shared" si="37"/>
        <v/>
      </c>
      <c r="N1170" t="str">
        <f>IF(ISBLANK('ENGAGEMENTS 2026'!C1171),"",'ENGAGEMENTS 2026'!L1171)</f>
        <v/>
      </c>
      <c r="O1170" t="str">
        <f>IF(ISBLANK('ENGAGEMENTS 2026'!C1171),"",'ENGAGEMENTS 2026'!M1171)</f>
        <v/>
      </c>
      <c r="P1170" t="str">
        <f>IF(ISBLANK('ENGAGEMENTS 2026'!C1171),"",'ENGAGEMENTS 2026'!K1171)</f>
        <v/>
      </c>
      <c r="Q1170" t="str">
        <f>IF($A1170="","",IF(OR($E1170="INFRUCTUEUX",$E1170="ANNULE"),$A1170&amp;"|"&amp;(COUNTIFS($A$2:$A1170,$A1170,$E$2:$E1170,"INFRUCTUEUX")+COUNTIFS($A$2:$A1170,$A1170,$E$2:$E1170,"ANNULE")),""))</f>
        <v/>
      </c>
    </row>
    <row r="1171" spans="1:17" x14ac:dyDescent="0.25">
      <c r="A1171" t="str">
        <f>IF(ISBLANK('ENGAGEMENTS 2026'!C1172),"",IF('ENGAGEMENTS 2026'!C1172="DTSI","DCT",'ENGAGEMENTS 2026'!C1172))</f>
        <v/>
      </c>
      <c r="B1171" t="str">
        <f>IF(ISBLANK('ENGAGEMENTS 2026'!C1172),"",'ENGAGEMENTS 2026'!D1172)</f>
        <v/>
      </c>
      <c r="C1171" t="str">
        <f>IF(ISBLANK('ENGAGEMENTS 2026'!C1172),"",'ENGAGEMENTS 2026'!E1172)</f>
        <v/>
      </c>
      <c r="D1171" t="str">
        <f>IF(ISBLANK('ENGAGEMENTS 2026'!C1172),"",'ENGAGEMENTS 2026'!G1172)</f>
        <v/>
      </c>
      <c r="E1171" t="str">
        <f>IF(ISBLANK('ENGAGEMENTS 2026'!C1172),"",'ENGAGEMENTS 2026'!I1172)</f>
        <v/>
      </c>
      <c r="F1171" t="str">
        <f>IF(ISBLANK('ENGAGEMENTS 2026'!C1172),"",'ENGAGEMENTS 2026'!J1172)</f>
        <v/>
      </c>
      <c r="G1171" t="str">
        <f>IF(ISBLANK('ENGAGEMENTS 2026'!C1172),"",'ENGAGEMENTS 2026'!M1172)</f>
        <v/>
      </c>
      <c r="H1171" t="str">
        <f>IF(ISBLANK('ENGAGEMENTS 2026'!C1172),"",'ENGAGEMENTS 2026'!AF1172)</f>
        <v/>
      </c>
      <c r="I1171" t="str">
        <f>IF(ISBLANK('ENGAGEMENTS 2026'!C1172),"",'ENGAGEMENTS 2026'!H1172)</f>
        <v/>
      </c>
      <c r="J1171" s="72" t="str">
        <f>IF(ISBLANK('ENGAGEMENTS 2026'!C1172),"",IF(AND(OR($E1171="INFRUCTUEUX",$E1171="ANNULE"),$C1171="AOO-M"),'ENGAGEMENTS 2026'!P1172,IF($H1171="EN COURS DE PREENGAGEMENT",'ENGAGEMENTS 2026'!O1172,IF($H1171="PREENGAGE",IF($E1171="ATTRIBUE",'ENGAGEMENTS 2026'!AE1172,'ENGAGEMENTS 2026'!O1172),'ENGAGEMENTS 2026'!AE1172))))</f>
        <v/>
      </c>
      <c r="K1171" s="97" t="str">
        <f>IF(ISBLANK('ENGAGEMENTS 2026'!W1172),"",'ENGAGEMENTS 2026'!W1172)</f>
        <v/>
      </c>
      <c r="L1171" s="73" t="str">
        <f t="shared" ca="1" si="36"/>
        <v/>
      </c>
      <c r="M1171" t="str">
        <f t="shared" si="37"/>
        <v/>
      </c>
      <c r="N1171" t="str">
        <f>IF(ISBLANK('ENGAGEMENTS 2026'!C1172),"",'ENGAGEMENTS 2026'!L1172)</f>
        <v/>
      </c>
      <c r="O1171" t="str">
        <f>IF(ISBLANK('ENGAGEMENTS 2026'!C1172),"",'ENGAGEMENTS 2026'!M1172)</f>
        <v/>
      </c>
      <c r="P1171" t="str">
        <f>IF(ISBLANK('ENGAGEMENTS 2026'!C1172),"",'ENGAGEMENTS 2026'!K1172)</f>
        <v/>
      </c>
      <c r="Q1171" t="str">
        <f>IF($A1171="","",IF(OR($E1171="INFRUCTUEUX",$E1171="ANNULE"),$A1171&amp;"|"&amp;(COUNTIFS($A$2:$A1171,$A1171,$E$2:$E1171,"INFRUCTUEUX")+COUNTIFS($A$2:$A1171,$A1171,$E$2:$E1171,"ANNULE")),""))</f>
        <v/>
      </c>
    </row>
    <row r="1172" spans="1:17" x14ac:dyDescent="0.25">
      <c r="A1172" t="str">
        <f>IF(ISBLANK('ENGAGEMENTS 2026'!C1173),"",IF('ENGAGEMENTS 2026'!C1173="DTSI","DCT",'ENGAGEMENTS 2026'!C1173))</f>
        <v/>
      </c>
      <c r="B1172" t="str">
        <f>IF(ISBLANK('ENGAGEMENTS 2026'!C1173),"",'ENGAGEMENTS 2026'!D1173)</f>
        <v/>
      </c>
      <c r="C1172" t="str">
        <f>IF(ISBLANK('ENGAGEMENTS 2026'!C1173),"",'ENGAGEMENTS 2026'!E1173)</f>
        <v/>
      </c>
      <c r="D1172" t="str">
        <f>IF(ISBLANK('ENGAGEMENTS 2026'!C1173),"",'ENGAGEMENTS 2026'!G1173)</f>
        <v/>
      </c>
      <c r="E1172" t="str">
        <f>IF(ISBLANK('ENGAGEMENTS 2026'!C1173),"",'ENGAGEMENTS 2026'!I1173)</f>
        <v/>
      </c>
      <c r="F1172" t="str">
        <f>IF(ISBLANK('ENGAGEMENTS 2026'!C1173),"",'ENGAGEMENTS 2026'!J1173)</f>
        <v/>
      </c>
      <c r="G1172" t="str">
        <f>IF(ISBLANK('ENGAGEMENTS 2026'!C1173),"",'ENGAGEMENTS 2026'!M1173)</f>
        <v/>
      </c>
      <c r="H1172" t="str">
        <f>IF(ISBLANK('ENGAGEMENTS 2026'!C1173),"",'ENGAGEMENTS 2026'!AF1173)</f>
        <v/>
      </c>
      <c r="I1172" t="str">
        <f>IF(ISBLANK('ENGAGEMENTS 2026'!C1173),"",'ENGAGEMENTS 2026'!H1173)</f>
        <v/>
      </c>
      <c r="J1172" s="72" t="str">
        <f>IF(ISBLANK('ENGAGEMENTS 2026'!C1173),"",IF(AND(OR($E1172="INFRUCTUEUX",$E1172="ANNULE"),$C1172="AOO-M"),'ENGAGEMENTS 2026'!P1173,IF($H1172="EN COURS DE PREENGAGEMENT",'ENGAGEMENTS 2026'!O1173,IF($H1172="PREENGAGE",IF($E1172="ATTRIBUE",'ENGAGEMENTS 2026'!AE1173,'ENGAGEMENTS 2026'!O1173),'ENGAGEMENTS 2026'!AE1173))))</f>
        <v/>
      </c>
      <c r="K1172" s="97" t="str">
        <f>IF(ISBLANK('ENGAGEMENTS 2026'!W1173),"",'ENGAGEMENTS 2026'!W1173)</f>
        <v/>
      </c>
      <c r="L1172" s="73" t="str">
        <f t="shared" ca="1" si="36"/>
        <v/>
      </c>
      <c r="M1172" t="str">
        <f t="shared" si="37"/>
        <v/>
      </c>
      <c r="N1172" t="str">
        <f>IF(ISBLANK('ENGAGEMENTS 2026'!C1173),"",'ENGAGEMENTS 2026'!L1173)</f>
        <v/>
      </c>
      <c r="O1172" t="str">
        <f>IF(ISBLANK('ENGAGEMENTS 2026'!C1173),"",'ENGAGEMENTS 2026'!M1173)</f>
        <v/>
      </c>
      <c r="P1172" t="str">
        <f>IF(ISBLANK('ENGAGEMENTS 2026'!C1173),"",'ENGAGEMENTS 2026'!K1173)</f>
        <v/>
      </c>
      <c r="Q1172" t="str">
        <f>IF($A1172="","",IF(OR($E1172="INFRUCTUEUX",$E1172="ANNULE"),$A1172&amp;"|"&amp;(COUNTIFS($A$2:$A1172,$A1172,$E$2:$E1172,"INFRUCTUEUX")+COUNTIFS($A$2:$A1172,$A1172,$E$2:$E1172,"ANNULE")),""))</f>
        <v/>
      </c>
    </row>
    <row r="1173" spans="1:17" x14ac:dyDescent="0.25">
      <c r="A1173" t="str">
        <f>IF(ISBLANK('ENGAGEMENTS 2026'!C1174),"",IF('ENGAGEMENTS 2026'!C1174="DTSI","DCT",'ENGAGEMENTS 2026'!C1174))</f>
        <v/>
      </c>
      <c r="B1173" t="str">
        <f>IF(ISBLANK('ENGAGEMENTS 2026'!C1174),"",'ENGAGEMENTS 2026'!D1174)</f>
        <v/>
      </c>
      <c r="C1173" t="str">
        <f>IF(ISBLANK('ENGAGEMENTS 2026'!C1174),"",'ENGAGEMENTS 2026'!E1174)</f>
        <v/>
      </c>
      <c r="D1173" t="str">
        <f>IF(ISBLANK('ENGAGEMENTS 2026'!C1174),"",'ENGAGEMENTS 2026'!G1174)</f>
        <v/>
      </c>
      <c r="E1173" t="str">
        <f>IF(ISBLANK('ENGAGEMENTS 2026'!C1174),"",'ENGAGEMENTS 2026'!I1174)</f>
        <v/>
      </c>
      <c r="F1173" t="str">
        <f>IF(ISBLANK('ENGAGEMENTS 2026'!C1174),"",'ENGAGEMENTS 2026'!J1174)</f>
        <v/>
      </c>
      <c r="G1173" t="str">
        <f>IF(ISBLANK('ENGAGEMENTS 2026'!C1174),"",'ENGAGEMENTS 2026'!M1174)</f>
        <v/>
      </c>
      <c r="H1173" t="str">
        <f>IF(ISBLANK('ENGAGEMENTS 2026'!C1174),"",'ENGAGEMENTS 2026'!AF1174)</f>
        <v/>
      </c>
      <c r="I1173" t="str">
        <f>IF(ISBLANK('ENGAGEMENTS 2026'!C1174),"",'ENGAGEMENTS 2026'!H1174)</f>
        <v/>
      </c>
      <c r="J1173" s="72" t="str">
        <f>IF(ISBLANK('ENGAGEMENTS 2026'!C1174),"",IF(AND(OR($E1173="INFRUCTUEUX",$E1173="ANNULE"),$C1173="AOO-M"),'ENGAGEMENTS 2026'!P1174,IF($H1173="EN COURS DE PREENGAGEMENT",'ENGAGEMENTS 2026'!O1174,IF($H1173="PREENGAGE",IF($E1173="ATTRIBUE",'ENGAGEMENTS 2026'!AE1174,'ENGAGEMENTS 2026'!O1174),'ENGAGEMENTS 2026'!AE1174))))</f>
        <v/>
      </c>
      <c r="K1173" s="97" t="str">
        <f>IF(ISBLANK('ENGAGEMENTS 2026'!W1174),"",'ENGAGEMENTS 2026'!W1174)</f>
        <v/>
      </c>
      <c r="L1173" s="73" t="str">
        <f t="shared" ca="1" si="36"/>
        <v/>
      </c>
      <c r="M1173" t="str">
        <f t="shared" si="37"/>
        <v/>
      </c>
      <c r="N1173" t="str">
        <f>IF(ISBLANK('ENGAGEMENTS 2026'!C1174),"",'ENGAGEMENTS 2026'!L1174)</f>
        <v/>
      </c>
      <c r="O1173" t="str">
        <f>IF(ISBLANK('ENGAGEMENTS 2026'!C1174),"",'ENGAGEMENTS 2026'!M1174)</f>
        <v/>
      </c>
      <c r="P1173" t="str">
        <f>IF(ISBLANK('ENGAGEMENTS 2026'!C1174),"",'ENGAGEMENTS 2026'!K1174)</f>
        <v/>
      </c>
      <c r="Q1173" t="str">
        <f>IF($A1173="","",IF(OR($E1173="INFRUCTUEUX",$E1173="ANNULE"),$A1173&amp;"|"&amp;(COUNTIFS($A$2:$A1173,$A1173,$E$2:$E1173,"INFRUCTUEUX")+COUNTIFS($A$2:$A1173,$A1173,$E$2:$E1173,"ANNULE")),""))</f>
        <v/>
      </c>
    </row>
    <row r="1174" spans="1:17" x14ac:dyDescent="0.25">
      <c r="A1174" t="str">
        <f>IF(ISBLANK('ENGAGEMENTS 2026'!C1175),"",IF('ENGAGEMENTS 2026'!C1175="DTSI","DCT",'ENGAGEMENTS 2026'!C1175))</f>
        <v/>
      </c>
      <c r="B1174" t="str">
        <f>IF(ISBLANK('ENGAGEMENTS 2026'!C1175),"",'ENGAGEMENTS 2026'!D1175)</f>
        <v/>
      </c>
      <c r="C1174" t="str">
        <f>IF(ISBLANK('ENGAGEMENTS 2026'!C1175),"",'ENGAGEMENTS 2026'!E1175)</f>
        <v/>
      </c>
      <c r="D1174" t="str">
        <f>IF(ISBLANK('ENGAGEMENTS 2026'!C1175),"",'ENGAGEMENTS 2026'!G1175)</f>
        <v/>
      </c>
      <c r="E1174" t="str">
        <f>IF(ISBLANK('ENGAGEMENTS 2026'!C1175),"",'ENGAGEMENTS 2026'!I1175)</f>
        <v/>
      </c>
      <c r="F1174" t="str">
        <f>IF(ISBLANK('ENGAGEMENTS 2026'!C1175),"",'ENGAGEMENTS 2026'!J1175)</f>
        <v/>
      </c>
      <c r="G1174" t="str">
        <f>IF(ISBLANK('ENGAGEMENTS 2026'!C1175),"",'ENGAGEMENTS 2026'!M1175)</f>
        <v/>
      </c>
      <c r="H1174" t="str">
        <f>IF(ISBLANK('ENGAGEMENTS 2026'!C1175),"",'ENGAGEMENTS 2026'!AF1175)</f>
        <v/>
      </c>
      <c r="I1174" t="str">
        <f>IF(ISBLANK('ENGAGEMENTS 2026'!C1175),"",'ENGAGEMENTS 2026'!H1175)</f>
        <v/>
      </c>
      <c r="J1174" s="72" t="str">
        <f>IF(ISBLANK('ENGAGEMENTS 2026'!C1175),"",IF(AND(OR($E1174="INFRUCTUEUX",$E1174="ANNULE"),$C1174="AOO-M"),'ENGAGEMENTS 2026'!P1175,IF($H1174="EN COURS DE PREENGAGEMENT",'ENGAGEMENTS 2026'!O1175,IF($H1174="PREENGAGE",IF($E1174="ATTRIBUE",'ENGAGEMENTS 2026'!AE1175,'ENGAGEMENTS 2026'!O1175),'ENGAGEMENTS 2026'!AE1175))))</f>
        <v/>
      </c>
      <c r="K1174" s="97" t="str">
        <f>IF(ISBLANK('ENGAGEMENTS 2026'!W1175),"",'ENGAGEMENTS 2026'!W1175)</f>
        <v/>
      </c>
      <c r="L1174" s="73" t="str">
        <f t="shared" ca="1" si="36"/>
        <v/>
      </c>
      <c r="M1174" t="str">
        <f t="shared" si="37"/>
        <v/>
      </c>
      <c r="N1174" t="str">
        <f>IF(ISBLANK('ENGAGEMENTS 2026'!C1175),"",'ENGAGEMENTS 2026'!L1175)</f>
        <v/>
      </c>
      <c r="O1174" t="str">
        <f>IF(ISBLANK('ENGAGEMENTS 2026'!C1175),"",'ENGAGEMENTS 2026'!M1175)</f>
        <v/>
      </c>
      <c r="P1174" t="str">
        <f>IF(ISBLANK('ENGAGEMENTS 2026'!C1175),"",'ENGAGEMENTS 2026'!K1175)</f>
        <v/>
      </c>
      <c r="Q1174" t="str">
        <f>IF($A1174="","",IF(OR($E1174="INFRUCTUEUX",$E1174="ANNULE"),$A1174&amp;"|"&amp;(COUNTIFS($A$2:$A1174,$A1174,$E$2:$E1174,"INFRUCTUEUX")+COUNTIFS($A$2:$A1174,$A1174,$E$2:$E1174,"ANNULE")),""))</f>
        <v/>
      </c>
    </row>
    <row r="1175" spans="1:17" x14ac:dyDescent="0.25">
      <c r="A1175" t="str">
        <f>IF(ISBLANK('ENGAGEMENTS 2026'!C1176),"",IF('ENGAGEMENTS 2026'!C1176="DTSI","DCT",'ENGAGEMENTS 2026'!C1176))</f>
        <v/>
      </c>
      <c r="B1175" t="str">
        <f>IF(ISBLANK('ENGAGEMENTS 2026'!C1176),"",'ENGAGEMENTS 2026'!D1176)</f>
        <v/>
      </c>
      <c r="C1175" t="str">
        <f>IF(ISBLANK('ENGAGEMENTS 2026'!C1176),"",'ENGAGEMENTS 2026'!E1176)</f>
        <v/>
      </c>
      <c r="D1175" t="str">
        <f>IF(ISBLANK('ENGAGEMENTS 2026'!C1176),"",'ENGAGEMENTS 2026'!G1176)</f>
        <v/>
      </c>
      <c r="E1175" t="str">
        <f>IF(ISBLANK('ENGAGEMENTS 2026'!C1176),"",'ENGAGEMENTS 2026'!I1176)</f>
        <v/>
      </c>
      <c r="F1175" t="str">
        <f>IF(ISBLANK('ENGAGEMENTS 2026'!C1176),"",'ENGAGEMENTS 2026'!J1176)</f>
        <v/>
      </c>
      <c r="G1175" t="str">
        <f>IF(ISBLANK('ENGAGEMENTS 2026'!C1176),"",'ENGAGEMENTS 2026'!M1176)</f>
        <v/>
      </c>
      <c r="H1175" t="str">
        <f>IF(ISBLANK('ENGAGEMENTS 2026'!C1176),"",'ENGAGEMENTS 2026'!AF1176)</f>
        <v/>
      </c>
      <c r="I1175" t="str">
        <f>IF(ISBLANK('ENGAGEMENTS 2026'!C1176),"",'ENGAGEMENTS 2026'!H1176)</f>
        <v/>
      </c>
      <c r="J1175" s="72" t="str">
        <f>IF(ISBLANK('ENGAGEMENTS 2026'!C1176),"",IF(AND(OR($E1175="INFRUCTUEUX",$E1175="ANNULE"),$C1175="AOO-M"),'ENGAGEMENTS 2026'!P1176,IF($H1175="EN COURS DE PREENGAGEMENT",'ENGAGEMENTS 2026'!O1176,IF($H1175="PREENGAGE",IF($E1175="ATTRIBUE",'ENGAGEMENTS 2026'!AE1176,'ENGAGEMENTS 2026'!O1176),'ENGAGEMENTS 2026'!AE1176))))</f>
        <v/>
      </c>
      <c r="K1175" s="97" t="str">
        <f>IF(ISBLANK('ENGAGEMENTS 2026'!W1176),"",'ENGAGEMENTS 2026'!W1176)</f>
        <v/>
      </c>
      <c r="L1175" s="73" t="str">
        <f t="shared" ca="1" si="36"/>
        <v/>
      </c>
      <c r="M1175" t="str">
        <f t="shared" si="37"/>
        <v/>
      </c>
      <c r="N1175" t="str">
        <f>IF(ISBLANK('ENGAGEMENTS 2026'!C1176),"",'ENGAGEMENTS 2026'!L1176)</f>
        <v/>
      </c>
      <c r="O1175" t="str">
        <f>IF(ISBLANK('ENGAGEMENTS 2026'!C1176),"",'ENGAGEMENTS 2026'!M1176)</f>
        <v/>
      </c>
      <c r="P1175" t="str">
        <f>IF(ISBLANK('ENGAGEMENTS 2026'!C1176),"",'ENGAGEMENTS 2026'!K1176)</f>
        <v/>
      </c>
      <c r="Q1175" t="str">
        <f>IF($A1175="","",IF(OR($E1175="INFRUCTUEUX",$E1175="ANNULE"),$A1175&amp;"|"&amp;(COUNTIFS($A$2:$A1175,$A1175,$E$2:$E1175,"INFRUCTUEUX")+COUNTIFS($A$2:$A1175,$A1175,$E$2:$E1175,"ANNULE")),""))</f>
        <v/>
      </c>
    </row>
    <row r="1176" spans="1:17" x14ac:dyDescent="0.25">
      <c r="A1176" t="str">
        <f>IF(ISBLANK('ENGAGEMENTS 2026'!C1177),"",IF('ENGAGEMENTS 2026'!C1177="DTSI","DCT",'ENGAGEMENTS 2026'!C1177))</f>
        <v/>
      </c>
      <c r="B1176" t="str">
        <f>IF(ISBLANK('ENGAGEMENTS 2026'!C1177),"",'ENGAGEMENTS 2026'!D1177)</f>
        <v/>
      </c>
      <c r="C1176" t="str">
        <f>IF(ISBLANK('ENGAGEMENTS 2026'!C1177),"",'ENGAGEMENTS 2026'!E1177)</f>
        <v/>
      </c>
      <c r="D1176" t="str">
        <f>IF(ISBLANK('ENGAGEMENTS 2026'!C1177),"",'ENGAGEMENTS 2026'!G1177)</f>
        <v/>
      </c>
      <c r="E1176" t="str">
        <f>IF(ISBLANK('ENGAGEMENTS 2026'!C1177),"",'ENGAGEMENTS 2026'!I1177)</f>
        <v/>
      </c>
      <c r="F1176" t="str">
        <f>IF(ISBLANK('ENGAGEMENTS 2026'!C1177),"",'ENGAGEMENTS 2026'!J1177)</f>
        <v/>
      </c>
      <c r="G1176" t="str">
        <f>IF(ISBLANK('ENGAGEMENTS 2026'!C1177),"",'ENGAGEMENTS 2026'!M1177)</f>
        <v/>
      </c>
      <c r="H1176" t="str">
        <f>IF(ISBLANK('ENGAGEMENTS 2026'!C1177),"",'ENGAGEMENTS 2026'!AF1177)</f>
        <v/>
      </c>
      <c r="I1176" t="str">
        <f>IF(ISBLANK('ENGAGEMENTS 2026'!C1177),"",'ENGAGEMENTS 2026'!H1177)</f>
        <v/>
      </c>
      <c r="J1176" s="72" t="str">
        <f>IF(ISBLANK('ENGAGEMENTS 2026'!C1177),"",IF(AND(OR($E1176="INFRUCTUEUX",$E1176="ANNULE"),$C1176="AOO-M"),'ENGAGEMENTS 2026'!P1177,IF($H1176="EN COURS DE PREENGAGEMENT",'ENGAGEMENTS 2026'!O1177,IF($H1176="PREENGAGE",IF($E1176="ATTRIBUE",'ENGAGEMENTS 2026'!AE1177,'ENGAGEMENTS 2026'!O1177),'ENGAGEMENTS 2026'!AE1177))))</f>
        <v/>
      </c>
      <c r="K1176" s="97" t="str">
        <f>IF(ISBLANK('ENGAGEMENTS 2026'!W1177),"",'ENGAGEMENTS 2026'!W1177)</f>
        <v/>
      </c>
      <c r="L1176" s="73" t="str">
        <f t="shared" ca="1" si="36"/>
        <v/>
      </c>
      <c r="M1176" t="str">
        <f t="shared" si="37"/>
        <v/>
      </c>
      <c r="N1176" t="str">
        <f>IF(ISBLANK('ENGAGEMENTS 2026'!C1177),"",'ENGAGEMENTS 2026'!L1177)</f>
        <v/>
      </c>
      <c r="O1176" t="str">
        <f>IF(ISBLANK('ENGAGEMENTS 2026'!C1177),"",'ENGAGEMENTS 2026'!M1177)</f>
        <v/>
      </c>
      <c r="P1176" t="str">
        <f>IF(ISBLANK('ENGAGEMENTS 2026'!C1177),"",'ENGAGEMENTS 2026'!K1177)</f>
        <v/>
      </c>
      <c r="Q1176" t="str">
        <f>IF($A1176="","",IF(OR($E1176="INFRUCTUEUX",$E1176="ANNULE"),$A1176&amp;"|"&amp;(COUNTIFS($A$2:$A1176,$A1176,$E$2:$E1176,"INFRUCTUEUX")+COUNTIFS($A$2:$A1176,$A1176,$E$2:$E1176,"ANNULE")),""))</f>
        <v/>
      </c>
    </row>
    <row r="1177" spans="1:17" x14ac:dyDescent="0.25">
      <c r="A1177" t="str">
        <f>IF(ISBLANK('ENGAGEMENTS 2026'!C1178),"",IF('ENGAGEMENTS 2026'!C1178="DTSI","DCT",'ENGAGEMENTS 2026'!C1178))</f>
        <v/>
      </c>
      <c r="B1177" t="str">
        <f>IF(ISBLANK('ENGAGEMENTS 2026'!C1178),"",'ENGAGEMENTS 2026'!D1178)</f>
        <v/>
      </c>
      <c r="C1177" t="str">
        <f>IF(ISBLANK('ENGAGEMENTS 2026'!C1178),"",'ENGAGEMENTS 2026'!E1178)</f>
        <v/>
      </c>
      <c r="D1177" t="str">
        <f>IF(ISBLANK('ENGAGEMENTS 2026'!C1178),"",'ENGAGEMENTS 2026'!G1178)</f>
        <v/>
      </c>
      <c r="E1177" t="str">
        <f>IF(ISBLANK('ENGAGEMENTS 2026'!C1178),"",'ENGAGEMENTS 2026'!I1178)</f>
        <v/>
      </c>
      <c r="F1177" t="str">
        <f>IF(ISBLANK('ENGAGEMENTS 2026'!C1178),"",'ENGAGEMENTS 2026'!J1178)</f>
        <v/>
      </c>
      <c r="G1177" t="str">
        <f>IF(ISBLANK('ENGAGEMENTS 2026'!C1178),"",'ENGAGEMENTS 2026'!M1178)</f>
        <v/>
      </c>
      <c r="H1177" t="str">
        <f>IF(ISBLANK('ENGAGEMENTS 2026'!C1178),"",'ENGAGEMENTS 2026'!AF1178)</f>
        <v/>
      </c>
      <c r="I1177" t="str">
        <f>IF(ISBLANK('ENGAGEMENTS 2026'!C1178),"",'ENGAGEMENTS 2026'!H1178)</f>
        <v/>
      </c>
      <c r="J1177" s="72" t="str">
        <f>IF(ISBLANK('ENGAGEMENTS 2026'!C1178),"",IF(AND(OR($E1177="INFRUCTUEUX",$E1177="ANNULE"),$C1177="AOO-M"),'ENGAGEMENTS 2026'!P1178,IF($H1177="EN COURS DE PREENGAGEMENT",'ENGAGEMENTS 2026'!O1178,IF($H1177="PREENGAGE",IF($E1177="ATTRIBUE",'ENGAGEMENTS 2026'!AE1178,'ENGAGEMENTS 2026'!O1178),'ENGAGEMENTS 2026'!AE1178))))</f>
        <v/>
      </c>
      <c r="K1177" s="97" t="str">
        <f>IF(ISBLANK('ENGAGEMENTS 2026'!W1178),"",'ENGAGEMENTS 2026'!W1178)</f>
        <v/>
      </c>
      <c r="L1177" s="73" t="str">
        <f t="shared" ca="1" si="36"/>
        <v/>
      </c>
      <c r="M1177" t="str">
        <f t="shared" si="37"/>
        <v/>
      </c>
      <c r="N1177" t="str">
        <f>IF(ISBLANK('ENGAGEMENTS 2026'!C1178),"",'ENGAGEMENTS 2026'!L1178)</f>
        <v/>
      </c>
      <c r="O1177" t="str">
        <f>IF(ISBLANK('ENGAGEMENTS 2026'!C1178),"",'ENGAGEMENTS 2026'!M1178)</f>
        <v/>
      </c>
      <c r="P1177" t="str">
        <f>IF(ISBLANK('ENGAGEMENTS 2026'!C1178),"",'ENGAGEMENTS 2026'!K1178)</f>
        <v/>
      </c>
      <c r="Q1177" t="str">
        <f>IF($A1177="","",IF(OR($E1177="INFRUCTUEUX",$E1177="ANNULE"),$A1177&amp;"|"&amp;(COUNTIFS($A$2:$A1177,$A1177,$E$2:$E1177,"INFRUCTUEUX")+COUNTIFS($A$2:$A1177,$A1177,$E$2:$E1177,"ANNULE")),""))</f>
        <v/>
      </c>
    </row>
    <row r="1178" spans="1:17" x14ac:dyDescent="0.25">
      <c r="A1178" t="str">
        <f>IF(ISBLANK('ENGAGEMENTS 2026'!C1179),"",IF('ENGAGEMENTS 2026'!C1179="DTSI","DCT",'ENGAGEMENTS 2026'!C1179))</f>
        <v/>
      </c>
      <c r="B1178" t="str">
        <f>IF(ISBLANK('ENGAGEMENTS 2026'!C1179),"",'ENGAGEMENTS 2026'!D1179)</f>
        <v/>
      </c>
      <c r="C1178" t="str">
        <f>IF(ISBLANK('ENGAGEMENTS 2026'!C1179),"",'ENGAGEMENTS 2026'!E1179)</f>
        <v/>
      </c>
      <c r="D1178" t="str">
        <f>IF(ISBLANK('ENGAGEMENTS 2026'!C1179),"",'ENGAGEMENTS 2026'!G1179)</f>
        <v/>
      </c>
      <c r="E1178" t="str">
        <f>IF(ISBLANK('ENGAGEMENTS 2026'!C1179),"",'ENGAGEMENTS 2026'!I1179)</f>
        <v/>
      </c>
      <c r="F1178" t="str">
        <f>IF(ISBLANK('ENGAGEMENTS 2026'!C1179),"",'ENGAGEMENTS 2026'!J1179)</f>
        <v/>
      </c>
      <c r="G1178" t="str">
        <f>IF(ISBLANK('ENGAGEMENTS 2026'!C1179),"",'ENGAGEMENTS 2026'!M1179)</f>
        <v/>
      </c>
      <c r="H1178" t="str">
        <f>IF(ISBLANK('ENGAGEMENTS 2026'!C1179),"",'ENGAGEMENTS 2026'!AF1179)</f>
        <v/>
      </c>
      <c r="I1178" t="str">
        <f>IF(ISBLANK('ENGAGEMENTS 2026'!C1179),"",'ENGAGEMENTS 2026'!H1179)</f>
        <v/>
      </c>
      <c r="J1178" s="72" t="str">
        <f>IF(ISBLANK('ENGAGEMENTS 2026'!C1179),"",IF(AND(OR($E1178="INFRUCTUEUX",$E1178="ANNULE"),$C1178="AOO-M"),'ENGAGEMENTS 2026'!P1179,IF($H1178="EN COURS DE PREENGAGEMENT",'ENGAGEMENTS 2026'!O1179,IF($H1178="PREENGAGE",IF($E1178="ATTRIBUE",'ENGAGEMENTS 2026'!AE1179,'ENGAGEMENTS 2026'!O1179),'ENGAGEMENTS 2026'!AE1179))))</f>
        <v/>
      </c>
      <c r="K1178" s="97" t="str">
        <f>IF(ISBLANK('ENGAGEMENTS 2026'!W1179),"",'ENGAGEMENTS 2026'!W1179)</f>
        <v/>
      </c>
      <c r="L1178" s="73" t="str">
        <f t="shared" ca="1" si="36"/>
        <v/>
      </c>
      <c r="M1178" t="str">
        <f t="shared" si="37"/>
        <v/>
      </c>
      <c r="N1178" t="str">
        <f>IF(ISBLANK('ENGAGEMENTS 2026'!C1179),"",'ENGAGEMENTS 2026'!L1179)</f>
        <v/>
      </c>
      <c r="O1178" t="str">
        <f>IF(ISBLANK('ENGAGEMENTS 2026'!C1179),"",'ENGAGEMENTS 2026'!M1179)</f>
        <v/>
      </c>
      <c r="P1178" t="str">
        <f>IF(ISBLANK('ENGAGEMENTS 2026'!C1179),"",'ENGAGEMENTS 2026'!K1179)</f>
        <v/>
      </c>
      <c r="Q1178" t="str">
        <f>IF($A1178="","",IF(OR($E1178="INFRUCTUEUX",$E1178="ANNULE"),$A1178&amp;"|"&amp;(COUNTIFS($A$2:$A1178,$A1178,$E$2:$E1178,"INFRUCTUEUX")+COUNTIFS($A$2:$A1178,$A1178,$E$2:$E1178,"ANNULE")),""))</f>
        <v/>
      </c>
    </row>
    <row r="1179" spans="1:17" x14ac:dyDescent="0.25">
      <c r="A1179" t="str">
        <f>IF(ISBLANK('ENGAGEMENTS 2026'!C1180),"",IF('ENGAGEMENTS 2026'!C1180="DTSI","DCT",'ENGAGEMENTS 2026'!C1180))</f>
        <v/>
      </c>
      <c r="B1179" t="str">
        <f>IF(ISBLANK('ENGAGEMENTS 2026'!C1180),"",'ENGAGEMENTS 2026'!D1180)</f>
        <v/>
      </c>
      <c r="C1179" t="str">
        <f>IF(ISBLANK('ENGAGEMENTS 2026'!C1180),"",'ENGAGEMENTS 2026'!E1180)</f>
        <v/>
      </c>
      <c r="D1179" t="str">
        <f>IF(ISBLANK('ENGAGEMENTS 2026'!C1180),"",'ENGAGEMENTS 2026'!G1180)</f>
        <v/>
      </c>
      <c r="E1179" t="str">
        <f>IF(ISBLANK('ENGAGEMENTS 2026'!C1180),"",'ENGAGEMENTS 2026'!I1180)</f>
        <v/>
      </c>
      <c r="F1179" t="str">
        <f>IF(ISBLANK('ENGAGEMENTS 2026'!C1180),"",'ENGAGEMENTS 2026'!J1180)</f>
        <v/>
      </c>
      <c r="G1179" t="str">
        <f>IF(ISBLANK('ENGAGEMENTS 2026'!C1180),"",'ENGAGEMENTS 2026'!M1180)</f>
        <v/>
      </c>
      <c r="H1179" t="str">
        <f>IF(ISBLANK('ENGAGEMENTS 2026'!C1180),"",'ENGAGEMENTS 2026'!AF1180)</f>
        <v/>
      </c>
      <c r="I1179" t="str">
        <f>IF(ISBLANK('ENGAGEMENTS 2026'!C1180),"",'ENGAGEMENTS 2026'!H1180)</f>
        <v/>
      </c>
      <c r="J1179" s="72" t="str">
        <f>IF(ISBLANK('ENGAGEMENTS 2026'!C1180),"",IF(AND(OR($E1179="INFRUCTUEUX",$E1179="ANNULE"),$C1179="AOO-M"),'ENGAGEMENTS 2026'!P1180,IF($H1179="EN COURS DE PREENGAGEMENT",'ENGAGEMENTS 2026'!O1180,IF($H1179="PREENGAGE",IF($E1179="ATTRIBUE",'ENGAGEMENTS 2026'!AE1180,'ENGAGEMENTS 2026'!O1180),'ENGAGEMENTS 2026'!AE1180))))</f>
        <v/>
      </c>
      <c r="K1179" s="97" t="str">
        <f>IF(ISBLANK('ENGAGEMENTS 2026'!W1180),"",'ENGAGEMENTS 2026'!W1180)</f>
        <v/>
      </c>
      <c r="L1179" s="73" t="str">
        <f t="shared" ca="1" si="36"/>
        <v/>
      </c>
      <c r="M1179" t="str">
        <f t="shared" si="37"/>
        <v/>
      </c>
      <c r="N1179" t="str">
        <f>IF(ISBLANK('ENGAGEMENTS 2026'!C1180),"",'ENGAGEMENTS 2026'!L1180)</f>
        <v/>
      </c>
      <c r="O1179" t="str">
        <f>IF(ISBLANK('ENGAGEMENTS 2026'!C1180),"",'ENGAGEMENTS 2026'!M1180)</f>
        <v/>
      </c>
      <c r="P1179" t="str">
        <f>IF(ISBLANK('ENGAGEMENTS 2026'!C1180),"",'ENGAGEMENTS 2026'!K1180)</f>
        <v/>
      </c>
      <c r="Q1179" t="str">
        <f>IF($A1179="","",IF(OR($E1179="INFRUCTUEUX",$E1179="ANNULE"),$A1179&amp;"|"&amp;(COUNTIFS($A$2:$A1179,$A1179,$E$2:$E1179,"INFRUCTUEUX")+COUNTIFS($A$2:$A1179,$A1179,$E$2:$E1179,"ANNULE")),""))</f>
        <v/>
      </c>
    </row>
    <row r="1180" spans="1:17" x14ac:dyDescent="0.25">
      <c r="A1180" t="str">
        <f>IF(ISBLANK('ENGAGEMENTS 2026'!C1181),"",IF('ENGAGEMENTS 2026'!C1181="DTSI","DCT",'ENGAGEMENTS 2026'!C1181))</f>
        <v/>
      </c>
      <c r="B1180" t="str">
        <f>IF(ISBLANK('ENGAGEMENTS 2026'!C1181),"",'ENGAGEMENTS 2026'!D1181)</f>
        <v/>
      </c>
      <c r="C1180" t="str">
        <f>IF(ISBLANK('ENGAGEMENTS 2026'!C1181),"",'ENGAGEMENTS 2026'!E1181)</f>
        <v/>
      </c>
      <c r="D1180" t="str">
        <f>IF(ISBLANK('ENGAGEMENTS 2026'!C1181),"",'ENGAGEMENTS 2026'!G1181)</f>
        <v/>
      </c>
      <c r="E1180" t="str">
        <f>IF(ISBLANK('ENGAGEMENTS 2026'!C1181),"",'ENGAGEMENTS 2026'!I1181)</f>
        <v/>
      </c>
      <c r="F1180" t="str">
        <f>IF(ISBLANK('ENGAGEMENTS 2026'!C1181),"",'ENGAGEMENTS 2026'!J1181)</f>
        <v/>
      </c>
      <c r="G1180" t="str">
        <f>IF(ISBLANK('ENGAGEMENTS 2026'!C1181),"",'ENGAGEMENTS 2026'!M1181)</f>
        <v/>
      </c>
      <c r="H1180" t="str">
        <f>IF(ISBLANK('ENGAGEMENTS 2026'!C1181),"",'ENGAGEMENTS 2026'!AF1181)</f>
        <v/>
      </c>
      <c r="I1180" t="str">
        <f>IF(ISBLANK('ENGAGEMENTS 2026'!C1181),"",'ENGAGEMENTS 2026'!H1181)</f>
        <v/>
      </c>
      <c r="J1180" s="72" t="str">
        <f>IF(ISBLANK('ENGAGEMENTS 2026'!C1181),"",IF(AND(OR($E1180="INFRUCTUEUX",$E1180="ANNULE"),$C1180="AOO-M"),'ENGAGEMENTS 2026'!P1181,IF($H1180="EN COURS DE PREENGAGEMENT",'ENGAGEMENTS 2026'!O1181,IF($H1180="PREENGAGE",IF($E1180="ATTRIBUE",'ENGAGEMENTS 2026'!AE1181,'ENGAGEMENTS 2026'!O1181),'ENGAGEMENTS 2026'!AE1181))))</f>
        <v/>
      </c>
      <c r="K1180" s="97" t="str">
        <f>IF(ISBLANK('ENGAGEMENTS 2026'!W1181),"",'ENGAGEMENTS 2026'!W1181)</f>
        <v/>
      </c>
      <c r="L1180" s="73" t="str">
        <f t="shared" ca="1" si="36"/>
        <v/>
      </c>
      <c r="M1180" t="str">
        <f t="shared" si="37"/>
        <v/>
      </c>
      <c r="N1180" t="str">
        <f>IF(ISBLANK('ENGAGEMENTS 2026'!C1181),"",'ENGAGEMENTS 2026'!L1181)</f>
        <v/>
      </c>
      <c r="O1180" t="str">
        <f>IF(ISBLANK('ENGAGEMENTS 2026'!C1181),"",'ENGAGEMENTS 2026'!M1181)</f>
        <v/>
      </c>
      <c r="P1180" t="str">
        <f>IF(ISBLANK('ENGAGEMENTS 2026'!C1181),"",'ENGAGEMENTS 2026'!K1181)</f>
        <v/>
      </c>
      <c r="Q1180" t="str">
        <f>IF($A1180="","",IF(OR($E1180="INFRUCTUEUX",$E1180="ANNULE"),$A1180&amp;"|"&amp;(COUNTIFS($A$2:$A1180,$A1180,$E$2:$E1180,"INFRUCTUEUX")+COUNTIFS($A$2:$A1180,$A1180,$E$2:$E1180,"ANNULE")),""))</f>
        <v/>
      </c>
    </row>
    <row r="1181" spans="1:17" x14ac:dyDescent="0.25">
      <c r="A1181" t="str">
        <f>IF(ISBLANK('ENGAGEMENTS 2026'!C1182),"",IF('ENGAGEMENTS 2026'!C1182="DTSI","DCT",'ENGAGEMENTS 2026'!C1182))</f>
        <v/>
      </c>
      <c r="B1181" t="str">
        <f>IF(ISBLANK('ENGAGEMENTS 2026'!C1182),"",'ENGAGEMENTS 2026'!D1182)</f>
        <v/>
      </c>
      <c r="C1181" t="str">
        <f>IF(ISBLANK('ENGAGEMENTS 2026'!C1182),"",'ENGAGEMENTS 2026'!E1182)</f>
        <v/>
      </c>
      <c r="D1181" t="str">
        <f>IF(ISBLANK('ENGAGEMENTS 2026'!C1182),"",'ENGAGEMENTS 2026'!G1182)</f>
        <v/>
      </c>
      <c r="E1181" t="str">
        <f>IF(ISBLANK('ENGAGEMENTS 2026'!C1182),"",'ENGAGEMENTS 2026'!I1182)</f>
        <v/>
      </c>
      <c r="F1181" t="str">
        <f>IF(ISBLANK('ENGAGEMENTS 2026'!C1182),"",'ENGAGEMENTS 2026'!J1182)</f>
        <v/>
      </c>
      <c r="G1181" t="str">
        <f>IF(ISBLANK('ENGAGEMENTS 2026'!C1182),"",'ENGAGEMENTS 2026'!M1182)</f>
        <v/>
      </c>
      <c r="H1181" t="str">
        <f>IF(ISBLANK('ENGAGEMENTS 2026'!C1182),"",'ENGAGEMENTS 2026'!AF1182)</f>
        <v/>
      </c>
      <c r="I1181" t="str">
        <f>IF(ISBLANK('ENGAGEMENTS 2026'!C1182),"",'ENGAGEMENTS 2026'!H1182)</f>
        <v/>
      </c>
      <c r="J1181" s="72" t="str">
        <f>IF(ISBLANK('ENGAGEMENTS 2026'!C1182),"",IF(AND(OR($E1181="INFRUCTUEUX",$E1181="ANNULE"),$C1181="AOO-M"),'ENGAGEMENTS 2026'!P1182,IF($H1181="EN COURS DE PREENGAGEMENT",'ENGAGEMENTS 2026'!O1182,IF($H1181="PREENGAGE",IF($E1181="ATTRIBUE",'ENGAGEMENTS 2026'!AE1182,'ENGAGEMENTS 2026'!O1182),'ENGAGEMENTS 2026'!AE1182))))</f>
        <v/>
      </c>
      <c r="K1181" s="97" t="str">
        <f>IF(ISBLANK('ENGAGEMENTS 2026'!W1182),"",'ENGAGEMENTS 2026'!W1182)</f>
        <v/>
      </c>
      <c r="L1181" s="73" t="str">
        <f t="shared" ca="1" si="36"/>
        <v/>
      </c>
      <c r="M1181" t="str">
        <f t="shared" si="37"/>
        <v/>
      </c>
      <c r="N1181" t="str">
        <f>IF(ISBLANK('ENGAGEMENTS 2026'!C1182),"",'ENGAGEMENTS 2026'!L1182)</f>
        <v/>
      </c>
      <c r="O1181" t="str">
        <f>IF(ISBLANK('ENGAGEMENTS 2026'!C1182),"",'ENGAGEMENTS 2026'!M1182)</f>
        <v/>
      </c>
      <c r="P1181" t="str">
        <f>IF(ISBLANK('ENGAGEMENTS 2026'!C1182),"",'ENGAGEMENTS 2026'!K1182)</f>
        <v/>
      </c>
      <c r="Q1181" t="str">
        <f>IF($A1181="","",IF(OR($E1181="INFRUCTUEUX",$E1181="ANNULE"),$A1181&amp;"|"&amp;(COUNTIFS($A$2:$A1181,$A1181,$E$2:$E1181,"INFRUCTUEUX")+COUNTIFS($A$2:$A1181,$A1181,$E$2:$E1181,"ANNULE")),""))</f>
        <v/>
      </c>
    </row>
    <row r="1182" spans="1:17" x14ac:dyDescent="0.25">
      <c r="A1182" t="str">
        <f>IF(ISBLANK('ENGAGEMENTS 2026'!C1183),"",IF('ENGAGEMENTS 2026'!C1183="DTSI","DCT",'ENGAGEMENTS 2026'!C1183))</f>
        <v/>
      </c>
      <c r="B1182" t="str">
        <f>IF(ISBLANK('ENGAGEMENTS 2026'!C1183),"",'ENGAGEMENTS 2026'!D1183)</f>
        <v/>
      </c>
      <c r="C1182" t="str">
        <f>IF(ISBLANK('ENGAGEMENTS 2026'!C1183),"",'ENGAGEMENTS 2026'!E1183)</f>
        <v/>
      </c>
      <c r="D1182" t="str">
        <f>IF(ISBLANK('ENGAGEMENTS 2026'!C1183),"",'ENGAGEMENTS 2026'!G1183)</f>
        <v/>
      </c>
      <c r="E1182" t="str">
        <f>IF(ISBLANK('ENGAGEMENTS 2026'!C1183),"",'ENGAGEMENTS 2026'!I1183)</f>
        <v/>
      </c>
      <c r="F1182" t="str">
        <f>IF(ISBLANK('ENGAGEMENTS 2026'!C1183),"",'ENGAGEMENTS 2026'!J1183)</f>
        <v/>
      </c>
      <c r="G1182" t="str">
        <f>IF(ISBLANK('ENGAGEMENTS 2026'!C1183),"",'ENGAGEMENTS 2026'!M1183)</f>
        <v/>
      </c>
      <c r="H1182" t="str">
        <f>IF(ISBLANK('ENGAGEMENTS 2026'!C1183),"",'ENGAGEMENTS 2026'!AF1183)</f>
        <v/>
      </c>
      <c r="I1182" t="str">
        <f>IF(ISBLANK('ENGAGEMENTS 2026'!C1183),"",'ENGAGEMENTS 2026'!H1183)</f>
        <v/>
      </c>
      <c r="J1182" s="72" t="str">
        <f>IF(ISBLANK('ENGAGEMENTS 2026'!C1183),"",IF(AND(OR($E1182="INFRUCTUEUX",$E1182="ANNULE"),$C1182="AOO-M"),'ENGAGEMENTS 2026'!P1183,IF($H1182="EN COURS DE PREENGAGEMENT",'ENGAGEMENTS 2026'!O1183,IF($H1182="PREENGAGE",IF($E1182="ATTRIBUE",'ENGAGEMENTS 2026'!AE1183,'ENGAGEMENTS 2026'!O1183),'ENGAGEMENTS 2026'!AE1183))))</f>
        <v/>
      </c>
      <c r="K1182" s="97" t="str">
        <f>IF(ISBLANK('ENGAGEMENTS 2026'!W1183),"",'ENGAGEMENTS 2026'!W1183)</f>
        <v/>
      </c>
      <c r="L1182" s="73" t="str">
        <f t="shared" ca="1" si="36"/>
        <v/>
      </c>
      <c r="M1182" t="str">
        <f t="shared" si="37"/>
        <v/>
      </c>
      <c r="N1182" t="str">
        <f>IF(ISBLANK('ENGAGEMENTS 2026'!C1183),"",'ENGAGEMENTS 2026'!L1183)</f>
        <v/>
      </c>
      <c r="O1182" t="str">
        <f>IF(ISBLANK('ENGAGEMENTS 2026'!C1183),"",'ENGAGEMENTS 2026'!M1183)</f>
        <v/>
      </c>
      <c r="P1182" t="str">
        <f>IF(ISBLANK('ENGAGEMENTS 2026'!C1183),"",'ENGAGEMENTS 2026'!K1183)</f>
        <v/>
      </c>
      <c r="Q1182" t="str">
        <f>IF($A1182="","",IF(OR($E1182="INFRUCTUEUX",$E1182="ANNULE"),$A1182&amp;"|"&amp;(COUNTIFS($A$2:$A1182,$A1182,$E$2:$E1182,"INFRUCTUEUX")+COUNTIFS($A$2:$A1182,$A1182,$E$2:$E1182,"ANNULE")),""))</f>
        <v/>
      </c>
    </row>
    <row r="1183" spans="1:17" x14ac:dyDescent="0.25">
      <c r="A1183" t="str">
        <f>IF(ISBLANK('ENGAGEMENTS 2026'!C1184),"",IF('ENGAGEMENTS 2026'!C1184="DTSI","DCT",'ENGAGEMENTS 2026'!C1184))</f>
        <v/>
      </c>
      <c r="B1183" t="str">
        <f>IF(ISBLANK('ENGAGEMENTS 2026'!C1184),"",'ENGAGEMENTS 2026'!D1184)</f>
        <v/>
      </c>
      <c r="C1183" t="str">
        <f>IF(ISBLANK('ENGAGEMENTS 2026'!C1184),"",'ENGAGEMENTS 2026'!E1184)</f>
        <v/>
      </c>
      <c r="D1183" t="str">
        <f>IF(ISBLANK('ENGAGEMENTS 2026'!C1184),"",'ENGAGEMENTS 2026'!G1184)</f>
        <v/>
      </c>
      <c r="E1183" t="str">
        <f>IF(ISBLANK('ENGAGEMENTS 2026'!C1184),"",'ENGAGEMENTS 2026'!I1184)</f>
        <v/>
      </c>
      <c r="F1183" t="str">
        <f>IF(ISBLANK('ENGAGEMENTS 2026'!C1184),"",'ENGAGEMENTS 2026'!J1184)</f>
        <v/>
      </c>
      <c r="G1183" t="str">
        <f>IF(ISBLANK('ENGAGEMENTS 2026'!C1184),"",'ENGAGEMENTS 2026'!M1184)</f>
        <v/>
      </c>
      <c r="H1183" t="str">
        <f>IF(ISBLANK('ENGAGEMENTS 2026'!C1184),"",'ENGAGEMENTS 2026'!AF1184)</f>
        <v/>
      </c>
      <c r="I1183" t="str">
        <f>IF(ISBLANK('ENGAGEMENTS 2026'!C1184),"",'ENGAGEMENTS 2026'!H1184)</f>
        <v/>
      </c>
      <c r="J1183" s="72" t="str">
        <f>IF(ISBLANK('ENGAGEMENTS 2026'!C1184),"",IF(AND(OR($E1183="INFRUCTUEUX",$E1183="ANNULE"),$C1183="AOO-M"),'ENGAGEMENTS 2026'!P1184,IF($H1183="EN COURS DE PREENGAGEMENT",'ENGAGEMENTS 2026'!O1184,IF($H1183="PREENGAGE",IF($E1183="ATTRIBUE",'ENGAGEMENTS 2026'!AE1184,'ENGAGEMENTS 2026'!O1184),'ENGAGEMENTS 2026'!AE1184))))</f>
        <v/>
      </c>
      <c r="K1183" s="97" t="str">
        <f>IF(ISBLANK('ENGAGEMENTS 2026'!W1184),"",'ENGAGEMENTS 2026'!W1184)</f>
        <v/>
      </c>
      <c r="L1183" s="73" t="str">
        <f t="shared" ca="1" si="36"/>
        <v/>
      </c>
      <c r="M1183" t="str">
        <f t="shared" si="37"/>
        <v/>
      </c>
      <c r="N1183" t="str">
        <f>IF(ISBLANK('ENGAGEMENTS 2026'!C1184),"",'ENGAGEMENTS 2026'!L1184)</f>
        <v/>
      </c>
      <c r="O1183" t="str">
        <f>IF(ISBLANK('ENGAGEMENTS 2026'!C1184),"",'ENGAGEMENTS 2026'!M1184)</f>
        <v/>
      </c>
      <c r="P1183" t="str">
        <f>IF(ISBLANK('ENGAGEMENTS 2026'!C1184),"",'ENGAGEMENTS 2026'!K1184)</f>
        <v/>
      </c>
      <c r="Q1183" t="str">
        <f>IF($A1183="","",IF(OR($E1183="INFRUCTUEUX",$E1183="ANNULE"),$A1183&amp;"|"&amp;(COUNTIFS($A$2:$A1183,$A1183,$E$2:$E1183,"INFRUCTUEUX")+COUNTIFS($A$2:$A1183,$A1183,$E$2:$E1183,"ANNULE")),""))</f>
        <v/>
      </c>
    </row>
    <row r="1184" spans="1:17" x14ac:dyDescent="0.25">
      <c r="A1184" t="str">
        <f>IF(ISBLANK('ENGAGEMENTS 2026'!C1185),"",IF('ENGAGEMENTS 2026'!C1185="DTSI","DCT",'ENGAGEMENTS 2026'!C1185))</f>
        <v/>
      </c>
      <c r="B1184" t="str">
        <f>IF(ISBLANK('ENGAGEMENTS 2026'!C1185),"",'ENGAGEMENTS 2026'!D1185)</f>
        <v/>
      </c>
      <c r="C1184" t="str">
        <f>IF(ISBLANK('ENGAGEMENTS 2026'!C1185),"",'ENGAGEMENTS 2026'!E1185)</f>
        <v/>
      </c>
      <c r="D1184" t="str">
        <f>IF(ISBLANK('ENGAGEMENTS 2026'!C1185),"",'ENGAGEMENTS 2026'!G1185)</f>
        <v/>
      </c>
      <c r="E1184" t="str">
        <f>IF(ISBLANK('ENGAGEMENTS 2026'!C1185),"",'ENGAGEMENTS 2026'!I1185)</f>
        <v/>
      </c>
      <c r="F1184" t="str">
        <f>IF(ISBLANK('ENGAGEMENTS 2026'!C1185),"",'ENGAGEMENTS 2026'!J1185)</f>
        <v/>
      </c>
      <c r="G1184" t="str">
        <f>IF(ISBLANK('ENGAGEMENTS 2026'!C1185),"",'ENGAGEMENTS 2026'!M1185)</f>
        <v/>
      </c>
      <c r="H1184" t="str">
        <f>IF(ISBLANK('ENGAGEMENTS 2026'!C1185),"",'ENGAGEMENTS 2026'!AF1185)</f>
        <v/>
      </c>
      <c r="I1184" t="str">
        <f>IF(ISBLANK('ENGAGEMENTS 2026'!C1185),"",'ENGAGEMENTS 2026'!H1185)</f>
        <v/>
      </c>
      <c r="J1184" s="72" t="str">
        <f>IF(ISBLANK('ENGAGEMENTS 2026'!C1185),"",IF(AND(OR($E1184="INFRUCTUEUX",$E1184="ANNULE"),$C1184="AOO-M"),'ENGAGEMENTS 2026'!P1185,IF($H1184="EN COURS DE PREENGAGEMENT",'ENGAGEMENTS 2026'!O1185,IF($H1184="PREENGAGE",IF($E1184="ATTRIBUE",'ENGAGEMENTS 2026'!AE1185,'ENGAGEMENTS 2026'!O1185),'ENGAGEMENTS 2026'!AE1185))))</f>
        <v/>
      </c>
      <c r="K1184" s="97" t="str">
        <f>IF(ISBLANK('ENGAGEMENTS 2026'!W1185),"",'ENGAGEMENTS 2026'!W1185)</f>
        <v/>
      </c>
      <c r="L1184" s="73" t="str">
        <f t="shared" ca="1" si="36"/>
        <v/>
      </c>
      <c r="M1184" t="str">
        <f t="shared" si="37"/>
        <v/>
      </c>
      <c r="N1184" t="str">
        <f>IF(ISBLANK('ENGAGEMENTS 2026'!C1185),"",'ENGAGEMENTS 2026'!L1185)</f>
        <v/>
      </c>
      <c r="O1184" t="str">
        <f>IF(ISBLANK('ENGAGEMENTS 2026'!C1185),"",'ENGAGEMENTS 2026'!M1185)</f>
        <v/>
      </c>
      <c r="P1184" t="str">
        <f>IF(ISBLANK('ENGAGEMENTS 2026'!C1185),"",'ENGAGEMENTS 2026'!K1185)</f>
        <v/>
      </c>
      <c r="Q1184" t="str">
        <f>IF($A1184="","",IF(OR($E1184="INFRUCTUEUX",$E1184="ANNULE"),$A1184&amp;"|"&amp;(COUNTIFS($A$2:$A1184,$A1184,$E$2:$E1184,"INFRUCTUEUX")+COUNTIFS($A$2:$A1184,$A1184,$E$2:$E1184,"ANNULE")),""))</f>
        <v/>
      </c>
    </row>
    <row r="1185" spans="1:17" x14ac:dyDescent="0.25">
      <c r="A1185" t="str">
        <f>IF(ISBLANK('ENGAGEMENTS 2026'!C1186),"",IF('ENGAGEMENTS 2026'!C1186="DTSI","DCT",'ENGAGEMENTS 2026'!C1186))</f>
        <v/>
      </c>
      <c r="B1185" t="str">
        <f>IF(ISBLANK('ENGAGEMENTS 2026'!C1186),"",'ENGAGEMENTS 2026'!D1186)</f>
        <v/>
      </c>
      <c r="C1185" t="str">
        <f>IF(ISBLANK('ENGAGEMENTS 2026'!C1186),"",'ENGAGEMENTS 2026'!E1186)</f>
        <v/>
      </c>
      <c r="D1185" t="str">
        <f>IF(ISBLANK('ENGAGEMENTS 2026'!C1186),"",'ENGAGEMENTS 2026'!G1186)</f>
        <v/>
      </c>
      <c r="E1185" t="str">
        <f>IF(ISBLANK('ENGAGEMENTS 2026'!C1186),"",'ENGAGEMENTS 2026'!I1186)</f>
        <v/>
      </c>
      <c r="F1185" t="str">
        <f>IF(ISBLANK('ENGAGEMENTS 2026'!C1186),"",'ENGAGEMENTS 2026'!J1186)</f>
        <v/>
      </c>
      <c r="G1185" t="str">
        <f>IF(ISBLANK('ENGAGEMENTS 2026'!C1186),"",'ENGAGEMENTS 2026'!M1186)</f>
        <v/>
      </c>
      <c r="H1185" t="str">
        <f>IF(ISBLANK('ENGAGEMENTS 2026'!C1186),"",'ENGAGEMENTS 2026'!AF1186)</f>
        <v/>
      </c>
      <c r="I1185" t="str">
        <f>IF(ISBLANK('ENGAGEMENTS 2026'!C1186),"",'ENGAGEMENTS 2026'!H1186)</f>
        <v/>
      </c>
      <c r="J1185" s="72" t="str">
        <f>IF(ISBLANK('ENGAGEMENTS 2026'!C1186),"",IF(AND(OR($E1185="INFRUCTUEUX",$E1185="ANNULE"),$C1185="AOO-M"),'ENGAGEMENTS 2026'!P1186,IF($H1185="EN COURS DE PREENGAGEMENT",'ENGAGEMENTS 2026'!O1186,IF($H1185="PREENGAGE",IF($E1185="ATTRIBUE",'ENGAGEMENTS 2026'!AE1186,'ENGAGEMENTS 2026'!O1186),'ENGAGEMENTS 2026'!AE1186))))</f>
        <v/>
      </c>
      <c r="K1185" s="97" t="str">
        <f>IF(ISBLANK('ENGAGEMENTS 2026'!W1186),"",'ENGAGEMENTS 2026'!W1186)</f>
        <v/>
      </c>
      <c r="L1185" s="73" t="str">
        <f t="shared" ca="1" si="36"/>
        <v/>
      </c>
      <c r="M1185" t="str">
        <f t="shared" si="37"/>
        <v/>
      </c>
      <c r="N1185" t="str">
        <f>IF(ISBLANK('ENGAGEMENTS 2026'!C1186),"",'ENGAGEMENTS 2026'!L1186)</f>
        <v/>
      </c>
      <c r="O1185" t="str">
        <f>IF(ISBLANK('ENGAGEMENTS 2026'!C1186),"",'ENGAGEMENTS 2026'!M1186)</f>
        <v/>
      </c>
      <c r="P1185" t="str">
        <f>IF(ISBLANK('ENGAGEMENTS 2026'!C1186),"",'ENGAGEMENTS 2026'!K1186)</f>
        <v/>
      </c>
      <c r="Q1185" t="str">
        <f>IF($A1185="","",IF(OR($E1185="INFRUCTUEUX",$E1185="ANNULE"),$A1185&amp;"|"&amp;(COUNTIFS($A$2:$A1185,$A1185,$E$2:$E1185,"INFRUCTUEUX")+COUNTIFS($A$2:$A1185,$A1185,$E$2:$E1185,"ANNULE")),""))</f>
        <v/>
      </c>
    </row>
    <row r="1186" spans="1:17" x14ac:dyDescent="0.25">
      <c r="A1186" t="str">
        <f>IF(ISBLANK('ENGAGEMENTS 2026'!C1187),"",IF('ENGAGEMENTS 2026'!C1187="DTSI","DCT",'ENGAGEMENTS 2026'!C1187))</f>
        <v/>
      </c>
      <c r="B1186" t="str">
        <f>IF(ISBLANK('ENGAGEMENTS 2026'!C1187),"",'ENGAGEMENTS 2026'!D1187)</f>
        <v/>
      </c>
      <c r="C1186" t="str">
        <f>IF(ISBLANK('ENGAGEMENTS 2026'!C1187),"",'ENGAGEMENTS 2026'!E1187)</f>
        <v/>
      </c>
      <c r="D1186" t="str">
        <f>IF(ISBLANK('ENGAGEMENTS 2026'!C1187),"",'ENGAGEMENTS 2026'!G1187)</f>
        <v/>
      </c>
      <c r="E1186" t="str">
        <f>IF(ISBLANK('ENGAGEMENTS 2026'!C1187),"",'ENGAGEMENTS 2026'!I1187)</f>
        <v/>
      </c>
      <c r="F1186" t="str">
        <f>IF(ISBLANK('ENGAGEMENTS 2026'!C1187),"",'ENGAGEMENTS 2026'!J1187)</f>
        <v/>
      </c>
      <c r="G1186" t="str">
        <f>IF(ISBLANK('ENGAGEMENTS 2026'!C1187),"",'ENGAGEMENTS 2026'!M1187)</f>
        <v/>
      </c>
      <c r="H1186" t="str">
        <f>IF(ISBLANK('ENGAGEMENTS 2026'!C1187),"",'ENGAGEMENTS 2026'!AF1187)</f>
        <v/>
      </c>
      <c r="I1186" t="str">
        <f>IF(ISBLANK('ENGAGEMENTS 2026'!C1187),"",'ENGAGEMENTS 2026'!H1187)</f>
        <v/>
      </c>
      <c r="J1186" s="72" t="str">
        <f>IF(ISBLANK('ENGAGEMENTS 2026'!C1187),"",IF(AND(OR($E1186="INFRUCTUEUX",$E1186="ANNULE"),$C1186="AOO-M"),'ENGAGEMENTS 2026'!P1187,IF($H1186="EN COURS DE PREENGAGEMENT",'ENGAGEMENTS 2026'!O1187,IF($H1186="PREENGAGE",IF($E1186="ATTRIBUE",'ENGAGEMENTS 2026'!AE1187,'ENGAGEMENTS 2026'!O1187),'ENGAGEMENTS 2026'!AE1187))))</f>
        <v/>
      </c>
      <c r="K1186" s="97" t="str">
        <f>IF(ISBLANK('ENGAGEMENTS 2026'!W1187),"",'ENGAGEMENTS 2026'!W1187)</f>
        <v/>
      </c>
      <c r="L1186" s="73" t="str">
        <f t="shared" ca="1" si="36"/>
        <v/>
      </c>
      <c r="M1186" t="str">
        <f t="shared" si="37"/>
        <v/>
      </c>
      <c r="N1186" t="str">
        <f>IF(ISBLANK('ENGAGEMENTS 2026'!C1187),"",'ENGAGEMENTS 2026'!L1187)</f>
        <v/>
      </c>
      <c r="O1186" t="str">
        <f>IF(ISBLANK('ENGAGEMENTS 2026'!C1187),"",'ENGAGEMENTS 2026'!M1187)</f>
        <v/>
      </c>
      <c r="P1186" t="str">
        <f>IF(ISBLANK('ENGAGEMENTS 2026'!C1187),"",'ENGAGEMENTS 2026'!K1187)</f>
        <v/>
      </c>
      <c r="Q1186" t="str">
        <f>IF($A1186="","",IF(OR($E1186="INFRUCTUEUX",$E1186="ANNULE"),$A1186&amp;"|"&amp;(COUNTIFS($A$2:$A1186,$A1186,$E$2:$E1186,"INFRUCTUEUX")+COUNTIFS($A$2:$A1186,$A1186,$E$2:$E1186,"ANNULE")),""))</f>
        <v/>
      </c>
    </row>
    <row r="1187" spans="1:17" x14ac:dyDescent="0.25">
      <c r="A1187" t="str">
        <f>IF(ISBLANK('ENGAGEMENTS 2026'!C1188),"",IF('ENGAGEMENTS 2026'!C1188="DTSI","DCT",'ENGAGEMENTS 2026'!C1188))</f>
        <v/>
      </c>
      <c r="B1187" t="str">
        <f>IF(ISBLANK('ENGAGEMENTS 2026'!C1188),"",'ENGAGEMENTS 2026'!D1188)</f>
        <v/>
      </c>
      <c r="C1187" t="str">
        <f>IF(ISBLANK('ENGAGEMENTS 2026'!C1188),"",'ENGAGEMENTS 2026'!E1188)</f>
        <v/>
      </c>
      <c r="D1187" t="str">
        <f>IF(ISBLANK('ENGAGEMENTS 2026'!C1188),"",'ENGAGEMENTS 2026'!G1188)</f>
        <v/>
      </c>
      <c r="E1187" t="str">
        <f>IF(ISBLANK('ENGAGEMENTS 2026'!C1188),"",'ENGAGEMENTS 2026'!I1188)</f>
        <v/>
      </c>
      <c r="F1187" t="str">
        <f>IF(ISBLANK('ENGAGEMENTS 2026'!C1188),"",'ENGAGEMENTS 2026'!J1188)</f>
        <v/>
      </c>
      <c r="G1187" t="str">
        <f>IF(ISBLANK('ENGAGEMENTS 2026'!C1188),"",'ENGAGEMENTS 2026'!M1188)</f>
        <v/>
      </c>
      <c r="H1187" t="str">
        <f>IF(ISBLANK('ENGAGEMENTS 2026'!C1188),"",'ENGAGEMENTS 2026'!AF1188)</f>
        <v/>
      </c>
      <c r="I1187" t="str">
        <f>IF(ISBLANK('ENGAGEMENTS 2026'!C1188),"",'ENGAGEMENTS 2026'!H1188)</f>
        <v/>
      </c>
      <c r="J1187" s="72" t="str">
        <f>IF(ISBLANK('ENGAGEMENTS 2026'!C1188),"",IF(AND(OR($E1187="INFRUCTUEUX",$E1187="ANNULE"),$C1187="AOO-M"),'ENGAGEMENTS 2026'!P1188,IF($H1187="EN COURS DE PREENGAGEMENT",'ENGAGEMENTS 2026'!O1188,IF($H1187="PREENGAGE",IF($E1187="ATTRIBUE",'ENGAGEMENTS 2026'!AE1188,'ENGAGEMENTS 2026'!O1188),'ENGAGEMENTS 2026'!AE1188))))</f>
        <v/>
      </c>
      <c r="K1187" s="97" t="str">
        <f>IF(ISBLANK('ENGAGEMENTS 2026'!W1188),"",'ENGAGEMENTS 2026'!W1188)</f>
        <v/>
      </c>
      <c r="L1187" s="73" t="str">
        <f t="shared" ca="1" si="36"/>
        <v/>
      </c>
      <c r="M1187" t="str">
        <f t="shared" si="37"/>
        <v/>
      </c>
      <c r="N1187" t="str">
        <f>IF(ISBLANK('ENGAGEMENTS 2026'!C1188),"",'ENGAGEMENTS 2026'!L1188)</f>
        <v/>
      </c>
      <c r="O1187" t="str">
        <f>IF(ISBLANK('ENGAGEMENTS 2026'!C1188),"",'ENGAGEMENTS 2026'!M1188)</f>
        <v/>
      </c>
      <c r="P1187" t="str">
        <f>IF(ISBLANK('ENGAGEMENTS 2026'!C1188),"",'ENGAGEMENTS 2026'!K1188)</f>
        <v/>
      </c>
      <c r="Q1187" t="str">
        <f>IF($A1187="","",IF(OR($E1187="INFRUCTUEUX",$E1187="ANNULE"),$A1187&amp;"|"&amp;(COUNTIFS($A$2:$A1187,$A1187,$E$2:$E1187,"INFRUCTUEUX")+COUNTIFS($A$2:$A1187,$A1187,$E$2:$E1187,"ANNULE")),""))</f>
        <v/>
      </c>
    </row>
    <row r="1188" spans="1:17" x14ac:dyDescent="0.25">
      <c r="A1188" t="str">
        <f>IF(ISBLANK('ENGAGEMENTS 2026'!C1189),"",IF('ENGAGEMENTS 2026'!C1189="DTSI","DCT",'ENGAGEMENTS 2026'!C1189))</f>
        <v/>
      </c>
      <c r="B1188" t="str">
        <f>IF(ISBLANK('ENGAGEMENTS 2026'!C1189),"",'ENGAGEMENTS 2026'!D1189)</f>
        <v/>
      </c>
      <c r="C1188" t="str">
        <f>IF(ISBLANK('ENGAGEMENTS 2026'!C1189),"",'ENGAGEMENTS 2026'!E1189)</f>
        <v/>
      </c>
      <c r="D1188" t="str">
        <f>IF(ISBLANK('ENGAGEMENTS 2026'!C1189),"",'ENGAGEMENTS 2026'!G1189)</f>
        <v/>
      </c>
      <c r="E1188" t="str">
        <f>IF(ISBLANK('ENGAGEMENTS 2026'!C1189),"",'ENGAGEMENTS 2026'!I1189)</f>
        <v/>
      </c>
      <c r="F1188" t="str">
        <f>IF(ISBLANK('ENGAGEMENTS 2026'!C1189),"",'ENGAGEMENTS 2026'!J1189)</f>
        <v/>
      </c>
      <c r="G1188" t="str">
        <f>IF(ISBLANK('ENGAGEMENTS 2026'!C1189),"",'ENGAGEMENTS 2026'!M1189)</f>
        <v/>
      </c>
      <c r="H1188" t="str">
        <f>IF(ISBLANK('ENGAGEMENTS 2026'!C1189),"",'ENGAGEMENTS 2026'!AF1189)</f>
        <v/>
      </c>
      <c r="I1188" t="str">
        <f>IF(ISBLANK('ENGAGEMENTS 2026'!C1189),"",'ENGAGEMENTS 2026'!H1189)</f>
        <v/>
      </c>
      <c r="J1188" s="72" t="str">
        <f>IF(ISBLANK('ENGAGEMENTS 2026'!C1189),"",IF(AND(OR($E1188="INFRUCTUEUX",$E1188="ANNULE"),$C1188="AOO-M"),'ENGAGEMENTS 2026'!P1189,IF($H1188="EN COURS DE PREENGAGEMENT",'ENGAGEMENTS 2026'!O1189,IF($H1188="PREENGAGE",IF($E1188="ATTRIBUE",'ENGAGEMENTS 2026'!AE1189,'ENGAGEMENTS 2026'!O1189),'ENGAGEMENTS 2026'!AE1189))))</f>
        <v/>
      </c>
      <c r="K1188" s="97" t="str">
        <f>IF(ISBLANK('ENGAGEMENTS 2026'!W1189),"",'ENGAGEMENTS 2026'!W1189)</f>
        <v/>
      </c>
      <c r="L1188" s="73" t="str">
        <f t="shared" ca="1" si="36"/>
        <v/>
      </c>
      <c r="M1188" t="str">
        <f t="shared" si="37"/>
        <v/>
      </c>
      <c r="N1188" t="str">
        <f>IF(ISBLANK('ENGAGEMENTS 2026'!C1189),"",'ENGAGEMENTS 2026'!L1189)</f>
        <v/>
      </c>
      <c r="O1188" t="str">
        <f>IF(ISBLANK('ENGAGEMENTS 2026'!C1189),"",'ENGAGEMENTS 2026'!M1189)</f>
        <v/>
      </c>
      <c r="P1188" t="str">
        <f>IF(ISBLANK('ENGAGEMENTS 2026'!C1189),"",'ENGAGEMENTS 2026'!K1189)</f>
        <v/>
      </c>
      <c r="Q1188" t="str">
        <f>IF($A1188="","",IF(OR($E1188="INFRUCTUEUX",$E1188="ANNULE"),$A1188&amp;"|"&amp;(COUNTIFS($A$2:$A1188,$A1188,$E$2:$E1188,"INFRUCTUEUX")+COUNTIFS($A$2:$A1188,$A1188,$E$2:$E1188,"ANNULE")),""))</f>
        <v/>
      </c>
    </row>
    <row r="1189" spans="1:17" x14ac:dyDescent="0.25">
      <c r="A1189" t="str">
        <f>IF(ISBLANK('ENGAGEMENTS 2026'!C1190),"",IF('ENGAGEMENTS 2026'!C1190="DTSI","DCT",'ENGAGEMENTS 2026'!C1190))</f>
        <v/>
      </c>
      <c r="B1189" t="str">
        <f>IF(ISBLANK('ENGAGEMENTS 2026'!C1190),"",'ENGAGEMENTS 2026'!D1190)</f>
        <v/>
      </c>
      <c r="C1189" t="str">
        <f>IF(ISBLANK('ENGAGEMENTS 2026'!C1190),"",'ENGAGEMENTS 2026'!E1190)</f>
        <v/>
      </c>
      <c r="D1189" t="str">
        <f>IF(ISBLANK('ENGAGEMENTS 2026'!C1190),"",'ENGAGEMENTS 2026'!G1190)</f>
        <v/>
      </c>
      <c r="E1189" t="str">
        <f>IF(ISBLANK('ENGAGEMENTS 2026'!C1190),"",'ENGAGEMENTS 2026'!I1190)</f>
        <v/>
      </c>
      <c r="F1189" t="str">
        <f>IF(ISBLANK('ENGAGEMENTS 2026'!C1190),"",'ENGAGEMENTS 2026'!J1190)</f>
        <v/>
      </c>
      <c r="G1189" t="str">
        <f>IF(ISBLANK('ENGAGEMENTS 2026'!C1190),"",'ENGAGEMENTS 2026'!M1190)</f>
        <v/>
      </c>
      <c r="H1189" t="str">
        <f>IF(ISBLANK('ENGAGEMENTS 2026'!C1190),"",'ENGAGEMENTS 2026'!AF1190)</f>
        <v/>
      </c>
      <c r="I1189" t="str">
        <f>IF(ISBLANK('ENGAGEMENTS 2026'!C1190),"",'ENGAGEMENTS 2026'!H1190)</f>
        <v/>
      </c>
      <c r="J1189" s="72" t="str">
        <f>IF(ISBLANK('ENGAGEMENTS 2026'!C1190),"",IF(AND(OR($E1189="INFRUCTUEUX",$E1189="ANNULE"),$C1189="AOO-M"),'ENGAGEMENTS 2026'!P1190,IF($H1189="EN COURS DE PREENGAGEMENT",'ENGAGEMENTS 2026'!O1190,IF($H1189="PREENGAGE",IF($E1189="ATTRIBUE",'ENGAGEMENTS 2026'!AE1190,'ENGAGEMENTS 2026'!O1190),'ENGAGEMENTS 2026'!AE1190))))</f>
        <v/>
      </c>
      <c r="K1189" s="97" t="str">
        <f>IF(ISBLANK('ENGAGEMENTS 2026'!W1190),"",'ENGAGEMENTS 2026'!W1190)</f>
        <v/>
      </c>
      <c r="L1189" s="73" t="str">
        <f t="shared" ca="1" si="36"/>
        <v/>
      </c>
      <c r="M1189" t="str">
        <f t="shared" si="37"/>
        <v/>
      </c>
      <c r="N1189" t="str">
        <f>IF(ISBLANK('ENGAGEMENTS 2026'!C1190),"",'ENGAGEMENTS 2026'!L1190)</f>
        <v/>
      </c>
      <c r="O1189" t="str">
        <f>IF(ISBLANK('ENGAGEMENTS 2026'!C1190),"",'ENGAGEMENTS 2026'!M1190)</f>
        <v/>
      </c>
      <c r="P1189" t="str">
        <f>IF(ISBLANK('ENGAGEMENTS 2026'!C1190),"",'ENGAGEMENTS 2026'!K1190)</f>
        <v/>
      </c>
      <c r="Q1189" t="str">
        <f>IF($A1189="","",IF(OR($E1189="INFRUCTUEUX",$E1189="ANNULE"),$A1189&amp;"|"&amp;(COUNTIFS($A$2:$A1189,$A1189,$E$2:$E1189,"INFRUCTUEUX")+COUNTIFS($A$2:$A1189,$A1189,$E$2:$E1189,"ANNULE")),""))</f>
        <v/>
      </c>
    </row>
    <row r="1190" spans="1:17" x14ac:dyDescent="0.25">
      <c r="A1190" t="str">
        <f>IF(ISBLANK('ENGAGEMENTS 2026'!C1191),"",IF('ENGAGEMENTS 2026'!C1191="DTSI","DCT",'ENGAGEMENTS 2026'!C1191))</f>
        <v/>
      </c>
      <c r="B1190" t="str">
        <f>IF(ISBLANK('ENGAGEMENTS 2026'!C1191),"",'ENGAGEMENTS 2026'!D1191)</f>
        <v/>
      </c>
      <c r="C1190" t="str">
        <f>IF(ISBLANK('ENGAGEMENTS 2026'!C1191),"",'ENGAGEMENTS 2026'!E1191)</f>
        <v/>
      </c>
      <c r="D1190" t="str">
        <f>IF(ISBLANK('ENGAGEMENTS 2026'!C1191),"",'ENGAGEMENTS 2026'!G1191)</f>
        <v/>
      </c>
      <c r="E1190" t="str">
        <f>IF(ISBLANK('ENGAGEMENTS 2026'!C1191),"",'ENGAGEMENTS 2026'!I1191)</f>
        <v/>
      </c>
      <c r="F1190" t="str">
        <f>IF(ISBLANK('ENGAGEMENTS 2026'!C1191),"",'ENGAGEMENTS 2026'!J1191)</f>
        <v/>
      </c>
      <c r="G1190" t="str">
        <f>IF(ISBLANK('ENGAGEMENTS 2026'!C1191),"",'ENGAGEMENTS 2026'!M1191)</f>
        <v/>
      </c>
      <c r="H1190" t="str">
        <f>IF(ISBLANK('ENGAGEMENTS 2026'!C1191),"",'ENGAGEMENTS 2026'!AF1191)</f>
        <v/>
      </c>
      <c r="I1190" t="str">
        <f>IF(ISBLANK('ENGAGEMENTS 2026'!C1191),"",'ENGAGEMENTS 2026'!H1191)</f>
        <v/>
      </c>
      <c r="J1190" s="72" t="str">
        <f>IF(ISBLANK('ENGAGEMENTS 2026'!C1191),"",IF(AND(OR($E1190="INFRUCTUEUX",$E1190="ANNULE"),$C1190="AOO-M"),'ENGAGEMENTS 2026'!P1191,IF($H1190="EN COURS DE PREENGAGEMENT",'ENGAGEMENTS 2026'!O1191,IF($H1190="PREENGAGE",IF($E1190="ATTRIBUE",'ENGAGEMENTS 2026'!AE1191,'ENGAGEMENTS 2026'!O1191),'ENGAGEMENTS 2026'!AE1191))))</f>
        <v/>
      </c>
      <c r="K1190" s="97" t="str">
        <f>IF(ISBLANK('ENGAGEMENTS 2026'!W1191),"",'ENGAGEMENTS 2026'!W1191)</f>
        <v/>
      </c>
      <c r="L1190" s="73" t="str">
        <f t="shared" ca="1" si="36"/>
        <v/>
      </c>
      <c r="M1190" t="str">
        <f t="shared" si="37"/>
        <v/>
      </c>
      <c r="N1190" t="str">
        <f>IF(ISBLANK('ENGAGEMENTS 2026'!C1191),"",'ENGAGEMENTS 2026'!L1191)</f>
        <v/>
      </c>
      <c r="O1190" t="str">
        <f>IF(ISBLANK('ENGAGEMENTS 2026'!C1191),"",'ENGAGEMENTS 2026'!M1191)</f>
        <v/>
      </c>
      <c r="P1190" t="str">
        <f>IF(ISBLANK('ENGAGEMENTS 2026'!C1191),"",'ENGAGEMENTS 2026'!K1191)</f>
        <v/>
      </c>
      <c r="Q1190" t="str">
        <f>IF($A1190="","",IF(OR($E1190="INFRUCTUEUX",$E1190="ANNULE"),$A1190&amp;"|"&amp;(COUNTIFS($A$2:$A1190,$A1190,$E$2:$E1190,"INFRUCTUEUX")+COUNTIFS($A$2:$A1190,$A1190,$E$2:$E1190,"ANNULE")),""))</f>
        <v/>
      </c>
    </row>
    <row r="1191" spans="1:17" x14ac:dyDescent="0.25">
      <c r="A1191" t="str">
        <f>IF(ISBLANK('ENGAGEMENTS 2026'!C1192),"",IF('ENGAGEMENTS 2026'!C1192="DTSI","DCT",'ENGAGEMENTS 2026'!C1192))</f>
        <v/>
      </c>
      <c r="B1191" t="str">
        <f>IF(ISBLANK('ENGAGEMENTS 2026'!C1192),"",'ENGAGEMENTS 2026'!D1192)</f>
        <v/>
      </c>
      <c r="C1191" t="str">
        <f>IF(ISBLANK('ENGAGEMENTS 2026'!C1192),"",'ENGAGEMENTS 2026'!E1192)</f>
        <v/>
      </c>
      <c r="D1191" t="str">
        <f>IF(ISBLANK('ENGAGEMENTS 2026'!C1192),"",'ENGAGEMENTS 2026'!G1192)</f>
        <v/>
      </c>
      <c r="E1191" t="str">
        <f>IF(ISBLANK('ENGAGEMENTS 2026'!C1192),"",'ENGAGEMENTS 2026'!I1192)</f>
        <v/>
      </c>
      <c r="F1191" t="str">
        <f>IF(ISBLANK('ENGAGEMENTS 2026'!C1192),"",'ENGAGEMENTS 2026'!J1192)</f>
        <v/>
      </c>
      <c r="G1191" t="str">
        <f>IF(ISBLANK('ENGAGEMENTS 2026'!C1192),"",'ENGAGEMENTS 2026'!M1192)</f>
        <v/>
      </c>
      <c r="H1191" t="str">
        <f>IF(ISBLANK('ENGAGEMENTS 2026'!C1192),"",'ENGAGEMENTS 2026'!AF1192)</f>
        <v/>
      </c>
      <c r="I1191" t="str">
        <f>IF(ISBLANK('ENGAGEMENTS 2026'!C1192),"",'ENGAGEMENTS 2026'!H1192)</f>
        <v/>
      </c>
      <c r="J1191" s="72" t="str">
        <f>IF(ISBLANK('ENGAGEMENTS 2026'!C1192),"",IF(AND(OR($E1191="INFRUCTUEUX",$E1191="ANNULE"),$C1191="AOO-M"),'ENGAGEMENTS 2026'!P1192,IF($H1191="EN COURS DE PREENGAGEMENT",'ENGAGEMENTS 2026'!O1192,IF($H1191="PREENGAGE",IF($E1191="ATTRIBUE",'ENGAGEMENTS 2026'!AE1192,'ENGAGEMENTS 2026'!O1192),'ENGAGEMENTS 2026'!AE1192))))</f>
        <v/>
      </c>
      <c r="K1191" s="97" t="str">
        <f>IF(ISBLANK('ENGAGEMENTS 2026'!W1192),"",'ENGAGEMENTS 2026'!W1192)</f>
        <v/>
      </c>
      <c r="L1191" s="73" t="str">
        <f t="shared" ca="1" si="36"/>
        <v/>
      </c>
      <c r="M1191" t="str">
        <f t="shared" si="37"/>
        <v/>
      </c>
      <c r="N1191" t="str">
        <f>IF(ISBLANK('ENGAGEMENTS 2026'!C1192),"",'ENGAGEMENTS 2026'!L1192)</f>
        <v/>
      </c>
      <c r="O1191" t="str">
        <f>IF(ISBLANK('ENGAGEMENTS 2026'!C1192),"",'ENGAGEMENTS 2026'!M1192)</f>
        <v/>
      </c>
      <c r="P1191" t="str">
        <f>IF(ISBLANK('ENGAGEMENTS 2026'!C1192),"",'ENGAGEMENTS 2026'!K1192)</f>
        <v/>
      </c>
      <c r="Q1191" t="str">
        <f>IF($A1191="","",IF(OR($E1191="INFRUCTUEUX",$E1191="ANNULE"),$A1191&amp;"|"&amp;(COUNTIFS($A$2:$A1191,$A1191,$E$2:$E1191,"INFRUCTUEUX")+COUNTIFS($A$2:$A1191,$A1191,$E$2:$E1191,"ANNULE")),""))</f>
        <v/>
      </c>
    </row>
    <row r="1192" spans="1:17" x14ac:dyDescent="0.25">
      <c r="A1192" t="str">
        <f>IF(ISBLANK('ENGAGEMENTS 2026'!C1193),"",IF('ENGAGEMENTS 2026'!C1193="DTSI","DCT",'ENGAGEMENTS 2026'!C1193))</f>
        <v/>
      </c>
      <c r="B1192" t="str">
        <f>IF(ISBLANK('ENGAGEMENTS 2026'!C1193),"",'ENGAGEMENTS 2026'!D1193)</f>
        <v/>
      </c>
      <c r="C1192" t="str">
        <f>IF(ISBLANK('ENGAGEMENTS 2026'!C1193),"",'ENGAGEMENTS 2026'!E1193)</f>
        <v/>
      </c>
      <c r="D1192" t="str">
        <f>IF(ISBLANK('ENGAGEMENTS 2026'!C1193),"",'ENGAGEMENTS 2026'!G1193)</f>
        <v/>
      </c>
      <c r="E1192" t="str">
        <f>IF(ISBLANK('ENGAGEMENTS 2026'!C1193),"",'ENGAGEMENTS 2026'!I1193)</f>
        <v/>
      </c>
      <c r="F1192" t="str">
        <f>IF(ISBLANK('ENGAGEMENTS 2026'!C1193),"",'ENGAGEMENTS 2026'!J1193)</f>
        <v/>
      </c>
      <c r="G1192" t="str">
        <f>IF(ISBLANK('ENGAGEMENTS 2026'!C1193),"",'ENGAGEMENTS 2026'!M1193)</f>
        <v/>
      </c>
      <c r="H1192" t="str">
        <f>IF(ISBLANK('ENGAGEMENTS 2026'!C1193),"",'ENGAGEMENTS 2026'!AF1193)</f>
        <v/>
      </c>
      <c r="I1192" t="str">
        <f>IF(ISBLANK('ENGAGEMENTS 2026'!C1193),"",'ENGAGEMENTS 2026'!H1193)</f>
        <v/>
      </c>
      <c r="J1192" s="72" t="str">
        <f>IF(ISBLANK('ENGAGEMENTS 2026'!C1193),"",IF(AND(OR($E1192="INFRUCTUEUX",$E1192="ANNULE"),$C1192="AOO-M"),'ENGAGEMENTS 2026'!P1193,IF($H1192="EN COURS DE PREENGAGEMENT",'ENGAGEMENTS 2026'!O1193,IF($H1192="PREENGAGE",IF($E1192="ATTRIBUE",'ENGAGEMENTS 2026'!AE1193,'ENGAGEMENTS 2026'!O1193),'ENGAGEMENTS 2026'!AE1193))))</f>
        <v/>
      </c>
      <c r="K1192" s="97" t="str">
        <f>IF(ISBLANK('ENGAGEMENTS 2026'!W1193),"",'ENGAGEMENTS 2026'!W1193)</f>
        <v/>
      </c>
      <c r="L1192" s="73" t="str">
        <f t="shared" ca="1" si="36"/>
        <v/>
      </c>
      <c r="M1192" t="str">
        <f t="shared" si="37"/>
        <v/>
      </c>
      <c r="N1192" t="str">
        <f>IF(ISBLANK('ENGAGEMENTS 2026'!C1193),"",'ENGAGEMENTS 2026'!L1193)</f>
        <v/>
      </c>
      <c r="O1192" t="str">
        <f>IF(ISBLANK('ENGAGEMENTS 2026'!C1193),"",'ENGAGEMENTS 2026'!M1193)</f>
        <v/>
      </c>
      <c r="P1192" t="str">
        <f>IF(ISBLANK('ENGAGEMENTS 2026'!C1193),"",'ENGAGEMENTS 2026'!K1193)</f>
        <v/>
      </c>
      <c r="Q1192" t="str">
        <f>IF($A1192="","",IF(OR($E1192="INFRUCTUEUX",$E1192="ANNULE"),$A1192&amp;"|"&amp;(COUNTIFS($A$2:$A1192,$A1192,$E$2:$E1192,"INFRUCTUEUX")+COUNTIFS($A$2:$A1192,$A1192,$E$2:$E1192,"ANNULE")),""))</f>
        <v/>
      </c>
    </row>
    <row r="1193" spans="1:17" x14ac:dyDescent="0.25">
      <c r="A1193" t="str">
        <f>IF(ISBLANK('ENGAGEMENTS 2026'!C1194),"",IF('ENGAGEMENTS 2026'!C1194="DTSI","DCT",'ENGAGEMENTS 2026'!C1194))</f>
        <v/>
      </c>
      <c r="B1193" t="str">
        <f>IF(ISBLANK('ENGAGEMENTS 2026'!C1194),"",'ENGAGEMENTS 2026'!D1194)</f>
        <v/>
      </c>
      <c r="C1193" t="str">
        <f>IF(ISBLANK('ENGAGEMENTS 2026'!C1194),"",'ENGAGEMENTS 2026'!E1194)</f>
        <v/>
      </c>
      <c r="D1193" t="str">
        <f>IF(ISBLANK('ENGAGEMENTS 2026'!C1194),"",'ENGAGEMENTS 2026'!G1194)</f>
        <v/>
      </c>
      <c r="E1193" t="str">
        <f>IF(ISBLANK('ENGAGEMENTS 2026'!C1194),"",'ENGAGEMENTS 2026'!I1194)</f>
        <v/>
      </c>
      <c r="F1193" t="str">
        <f>IF(ISBLANK('ENGAGEMENTS 2026'!C1194),"",'ENGAGEMENTS 2026'!J1194)</f>
        <v/>
      </c>
      <c r="G1193" t="str">
        <f>IF(ISBLANK('ENGAGEMENTS 2026'!C1194),"",'ENGAGEMENTS 2026'!M1194)</f>
        <v/>
      </c>
      <c r="H1193" t="str">
        <f>IF(ISBLANK('ENGAGEMENTS 2026'!C1194),"",'ENGAGEMENTS 2026'!AF1194)</f>
        <v/>
      </c>
      <c r="I1193" t="str">
        <f>IF(ISBLANK('ENGAGEMENTS 2026'!C1194),"",'ENGAGEMENTS 2026'!H1194)</f>
        <v/>
      </c>
      <c r="J1193" s="72" t="str">
        <f>IF(ISBLANK('ENGAGEMENTS 2026'!C1194),"",IF(AND(OR($E1193="INFRUCTUEUX",$E1193="ANNULE"),$C1193="AOO-M"),'ENGAGEMENTS 2026'!P1194,IF($H1193="EN COURS DE PREENGAGEMENT",'ENGAGEMENTS 2026'!O1194,IF($H1193="PREENGAGE",IF($E1193="ATTRIBUE",'ENGAGEMENTS 2026'!AE1194,'ENGAGEMENTS 2026'!O1194),'ENGAGEMENTS 2026'!AE1194))))</f>
        <v/>
      </c>
      <c r="K1193" s="97" t="str">
        <f>IF(ISBLANK('ENGAGEMENTS 2026'!W1194),"",'ENGAGEMENTS 2026'!W1194)</f>
        <v/>
      </c>
      <c r="L1193" s="73" t="str">
        <f t="shared" ca="1" si="36"/>
        <v/>
      </c>
      <c r="M1193" t="str">
        <f t="shared" si="37"/>
        <v/>
      </c>
      <c r="N1193" t="str">
        <f>IF(ISBLANK('ENGAGEMENTS 2026'!C1194),"",'ENGAGEMENTS 2026'!L1194)</f>
        <v/>
      </c>
      <c r="O1193" t="str">
        <f>IF(ISBLANK('ENGAGEMENTS 2026'!C1194),"",'ENGAGEMENTS 2026'!M1194)</f>
        <v/>
      </c>
      <c r="P1193" t="str">
        <f>IF(ISBLANK('ENGAGEMENTS 2026'!C1194),"",'ENGAGEMENTS 2026'!K1194)</f>
        <v/>
      </c>
      <c r="Q1193" t="str">
        <f>IF($A1193="","",IF(OR($E1193="INFRUCTUEUX",$E1193="ANNULE"),$A1193&amp;"|"&amp;(COUNTIFS($A$2:$A1193,$A1193,$E$2:$E1193,"INFRUCTUEUX")+COUNTIFS($A$2:$A1193,$A1193,$E$2:$E1193,"ANNULE")),""))</f>
        <v/>
      </c>
    </row>
    <row r="1194" spans="1:17" x14ac:dyDescent="0.25">
      <c r="A1194" t="str">
        <f>IF(ISBLANK('ENGAGEMENTS 2026'!C1195),"",IF('ENGAGEMENTS 2026'!C1195="DTSI","DCT",'ENGAGEMENTS 2026'!C1195))</f>
        <v/>
      </c>
      <c r="B1194" t="str">
        <f>IF(ISBLANK('ENGAGEMENTS 2026'!C1195),"",'ENGAGEMENTS 2026'!D1195)</f>
        <v/>
      </c>
      <c r="C1194" t="str">
        <f>IF(ISBLANK('ENGAGEMENTS 2026'!C1195),"",'ENGAGEMENTS 2026'!E1195)</f>
        <v/>
      </c>
      <c r="D1194" t="str">
        <f>IF(ISBLANK('ENGAGEMENTS 2026'!C1195),"",'ENGAGEMENTS 2026'!G1195)</f>
        <v/>
      </c>
      <c r="E1194" t="str">
        <f>IF(ISBLANK('ENGAGEMENTS 2026'!C1195),"",'ENGAGEMENTS 2026'!I1195)</f>
        <v/>
      </c>
      <c r="F1194" t="str">
        <f>IF(ISBLANK('ENGAGEMENTS 2026'!C1195),"",'ENGAGEMENTS 2026'!J1195)</f>
        <v/>
      </c>
      <c r="G1194" t="str">
        <f>IF(ISBLANK('ENGAGEMENTS 2026'!C1195),"",'ENGAGEMENTS 2026'!M1195)</f>
        <v/>
      </c>
      <c r="H1194" t="str">
        <f>IF(ISBLANK('ENGAGEMENTS 2026'!C1195),"",'ENGAGEMENTS 2026'!AF1195)</f>
        <v/>
      </c>
      <c r="I1194" t="str">
        <f>IF(ISBLANK('ENGAGEMENTS 2026'!C1195),"",'ENGAGEMENTS 2026'!H1195)</f>
        <v/>
      </c>
      <c r="J1194" s="72" t="str">
        <f>IF(ISBLANK('ENGAGEMENTS 2026'!C1195),"",IF(AND(OR($E1194="INFRUCTUEUX",$E1194="ANNULE"),$C1194="AOO-M"),'ENGAGEMENTS 2026'!P1195,IF($H1194="EN COURS DE PREENGAGEMENT",'ENGAGEMENTS 2026'!O1195,IF($H1194="PREENGAGE",IF($E1194="ATTRIBUE",'ENGAGEMENTS 2026'!AE1195,'ENGAGEMENTS 2026'!O1195),'ENGAGEMENTS 2026'!AE1195))))</f>
        <v/>
      </c>
      <c r="K1194" s="97" t="str">
        <f>IF(ISBLANK('ENGAGEMENTS 2026'!W1195),"",'ENGAGEMENTS 2026'!W1195)</f>
        <v/>
      </c>
      <c r="L1194" s="73" t="str">
        <f t="shared" ca="1" si="36"/>
        <v/>
      </c>
      <c r="M1194" t="str">
        <f t="shared" si="37"/>
        <v/>
      </c>
      <c r="N1194" t="str">
        <f>IF(ISBLANK('ENGAGEMENTS 2026'!C1195),"",'ENGAGEMENTS 2026'!L1195)</f>
        <v/>
      </c>
      <c r="O1194" t="str">
        <f>IF(ISBLANK('ENGAGEMENTS 2026'!C1195),"",'ENGAGEMENTS 2026'!M1195)</f>
        <v/>
      </c>
      <c r="P1194" t="str">
        <f>IF(ISBLANK('ENGAGEMENTS 2026'!C1195),"",'ENGAGEMENTS 2026'!K1195)</f>
        <v/>
      </c>
      <c r="Q1194" t="str">
        <f>IF($A1194="","",IF(OR($E1194="INFRUCTUEUX",$E1194="ANNULE"),$A1194&amp;"|"&amp;(COUNTIFS($A$2:$A1194,$A1194,$E$2:$E1194,"INFRUCTUEUX")+COUNTIFS($A$2:$A1194,$A1194,$E$2:$E1194,"ANNULE")),""))</f>
        <v/>
      </c>
    </row>
    <row r="1195" spans="1:17" x14ac:dyDescent="0.25">
      <c r="A1195" t="str">
        <f>IF(ISBLANK('ENGAGEMENTS 2026'!C1196),"",IF('ENGAGEMENTS 2026'!C1196="DTSI","DCT",'ENGAGEMENTS 2026'!C1196))</f>
        <v/>
      </c>
      <c r="B1195" t="str">
        <f>IF(ISBLANK('ENGAGEMENTS 2026'!C1196),"",'ENGAGEMENTS 2026'!D1196)</f>
        <v/>
      </c>
      <c r="C1195" t="str">
        <f>IF(ISBLANK('ENGAGEMENTS 2026'!C1196),"",'ENGAGEMENTS 2026'!E1196)</f>
        <v/>
      </c>
      <c r="D1195" t="str">
        <f>IF(ISBLANK('ENGAGEMENTS 2026'!C1196),"",'ENGAGEMENTS 2026'!G1196)</f>
        <v/>
      </c>
      <c r="E1195" t="str">
        <f>IF(ISBLANK('ENGAGEMENTS 2026'!C1196),"",'ENGAGEMENTS 2026'!I1196)</f>
        <v/>
      </c>
      <c r="F1195" t="str">
        <f>IF(ISBLANK('ENGAGEMENTS 2026'!C1196),"",'ENGAGEMENTS 2026'!J1196)</f>
        <v/>
      </c>
      <c r="G1195" t="str">
        <f>IF(ISBLANK('ENGAGEMENTS 2026'!C1196),"",'ENGAGEMENTS 2026'!M1196)</f>
        <v/>
      </c>
      <c r="H1195" t="str">
        <f>IF(ISBLANK('ENGAGEMENTS 2026'!C1196),"",'ENGAGEMENTS 2026'!AF1196)</f>
        <v/>
      </c>
      <c r="I1195" t="str">
        <f>IF(ISBLANK('ENGAGEMENTS 2026'!C1196),"",'ENGAGEMENTS 2026'!H1196)</f>
        <v/>
      </c>
      <c r="J1195" s="72" t="str">
        <f>IF(ISBLANK('ENGAGEMENTS 2026'!C1196),"",IF(AND(OR($E1195="INFRUCTUEUX",$E1195="ANNULE"),$C1195="AOO-M"),'ENGAGEMENTS 2026'!P1196,IF($H1195="EN COURS DE PREENGAGEMENT",'ENGAGEMENTS 2026'!O1196,IF($H1195="PREENGAGE",IF($E1195="ATTRIBUE",'ENGAGEMENTS 2026'!AE1196,'ENGAGEMENTS 2026'!O1196),'ENGAGEMENTS 2026'!AE1196))))</f>
        <v/>
      </c>
      <c r="K1195" s="97" t="str">
        <f>IF(ISBLANK('ENGAGEMENTS 2026'!W1196),"",'ENGAGEMENTS 2026'!W1196)</f>
        <v/>
      </c>
      <c r="L1195" s="73" t="str">
        <f t="shared" ca="1" si="36"/>
        <v/>
      </c>
      <c r="M1195" t="str">
        <f t="shared" si="37"/>
        <v/>
      </c>
      <c r="N1195" t="str">
        <f>IF(ISBLANK('ENGAGEMENTS 2026'!C1196),"",'ENGAGEMENTS 2026'!L1196)</f>
        <v/>
      </c>
      <c r="O1195" t="str">
        <f>IF(ISBLANK('ENGAGEMENTS 2026'!C1196),"",'ENGAGEMENTS 2026'!M1196)</f>
        <v/>
      </c>
      <c r="P1195" t="str">
        <f>IF(ISBLANK('ENGAGEMENTS 2026'!C1196),"",'ENGAGEMENTS 2026'!K1196)</f>
        <v/>
      </c>
      <c r="Q1195" t="str">
        <f>IF($A1195="","",IF(OR($E1195="INFRUCTUEUX",$E1195="ANNULE"),$A1195&amp;"|"&amp;(COUNTIFS($A$2:$A1195,$A1195,$E$2:$E1195,"INFRUCTUEUX")+COUNTIFS($A$2:$A1195,$A1195,$E$2:$E1195,"ANNULE")),""))</f>
        <v/>
      </c>
    </row>
    <row r="1196" spans="1:17" x14ac:dyDescent="0.25">
      <c r="A1196" t="str">
        <f>IF(ISBLANK('ENGAGEMENTS 2026'!C1197),"",IF('ENGAGEMENTS 2026'!C1197="DTSI","DCT",'ENGAGEMENTS 2026'!C1197))</f>
        <v/>
      </c>
      <c r="B1196" t="str">
        <f>IF(ISBLANK('ENGAGEMENTS 2026'!C1197),"",'ENGAGEMENTS 2026'!D1197)</f>
        <v/>
      </c>
      <c r="C1196" t="str">
        <f>IF(ISBLANK('ENGAGEMENTS 2026'!C1197),"",'ENGAGEMENTS 2026'!E1197)</f>
        <v/>
      </c>
      <c r="D1196" t="str">
        <f>IF(ISBLANK('ENGAGEMENTS 2026'!C1197),"",'ENGAGEMENTS 2026'!G1197)</f>
        <v/>
      </c>
      <c r="E1196" t="str">
        <f>IF(ISBLANK('ENGAGEMENTS 2026'!C1197),"",'ENGAGEMENTS 2026'!I1197)</f>
        <v/>
      </c>
      <c r="F1196" t="str">
        <f>IF(ISBLANK('ENGAGEMENTS 2026'!C1197),"",'ENGAGEMENTS 2026'!J1197)</f>
        <v/>
      </c>
      <c r="G1196" t="str">
        <f>IF(ISBLANK('ENGAGEMENTS 2026'!C1197),"",'ENGAGEMENTS 2026'!M1197)</f>
        <v/>
      </c>
      <c r="H1196" t="str">
        <f>IF(ISBLANK('ENGAGEMENTS 2026'!C1197),"",'ENGAGEMENTS 2026'!AF1197)</f>
        <v/>
      </c>
      <c r="I1196" t="str">
        <f>IF(ISBLANK('ENGAGEMENTS 2026'!C1197),"",'ENGAGEMENTS 2026'!H1197)</f>
        <v/>
      </c>
      <c r="J1196" s="72" t="str">
        <f>IF(ISBLANK('ENGAGEMENTS 2026'!C1197),"",IF(AND(OR($E1196="INFRUCTUEUX",$E1196="ANNULE"),$C1196="AOO-M"),'ENGAGEMENTS 2026'!P1197,IF($H1196="EN COURS DE PREENGAGEMENT",'ENGAGEMENTS 2026'!O1197,IF($H1196="PREENGAGE",IF($E1196="ATTRIBUE",'ENGAGEMENTS 2026'!AE1197,'ENGAGEMENTS 2026'!O1197),'ENGAGEMENTS 2026'!AE1197))))</f>
        <v/>
      </c>
      <c r="K1196" s="97" t="str">
        <f>IF(ISBLANK('ENGAGEMENTS 2026'!W1197),"",'ENGAGEMENTS 2026'!W1197)</f>
        <v/>
      </c>
      <c r="L1196" s="73" t="str">
        <f t="shared" ca="1" si="36"/>
        <v/>
      </c>
      <c r="M1196" t="str">
        <f t="shared" si="37"/>
        <v/>
      </c>
      <c r="N1196" t="str">
        <f>IF(ISBLANK('ENGAGEMENTS 2026'!C1197),"",'ENGAGEMENTS 2026'!L1197)</f>
        <v/>
      </c>
      <c r="O1196" t="str">
        <f>IF(ISBLANK('ENGAGEMENTS 2026'!C1197),"",'ENGAGEMENTS 2026'!M1197)</f>
        <v/>
      </c>
      <c r="P1196" t="str">
        <f>IF(ISBLANK('ENGAGEMENTS 2026'!C1197),"",'ENGAGEMENTS 2026'!K1197)</f>
        <v/>
      </c>
      <c r="Q1196" t="str">
        <f>IF($A1196="","",IF(OR($E1196="INFRUCTUEUX",$E1196="ANNULE"),$A1196&amp;"|"&amp;(COUNTIFS($A$2:$A1196,$A1196,$E$2:$E1196,"INFRUCTUEUX")+COUNTIFS($A$2:$A1196,$A1196,$E$2:$E1196,"ANNULE")),""))</f>
        <v/>
      </c>
    </row>
    <row r="1197" spans="1:17" x14ac:dyDescent="0.25">
      <c r="A1197" t="str">
        <f>IF(ISBLANK('ENGAGEMENTS 2026'!C1198),"",IF('ENGAGEMENTS 2026'!C1198="DTSI","DCT",'ENGAGEMENTS 2026'!C1198))</f>
        <v/>
      </c>
      <c r="B1197" t="str">
        <f>IF(ISBLANK('ENGAGEMENTS 2026'!C1198),"",'ENGAGEMENTS 2026'!D1198)</f>
        <v/>
      </c>
      <c r="C1197" t="str">
        <f>IF(ISBLANK('ENGAGEMENTS 2026'!C1198),"",'ENGAGEMENTS 2026'!E1198)</f>
        <v/>
      </c>
      <c r="D1197" t="str">
        <f>IF(ISBLANK('ENGAGEMENTS 2026'!C1198),"",'ENGAGEMENTS 2026'!G1198)</f>
        <v/>
      </c>
      <c r="E1197" t="str">
        <f>IF(ISBLANK('ENGAGEMENTS 2026'!C1198),"",'ENGAGEMENTS 2026'!I1198)</f>
        <v/>
      </c>
      <c r="F1197" t="str">
        <f>IF(ISBLANK('ENGAGEMENTS 2026'!C1198),"",'ENGAGEMENTS 2026'!J1198)</f>
        <v/>
      </c>
      <c r="G1197" t="str">
        <f>IF(ISBLANK('ENGAGEMENTS 2026'!C1198),"",'ENGAGEMENTS 2026'!M1198)</f>
        <v/>
      </c>
      <c r="H1197" t="str">
        <f>IF(ISBLANK('ENGAGEMENTS 2026'!C1198),"",'ENGAGEMENTS 2026'!AF1198)</f>
        <v/>
      </c>
      <c r="I1197" t="str">
        <f>IF(ISBLANK('ENGAGEMENTS 2026'!C1198),"",'ENGAGEMENTS 2026'!H1198)</f>
        <v/>
      </c>
      <c r="J1197" s="72" t="str">
        <f>IF(ISBLANK('ENGAGEMENTS 2026'!C1198),"",IF(AND(OR($E1197="INFRUCTUEUX",$E1197="ANNULE"),$C1197="AOO-M"),'ENGAGEMENTS 2026'!P1198,IF($H1197="EN COURS DE PREENGAGEMENT",'ENGAGEMENTS 2026'!O1198,IF($H1197="PREENGAGE",IF($E1197="ATTRIBUE",'ENGAGEMENTS 2026'!AE1198,'ENGAGEMENTS 2026'!O1198),'ENGAGEMENTS 2026'!AE1198))))</f>
        <v/>
      </c>
      <c r="K1197" s="97" t="str">
        <f>IF(ISBLANK('ENGAGEMENTS 2026'!W1198),"",'ENGAGEMENTS 2026'!W1198)</f>
        <v/>
      </c>
      <c r="L1197" s="73" t="str">
        <f t="shared" ca="1" si="36"/>
        <v/>
      </c>
      <c r="M1197" t="str">
        <f t="shared" si="37"/>
        <v/>
      </c>
      <c r="N1197" t="str">
        <f>IF(ISBLANK('ENGAGEMENTS 2026'!C1198),"",'ENGAGEMENTS 2026'!L1198)</f>
        <v/>
      </c>
      <c r="O1197" t="str">
        <f>IF(ISBLANK('ENGAGEMENTS 2026'!C1198),"",'ENGAGEMENTS 2026'!M1198)</f>
        <v/>
      </c>
      <c r="P1197" t="str">
        <f>IF(ISBLANK('ENGAGEMENTS 2026'!C1198),"",'ENGAGEMENTS 2026'!K1198)</f>
        <v/>
      </c>
      <c r="Q1197" t="str">
        <f>IF($A1197="","",IF(OR($E1197="INFRUCTUEUX",$E1197="ANNULE"),$A1197&amp;"|"&amp;(COUNTIFS($A$2:$A1197,$A1197,$E$2:$E1197,"INFRUCTUEUX")+COUNTIFS($A$2:$A1197,$A1197,$E$2:$E1197,"ANNULE")),""))</f>
        <v/>
      </c>
    </row>
    <row r="1198" spans="1:17" x14ac:dyDescent="0.25">
      <c r="A1198" t="str">
        <f>IF(ISBLANK('ENGAGEMENTS 2026'!C1199),"",IF('ENGAGEMENTS 2026'!C1199="DTSI","DCT",'ENGAGEMENTS 2026'!C1199))</f>
        <v/>
      </c>
      <c r="B1198" t="str">
        <f>IF(ISBLANK('ENGAGEMENTS 2026'!C1199),"",'ENGAGEMENTS 2026'!D1199)</f>
        <v/>
      </c>
      <c r="C1198" t="str">
        <f>IF(ISBLANK('ENGAGEMENTS 2026'!C1199),"",'ENGAGEMENTS 2026'!E1199)</f>
        <v/>
      </c>
      <c r="D1198" t="str">
        <f>IF(ISBLANK('ENGAGEMENTS 2026'!C1199),"",'ENGAGEMENTS 2026'!G1199)</f>
        <v/>
      </c>
      <c r="E1198" t="str">
        <f>IF(ISBLANK('ENGAGEMENTS 2026'!C1199),"",'ENGAGEMENTS 2026'!I1199)</f>
        <v/>
      </c>
      <c r="F1198" t="str">
        <f>IF(ISBLANK('ENGAGEMENTS 2026'!C1199),"",'ENGAGEMENTS 2026'!J1199)</f>
        <v/>
      </c>
      <c r="G1198" t="str">
        <f>IF(ISBLANK('ENGAGEMENTS 2026'!C1199),"",'ENGAGEMENTS 2026'!M1199)</f>
        <v/>
      </c>
      <c r="H1198" t="str">
        <f>IF(ISBLANK('ENGAGEMENTS 2026'!C1199),"",'ENGAGEMENTS 2026'!AF1199)</f>
        <v/>
      </c>
      <c r="I1198" t="str">
        <f>IF(ISBLANK('ENGAGEMENTS 2026'!C1199),"",'ENGAGEMENTS 2026'!H1199)</f>
        <v/>
      </c>
      <c r="J1198" s="72" t="str">
        <f>IF(ISBLANK('ENGAGEMENTS 2026'!C1199),"",IF(AND(OR($E1198="INFRUCTUEUX",$E1198="ANNULE"),$C1198="AOO-M"),'ENGAGEMENTS 2026'!P1199,IF($H1198="EN COURS DE PREENGAGEMENT",'ENGAGEMENTS 2026'!O1199,IF($H1198="PREENGAGE",IF($E1198="ATTRIBUE",'ENGAGEMENTS 2026'!AE1199,'ENGAGEMENTS 2026'!O1199),'ENGAGEMENTS 2026'!AE1199))))</f>
        <v/>
      </c>
      <c r="K1198" s="97" t="str">
        <f>IF(ISBLANK('ENGAGEMENTS 2026'!W1199),"",'ENGAGEMENTS 2026'!W1199)</f>
        <v/>
      </c>
      <c r="L1198" s="73" t="str">
        <f t="shared" ca="1" si="36"/>
        <v/>
      </c>
      <c r="M1198" t="str">
        <f t="shared" si="37"/>
        <v/>
      </c>
      <c r="N1198" t="str">
        <f>IF(ISBLANK('ENGAGEMENTS 2026'!C1199),"",'ENGAGEMENTS 2026'!L1199)</f>
        <v/>
      </c>
      <c r="O1198" t="str">
        <f>IF(ISBLANK('ENGAGEMENTS 2026'!C1199),"",'ENGAGEMENTS 2026'!M1199)</f>
        <v/>
      </c>
      <c r="P1198" t="str">
        <f>IF(ISBLANK('ENGAGEMENTS 2026'!C1199),"",'ENGAGEMENTS 2026'!K1199)</f>
        <v/>
      </c>
      <c r="Q1198" t="str">
        <f>IF($A1198="","",IF(OR($E1198="INFRUCTUEUX",$E1198="ANNULE"),$A1198&amp;"|"&amp;(COUNTIFS($A$2:$A1198,$A1198,$E$2:$E1198,"INFRUCTUEUX")+COUNTIFS($A$2:$A1198,$A1198,$E$2:$E1198,"ANNULE")),""))</f>
        <v/>
      </c>
    </row>
    <row r="1199" spans="1:17" x14ac:dyDescent="0.25">
      <c r="A1199" t="str">
        <f>IF(ISBLANK('ENGAGEMENTS 2026'!C1200),"",IF('ENGAGEMENTS 2026'!C1200="DTSI","DCT",'ENGAGEMENTS 2026'!C1200))</f>
        <v/>
      </c>
      <c r="B1199" t="str">
        <f>IF(ISBLANK('ENGAGEMENTS 2026'!C1200),"",'ENGAGEMENTS 2026'!D1200)</f>
        <v/>
      </c>
      <c r="C1199" t="str">
        <f>IF(ISBLANK('ENGAGEMENTS 2026'!C1200),"",'ENGAGEMENTS 2026'!E1200)</f>
        <v/>
      </c>
      <c r="D1199" t="str">
        <f>IF(ISBLANK('ENGAGEMENTS 2026'!C1200),"",'ENGAGEMENTS 2026'!G1200)</f>
        <v/>
      </c>
      <c r="E1199" t="str">
        <f>IF(ISBLANK('ENGAGEMENTS 2026'!C1200),"",'ENGAGEMENTS 2026'!I1200)</f>
        <v/>
      </c>
      <c r="F1199" t="str">
        <f>IF(ISBLANK('ENGAGEMENTS 2026'!C1200),"",'ENGAGEMENTS 2026'!J1200)</f>
        <v/>
      </c>
      <c r="G1199" t="str">
        <f>IF(ISBLANK('ENGAGEMENTS 2026'!C1200),"",'ENGAGEMENTS 2026'!M1200)</f>
        <v/>
      </c>
      <c r="H1199" t="str">
        <f>IF(ISBLANK('ENGAGEMENTS 2026'!C1200),"",'ENGAGEMENTS 2026'!AF1200)</f>
        <v/>
      </c>
      <c r="I1199" t="str">
        <f>IF(ISBLANK('ENGAGEMENTS 2026'!C1200),"",'ENGAGEMENTS 2026'!H1200)</f>
        <v/>
      </c>
      <c r="J1199" s="72" t="str">
        <f>IF(ISBLANK('ENGAGEMENTS 2026'!C1200),"",IF(AND(OR($E1199="INFRUCTUEUX",$E1199="ANNULE"),$C1199="AOO-M"),'ENGAGEMENTS 2026'!P1200,IF($H1199="EN COURS DE PREENGAGEMENT",'ENGAGEMENTS 2026'!O1200,IF($H1199="PREENGAGE",IF($E1199="ATTRIBUE",'ENGAGEMENTS 2026'!AE1200,'ENGAGEMENTS 2026'!O1200),'ENGAGEMENTS 2026'!AE1200))))</f>
        <v/>
      </c>
      <c r="K1199" s="97" t="str">
        <f>IF(ISBLANK('ENGAGEMENTS 2026'!W1200),"",'ENGAGEMENTS 2026'!W1200)</f>
        <v/>
      </c>
      <c r="L1199" s="73" t="str">
        <f t="shared" ca="1" si="36"/>
        <v/>
      </c>
      <c r="M1199" t="str">
        <f t="shared" si="37"/>
        <v/>
      </c>
      <c r="N1199" t="str">
        <f>IF(ISBLANK('ENGAGEMENTS 2026'!C1200),"",'ENGAGEMENTS 2026'!L1200)</f>
        <v/>
      </c>
      <c r="O1199" t="str">
        <f>IF(ISBLANK('ENGAGEMENTS 2026'!C1200),"",'ENGAGEMENTS 2026'!M1200)</f>
        <v/>
      </c>
      <c r="P1199" t="str">
        <f>IF(ISBLANK('ENGAGEMENTS 2026'!C1200),"",'ENGAGEMENTS 2026'!K1200)</f>
        <v/>
      </c>
      <c r="Q1199" t="str">
        <f>IF($A1199="","",IF(OR($E1199="INFRUCTUEUX",$E1199="ANNULE"),$A1199&amp;"|"&amp;(COUNTIFS($A$2:$A1199,$A1199,$E$2:$E1199,"INFRUCTUEUX")+COUNTIFS($A$2:$A1199,$A1199,$E$2:$E1199,"ANNULE")),""))</f>
        <v/>
      </c>
    </row>
    <row r="1200" spans="1:17" x14ac:dyDescent="0.25">
      <c r="A1200" t="str">
        <f>IF(ISBLANK('ENGAGEMENTS 2026'!C1201),"",IF('ENGAGEMENTS 2026'!C1201="DTSI","DCT",'ENGAGEMENTS 2026'!C1201))</f>
        <v/>
      </c>
      <c r="B1200" t="str">
        <f>IF(ISBLANK('ENGAGEMENTS 2026'!C1201),"",'ENGAGEMENTS 2026'!D1201)</f>
        <v/>
      </c>
      <c r="C1200" t="str">
        <f>IF(ISBLANK('ENGAGEMENTS 2026'!C1201),"",'ENGAGEMENTS 2026'!E1201)</f>
        <v/>
      </c>
      <c r="D1200" t="str">
        <f>IF(ISBLANK('ENGAGEMENTS 2026'!C1201),"",'ENGAGEMENTS 2026'!G1201)</f>
        <v/>
      </c>
      <c r="E1200" t="str">
        <f>IF(ISBLANK('ENGAGEMENTS 2026'!C1201),"",'ENGAGEMENTS 2026'!I1201)</f>
        <v/>
      </c>
      <c r="F1200" t="str">
        <f>IF(ISBLANK('ENGAGEMENTS 2026'!C1201),"",'ENGAGEMENTS 2026'!J1201)</f>
        <v/>
      </c>
      <c r="G1200" t="str">
        <f>IF(ISBLANK('ENGAGEMENTS 2026'!C1201),"",'ENGAGEMENTS 2026'!M1201)</f>
        <v/>
      </c>
      <c r="H1200" t="str">
        <f>IF(ISBLANK('ENGAGEMENTS 2026'!C1201),"",'ENGAGEMENTS 2026'!AF1201)</f>
        <v/>
      </c>
      <c r="I1200" t="str">
        <f>IF(ISBLANK('ENGAGEMENTS 2026'!C1201),"",'ENGAGEMENTS 2026'!H1201)</f>
        <v/>
      </c>
      <c r="J1200" s="72" t="str">
        <f>IF(ISBLANK('ENGAGEMENTS 2026'!C1201),"",IF(AND(OR($E1200="INFRUCTUEUX",$E1200="ANNULE"),$C1200="AOO-M"),'ENGAGEMENTS 2026'!P1201,IF($H1200="EN COURS DE PREENGAGEMENT",'ENGAGEMENTS 2026'!O1201,IF($H1200="PREENGAGE",IF($E1200="ATTRIBUE",'ENGAGEMENTS 2026'!AE1201,'ENGAGEMENTS 2026'!O1201),'ENGAGEMENTS 2026'!AE1201))))</f>
        <v/>
      </c>
      <c r="K1200" s="97" t="str">
        <f>IF(ISBLANK('ENGAGEMENTS 2026'!W1201),"",'ENGAGEMENTS 2026'!W1201)</f>
        <v/>
      </c>
      <c r="L1200" s="73" t="str">
        <f t="shared" ca="1" si="36"/>
        <v/>
      </c>
      <c r="M1200" t="str">
        <f t="shared" si="37"/>
        <v/>
      </c>
      <c r="N1200" t="str">
        <f>IF(ISBLANK('ENGAGEMENTS 2026'!C1201),"",'ENGAGEMENTS 2026'!L1201)</f>
        <v/>
      </c>
      <c r="O1200" t="str">
        <f>IF(ISBLANK('ENGAGEMENTS 2026'!C1201),"",'ENGAGEMENTS 2026'!M1201)</f>
        <v/>
      </c>
      <c r="P1200" t="str">
        <f>IF(ISBLANK('ENGAGEMENTS 2026'!C1201),"",'ENGAGEMENTS 2026'!K1201)</f>
        <v/>
      </c>
      <c r="Q1200" t="str">
        <f>IF($A1200="","",IF(OR($E1200="INFRUCTUEUX",$E1200="ANNULE"),$A1200&amp;"|"&amp;(COUNTIFS($A$2:$A1200,$A1200,$E$2:$E1200,"INFRUCTUEUX")+COUNTIFS($A$2:$A1200,$A1200,$E$2:$E1200,"ANNULE")),""))</f>
        <v/>
      </c>
    </row>
    <row r="1201" spans="1:17" x14ac:dyDescent="0.25">
      <c r="A1201" t="str">
        <f>IF(ISBLANK('ENGAGEMENTS 2026'!C1202),"",IF('ENGAGEMENTS 2026'!C1202="DTSI","DCT",'ENGAGEMENTS 2026'!C1202))</f>
        <v/>
      </c>
      <c r="B1201" t="str">
        <f>IF(ISBLANK('ENGAGEMENTS 2026'!C1202),"",'ENGAGEMENTS 2026'!D1202)</f>
        <v/>
      </c>
      <c r="C1201" t="str">
        <f>IF(ISBLANK('ENGAGEMENTS 2026'!C1202),"",'ENGAGEMENTS 2026'!E1202)</f>
        <v/>
      </c>
      <c r="D1201" t="str">
        <f>IF(ISBLANK('ENGAGEMENTS 2026'!C1202),"",'ENGAGEMENTS 2026'!G1202)</f>
        <v/>
      </c>
      <c r="E1201" t="str">
        <f>IF(ISBLANK('ENGAGEMENTS 2026'!C1202),"",'ENGAGEMENTS 2026'!I1202)</f>
        <v/>
      </c>
      <c r="F1201" t="str">
        <f>IF(ISBLANK('ENGAGEMENTS 2026'!C1202),"",'ENGAGEMENTS 2026'!J1202)</f>
        <v/>
      </c>
      <c r="G1201" t="str">
        <f>IF(ISBLANK('ENGAGEMENTS 2026'!C1202),"",'ENGAGEMENTS 2026'!M1202)</f>
        <v/>
      </c>
      <c r="H1201" t="str">
        <f>IF(ISBLANK('ENGAGEMENTS 2026'!C1202),"",'ENGAGEMENTS 2026'!AF1202)</f>
        <v/>
      </c>
      <c r="I1201" t="str">
        <f>IF(ISBLANK('ENGAGEMENTS 2026'!C1202),"",'ENGAGEMENTS 2026'!H1202)</f>
        <v/>
      </c>
      <c r="J1201" s="72" t="str">
        <f>IF(ISBLANK('ENGAGEMENTS 2026'!C1202),"",IF(AND(OR($E1201="INFRUCTUEUX",$E1201="ANNULE"),$C1201="AOO-M"),'ENGAGEMENTS 2026'!P1202,IF($H1201="EN COURS DE PREENGAGEMENT",'ENGAGEMENTS 2026'!O1202,IF($H1201="PREENGAGE",IF($E1201="ATTRIBUE",'ENGAGEMENTS 2026'!AE1202,'ENGAGEMENTS 2026'!O1202),'ENGAGEMENTS 2026'!AE1202))))</f>
        <v/>
      </c>
      <c r="K1201" s="97" t="str">
        <f>IF(ISBLANK('ENGAGEMENTS 2026'!W1202),"",'ENGAGEMENTS 2026'!W1202)</f>
        <v/>
      </c>
      <c r="L1201" s="73" t="str">
        <f t="shared" ca="1" si="36"/>
        <v/>
      </c>
      <c r="M1201" t="str">
        <f t="shared" si="37"/>
        <v/>
      </c>
      <c r="N1201" t="str">
        <f>IF(ISBLANK('ENGAGEMENTS 2026'!C1202),"",'ENGAGEMENTS 2026'!L1202)</f>
        <v/>
      </c>
      <c r="O1201" t="str">
        <f>IF(ISBLANK('ENGAGEMENTS 2026'!C1202),"",'ENGAGEMENTS 2026'!M1202)</f>
        <v/>
      </c>
      <c r="P1201" t="str">
        <f>IF(ISBLANK('ENGAGEMENTS 2026'!C1202),"",'ENGAGEMENTS 2026'!K1202)</f>
        <v/>
      </c>
      <c r="Q1201" t="str">
        <f>IF($A1201="","",IF(OR($E1201="INFRUCTUEUX",$E1201="ANNULE"),$A1201&amp;"|"&amp;(COUNTIFS($A$2:$A1201,$A1201,$E$2:$E1201,"INFRUCTUEUX")+COUNTIFS($A$2:$A1201,$A1201,$E$2:$E1201,"ANNULE")),""))</f>
        <v/>
      </c>
    </row>
    <row r="1202" spans="1:17" x14ac:dyDescent="0.25">
      <c r="A1202" t="str">
        <f>IF(ISBLANK('ENGAGEMENTS 2026'!C1203),"",IF('ENGAGEMENTS 2026'!C1203="DTSI","DCT",'ENGAGEMENTS 2026'!C1203))</f>
        <v/>
      </c>
      <c r="B1202" t="str">
        <f>IF(ISBLANK('ENGAGEMENTS 2026'!C1203),"",'ENGAGEMENTS 2026'!D1203)</f>
        <v/>
      </c>
      <c r="C1202" t="str">
        <f>IF(ISBLANK('ENGAGEMENTS 2026'!C1203),"",'ENGAGEMENTS 2026'!E1203)</f>
        <v/>
      </c>
      <c r="D1202" t="str">
        <f>IF(ISBLANK('ENGAGEMENTS 2026'!C1203),"",'ENGAGEMENTS 2026'!G1203)</f>
        <v/>
      </c>
      <c r="E1202" t="str">
        <f>IF(ISBLANK('ENGAGEMENTS 2026'!C1203),"",'ENGAGEMENTS 2026'!I1203)</f>
        <v/>
      </c>
      <c r="F1202" t="str">
        <f>IF(ISBLANK('ENGAGEMENTS 2026'!C1203),"",'ENGAGEMENTS 2026'!J1203)</f>
        <v/>
      </c>
      <c r="G1202" t="str">
        <f>IF(ISBLANK('ENGAGEMENTS 2026'!C1203),"",'ENGAGEMENTS 2026'!M1203)</f>
        <v/>
      </c>
      <c r="H1202" t="str">
        <f>IF(ISBLANK('ENGAGEMENTS 2026'!C1203),"",'ENGAGEMENTS 2026'!AF1203)</f>
        <v/>
      </c>
      <c r="I1202" t="str">
        <f>IF(ISBLANK('ENGAGEMENTS 2026'!C1203),"",'ENGAGEMENTS 2026'!H1203)</f>
        <v/>
      </c>
      <c r="J1202" s="72" t="str">
        <f>IF(ISBLANK('ENGAGEMENTS 2026'!C1203),"",IF(AND(OR($E1202="INFRUCTUEUX",$E1202="ANNULE"),$C1202="AOO-M"),'ENGAGEMENTS 2026'!P1203,IF($H1202="EN COURS DE PREENGAGEMENT",'ENGAGEMENTS 2026'!O1203,IF($H1202="PREENGAGE",IF($E1202="ATTRIBUE",'ENGAGEMENTS 2026'!AE1203,'ENGAGEMENTS 2026'!O1203),'ENGAGEMENTS 2026'!AE1203))))</f>
        <v/>
      </c>
      <c r="K1202" s="97" t="str">
        <f>IF(ISBLANK('ENGAGEMENTS 2026'!W1203),"",'ENGAGEMENTS 2026'!W1203)</f>
        <v/>
      </c>
      <c r="L1202" s="73" t="str">
        <f t="shared" ca="1" si="36"/>
        <v/>
      </c>
      <c r="M1202" t="str">
        <f t="shared" si="37"/>
        <v/>
      </c>
      <c r="N1202" t="str">
        <f>IF(ISBLANK('ENGAGEMENTS 2026'!C1203),"",'ENGAGEMENTS 2026'!L1203)</f>
        <v/>
      </c>
      <c r="O1202" t="str">
        <f>IF(ISBLANK('ENGAGEMENTS 2026'!C1203),"",'ENGAGEMENTS 2026'!M1203)</f>
        <v/>
      </c>
      <c r="P1202" t="str">
        <f>IF(ISBLANK('ENGAGEMENTS 2026'!C1203),"",'ENGAGEMENTS 2026'!K1203)</f>
        <v/>
      </c>
      <c r="Q1202" t="str">
        <f>IF($A1202="","",IF(OR($E1202="INFRUCTUEUX",$E1202="ANNULE"),$A1202&amp;"|"&amp;(COUNTIFS($A$2:$A1202,$A1202,$E$2:$E1202,"INFRUCTUEUX")+COUNTIFS($A$2:$A1202,$A1202,$E$2:$E1202,"ANNULE")),""))</f>
        <v/>
      </c>
    </row>
    <row r="1203" spans="1:17" x14ac:dyDescent="0.25">
      <c r="A1203" t="str">
        <f>IF(ISBLANK('ENGAGEMENTS 2026'!C1204),"",IF('ENGAGEMENTS 2026'!C1204="DTSI","DCT",'ENGAGEMENTS 2026'!C1204))</f>
        <v/>
      </c>
      <c r="B1203" t="str">
        <f>IF(ISBLANK('ENGAGEMENTS 2026'!C1204),"",'ENGAGEMENTS 2026'!D1204)</f>
        <v/>
      </c>
      <c r="C1203" t="str">
        <f>IF(ISBLANK('ENGAGEMENTS 2026'!C1204),"",'ENGAGEMENTS 2026'!E1204)</f>
        <v/>
      </c>
      <c r="D1203" t="str">
        <f>IF(ISBLANK('ENGAGEMENTS 2026'!C1204),"",'ENGAGEMENTS 2026'!G1204)</f>
        <v/>
      </c>
      <c r="E1203" t="str">
        <f>IF(ISBLANK('ENGAGEMENTS 2026'!C1204),"",'ENGAGEMENTS 2026'!I1204)</f>
        <v/>
      </c>
      <c r="F1203" t="str">
        <f>IF(ISBLANK('ENGAGEMENTS 2026'!C1204),"",'ENGAGEMENTS 2026'!J1204)</f>
        <v/>
      </c>
      <c r="G1203" t="str">
        <f>IF(ISBLANK('ENGAGEMENTS 2026'!C1204),"",'ENGAGEMENTS 2026'!M1204)</f>
        <v/>
      </c>
      <c r="H1203" t="str">
        <f>IF(ISBLANK('ENGAGEMENTS 2026'!C1204),"",'ENGAGEMENTS 2026'!AF1204)</f>
        <v/>
      </c>
      <c r="I1203" t="str">
        <f>IF(ISBLANK('ENGAGEMENTS 2026'!C1204),"",'ENGAGEMENTS 2026'!H1204)</f>
        <v/>
      </c>
      <c r="J1203" s="72" t="str">
        <f>IF(ISBLANK('ENGAGEMENTS 2026'!C1204),"",IF(AND(OR($E1203="INFRUCTUEUX",$E1203="ANNULE"),$C1203="AOO-M"),'ENGAGEMENTS 2026'!P1204,IF($H1203="EN COURS DE PREENGAGEMENT",'ENGAGEMENTS 2026'!O1204,IF($H1203="PREENGAGE",IF($E1203="ATTRIBUE",'ENGAGEMENTS 2026'!AE1204,'ENGAGEMENTS 2026'!O1204),'ENGAGEMENTS 2026'!AE1204))))</f>
        <v/>
      </c>
      <c r="K1203" s="97" t="str">
        <f>IF(ISBLANK('ENGAGEMENTS 2026'!W1204),"",'ENGAGEMENTS 2026'!W1204)</f>
        <v/>
      </c>
      <c r="L1203" s="73" t="str">
        <f t="shared" ca="1" si="36"/>
        <v/>
      </c>
      <c r="M1203" t="str">
        <f t="shared" si="37"/>
        <v/>
      </c>
      <c r="N1203" t="str">
        <f>IF(ISBLANK('ENGAGEMENTS 2026'!C1204),"",'ENGAGEMENTS 2026'!L1204)</f>
        <v/>
      </c>
      <c r="O1203" t="str">
        <f>IF(ISBLANK('ENGAGEMENTS 2026'!C1204),"",'ENGAGEMENTS 2026'!M1204)</f>
        <v/>
      </c>
      <c r="P1203" t="str">
        <f>IF(ISBLANK('ENGAGEMENTS 2026'!C1204),"",'ENGAGEMENTS 2026'!K1204)</f>
        <v/>
      </c>
      <c r="Q1203" t="str">
        <f>IF($A1203="","",IF(OR($E1203="INFRUCTUEUX",$E1203="ANNULE"),$A1203&amp;"|"&amp;(COUNTIFS($A$2:$A1203,$A1203,$E$2:$E1203,"INFRUCTUEUX")+COUNTIFS($A$2:$A1203,$A1203,$E$2:$E1203,"ANNULE")),""))</f>
        <v/>
      </c>
    </row>
    <row r="1204" spans="1:17" x14ac:dyDescent="0.25">
      <c r="A1204" t="str">
        <f>IF(ISBLANK('ENGAGEMENTS 2026'!C1205),"",IF('ENGAGEMENTS 2026'!C1205="DTSI","DCT",'ENGAGEMENTS 2026'!C1205))</f>
        <v/>
      </c>
      <c r="B1204" t="str">
        <f>IF(ISBLANK('ENGAGEMENTS 2026'!C1205),"",'ENGAGEMENTS 2026'!D1205)</f>
        <v/>
      </c>
      <c r="C1204" t="str">
        <f>IF(ISBLANK('ENGAGEMENTS 2026'!C1205),"",'ENGAGEMENTS 2026'!E1205)</f>
        <v/>
      </c>
      <c r="D1204" t="str">
        <f>IF(ISBLANK('ENGAGEMENTS 2026'!C1205),"",'ENGAGEMENTS 2026'!G1205)</f>
        <v/>
      </c>
      <c r="E1204" t="str">
        <f>IF(ISBLANK('ENGAGEMENTS 2026'!C1205),"",'ENGAGEMENTS 2026'!I1205)</f>
        <v/>
      </c>
      <c r="F1204" t="str">
        <f>IF(ISBLANK('ENGAGEMENTS 2026'!C1205),"",'ENGAGEMENTS 2026'!J1205)</f>
        <v/>
      </c>
      <c r="G1204" t="str">
        <f>IF(ISBLANK('ENGAGEMENTS 2026'!C1205),"",'ENGAGEMENTS 2026'!M1205)</f>
        <v/>
      </c>
      <c r="H1204" t="str">
        <f>IF(ISBLANK('ENGAGEMENTS 2026'!C1205),"",'ENGAGEMENTS 2026'!AF1205)</f>
        <v/>
      </c>
      <c r="I1204" t="str">
        <f>IF(ISBLANK('ENGAGEMENTS 2026'!C1205),"",'ENGAGEMENTS 2026'!H1205)</f>
        <v/>
      </c>
      <c r="J1204" s="72" t="str">
        <f>IF(ISBLANK('ENGAGEMENTS 2026'!C1205),"",IF(AND(OR($E1204="INFRUCTUEUX",$E1204="ANNULE"),$C1204="AOO-M"),'ENGAGEMENTS 2026'!P1205,IF($H1204="EN COURS DE PREENGAGEMENT",'ENGAGEMENTS 2026'!O1205,IF($H1204="PREENGAGE",IF($E1204="ATTRIBUE",'ENGAGEMENTS 2026'!AE1205,'ENGAGEMENTS 2026'!O1205),'ENGAGEMENTS 2026'!AE1205))))</f>
        <v/>
      </c>
      <c r="K1204" s="97" t="str">
        <f>IF(ISBLANK('ENGAGEMENTS 2026'!W1205),"",'ENGAGEMENTS 2026'!W1205)</f>
        <v/>
      </c>
      <c r="L1204" s="73" t="str">
        <f t="shared" ca="1" si="36"/>
        <v/>
      </c>
      <c r="M1204" t="str">
        <f t="shared" si="37"/>
        <v/>
      </c>
      <c r="N1204" t="str">
        <f>IF(ISBLANK('ENGAGEMENTS 2026'!C1205),"",'ENGAGEMENTS 2026'!L1205)</f>
        <v/>
      </c>
      <c r="O1204" t="str">
        <f>IF(ISBLANK('ENGAGEMENTS 2026'!C1205),"",'ENGAGEMENTS 2026'!M1205)</f>
        <v/>
      </c>
      <c r="P1204" t="str">
        <f>IF(ISBLANK('ENGAGEMENTS 2026'!C1205),"",'ENGAGEMENTS 2026'!K1205)</f>
        <v/>
      </c>
      <c r="Q1204" t="str">
        <f>IF($A1204="","",IF(OR($E1204="INFRUCTUEUX",$E1204="ANNULE"),$A1204&amp;"|"&amp;(COUNTIFS($A$2:$A1204,$A1204,$E$2:$E1204,"INFRUCTUEUX")+COUNTIFS($A$2:$A1204,$A1204,$E$2:$E1204,"ANNULE")),""))</f>
        <v/>
      </c>
    </row>
    <row r="1205" spans="1:17" x14ac:dyDescent="0.25">
      <c r="A1205" t="str">
        <f>IF(ISBLANK('ENGAGEMENTS 2026'!C1206),"",IF('ENGAGEMENTS 2026'!C1206="DTSI","DCT",'ENGAGEMENTS 2026'!C1206))</f>
        <v/>
      </c>
      <c r="B1205" t="str">
        <f>IF(ISBLANK('ENGAGEMENTS 2026'!C1206),"",'ENGAGEMENTS 2026'!D1206)</f>
        <v/>
      </c>
      <c r="C1205" t="str">
        <f>IF(ISBLANK('ENGAGEMENTS 2026'!C1206),"",'ENGAGEMENTS 2026'!E1206)</f>
        <v/>
      </c>
      <c r="D1205" t="str">
        <f>IF(ISBLANK('ENGAGEMENTS 2026'!C1206),"",'ENGAGEMENTS 2026'!G1206)</f>
        <v/>
      </c>
      <c r="E1205" t="str">
        <f>IF(ISBLANK('ENGAGEMENTS 2026'!C1206),"",'ENGAGEMENTS 2026'!I1206)</f>
        <v/>
      </c>
      <c r="F1205" t="str">
        <f>IF(ISBLANK('ENGAGEMENTS 2026'!C1206),"",'ENGAGEMENTS 2026'!J1206)</f>
        <v/>
      </c>
      <c r="G1205" t="str">
        <f>IF(ISBLANK('ENGAGEMENTS 2026'!C1206),"",'ENGAGEMENTS 2026'!M1206)</f>
        <v/>
      </c>
      <c r="H1205" t="str">
        <f>IF(ISBLANK('ENGAGEMENTS 2026'!C1206),"",'ENGAGEMENTS 2026'!AF1206)</f>
        <v/>
      </c>
      <c r="I1205" t="str">
        <f>IF(ISBLANK('ENGAGEMENTS 2026'!C1206),"",'ENGAGEMENTS 2026'!H1206)</f>
        <v/>
      </c>
      <c r="J1205" s="72" t="str">
        <f>IF(ISBLANK('ENGAGEMENTS 2026'!C1206),"",IF(AND(OR($E1205="INFRUCTUEUX",$E1205="ANNULE"),$C1205="AOO-M"),'ENGAGEMENTS 2026'!P1206,IF($H1205="EN COURS DE PREENGAGEMENT",'ENGAGEMENTS 2026'!O1206,IF($H1205="PREENGAGE",IF($E1205="ATTRIBUE",'ENGAGEMENTS 2026'!AE1206,'ENGAGEMENTS 2026'!O1206),'ENGAGEMENTS 2026'!AE1206))))</f>
        <v/>
      </c>
      <c r="K1205" s="97" t="str">
        <f>IF(ISBLANK('ENGAGEMENTS 2026'!W1206),"",'ENGAGEMENTS 2026'!W1206)</f>
        <v/>
      </c>
      <c r="L1205" s="73" t="str">
        <f t="shared" ca="1" si="36"/>
        <v/>
      </c>
      <c r="M1205" t="str">
        <f t="shared" si="37"/>
        <v/>
      </c>
      <c r="N1205" t="str">
        <f>IF(ISBLANK('ENGAGEMENTS 2026'!C1206),"",'ENGAGEMENTS 2026'!L1206)</f>
        <v/>
      </c>
      <c r="O1205" t="str">
        <f>IF(ISBLANK('ENGAGEMENTS 2026'!C1206),"",'ENGAGEMENTS 2026'!M1206)</f>
        <v/>
      </c>
      <c r="P1205" t="str">
        <f>IF(ISBLANK('ENGAGEMENTS 2026'!C1206),"",'ENGAGEMENTS 2026'!K1206)</f>
        <v/>
      </c>
      <c r="Q1205" t="str">
        <f>IF($A1205="","",IF(OR($E1205="INFRUCTUEUX",$E1205="ANNULE"),$A1205&amp;"|"&amp;(COUNTIFS($A$2:$A1205,$A1205,$E$2:$E1205,"INFRUCTUEUX")+COUNTIFS($A$2:$A1205,$A1205,$E$2:$E1205,"ANNULE")),""))</f>
        <v/>
      </c>
    </row>
    <row r="1206" spans="1:17" x14ac:dyDescent="0.25">
      <c r="A1206" t="str">
        <f>IF(ISBLANK('ENGAGEMENTS 2026'!C1207),"",IF('ENGAGEMENTS 2026'!C1207="DTSI","DCT",'ENGAGEMENTS 2026'!C1207))</f>
        <v/>
      </c>
      <c r="B1206" t="str">
        <f>IF(ISBLANK('ENGAGEMENTS 2026'!C1207),"",'ENGAGEMENTS 2026'!D1207)</f>
        <v/>
      </c>
      <c r="C1206" t="str">
        <f>IF(ISBLANK('ENGAGEMENTS 2026'!C1207),"",'ENGAGEMENTS 2026'!E1207)</f>
        <v/>
      </c>
      <c r="D1206" t="str">
        <f>IF(ISBLANK('ENGAGEMENTS 2026'!C1207),"",'ENGAGEMENTS 2026'!G1207)</f>
        <v/>
      </c>
      <c r="E1206" t="str">
        <f>IF(ISBLANK('ENGAGEMENTS 2026'!C1207),"",'ENGAGEMENTS 2026'!I1207)</f>
        <v/>
      </c>
      <c r="F1206" t="str">
        <f>IF(ISBLANK('ENGAGEMENTS 2026'!C1207),"",'ENGAGEMENTS 2026'!J1207)</f>
        <v/>
      </c>
      <c r="G1206" t="str">
        <f>IF(ISBLANK('ENGAGEMENTS 2026'!C1207),"",'ENGAGEMENTS 2026'!M1207)</f>
        <v/>
      </c>
      <c r="H1206" t="str">
        <f>IF(ISBLANK('ENGAGEMENTS 2026'!C1207),"",'ENGAGEMENTS 2026'!AF1207)</f>
        <v/>
      </c>
      <c r="I1206" t="str">
        <f>IF(ISBLANK('ENGAGEMENTS 2026'!C1207),"",'ENGAGEMENTS 2026'!H1207)</f>
        <v/>
      </c>
      <c r="J1206" s="72" t="str">
        <f>IF(ISBLANK('ENGAGEMENTS 2026'!C1207),"",IF(AND(OR($E1206="INFRUCTUEUX",$E1206="ANNULE"),$C1206="AOO-M"),'ENGAGEMENTS 2026'!P1207,IF($H1206="EN COURS DE PREENGAGEMENT",'ENGAGEMENTS 2026'!O1207,IF($H1206="PREENGAGE",IF($E1206="ATTRIBUE",'ENGAGEMENTS 2026'!AE1207,'ENGAGEMENTS 2026'!O1207),'ENGAGEMENTS 2026'!AE1207))))</f>
        <v/>
      </c>
      <c r="K1206" s="97" t="str">
        <f>IF(ISBLANK('ENGAGEMENTS 2026'!W1207),"",'ENGAGEMENTS 2026'!W1207)</f>
        <v/>
      </c>
      <c r="L1206" s="73" t="str">
        <f t="shared" ca="1" si="36"/>
        <v/>
      </c>
      <c r="M1206" t="str">
        <f t="shared" si="37"/>
        <v/>
      </c>
      <c r="N1206" t="str">
        <f>IF(ISBLANK('ENGAGEMENTS 2026'!C1207),"",'ENGAGEMENTS 2026'!L1207)</f>
        <v/>
      </c>
      <c r="O1206" t="str">
        <f>IF(ISBLANK('ENGAGEMENTS 2026'!C1207),"",'ENGAGEMENTS 2026'!M1207)</f>
        <v/>
      </c>
      <c r="P1206" t="str">
        <f>IF(ISBLANK('ENGAGEMENTS 2026'!C1207),"",'ENGAGEMENTS 2026'!K1207)</f>
        <v/>
      </c>
      <c r="Q1206" t="str">
        <f>IF($A1206="","",IF(OR($E1206="INFRUCTUEUX",$E1206="ANNULE"),$A1206&amp;"|"&amp;(COUNTIFS($A$2:$A1206,$A1206,$E$2:$E1206,"INFRUCTUEUX")+COUNTIFS($A$2:$A1206,$A1206,$E$2:$E1206,"ANNULE")),""))</f>
        <v/>
      </c>
    </row>
    <row r="1207" spans="1:17" x14ac:dyDescent="0.25">
      <c r="A1207" t="str">
        <f>IF(ISBLANK('ENGAGEMENTS 2026'!C1208),"",IF('ENGAGEMENTS 2026'!C1208="DTSI","DCT",'ENGAGEMENTS 2026'!C1208))</f>
        <v/>
      </c>
      <c r="B1207" t="str">
        <f>IF(ISBLANK('ENGAGEMENTS 2026'!C1208),"",'ENGAGEMENTS 2026'!D1208)</f>
        <v/>
      </c>
      <c r="C1207" t="str">
        <f>IF(ISBLANK('ENGAGEMENTS 2026'!C1208),"",'ENGAGEMENTS 2026'!E1208)</f>
        <v/>
      </c>
      <c r="D1207" t="str">
        <f>IF(ISBLANK('ENGAGEMENTS 2026'!C1208),"",'ENGAGEMENTS 2026'!G1208)</f>
        <v/>
      </c>
      <c r="E1207" t="str">
        <f>IF(ISBLANK('ENGAGEMENTS 2026'!C1208),"",'ENGAGEMENTS 2026'!I1208)</f>
        <v/>
      </c>
      <c r="F1207" t="str">
        <f>IF(ISBLANK('ENGAGEMENTS 2026'!C1208),"",'ENGAGEMENTS 2026'!J1208)</f>
        <v/>
      </c>
      <c r="G1207" t="str">
        <f>IF(ISBLANK('ENGAGEMENTS 2026'!C1208),"",'ENGAGEMENTS 2026'!M1208)</f>
        <v/>
      </c>
      <c r="H1207" t="str">
        <f>IF(ISBLANK('ENGAGEMENTS 2026'!C1208),"",'ENGAGEMENTS 2026'!AF1208)</f>
        <v/>
      </c>
      <c r="I1207" t="str">
        <f>IF(ISBLANK('ENGAGEMENTS 2026'!C1208),"",'ENGAGEMENTS 2026'!H1208)</f>
        <v/>
      </c>
      <c r="J1207" s="72" t="str">
        <f>IF(ISBLANK('ENGAGEMENTS 2026'!C1208),"",IF(AND(OR($E1207="INFRUCTUEUX",$E1207="ANNULE"),$C1207="AOO-M"),'ENGAGEMENTS 2026'!P1208,IF($H1207="EN COURS DE PREENGAGEMENT",'ENGAGEMENTS 2026'!O1208,IF($H1207="PREENGAGE",IF($E1207="ATTRIBUE",'ENGAGEMENTS 2026'!AE1208,'ENGAGEMENTS 2026'!O1208),'ENGAGEMENTS 2026'!AE1208))))</f>
        <v/>
      </c>
      <c r="K1207" s="97" t="str">
        <f>IF(ISBLANK('ENGAGEMENTS 2026'!W1208),"",'ENGAGEMENTS 2026'!W1208)</f>
        <v/>
      </c>
      <c r="L1207" s="73" t="str">
        <f t="shared" ca="1" si="36"/>
        <v/>
      </c>
      <c r="M1207" t="str">
        <f t="shared" si="37"/>
        <v/>
      </c>
      <c r="N1207" t="str">
        <f>IF(ISBLANK('ENGAGEMENTS 2026'!C1208),"",'ENGAGEMENTS 2026'!L1208)</f>
        <v/>
      </c>
      <c r="O1207" t="str">
        <f>IF(ISBLANK('ENGAGEMENTS 2026'!C1208),"",'ENGAGEMENTS 2026'!M1208)</f>
        <v/>
      </c>
      <c r="P1207" t="str">
        <f>IF(ISBLANK('ENGAGEMENTS 2026'!C1208),"",'ENGAGEMENTS 2026'!K1208)</f>
        <v/>
      </c>
      <c r="Q1207" t="str">
        <f>IF($A1207="","",IF(OR($E1207="INFRUCTUEUX",$E1207="ANNULE"),$A1207&amp;"|"&amp;(COUNTIFS($A$2:$A1207,$A1207,$E$2:$E1207,"INFRUCTUEUX")+COUNTIFS($A$2:$A1207,$A1207,$E$2:$E1207,"ANNULE")),""))</f>
        <v/>
      </c>
    </row>
    <row r="1208" spans="1:17" x14ac:dyDescent="0.25">
      <c r="A1208" t="str">
        <f>IF(ISBLANK('ENGAGEMENTS 2026'!C1209),"",IF('ENGAGEMENTS 2026'!C1209="DTSI","DCT",'ENGAGEMENTS 2026'!C1209))</f>
        <v/>
      </c>
      <c r="B1208" t="str">
        <f>IF(ISBLANK('ENGAGEMENTS 2026'!C1209),"",'ENGAGEMENTS 2026'!D1209)</f>
        <v/>
      </c>
      <c r="C1208" t="str">
        <f>IF(ISBLANK('ENGAGEMENTS 2026'!C1209),"",'ENGAGEMENTS 2026'!E1209)</f>
        <v/>
      </c>
      <c r="D1208" t="str">
        <f>IF(ISBLANK('ENGAGEMENTS 2026'!C1209),"",'ENGAGEMENTS 2026'!G1209)</f>
        <v/>
      </c>
      <c r="E1208" t="str">
        <f>IF(ISBLANK('ENGAGEMENTS 2026'!C1209),"",'ENGAGEMENTS 2026'!I1209)</f>
        <v/>
      </c>
      <c r="F1208" t="str">
        <f>IF(ISBLANK('ENGAGEMENTS 2026'!C1209),"",'ENGAGEMENTS 2026'!J1209)</f>
        <v/>
      </c>
      <c r="G1208" t="str">
        <f>IF(ISBLANK('ENGAGEMENTS 2026'!C1209),"",'ENGAGEMENTS 2026'!M1209)</f>
        <v/>
      </c>
      <c r="H1208" t="str">
        <f>IF(ISBLANK('ENGAGEMENTS 2026'!C1209),"",'ENGAGEMENTS 2026'!AF1209)</f>
        <v/>
      </c>
      <c r="I1208" t="str">
        <f>IF(ISBLANK('ENGAGEMENTS 2026'!C1209),"",'ENGAGEMENTS 2026'!H1209)</f>
        <v/>
      </c>
      <c r="J1208" s="72" t="str">
        <f>IF(ISBLANK('ENGAGEMENTS 2026'!C1209),"",IF(AND(OR($E1208="INFRUCTUEUX",$E1208="ANNULE"),$C1208="AOO-M"),'ENGAGEMENTS 2026'!P1209,IF($H1208="EN COURS DE PREENGAGEMENT",'ENGAGEMENTS 2026'!O1209,IF($H1208="PREENGAGE",IF($E1208="ATTRIBUE",'ENGAGEMENTS 2026'!AE1209,'ENGAGEMENTS 2026'!O1209),'ENGAGEMENTS 2026'!AE1209))))</f>
        <v/>
      </c>
      <c r="K1208" s="97" t="str">
        <f>IF(ISBLANK('ENGAGEMENTS 2026'!W1209),"",'ENGAGEMENTS 2026'!W1209)</f>
        <v/>
      </c>
      <c r="L1208" s="73" t="str">
        <f t="shared" ca="1" si="36"/>
        <v/>
      </c>
      <c r="M1208" t="str">
        <f t="shared" si="37"/>
        <v/>
      </c>
      <c r="N1208" t="str">
        <f>IF(ISBLANK('ENGAGEMENTS 2026'!C1209),"",'ENGAGEMENTS 2026'!L1209)</f>
        <v/>
      </c>
      <c r="O1208" t="str">
        <f>IF(ISBLANK('ENGAGEMENTS 2026'!C1209),"",'ENGAGEMENTS 2026'!M1209)</f>
        <v/>
      </c>
      <c r="P1208" t="str">
        <f>IF(ISBLANK('ENGAGEMENTS 2026'!C1209),"",'ENGAGEMENTS 2026'!K1209)</f>
        <v/>
      </c>
      <c r="Q1208" t="str">
        <f>IF($A1208="","",IF(OR($E1208="INFRUCTUEUX",$E1208="ANNULE"),$A1208&amp;"|"&amp;(COUNTIFS($A$2:$A1208,$A1208,$E$2:$E1208,"INFRUCTUEUX")+COUNTIFS($A$2:$A1208,$A1208,$E$2:$E1208,"ANNULE")),""))</f>
        <v/>
      </c>
    </row>
    <row r="1209" spans="1:17" x14ac:dyDescent="0.25">
      <c r="A1209" t="str">
        <f>IF(ISBLANK('ENGAGEMENTS 2026'!C1210),"",IF('ENGAGEMENTS 2026'!C1210="DTSI","DCT",'ENGAGEMENTS 2026'!C1210))</f>
        <v/>
      </c>
      <c r="B1209" t="str">
        <f>IF(ISBLANK('ENGAGEMENTS 2026'!C1210),"",'ENGAGEMENTS 2026'!D1210)</f>
        <v/>
      </c>
      <c r="C1209" t="str">
        <f>IF(ISBLANK('ENGAGEMENTS 2026'!C1210),"",'ENGAGEMENTS 2026'!E1210)</f>
        <v/>
      </c>
      <c r="D1209" t="str">
        <f>IF(ISBLANK('ENGAGEMENTS 2026'!C1210),"",'ENGAGEMENTS 2026'!G1210)</f>
        <v/>
      </c>
      <c r="E1209" t="str">
        <f>IF(ISBLANK('ENGAGEMENTS 2026'!C1210),"",'ENGAGEMENTS 2026'!I1210)</f>
        <v/>
      </c>
      <c r="F1209" t="str">
        <f>IF(ISBLANK('ENGAGEMENTS 2026'!C1210),"",'ENGAGEMENTS 2026'!J1210)</f>
        <v/>
      </c>
      <c r="G1209" t="str">
        <f>IF(ISBLANK('ENGAGEMENTS 2026'!C1210),"",'ENGAGEMENTS 2026'!M1210)</f>
        <v/>
      </c>
      <c r="H1209" t="str">
        <f>IF(ISBLANK('ENGAGEMENTS 2026'!C1210),"",'ENGAGEMENTS 2026'!AF1210)</f>
        <v/>
      </c>
      <c r="I1209" t="str">
        <f>IF(ISBLANK('ENGAGEMENTS 2026'!C1210),"",'ENGAGEMENTS 2026'!H1210)</f>
        <v/>
      </c>
      <c r="J1209" s="72" t="str">
        <f>IF(ISBLANK('ENGAGEMENTS 2026'!C1210),"",IF(AND(OR($E1209="INFRUCTUEUX",$E1209="ANNULE"),$C1209="AOO-M"),'ENGAGEMENTS 2026'!P1210,IF($H1209="EN COURS DE PREENGAGEMENT",'ENGAGEMENTS 2026'!O1210,IF($H1209="PREENGAGE",IF($E1209="ATTRIBUE",'ENGAGEMENTS 2026'!AE1210,'ENGAGEMENTS 2026'!O1210),'ENGAGEMENTS 2026'!AE1210))))</f>
        <v/>
      </c>
      <c r="K1209" s="97" t="str">
        <f>IF(ISBLANK('ENGAGEMENTS 2026'!W1210),"",'ENGAGEMENTS 2026'!W1210)</f>
        <v/>
      </c>
      <c r="L1209" s="73" t="str">
        <f t="shared" ca="1" si="36"/>
        <v/>
      </c>
      <c r="M1209" t="str">
        <f t="shared" si="37"/>
        <v/>
      </c>
      <c r="N1209" t="str">
        <f>IF(ISBLANK('ENGAGEMENTS 2026'!C1210),"",'ENGAGEMENTS 2026'!L1210)</f>
        <v/>
      </c>
      <c r="O1209" t="str">
        <f>IF(ISBLANK('ENGAGEMENTS 2026'!C1210),"",'ENGAGEMENTS 2026'!M1210)</f>
        <v/>
      </c>
      <c r="P1209" t="str">
        <f>IF(ISBLANK('ENGAGEMENTS 2026'!C1210),"",'ENGAGEMENTS 2026'!K1210)</f>
        <v/>
      </c>
      <c r="Q1209" t="str">
        <f>IF($A1209="","",IF(OR($E1209="INFRUCTUEUX",$E1209="ANNULE"),$A1209&amp;"|"&amp;(COUNTIFS($A$2:$A1209,$A1209,$E$2:$E1209,"INFRUCTUEUX")+COUNTIFS($A$2:$A1209,$A1209,$E$2:$E1209,"ANNULE")),""))</f>
        <v/>
      </c>
    </row>
    <row r="1210" spans="1:17" x14ac:dyDescent="0.25">
      <c r="A1210" t="str">
        <f>IF(ISBLANK('ENGAGEMENTS 2026'!C1211),"",IF('ENGAGEMENTS 2026'!C1211="DTSI","DCT",'ENGAGEMENTS 2026'!C1211))</f>
        <v/>
      </c>
      <c r="B1210" t="str">
        <f>IF(ISBLANK('ENGAGEMENTS 2026'!C1211),"",'ENGAGEMENTS 2026'!D1211)</f>
        <v/>
      </c>
      <c r="C1210" t="str">
        <f>IF(ISBLANK('ENGAGEMENTS 2026'!C1211),"",'ENGAGEMENTS 2026'!E1211)</f>
        <v/>
      </c>
      <c r="D1210" t="str">
        <f>IF(ISBLANK('ENGAGEMENTS 2026'!C1211),"",'ENGAGEMENTS 2026'!G1211)</f>
        <v/>
      </c>
      <c r="E1210" t="str">
        <f>IF(ISBLANK('ENGAGEMENTS 2026'!C1211),"",'ENGAGEMENTS 2026'!I1211)</f>
        <v/>
      </c>
      <c r="F1210" t="str">
        <f>IF(ISBLANK('ENGAGEMENTS 2026'!C1211),"",'ENGAGEMENTS 2026'!J1211)</f>
        <v/>
      </c>
      <c r="G1210" t="str">
        <f>IF(ISBLANK('ENGAGEMENTS 2026'!C1211),"",'ENGAGEMENTS 2026'!M1211)</f>
        <v/>
      </c>
      <c r="H1210" t="str">
        <f>IF(ISBLANK('ENGAGEMENTS 2026'!C1211),"",'ENGAGEMENTS 2026'!AF1211)</f>
        <v/>
      </c>
      <c r="I1210" t="str">
        <f>IF(ISBLANK('ENGAGEMENTS 2026'!C1211),"",'ENGAGEMENTS 2026'!H1211)</f>
        <v/>
      </c>
      <c r="J1210" s="72" t="str">
        <f>IF(ISBLANK('ENGAGEMENTS 2026'!C1211),"",IF(AND(OR($E1210="INFRUCTUEUX",$E1210="ANNULE"),$C1210="AOO-M"),'ENGAGEMENTS 2026'!P1211,IF($H1210="EN COURS DE PREENGAGEMENT",'ENGAGEMENTS 2026'!O1211,IF($H1210="PREENGAGE",IF($E1210="ATTRIBUE",'ENGAGEMENTS 2026'!AE1211,'ENGAGEMENTS 2026'!O1211),'ENGAGEMENTS 2026'!AE1211))))</f>
        <v/>
      </c>
      <c r="K1210" s="97" t="str">
        <f>IF(ISBLANK('ENGAGEMENTS 2026'!W1211),"",'ENGAGEMENTS 2026'!W1211)</f>
        <v/>
      </c>
      <c r="L1210" s="73" t="str">
        <f t="shared" ca="1" si="36"/>
        <v/>
      </c>
      <c r="M1210" t="str">
        <f t="shared" si="37"/>
        <v/>
      </c>
      <c r="N1210" t="str">
        <f>IF(ISBLANK('ENGAGEMENTS 2026'!C1211),"",'ENGAGEMENTS 2026'!L1211)</f>
        <v/>
      </c>
      <c r="O1210" t="str">
        <f>IF(ISBLANK('ENGAGEMENTS 2026'!C1211),"",'ENGAGEMENTS 2026'!M1211)</f>
        <v/>
      </c>
      <c r="P1210" t="str">
        <f>IF(ISBLANK('ENGAGEMENTS 2026'!C1211),"",'ENGAGEMENTS 2026'!K1211)</f>
        <v/>
      </c>
      <c r="Q1210" t="str">
        <f>IF($A1210="","",IF(OR($E1210="INFRUCTUEUX",$E1210="ANNULE"),$A1210&amp;"|"&amp;(COUNTIFS($A$2:$A1210,$A1210,$E$2:$E1210,"INFRUCTUEUX")+COUNTIFS($A$2:$A1210,$A1210,$E$2:$E1210,"ANNULE")),""))</f>
        <v/>
      </c>
    </row>
    <row r="1211" spans="1:17" x14ac:dyDescent="0.25">
      <c r="A1211" t="str">
        <f>IF(ISBLANK('ENGAGEMENTS 2026'!C1212),"",IF('ENGAGEMENTS 2026'!C1212="DTSI","DCT",'ENGAGEMENTS 2026'!C1212))</f>
        <v/>
      </c>
      <c r="B1211" t="str">
        <f>IF(ISBLANK('ENGAGEMENTS 2026'!C1212),"",'ENGAGEMENTS 2026'!D1212)</f>
        <v/>
      </c>
      <c r="C1211" t="str">
        <f>IF(ISBLANK('ENGAGEMENTS 2026'!C1212),"",'ENGAGEMENTS 2026'!E1212)</f>
        <v/>
      </c>
      <c r="D1211" t="str">
        <f>IF(ISBLANK('ENGAGEMENTS 2026'!C1212),"",'ENGAGEMENTS 2026'!G1212)</f>
        <v/>
      </c>
      <c r="E1211" t="str">
        <f>IF(ISBLANK('ENGAGEMENTS 2026'!C1212),"",'ENGAGEMENTS 2026'!I1212)</f>
        <v/>
      </c>
      <c r="F1211" t="str">
        <f>IF(ISBLANK('ENGAGEMENTS 2026'!C1212),"",'ENGAGEMENTS 2026'!J1212)</f>
        <v/>
      </c>
      <c r="G1211" t="str">
        <f>IF(ISBLANK('ENGAGEMENTS 2026'!C1212),"",'ENGAGEMENTS 2026'!M1212)</f>
        <v/>
      </c>
      <c r="H1211" t="str">
        <f>IF(ISBLANK('ENGAGEMENTS 2026'!C1212),"",'ENGAGEMENTS 2026'!AF1212)</f>
        <v/>
      </c>
      <c r="I1211" t="str">
        <f>IF(ISBLANK('ENGAGEMENTS 2026'!C1212),"",'ENGAGEMENTS 2026'!H1212)</f>
        <v/>
      </c>
      <c r="J1211" s="72" t="str">
        <f>IF(ISBLANK('ENGAGEMENTS 2026'!C1212),"",IF(AND(OR($E1211="INFRUCTUEUX",$E1211="ANNULE"),$C1211="AOO-M"),'ENGAGEMENTS 2026'!P1212,IF($H1211="EN COURS DE PREENGAGEMENT",'ENGAGEMENTS 2026'!O1212,IF($H1211="PREENGAGE",IF($E1211="ATTRIBUE",'ENGAGEMENTS 2026'!AE1212,'ENGAGEMENTS 2026'!O1212),'ENGAGEMENTS 2026'!AE1212))))</f>
        <v/>
      </c>
      <c r="K1211" s="97" t="str">
        <f>IF(ISBLANK('ENGAGEMENTS 2026'!W1212),"",'ENGAGEMENTS 2026'!W1212)</f>
        <v/>
      </c>
      <c r="L1211" s="73" t="str">
        <f t="shared" ca="1" si="36"/>
        <v/>
      </c>
      <c r="M1211" t="str">
        <f t="shared" si="37"/>
        <v/>
      </c>
      <c r="N1211" t="str">
        <f>IF(ISBLANK('ENGAGEMENTS 2026'!C1212),"",'ENGAGEMENTS 2026'!L1212)</f>
        <v/>
      </c>
      <c r="O1211" t="str">
        <f>IF(ISBLANK('ENGAGEMENTS 2026'!C1212),"",'ENGAGEMENTS 2026'!M1212)</f>
        <v/>
      </c>
      <c r="P1211" t="str">
        <f>IF(ISBLANK('ENGAGEMENTS 2026'!C1212),"",'ENGAGEMENTS 2026'!K1212)</f>
        <v/>
      </c>
      <c r="Q1211" t="str">
        <f>IF($A1211="","",IF(OR($E1211="INFRUCTUEUX",$E1211="ANNULE"),$A1211&amp;"|"&amp;(COUNTIFS($A$2:$A1211,$A1211,$E$2:$E1211,"INFRUCTUEUX")+COUNTIFS($A$2:$A1211,$A1211,$E$2:$E1211,"ANNULE")),""))</f>
        <v/>
      </c>
    </row>
    <row r="1212" spans="1:17" x14ac:dyDescent="0.25">
      <c r="A1212" t="str">
        <f>IF(ISBLANK('ENGAGEMENTS 2026'!C1213),"",IF('ENGAGEMENTS 2026'!C1213="DTSI","DCT",'ENGAGEMENTS 2026'!C1213))</f>
        <v/>
      </c>
      <c r="B1212" t="str">
        <f>IF(ISBLANK('ENGAGEMENTS 2026'!C1213),"",'ENGAGEMENTS 2026'!D1213)</f>
        <v/>
      </c>
      <c r="C1212" t="str">
        <f>IF(ISBLANK('ENGAGEMENTS 2026'!C1213),"",'ENGAGEMENTS 2026'!E1213)</f>
        <v/>
      </c>
      <c r="D1212" t="str">
        <f>IF(ISBLANK('ENGAGEMENTS 2026'!C1213),"",'ENGAGEMENTS 2026'!G1213)</f>
        <v/>
      </c>
      <c r="E1212" t="str">
        <f>IF(ISBLANK('ENGAGEMENTS 2026'!C1213),"",'ENGAGEMENTS 2026'!I1213)</f>
        <v/>
      </c>
      <c r="F1212" t="str">
        <f>IF(ISBLANK('ENGAGEMENTS 2026'!C1213),"",'ENGAGEMENTS 2026'!J1213)</f>
        <v/>
      </c>
      <c r="G1212" t="str">
        <f>IF(ISBLANK('ENGAGEMENTS 2026'!C1213),"",'ENGAGEMENTS 2026'!M1213)</f>
        <v/>
      </c>
      <c r="H1212" t="str">
        <f>IF(ISBLANK('ENGAGEMENTS 2026'!C1213),"",'ENGAGEMENTS 2026'!AF1213)</f>
        <v/>
      </c>
      <c r="I1212" t="str">
        <f>IF(ISBLANK('ENGAGEMENTS 2026'!C1213),"",'ENGAGEMENTS 2026'!H1213)</f>
        <v/>
      </c>
      <c r="J1212" s="72" t="str">
        <f>IF(ISBLANK('ENGAGEMENTS 2026'!C1213),"",IF(AND(OR($E1212="INFRUCTUEUX",$E1212="ANNULE"),$C1212="AOO-M"),'ENGAGEMENTS 2026'!P1213,IF($H1212="EN COURS DE PREENGAGEMENT",'ENGAGEMENTS 2026'!O1213,IF($H1212="PREENGAGE",IF($E1212="ATTRIBUE",'ENGAGEMENTS 2026'!AE1213,'ENGAGEMENTS 2026'!O1213),'ENGAGEMENTS 2026'!AE1213))))</f>
        <v/>
      </c>
      <c r="K1212" s="97" t="str">
        <f>IF(ISBLANK('ENGAGEMENTS 2026'!W1213),"",'ENGAGEMENTS 2026'!W1213)</f>
        <v/>
      </c>
      <c r="L1212" s="73" t="str">
        <f t="shared" ca="1" si="36"/>
        <v/>
      </c>
      <c r="M1212" t="str">
        <f t="shared" si="37"/>
        <v/>
      </c>
      <c r="N1212" t="str">
        <f>IF(ISBLANK('ENGAGEMENTS 2026'!C1213),"",'ENGAGEMENTS 2026'!L1213)</f>
        <v/>
      </c>
      <c r="O1212" t="str">
        <f>IF(ISBLANK('ENGAGEMENTS 2026'!C1213),"",'ENGAGEMENTS 2026'!M1213)</f>
        <v/>
      </c>
      <c r="P1212" t="str">
        <f>IF(ISBLANK('ENGAGEMENTS 2026'!C1213),"",'ENGAGEMENTS 2026'!K1213)</f>
        <v/>
      </c>
      <c r="Q1212" t="str">
        <f>IF($A1212="","",IF(OR($E1212="INFRUCTUEUX",$E1212="ANNULE"),$A1212&amp;"|"&amp;(COUNTIFS($A$2:$A1212,$A1212,$E$2:$E1212,"INFRUCTUEUX")+COUNTIFS($A$2:$A1212,$A1212,$E$2:$E1212,"ANNULE")),""))</f>
        <v/>
      </c>
    </row>
    <row r="1213" spans="1:17" x14ac:dyDescent="0.25">
      <c r="A1213" t="str">
        <f>IF(ISBLANK('ENGAGEMENTS 2026'!C1214),"",IF('ENGAGEMENTS 2026'!C1214="DTSI","DCT",'ENGAGEMENTS 2026'!C1214))</f>
        <v/>
      </c>
      <c r="B1213" t="str">
        <f>IF(ISBLANK('ENGAGEMENTS 2026'!C1214),"",'ENGAGEMENTS 2026'!D1214)</f>
        <v/>
      </c>
      <c r="C1213" t="str">
        <f>IF(ISBLANK('ENGAGEMENTS 2026'!C1214),"",'ENGAGEMENTS 2026'!E1214)</f>
        <v/>
      </c>
      <c r="D1213" t="str">
        <f>IF(ISBLANK('ENGAGEMENTS 2026'!C1214),"",'ENGAGEMENTS 2026'!G1214)</f>
        <v/>
      </c>
      <c r="E1213" t="str">
        <f>IF(ISBLANK('ENGAGEMENTS 2026'!C1214),"",'ENGAGEMENTS 2026'!I1214)</f>
        <v/>
      </c>
      <c r="F1213" t="str">
        <f>IF(ISBLANK('ENGAGEMENTS 2026'!C1214),"",'ENGAGEMENTS 2026'!J1214)</f>
        <v/>
      </c>
      <c r="G1213" t="str">
        <f>IF(ISBLANK('ENGAGEMENTS 2026'!C1214),"",'ENGAGEMENTS 2026'!M1214)</f>
        <v/>
      </c>
      <c r="H1213" t="str">
        <f>IF(ISBLANK('ENGAGEMENTS 2026'!C1214),"",'ENGAGEMENTS 2026'!AF1214)</f>
        <v/>
      </c>
      <c r="I1213" t="str">
        <f>IF(ISBLANK('ENGAGEMENTS 2026'!C1214),"",'ENGAGEMENTS 2026'!H1214)</f>
        <v/>
      </c>
      <c r="J1213" s="72" t="str">
        <f>IF(ISBLANK('ENGAGEMENTS 2026'!C1214),"",IF(AND(OR($E1213="INFRUCTUEUX",$E1213="ANNULE"),$C1213="AOO-M"),'ENGAGEMENTS 2026'!P1214,IF($H1213="EN COURS DE PREENGAGEMENT",'ENGAGEMENTS 2026'!O1214,IF($H1213="PREENGAGE",IF($E1213="ATTRIBUE",'ENGAGEMENTS 2026'!AE1214,'ENGAGEMENTS 2026'!O1214),'ENGAGEMENTS 2026'!AE1214))))</f>
        <v/>
      </c>
      <c r="K1213" s="97" t="str">
        <f>IF(ISBLANK('ENGAGEMENTS 2026'!W1214),"",'ENGAGEMENTS 2026'!W1214)</f>
        <v/>
      </c>
      <c r="L1213" s="73" t="str">
        <f t="shared" ca="1" si="36"/>
        <v/>
      </c>
      <c r="M1213" t="str">
        <f t="shared" si="37"/>
        <v/>
      </c>
      <c r="N1213" t="str">
        <f>IF(ISBLANK('ENGAGEMENTS 2026'!C1214),"",'ENGAGEMENTS 2026'!L1214)</f>
        <v/>
      </c>
      <c r="O1213" t="str">
        <f>IF(ISBLANK('ENGAGEMENTS 2026'!C1214),"",'ENGAGEMENTS 2026'!M1214)</f>
        <v/>
      </c>
      <c r="P1213" t="str">
        <f>IF(ISBLANK('ENGAGEMENTS 2026'!C1214),"",'ENGAGEMENTS 2026'!K1214)</f>
        <v/>
      </c>
      <c r="Q1213" t="str">
        <f>IF($A1213="","",IF(OR($E1213="INFRUCTUEUX",$E1213="ANNULE"),$A1213&amp;"|"&amp;(COUNTIFS($A$2:$A1213,$A1213,$E$2:$E1213,"INFRUCTUEUX")+COUNTIFS($A$2:$A1213,$A1213,$E$2:$E1213,"ANNULE")),""))</f>
        <v/>
      </c>
    </row>
    <row r="1214" spans="1:17" x14ac:dyDescent="0.25">
      <c r="A1214" t="str">
        <f>IF(ISBLANK('ENGAGEMENTS 2026'!C1215),"",IF('ENGAGEMENTS 2026'!C1215="DTSI","DCT",'ENGAGEMENTS 2026'!C1215))</f>
        <v/>
      </c>
      <c r="B1214" t="str">
        <f>IF(ISBLANK('ENGAGEMENTS 2026'!C1215),"",'ENGAGEMENTS 2026'!D1215)</f>
        <v/>
      </c>
      <c r="C1214" t="str">
        <f>IF(ISBLANK('ENGAGEMENTS 2026'!C1215),"",'ENGAGEMENTS 2026'!E1215)</f>
        <v/>
      </c>
      <c r="D1214" t="str">
        <f>IF(ISBLANK('ENGAGEMENTS 2026'!C1215),"",'ENGAGEMENTS 2026'!G1215)</f>
        <v/>
      </c>
      <c r="E1214" t="str">
        <f>IF(ISBLANK('ENGAGEMENTS 2026'!C1215),"",'ENGAGEMENTS 2026'!I1215)</f>
        <v/>
      </c>
      <c r="F1214" t="str">
        <f>IF(ISBLANK('ENGAGEMENTS 2026'!C1215),"",'ENGAGEMENTS 2026'!J1215)</f>
        <v/>
      </c>
      <c r="G1214" t="str">
        <f>IF(ISBLANK('ENGAGEMENTS 2026'!C1215),"",'ENGAGEMENTS 2026'!M1215)</f>
        <v/>
      </c>
      <c r="H1214" t="str">
        <f>IF(ISBLANK('ENGAGEMENTS 2026'!C1215),"",'ENGAGEMENTS 2026'!AF1215)</f>
        <v/>
      </c>
      <c r="I1214" t="str">
        <f>IF(ISBLANK('ENGAGEMENTS 2026'!C1215),"",'ENGAGEMENTS 2026'!H1215)</f>
        <v/>
      </c>
      <c r="J1214" s="72" t="str">
        <f>IF(ISBLANK('ENGAGEMENTS 2026'!C1215),"",IF(AND(OR($E1214="INFRUCTUEUX",$E1214="ANNULE"),$C1214="AOO-M"),'ENGAGEMENTS 2026'!P1215,IF($H1214="EN COURS DE PREENGAGEMENT",'ENGAGEMENTS 2026'!O1215,IF($H1214="PREENGAGE",IF($E1214="ATTRIBUE",'ENGAGEMENTS 2026'!AE1215,'ENGAGEMENTS 2026'!O1215),'ENGAGEMENTS 2026'!AE1215))))</f>
        <v/>
      </c>
      <c r="K1214" s="97" t="str">
        <f>IF(ISBLANK('ENGAGEMENTS 2026'!W1215),"",'ENGAGEMENTS 2026'!W1215)</f>
        <v/>
      </c>
      <c r="L1214" s="73" t="str">
        <f t="shared" ca="1" si="36"/>
        <v/>
      </c>
      <c r="M1214" t="str">
        <f t="shared" si="37"/>
        <v/>
      </c>
      <c r="N1214" t="str">
        <f>IF(ISBLANK('ENGAGEMENTS 2026'!C1215),"",'ENGAGEMENTS 2026'!L1215)</f>
        <v/>
      </c>
      <c r="O1214" t="str">
        <f>IF(ISBLANK('ENGAGEMENTS 2026'!C1215),"",'ENGAGEMENTS 2026'!M1215)</f>
        <v/>
      </c>
      <c r="P1214" t="str">
        <f>IF(ISBLANK('ENGAGEMENTS 2026'!C1215),"",'ENGAGEMENTS 2026'!K1215)</f>
        <v/>
      </c>
      <c r="Q1214" t="str">
        <f>IF($A1214="","",IF(OR($E1214="INFRUCTUEUX",$E1214="ANNULE"),$A1214&amp;"|"&amp;(COUNTIFS($A$2:$A1214,$A1214,$E$2:$E1214,"INFRUCTUEUX")+COUNTIFS($A$2:$A1214,$A1214,$E$2:$E1214,"ANNULE")),""))</f>
        <v/>
      </c>
    </row>
    <row r="1215" spans="1:17" x14ac:dyDescent="0.25">
      <c r="A1215" t="str">
        <f>IF(ISBLANK('ENGAGEMENTS 2026'!C1216),"",IF('ENGAGEMENTS 2026'!C1216="DTSI","DCT",'ENGAGEMENTS 2026'!C1216))</f>
        <v/>
      </c>
      <c r="B1215" t="str">
        <f>IF(ISBLANK('ENGAGEMENTS 2026'!C1216),"",'ENGAGEMENTS 2026'!D1216)</f>
        <v/>
      </c>
      <c r="C1215" t="str">
        <f>IF(ISBLANK('ENGAGEMENTS 2026'!C1216),"",'ENGAGEMENTS 2026'!E1216)</f>
        <v/>
      </c>
      <c r="D1215" t="str">
        <f>IF(ISBLANK('ENGAGEMENTS 2026'!C1216),"",'ENGAGEMENTS 2026'!G1216)</f>
        <v/>
      </c>
      <c r="E1215" t="str">
        <f>IF(ISBLANK('ENGAGEMENTS 2026'!C1216),"",'ENGAGEMENTS 2026'!I1216)</f>
        <v/>
      </c>
      <c r="F1215" t="str">
        <f>IF(ISBLANK('ENGAGEMENTS 2026'!C1216),"",'ENGAGEMENTS 2026'!J1216)</f>
        <v/>
      </c>
      <c r="G1215" t="str">
        <f>IF(ISBLANK('ENGAGEMENTS 2026'!C1216),"",'ENGAGEMENTS 2026'!M1216)</f>
        <v/>
      </c>
      <c r="H1215" t="str">
        <f>IF(ISBLANK('ENGAGEMENTS 2026'!C1216),"",'ENGAGEMENTS 2026'!AF1216)</f>
        <v/>
      </c>
      <c r="I1215" t="str">
        <f>IF(ISBLANK('ENGAGEMENTS 2026'!C1216),"",'ENGAGEMENTS 2026'!H1216)</f>
        <v/>
      </c>
      <c r="J1215" s="72" t="str">
        <f>IF(ISBLANK('ENGAGEMENTS 2026'!C1216),"",IF(AND(OR($E1215="INFRUCTUEUX",$E1215="ANNULE"),$C1215="AOO-M"),'ENGAGEMENTS 2026'!P1216,IF($H1215="EN COURS DE PREENGAGEMENT",'ENGAGEMENTS 2026'!O1216,IF($H1215="PREENGAGE",IF($E1215="ATTRIBUE",'ENGAGEMENTS 2026'!AE1216,'ENGAGEMENTS 2026'!O1216),'ENGAGEMENTS 2026'!AE1216))))</f>
        <v/>
      </c>
      <c r="K1215" s="97" t="str">
        <f>IF(ISBLANK('ENGAGEMENTS 2026'!W1216),"",'ENGAGEMENTS 2026'!W1216)</f>
        <v/>
      </c>
      <c r="L1215" s="73" t="str">
        <f t="shared" ca="1" si="36"/>
        <v/>
      </c>
      <c r="M1215" t="str">
        <f t="shared" si="37"/>
        <v/>
      </c>
      <c r="N1215" t="str">
        <f>IF(ISBLANK('ENGAGEMENTS 2026'!C1216),"",'ENGAGEMENTS 2026'!L1216)</f>
        <v/>
      </c>
      <c r="O1215" t="str">
        <f>IF(ISBLANK('ENGAGEMENTS 2026'!C1216),"",'ENGAGEMENTS 2026'!M1216)</f>
        <v/>
      </c>
      <c r="P1215" t="str">
        <f>IF(ISBLANK('ENGAGEMENTS 2026'!C1216),"",'ENGAGEMENTS 2026'!K1216)</f>
        <v/>
      </c>
      <c r="Q1215" t="str">
        <f>IF($A1215="","",IF(OR($E1215="INFRUCTUEUX",$E1215="ANNULE"),$A1215&amp;"|"&amp;(COUNTIFS($A$2:$A1215,$A1215,$E$2:$E1215,"INFRUCTUEUX")+COUNTIFS($A$2:$A1215,$A1215,$E$2:$E1215,"ANNULE")),""))</f>
        <v/>
      </c>
    </row>
    <row r="1216" spans="1:17" x14ac:dyDescent="0.25">
      <c r="A1216" t="str">
        <f>IF(ISBLANK('ENGAGEMENTS 2026'!C1217),"",IF('ENGAGEMENTS 2026'!C1217="DTSI","DCT",'ENGAGEMENTS 2026'!C1217))</f>
        <v/>
      </c>
      <c r="B1216" t="str">
        <f>IF(ISBLANK('ENGAGEMENTS 2026'!C1217),"",'ENGAGEMENTS 2026'!D1217)</f>
        <v/>
      </c>
      <c r="C1216" t="str">
        <f>IF(ISBLANK('ENGAGEMENTS 2026'!C1217),"",'ENGAGEMENTS 2026'!E1217)</f>
        <v/>
      </c>
      <c r="D1216" t="str">
        <f>IF(ISBLANK('ENGAGEMENTS 2026'!C1217),"",'ENGAGEMENTS 2026'!G1217)</f>
        <v/>
      </c>
      <c r="E1216" t="str">
        <f>IF(ISBLANK('ENGAGEMENTS 2026'!C1217),"",'ENGAGEMENTS 2026'!I1217)</f>
        <v/>
      </c>
      <c r="F1216" t="str">
        <f>IF(ISBLANK('ENGAGEMENTS 2026'!C1217),"",'ENGAGEMENTS 2026'!J1217)</f>
        <v/>
      </c>
      <c r="G1216" t="str">
        <f>IF(ISBLANK('ENGAGEMENTS 2026'!C1217),"",'ENGAGEMENTS 2026'!M1217)</f>
        <v/>
      </c>
      <c r="H1216" t="str">
        <f>IF(ISBLANK('ENGAGEMENTS 2026'!C1217),"",'ENGAGEMENTS 2026'!AF1217)</f>
        <v/>
      </c>
      <c r="I1216" t="str">
        <f>IF(ISBLANK('ENGAGEMENTS 2026'!C1217),"",'ENGAGEMENTS 2026'!H1217)</f>
        <v/>
      </c>
      <c r="J1216" s="72" t="str">
        <f>IF(ISBLANK('ENGAGEMENTS 2026'!C1217),"",IF(AND(OR($E1216="INFRUCTUEUX",$E1216="ANNULE"),$C1216="AOO-M"),'ENGAGEMENTS 2026'!P1217,IF($H1216="EN COURS DE PREENGAGEMENT",'ENGAGEMENTS 2026'!O1217,IF($H1216="PREENGAGE",IF($E1216="ATTRIBUE",'ENGAGEMENTS 2026'!AE1217,'ENGAGEMENTS 2026'!O1217),'ENGAGEMENTS 2026'!AE1217))))</f>
        <v/>
      </c>
      <c r="K1216" s="97" t="str">
        <f>IF(ISBLANK('ENGAGEMENTS 2026'!W1217),"",'ENGAGEMENTS 2026'!W1217)</f>
        <v/>
      </c>
      <c r="L1216" s="73" t="str">
        <f t="shared" ca="1" si="36"/>
        <v/>
      </c>
      <c r="M1216" t="str">
        <f t="shared" si="37"/>
        <v/>
      </c>
      <c r="N1216" t="str">
        <f>IF(ISBLANK('ENGAGEMENTS 2026'!C1217),"",'ENGAGEMENTS 2026'!L1217)</f>
        <v/>
      </c>
      <c r="O1216" t="str">
        <f>IF(ISBLANK('ENGAGEMENTS 2026'!C1217),"",'ENGAGEMENTS 2026'!M1217)</f>
        <v/>
      </c>
      <c r="P1216" t="str">
        <f>IF(ISBLANK('ENGAGEMENTS 2026'!C1217),"",'ENGAGEMENTS 2026'!K1217)</f>
        <v/>
      </c>
      <c r="Q1216" t="str">
        <f>IF($A1216="","",IF(OR($E1216="INFRUCTUEUX",$E1216="ANNULE"),$A1216&amp;"|"&amp;(COUNTIFS($A$2:$A1216,$A1216,$E$2:$E1216,"INFRUCTUEUX")+COUNTIFS($A$2:$A1216,$A1216,$E$2:$E1216,"ANNULE")),""))</f>
        <v/>
      </c>
    </row>
    <row r="1217" spans="1:17" x14ac:dyDescent="0.25">
      <c r="A1217" t="str">
        <f>IF(ISBLANK('ENGAGEMENTS 2026'!C1218),"",IF('ENGAGEMENTS 2026'!C1218="DTSI","DCT",'ENGAGEMENTS 2026'!C1218))</f>
        <v/>
      </c>
      <c r="B1217" t="str">
        <f>IF(ISBLANK('ENGAGEMENTS 2026'!C1218),"",'ENGAGEMENTS 2026'!D1218)</f>
        <v/>
      </c>
      <c r="C1217" t="str">
        <f>IF(ISBLANK('ENGAGEMENTS 2026'!C1218),"",'ENGAGEMENTS 2026'!E1218)</f>
        <v/>
      </c>
      <c r="D1217" t="str">
        <f>IF(ISBLANK('ENGAGEMENTS 2026'!C1218),"",'ENGAGEMENTS 2026'!G1218)</f>
        <v/>
      </c>
      <c r="E1217" t="str">
        <f>IF(ISBLANK('ENGAGEMENTS 2026'!C1218),"",'ENGAGEMENTS 2026'!I1218)</f>
        <v/>
      </c>
      <c r="F1217" t="str">
        <f>IF(ISBLANK('ENGAGEMENTS 2026'!C1218),"",'ENGAGEMENTS 2026'!J1218)</f>
        <v/>
      </c>
      <c r="G1217" t="str">
        <f>IF(ISBLANK('ENGAGEMENTS 2026'!C1218),"",'ENGAGEMENTS 2026'!M1218)</f>
        <v/>
      </c>
      <c r="H1217" t="str">
        <f>IF(ISBLANK('ENGAGEMENTS 2026'!C1218),"",'ENGAGEMENTS 2026'!AF1218)</f>
        <v/>
      </c>
      <c r="I1217" t="str">
        <f>IF(ISBLANK('ENGAGEMENTS 2026'!C1218),"",'ENGAGEMENTS 2026'!H1218)</f>
        <v/>
      </c>
      <c r="J1217" s="72" t="str">
        <f>IF(ISBLANK('ENGAGEMENTS 2026'!C1218),"",IF(AND(OR($E1217="INFRUCTUEUX",$E1217="ANNULE"),$C1217="AOO-M"),'ENGAGEMENTS 2026'!P1218,IF($H1217="EN COURS DE PREENGAGEMENT",'ENGAGEMENTS 2026'!O1218,IF($H1217="PREENGAGE",IF($E1217="ATTRIBUE",'ENGAGEMENTS 2026'!AE1218,'ENGAGEMENTS 2026'!O1218),'ENGAGEMENTS 2026'!AE1218))))</f>
        <v/>
      </c>
      <c r="K1217" s="97" t="str">
        <f>IF(ISBLANK('ENGAGEMENTS 2026'!W1218),"",'ENGAGEMENTS 2026'!W1218)</f>
        <v/>
      </c>
      <c r="L1217" s="73" t="str">
        <f t="shared" ca="1" si="36"/>
        <v/>
      </c>
      <c r="M1217" t="str">
        <f t="shared" si="37"/>
        <v/>
      </c>
      <c r="N1217" t="str">
        <f>IF(ISBLANK('ENGAGEMENTS 2026'!C1218),"",'ENGAGEMENTS 2026'!L1218)</f>
        <v/>
      </c>
      <c r="O1217" t="str">
        <f>IF(ISBLANK('ENGAGEMENTS 2026'!C1218),"",'ENGAGEMENTS 2026'!M1218)</f>
        <v/>
      </c>
      <c r="P1217" t="str">
        <f>IF(ISBLANK('ENGAGEMENTS 2026'!C1218),"",'ENGAGEMENTS 2026'!K1218)</f>
        <v/>
      </c>
      <c r="Q1217" t="str">
        <f>IF($A1217="","",IF(OR($E1217="INFRUCTUEUX",$E1217="ANNULE"),$A1217&amp;"|"&amp;(COUNTIFS($A$2:$A1217,$A1217,$E$2:$E1217,"INFRUCTUEUX")+COUNTIFS($A$2:$A1217,$A1217,$E$2:$E1217,"ANNULE")),""))</f>
        <v/>
      </c>
    </row>
    <row r="1218" spans="1:17" x14ac:dyDescent="0.25">
      <c r="A1218" t="str">
        <f>IF(ISBLANK('ENGAGEMENTS 2026'!C1219),"",IF('ENGAGEMENTS 2026'!C1219="DTSI","DCT",'ENGAGEMENTS 2026'!C1219))</f>
        <v/>
      </c>
      <c r="B1218" t="str">
        <f>IF(ISBLANK('ENGAGEMENTS 2026'!C1219),"",'ENGAGEMENTS 2026'!D1219)</f>
        <v/>
      </c>
      <c r="C1218" t="str">
        <f>IF(ISBLANK('ENGAGEMENTS 2026'!C1219),"",'ENGAGEMENTS 2026'!E1219)</f>
        <v/>
      </c>
      <c r="D1218" t="str">
        <f>IF(ISBLANK('ENGAGEMENTS 2026'!C1219),"",'ENGAGEMENTS 2026'!G1219)</f>
        <v/>
      </c>
      <c r="E1218" t="str">
        <f>IF(ISBLANK('ENGAGEMENTS 2026'!C1219),"",'ENGAGEMENTS 2026'!I1219)</f>
        <v/>
      </c>
      <c r="F1218" t="str">
        <f>IF(ISBLANK('ENGAGEMENTS 2026'!C1219),"",'ENGAGEMENTS 2026'!J1219)</f>
        <v/>
      </c>
      <c r="G1218" t="str">
        <f>IF(ISBLANK('ENGAGEMENTS 2026'!C1219),"",'ENGAGEMENTS 2026'!M1219)</f>
        <v/>
      </c>
      <c r="H1218" t="str">
        <f>IF(ISBLANK('ENGAGEMENTS 2026'!C1219),"",'ENGAGEMENTS 2026'!AF1219)</f>
        <v/>
      </c>
      <c r="I1218" t="str">
        <f>IF(ISBLANK('ENGAGEMENTS 2026'!C1219),"",'ENGAGEMENTS 2026'!H1219)</f>
        <v/>
      </c>
      <c r="J1218" s="72" t="str">
        <f>IF(ISBLANK('ENGAGEMENTS 2026'!C1219),"",IF(AND(OR($E1218="INFRUCTUEUX",$E1218="ANNULE"),$C1218="AOO-M"),'ENGAGEMENTS 2026'!P1219,IF($H1218="EN COURS DE PREENGAGEMENT",'ENGAGEMENTS 2026'!O1219,IF($H1218="PREENGAGE",IF($E1218="ATTRIBUE",'ENGAGEMENTS 2026'!AE1219,'ENGAGEMENTS 2026'!O1219),'ENGAGEMENTS 2026'!AE1219))))</f>
        <v/>
      </c>
      <c r="K1218" s="97" t="str">
        <f>IF(ISBLANK('ENGAGEMENTS 2026'!W1219),"",'ENGAGEMENTS 2026'!W1219)</f>
        <v/>
      </c>
      <c r="L1218" s="73" t="str">
        <f t="shared" ref="L1218:L1281" ca="1" si="38">IF($K1218="","",TODAY()-$K1218)</f>
        <v/>
      </c>
      <c r="M1218" t="str">
        <f t="shared" ref="M1218:M1281" si="39">IF($A1218="","",IF($H1218="ENGAGE","Engagé",IF(AND($H1218="NON ENGAGE",OR($I1218="INFRUCTUEUX",$I1218="ANNULE")),"Clôturé sans suite","En cours")))</f>
        <v/>
      </c>
      <c r="N1218" t="str">
        <f>IF(ISBLANK('ENGAGEMENTS 2026'!C1219),"",'ENGAGEMENTS 2026'!L1219)</f>
        <v/>
      </c>
      <c r="O1218" t="str">
        <f>IF(ISBLANK('ENGAGEMENTS 2026'!C1219),"",'ENGAGEMENTS 2026'!M1219)</f>
        <v/>
      </c>
      <c r="P1218" t="str">
        <f>IF(ISBLANK('ENGAGEMENTS 2026'!C1219),"",'ENGAGEMENTS 2026'!K1219)</f>
        <v/>
      </c>
      <c r="Q1218" t="str">
        <f>IF($A1218="","",IF(OR($E1218="INFRUCTUEUX",$E1218="ANNULE"),$A1218&amp;"|"&amp;(COUNTIFS($A$2:$A1218,$A1218,$E$2:$E1218,"INFRUCTUEUX")+COUNTIFS($A$2:$A1218,$A1218,$E$2:$E1218,"ANNULE")),""))</f>
        <v/>
      </c>
    </row>
    <row r="1219" spans="1:17" x14ac:dyDescent="0.25">
      <c r="A1219" t="str">
        <f>IF(ISBLANK('ENGAGEMENTS 2026'!C1220),"",IF('ENGAGEMENTS 2026'!C1220="DTSI","DCT",'ENGAGEMENTS 2026'!C1220))</f>
        <v/>
      </c>
      <c r="B1219" t="str">
        <f>IF(ISBLANK('ENGAGEMENTS 2026'!C1220),"",'ENGAGEMENTS 2026'!D1220)</f>
        <v/>
      </c>
      <c r="C1219" t="str">
        <f>IF(ISBLANK('ENGAGEMENTS 2026'!C1220),"",'ENGAGEMENTS 2026'!E1220)</f>
        <v/>
      </c>
      <c r="D1219" t="str">
        <f>IF(ISBLANK('ENGAGEMENTS 2026'!C1220),"",'ENGAGEMENTS 2026'!G1220)</f>
        <v/>
      </c>
      <c r="E1219" t="str">
        <f>IF(ISBLANK('ENGAGEMENTS 2026'!C1220),"",'ENGAGEMENTS 2026'!I1220)</f>
        <v/>
      </c>
      <c r="F1219" t="str">
        <f>IF(ISBLANK('ENGAGEMENTS 2026'!C1220),"",'ENGAGEMENTS 2026'!J1220)</f>
        <v/>
      </c>
      <c r="G1219" t="str">
        <f>IF(ISBLANK('ENGAGEMENTS 2026'!C1220),"",'ENGAGEMENTS 2026'!M1220)</f>
        <v/>
      </c>
      <c r="H1219" t="str">
        <f>IF(ISBLANK('ENGAGEMENTS 2026'!C1220),"",'ENGAGEMENTS 2026'!AF1220)</f>
        <v/>
      </c>
      <c r="I1219" t="str">
        <f>IF(ISBLANK('ENGAGEMENTS 2026'!C1220),"",'ENGAGEMENTS 2026'!H1220)</f>
        <v/>
      </c>
      <c r="J1219" s="72" t="str">
        <f>IF(ISBLANK('ENGAGEMENTS 2026'!C1220),"",IF(AND(OR($E1219="INFRUCTUEUX",$E1219="ANNULE"),$C1219="AOO-M"),'ENGAGEMENTS 2026'!P1220,IF($H1219="EN COURS DE PREENGAGEMENT",'ENGAGEMENTS 2026'!O1220,IF($H1219="PREENGAGE",IF($E1219="ATTRIBUE",'ENGAGEMENTS 2026'!AE1220,'ENGAGEMENTS 2026'!O1220),'ENGAGEMENTS 2026'!AE1220))))</f>
        <v/>
      </c>
      <c r="K1219" s="97" t="str">
        <f>IF(ISBLANK('ENGAGEMENTS 2026'!W1220),"",'ENGAGEMENTS 2026'!W1220)</f>
        <v/>
      </c>
      <c r="L1219" s="73" t="str">
        <f t="shared" ca="1" si="38"/>
        <v/>
      </c>
      <c r="M1219" t="str">
        <f t="shared" si="39"/>
        <v/>
      </c>
      <c r="N1219" t="str">
        <f>IF(ISBLANK('ENGAGEMENTS 2026'!C1220),"",'ENGAGEMENTS 2026'!L1220)</f>
        <v/>
      </c>
      <c r="O1219" t="str">
        <f>IF(ISBLANK('ENGAGEMENTS 2026'!C1220),"",'ENGAGEMENTS 2026'!M1220)</f>
        <v/>
      </c>
      <c r="P1219" t="str">
        <f>IF(ISBLANK('ENGAGEMENTS 2026'!C1220),"",'ENGAGEMENTS 2026'!K1220)</f>
        <v/>
      </c>
      <c r="Q1219" t="str">
        <f>IF($A1219="","",IF(OR($E1219="INFRUCTUEUX",$E1219="ANNULE"),$A1219&amp;"|"&amp;(COUNTIFS($A$2:$A1219,$A1219,$E$2:$E1219,"INFRUCTUEUX")+COUNTIFS($A$2:$A1219,$A1219,$E$2:$E1219,"ANNULE")),""))</f>
        <v/>
      </c>
    </row>
    <row r="1220" spans="1:17" x14ac:dyDescent="0.25">
      <c r="A1220" t="str">
        <f>IF(ISBLANK('ENGAGEMENTS 2026'!C1221),"",IF('ENGAGEMENTS 2026'!C1221="DTSI","DCT",'ENGAGEMENTS 2026'!C1221))</f>
        <v/>
      </c>
      <c r="B1220" t="str">
        <f>IF(ISBLANK('ENGAGEMENTS 2026'!C1221),"",'ENGAGEMENTS 2026'!D1221)</f>
        <v/>
      </c>
      <c r="C1220" t="str">
        <f>IF(ISBLANK('ENGAGEMENTS 2026'!C1221),"",'ENGAGEMENTS 2026'!E1221)</f>
        <v/>
      </c>
      <c r="D1220" t="str">
        <f>IF(ISBLANK('ENGAGEMENTS 2026'!C1221),"",'ENGAGEMENTS 2026'!G1221)</f>
        <v/>
      </c>
      <c r="E1220" t="str">
        <f>IF(ISBLANK('ENGAGEMENTS 2026'!C1221),"",'ENGAGEMENTS 2026'!I1221)</f>
        <v/>
      </c>
      <c r="F1220" t="str">
        <f>IF(ISBLANK('ENGAGEMENTS 2026'!C1221),"",'ENGAGEMENTS 2026'!J1221)</f>
        <v/>
      </c>
      <c r="G1220" t="str">
        <f>IF(ISBLANK('ENGAGEMENTS 2026'!C1221),"",'ENGAGEMENTS 2026'!M1221)</f>
        <v/>
      </c>
      <c r="H1220" t="str">
        <f>IF(ISBLANK('ENGAGEMENTS 2026'!C1221),"",'ENGAGEMENTS 2026'!AF1221)</f>
        <v/>
      </c>
      <c r="I1220" t="str">
        <f>IF(ISBLANK('ENGAGEMENTS 2026'!C1221),"",'ENGAGEMENTS 2026'!H1221)</f>
        <v/>
      </c>
      <c r="J1220" s="72" t="str">
        <f>IF(ISBLANK('ENGAGEMENTS 2026'!C1221),"",IF(AND(OR($E1220="INFRUCTUEUX",$E1220="ANNULE"),$C1220="AOO-M"),'ENGAGEMENTS 2026'!P1221,IF($H1220="EN COURS DE PREENGAGEMENT",'ENGAGEMENTS 2026'!O1221,IF($H1220="PREENGAGE",IF($E1220="ATTRIBUE",'ENGAGEMENTS 2026'!AE1221,'ENGAGEMENTS 2026'!O1221),'ENGAGEMENTS 2026'!AE1221))))</f>
        <v/>
      </c>
      <c r="K1220" s="97" t="str">
        <f>IF(ISBLANK('ENGAGEMENTS 2026'!W1221),"",'ENGAGEMENTS 2026'!W1221)</f>
        <v/>
      </c>
      <c r="L1220" s="73" t="str">
        <f t="shared" ca="1" si="38"/>
        <v/>
      </c>
      <c r="M1220" t="str">
        <f t="shared" si="39"/>
        <v/>
      </c>
      <c r="N1220" t="str">
        <f>IF(ISBLANK('ENGAGEMENTS 2026'!C1221),"",'ENGAGEMENTS 2026'!L1221)</f>
        <v/>
      </c>
      <c r="O1220" t="str">
        <f>IF(ISBLANK('ENGAGEMENTS 2026'!C1221),"",'ENGAGEMENTS 2026'!M1221)</f>
        <v/>
      </c>
      <c r="P1220" t="str">
        <f>IF(ISBLANK('ENGAGEMENTS 2026'!C1221),"",'ENGAGEMENTS 2026'!K1221)</f>
        <v/>
      </c>
      <c r="Q1220" t="str">
        <f>IF($A1220="","",IF(OR($E1220="INFRUCTUEUX",$E1220="ANNULE"),$A1220&amp;"|"&amp;(COUNTIFS($A$2:$A1220,$A1220,$E$2:$E1220,"INFRUCTUEUX")+COUNTIFS($A$2:$A1220,$A1220,$E$2:$E1220,"ANNULE")),""))</f>
        <v/>
      </c>
    </row>
    <row r="1221" spans="1:17" x14ac:dyDescent="0.25">
      <c r="A1221" t="str">
        <f>IF(ISBLANK('ENGAGEMENTS 2026'!C1222),"",IF('ENGAGEMENTS 2026'!C1222="DTSI","DCT",'ENGAGEMENTS 2026'!C1222))</f>
        <v/>
      </c>
      <c r="B1221" t="str">
        <f>IF(ISBLANK('ENGAGEMENTS 2026'!C1222),"",'ENGAGEMENTS 2026'!D1222)</f>
        <v/>
      </c>
      <c r="C1221" t="str">
        <f>IF(ISBLANK('ENGAGEMENTS 2026'!C1222),"",'ENGAGEMENTS 2026'!E1222)</f>
        <v/>
      </c>
      <c r="D1221" t="str">
        <f>IF(ISBLANK('ENGAGEMENTS 2026'!C1222),"",'ENGAGEMENTS 2026'!G1222)</f>
        <v/>
      </c>
      <c r="E1221" t="str">
        <f>IF(ISBLANK('ENGAGEMENTS 2026'!C1222),"",'ENGAGEMENTS 2026'!I1222)</f>
        <v/>
      </c>
      <c r="F1221" t="str">
        <f>IF(ISBLANK('ENGAGEMENTS 2026'!C1222),"",'ENGAGEMENTS 2026'!J1222)</f>
        <v/>
      </c>
      <c r="G1221" t="str">
        <f>IF(ISBLANK('ENGAGEMENTS 2026'!C1222),"",'ENGAGEMENTS 2026'!M1222)</f>
        <v/>
      </c>
      <c r="H1221" t="str">
        <f>IF(ISBLANK('ENGAGEMENTS 2026'!C1222),"",'ENGAGEMENTS 2026'!AF1222)</f>
        <v/>
      </c>
      <c r="I1221" t="str">
        <f>IF(ISBLANK('ENGAGEMENTS 2026'!C1222),"",'ENGAGEMENTS 2026'!H1222)</f>
        <v/>
      </c>
      <c r="J1221" s="72" t="str">
        <f>IF(ISBLANK('ENGAGEMENTS 2026'!C1222),"",IF(AND(OR($E1221="INFRUCTUEUX",$E1221="ANNULE"),$C1221="AOO-M"),'ENGAGEMENTS 2026'!P1222,IF($H1221="EN COURS DE PREENGAGEMENT",'ENGAGEMENTS 2026'!O1222,IF($H1221="PREENGAGE",IF($E1221="ATTRIBUE",'ENGAGEMENTS 2026'!AE1222,'ENGAGEMENTS 2026'!O1222),'ENGAGEMENTS 2026'!AE1222))))</f>
        <v/>
      </c>
      <c r="K1221" s="97" t="str">
        <f>IF(ISBLANK('ENGAGEMENTS 2026'!W1222),"",'ENGAGEMENTS 2026'!W1222)</f>
        <v/>
      </c>
      <c r="L1221" s="73" t="str">
        <f t="shared" ca="1" si="38"/>
        <v/>
      </c>
      <c r="M1221" t="str">
        <f t="shared" si="39"/>
        <v/>
      </c>
      <c r="N1221" t="str">
        <f>IF(ISBLANK('ENGAGEMENTS 2026'!C1222),"",'ENGAGEMENTS 2026'!L1222)</f>
        <v/>
      </c>
      <c r="O1221" t="str">
        <f>IF(ISBLANK('ENGAGEMENTS 2026'!C1222),"",'ENGAGEMENTS 2026'!M1222)</f>
        <v/>
      </c>
      <c r="P1221" t="str">
        <f>IF(ISBLANK('ENGAGEMENTS 2026'!C1222),"",'ENGAGEMENTS 2026'!K1222)</f>
        <v/>
      </c>
      <c r="Q1221" t="str">
        <f>IF($A1221="","",IF(OR($E1221="INFRUCTUEUX",$E1221="ANNULE"),$A1221&amp;"|"&amp;(COUNTIFS($A$2:$A1221,$A1221,$E$2:$E1221,"INFRUCTUEUX")+COUNTIFS($A$2:$A1221,$A1221,$E$2:$E1221,"ANNULE")),""))</f>
        <v/>
      </c>
    </row>
    <row r="1222" spans="1:17" x14ac:dyDescent="0.25">
      <c r="A1222" t="str">
        <f>IF(ISBLANK('ENGAGEMENTS 2026'!C1223),"",IF('ENGAGEMENTS 2026'!C1223="DTSI","DCT",'ENGAGEMENTS 2026'!C1223))</f>
        <v/>
      </c>
      <c r="B1222" t="str">
        <f>IF(ISBLANK('ENGAGEMENTS 2026'!C1223),"",'ENGAGEMENTS 2026'!D1223)</f>
        <v/>
      </c>
      <c r="C1222" t="str">
        <f>IF(ISBLANK('ENGAGEMENTS 2026'!C1223),"",'ENGAGEMENTS 2026'!E1223)</f>
        <v/>
      </c>
      <c r="D1222" t="str">
        <f>IF(ISBLANK('ENGAGEMENTS 2026'!C1223),"",'ENGAGEMENTS 2026'!G1223)</f>
        <v/>
      </c>
      <c r="E1222" t="str">
        <f>IF(ISBLANK('ENGAGEMENTS 2026'!C1223),"",'ENGAGEMENTS 2026'!I1223)</f>
        <v/>
      </c>
      <c r="F1222" t="str">
        <f>IF(ISBLANK('ENGAGEMENTS 2026'!C1223),"",'ENGAGEMENTS 2026'!J1223)</f>
        <v/>
      </c>
      <c r="G1222" t="str">
        <f>IF(ISBLANK('ENGAGEMENTS 2026'!C1223),"",'ENGAGEMENTS 2026'!M1223)</f>
        <v/>
      </c>
      <c r="H1222" t="str">
        <f>IF(ISBLANK('ENGAGEMENTS 2026'!C1223),"",'ENGAGEMENTS 2026'!AF1223)</f>
        <v/>
      </c>
      <c r="I1222" t="str">
        <f>IF(ISBLANK('ENGAGEMENTS 2026'!C1223),"",'ENGAGEMENTS 2026'!H1223)</f>
        <v/>
      </c>
      <c r="J1222" s="72" t="str">
        <f>IF(ISBLANK('ENGAGEMENTS 2026'!C1223),"",IF(AND(OR($E1222="INFRUCTUEUX",$E1222="ANNULE"),$C1222="AOO-M"),'ENGAGEMENTS 2026'!P1223,IF($H1222="EN COURS DE PREENGAGEMENT",'ENGAGEMENTS 2026'!O1223,IF($H1222="PREENGAGE",IF($E1222="ATTRIBUE",'ENGAGEMENTS 2026'!AE1223,'ENGAGEMENTS 2026'!O1223),'ENGAGEMENTS 2026'!AE1223))))</f>
        <v/>
      </c>
      <c r="K1222" s="97" t="str">
        <f>IF(ISBLANK('ENGAGEMENTS 2026'!W1223),"",'ENGAGEMENTS 2026'!W1223)</f>
        <v/>
      </c>
      <c r="L1222" s="73" t="str">
        <f t="shared" ca="1" si="38"/>
        <v/>
      </c>
      <c r="M1222" t="str">
        <f t="shared" si="39"/>
        <v/>
      </c>
      <c r="N1222" t="str">
        <f>IF(ISBLANK('ENGAGEMENTS 2026'!C1223),"",'ENGAGEMENTS 2026'!L1223)</f>
        <v/>
      </c>
      <c r="O1222" t="str">
        <f>IF(ISBLANK('ENGAGEMENTS 2026'!C1223),"",'ENGAGEMENTS 2026'!M1223)</f>
        <v/>
      </c>
      <c r="P1222" t="str">
        <f>IF(ISBLANK('ENGAGEMENTS 2026'!C1223),"",'ENGAGEMENTS 2026'!K1223)</f>
        <v/>
      </c>
      <c r="Q1222" t="str">
        <f>IF($A1222="","",IF(OR($E1222="INFRUCTUEUX",$E1222="ANNULE"),$A1222&amp;"|"&amp;(COUNTIFS($A$2:$A1222,$A1222,$E$2:$E1222,"INFRUCTUEUX")+COUNTIFS($A$2:$A1222,$A1222,$E$2:$E1222,"ANNULE")),""))</f>
        <v/>
      </c>
    </row>
    <row r="1223" spans="1:17" x14ac:dyDescent="0.25">
      <c r="A1223" t="str">
        <f>IF(ISBLANK('ENGAGEMENTS 2026'!C1224),"",IF('ENGAGEMENTS 2026'!C1224="DTSI","DCT",'ENGAGEMENTS 2026'!C1224))</f>
        <v/>
      </c>
      <c r="B1223" t="str">
        <f>IF(ISBLANK('ENGAGEMENTS 2026'!C1224),"",'ENGAGEMENTS 2026'!D1224)</f>
        <v/>
      </c>
      <c r="C1223" t="str">
        <f>IF(ISBLANK('ENGAGEMENTS 2026'!C1224),"",'ENGAGEMENTS 2026'!E1224)</f>
        <v/>
      </c>
      <c r="D1223" t="str">
        <f>IF(ISBLANK('ENGAGEMENTS 2026'!C1224),"",'ENGAGEMENTS 2026'!G1224)</f>
        <v/>
      </c>
      <c r="E1223" t="str">
        <f>IF(ISBLANK('ENGAGEMENTS 2026'!C1224),"",'ENGAGEMENTS 2026'!I1224)</f>
        <v/>
      </c>
      <c r="F1223" t="str">
        <f>IF(ISBLANK('ENGAGEMENTS 2026'!C1224),"",'ENGAGEMENTS 2026'!J1224)</f>
        <v/>
      </c>
      <c r="G1223" t="str">
        <f>IF(ISBLANK('ENGAGEMENTS 2026'!C1224),"",'ENGAGEMENTS 2026'!M1224)</f>
        <v/>
      </c>
      <c r="H1223" t="str">
        <f>IF(ISBLANK('ENGAGEMENTS 2026'!C1224),"",'ENGAGEMENTS 2026'!AF1224)</f>
        <v/>
      </c>
      <c r="I1223" t="str">
        <f>IF(ISBLANK('ENGAGEMENTS 2026'!C1224),"",'ENGAGEMENTS 2026'!H1224)</f>
        <v/>
      </c>
      <c r="J1223" s="72" t="str">
        <f>IF(ISBLANK('ENGAGEMENTS 2026'!C1224),"",IF(AND(OR($E1223="INFRUCTUEUX",$E1223="ANNULE"),$C1223="AOO-M"),'ENGAGEMENTS 2026'!P1224,IF($H1223="EN COURS DE PREENGAGEMENT",'ENGAGEMENTS 2026'!O1224,IF($H1223="PREENGAGE",IF($E1223="ATTRIBUE",'ENGAGEMENTS 2026'!AE1224,'ENGAGEMENTS 2026'!O1224),'ENGAGEMENTS 2026'!AE1224))))</f>
        <v/>
      </c>
      <c r="K1223" s="97" t="str">
        <f>IF(ISBLANK('ENGAGEMENTS 2026'!W1224),"",'ENGAGEMENTS 2026'!W1224)</f>
        <v/>
      </c>
      <c r="L1223" s="73" t="str">
        <f t="shared" ca="1" si="38"/>
        <v/>
      </c>
      <c r="M1223" t="str">
        <f t="shared" si="39"/>
        <v/>
      </c>
      <c r="N1223" t="str">
        <f>IF(ISBLANK('ENGAGEMENTS 2026'!C1224),"",'ENGAGEMENTS 2026'!L1224)</f>
        <v/>
      </c>
      <c r="O1223" t="str">
        <f>IF(ISBLANK('ENGAGEMENTS 2026'!C1224),"",'ENGAGEMENTS 2026'!M1224)</f>
        <v/>
      </c>
      <c r="P1223" t="str">
        <f>IF(ISBLANK('ENGAGEMENTS 2026'!C1224),"",'ENGAGEMENTS 2026'!K1224)</f>
        <v/>
      </c>
      <c r="Q1223" t="str">
        <f>IF($A1223="","",IF(OR($E1223="INFRUCTUEUX",$E1223="ANNULE"),$A1223&amp;"|"&amp;(COUNTIFS($A$2:$A1223,$A1223,$E$2:$E1223,"INFRUCTUEUX")+COUNTIFS($A$2:$A1223,$A1223,$E$2:$E1223,"ANNULE")),""))</f>
        <v/>
      </c>
    </row>
    <row r="1224" spans="1:17" x14ac:dyDescent="0.25">
      <c r="A1224" t="str">
        <f>IF(ISBLANK('ENGAGEMENTS 2026'!C1225),"",IF('ENGAGEMENTS 2026'!C1225="DTSI","DCT",'ENGAGEMENTS 2026'!C1225))</f>
        <v/>
      </c>
      <c r="B1224" t="str">
        <f>IF(ISBLANK('ENGAGEMENTS 2026'!C1225),"",'ENGAGEMENTS 2026'!D1225)</f>
        <v/>
      </c>
      <c r="C1224" t="str">
        <f>IF(ISBLANK('ENGAGEMENTS 2026'!C1225),"",'ENGAGEMENTS 2026'!E1225)</f>
        <v/>
      </c>
      <c r="D1224" t="str">
        <f>IF(ISBLANK('ENGAGEMENTS 2026'!C1225),"",'ENGAGEMENTS 2026'!G1225)</f>
        <v/>
      </c>
      <c r="E1224" t="str">
        <f>IF(ISBLANK('ENGAGEMENTS 2026'!C1225),"",'ENGAGEMENTS 2026'!I1225)</f>
        <v/>
      </c>
      <c r="F1224" t="str">
        <f>IF(ISBLANK('ENGAGEMENTS 2026'!C1225),"",'ENGAGEMENTS 2026'!J1225)</f>
        <v/>
      </c>
      <c r="G1224" t="str">
        <f>IF(ISBLANK('ENGAGEMENTS 2026'!C1225),"",'ENGAGEMENTS 2026'!M1225)</f>
        <v/>
      </c>
      <c r="H1224" t="str">
        <f>IF(ISBLANK('ENGAGEMENTS 2026'!C1225),"",'ENGAGEMENTS 2026'!AF1225)</f>
        <v/>
      </c>
      <c r="I1224" t="str">
        <f>IF(ISBLANK('ENGAGEMENTS 2026'!C1225),"",'ENGAGEMENTS 2026'!H1225)</f>
        <v/>
      </c>
      <c r="J1224" s="72" t="str">
        <f>IF(ISBLANK('ENGAGEMENTS 2026'!C1225),"",IF(AND(OR($E1224="INFRUCTUEUX",$E1224="ANNULE"),$C1224="AOO-M"),'ENGAGEMENTS 2026'!P1225,IF($H1224="EN COURS DE PREENGAGEMENT",'ENGAGEMENTS 2026'!O1225,IF($H1224="PREENGAGE",IF($E1224="ATTRIBUE",'ENGAGEMENTS 2026'!AE1225,'ENGAGEMENTS 2026'!O1225),'ENGAGEMENTS 2026'!AE1225))))</f>
        <v/>
      </c>
      <c r="K1224" s="97" t="str">
        <f>IF(ISBLANK('ENGAGEMENTS 2026'!W1225),"",'ENGAGEMENTS 2026'!W1225)</f>
        <v/>
      </c>
      <c r="L1224" s="73" t="str">
        <f t="shared" ca="1" si="38"/>
        <v/>
      </c>
      <c r="M1224" t="str">
        <f t="shared" si="39"/>
        <v/>
      </c>
      <c r="N1224" t="str">
        <f>IF(ISBLANK('ENGAGEMENTS 2026'!C1225),"",'ENGAGEMENTS 2026'!L1225)</f>
        <v/>
      </c>
      <c r="O1224" t="str">
        <f>IF(ISBLANK('ENGAGEMENTS 2026'!C1225),"",'ENGAGEMENTS 2026'!M1225)</f>
        <v/>
      </c>
      <c r="P1224" t="str">
        <f>IF(ISBLANK('ENGAGEMENTS 2026'!C1225),"",'ENGAGEMENTS 2026'!K1225)</f>
        <v/>
      </c>
      <c r="Q1224" t="str">
        <f>IF($A1224="","",IF(OR($E1224="INFRUCTUEUX",$E1224="ANNULE"),$A1224&amp;"|"&amp;(COUNTIFS($A$2:$A1224,$A1224,$E$2:$E1224,"INFRUCTUEUX")+COUNTIFS($A$2:$A1224,$A1224,$E$2:$E1224,"ANNULE")),""))</f>
        <v/>
      </c>
    </row>
    <row r="1225" spans="1:17" x14ac:dyDescent="0.25">
      <c r="A1225" t="str">
        <f>IF(ISBLANK('ENGAGEMENTS 2026'!C1226),"",IF('ENGAGEMENTS 2026'!C1226="DTSI","DCT",'ENGAGEMENTS 2026'!C1226))</f>
        <v/>
      </c>
      <c r="B1225" t="str">
        <f>IF(ISBLANK('ENGAGEMENTS 2026'!C1226),"",'ENGAGEMENTS 2026'!D1226)</f>
        <v/>
      </c>
      <c r="C1225" t="str">
        <f>IF(ISBLANK('ENGAGEMENTS 2026'!C1226),"",'ENGAGEMENTS 2026'!E1226)</f>
        <v/>
      </c>
      <c r="D1225" t="str">
        <f>IF(ISBLANK('ENGAGEMENTS 2026'!C1226),"",'ENGAGEMENTS 2026'!G1226)</f>
        <v/>
      </c>
      <c r="E1225" t="str">
        <f>IF(ISBLANK('ENGAGEMENTS 2026'!C1226),"",'ENGAGEMENTS 2026'!I1226)</f>
        <v/>
      </c>
      <c r="F1225" t="str">
        <f>IF(ISBLANK('ENGAGEMENTS 2026'!C1226),"",'ENGAGEMENTS 2026'!J1226)</f>
        <v/>
      </c>
      <c r="G1225" t="str">
        <f>IF(ISBLANK('ENGAGEMENTS 2026'!C1226),"",'ENGAGEMENTS 2026'!M1226)</f>
        <v/>
      </c>
      <c r="H1225" t="str">
        <f>IF(ISBLANK('ENGAGEMENTS 2026'!C1226),"",'ENGAGEMENTS 2026'!AF1226)</f>
        <v/>
      </c>
      <c r="I1225" t="str">
        <f>IF(ISBLANK('ENGAGEMENTS 2026'!C1226),"",'ENGAGEMENTS 2026'!H1226)</f>
        <v/>
      </c>
      <c r="J1225" s="72" t="str">
        <f>IF(ISBLANK('ENGAGEMENTS 2026'!C1226),"",IF(AND(OR($E1225="INFRUCTUEUX",$E1225="ANNULE"),$C1225="AOO-M"),'ENGAGEMENTS 2026'!P1226,IF($H1225="EN COURS DE PREENGAGEMENT",'ENGAGEMENTS 2026'!O1226,IF($H1225="PREENGAGE",IF($E1225="ATTRIBUE",'ENGAGEMENTS 2026'!AE1226,'ENGAGEMENTS 2026'!O1226),'ENGAGEMENTS 2026'!AE1226))))</f>
        <v/>
      </c>
      <c r="K1225" s="97" t="str">
        <f>IF(ISBLANK('ENGAGEMENTS 2026'!W1226),"",'ENGAGEMENTS 2026'!W1226)</f>
        <v/>
      </c>
      <c r="L1225" s="73" t="str">
        <f t="shared" ca="1" si="38"/>
        <v/>
      </c>
      <c r="M1225" t="str">
        <f t="shared" si="39"/>
        <v/>
      </c>
      <c r="N1225" t="str">
        <f>IF(ISBLANK('ENGAGEMENTS 2026'!C1226),"",'ENGAGEMENTS 2026'!L1226)</f>
        <v/>
      </c>
      <c r="O1225" t="str">
        <f>IF(ISBLANK('ENGAGEMENTS 2026'!C1226),"",'ENGAGEMENTS 2026'!M1226)</f>
        <v/>
      </c>
      <c r="P1225" t="str">
        <f>IF(ISBLANK('ENGAGEMENTS 2026'!C1226),"",'ENGAGEMENTS 2026'!K1226)</f>
        <v/>
      </c>
      <c r="Q1225" t="str">
        <f>IF($A1225="","",IF(OR($E1225="INFRUCTUEUX",$E1225="ANNULE"),$A1225&amp;"|"&amp;(COUNTIFS($A$2:$A1225,$A1225,$E$2:$E1225,"INFRUCTUEUX")+COUNTIFS($A$2:$A1225,$A1225,$E$2:$E1225,"ANNULE")),""))</f>
        <v/>
      </c>
    </row>
    <row r="1226" spans="1:17" x14ac:dyDescent="0.25">
      <c r="A1226" t="str">
        <f>IF(ISBLANK('ENGAGEMENTS 2026'!C1227),"",IF('ENGAGEMENTS 2026'!C1227="DTSI","DCT",'ENGAGEMENTS 2026'!C1227))</f>
        <v/>
      </c>
      <c r="B1226" t="str">
        <f>IF(ISBLANK('ENGAGEMENTS 2026'!C1227),"",'ENGAGEMENTS 2026'!D1227)</f>
        <v/>
      </c>
      <c r="C1226" t="str">
        <f>IF(ISBLANK('ENGAGEMENTS 2026'!C1227),"",'ENGAGEMENTS 2026'!E1227)</f>
        <v/>
      </c>
      <c r="D1226" t="str">
        <f>IF(ISBLANK('ENGAGEMENTS 2026'!C1227),"",'ENGAGEMENTS 2026'!G1227)</f>
        <v/>
      </c>
      <c r="E1226" t="str">
        <f>IF(ISBLANK('ENGAGEMENTS 2026'!C1227),"",'ENGAGEMENTS 2026'!I1227)</f>
        <v/>
      </c>
      <c r="F1226" t="str">
        <f>IF(ISBLANK('ENGAGEMENTS 2026'!C1227),"",'ENGAGEMENTS 2026'!J1227)</f>
        <v/>
      </c>
      <c r="G1226" t="str">
        <f>IF(ISBLANK('ENGAGEMENTS 2026'!C1227),"",'ENGAGEMENTS 2026'!M1227)</f>
        <v/>
      </c>
      <c r="H1226" t="str">
        <f>IF(ISBLANK('ENGAGEMENTS 2026'!C1227),"",'ENGAGEMENTS 2026'!AF1227)</f>
        <v/>
      </c>
      <c r="I1226" t="str">
        <f>IF(ISBLANK('ENGAGEMENTS 2026'!C1227),"",'ENGAGEMENTS 2026'!H1227)</f>
        <v/>
      </c>
      <c r="J1226" s="72" t="str">
        <f>IF(ISBLANK('ENGAGEMENTS 2026'!C1227),"",IF(AND(OR($E1226="INFRUCTUEUX",$E1226="ANNULE"),$C1226="AOO-M"),'ENGAGEMENTS 2026'!P1227,IF($H1226="EN COURS DE PREENGAGEMENT",'ENGAGEMENTS 2026'!O1227,IF($H1226="PREENGAGE",IF($E1226="ATTRIBUE",'ENGAGEMENTS 2026'!AE1227,'ENGAGEMENTS 2026'!O1227),'ENGAGEMENTS 2026'!AE1227))))</f>
        <v/>
      </c>
      <c r="K1226" s="97" t="str">
        <f>IF(ISBLANK('ENGAGEMENTS 2026'!W1227),"",'ENGAGEMENTS 2026'!W1227)</f>
        <v/>
      </c>
      <c r="L1226" s="73" t="str">
        <f t="shared" ca="1" si="38"/>
        <v/>
      </c>
      <c r="M1226" t="str">
        <f t="shared" si="39"/>
        <v/>
      </c>
      <c r="N1226" t="str">
        <f>IF(ISBLANK('ENGAGEMENTS 2026'!C1227),"",'ENGAGEMENTS 2026'!L1227)</f>
        <v/>
      </c>
      <c r="O1226" t="str">
        <f>IF(ISBLANK('ENGAGEMENTS 2026'!C1227),"",'ENGAGEMENTS 2026'!M1227)</f>
        <v/>
      </c>
      <c r="P1226" t="str">
        <f>IF(ISBLANK('ENGAGEMENTS 2026'!C1227),"",'ENGAGEMENTS 2026'!K1227)</f>
        <v/>
      </c>
      <c r="Q1226" t="str">
        <f>IF($A1226="","",IF(OR($E1226="INFRUCTUEUX",$E1226="ANNULE"),$A1226&amp;"|"&amp;(COUNTIFS($A$2:$A1226,$A1226,$E$2:$E1226,"INFRUCTUEUX")+COUNTIFS($A$2:$A1226,$A1226,$E$2:$E1226,"ANNULE")),""))</f>
        <v/>
      </c>
    </row>
    <row r="1227" spans="1:17" x14ac:dyDescent="0.25">
      <c r="A1227" t="str">
        <f>IF(ISBLANK('ENGAGEMENTS 2026'!C1228),"",IF('ENGAGEMENTS 2026'!C1228="DTSI","DCT",'ENGAGEMENTS 2026'!C1228))</f>
        <v/>
      </c>
      <c r="B1227" t="str">
        <f>IF(ISBLANK('ENGAGEMENTS 2026'!C1228),"",'ENGAGEMENTS 2026'!D1228)</f>
        <v/>
      </c>
      <c r="C1227" t="str">
        <f>IF(ISBLANK('ENGAGEMENTS 2026'!C1228),"",'ENGAGEMENTS 2026'!E1228)</f>
        <v/>
      </c>
      <c r="D1227" t="str">
        <f>IF(ISBLANK('ENGAGEMENTS 2026'!C1228),"",'ENGAGEMENTS 2026'!G1228)</f>
        <v/>
      </c>
      <c r="E1227" t="str">
        <f>IF(ISBLANK('ENGAGEMENTS 2026'!C1228),"",'ENGAGEMENTS 2026'!I1228)</f>
        <v/>
      </c>
      <c r="F1227" t="str">
        <f>IF(ISBLANK('ENGAGEMENTS 2026'!C1228),"",'ENGAGEMENTS 2026'!J1228)</f>
        <v/>
      </c>
      <c r="G1227" t="str">
        <f>IF(ISBLANK('ENGAGEMENTS 2026'!C1228),"",'ENGAGEMENTS 2026'!M1228)</f>
        <v/>
      </c>
      <c r="H1227" t="str">
        <f>IF(ISBLANK('ENGAGEMENTS 2026'!C1228),"",'ENGAGEMENTS 2026'!AF1228)</f>
        <v/>
      </c>
      <c r="I1227" t="str">
        <f>IF(ISBLANK('ENGAGEMENTS 2026'!C1228),"",'ENGAGEMENTS 2026'!H1228)</f>
        <v/>
      </c>
      <c r="J1227" s="72" t="str">
        <f>IF(ISBLANK('ENGAGEMENTS 2026'!C1228),"",IF(AND(OR($E1227="INFRUCTUEUX",$E1227="ANNULE"),$C1227="AOO-M"),'ENGAGEMENTS 2026'!P1228,IF($H1227="EN COURS DE PREENGAGEMENT",'ENGAGEMENTS 2026'!O1228,IF($H1227="PREENGAGE",IF($E1227="ATTRIBUE",'ENGAGEMENTS 2026'!AE1228,'ENGAGEMENTS 2026'!O1228),'ENGAGEMENTS 2026'!AE1228))))</f>
        <v/>
      </c>
      <c r="K1227" s="97" t="str">
        <f>IF(ISBLANK('ENGAGEMENTS 2026'!W1228),"",'ENGAGEMENTS 2026'!W1228)</f>
        <v/>
      </c>
      <c r="L1227" s="73" t="str">
        <f t="shared" ca="1" si="38"/>
        <v/>
      </c>
      <c r="M1227" t="str">
        <f t="shared" si="39"/>
        <v/>
      </c>
      <c r="N1227" t="str">
        <f>IF(ISBLANK('ENGAGEMENTS 2026'!C1228),"",'ENGAGEMENTS 2026'!L1228)</f>
        <v/>
      </c>
      <c r="O1227" t="str">
        <f>IF(ISBLANK('ENGAGEMENTS 2026'!C1228),"",'ENGAGEMENTS 2026'!M1228)</f>
        <v/>
      </c>
      <c r="P1227" t="str">
        <f>IF(ISBLANK('ENGAGEMENTS 2026'!C1228),"",'ENGAGEMENTS 2026'!K1228)</f>
        <v/>
      </c>
      <c r="Q1227" t="str">
        <f>IF($A1227="","",IF(OR($E1227="INFRUCTUEUX",$E1227="ANNULE"),$A1227&amp;"|"&amp;(COUNTIFS($A$2:$A1227,$A1227,$E$2:$E1227,"INFRUCTUEUX")+COUNTIFS($A$2:$A1227,$A1227,$E$2:$E1227,"ANNULE")),""))</f>
        <v/>
      </c>
    </row>
    <row r="1228" spans="1:17" x14ac:dyDescent="0.25">
      <c r="A1228" t="str">
        <f>IF(ISBLANK('ENGAGEMENTS 2026'!C1229),"",IF('ENGAGEMENTS 2026'!C1229="DTSI","DCT",'ENGAGEMENTS 2026'!C1229))</f>
        <v/>
      </c>
      <c r="B1228" t="str">
        <f>IF(ISBLANK('ENGAGEMENTS 2026'!C1229),"",'ENGAGEMENTS 2026'!D1229)</f>
        <v/>
      </c>
      <c r="C1228" t="str">
        <f>IF(ISBLANK('ENGAGEMENTS 2026'!C1229),"",'ENGAGEMENTS 2026'!E1229)</f>
        <v/>
      </c>
      <c r="D1228" t="str">
        <f>IF(ISBLANK('ENGAGEMENTS 2026'!C1229),"",'ENGAGEMENTS 2026'!G1229)</f>
        <v/>
      </c>
      <c r="E1228" t="str">
        <f>IF(ISBLANK('ENGAGEMENTS 2026'!C1229),"",'ENGAGEMENTS 2026'!I1229)</f>
        <v/>
      </c>
      <c r="F1228" t="str">
        <f>IF(ISBLANK('ENGAGEMENTS 2026'!C1229),"",'ENGAGEMENTS 2026'!J1229)</f>
        <v/>
      </c>
      <c r="G1228" t="str">
        <f>IF(ISBLANK('ENGAGEMENTS 2026'!C1229),"",'ENGAGEMENTS 2026'!M1229)</f>
        <v/>
      </c>
      <c r="H1228" t="str">
        <f>IF(ISBLANK('ENGAGEMENTS 2026'!C1229),"",'ENGAGEMENTS 2026'!AF1229)</f>
        <v/>
      </c>
      <c r="I1228" t="str">
        <f>IF(ISBLANK('ENGAGEMENTS 2026'!C1229),"",'ENGAGEMENTS 2026'!H1229)</f>
        <v/>
      </c>
      <c r="J1228" s="72" t="str">
        <f>IF(ISBLANK('ENGAGEMENTS 2026'!C1229),"",IF(AND(OR($E1228="INFRUCTUEUX",$E1228="ANNULE"),$C1228="AOO-M"),'ENGAGEMENTS 2026'!P1229,IF($H1228="EN COURS DE PREENGAGEMENT",'ENGAGEMENTS 2026'!O1229,IF($H1228="PREENGAGE",IF($E1228="ATTRIBUE",'ENGAGEMENTS 2026'!AE1229,'ENGAGEMENTS 2026'!O1229),'ENGAGEMENTS 2026'!AE1229))))</f>
        <v/>
      </c>
      <c r="K1228" s="97" t="str">
        <f>IF(ISBLANK('ENGAGEMENTS 2026'!W1229),"",'ENGAGEMENTS 2026'!W1229)</f>
        <v/>
      </c>
      <c r="L1228" s="73" t="str">
        <f t="shared" ca="1" si="38"/>
        <v/>
      </c>
      <c r="M1228" t="str">
        <f t="shared" si="39"/>
        <v/>
      </c>
      <c r="N1228" t="str">
        <f>IF(ISBLANK('ENGAGEMENTS 2026'!C1229),"",'ENGAGEMENTS 2026'!L1229)</f>
        <v/>
      </c>
      <c r="O1228" t="str">
        <f>IF(ISBLANK('ENGAGEMENTS 2026'!C1229),"",'ENGAGEMENTS 2026'!M1229)</f>
        <v/>
      </c>
      <c r="P1228" t="str">
        <f>IF(ISBLANK('ENGAGEMENTS 2026'!C1229),"",'ENGAGEMENTS 2026'!K1229)</f>
        <v/>
      </c>
      <c r="Q1228" t="str">
        <f>IF($A1228="","",IF(OR($E1228="INFRUCTUEUX",$E1228="ANNULE"),$A1228&amp;"|"&amp;(COUNTIFS($A$2:$A1228,$A1228,$E$2:$E1228,"INFRUCTUEUX")+COUNTIFS($A$2:$A1228,$A1228,$E$2:$E1228,"ANNULE")),""))</f>
        <v/>
      </c>
    </row>
    <row r="1229" spans="1:17" x14ac:dyDescent="0.25">
      <c r="A1229" t="str">
        <f>IF(ISBLANK('ENGAGEMENTS 2026'!C1230),"",IF('ENGAGEMENTS 2026'!C1230="DTSI","DCT",'ENGAGEMENTS 2026'!C1230))</f>
        <v/>
      </c>
      <c r="B1229" t="str">
        <f>IF(ISBLANK('ENGAGEMENTS 2026'!C1230),"",'ENGAGEMENTS 2026'!D1230)</f>
        <v/>
      </c>
      <c r="C1229" t="str">
        <f>IF(ISBLANK('ENGAGEMENTS 2026'!C1230),"",'ENGAGEMENTS 2026'!E1230)</f>
        <v/>
      </c>
      <c r="D1229" t="str">
        <f>IF(ISBLANK('ENGAGEMENTS 2026'!C1230),"",'ENGAGEMENTS 2026'!G1230)</f>
        <v/>
      </c>
      <c r="E1229" t="str">
        <f>IF(ISBLANK('ENGAGEMENTS 2026'!C1230),"",'ENGAGEMENTS 2026'!I1230)</f>
        <v/>
      </c>
      <c r="F1229" t="str">
        <f>IF(ISBLANK('ENGAGEMENTS 2026'!C1230),"",'ENGAGEMENTS 2026'!J1230)</f>
        <v/>
      </c>
      <c r="G1229" t="str">
        <f>IF(ISBLANK('ENGAGEMENTS 2026'!C1230),"",'ENGAGEMENTS 2026'!M1230)</f>
        <v/>
      </c>
      <c r="H1229" t="str">
        <f>IF(ISBLANK('ENGAGEMENTS 2026'!C1230),"",'ENGAGEMENTS 2026'!AF1230)</f>
        <v/>
      </c>
      <c r="I1229" t="str">
        <f>IF(ISBLANK('ENGAGEMENTS 2026'!C1230),"",'ENGAGEMENTS 2026'!H1230)</f>
        <v/>
      </c>
      <c r="J1229" s="72" t="str">
        <f>IF(ISBLANK('ENGAGEMENTS 2026'!C1230),"",IF(AND(OR($E1229="INFRUCTUEUX",$E1229="ANNULE"),$C1229="AOO-M"),'ENGAGEMENTS 2026'!P1230,IF($H1229="EN COURS DE PREENGAGEMENT",'ENGAGEMENTS 2026'!O1230,IF($H1229="PREENGAGE",IF($E1229="ATTRIBUE",'ENGAGEMENTS 2026'!AE1230,'ENGAGEMENTS 2026'!O1230),'ENGAGEMENTS 2026'!AE1230))))</f>
        <v/>
      </c>
      <c r="K1229" s="97" t="str">
        <f>IF(ISBLANK('ENGAGEMENTS 2026'!W1230),"",'ENGAGEMENTS 2026'!W1230)</f>
        <v/>
      </c>
      <c r="L1229" s="73" t="str">
        <f t="shared" ca="1" si="38"/>
        <v/>
      </c>
      <c r="M1229" t="str">
        <f t="shared" si="39"/>
        <v/>
      </c>
      <c r="N1229" t="str">
        <f>IF(ISBLANK('ENGAGEMENTS 2026'!C1230),"",'ENGAGEMENTS 2026'!L1230)</f>
        <v/>
      </c>
      <c r="O1229" t="str">
        <f>IF(ISBLANK('ENGAGEMENTS 2026'!C1230),"",'ENGAGEMENTS 2026'!M1230)</f>
        <v/>
      </c>
      <c r="P1229" t="str">
        <f>IF(ISBLANK('ENGAGEMENTS 2026'!C1230),"",'ENGAGEMENTS 2026'!K1230)</f>
        <v/>
      </c>
      <c r="Q1229" t="str">
        <f>IF($A1229="","",IF(OR($E1229="INFRUCTUEUX",$E1229="ANNULE"),$A1229&amp;"|"&amp;(COUNTIFS($A$2:$A1229,$A1229,$E$2:$E1229,"INFRUCTUEUX")+COUNTIFS($A$2:$A1229,$A1229,$E$2:$E1229,"ANNULE")),""))</f>
        <v/>
      </c>
    </row>
    <row r="1230" spans="1:17" x14ac:dyDescent="0.25">
      <c r="A1230" t="str">
        <f>IF(ISBLANK('ENGAGEMENTS 2026'!C1231),"",IF('ENGAGEMENTS 2026'!C1231="DTSI","DCT",'ENGAGEMENTS 2026'!C1231))</f>
        <v/>
      </c>
      <c r="B1230" t="str">
        <f>IF(ISBLANK('ENGAGEMENTS 2026'!C1231),"",'ENGAGEMENTS 2026'!D1231)</f>
        <v/>
      </c>
      <c r="C1230" t="str">
        <f>IF(ISBLANK('ENGAGEMENTS 2026'!C1231),"",'ENGAGEMENTS 2026'!E1231)</f>
        <v/>
      </c>
      <c r="D1230" t="str">
        <f>IF(ISBLANK('ENGAGEMENTS 2026'!C1231),"",'ENGAGEMENTS 2026'!G1231)</f>
        <v/>
      </c>
      <c r="E1230" t="str">
        <f>IF(ISBLANK('ENGAGEMENTS 2026'!C1231),"",'ENGAGEMENTS 2026'!I1231)</f>
        <v/>
      </c>
      <c r="F1230" t="str">
        <f>IF(ISBLANK('ENGAGEMENTS 2026'!C1231),"",'ENGAGEMENTS 2026'!J1231)</f>
        <v/>
      </c>
      <c r="G1230" t="str">
        <f>IF(ISBLANK('ENGAGEMENTS 2026'!C1231),"",'ENGAGEMENTS 2026'!M1231)</f>
        <v/>
      </c>
      <c r="H1230" t="str">
        <f>IF(ISBLANK('ENGAGEMENTS 2026'!C1231),"",'ENGAGEMENTS 2026'!AF1231)</f>
        <v/>
      </c>
      <c r="I1230" t="str">
        <f>IF(ISBLANK('ENGAGEMENTS 2026'!C1231),"",'ENGAGEMENTS 2026'!H1231)</f>
        <v/>
      </c>
      <c r="J1230" s="72" t="str">
        <f>IF(ISBLANK('ENGAGEMENTS 2026'!C1231),"",IF(AND(OR($E1230="INFRUCTUEUX",$E1230="ANNULE"),$C1230="AOO-M"),'ENGAGEMENTS 2026'!P1231,IF($H1230="EN COURS DE PREENGAGEMENT",'ENGAGEMENTS 2026'!O1231,IF($H1230="PREENGAGE",IF($E1230="ATTRIBUE",'ENGAGEMENTS 2026'!AE1231,'ENGAGEMENTS 2026'!O1231),'ENGAGEMENTS 2026'!AE1231))))</f>
        <v/>
      </c>
      <c r="K1230" s="97" t="str">
        <f>IF(ISBLANK('ENGAGEMENTS 2026'!W1231),"",'ENGAGEMENTS 2026'!W1231)</f>
        <v/>
      </c>
      <c r="L1230" s="73" t="str">
        <f t="shared" ca="1" si="38"/>
        <v/>
      </c>
      <c r="M1230" t="str">
        <f t="shared" si="39"/>
        <v/>
      </c>
      <c r="N1230" t="str">
        <f>IF(ISBLANK('ENGAGEMENTS 2026'!C1231),"",'ENGAGEMENTS 2026'!L1231)</f>
        <v/>
      </c>
      <c r="O1230" t="str">
        <f>IF(ISBLANK('ENGAGEMENTS 2026'!C1231),"",'ENGAGEMENTS 2026'!M1231)</f>
        <v/>
      </c>
      <c r="P1230" t="str">
        <f>IF(ISBLANK('ENGAGEMENTS 2026'!C1231),"",'ENGAGEMENTS 2026'!K1231)</f>
        <v/>
      </c>
      <c r="Q1230" t="str">
        <f>IF($A1230="","",IF(OR($E1230="INFRUCTUEUX",$E1230="ANNULE"),$A1230&amp;"|"&amp;(COUNTIFS($A$2:$A1230,$A1230,$E$2:$E1230,"INFRUCTUEUX")+COUNTIFS($A$2:$A1230,$A1230,$E$2:$E1230,"ANNULE")),""))</f>
        <v/>
      </c>
    </row>
    <row r="1231" spans="1:17" x14ac:dyDescent="0.25">
      <c r="A1231" t="str">
        <f>IF(ISBLANK('ENGAGEMENTS 2026'!C1232),"",IF('ENGAGEMENTS 2026'!C1232="DTSI","DCT",'ENGAGEMENTS 2026'!C1232))</f>
        <v/>
      </c>
      <c r="B1231" t="str">
        <f>IF(ISBLANK('ENGAGEMENTS 2026'!C1232),"",'ENGAGEMENTS 2026'!D1232)</f>
        <v/>
      </c>
      <c r="C1231" t="str">
        <f>IF(ISBLANK('ENGAGEMENTS 2026'!C1232),"",'ENGAGEMENTS 2026'!E1232)</f>
        <v/>
      </c>
      <c r="D1231" t="str">
        <f>IF(ISBLANK('ENGAGEMENTS 2026'!C1232),"",'ENGAGEMENTS 2026'!G1232)</f>
        <v/>
      </c>
      <c r="E1231" t="str">
        <f>IF(ISBLANK('ENGAGEMENTS 2026'!C1232),"",'ENGAGEMENTS 2026'!I1232)</f>
        <v/>
      </c>
      <c r="F1231" t="str">
        <f>IF(ISBLANK('ENGAGEMENTS 2026'!C1232),"",'ENGAGEMENTS 2026'!J1232)</f>
        <v/>
      </c>
      <c r="G1231" t="str">
        <f>IF(ISBLANK('ENGAGEMENTS 2026'!C1232),"",'ENGAGEMENTS 2026'!M1232)</f>
        <v/>
      </c>
      <c r="H1231" t="str">
        <f>IF(ISBLANK('ENGAGEMENTS 2026'!C1232),"",'ENGAGEMENTS 2026'!AF1232)</f>
        <v/>
      </c>
      <c r="I1231" t="str">
        <f>IF(ISBLANK('ENGAGEMENTS 2026'!C1232),"",'ENGAGEMENTS 2026'!H1232)</f>
        <v/>
      </c>
      <c r="J1231" s="72" t="str">
        <f>IF(ISBLANK('ENGAGEMENTS 2026'!C1232),"",IF(AND(OR($E1231="INFRUCTUEUX",$E1231="ANNULE"),$C1231="AOO-M"),'ENGAGEMENTS 2026'!P1232,IF($H1231="EN COURS DE PREENGAGEMENT",'ENGAGEMENTS 2026'!O1232,IF($H1231="PREENGAGE",IF($E1231="ATTRIBUE",'ENGAGEMENTS 2026'!AE1232,'ENGAGEMENTS 2026'!O1232),'ENGAGEMENTS 2026'!AE1232))))</f>
        <v/>
      </c>
      <c r="K1231" s="97" t="str">
        <f>IF(ISBLANK('ENGAGEMENTS 2026'!W1232),"",'ENGAGEMENTS 2026'!W1232)</f>
        <v/>
      </c>
      <c r="L1231" s="73" t="str">
        <f t="shared" ca="1" si="38"/>
        <v/>
      </c>
      <c r="M1231" t="str">
        <f t="shared" si="39"/>
        <v/>
      </c>
      <c r="N1231" t="str">
        <f>IF(ISBLANK('ENGAGEMENTS 2026'!C1232),"",'ENGAGEMENTS 2026'!L1232)</f>
        <v/>
      </c>
      <c r="O1231" t="str">
        <f>IF(ISBLANK('ENGAGEMENTS 2026'!C1232),"",'ENGAGEMENTS 2026'!M1232)</f>
        <v/>
      </c>
      <c r="P1231" t="str">
        <f>IF(ISBLANK('ENGAGEMENTS 2026'!C1232),"",'ENGAGEMENTS 2026'!K1232)</f>
        <v/>
      </c>
      <c r="Q1231" t="str">
        <f>IF($A1231="","",IF(OR($E1231="INFRUCTUEUX",$E1231="ANNULE"),$A1231&amp;"|"&amp;(COUNTIFS($A$2:$A1231,$A1231,$E$2:$E1231,"INFRUCTUEUX")+COUNTIFS($A$2:$A1231,$A1231,$E$2:$E1231,"ANNULE")),""))</f>
        <v/>
      </c>
    </row>
    <row r="1232" spans="1:17" x14ac:dyDescent="0.25">
      <c r="A1232" t="str">
        <f>IF(ISBLANK('ENGAGEMENTS 2026'!C1233),"",IF('ENGAGEMENTS 2026'!C1233="DTSI","DCT",'ENGAGEMENTS 2026'!C1233))</f>
        <v/>
      </c>
      <c r="B1232" t="str">
        <f>IF(ISBLANK('ENGAGEMENTS 2026'!C1233),"",'ENGAGEMENTS 2026'!D1233)</f>
        <v/>
      </c>
      <c r="C1232" t="str">
        <f>IF(ISBLANK('ENGAGEMENTS 2026'!C1233),"",'ENGAGEMENTS 2026'!E1233)</f>
        <v/>
      </c>
      <c r="D1232" t="str">
        <f>IF(ISBLANK('ENGAGEMENTS 2026'!C1233),"",'ENGAGEMENTS 2026'!G1233)</f>
        <v/>
      </c>
      <c r="E1232" t="str">
        <f>IF(ISBLANK('ENGAGEMENTS 2026'!C1233),"",'ENGAGEMENTS 2026'!I1233)</f>
        <v/>
      </c>
      <c r="F1232" t="str">
        <f>IF(ISBLANK('ENGAGEMENTS 2026'!C1233),"",'ENGAGEMENTS 2026'!J1233)</f>
        <v/>
      </c>
      <c r="G1232" t="str">
        <f>IF(ISBLANK('ENGAGEMENTS 2026'!C1233),"",'ENGAGEMENTS 2026'!M1233)</f>
        <v/>
      </c>
      <c r="H1232" t="str">
        <f>IF(ISBLANK('ENGAGEMENTS 2026'!C1233),"",'ENGAGEMENTS 2026'!AF1233)</f>
        <v/>
      </c>
      <c r="I1232" t="str">
        <f>IF(ISBLANK('ENGAGEMENTS 2026'!C1233),"",'ENGAGEMENTS 2026'!H1233)</f>
        <v/>
      </c>
      <c r="J1232" s="72" t="str">
        <f>IF(ISBLANK('ENGAGEMENTS 2026'!C1233),"",IF(AND(OR($E1232="INFRUCTUEUX",$E1232="ANNULE"),$C1232="AOO-M"),'ENGAGEMENTS 2026'!P1233,IF($H1232="EN COURS DE PREENGAGEMENT",'ENGAGEMENTS 2026'!O1233,IF($H1232="PREENGAGE",IF($E1232="ATTRIBUE",'ENGAGEMENTS 2026'!AE1233,'ENGAGEMENTS 2026'!O1233),'ENGAGEMENTS 2026'!AE1233))))</f>
        <v/>
      </c>
      <c r="K1232" s="97" t="str">
        <f>IF(ISBLANK('ENGAGEMENTS 2026'!W1233),"",'ENGAGEMENTS 2026'!W1233)</f>
        <v/>
      </c>
      <c r="L1232" s="73" t="str">
        <f t="shared" ca="1" si="38"/>
        <v/>
      </c>
      <c r="M1232" t="str">
        <f t="shared" si="39"/>
        <v/>
      </c>
      <c r="N1232" t="str">
        <f>IF(ISBLANK('ENGAGEMENTS 2026'!C1233),"",'ENGAGEMENTS 2026'!L1233)</f>
        <v/>
      </c>
      <c r="O1232" t="str">
        <f>IF(ISBLANK('ENGAGEMENTS 2026'!C1233),"",'ENGAGEMENTS 2026'!M1233)</f>
        <v/>
      </c>
      <c r="P1232" t="str">
        <f>IF(ISBLANK('ENGAGEMENTS 2026'!C1233),"",'ENGAGEMENTS 2026'!K1233)</f>
        <v/>
      </c>
      <c r="Q1232" t="str">
        <f>IF($A1232="","",IF(OR($E1232="INFRUCTUEUX",$E1232="ANNULE"),$A1232&amp;"|"&amp;(COUNTIFS($A$2:$A1232,$A1232,$E$2:$E1232,"INFRUCTUEUX")+COUNTIFS($A$2:$A1232,$A1232,$E$2:$E1232,"ANNULE")),""))</f>
        <v/>
      </c>
    </row>
    <row r="1233" spans="1:17" x14ac:dyDescent="0.25">
      <c r="A1233" t="str">
        <f>IF(ISBLANK('ENGAGEMENTS 2026'!C1234),"",IF('ENGAGEMENTS 2026'!C1234="DTSI","DCT",'ENGAGEMENTS 2026'!C1234))</f>
        <v/>
      </c>
      <c r="B1233" t="str">
        <f>IF(ISBLANK('ENGAGEMENTS 2026'!C1234),"",'ENGAGEMENTS 2026'!D1234)</f>
        <v/>
      </c>
      <c r="C1233" t="str">
        <f>IF(ISBLANK('ENGAGEMENTS 2026'!C1234),"",'ENGAGEMENTS 2026'!E1234)</f>
        <v/>
      </c>
      <c r="D1233" t="str">
        <f>IF(ISBLANK('ENGAGEMENTS 2026'!C1234),"",'ENGAGEMENTS 2026'!G1234)</f>
        <v/>
      </c>
      <c r="E1233" t="str">
        <f>IF(ISBLANK('ENGAGEMENTS 2026'!C1234),"",'ENGAGEMENTS 2026'!I1234)</f>
        <v/>
      </c>
      <c r="F1233" t="str">
        <f>IF(ISBLANK('ENGAGEMENTS 2026'!C1234),"",'ENGAGEMENTS 2026'!J1234)</f>
        <v/>
      </c>
      <c r="G1233" t="str">
        <f>IF(ISBLANK('ENGAGEMENTS 2026'!C1234),"",'ENGAGEMENTS 2026'!M1234)</f>
        <v/>
      </c>
      <c r="H1233" t="str">
        <f>IF(ISBLANK('ENGAGEMENTS 2026'!C1234),"",'ENGAGEMENTS 2026'!AF1234)</f>
        <v/>
      </c>
      <c r="I1233" t="str">
        <f>IF(ISBLANK('ENGAGEMENTS 2026'!C1234),"",'ENGAGEMENTS 2026'!H1234)</f>
        <v/>
      </c>
      <c r="J1233" s="72" t="str">
        <f>IF(ISBLANK('ENGAGEMENTS 2026'!C1234),"",IF(AND(OR($E1233="INFRUCTUEUX",$E1233="ANNULE"),$C1233="AOO-M"),'ENGAGEMENTS 2026'!P1234,IF($H1233="EN COURS DE PREENGAGEMENT",'ENGAGEMENTS 2026'!O1234,IF($H1233="PREENGAGE",IF($E1233="ATTRIBUE",'ENGAGEMENTS 2026'!AE1234,'ENGAGEMENTS 2026'!O1234),'ENGAGEMENTS 2026'!AE1234))))</f>
        <v/>
      </c>
      <c r="K1233" s="97" t="str">
        <f>IF(ISBLANK('ENGAGEMENTS 2026'!W1234),"",'ENGAGEMENTS 2026'!W1234)</f>
        <v/>
      </c>
      <c r="L1233" s="73" t="str">
        <f t="shared" ca="1" si="38"/>
        <v/>
      </c>
      <c r="M1233" t="str">
        <f t="shared" si="39"/>
        <v/>
      </c>
      <c r="N1233" t="str">
        <f>IF(ISBLANK('ENGAGEMENTS 2026'!C1234),"",'ENGAGEMENTS 2026'!L1234)</f>
        <v/>
      </c>
      <c r="O1233" t="str">
        <f>IF(ISBLANK('ENGAGEMENTS 2026'!C1234),"",'ENGAGEMENTS 2026'!M1234)</f>
        <v/>
      </c>
      <c r="P1233" t="str">
        <f>IF(ISBLANK('ENGAGEMENTS 2026'!C1234),"",'ENGAGEMENTS 2026'!K1234)</f>
        <v/>
      </c>
      <c r="Q1233" t="str">
        <f>IF($A1233="","",IF(OR($E1233="INFRUCTUEUX",$E1233="ANNULE"),$A1233&amp;"|"&amp;(COUNTIFS($A$2:$A1233,$A1233,$E$2:$E1233,"INFRUCTUEUX")+COUNTIFS($A$2:$A1233,$A1233,$E$2:$E1233,"ANNULE")),""))</f>
        <v/>
      </c>
    </row>
    <row r="1234" spans="1:17" x14ac:dyDescent="0.25">
      <c r="A1234" t="str">
        <f>IF(ISBLANK('ENGAGEMENTS 2026'!C1235),"",IF('ENGAGEMENTS 2026'!C1235="DTSI","DCT",'ENGAGEMENTS 2026'!C1235))</f>
        <v/>
      </c>
      <c r="B1234" t="str">
        <f>IF(ISBLANK('ENGAGEMENTS 2026'!C1235),"",'ENGAGEMENTS 2026'!D1235)</f>
        <v/>
      </c>
      <c r="C1234" t="str">
        <f>IF(ISBLANK('ENGAGEMENTS 2026'!C1235),"",'ENGAGEMENTS 2026'!E1235)</f>
        <v/>
      </c>
      <c r="D1234" t="str">
        <f>IF(ISBLANK('ENGAGEMENTS 2026'!C1235),"",'ENGAGEMENTS 2026'!G1235)</f>
        <v/>
      </c>
      <c r="E1234" t="str">
        <f>IF(ISBLANK('ENGAGEMENTS 2026'!C1235),"",'ENGAGEMENTS 2026'!I1235)</f>
        <v/>
      </c>
      <c r="F1234" t="str">
        <f>IF(ISBLANK('ENGAGEMENTS 2026'!C1235),"",'ENGAGEMENTS 2026'!J1235)</f>
        <v/>
      </c>
      <c r="G1234" t="str">
        <f>IF(ISBLANK('ENGAGEMENTS 2026'!C1235),"",'ENGAGEMENTS 2026'!M1235)</f>
        <v/>
      </c>
      <c r="H1234" t="str">
        <f>IF(ISBLANK('ENGAGEMENTS 2026'!C1235),"",'ENGAGEMENTS 2026'!AF1235)</f>
        <v/>
      </c>
      <c r="I1234" t="str">
        <f>IF(ISBLANK('ENGAGEMENTS 2026'!C1235),"",'ENGAGEMENTS 2026'!H1235)</f>
        <v/>
      </c>
      <c r="J1234" s="72" t="str">
        <f>IF(ISBLANK('ENGAGEMENTS 2026'!C1235),"",IF(AND(OR($E1234="INFRUCTUEUX",$E1234="ANNULE"),$C1234="AOO-M"),'ENGAGEMENTS 2026'!P1235,IF($H1234="EN COURS DE PREENGAGEMENT",'ENGAGEMENTS 2026'!O1235,IF($H1234="PREENGAGE",IF($E1234="ATTRIBUE",'ENGAGEMENTS 2026'!AE1235,'ENGAGEMENTS 2026'!O1235),'ENGAGEMENTS 2026'!AE1235))))</f>
        <v/>
      </c>
      <c r="K1234" s="97" t="str">
        <f>IF(ISBLANK('ENGAGEMENTS 2026'!W1235),"",'ENGAGEMENTS 2026'!W1235)</f>
        <v/>
      </c>
      <c r="L1234" s="73" t="str">
        <f t="shared" ca="1" si="38"/>
        <v/>
      </c>
      <c r="M1234" t="str">
        <f t="shared" si="39"/>
        <v/>
      </c>
      <c r="N1234" t="str">
        <f>IF(ISBLANK('ENGAGEMENTS 2026'!C1235),"",'ENGAGEMENTS 2026'!L1235)</f>
        <v/>
      </c>
      <c r="O1234" t="str">
        <f>IF(ISBLANK('ENGAGEMENTS 2026'!C1235),"",'ENGAGEMENTS 2026'!M1235)</f>
        <v/>
      </c>
      <c r="P1234" t="str">
        <f>IF(ISBLANK('ENGAGEMENTS 2026'!C1235),"",'ENGAGEMENTS 2026'!K1235)</f>
        <v/>
      </c>
      <c r="Q1234" t="str">
        <f>IF($A1234="","",IF(OR($E1234="INFRUCTUEUX",$E1234="ANNULE"),$A1234&amp;"|"&amp;(COUNTIFS($A$2:$A1234,$A1234,$E$2:$E1234,"INFRUCTUEUX")+COUNTIFS($A$2:$A1234,$A1234,$E$2:$E1234,"ANNULE")),""))</f>
        <v/>
      </c>
    </row>
    <row r="1235" spans="1:17" x14ac:dyDescent="0.25">
      <c r="A1235" t="str">
        <f>IF(ISBLANK('ENGAGEMENTS 2026'!C1236),"",IF('ENGAGEMENTS 2026'!C1236="DTSI","DCT",'ENGAGEMENTS 2026'!C1236))</f>
        <v/>
      </c>
      <c r="B1235" t="str">
        <f>IF(ISBLANK('ENGAGEMENTS 2026'!C1236),"",'ENGAGEMENTS 2026'!D1236)</f>
        <v/>
      </c>
      <c r="C1235" t="str">
        <f>IF(ISBLANK('ENGAGEMENTS 2026'!C1236),"",'ENGAGEMENTS 2026'!E1236)</f>
        <v/>
      </c>
      <c r="D1235" t="str">
        <f>IF(ISBLANK('ENGAGEMENTS 2026'!C1236),"",'ENGAGEMENTS 2026'!G1236)</f>
        <v/>
      </c>
      <c r="E1235" t="str">
        <f>IF(ISBLANK('ENGAGEMENTS 2026'!C1236),"",'ENGAGEMENTS 2026'!I1236)</f>
        <v/>
      </c>
      <c r="F1235" t="str">
        <f>IF(ISBLANK('ENGAGEMENTS 2026'!C1236),"",'ENGAGEMENTS 2026'!J1236)</f>
        <v/>
      </c>
      <c r="G1235" t="str">
        <f>IF(ISBLANK('ENGAGEMENTS 2026'!C1236),"",'ENGAGEMENTS 2026'!M1236)</f>
        <v/>
      </c>
      <c r="H1235" t="str">
        <f>IF(ISBLANK('ENGAGEMENTS 2026'!C1236),"",'ENGAGEMENTS 2026'!AF1236)</f>
        <v/>
      </c>
      <c r="I1235" t="str">
        <f>IF(ISBLANK('ENGAGEMENTS 2026'!C1236),"",'ENGAGEMENTS 2026'!H1236)</f>
        <v/>
      </c>
      <c r="J1235" s="72" t="str">
        <f>IF(ISBLANK('ENGAGEMENTS 2026'!C1236),"",IF(AND(OR($E1235="INFRUCTUEUX",$E1235="ANNULE"),$C1235="AOO-M"),'ENGAGEMENTS 2026'!P1236,IF($H1235="EN COURS DE PREENGAGEMENT",'ENGAGEMENTS 2026'!O1236,IF($H1235="PREENGAGE",IF($E1235="ATTRIBUE",'ENGAGEMENTS 2026'!AE1236,'ENGAGEMENTS 2026'!O1236),'ENGAGEMENTS 2026'!AE1236))))</f>
        <v/>
      </c>
      <c r="K1235" s="97" t="str">
        <f>IF(ISBLANK('ENGAGEMENTS 2026'!W1236),"",'ENGAGEMENTS 2026'!W1236)</f>
        <v/>
      </c>
      <c r="L1235" s="73" t="str">
        <f t="shared" ca="1" si="38"/>
        <v/>
      </c>
      <c r="M1235" t="str">
        <f t="shared" si="39"/>
        <v/>
      </c>
      <c r="N1235" t="str">
        <f>IF(ISBLANK('ENGAGEMENTS 2026'!C1236),"",'ENGAGEMENTS 2026'!L1236)</f>
        <v/>
      </c>
      <c r="O1235" t="str">
        <f>IF(ISBLANK('ENGAGEMENTS 2026'!C1236),"",'ENGAGEMENTS 2026'!M1236)</f>
        <v/>
      </c>
      <c r="P1235" t="str">
        <f>IF(ISBLANK('ENGAGEMENTS 2026'!C1236),"",'ENGAGEMENTS 2026'!K1236)</f>
        <v/>
      </c>
      <c r="Q1235" t="str">
        <f>IF($A1235="","",IF(OR($E1235="INFRUCTUEUX",$E1235="ANNULE"),$A1235&amp;"|"&amp;(COUNTIFS($A$2:$A1235,$A1235,$E$2:$E1235,"INFRUCTUEUX")+COUNTIFS($A$2:$A1235,$A1235,$E$2:$E1235,"ANNULE")),""))</f>
        <v/>
      </c>
    </row>
    <row r="1236" spans="1:17" x14ac:dyDescent="0.25">
      <c r="A1236" t="str">
        <f>IF(ISBLANK('ENGAGEMENTS 2026'!C1237),"",IF('ENGAGEMENTS 2026'!C1237="DTSI","DCT",'ENGAGEMENTS 2026'!C1237))</f>
        <v/>
      </c>
      <c r="B1236" t="str">
        <f>IF(ISBLANK('ENGAGEMENTS 2026'!C1237),"",'ENGAGEMENTS 2026'!D1237)</f>
        <v/>
      </c>
      <c r="C1236" t="str">
        <f>IF(ISBLANK('ENGAGEMENTS 2026'!C1237),"",'ENGAGEMENTS 2026'!E1237)</f>
        <v/>
      </c>
      <c r="D1236" t="str">
        <f>IF(ISBLANK('ENGAGEMENTS 2026'!C1237),"",'ENGAGEMENTS 2026'!G1237)</f>
        <v/>
      </c>
      <c r="E1236" t="str">
        <f>IF(ISBLANK('ENGAGEMENTS 2026'!C1237),"",'ENGAGEMENTS 2026'!I1237)</f>
        <v/>
      </c>
      <c r="F1236" t="str">
        <f>IF(ISBLANK('ENGAGEMENTS 2026'!C1237),"",'ENGAGEMENTS 2026'!J1237)</f>
        <v/>
      </c>
      <c r="G1236" t="str">
        <f>IF(ISBLANK('ENGAGEMENTS 2026'!C1237),"",'ENGAGEMENTS 2026'!M1237)</f>
        <v/>
      </c>
      <c r="H1236" t="str">
        <f>IF(ISBLANK('ENGAGEMENTS 2026'!C1237),"",'ENGAGEMENTS 2026'!AF1237)</f>
        <v/>
      </c>
      <c r="I1236" t="str">
        <f>IF(ISBLANK('ENGAGEMENTS 2026'!C1237),"",'ENGAGEMENTS 2026'!H1237)</f>
        <v/>
      </c>
      <c r="J1236" s="72" t="str">
        <f>IF(ISBLANK('ENGAGEMENTS 2026'!C1237),"",IF(AND(OR($E1236="INFRUCTUEUX",$E1236="ANNULE"),$C1236="AOO-M"),'ENGAGEMENTS 2026'!P1237,IF($H1236="EN COURS DE PREENGAGEMENT",'ENGAGEMENTS 2026'!O1237,IF($H1236="PREENGAGE",IF($E1236="ATTRIBUE",'ENGAGEMENTS 2026'!AE1237,'ENGAGEMENTS 2026'!O1237),'ENGAGEMENTS 2026'!AE1237))))</f>
        <v/>
      </c>
      <c r="K1236" s="97" t="str">
        <f>IF(ISBLANK('ENGAGEMENTS 2026'!W1237),"",'ENGAGEMENTS 2026'!W1237)</f>
        <v/>
      </c>
      <c r="L1236" s="73" t="str">
        <f t="shared" ca="1" si="38"/>
        <v/>
      </c>
      <c r="M1236" t="str">
        <f t="shared" si="39"/>
        <v/>
      </c>
      <c r="N1236" t="str">
        <f>IF(ISBLANK('ENGAGEMENTS 2026'!C1237),"",'ENGAGEMENTS 2026'!L1237)</f>
        <v/>
      </c>
      <c r="O1236" t="str">
        <f>IF(ISBLANK('ENGAGEMENTS 2026'!C1237),"",'ENGAGEMENTS 2026'!M1237)</f>
        <v/>
      </c>
      <c r="P1236" t="str">
        <f>IF(ISBLANK('ENGAGEMENTS 2026'!C1237),"",'ENGAGEMENTS 2026'!K1237)</f>
        <v/>
      </c>
      <c r="Q1236" t="str">
        <f>IF($A1236="","",IF(OR($E1236="INFRUCTUEUX",$E1236="ANNULE"),$A1236&amp;"|"&amp;(COUNTIFS($A$2:$A1236,$A1236,$E$2:$E1236,"INFRUCTUEUX")+COUNTIFS($A$2:$A1236,$A1236,$E$2:$E1236,"ANNULE")),""))</f>
        <v/>
      </c>
    </row>
    <row r="1237" spans="1:17" x14ac:dyDescent="0.25">
      <c r="A1237" t="str">
        <f>IF(ISBLANK('ENGAGEMENTS 2026'!C1238),"",IF('ENGAGEMENTS 2026'!C1238="DTSI","DCT",'ENGAGEMENTS 2026'!C1238))</f>
        <v/>
      </c>
      <c r="B1237" t="str">
        <f>IF(ISBLANK('ENGAGEMENTS 2026'!C1238),"",'ENGAGEMENTS 2026'!D1238)</f>
        <v/>
      </c>
      <c r="C1237" t="str">
        <f>IF(ISBLANK('ENGAGEMENTS 2026'!C1238),"",'ENGAGEMENTS 2026'!E1238)</f>
        <v/>
      </c>
      <c r="D1237" t="str">
        <f>IF(ISBLANK('ENGAGEMENTS 2026'!C1238),"",'ENGAGEMENTS 2026'!G1238)</f>
        <v/>
      </c>
      <c r="E1237" t="str">
        <f>IF(ISBLANK('ENGAGEMENTS 2026'!C1238),"",'ENGAGEMENTS 2026'!I1238)</f>
        <v/>
      </c>
      <c r="F1237" t="str">
        <f>IF(ISBLANK('ENGAGEMENTS 2026'!C1238),"",'ENGAGEMENTS 2026'!J1238)</f>
        <v/>
      </c>
      <c r="G1237" t="str">
        <f>IF(ISBLANK('ENGAGEMENTS 2026'!C1238),"",'ENGAGEMENTS 2026'!M1238)</f>
        <v/>
      </c>
      <c r="H1237" t="str">
        <f>IF(ISBLANK('ENGAGEMENTS 2026'!C1238),"",'ENGAGEMENTS 2026'!AF1238)</f>
        <v/>
      </c>
      <c r="I1237" t="str">
        <f>IF(ISBLANK('ENGAGEMENTS 2026'!C1238),"",'ENGAGEMENTS 2026'!H1238)</f>
        <v/>
      </c>
      <c r="J1237" s="72" t="str">
        <f>IF(ISBLANK('ENGAGEMENTS 2026'!C1238),"",IF(AND(OR($E1237="INFRUCTUEUX",$E1237="ANNULE"),$C1237="AOO-M"),'ENGAGEMENTS 2026'!P1238,IF($H1237="EN COURS DE PREENGAGEMENT",'ENGAGEMENTS 2026'!O1238,IF($H1237="PREENGAGE",IF($E1237="ATTRIBUE",'ENGAGEMENTS 2026'!AE1238,'ENGAGEMENTS 2026'!O1238),'ENGAGEMENTS 2026'!AE1238))))</f>
        <v/>
      </c>
      <c r="K1237" s="97" t="str">
        <f>IF(ISBLANK('ENGAGEMENTS 2026'!W1238),"",'ENGAGEMENTS 2026'!W1238)</f>
        <v/>
      </c>
      <c r="L1237" s="73" t="str">
        <f t="shared" ca="1" si="38"/>
        <v/>
      </c>
      <c r="M1237" t="str">
        <f t="shared" si="39"/>
        <v/>
      </c>
      <c r="N1237" t="str">
        <f>IF(ISBLANK('ENGAGEMENTS 2026'!C1238),"",'ENGAGEMENTS 2026'!L1238)</f>
        <v/>
      </c>
      <c r="O1237" t="str">
        <f>IF(ISBLANK('ENGAGEMENTS 2026'!C1238),"",'ENGAGEMENTS 2026'!M1238)</f>
        <v/>
      </c>
      <c r="P1237" t="str">
        <f>IF(ISBLANK('ENGAGEMENTS 2026'!C1238),"",'ENGAGEMENTS 2026'!K1238)</f>
        <v/>
      </c>
      <c r="Q1237" t="str">
        <f>IF($A1237="","",IF(OR($E1237="INFRUCTUEUX",$E1237="ANNULE"),$A1237&amp;"|"&amp;(COUNTIFS($A$2:$A1237,$A1237,$E$2:$E1237,"INFRUCTUEUX")+COUNTIFS($A$2:$A1237,$A1237,$E$2:$E1237,"ANNULE")),""))</f>
        <v/>
      </c>
    </row>
    <row r="1238" spans="1:17" x14ac:dyDescent="0.25">
      <c r="A1238" t="str">
        <f>IF(ISBLANK('ENGAGEMENTS 2026'!C1239),"",IF('ENGAGEMENTS 2026'!C1239="DTSI","DCT",'ENGAGEMENTS 2026'!C1239))</f>
        <v/>
      </c>
      <c r="B1238" t="str">
        <f>IF(ISBLANK('ENGAGEMENTS 2026'!C1239),"",'ENGAGEMENTS 2026'!D1239)</f>
        <v/>
      </c>
      <c r="C1238" t="str">
        <f>IF(ISBLANK('ENGAGEMENTS 2026'!C1239),"",'ENGAGEMENTS 2026'!E1239)</f>
        <v/>
      </c>
      <c r="D1238" t="str">
        <f>IF(ISBLANK('ENGAGEMENTS 2026'!C1239),"",'ENGAGEMENTS 2026'!G1239)</f>
        <v/>
      </c>
      <c r="E1238" t="str">
        <f>IF(ISBLANK('ENGAGEMENTS 2026'!C1239),"",'ENGAGEMENTS 2026'!I1239)</f>
        <v/>
      </c>
      <c r="F1238" t="str">
        <f>IF(ISBLANK('ENGAGEMENTS 2026'!C1239),"",'ENGAGEMENTS 2026'!J1239)</f>
        <v/>
      </c>
      <c r="G1238" t="str">
        <f>IF(ISBLANK('ENGAGEMENTS 2026'!C1239),"",'ENGAGEMENTS 2026'!M1239)</f>
        <v/>
      </c>
      <c r="H1238" t="str">
        <f>IF(ISBLANK('ENGAGEMENTS 2026'!C1239),"",'ENGAGEMENTS 2026'!AF1239)</f>
        <v/>
      </c>
      <c r="I1238" t="str">
        <f>IF(ISBLANK('ENGAGEMENTS 2026'!C1239),"",'ENGAGEMENTS 2026'!H1239)</f>
        <v/>
      </c>
      <c r="J1238" s="72" t="str">
        <f>IF(ISBLANK('ENGAGEMENTS 2026'!C1239),"",IF(AND(OR($E1238="INFRUCTUEUX",$E1238="ANNULE"),$C1238="AOO-M"),'ENGAGEMENTS 2026'!P1239,IF($H1238="EN COURS DE PREENGAGEMENT",'ENGAGEMENTS 2026'!O1239,IF($H1238="PREENGAGE",IF($E1238="ATTRIBUE",'ENGAGEMENTS 2026'!AE1239,'ENGAGEMENTS 2026'!O1239),'ENGAGEMENTS 2026'!AE1239))))</f>
        <v/>
      </c>
      <c r="K1238" s="97" t="str">
        <f>IF(ISBLANK('ENGAGEMENTS 2026'!W1239),"",'ENGAGEMENTS 2026'!W1239)</f>
        <v/>
      </c>
      <c r="L1238" s="73" t="str">
        <f t="shared" ca="1" si="38"/>
        <v/>
      </c>
      <c r="M1238" t="str">
        <f t="shared" si="39"/>
        <v/>
      </c>
      <c r="N1238" t="str">
        <f>IF(ISBLANK('ENGAGEMENTS 2026'!C1239),"",'ENGAGEMENTS 2026'!L1239)</f>
        <v/>
      </c>
      <c r="O1238" t="str">
        <f>IF(ISBLANK('ENGAGEMENTS 2026'!C1239),"",'ENGAGEMENTS 2026'!M1239)</f>
        <v/>
      </c>
      <c r="P1238" t="str">
        <f>IF(ISBLANK('ENGAGEMENTS 2026'!C1239),"",'ENGAGEMENTS 2026'!K1239)</f>
        <v/>
      </c>
      <c r="Q1238" t="str">
        <f>IF($A1238="","",IF(OR($E1238="INFRUCTUEUX",$E1238="ANNULE"),$A1238&amp;"|"&amp;(COUNTIFS($A$2:$A1238,$A1238,$E$2:$E1238,"INFRUCTUEUX")+COUNTIFS($A$2:$A1238,$A1238,$E$2:$E1238,"ANNULE")),""))</f>
        <v/>
      </c>
    </row>
    <row r="1239" spans="1:17" x14ac:dyDescent="0.25">
      <c r="A1239" t="str">
        <f>IF(ISBLANK('ENGAGEMENTS 2026'!C1240),"",IF('ENGAGEMENTS 2026'!C1240="DTSI","DCT",'ENGAGEMENTS 2026'!C1240))</f>
        <v/>
      </c>
      <c r="B1239" t="str">
        <f>IF(ISBLANK('ENGAGEMENTS 2026'!C1240),"",'ENGAGEMENTS 2026'!D1240)</f>
        <v/>
      </c>
      <c r="C1239" t="str">
        <f>IF(ISBLANK('ENGAGEMENTS 2026'!C1240),"",'ENGAGEMENTS 2026'!E1240)</f>
        <v/>
      </c>
      <c r="D1239" t="str">
        <f>IF(ISBLANK('ENGAGEMENTS 2026'!C1240),"",'ENGAGEMENTS 2026'!G1240)</f>
        <v/>
      </c>
      <c r="E1239" t="str">
        <f>IF(ISBLANK('ENGAGEMENTS 2026'!C1240),"",'ENGAGEMENTS 2026'!I1240)</f>
        <v/>
      </c>
      <c r="F1239" t="str">
        <f>IF(ISBLANK('ENGAGEMENTS 2026'!C1240),"",'ENGAGEMENTS 2026'!J1240)</f>
        <v/>
      </c>
      <c r="G1239" t="str">
        <f>IF(ISBLANK('ENGAGEMENTS 2026'!C1240),"",'ENGAGEMENTS 2026'!M1240)</f>
        <v/>
      </c>
      <c r="H1239" t="str">
        <f>IF(ISBLANK('ENGAGEMENTS 2026'!C1240),"",'ENGAGEMENTS 2026'!AF1240)</f>
        <v/>
      </c>
      <c r="I1239" t="str">
        <f>IF(ISBLANK('ENGAGEMENTS 2026'!C1240),"",'ENGAGEMENTS 2026'!H1240)</f>
        <v/>
      </c>
      <c r="J1239" s="72" t="str">
        <f>IF(ISBLANK('ENGAGEMENTS 2026'!C1240),"",IF(AND(OR($E1239="INFRUCTUEUX",$E1239="ANNULE"),$C1239="AOO-M"),'ENGAGEMENTS 2026'!P1240,IF($H1239="EN COURS DE PREENGAGEMENT",'ENGAGEMENTS 2026'!O1240,IF($H1239="PREENGAGE",IF($E1239="ATTRIBUE",'ENGAGEMENTS 2026'!AE1240,'ENGAGEMENTS 2026'!O1240),'ENGAGEMENTS 2026'!AE1240))))</f>
        <v/>
      </c>
      <c r="K1239" s="97" t="str">
        <f>IF(ISBLANK('ENGAGEMENTS 2026'!W1240),"",'ENGAGEMENTS 2026'!W1240)</f>
        <v/>
      </c>
      <c r="L1239" s="73" t="str">
        <f t="shared" ca="1" si="38"/>
        <v/>
      </c>
      <c r="M1239" t="str">
        <f t="shared" si="39"/>
        <v/>
      </c>
      <c r="N1239" t="str">
        <f>IF(ISBLANK('ENGAGEMENTS 2026'!C1240),"",'ENGAGEMENTS 2026'!L1240)</f>
        <v/>
      </c>
      <c r="O1239" t="str">
        <f>IF(ISBLANK('ENGAGEMENTS 2026'!C1240),"",'ENGAGEMENTS 2026'!M1240)</f>
        <v/>
      </c>
      <c r="P1239" t="str">
        <f>IF(ISBLANK('ENGAGEMENTS 2026'!C1240),"",'ENGAGEMENTS 2026'!K1240)</f>
        <v/>
      </c>
      <c r="Q1239" t="str">
        <f>IF($A1239="","",IF(OR($E1239="INFRUCTUEUX",$E1239="ANNULE"),$A1239&amp;"|"&amp;(COUNTIFS($A$2:$A1239,$A1239,$E$2:$E1239,"INFRUCTUEUX")+COUNTIFS($A$2:$A1239,$A1239,$E$2:$E1239,"ANNULE")),""))</f>
        <v/>
      </c>
    </row>
    <row r="1240" spans="1:17" x14ac:dyDescent="0.25">
      <c r="A1240" t="str">
        <f>IF(ISBLANK('ENGAGEMENTS 2026'!C1241),"",IF('ENGAGEMENTS 2026'!C1241="DTSI","DCT",'ENGAGEMENTS 2026'!C1241))</f>
        <v/>
      </c>
      <c r="B1240" t="str">
        <f>IF(ISBLANK('ENGAGEMENTS 2026'!C1241),"",'ENGAGEMENTS 2026'!D1241)</f>
        <v/>
      </c>
      <c r="C1240" t="str">
        <f>IF(ISBLANK('ENGAGEMENTS 2026'!C1241),"",'ENGAGEMENTS 2026'!E1241)</f>
        <v/>
      </c>
      <c r="D1240" t="str">
        <f>IF(ISBLANK('ENGAGEMENTS 2026'!C1241),"",'ENGAGEMENTS 2026'!G1241)</f>
        <v/>
      </c>
      <c r="E1240" t="str">
        <f>IF(ISBLANK('ENGAGEMENTS 2026'!C1241),"",'ENGAGEMENTS 2026'!I1241)</f>
        <v/>
      </c>
      <c r="F1240" t="str">
        <f>IF(ISBLANK('ENGAGEMENTS 2026'!C1241),"",'ENGAGEMENTS 2026'!J1241)</f>
        <v/>
      </c>
      <c r="G1240" t="str">
        <f>IF(ISBLANK('ENGAGEMENTS 2026'!C1241),"",'ENGAGEMENTS 2026'!M1241)</f>
        <v/>
      </c>
      <c r="H1240" t="str">
        <f>IF(ISBLANK('ENGAGEMENTS 2026'!C1241),"",'ENGAGEMENTS 2026'!AF1241)</f>
        <v/>
      </c>
      <c r="I1240" t="str">
        <f>IF(ISBLANK('ENGAGEMENTS 2026'!C1241),"",'ENGAGEMENTS 2026'!H1241)</f>
        <v/>
      </c>
      <c r="J1240" s="72" t="str">
        <f>IF(ISBLANK('ENGAGEMENTS 2026'!C1241),"",IF(AND(OR($E1240="INFRUCTUEUX",$E1240="ANNULE"),$C1240="AOO-M"),'ENGAGEMENTS 2026'!P1241,IF($H1240="EN COURS DE PREENGAGEMENT",'ENGAGEMENTS 2026'!O1241,IF($H1240="PREENGAGE",IF($E1240="ATTRIBUE",'ENGAGEMENTS 2026'!AE1241,'ENGAGEMENTS 2026'!O1241),'ENGAGEMENTS 2026'!AE1241))))</f>
        <v/>
      </c>
      <c r="K1240" s="97" t="str">
        <f>IF(ISBLANK('ENGAGEMENTS 2026'!W1241),"",'ENGAGEMENTS 2026'!W1241)</f>
        <v/>
      </c>
      <c r="L1240" s="73" t="str">
        <f t="shared" ca="1" si="38"/>
        <v/>
      </c>
      <c r="M1240" t="str">
        <f t="shared" si="39"/>
        <v/>
      </c>
      <c r="N1240" t="str">
        <f>IF(ISBLANK('ENGAGEMENTS 2026'!C1241),"",'ENGAGEMENTS 2026'!L1241)</f>
        <v/>
      </c>
      <c r="O1240" t="str">
        <f>IF(ISBLANK('ENGAGEMENTS 2026'!C1241),"",'ENGAGEMENTS 2026'!M1241)</f>
        <v/>
      </c>
      <c r="P1240" t="str">
        <f>IF(ISBLANK('ENGAGEMENTS 2026'!C1241),"",'ENGAGEMENTS 2026'!K1241)</f>
        <v/>
      </c>
      <c r="Q1240" t="str">
        <f>IF($A1240="","",IF(OR($E1240="INFRUCTUEUX",$E1240="ANNULE"),$A1240&amp;"|"&amp;(COUNTIFS($A$2:$A1240,$A1240,$E$2:$E1240,"INFRUCTUEUX")+COUNTIFS($A$2:$A1240,$A1240,$E$2:$E1240,"ANNULE")),""))</f>
        <v/>
      </c>
    </row>
    <row r="1241" spans="1:17" x14ac:dyDescent="0.25">
      <c r="A1241" t="str">
        <f>IF(ISBLANK('ENGAGEMENTS 2026'!C1242),"",IF('ENGAGEMENTS 2026'!C1242="DTSI","DCT",'ENGAGEMENTS 2026'!C1242))</f>
        <v/>
      </c>
      <c r="B1241" t="str">
        <f>IF(ISBLANK('ENGAGEMENTS 2026'!C1242),"",'ENGAGEMENTS 2026'!D1242)</f>
        <v/>
      </c>
      <c r="C1241" t="str">
        <f>IF(ISBLANK('ENGAGEMENTS 2026'!C1242),"",'ENGAGEMENTS 2026'!E1242)</f>
        <v/>
      </c>
      <c r="D1241" t="str">
        <f>IF(ISBLANK('ENGAGEMENTS 2026'!C1242),"",'ENGAGEMENTS 2026'!G1242)</f>
        <v/>
      </c>
      <c r="E1241" t="str">
        <f>IF(ISBLANK('ENGAGEMENTS 2026'!C1242),"",'ENGAGEMENTS 2026'!I1242)</f>
        <v/>
      </c>
      <c r="F1241" t="str">
        <f>IF(ISBLANK('ENGAGEMENTS 2026'!C1242),"",'ENGAGEMENTS 2026'!J1242)</f>
        <v/>
      </c>
      <c r="G1241" t="str">
        <f>IF(ISBLANK('ENGAGEMENTS 2026'!C1242),"",'ENGAGEMENTS 2026'!M1242)</f>
        <v/>
      </c>
      <c r="H1241" t="str">
        <f>IF(ISBLANK('ENGAGEMENTS 2026'!C1242),"",'ENGAGEMENTS 2026'!AF1242)</f>
        <v/>
      </c>
      <c r="I1241" t="str">
        <f>IF(ISBLANK('ENGAGEMENTS 2026'!C1242),"",'ENGAGEMENTS 2026'!H1242)</f>
        <v/>
      </c>
      <c r="J1241" s="72" t="str">
        <f>IF(ISBLANK('ENGAGEMENTS 2026'!C1242),"",IF(AND(OR($E1241="INFRUCTUEUX",$E1241="ANNULE"),$C1241="AOO-M"),'ENGAGEMENTS 2026'!P1242,IF($H1241="EN COURS DE PREENGAGEMENT",'ENGAGEMENTS 2026'!O1242,IF($H1241="PREENGAGE",IF($E1241="ATTRIBUE",'ENGAGEMENTS 2026'!AE1242,'ENGAGEMENTS 2026'!O1242),'ENGAGEMENTS 2026'!AE1242))))</f>
        <v/>
      </c>
      <c r="K1241" s="97" t="str">
        <f>IF(ISBLANK('ENGAGEMENTS 2026'!W1242),"",'ENGAGEMENTS 2026'!W1242)</f>
        <v/>
      </c>
      <c r="L1241" s="73" t="str">
        <f t="shared" ca="1" si="38"/>
        <v/>
      </c>
      <c r="M1241" t="str">
        <f t="shared" si="39"/>
        <v/>
      </c>
      <c r="N1241" t="str">
        <f>IF(ISBLANK('ENGAGEMENTS 2026'!C1242),"",'ENGAGEMENTS 2026'!L1242)</f>
        <v/>
      </c>
      <c r="O1241" t="str">
        <f>IF(ISBLANK('ENGAGEMENTS 2026'!C1242),"",'ENGAGEMENTS 2026'!M1242)</f>
        <v/>
      </c>
      <c r="P1241" t="str">
        <f>IF(ISBLANK('ENGAGEMENTS 2026'!C1242),"",'ENGAGEMENTS 2026'!K1242)</f>
        <v/>
      </c>
      <c r="Q1241" t="str">
        <f>IF($A1241="","",IF(OR($E1241="INFRUCTUEUX",$E1241="ANNULE"),$A1241&amp;"|"&amp;(COUNTIFS($A$2:$A1241,$A1241,$E$2:$E1241,"INFRUCTUEUX")+COUNTIFS($A$2:$A1241,$A1241,$E$2:$E1241,"ANNULE")),""))</f>
        <v/>
      </c>
    </row>
    <row r="1242" spans="1:17" x14ac:dyDescent="0.25">
      <c r="A1242" t="str">
        <f>IF(ISBLANK('ENGAGEMENTS 2026'!C1243),"",IF('ENGAGEMENTS 2026'!C1243="DTSI","DCT",'ENGAGEMENTS 2026'!C1243))</f>
        <v/>
      </c>
      <c r="B1242" t="str">
        <f>IF(ISBLANK('ENGAGEMENTS 2026'!C1243),"",'ENGAGEMENTS 2026'!D1243)</f>
        <v/>
      </c>
      <c r="C1242" t="str">
        <f>IF(ISBLANK('ENGAGEMENTS 2026'!C1243),"",'ENGAGEMENTS 2026'!E1243)</f>
        <v/>
      </c>
      <c r="D1242" t="str">
        <f>IF(ISBLANK('ENGAGEMENTS 2026'!C1243),"",'ENGAGEMENTS 2026'!G1243)</f>
        <v/>
      </c>
      <c r="E1242" t="str">
        <f>IF(ISBLANK('ENGAGEMENTS 2026'!C1243),"",'ENGAGEMENTS 2026'!I1243)</f>
        <v/>
      </c>
      <c r="F1242" t="str">
        <f>IF(ISBLANK('ENGAGEMENTS 2026'!C1243),"",'ENGAGEMENTS 2026'!J1243)</f>
        <v/>
      </c>
      <c r="G1242" t="str">
        <f>IF(ISBLANK('ENGAGEMENTS 2026'!C1243),"",'ENGAGEMENTS 2026'!M1243)</f>
        <v/>
      </c>
      <c r="H1242" t="str">
        <f>IF(ISBLANK('ENGAGEMENTS 2026'!C1243),"",'ENGAGEMENTS 2026'!AF1243)</f>
        <v/>
      </c>
      <c r="I1242" t="str">
        <f>IF(ISBLANK('ENGAGEMENTS 2026'!C1243),"",'ENGAGEMENTS 2026'!H1243)</f>
        <v/>
      </c>
      <c r="J1242" s="72" t="str">
        <f>IF(ISBLANK('ENGAGEMENTS 2026'!C1243),"",IF(AND(OR($E1242="INFRUCTUEUX",$E1242="ANNULE"),$C1242="AOO-M"),'ENGAGEMENTS 2026'!P1243,IF($H1242="EN COURS DE PREENGAGEMENT",'ENGAGEMENTS 2026'!O1243,IF($H1242="PREENGAGE",IF($E1242="ATTRIBUE",'ENGAGEMENTS 2026'!AE1243,'ENGAGEMENTS 2026'!O1243),'ENGAGEMENTS 2026'!AE1243))))</f>
        <v/>
      </c>
      <c r="K1242" s="97" t="str">
        <f>IF(ISBLANK('ENGAGEMENTS 2026'!W1243),"",'ENGAGEMENTS 2026'!W1243)</f>
        <v/>
      </c>
      <c r="L1242" s="73" t="str">
        <f t="shared" ca="1" si="38"/>
        <v/>
      </c>
      <c r="M1242" t="str">
        <f t="shared" si="39"/>
        <v/>
      </c>
      <c r="N1242" t="str">
        <f>IF(ISBLANK('ENGAGEMENTS 2026'!C1243),"",'ENGAGEMENTS 2026'!L1243)</f>
        <v/>
      </c>
      <c r="O1242" t="str">
        <f>IF(ISBLANK('ENGAGEMENTS 2026'!C1243),"",'ENGAGEMENTS 2026'!M1243)</f>
        <v/>
      </c>
      <c r="P1242" t="str">
        <f>IF(ISBLANK('ENGAGEMENTS 2026'!C1243),"",'ENGAGEMENTS 2026'!K1243)</f>
        <v/>
      </c>
      <c r="Q1242" t="str">
        <f>IF($A1242="","",IF(OR($E1242="INFRUCTUEUX",$E1242="ANNULE"),$A1242&amp;"|"&amp;(COUNTIFS($A$2:$A1242,$A1242,$E$2:$E1242,"INFRUCTUEUX")+COUNTIFS($A$2:$A1242,$A1242,$E$2:$E1242,"ANNULE")),""))</f>
        <v/>
      </c>
    </row>
    <row r="1243" spans="1:17" x14ac:dyDescent="0.25">
      <c r="A1243" t="str">
        <f>IF(ISBLANK('ENGAGEMENTS 2026'!C1244),"",IF('ENGAGEMENTS 2026'!C1244="DTSI","DCT",'ENGAGEMENTS 2026'!C1244))</f>
        <v/>
      </c>
      <c r="B1243" t="str">
        <f>IF(ISBLANK('ENGAGEMENTS 2026'!C1244),"",'ENGAGEMENTS 2026'!D1244)</f>
        <v/>
      </c>
      <c r="C1243" t="str">
        <f>IF(ISBLANK('ENGAGEMENTS 2026'!C1244),"",'ENGAGEMENTS 2026'!E1244)</f>
        <v/>
      </c>
      <c r="D1243" t="str">
        <f>IF(ISBLANK('ENGAGEMENTS 2026'!C1244),"",'ENGAGEMENTS 2026'!G1244)</f>
        <v/>
      </c>
      <c r="E1243" t="str">
        <f>IF(ISBLANK('ENGAGEMENTS 2026'!C1244),"",'ENGAGEMENTS 2026'!I1244)</f>
        <v/>
      </c>
      <c r="F1243" t="str">
        <f>IF(ISBLANK('ENGAGEMENTS 2026'!C1244),"",'ENGAGEMENTS 2026'!J1244)</f>
        <v/>
      </c>
      <c r="G1243" t="str">
        <f>IF(ISBLANK('ENGAGEMENTS 2026'!C1244),"",'ENGAGEMENTS 2026'!M1244)</f>
        <v/>
      </c>
      <c r="H1243" t="str">
        <f>IF(ISBLANK('ENGAGEMENTS 2026'!C1244),"",'ENGAGEMENTS 2026'!AF1244)</f>
        <v/>
      </c>
      <c r="I1243" t="str">
        <f>IF(ISBLANK('ENGAGEMENTS 2026'!C1244),"",'ENGAGEMENTS 2026'!H1244)</f>
        <v/>
      </c>
      <c r="J1243" s="72" t="str">
        <f>IF(ISBLANK('ENGAGEMENTS 2026'!C1244),"",IF(AND(OR($E1243="INFRUCTUEUX",$E1243="ANNULE"),$C1243="AOO-M"),'ENGAGEMENTS 2026'!P1244,IF($H1243="EN COURS DE PREENGAGEMENT",'ENGAGEMENTS 2026'!O1244,IF($H1243="PREENGAGE",IF($E1243="ATTRIBUE",'ENGAGEMENTS 2026'!AE1244,'ENGAGEMENTS 2026'!O1244),'ENGAGEMENTS 2026'!AE1244))))</f>
        <v/>
      </c>
      <c r="K1243" s="97" t="str">
        <f>IF(ISBLANK('ENGAGEMENTS 2026'!W1244),"",'ENGAGEMENTS 2026'!W1244)</f>
        <v/>
      </c>
      <c r="L1243" s="73" t="str">
        <f t="shared" ca="1" si="38"/>
        <v/>
      </c>
      <c r="M1243" t="str">
        <f t="shared" si="39"/>
        <v/>
      </c>
      <c r="N1243" t="str">
        <f>IF(ISBLANK('ENGAGEMENTS 2026'!C1244),"",'ENGAGEMENTS 2026'!L1244)</f>
        <v/>
      </c>
      <c r="O1243" t="str">
        <f>IF(ISBLANK('ENGAGEMENTS 2026'!C1244),"",'ENGAGEMENTS 2026'!M1244)</f>
        <v/>
      </c>
      <c r="P1243" t="str">
        <f>IF(ISBLANK('ENGAGEMENTS 2026'!C1244),"",'ENGAGEMENTS 2026'!K1244)</f>
        <v/>
      </c>
      <c r="Q1243" t="str">
        <f>IF($A1243="","",IF(OR($E1243="INFRUCTUEUX",$E1243="ANNULE"),$A1243&amp;"|"&amp;(COUNTIFS($A$2:$A1243,$A1243,$E$2:$E1243,"INFRUCTUEUX")+COUNTIFS($A$2:$A1243,$A1243,$E$2:$E1243,"ANNULE")),""))</f>
        <v/>
      </c>
    </row>
    <row r="1244" spans="1:17" x14ac:dyDescent="0.25">
      <c r="A1244" t="str">
        <f>IF(ISBLANK('ENGAGEMENTS 2026'!C1245),"",IF('ENGAGEMENTS 2026'!C1245="DTSI","DCT",'ENGAGEMENTS 2026'!C1245))</f>
        <v/>
      </c>
      <c r="B1244" t="str">
        <f>IF(ISBLANK('ENGAGEMENTS 2026'!C1245),"",'ENGAGEMENTS 2026'!D1245)</f>
        <v/>
      </c>
      <c r="C1244" t="str">
        <f>IF(ISBLANK('ENGAGEMENTS 2026'!C1245),"",'ENGAGEMENTS 2026'!E1245)</f>
        <v/>
      </c>
      <c r="D1244" t="str">
        <f>IF(ISBLANK('ENGAGEMENTS 2026'!C1245),"",'ENGAGEMENTS 2026'!G1245)</f>
        <v/>
      </c>
      <c r="E1244" t="str">
        <f>IF(ISBLANK('ENGAGEMENTS 2026'!C1245),"",'ENGAGEMENTS 2026'!I1245)</f>
        <v/>
      </c>
      <c r="F1244" t="str">
        <f>IF(ISBLANK('ENGAGEMENTS 2026'!C1245),"",'ENGAGEMENTS 2026'!J1245)</f>
        <v/>
      </c>
      <c r="G1244" t="str">
        <f>IF(ISBLANK('ENGAGEMENTS 2026'!C1245),"",'ENGAGEMENTS 2026'!M1245)</f>
        <v/>
      </c>
      <c r="H1244" t="str">
        <f>IF(ISBLANK('ENGAGEMENTS 2026'!C1245),"",'ENGAGEMENTS 2026'!AF1245)</f>
        <v/>
      </c>
      <c r="I1244" t="str">
        <f>IF(ISBLANK('ENGAGEMENTS 2026'!C1245),"",'ENGAGEMENTS 2026'!H1245)</f>
        <v/>
      </c>
      <c r="J1244" s="72" t="str">
        <f>IF(ISBLANK('ENGAGEMENTS 2026'!C1245),"",IF(AND(OR($E1244="INFRUCTUEUX",$E1244="ANNULE"),$C1244="AOO-M"),'ENGAGEMENTS 2026'!P1245,IF($H1244="EN COURS DE PREENGAGEMENT",'ENGAGEMENTS 2026'!O1245,IF($H1244="PREENGAGE",IF($E1244="ATTRIBUE",'ENGAGEMENTS 2026'!AE1245,'ENGAGEMENTS 2026'!O1245),'ENGAGEMENTS 2026'!AE1245))))</f>
        <v/>
      </c>
      <c r="K1244" s="97" t="str">
        <f>IF(ISBLANK('ENGAGEMENTS 2026'!W1245),"",'ENGAGEMENTS 2026'!W1245)</f>
        <v/>
      </c>
      <c r="L1244" s="73" t="str">
        <f t="shared" ca="1" si="38"/>
        <v/>
      </c>
      <c r="M1244" t="str">
        <f t="shared" si="39"/>
        <v/>
      </c>
      <c r="N1244" t="str">
        <f>IF(ISBLANK('ENGAGEMENTS 2026'!C1245),"",'ENGAGEMENTS 2026'!L1245)</f>
        <v/>
      </c>
      <c r="O1244" t="str">
        <f>IF(ISBLANK('ENGAGEMENTS 2026'!C1245),"",'ENGAGEMENTS 2026'!M1245)</f>
        <v/>
      </c>
      <c r="P1244" t="str">
        <f>IF(ISBLANK('ENGAGEMENTS 2026'!C1245),"",'ENGAGEMENTS 2026'!K1245)</f>
        <v/>
      </c>
      <c r="Q1244" t="str">
        <f>IF($A1244="","",IF(OR($E1244="INFRUCTUEUX",$E1244="ANNULE"),$A1244&amp;"|"&amp;(COUNTIFS($A$2:$A1244,$A1244,$E$2:$E1244,"INFRUCTUEUX")+COUNTIFS($A$2:$A1244,$A1244,$E$2:$E1244,"ANNULE")),""))</f>
        <v/>
      </c>
    </row>
    <row r="1245" spans="1:17" x14ac:dyDescent="0.25">
      <c r="A1245" t="str">
        <f>IF(ISBLANK('ENGAGEMENTS 2026'!C1246),"",IF('ENGAGEMENTS 2026'!C1246="DTSI","DCT",'ENGAGEMENTS 2026'!C1246))</f>
        <v/>
      </c>
      <c r="B1245" t="str">
        <f>IF(ISBLANK('ENGAGEMENTS 2026'!C1246),"",'ENGAGEMENTS 2026'!D1246)</f>
        <v/>
      </c>
      <c r="C1245" t="str">
        <f>IF(ISBLANK('ENGAGEMENTS 2026'!C1246),"",'ENGAGEMENTS 2026'!E1246)</f>
        <v/>
      </c>
      <c r="D1245" t="str">
        <f>IF(ISBLANK('ENGAGEMENTS 2026'!C1246),"",'ENGAGEMENTS 2026'!G1246)</f>
        <v/>
      </c>
      <c r="E1245" t="str">
        <f>IF(ISBLANK('ENGAGEMENTS 2026'!C1246),"",'ENGAGEMENTS 2026'!I1246)</f>
        <v/>
      </c>
      <c r="F1245" t="str">
        <f>IF(ISBLANK('ENGAGEMENTS 2026'!C1246),"",'ENGAGEMENTS 2026'!J1246)</f>
        <v/>
      </c>
      <c r="G1245" t="str">
        <f>IF(ISBLANK('ENGAGEMENTS 2026'!C1246),"",'ENGAGEMENTS 2026'!M1246)</f>
        <v/>
      </c>
      <c r="H1245" t="str">
        <f>IF(ISBLANK('ENGAGEMENTS 2026'!C1246),"",'ENGAGEMENTS 2026'!AF1246)</f>
        <v/>
      </c>
      <c r="I1245" t="str">
        <f>IF(ISBLANK('ENGAGEMENTS 2026'!C1246),"",'ENGAGEMENTS 2026'!H1246)</f>
        <v/>
      </c>
      <c r="J1245" s="72" t="str">
        <f>IF(ISBLANK('ENGAGEMENTS 2026'!C1246),"",IF(AND(OR($E1245="INFRUCTUEUX",$E1245="ANNULE"),$C1245="AOO-M"),'ENGAGEMENTS 2026'!P1246,IF($H1245="EN COURS DE PREENGAGEMENT",'ENGAGEMENTS 2026'!O1246,IF($H1245="PREENGAGE",IF($E1245="ATTRIBUE",'ENGAGEMENTS 2026'!AE1246,'ENGAGEMENTS 2026'!O1246),'ENGAGEMENTS 2026'!AE1246))))</f>
        <v/>
      </c>
      <c r="K1245" s="97" t="str">
        <f>IF(ISBLANK('ENGAGEMENTS 2026'!W1246),"",'ENGAGEMENTS 2026'!W1246)</f>
        <v/>
      </c>
      <c r="L1245" s="73" t="str">
        <f t="shared" ca="1" si="38"/>
        <v/>
      </c>
      <c r="M1245" t="str">
        <f t="shared" si="39"/>
        <v/>
      </c>
      <c r="N1245" t="str">
        <f>IF(ISBLANK('ENGAGEMENTS 2026'!C1246),"",'ENGAGEMENTS 2026'!L1246)</f>
        <v/>
      </c>
      <c r="O1245" t="str">
        <f>IF(ISBLANK('ENGAGEMENTS 2026'!C1246),"",'ENGAGEMENTS 2026'!M1246)</f>
        <v/>
      </c>
      <c r="P1245" t="str">
        <f>IF(ISBLANK('ENGAGEMENTS 2026'!C1246),"",'ENGAGEMENTS 2026'!K1246)</f>
        <v/>
      </c>
      <c r="Q1245" t="str">
        <f>IF($A1245="","",IF(OR($E1245="INFRUCTUEUX",$E1245="ANNULE"),$A1245&amp;"|"&amp;(COUNTIFS($A$2:$A1245,$A1245,$E$2:$E1245,"INFRUCTUEUX")+COUNTIFS($A$2:$A1245,$A1245,$E$2:$E1245,"ANNULE")),""))</f>
        <v/>
      </c>
    </row>
    <row r="1246" spans="1:17" x14ac:dyDescent="0.25">
      <c r="A1246" t="str">
        <f>IF(ISBLANK('ENGAGEMENTS 2026'!C1247),"",IF('ENGAGEMENTS 2026'!C1247="DTSI","DCT",'ENGAGEMENTS 2026'!C1247))</f>
        <v/>
      </c>
      <c r="B1246" t="str">
        <f>IF(ISBLANK('ENGAGEMENTS 2026'!C1247),"",'ENGAGEMENTS 2026'!D1247)</f>
        <v/>
      </c>
      <c r="C1246" t="str">
        <f>IF(ISBLANK('ENGAGEMENTS 2026'!C1247),"",'ENGAGEMENTS 2026'!E1247)</f>
        <v/>
      </c>
      <c r="D1246" t="str">
        <f>IF(ISBLANK('ENGAGEMENTS 2026'!C1247),"",'ENGAGEMENTS 2026'!G1247)</f>
        <v/>
      </c>
      <c r="E1246" t="str">
        <f>IF(ISBLANK('ENGAGEMENTS 2026'!C1247),"",'ENGAGEMENTS 2026'!I1247)</f>
        <v/>
      </c>
      <c r="F1246" t="str">
        <f>IF(ISBLANK('ENGAGEMENTS 2026'!C1247),"",'ENGAGEMENTS 2026'!J1247)</f>
        <v/>
      </c>
      <c r="G1246" t="str">
        <f>IF(ISBLANK('ENGAGEMENTS 2026'!C1247),"",'ENGAGEMENTS 2026'!M1247)</f>
        <v/>
      </c>
      <c r="H1246" t="str">
        <f>IF(ISBLANK('ENGAGEMENTS 2026'!C1247),"",'ENGAGEMENTS 2026'!AF1247)</f>
        <v/>
      </c>
      <c r="I1246" t="str">
        <f>IF(ISBLANK('ENGAGEMENTS 2026'!C1247),"",'ENGAGEMENTS 2026'!H1247)</f>
        <v/>
      </c>
      <c r="J1246" s="72" t="str">
        <f>IF(ISBLANK('ENGAGEMENTS 2026'!C1247),"",IF(AND(OR($E1246="INFRUCTUEUX",$E1246="ANNULE"),$C1246="AOO-M"),'ENGAGEMENTS 2026'!P1247,IF($H1246="EN COURS DE PREENGAGEMENT",'ENGAGEMENTS 2026'!O1247,IF($H1246="PREENGAGE",IF($E1246="ATTRIBUE",'ENGAGEMENTS 2026'!AE1247,'ENGAGEMENTS 2026'!O1247),'ENGAGEMENTS 2026'!AE1247))))</f>
        <v/>
      </c>
      <c r="K1246" s="97" t="str">
        <f>IF(ISBLANK('ENGAGEMENTS 2026'!W1247),"",'ENGAGEMENTS 2026'!W1247)</f>
        <v/>
      </c>
      <c r="L1246" s="73" t="str">
        <f t="shared" ca="1" si="38"/>
        <v/>
      </c>
      <c r="M1246" t="str">
        <f t="shared" si="39"/>
        <v/>
      </c>
      <c r="N1246" t="str">
        <f>IF(ISBLANK('ENGAGEMENTS 2026'!C1247),"",'ENGAGEMENTS 2026'!L1247)</f>
        <v/>
      </c>
      <c r="O1246" t="str">
        <f>IF(ISBLANK('ENGAGEMENTS 2026'!C1247),"",'ENGAGEMENTS 2026'!M1247)</f>
        <v/>
      </c>
      <c r="P1246" t="str">
        <f>IF(ISBLANK('ENGAGEMENTS 2026'!C1247),"",'ENGAGEMENTS 2026'!K1247)</f>
        <v/>
      </c>
      <c r="Q1246" t="str">
        <f>IF($A1246="","",IF(OR($E1246="INFRUCTUEUX",$E1246="ANNULE"),$A1246&amp;"|"&amp;(COUNTIFS($A$2:$A1246,$A1246,$E$2:$E1246,"INFRUCTUEUX")+COUNTIFS($A$2:$A1246,$A1246,$E$2:$E1246,"ANNULE")),""))</f>
        <v/>
      </c>
    </row>
    <row r="1247" spans="1:17" x14ac:dyDescent="0.25">
      <c r="A1247" t="str">
        <f>IF(ISBLANK('ENGAGEMENTS 2026'!C1248),"",IF('ENGAGEMENTS 2026'!C1248="DTSI","DCT",'ENGAGEMENTS 2026'!C1248))</f>
        <v/>
      </c>
      <c r="B1247" t="str">
        <f>IF(ISBLANK('ENGAGEMENTS 2026'!C1248),"",'ENGAGEMENTS 2026'!D1248)</f>
        <v/>
      </c>
      <c r="C1247" t="str">
        <f>IF(ISBLANK('ENGAGEMENTS 2026'!C1248),"",'ENGAGEMENTS 2026'!E1248)</f>
        <v/>
      </c>
      <c r="D1247" t="str">
        <f>IF(ISBLANK('ENGAGEMENTS 2026'!C1248),"",'ENGAGEMENTS 2026'!G1248)</f>
        <v/>
      </c>
      <c r="E1247" t="str">
        <f>IF(ISBLANK('ENGAGEMENTS 2026'!C1248),"",'ENGAGEMENTS 2026'!I1248)</f>
        <v/>
      </c>
      <c r="F1247" t="str">
        <f>IF(ISBLANK('ENGAGEMENTS 2026'!C1248),"",'ENGAGEMENTS 2026'!J1248)</f>
        <v/>
      </c>
      <c r="G1247" t="str">
        <f>IF(ISBLANK('ENGAGEMENTS 2026'!C1248),"",'ENGAGEMENTS 2026'!M1248)</f>
        <v/>
      </c>
      <c r="H1247" t="str">
        <f>IF(ISBLANK('ENGAGEMENTS 2026'!C1248),"",'ENGAGEMENTS 2026'!AF1248)</f>
        <v/>
      </c>
      <c r="I1247" t="str">
        <f>IF(ISBLANK('ENGAGEMENTS 2026'!C1248),"",'ENGAGEMENTS 2026'!H1248)</f>
        <v/>
      </c>
      <c r="J1247" s="72" t="str">
        <f>IF(ISBLANK('ENGAGEMENTS 2026'!C1248),"",IF(AND(OR($E1247="INFRUCTUEUX",$E1247="ANNULE"),$C1247="AOO-M"),'ENGAGEMENTS 2026'!P1248,IF($H1247="EN COURS DE PREENGAGEMENT",'ENGAGEMENTS 2026'!O1248,IF($H1247="PREENGAGE",IF($E1247="ATTRIBUE",'ENGAGEMENTS 2026'!AE1248,'ENGAGEMENTS 2026'!O1248),'ENGAGEMENTS 2026'!AE1248))))</f>
        <v/>
      </c>
      <c r="K1247" s="97" t="str">
        <f>IF(ISBLANK('ENGAGEMENTS 2026'!W1248),"",'ENGAGEMENTS 2026'!W1248)</f>
        <v/>
      </c>
      <c r="L1247" s="73" t="str">
        <f t="shared" ca="1" si="38"/>
        <v/>
      </c>
      <c r="M1247" t="str">
        <f t="shared" si="39"/>
        <v/>
      </c>
      <c r="N1247" t="str">
        <f>IF(ISBLANK('ENGAGEMENTS 2026'!C1248),"",'ENGAGEMENTS 2026'!L1248)</f>
        <v/>
      </c>
      <c r="O1247" t="str">
        <f>IF(ISBLANK('ENGAGEMENTS 2026'!C1248),"",'ENGAGEMENTS 2026'!M1248)</f>
        <v/>
      </c>
      <c r="P1247" t="str">
        <f>IF(ISBLANK('ENGAGEMENTS 2026'!C1248),"",'ENGAGEMENTS 2026'!K1248)</f>
        <v/>
      </c>
      <c r="Q1247" t="str">
        <f>IF($A1247="","",IF(OR($E1247="INFRUCTUEUX",$E1247="ANNULE"),$A1247&amp;"|"&amp;(COUNTIFS($A$2:$A1247,$A1247,$E$2:$E1247,"INFRUCTUEUX")+COUNTIFS($A$2:$A1247,$A1247,$E$2:$E1247,"ANNULE")),""))</f>
        <v/>
      </c>
    </row>
    <row r="1248" spans="1:17" x14ac:dyDescent="0.25">
      <c r="A1248" t="str">
        <f>IF(ISBLANK('ENGAGEMENTS 2026'!C1249),"",IF('ENGAGEMENTS 2026'!C1249="DTSI","DCT",'ENGAGEMENTS 2026'!C1249))</f>
        <v/>
      </c>
      <c r="B1248" t="str">
        <f>IF(ISBLANK('ENGAGEMENTS 2026'!C1249),"",'ENGAGEMENTS 2026'!D1249)</f>
        <v/>
      </c>
      <c r="C1248" t="str">
        <f>IF(ISBLANK('ENGAGEMENTS 2026'!C1249),"",'ENGAGEMENTS 2026'!E1249)</f>
        <v/>
      </c>
      <c r="D1248" t="str">
        <f>IF(ISBLANK('ENGAGEMENTS 2026'!C1249),"",'ENGAGEMENTS 2026'!G1249)</f>
        <v/>
      </c>
      <c r="E1248" t="str">
        <f>IF(ISBLANK('ENGAGEMENTS 2026'!C1249),"",'ENGAGEMENTS 2026'!I1249)</f>
        <v/>
      </c>
      <c r="F1248" t="str">
        <f>IF(ISBLANK('ENGAGEMENTS 2026'!C1249),"",'ENGAGEMENTS 2026'!J1249)</f>
        <v/>
      </c>
      <c r="G1248" t="str">
        <f>IF(ISBLANK('ENGAGEMENTS 2026'!C1249),"",'ENGAGEMENTS 2026'!M1249)</f>
        <v/>
      </c>
      <c r="H1248" t="str">
        <f>IF(ISBLANK('ENGAGEMENTS 2026'!C1249),"",'ENGAGEMENTS 2026'!AF1249)</f>
        <v/>
      </c>
      <c r="I1248" t="str">
        <f>IF(ISBLANK('ENGAGEMENTS 2026'!C1249),"",'ENGAGEMENTS 2026'!H1249)</f>
        <v/>
      </c>
      <c r="J1248" s="72" t="str">
        <f>IF(ISBLANK('ENGAGEMENTS 2026'!C1249),"",IF(AND(OR($E1248="INFRUCTUEUX",$E1248="ANNULE"),$C1248="AOO-M"),'ENGAGEMENTS 2026'!P1249,IF($H1248="EN COURS DE PREENGAGEMENT",'ENGAGEMENTS 2026'!O1249,IF($H1248="PREENGAGE",IF($E1248="ATTRIBUE",'ENGAGEMENTS 2026'!AE1249,'ENGAGEMENTS 2026'!O1249),'ENGAGEMENTS 2026'!AE1249))))</f>
        <v/>
      </c>
      <c r="K1248" s="97" t="str">
        <f>IF(ISBLANK('ENGAGEMENTS 2026'!W1249),"",'ENGAGEMENTS 2026'!W1249)</f>
        <v/>
      </c>
      <c r="L1248" s="73" t="str">
        <f t="shared" ca="1" si="38"/>
        <v/>
      </c>
      <c r="M1248" t="str">
        <f t="shared" si="39"/>
        <v/>
      </c>
      <c r="N1248" t="str">
        <f>IF(ISBLANK('ENGAGEMENTS 2026'!C1249),"",'ENGAGEMENTS 2026'!L1249)</f>
        <v/>
      </c>
      <c r="O1248" t="str">
        <f>IF(ISBLANK('ENGAGEMENTS 2026'!C1249),"",'ENGAGEMENTS 2026'!M1249)</f>
        <v/>
      </c>
      <c r="P1248" t="str">
        <f>IF(ISBLANK('ENGAGEMENTS 2026'!C1249),"",'ENGAGEMENTS 2026'!K1249)</f>
        <v/>
      </c>
      <c r="Q1248" t="str">
        <f>IF($A1248="","",IF(OR($E1248="INFRUCTUEUX",$E1248="ANNULE"),$A1248&amp;"|"&amp;(COUNTIFS($A$2:$A1248,$A1248,$E$2:$E1248,"INFRUCTUEUX")+COUNTIFS($A$2:$A1248,$A1248,$E$2:$E1248,"ANNULE")),""))</f>
        <v/>
      </c>
    </row>
    <row r="1249" spans="1:17" x14ac:dyDescent="0.25">
      <c r="A1249" t="str">
        <f>IF(ISBLANK('ENGAGEMENTS 2026'!C1250),"",IF('ENGAGEMENTS 2026'!C1250="DTSI","DCT",'ENGAGEMENTS 2026'!C1250))</f>
        <v/>
      </c>
      <c r="B1249" t="str">
        <f>IF(ISBLANK('ENGAGEMENTS 2026'!C1250),"",'ENGAGEMENTS 2026'!D1250)</f>
        <v/>
      </c>
      <c r="C1249" t="str">
        <f>IF(ISBLANK('ENGAGEMENTS 2026'!C1250),"",'ENGAGEMENTS 2026'!E1250)</f>
        <v/>
      </c>
      <c r="D1249" t="str">
        <f>IF(ISBLANK('ENGAGEMENTS 2026'!C1250),"",'ENGAGEMENTS 2026'!G1250)</f>
        <v/>
      </c>
      <c r="E1249" t="str">
        <f>IF(ISBLANK('ENGAGEMENTS 2026'!C1250),"",'ENGAGEMENTS 2026'!I1250)</f>
        <v/>
      </c>
      <c r="F1249" t="str">
        <f>IF(ISBLANK('ENGAGEMENTS 2026'!C1250),"",'ENGAGEMENTS 2026'!J1250)</f>
        <v/>
      </c>
      <c r="G1249" t="str">
        <f>IF(ISBLANK('ENGAGEMENTS 2026'!C1250),"",'ENGAGEMENTS 2026'!M1250)</f>
        <v/>
      </c>
      <c r="H1249" t="str">
        <f>IF(ISBLANK('ENGAGEMENTS 2026'!C1250),"",'ENGAGEMENTS 2026'!AF1250)</f>
        <v/>
      </c>
      <c r="I1249" t="str">
        <f>IF(ISBLANK('ENGAGEMENTS 2026'!C1250),"",'ENGAGEMENTS 2026'!H1250)</f>
        <v/>
      </c>
      <c r="J1249" s="72" t="str">
        <f>IF(ISBLANK('ENGAGEMENTS 2026'!C1250),"",IF(AND(OR($E1249="INFRUCTUEUX",$E1249="ANNULE"),$C1249="AOO-M"),'ENGAGEMENTS 2026'!P1250,IF($H1249="EN COURS DE PREENGAGEMENT",'ENGAGEMENTS 2026'!O1250,IF($H1249="PREENGAGE",IF($E1249="ATTRIBUE",'ENGAGEMENTS 2026'!AE1250,'ENGAGEMENTS 2026'!O1250),'ENGAGEMENTS 2026'!AE1250))))</f>
        <v/>
      </c>
      <c r="K1249" s="97" t="str">
        <f>IF(ISBLANK('ENGAGEMENTS 2026'!W1250),"",'ENGAGEMENTS 2026'!W1250)</f>
        <v/>
      </c>
      <c r="L1249" s="73" t="str">
        <f t="shared" ca="1" si="38"/>
        <v/>
      </c>
      <c r="M1249" t="str">
        <f t="shared" si="39"/>
        <v/>
      </c>
      <c r="N1249" t="str">
        <f>IF(ISBLANK('ENGAGEMENTS 2026'!C1250),"",'ENGAGEMENTS 2026'!L1250)</f>
        <v/>
      </c>
      <c r="O1249" t="str">
        <f>IF(ISBLANK('ENGAGEMENTS 2026'!C1250),"",'ENGAGEMENTS 2026'!M1250)</f>
        <v/>
      </c>
      <c r="P1249" t="str">
        <f>IF(ISBLANK('ENGAGEMENTS 2026'!C1250),"",'ENGAGEMENTS 2026'!K1250)</f>
        <v/>
      </c>
      <c r="Q1249" t="str">
        <f>IF($A1249="","",IF(OR($E1249="INFRUCTUEUX",$E1249="ANNULE"),$A1249&amp;"|"&amp;(COUNTIFS($A$2:$A1249,$A1249,$E$2:$E1249,"INFRUCTUEUX")+COUNTIFS($A$2:$A1249,$A1249,$E$2:$E1249,"ANNULE")),""))</f>
        <v/>
      </c>
    </row>
    <row r="1250" spans="1:17" x14ac:dyDescent="0.25">
      <c r="A1250" t="str">
        <f>IF(ISBLANK('ENGAGEMENTS 2026'!C1251),"",IF('ENGAGEMENTS 2026'!C1251="DTSI","DCT",'ENGAGEMENTS 2026'!C1251))</f>
        <v/>
      </c>
      <c r="B1250" t="str">
        <f>IF(ISBLANK('ENGAGEMENTS 2026'!C1251),"",'ENGAGEMENTS 2026'!D1251)</f>
        <v/>
      </c>
      <c r="C1250" t="str">
        <f>IF(ISBLANK('ENGAGEMENTS 2026'!C1251),"",'ENGAGEMENTS 2026'!E1251)</f>
        <v/>
      </c>
      <c r="D1250" t="str">
        <f>IF(ISBLANK('ENGAGEMENTS 2026'!C1251),"",'ENGAGEMENTS 2026'!G1251)</f>
        <v/>
      </c>
      <c r="E1250" t="str">
        <f>IF(ISBLANK('ENGAGEMENTS 2026'!C1251),"",'ENGAGEMENTS 2026'!I1251)</f>
        <v/>
      </c>
      <c r="F1250" t="str">
        <f>IF(ISBLANK('ENGAGEMENTS 2026'!C1251),"",'ENGAGEMENTS 2026'!J1251)</f>
        <v/>
      </c>
      <c r="G1250" t="str">
        <f>IF(ISBLANK('ENGAGEMENTS 2026'!C1251),"",'ENGAGEMENTS 2026'!M1251)</f>
        <v/>
      </c>
      <c r="H1250" t="str">
        <f>IF(ISBLANK('ENGAGEMENTS 2026'!C1251),"",'ENGAGEMENTS 2026'!AF1251)</f>
        <v/>
      </c>
      <c r="I1250" t="str">
        <f>IF(ISBLANK('ENGAGEMENTS 2026'!C1251),"",'ENGAGEMENTS 2026'!H1251)</f>
        <v/>
      </c>
      <c r="J1250" s="72" t="str">
        <f>IF(ISBLANK('ENGAGEMENTS 2026'!C1251),"",IF(AND(OR($E1250="INFRUCTUEUX",$E1250="ANNULE"),$C1250="AOO-M"),'ENGAGEMENTS 2026'!P1251,IF($H1250="EN COURS DE PREENGAGEMENT",'ENGAGEMENTS 2026'!O1251,IF($H1250="PREENGAGE",IF($E1250="ATTRIBUE",'ENGAGEMENTS 2026'!AE1251,'ENGAGEMENTS 2026'!O1251),'ENGAGEMENTS 2026'!AE1251))))</f>
        <v/>
      </c>
      <c r="K1250" s="97" t="str">
        <f>IF(ISBLANK('ENGAGEMENTS 2026'!W1251),"",'ENGAGEMENTS 2026'!W1251)</f>
        <v/>
      </c>
      <c r="L1250" s="73" t="str">
        <f t="shared" ca="1" si="38"/>
        <v/>
      </c>
      <c r="M1250" t="str">
        <f t="shared" si="39"/>
        <v/>
      </c>
      <c r="N1250" t="str">
        <f>IF(ISBLANK('ENGAGEMENTS 2026'!C1251),"",'ENGAGEMENTS 2026'!L1251)</f>
        <v/>
      </c>
      <c r="O1250" t="str">
        <f>IF(ISBLANK('ENGAGEMENTS 2026'!C1251),"",'ENGAGEMENTS 2026'!M1251)</f>
        <v/>
      </c>
      <c r="P1250" t="str">
        <f>IF(ISBLANK('ENGAGEMENTS 2026'!C1251),"",'ENGAGEMENTS 2026'!K1251)</f>
        <v/>
      </c>
      <c r="Q1250" t="str">
        <f>IF($A1250="","",IF(OR($E1250="INFRUCTUEUX",$E1250="ANNULE"),$A1250&amp;"|"&amp;(COUNTIFS($A$2:$A1250,$A1250,$E$2:$E1250,"INFRUCTUEUX")+COUNTIFS($A$2:$A1250,$A1250,$E$2:$E1250,"ANNULE")),""))</f>
        <v/>
      </c>
    </row>
    <row r="1251" spans="1:17" x14ac:dyDescent="0.25">
      <c r="A1251" t="str">
        <f>IF(ISBLANK('ENGAGEMENTS 2026'!C1252),"",IF('ENGAGEMENTS 2026'!C1252="DTSI","DCT",'ENGAGEMENTS 2026'!C1252))</f>
        <v/>
      </c>
      <c r="B1251" t="str">
        <f>IF(ISBLANK('ENGAGEMENTS 2026'!C1252),"",'ENGAGEMENTS 2026'!D1252)</f>
        <v/>
      </c>
      <c r="C1251" t="str">
        <f>IF(ISBLANK('ENGAGEMENTS 2026'!C1252),"",'ENGAGEMENTS 2026'!E1252)</f>
        <v/>
      </c>
      <c r="D1251" t="str">
        <f>IF(ISBLANK('ENGAGEMENTS 2026'!C1252),"",'ENGAGEMENTS 2026'!G1252)</f>
        <v/>
      </c>
      <c r="E1251" t="str">
        <f>IF(ISBLANK('ENGAGEMENTS 2026'!C1252),"",'ENGAGEMENTS 2026'!I1252)</f>
        <v/>
      </c>
      <c r="F1251" t="str">
        <f>IF(ISBLANK('ENGAGEMENTS 2026'!C1252),"",'ENGAGEMENTS 2026'!J1252)</f>
        <v/>
      </c>
      <c r="G1251" t="str">
        <f>IF(ISBLANK('ENGAGEMENTS 2026'!C1252),"",'ENGAGEMENTS 2026'!M1252)</f>
        <v/>
      </c>
      <c r="H1251" t="str">
        <f>IF(ISBLANK('ENGAGEMENTS 2026'!C1252),"",'ENGAGEMENTS 2026'!AF1252)</f>
        <v/>
      </c>
      <c r="I1251" t="str">
        <f>IF(ISBLANK('ENGAGEMENTS 2026'!C1252),"",'ENGAGEMENTS 2026'!H1252)</f>
        <v/>
      </c>
      <c r="J1251" s="72" t="str">
        <f>IF(ISBLANK('ENGAGEMENTS 2026'!C1252),"",IF(AND(OR($E1251="INFRUCTUEUX",$E1251="ANNULE"),$C1251="AOO-M"),'ENGAGEMENTS 2026'!P1252,IF($H1251="EN COURS DE PREENGAGEMENT",'ENGAGEMENTS 2026'!O1252,IF($H1251="PREENGAGE",IF($E1251="ATTRIBUE",'ENGAGEMENTS 2026'!AE1252,'ENGAGEMENTS 2026'!O1252),'ENGAGEMENTS 2026'!AE1252))))</f>
        <v/>
      </c>
      <c r="K1251" s="97" t="str">
        <f>IF(ISBLANK('ENGAGEMENTS 2026'!W1252),"",'ENGAGEMENTS 2026'!W1252)</f>
        <v/>
      </c>
      <c r="L1251" s="73" t="str">
        <f t="shared" ca="1" si="38"/>
        <v/>
      </c>
      <c r="M1251" t="str">
        <f t="shared" si="39"/>
        <v/>
      </c>
      <c r="N1251" t="str">
        <f>IF(ISBLANK('ENGAGEMENTS 2026'!C1252),"",'ENGAGEMENTS 2026'!L1252)</f>
        <v/>
      </c>
      <c r="O1251" t="str">
        <f>IF(ISBLANK('ENGAGEMENTS 2026'!C1252),"",'ENGAGEMENTS 2026'!M1252)</f>
        <v/>
      </c>
      <c r="P1251" t="str">
        <f>IF(ISBLANK('ENGAGEMENTS 2026'!C1252),"",'ENGAGEMENTS 2026'!K1252)</f>
        <v/>
      </c>
      <c r="Q1251" t="str">
        <f>IF($A1251="","",IF(OR($E1251="INFRUCTUEUX",$E1251="ANNULE"),$A1251&amp;"|"&amp;(COUNTIFS($A$2:$A1251,$A1251,$E$2:$E1251,"INFRUCTUEUX")+COUNTIFS($A$2:$A1251,$A1251,$E$2:$E1251,"ANNULE")),""))</f>
        <v/>
      </c>
    </row>
    <row r="1252" spans="1:17" x14ac:dyDescent="0.25">
      <c r="A1252" t="str">
        <f>IF(ISBLANK('ENGAGEMENTS 2026'!C1253),"",IF('ENGAGEMENTS 2026'!C1253="DTSI","DCT",'ENGAGEMENTS 2026'!C1253))</f>
        <v/>
      </c>
      <c r="B1252" t="str">
        <f>IF(ISBLANK('ENGAGEMENTS 2026'!C1253),"",'ENGAGEMENTS 2026'!D1253)</f>
        <v/>
      </c>
      <c r="C1252" t="str">
        <f>IF(ISBLANK('ENGAGEMENTS 2026'!C1253),"",'ENGAGEMENTS 2026'!E1253)</f>
        <v/>
      </c>
      <c r="D1252" t="str">
        <f>IF(ISBLANK('ENGAGEMENTS 2026'!C1253),"",'ENGAGEMENTS 2026'!G1253)</f>
        <v/>
      </c>
      <c r="E1252" t="str">
        <f>IF(ISBLANK('ENGAGEMENTS 2026'!C1253),"",'ENGAGEMENTS 2026'!I1253)</f>
        <v/>
      </c>
      <c r="F1252" t="str">
        <f>IF(ISBLANK('ENGAGEMENTS 2026'!C1253),"",'ENGAGEMENTS 2026'!J1253)</f>
        <v/>
      </c>
      <c r="G1252" t="str">
        <f>IF(ISBLANK('ENGAGEMENTS 2026'!C1253),"",'ENGAGEMENTS 2026'!M1253)</f>
        <v/>
      </c>
      <c r="H1252" t="str">
        <f>IF(ISBLANK('ENGAGEMENTS 2026'!C1253),"",'ENGAGEMENTS 2026'!AF1253)</f>
        <v/>
      </c>
      <c r="I1252" t="str">
        <f>IF(ISBLANK('ENGAGEMENTS 2026'!C1253),"",'ENGAGEMENTS 2026'!H1253)</f>
        <v/>
      </c>
      <c r="J1252" s="72" t="str">
        <f>IF(ISBLANK('ENGAGEMENTS 2026'!C1253),"",IF(AND(OR($E1252="INFRUCTUEUX",$E1252="ANNULE"),$C1252="AOO-M"),'ENGAGEMENTS 2026'!P1253,IF($H1252="EN COURS DE PREENGAGEMENT",'ENGAGEMENTS 2026'!O1253,IF($H1252="PREENGAGE",IF($E1252="ATTRIBUE",'ENGAGEMENTS 2026'!AE1253,'ENGAGEMENTS 2026'!O1253),'ENGAGEMENTS 2026'!AE1253))))</f>
        <v/>
      </c>
      <c r="K1252" s="97" t="str">
        <f>IF(ISBLANK('ENGAGEMENTS 2026'!W1253),"",'ENGAGEMENTS 2026'!W1253)</f>
        <v/>
      </c>
      <c r="L1252" s="73" t="str">
        <f t="shared" ca="1" si="38"/>
        <v/>
      </c>
      <c r="M1252" t="str">
        <f t="shared" si="39"/>
        <v/>
      </c>
      <c r="N1252" t="str">
        <f>IF(ISBLANK('ENGAGEMENTS 2026'!C1253),"",'ENGAGEMENTS 2026'!L1253)</f>
        <v/>
      </c>
      <c r="O1252" t="str">
        <f>IF(ISBLANK('ENGAGEMENTS 2026'!C1253),"",'ENGAGEMENTS 2026'!M1253)</f>
        <v/>
      </c>
      <c r="P1252" t="str">
        <f>IF(ISBLANK('ENGAGEMENTS 2026'!C1253),"",'ENGAGEMENTS 2026'!K1253)</f>
        <v/>
      </c>
      <c r="Q1252" t="str">
        <f>IF($A1252="","",IF(OR($E1252="INFRUCTUEUX",$E1252="ANNULE"),$A1252&amp;"|"&amp;(COUNTIFS($A$2:$A1252,$A1252,$E$2:$E1252,"INFRUCTUEUX")+COUNTIFS($A$2:$A1252,$A1252,$E$2:$E1252,"ANNULE")),""))</f>
        <v/>
      </c>
    </row>
    <row r="1253" spans="1:17" x14ac:dyDescent="0.25">
      <c r="A1253" t="str">
        <f>IF(ISBLANK('ENGAGEMENTS 2026'!C1254),"",IF('ENGAGEMENTS 2026'!C1254="DTSI","DCT",'ENGAGEMENTS 2026'!C1254))</f>
        <v/>
      </c>
      <c r="B1253" t="str">
        <f>IF(ISBLANK('ENGAGEMENTS 2026'!C1254),"",'ENGAGEMENTS 2026'!D1254)</f>
        <v/>
      </c>
      <c r="C1253" t="str">
        <f>IF(ISBLANK('ENGAGEMENTS 2026'!C1254),"",'ENGAGEMENTS 2026'!E1254)</f>
        <v/>
      </c>
      <c r="D1253" t="str">
        <f>IF(ISBLANK('ENGAGEMENTS 2026'!C1254),"",'ENGAGEMENTS 2026'!G1254)</f>
        <v/>
      </c>
      <c r="E1253" t="str">
        <f>IF(ISBLANK('ENGAGEMENTS 2026'!C1254),"",'ENGAGEMENTS 2026'!I1254)</f>
        <v/>
      </c>
      <c r="F1253" t="str">
        <f>IF(ISBLANK('ENGAGEMENTS 2026'!C1254),"",'ENGAGEMENTS 2026'!J1254)</f>
        <v/>
      </c>
      <c r="G1253" t="str">
        <f>IF(ISBLANK('ENGAGEMENTS 2026'!C1254),"",'ENGAGEMENTS 2026'!M1254)</f>
        <v/>
      </c>
      <c r="H1253" t="str">
        <f>IF(ISBLANK('ENGAGEMENTS 2026'!C1254),"",'ENGAGEMENTS 2026'!AF1254)</f>
        <v/>
      </c>
      <c r="I1253" t="str">
        <f>IF(ISBLANK('ENGAGEMENTS 2026'!C1254),"",'ENGAGEMENTS 2026'!H1254)</f>
        <v/>
      </c>
      <c r="J1253" s="72" t="str">
        <f>IF(ISBLANK('ENGAGEMENTS 2026'!C1254),"",IF(AND(OR($E1253="INFRUCTUEUX",$E1253="ANNULE"),$C1253="AOO-M"),'ENGAGEMENTS 2026'!P1254,IF($H1253="EN COURS DE PREENGAGEMENT",'ENGAGEMENTS 2026'!O1254,IF($H1253="PREENGAGE",IF($E1253="ATTRIBUE",'ENGAGEMENTS 2026'!AE1254,'ENGAGEMENTS 2026'!O1254),'ENGAGEMENTS 2026'!AE1254))))</f>
        <v/>
      </c>
      <c r="K1253" s="97" t="str">
        <f>IF(ISBLANK('ENGAGEMENTS 2026'!W1254),"",'ENGAGEMENTS 2026'!W1254)</f>
        <v/>
      </c>
      <c r="L1253" s="73" t="str">
        <f t="shared" ca="1" si="38"/>
        <v/>
      </c>
      <c r="M1253" t="str">
        <f t="shared" si="39"/>
        <v/>
      </c>
      <c r="N1253" t="str">
        <f>IF(ISBLANK('ENGAGEMENTS 2026'!C1254),"",'ENGAGEMENTS 2026'!L1254)</f>
        <v/>
      </c>
      <c r="O1253" t="str">
        <f>IF(ISBLANK('ENGAGEMENTS 2026'!C1254),"",'ENGAGEMENTS 2026'!M1254)</f>
        <v/>
      </c>
      <c r="P1253" t="str">
        <f>IF(ISBLANK('ENGAGEMENTS 2026'!C1254),"",'ENGAGEMENTS 2026'!K1254)</f>
        <v/>
      </c>
      <c r="Q1253" t="str">
        <f>IF($A1253="","",IF(OR($E1253="INFRUCTUEUX",$E1253="ANNULE"),$A1253&amp;"|"&amp;(COUNTIFS($A$2:$A1253,$A1253,$E$2:$E1253,"INFRUCTUEUX")+COUNTIFS($A$2:$A1253,$A1253,$E$2:$E1253,"ANNULE")),""))</f>
        <v/>
      </c>
    </row>
    <row r="1254" spans="1:17" x14ac:dyDescent="0.25">
      <c r="A1254" t="str">
        <f>IF(ISBLANK('ENGAGEMENTS 2026'!C1255),"",IF('ENGAGEMENTS 2026'!C1255="DTSI","DCT",'ENGAGEMENTS 2026'!C1255))</f>
        <v/>
      </c>
      <c r="B1254" t="str">
        <f>IF(ISBLANK('ENGAGEMENTS 2026'!C1255),"",'ENGAGEMENTS 2026'!D1255)</f>
        <v/>
      </c>
      <c r="C1254" t="str">
        <f>IF(ISBLANK('ENGAGEMENTS 2026'!C1255),"",'ENGAGEMENTS 2026'!E1255)</f>
        <v/>
      </c>
      <c r="D1254" t="str">
        <f>IF(ISBLANK('ENGAGEMENTS 2026'!C1255),"",'ENGAGEMENTS 2026'!G1255)</f>
        <v/>
      </c>
      <c r="E1254" t="str">
        <f>IF(ISBLANK('ENGAGEMENTS 2026'!C1255),"",'ENGAGEMENTS 2026'!I1255)</f>
        <v/>
      </c>
      <c r="F1254" t="str">
        <f>IF(ISBLANK('ENGAGEMENTS 2026'!C1255),"",'ENGAGEMENTS 2026'!J1255)</f>
        <v/>
      </c>
      <c r="G1254" t="str">
        <f>IF(ISBLANK('ENGAGEMENTS 2026'!C1255),"",'ENGAGEMENTS 2026'!M1255)</f>
        <v/>
      </c>
      <c r="H1254" t="str">
        <f>IF(ISBLANK('ENGAGEMENTS 2026'!C1255),"",'ENGAGEMENTS 2026'!AF1255)</f>
        <v/>
      </c>
      <c r="I1254" t="str">
        <f>IF(ISBLANK('ENGAGEMENTS 2026'!C1255),"",'ENGAGEMENTS 2026'!H1255)</f>
        <v/>
      </c>
      <c r="J1254" s="72" t="str">
        <f>IF(ISBLANK('ENGAGEMENTS 2026'!C1255),"",IF(AND(OR($E1254="INFRUCTUEUX",$E1254="ANNULE"),$C1254="AOO-M"),'ENGAGEMENTS 2026'!P1255,IF($H1254="EN COURS DE PREENGAGEMENT",'ENGAGEMENTS 2026'!O1255,IF($H1254="PREENGAGE",IF($E1254="ATTRIBUE",'ENGAGEMENTS 2026'!AE1255,'ENGAGEMENTS 2026'!O1255),'ENGAGEMENTS 2026'!AE1255))))</f>
        <v/>
      </c>
      <c r="K1254" s="97" t="str">
        <f>IF(ISBLANK('ENGAGEMENTS 2026'!W1255),"",'ENGAGEMENTS 2026'!W1255)</f>
        <v/>
      </c>
      <c r="L1254" s="73" t="str">
        <f t="shared" ca="1" si="38"/>
        <v/>
      </c>
      <c r="M1254" t="str">
        <f t="shared" si="39"/>
        <v/>
      </c>
      <c r="N1254" t="str">
        <f>IF(ISBLANK('ENGAGEMENTS 2026'!C1255),"",'ENGAGEMENTS 2026'!L1255)</f>
        <v/>
      </c>
      <c r="O1254" t="str">
        <f>IF(ISBLANK('ENGAGEMENTS 2026'!C1255),"",'ENGAGEMENTS 2026'!M1255)</f>
        <v/>
      </c>
      <c r="P1254" t="str">
        <f>IF(ISBLANK('ENGAGEMENTS 2026'!C1255),"",'ENGAGEMENTS 2026'!K1255)</f>
        <v/>
      </c>
      <c r="Q1254" t="str">
        <f>IF($A1254="","",IF(OR($E1254="INFRUCTUEUX",$E1254="ANNULE"),$A1254&amp;"|"&amp;(COUNTIFS($A$2:$A1254,$A1254,$E$2:$E1254,"INFRUCTUEUX")+COUNTIFS($A$2:$A1254,$A1254,$E$2:$E1254,"ANNULE")),""))</f>
        <v/>
      </c>
    </row>
    <row r="1255" spans="1:17" x14ac:dyDescent="0.25">
      <c r="A1255" t="str">
        <f>IF(ISBLANK('ENGAGEMENTS 2026'!C1256),"",IF('ENGAGEMENTS 2026'!C1256="DTSI","DCT",'ENGAGEMENTS 2026'!C1256))</f>
        <v/>
      </c>
      <c r="B1255" t="str">
        <f>IF(ISBLANK('ENGAGEMENTS 2026'!C1256),"",'ENGAGEMENTS 2026'!D1256)</f>
        <v/>
      </c>
      <c r="C1255" t="str">
        <f>IF(ISBLANK('ENGAGEMENTS 2026'!C1256),"",'ENGAGEMENTS 2026'!E1256)</f>
        <v/>
      </c>
      <c r="D1255" t="str">
        <f>IF(ISBLANK('ENGAGEMENTS 2026'!C1256),"",'ENGAGEMENTS 2026'!G1256)</f>
        <v/>
      </c>
      <c r="E1255" t="str">
        <f>IF(ISBLANK('ENGAGEMENTS 2026'!C1256),"",'ENGAGEMENTS 2026'!I1256)</f>
        <v/>
      </c>
      <c r="F1255" t="str">
        <f>IF(ISBLANK('ENGAGEMENTS 2026'!C1256),"",'ENGAGEMENTS 2026'!J1256)</f>
        <v/>
      </c>
      <c r="G1255" t="str">
        <f>IF(ISBLANK('ENGAGEMENTS 2026'!C1256),"",'ENGAGEMENTS 2026'!M1256)</f>
        <v/>
      </c>
      <c r="H1255" t="str">
        <f>IF(ISBLANK('ENGAGEMENTS 2026'!C1256),"",'ENGAGEMENTS 2026'!AF1256)</f>
        <v/>
      </c>
      <c r="I1255" t="str">
        <f>IF(ISBLANK('ENGAGEMENTS 2026'!C1256),"",'ENGAGEMENTS 2026'!H1256)</f>
        <v/>
      </c>
      <c r="J1255" s="72" t="str">
        <f>IF(ISBLANK('ENGAGEMENTS 2026'!C1256),"",IF(AND(OR($E1255="INFRUCTUEUX",$E1255="ANNULE"),$C1255="AOO-M"),'ENGAGEMENTS 2026'!P1256,IF($H1255="EN COURS DE PREENGAGEMENT",'ENGAGEMENTS 2026'!O1256,IF($H1255="PREENGAGE",IF($E1255="ATTRIBUE",'ENGAGEMENTS 2026'!AE1256,'ENGAGEMENTS 2026'!O1256),'ENGAGEMENTS 2026'!AE1256))))</f>
        <v/>
      </c>
      <c r="K1255" s="97" t="str">
        <f>IF(ISBLANK('ENGAGEMENTS 2026'!W1256),"",'ENGAGEMENTS 2026'!W1256)</f>
        <v/>
      </c>
      <c r="L1255" s="73" t="str">
        <f t="shared" ca="1" si="38"/>
        <v/>
      </c>
      <c r="M1255" t="str">
        <f t="shared" si="39"/>
        <v/>
      </c>
      <c r="N1255" t="str">
        <f>IF(ISBLANK('ENGAGEMENTS 2026'!C1256),"",'ENGAGEMENTS 2026'!L1256)</f>
        <v/>
      </c>
      <c r="O1255" t="str">
        <f>IF(ISBLANK('ENGAGEMENTS 2026'!C1256),"",'ENGAGEMENTS 2026'!M1256)</f>
        <v/>
      </c>
      <c r="P1255" t="str">
        <f>IF(ISBLANK('ENGAGEMENTS 2026'!C1256),"",'ENGAGEMENTS 2026'!K1256)</f>
        <v/>
      </c>
      <c r="Q1255" t="str">
        <f>IF($A1255="","",IF(OR($E1255="INFRUCTUEUX",$E1255="ANNULE"),$A1255&amp;"|"&amp;(COUNTIFS($A$2:$A1255,$A1255,$E$2:$E1255,"INFRUCTUEUX")+COUNTIFS($A$2:$A1255,$A1255,$E$2:$E1255,"ANNULE")),""))</f>
        <v/>
      </c>
    </row>
    <row r="1256" spans="1:17" x14ac:dyDescent="0.25">
      <c r="A1256" t="str">
        <f>IF(ISBLANK('ENGAGEMENTS 2026'!C1257),"",IF('ENGAGEMENTS 2026'!C1257="DTSI","DCT",'ENGAGEMENTS 2026'!C1257))</f>
        <v/>
      </c>
      <c r="B1256" t="str">
        <f>IF(ISBLANK('ENGAGEMENTS 2026'!C1257),"",'ENGAGEMENTS 2026'!D1257)</f>
        <v/>
      </c>
      <c r="C1256" t="str">
        <f>IF(ISBLANK('ENGAGEMENTS 2026'!C1257),"",'ENGAGEMENTS 2026'!E1257)</f>
        <v/>
      </c>
      <c r="D1256" t="str">
        <f>IF(ISBLANK('ENGAGEMENTS 2026'!C1257),"",'ENGAGEMENTS 2026'!G1257)</f>
        <v/>
      </c>
      <c r="E1256" t="str">
        <f>IF(ISBLANK('ENGAGEMENTS 2026'!C1257),"",'ENGAGEMENTS 2026'!I1257)</f>
        <v/>
      </c>
      <c r="F1256" t="str">
        <f>IF(ISBLANK('ENGAGEMENTS 2026'!C1257),"",'ENGAGEMENTS 2026'!J1257)</f>
        <v/>
      </c>
      <c r="G1256" t="str">
        <f>IF(ISBLANK('ENGAGEMENTS 2026'!C1257),"",'ENGAGEMENTS 2026'!M1257)</f>
        <v/>
      </c>
      <c r="H1256" t="str">
        <f>IF(ISBLANK('ENGAGEMENTS 2026'!C1257),"",'ENGAGEMENTS 2026'!AF1257)</f>
        <v/>
      </c>
      <c r="I1256" t="str">
        <f>IF(ISBLANK('ENGAGEMENTS 2026'!C1257),"",'ENGAGEMENTS 2026'!H1257)</f>
        <v/>
      </c>
      <c r="J1256" s="72" t="str">
        <f>IF(ISBLANK('ENGAGEMENTS 2026'!C1257),"",IF(AND(OR($E1256="INFRUCTUEUX",$E1256="ANNULE"),$C1256="AOO-M"),'ENGAGEMENTS 2026'!P1257,IF($H1256="EN COURS DE PREENGAGEMENT",'ENGAGEMENTS 2026'!O1257,IF($H1256="PREENGAGE",IF($E1256="ATTRIBUE",'ENGAGEMENTS 2026'!AE1257,'ENGAGEMENTS 2026'!O1257),'ENGAGEMENTS 2026'!AE1257))))</f>
        <v/>
      </c>
      <c r="K1256" s="97" t="str">
        <f>IF(ISBLANK('ENGAGEMENTS 2026'!W1257),"",'ENGAGEMENTS 2026'!W1257)</f>
        <v/>
      </c>
      <c r="L1256" s="73" t="str">
        <f t="shared" ca="1" si="38"/>
        <v/>
      </c>
      <c r="M1256" t="str">
        <f t="shared" si="39"/>
        <v/>
      </c>
      <c r="N1256" t="str">
        <f>IF(ISBLANK('ENGAGEMENTS 2026'!C1257),"",'ENGAGEMENTS 2026'!L1257)</f>
        <v/>
      </c>
      <c r="O1256" t="str">
        <f>IF(ISBLANK('ENGAGEMENTS 2026'!C1257),"",'ENGAGEMENTS 2026'!M1257)</f>
        <v/>
      </c>
      <c r="P1256" t="str">
        <f>IF(ISBLANK('ENGAGEMENTS 2026'!C1257),"",'ENGAGEMENTS 2026'!K1257)</f>
        <v/>
      </c>
      <c r="Q1256" t="str">
        <f>IF($A1256="","",IF(OR($E1256="INFRUCTUEUX",$E1256="ANNULE"),$A1256&amp;"|"&amp;(COUNTIFS($A$2:$A1256,$A1256,$E$2:$E1256,"INFRUCTUEUX")+COUNTIFS($A$2:$A1256,$A1256,$E$2:$E1256,"ANNULE")),""))</f>
        <v/>
      </c>
    </row>
    <row r="1257" spans="1:17" x14ac:dyDescent="0.25">
      <c r="A1257" t="str">
        <f>IF(ISBLANK('ENGAGEMENTS 2026'!C1258),"",IF('ENGAGEMENTS 2026'!C1258="DTSI","DCT",'ENGAGEMENTS 2026'!C1258))</f>
        <v/>
      </c>
      <c r="B1257" t="str">
        <f>IF(ISBLANK('ENGAGEMENTS 2026'!C1258),"",'ENGAGEMENTS 2026'!D1258)</f>
        <v/>
      </c>
      <c r="C1257" t="str">
        <f>IF(ISBLANK('ENGAGEMENTS 2026'!C1258),"",'ENGAGEMENTS 2026'!E1258)</f>
        <v/>
      </c>
      <c r="D1257" t="str">
        <f>IF(ISBLANK('ENGAGEMENTS 2026'!C1258),"",'ENGAGEMENTS 2026'!G1258)</f>
        <v/>
      </c>
      <c r="E1257" t="str">
        <f>IF(ISBLANK('ENGAGEMENTS 2026'!C1258),"",'ENGAGEMENTS 2026'!I1258)</f>
        <v/>
      </c>
      <c r="F1257" t="str">
        <f>IF(ISBLANK('ENGAGEMENTS 2026'!C1258),"",'ENGAGEMENTS 2026'!J1258)</f>
        <v/>
      </c>
      <c r="G1257" t="str">
        <f>IF(ISBLANK('ENGAGEMENTS 2026'!C1258),"",'ENGAGEMENTS 2026'!M1258)</f>
        <v/>
      </c>
      <c r="H1257" t="str">
        <f>IF(ISBLANK('ENGAGEMENTS 2026'!C1258),"",'ENGAGEMENTS 2026'!AF1258)</f>
        <v/>
      </c>
      <c r="I1257" t="str">
        <f>IF(ISBLANK('ENGAGEMENTS 2026'!C1258),"",'ENGAGEMENTS 2026'!H1258)</f>
        <v/>
      </c>
      <c r="J1257" s="72" t="str">
        <f>IF(ISBLANK('ENGAGEMENTS 2026'!C1258),"",IF(AND(OR($E1257="INFRUCTUEUX",$E1257="ANNULE"),$C1257="AOO-M"),'ENGAGEMENTS 2026'!P1258,IF($H1257="EN COURS DE PREENGAGEMENT",'ENGAGEMENTS 2026'!O1258,IF($H1257="PREENGAGE",IF($E1257="ATTRIBUE",'ENGAGEMENTS 2026'!AE1258,'ENGAGEMENTS 2026'!O1258),'ENGAGEMENTS 2026'!AE1258))))</f>
        <v/>
      </c>
      <c r="K1257" s="97" t="str">
        <f>IF(ISBLANK('ENGAGEMENTS 2026'!W1258),"",'ENGAGEMENTS 2026'!W1258)</f>
        <v/>
      </c>
      <c r="L1257" s="73" t="str">
        <f t="shared" ca="1" si="38"/>
        <v/>
      </c>
      <c r="M1257" t="str">
        <f t="shared" si="39"/>
        <v/>
      </c>
      <c r="N1257" t="str">
        <f>IF(ISBLANK('ENGAGEMENTS 2026'!C1258),"",'ENGAGEMENTS 2026'!L1258)</f>
        <v/>
      </c>
      <c r="O1257" t="str">
        <f>IF(ISBLANK('ENGAGEMENTS 2026'!C1258),"",'ENGAGEMENTS 2026'!M1258)</f>
        <v/>
      </c>
      <c r="P1257" t="str">
        <f>IF(ISBLANK('ENGAGEMENTS 2026'!C1258),"",'ENGAGEMENTS 2026'!K1258)</f>
        <v/>
      </c>
      <c r="Q1257" t="str">
        <f>IF($A1257="","",IF(OR($E1257="INFRUCTUEUX",$E1257="ANNULE"),$A1257&amp;"|"&amp;(COUNTIFS($A$2:$A1257,$A1257,$E$2:$E1257,"INFRUCTUEUX")+COUNTIFS($A$2:$A1257,$A1257,$E$2:$E1257,"ANNULE")),""))</f>
        <v/>
      </c>
    </row>
    <row r="1258" spans="1:17" x14ac:dyDescent="0.25">
      <c r="A1258" t="str">
        <f>IF(ISBLANK('ENGAGEMENTS 2026'!C1259),"",IF('ENGAGEMENTS 2026'!C1259="DTSI","DCT",'ENGAGEMENTS 2026'!C1259))</f>
        <v/>
      </c>
      <c r="B1258" t="str">
        <f>IF(ISBLANK('ENGAGEMENTS 2026'!C1259),"",'ENGAGEMENTS 2026'!D1259)</f>
        <v/>
      </c>
      <c r="C1258" t="str">
        <f>IF(ISBLANK('ENGAGEMENTS 2026'!C1259),"",'ENGAGEMENTS 2026'!E1259)</f>
        <v/>
      </c>
      <c r="D1258" t="str">
        <f>IF(ISBLANK('ENGAGEMENTS 2026'!C1259),"",'ENGAGEMENTS 2026'!G1259)</f>
        <v/>
      </c>
      <c r="E1258" t="str">
        <f>IF(ISBLANK('ENGAGEMENTS 2026'!C1259),"",'ENGAGEMENTS 2026'!I1259)</f>
        <v/>
      </c>
      <c r="F1258" t="str">
        <f>IF(ISBLANK('ENGAGEMENTS 2026'!C1259),"",'ENGAGEMENTS 2026'!J1259)</f>
        <v/>
      </c>
      <c r="G1258" t="str">
        <f>IF(ISBLANK('ENGAGEMENTS 2026'!C1259),"",'ENGAGEMENTS 2026'!M1259)</f>
        <v/>
      </c>
      <c r="H1258" t="str">
        <f>IF(ISBLANK('ENGAGEMENTS 2026'!C1259),"",'ENGAGEMENTS 2026'!AF1259)</f>
        <v/>
      </c>
      <c r="I1258" t="str">
        <f>IF(ISBLANK('ENGAGEMENTS 2026'!C1259),"",'ENGAGEMENTS 2026'!H1259)</f>
        <v/>
      </c>
      <c r="J1258" s="72" t="str">
        <f>IF(ISBLANK('ENGAGEMENTS 2026'!C1259),"",IF(AND(OR($E1258="INFRUCTUEUX",$E1258="ANNULE"),$C1258="AOO-M"),'ENGAGEMENTS 2026'!P1259,IF($H1258="EN COURS DE PREENGAGEMENT",'ENGAGEMENTS 2026'!O1259,IF($H1258="PREENGAGE",IF($E1258="ATTRIBUE",'ENGAGEMENTS 2026'!AE1259,'ENGAGEMENTS 2026'!O1259),'ENGAGEMENTS 2026'!AE1259))))</f>
        <v/>
      </c>
      <c r="K1258" s="97" t="str">
        <f>IF(ISBLANK('ENGAGEMENTS 2026'!W1259),"",'ENGAGEMENTS 2026'!W1259)</f>
        <v/>
      </c>
      <c r="L1258" s="73" t="str">
        <f t="shared" ca="1" si="38"/>
        <v/>
      </c>
      <c r="M1258" t="str">
        <f t="shared" si="39"/>
        <v/>
      </c>
      <c r="N1258" t="str">
        <f>IF(ISBLANK('ENGAGEMENTS 2026'!C1259),"",'ENGAGEMENTS 2026'!L1259)</f>
        <v/>
      </c>
      <c r="O1258" t="str">
        <f>IF(ISBLANK('ENGAGEMENTS 2026'!C1259),"",'ENGAGEMENTS 2026'!M1259)</f>
        <v/>
      </c>
      <c r="P1258" t="str">
        <f>IF(ISBLANK('ENGAGEMENTS 2026'!C1259),"",'ENGAGEMENTS 2026'!K1259)</f>
        <v/>
      </c>
      <c r="Q1258" t="str">
        <f>IF($A1258="","",IF(OR($E1258="INFRUCTUEUX",$E1258="ANNULE"),$A1258&amp;"|"&amp;(COUNTIFS($A$2:$A1258,$A1258,$E$2:$E1258,"INFRUCTUEUX")+COUNTIFS($A$2:$A1258,$A1258,$E$2:$E1258,"ANNULE")),""))</f>
        <v/>
      </c>
    </row>
    <row r="1259" spans="1:17" x14ac:dyDescent="0.25">
      <c r="A1259" t="str">
        <f>IF(ISBLANK('ENGAGEMENTS 2026'!C1260),"",IF('ENGAGEMENTS 2026'!C1260="DTSI","DCT",'ENGAGEMENTS 2026'!C1260))</f>
        <v/>
      </c>
      <c r="B1259" t="str">
        <f>IF(ISBLANK('ENGAGEMENTS 2026'!C1260),"",'ENGAGEMENTS 2026'!D1260)</f>
        <v/>
      </c>
      <c r="C1259" t="str">
        <f>IF(ISBLANK('ENGAGEMENTS 2026'!C1260),"",'ENGAGEMENTS 2026'!E1260)</f>
        <v/>
      </c>
      <c r="D1259" t="str">
        <f>IF(ISBLANK('ENGAGEMENTS 2026'!C1260),"",'ENGAGEMENTS 2026'!G1260)</f>
        <v/>
      </c>
      <c r="E1259" t="str">
        <f>IF(ISBLANK('ENGAGEMENTS 2026'!C1260),"",'ENGAGEMENTS 2026'!I1260)</f>
        <v/>
      </c>
      <c r="F1259" t="str">
        <f>IF(ISBLANK('ENGAGEMENTS 2026'!C1260),"",'ENGAGEMENTS 2026'!J1260)</f>
        <v/>
      </c>
      <c r="G1259" t="str">
        <f>IF(ISBLANK('ENGAGEMENTS 2026'!C1260),"",'ENGAGEMENTS 2026'!M1260)</f>
        <v/>
      </c>
      <c r="H1259" t="str">
        <f>IF(ISBLANK('ENGAGEMENTS 2026'!C1260),"",'ENGAGEMENTS 2026'!AF1260)</f>
        <v/>
      </c>
      <c r="I1259" t="str">
        <f>IF(ISBLANK('ENGAGEMENTS 2026'!C1260),"",'ENGAGEMENTS 2026'!H1260)</f>
        <v/>
      </c>
      <c r="J1259" s="72" t="str">
        <f>IF(ISBLANK('ENGAGEMENTS 2026'!C1260),"",IF(AND(OR($E1259="INFRUCTUEUX",$E1259="ANNULE"),$C1259="AOO-M"),'ENGAGEMENTS 2026'!P1260,IF($H1259="EN COURS DE PREENGAGEMENT",'ENGAGEMENTS 2026'!O1260,IF($H1259="PREENGAGE",IF($E1259="ATTRIBUE",'ENGAGEMENTS 2026'!AE1260,'ENGAGEMENTS 2026'!O1260),'ENGAGEMENTS 2026'!AE1260))))</f>
        <v/>
      </c>
      <c r="K1259" s="97" t="str">
        <f>IF(ISBLANK('ENGAGEMENTS 2026'!W1260),"",'ENGAGEMENTS 2026'!W1260)</f>
        <v/>
      </c>
      <c r="L1259" s="73" t="str">
        <f t="shared" ca="1" si="38"/>
        <v/>
      </c>
      <c r="M1259" t="str">
        <f t="shared" si="39"/>
        <v/>
      </c>
      <c r="N1259" t="str">
        <f>IF(ISBLANK('ENGAGEMENTS 2026'!C1260),"",'ENGAGEMENTS 2026'!L1260)</f>
        <v/>
      </c>
      <c r="O1259" t="str">
        <f>IF(ISBLANK('ENGAGEMENTS 2026'!C1260),"",'ENGAGEMENTS 2026'!M1260)</f>
        <v/>
      </c>
      <c r="P1259" t="str">
        <f>IF(ISBLANK('ENGAGEMENTS 2026'!C1260),"",'ENGAGEMENTS 2026'!K1260)</f>
        <v/>
      </c>
      <c r="Q1259" t="str">
        <f>IF($A1259="","",IF(OR($E1259="INFRUCTUEUX",$E1259="ANNULE"),$A1259&amp;"|"&amp;(COUNTIFS($A$2:$A1259,$A1259,$E$2:$E1259,"INFRUCTUEUX")+COUNTIFS($A$2:$A1259,$A1259,$E$2:$E1259,"ANNULE")),""))</f>
        <v/>
      </c>
    </row>
    <row r="1260" spans="1:17" x14ac:dyDescent="0.25">
      <c r="A1260" t="str">
        <f>IF(ISBLANK('ENGAGEMENTS 2026'!C1261),"",IF('ENGAGEMENTS 2026'!C1261="DTSI","DCT",'ENGAGEMENTS 2026'!C1261))</f>
        <v/>
      </c>
      <c r="B1260" t="str">
        <f>IF(ISBLANK('ENGAGEMENTS 2026'!C1261),"",'ENGAGEMENTS 2026'!D1261)</f>
        <v/>
      </c>
      <c r="C1260" t="str">
        <f>IF(ISBLANK('ENGAGEMENTS 2026'!C1261),"",'ENGAGEMENTS 2026'!E1261)</f>
        <v/>
      </c>
      <c r="D1260" t="str">
        <f>IF(ISBLANK('ENGAGEMENTS 2026'!C1261),"",'ENGAGEMENTS 2026'!G1261)</f>
        <v/>
      </c>
      <c r="E1260" t="str">
        <f>IF(ISBLANK('ENGAGEMENTS 2026'!C1261),"",'ENGAGEMENTS 2026'!I1261)</f>
        <v/>
      </c>
      <c r="F1260" t="str">
        <f>IF(ISBLANK('ENGAGEMENTS 2026'!C1261),"",'ENGAGEMENTS 2026'!J1261)</f>
        <v/>
      </c>
      <c r="G1260" t="str">
        <f>IF(ISBLANK('ENGAGEMENTS 2026'!C1261),"",'ENGAGEMENTS 2026'!M1261)</f>
        <v/>
      </c>
      <c r="H1260" t="str">
        <f>IF(ISBLANK('ENGAGEMENTS 2026'!C1261),"",'ENGAGEMENTS 2026'!AF1261)</f>
        <v/>
      </c>
      <c r="I1260" t="str">
        <f>IF(ISBLANK('ENGAGEMENTS 2026'!C1261),"",'ENGAGEMENTS 2026'!H1261)</f>
        <v/>
      </c>
      <c r="J1260" s="72" t="str">
        <f>IF(ISBLANK('ENGAGEMENTS 2026'!C1261),"",IF(AND(OR($E1260="INFRUCTUEUX",$E1260="ANNULE"),$C1260="AOO-M"),'ENGAGEMENTS 2026'!P1261,IF($H1260="EN COURS DE PREENGAGEMENT",'ENGAGEMENTS 2026'!O1261,IF($H1260="PREENGAGE",IF($E1260="ATTRIBUE",'ENGAGEMENTS 2026'!AE1261,'ENGAGEMENTS 2026'!O1261),'ENGAGEMENTS 2026'!AE1261))))</f>
        <v/>
      </c>
      <c r="K1260" s="97" t="str">
        <f>IF(ISBLANK('ENGAGEMENTS 2026'!W1261),"",'ENGAGEMENTS 2026'!W1261)</f>
        <v/>
      </c>
      <c r="L1260" s="73" t="str">
        <f t="shared" ca="1" si="38"/>
        <v/>
      </c>
      <c r="M1260" t="str">
        <f t="shared" si="39"/>
        <v/>
      </c>
      <c r="N1260" t="str">
        <f>IF(ISBLANK('ENGAGEMENTS 2026'!C1261),"",'ENGAGEMENTS 2026'!L1261)</f>
        <v/>
      </c>
      <c r="O1260" t="str">
        <f>IF(ISBLANK('ENGAGEMENTS 2026'!C1261),"",'ENGAGEMENTS 2026'!M1261)</f>
        <v/>
      </c>
      <c r="P1260" t="str">
        <f>IF(ISBLANK('ENGAGEMENTS 2026'!C1261),"",'ENGAGEMENTS 2026'!K1261)</f>
        <v/>
      </c>
      <c r="Q1260" t="str">
        <f>IF($A1260="","",IF(OR($E1260="INFRUCTUEUX",$E1260="ANNULE"),$A1260&amp;"|"&amp;(COUNTIFS($A$2:$A1260,$A1260,$E$2:$E1260,"INFRUCTUEUX")+COUNTIFS($A$2:$A1260,$A1260,$E$2:$E1260,"ANNULE")),""))</f>
        <v/>
      </c>
    </row>
    <row r="1261" spans="1:17" x14ac:dyDescent="0.25">
      <c r="A1261" t="str">
        <f>IF(ISBLANK('ENGAGEMENTS 2026'!C1262),"",IF('ENGAGEMENTS 2026'!C1262="DTSI","DCT",'ENGAGEMENTS 2026'!C1262))</f>
        <v/>
      </c>
      <c r="B1261" t="str">
        <f>IF(ISBLANK('ENGAGEMENTS 2026'!C1262),"",'ENGAGEMENTS 2026'!D1262)</f>
        <v/>
      </c>
      <c r="C1261" t="str">
        <f>IF(ISBLANK('ENGAGEMENTS 2026'!C1262),"",'ENGAGEMENTS 2026'!E1262)</f>
        <v/>
      </c>
      <c r="D1261" t="str">
        <f>IF(ISBLANK('ENGAGEMENTS 2026'!C1262),"",'ENGAGEMENTS 2026'!G1262)</f>
        <v/>
      </c>
      <c r="E1261" t="str">
        <f>IF(ISBLANK('ENGAGEMENTS 2026'!C1262),"",'ENGAGEMENTS 2026'!I1262)</f>
        <v/>
      </c>
      <c r="F1261" t="str">
        <f>IF(ISBLANK('ENGAGEMENTS 2026'!C1262),"",'ENGAGEMENTS 2026'!J1262)</f>
        <v/>
      </c>
      <c r="G1261" t="str">
        <f>IF(ISBLANK('ENGAGEMENTS 2026'!C1262),"",'ENGAGEMENTS 2026'!M1262)</f>
        <v/>
      </c>
      <c r="H1261" t="str">
        <f>IF(ISBLANK('ENGAGEMENTS 2026'!C1262),"",'ENGAGEMENTS 2026'!AF1262)</f>
        <v/>
      </c>
      <c r="I1261" t="str">
        <f>IF(ISBLANK('ENGAGEMENTS 2026'!C1262),"",'ENGAGEMENTS 2026'!H1262)</f>
        <v/>
      </c>
      <c r="J1261" s="72" t="str">
        <f>IF(ISBLANK('ENGAGEMENTS 2026'!C1262),"",IF(AND(OR($E1261="INFRUCTUEUX",$E1261="ANNULE"),$C1261="AOO-M"),'ENGAGEMENTS 2026'!P1262,IF($H1261="EN COURS DE PREENGAGEMENT",'ENGAGEMENTS 2026'!O1262,IF($H1261="PREENGAGE",IF($E1261="ATTRIBUE",'ENGAGEMENTS 2026'!AE1262,'ENGAGEMENTS 2026'!O1262),'ENGAGEMENTS 2026'!AE1262))))</f>
        <v/>
      </c>
      <c r="K1261" s="97" t="str">
        <f>IF(ISBLANK('ENGAGEMENTS 2026'!W1262),"",'ENGAGEMENTS 2026'!W1262)</f>
        <v/>
      </c>
      <c r="L1261" s="73" t="str">
        <f t="shared" ca="1" si="38"/>
        <v/>
      </c>
      <c r="M1261" t="str">
        <f t="shared" si="39"/>
        <v/>
      </c>
      <c r="N1261" t="str">
        <f>IF(ISBLANK('ENGAGEMENTS 2026'!C1262),"",'ENGAGEMENTS 2026'!L1262)</f>
        <v/>
      </c>
      <c r="O1261" t="str">
        <f>IF(ISBLANK('ENGAGEMENTS 2026'!C1262),"",'ENGAGEMENTS 2026'!M1262)</f>
        <v/>
      </c>
      <c r="P1261" t="str">
        <f>IF(ISBLANK('ENGAGEMENTS 2026'!C1262),"",'ENGAGEMENTS 2026'!K1262)</f>
        <v/>
      </c>
      <c r="Q1261" t="str">
        <f>IF($A1261="","",IF(OR($E1261="INFRUCTUEUX",$E1261="ANNULE"),$A1261&amp;"|"&amp;(COUNTIFS($A$2:$A1261,$A1261,$E$2:$E1261,"INFRUCTUEUX")+COUNTIFS($A$2:$A1261,$A1261,$E$2:$E1261,"ANNULE")),""))</f>
        <v/>
      </c>
    </row>
    <row r="1262" spans="1:17" x14ac:dyDescent="0.25">
      <c r="A1262" t="str">
        <f>IF(ISBLANK('ENGAGEMENTS 2026'!C1263),"",IF('ENGAGEMENTS 2026'!C1263="DTSI","DCT",'ENGAGEMENTS 2026'!C1263))</f>
        <v/>
      </c>
      <c r="B1262" t="str">
        <f>IF(ISBLANK('ENGAGEMENTS 2026'!C1263),"",'ENGAGEMENTS 2026'!D1263)</f>
        <v/>
      </c>
      <c r="C1262" t="str">
        <f>IF(ISBLANK('ENGAGEMENTS 2026'!C1263),"",'ENGAGEMENTS 2026'!E1263)</f>
        <v/>
      </c>
      <c r="D1262" t="str">
        <f>IF(ISBLANK('ENGAGEMENTS 2026'!C1263),"",'ENGAGEMENTS 2026'!G1263)</f>
        <v/>
      </c>
      <c r="E1262" t="str">
        <f>IF(ISBLANK('ENGAGEMENTS 2026'!C1263),"",'ENGAGEMENTS 2026'!I1263)</f>
        <v/>
      </c>
      <c r="F1262" t="str">
        <f>IF(ISBLANK('ENGAGEMENTS 2026'!C1263),"",'ENGAGEMENTS 2026'!J1263)</f>
        <v/>
      </c>
      <c r="G1262" t="str">
        <f>IF(ISBLANK('ENGAGEMENTS 2026'!C1263),"",'ENGAGEMENTS 2026'!M1263)</f>
        <v/>
      </c>
      <c r="H1262" t="str">
        <f>IF(ISBLANK('ENGAGEMENTS 2026'!C1263),"",'ENGAGEMENTS 2026'!AF1263)</f>
        <v/>
      </c>
      <c r="I1262" t="str">
        <f>IF(ISBLANK('ENGAGEMENTS 2026'!C1263),"",'ENGAGEMENTS 2026'!H1263)</f>
        <v/>
      </c>
      <c r="J1262" s="72" t="str">
        <f>IF(ISBLANK('ENGAGEMENTS 2026'!C1263),"",IF(AND(OR($E1262="INFRUCTUEUX",$E1262="ANNULE"),$C1262="AOO-M"),'ENGAGEMENTS 2026'!P1263,IF($H1262="EN COURS DE PREENGAGEMENT",'ENGAGEMENTS 2026'!O1263,IF($H1262="PREENGAGE",IF($E1262="ATTRIBUE",'ENGAGEMENTS 2026'!AE1263,'ENGAGEMENTS 2026'!O1263),'ENGAGEMENTS 2026'!AE1263))))</f>
        <v/>
      </c>
      <c r="K1262" s="97" t="str">
        <f>IF(ISBLANK('ENGAGEMENTS 2026'!W1263),"",'ENGAGEMENTS 2026'!W1263)</f>
        <v/>
      </c>
      <c r="L1262" s="73" t="str">
        <f t="shared" ca="1" si="38"/>
        <v/>
      </c>
      <c r="M1262" t="str">
        <f t="shared" si="39"/>
        <v/>
      </c>
      <c r="N1262" t="str">
        <f>IF(ISBLANK('ENGAGEMENTS 2026'!C1263),"",'ENGAGEMENTS 2026'!L1263)</f>
        <v/>
      </c>
      <c r="O1262" t="str">
        <f>IF(ISBLANK('ENGAGEMENTS 2026'!C1263),"",'ENGAGEMENTS 2026'!M1263)</f>
        <v/>
      </c>
      <c r="P1262" t="str">
        <f>IF(ISBLANK('ENGAGEMENTS 2026'!C1263),"",'ENGAGEMENTS 2026'!K1263)</f>
        <v/>
      </c>
      <c r="Q1262" t="str">
        <f>IF($A1262="","",IF(OR($E1262="INFRUCTUEUX",$E1262="ANNULE"),$A1262&amp;"|"&amp;(COUNTIFS($A$2:$A1262,$A1262,$E$2:$E1262,"INFRUCTUEUX")+COUNTIFS($A$2:$A1262,$A1262,$E$2:$E1262,"ANNULE")),""))</f>
        <v/>
      </c>
    </row>
    <row r="1263" spans="1:17" x14ac:dyDescent="0.25">
      <c r="A1263" t="str">
        <f>IF(ISBLANK('ENGAGEMENTS 2026'!C1264),"",IF('ENGAGEMENTS 2026'!C1264="DTSI","DCT",'ENGAGEMENTS 2026'!C1264))</f>
        <v/>
      </c>
      <c r="B1263" t="str">
        <f>IF(ISBLANK('ENGAGEMENTS 2026'!C1264),"",'ENGAGEMENTS 2026'!D1264)</f>
        <v/>
      </c>
      <c r="C1263" t="str">
        <f>IF(ISBLANK('ENGAGEMENTS 2026'!C1264),"",'ENGAGEMENTS 2026'!E1264)</f>
        <v/>
      </c>
      <c r="D1263" t="str">
        <f>IF(ISBLANK('ENGAGEMENTS 2026'!C1264),"",'ENGAGEMENTS 2026'!G1264)</f>
        <v/>
      </c>
      <c r="E1263" t="str">
        <f>IF(ISBLANK('ENGAGEMENTS 2026'!C1264),"",'ENGAGEMENTS 2026'!I1264)</f>
        <v/>
      </c>
      <c r="F1263" t="str">
        <f>IF(ISBLANK('ENGAGEMENTS 2026'!C1264),"",'ENGAGEMENTS 2026'!J1264)</f>
        <v/>
      </c>
      <c r="G1263" t="str">
        <f>IF(ISBLANK('ENGAGEMENTS 2026'!C1264),"",'ENGAGEMENTS 2026'!M1264)</f>
        <v/>
      </c>
      <c r="H1263" t="str">
        <f>IF(ISBLANK('ENGAGEMENTS 2026'!C1264),"",'ENGAGEMENTS 2026'!AF1264)</f>
        <v/>
      </c>
      <c r="I1263" t="str">
        <f>IF(ISBLANK('ENGAGEMENTS 2026'!C1264),"",'ENGAGEMENTS 2026'!H1264)</f>
        <v/>
      </c>
      <c r="J1263" s="72" t="str">
        <f>IF(ISBLANK('ENGAGEMENTS 2026'!C1264),"",IF(AND(OR($E1263="INFRUCTUEUX",$E1263="ANNULE"),$C1263="AOO-M"),'ENGAGEMENTS 2026'!P1264,IF($H1263="EN COURS DE PREENGAGEMENT",'ENGAGEMENTS 2026'!O1264,IF($H1263="PREENGAGE",IF($E1263="ATTRIBUE",'ENGAGEMENTS 2026'!AE1264,'ENGAGEMENTS 2026'!O1264),'ENGAGEMENTS 2026'!AE1264))))</f>
        <v/>
      </c>
      <c r="K1263" s="97" t="str">
        <f>IF(ISBLANK('ENGAGEMENTS 2026'!W1264),"",'ENGAGEMENTS 2026'!W1264)</f>
        <v/>
      </c>
      <c r="L1263" s="73" t="str">
        <f t="shared" ca="1" si="38"/>
        <v/>
      </c>
      <c r="M1263" t="str">
        <f t="shared" si="39"/>
        <v/>
      </c>
      <c r="N1263" t="str">
        <f>IF(ISBLANK('ENGAGEMENTS 2026'!C1264),"",'ENGAGEMENTS 2026'!L1264)</f>
        <v/>
      </c>
      <c r="O1263" t="str">
        <f>IF(ISBLANK('ENGAGEMENTS 2026'!C1264),"",'ENGAGEMENTS 2026'!M1264)</f>
        <v/>
      </c>
      <c r="P1263" t="str">
        <f>IF(ISBLANK('ENGAGEMENTS 2026'!C1264),"",'ENGAGEMENTS 2026'!K1264)</f>
        <v/>
      </c>
      <c r="Q1263" t="str">
        <f>IF($A1263="","",IF(OR($E1263="INFRUCTUEUX",$E1263="ANNULE"),$A1263&amp;"|"&amp;(COUNTIFS($A$2:$A1263,$A1263,$E$2:$E1263,"INFRUCTUEUX")+COUNTIFS($A$2:$A1263,$A1263,$E$2:$E1263,"ANNULE")),""))</f>
        <v/>
      </c>
    </row>
    <row r="1264" spans="1:17" x14ac:dyDescent="0.25">
      <c r="A1264" t="str">
        <f>IF(ISBLANK('ENGAGEMENTS 2026'!C1265),"",IF('ENGAGEMENTS 2026'!C1265="DTSI","DCT",'ENGAGEMENTS 2026'!C1265))</f>
        <v/>
      </c>
      <c r="B1264" t="str">
        <f>IF(ISBLANK('ENGAGEMENTS 2026'!C1265),"",'ENGAGEMENTS 2026'!D1265)</f>
        <v/>
      </c>
      <c r="C1264" t="str">
        <f>IF(ISBLANK('ENGAGEMENTS 2026'!C1265),"",'ENGAGEMENTS 2026'!E1265)</f>
        <v/>
      </c>
      <c r="D1264" t="str">
        <f>IF(ISBLANK('ENGAGEMENTS 2026'!C1265),"",'ENGAGEMENTS 2026'!G1265)</f>
        <v/>
      </c>
      <c r="E1264" t="str">
        <f>IF(ISBLANK('ENGAGEMENTS 2026'!C1265),"",'ENGAGEMENTS 2026'!I1265)</f>
        <v/>
      </c>
      <c r="F1264" t="str">
        <f>IF(ISBLANK('ENGAGEMENTS 2026'!C1265),"",'ENGAGEMENTS 2026'!J1265)</f>
        <v/>
      </c>
      <c r="G1264" t="str">
        <f>IF(ISBLANK('ENGAGEMENTS 2026'!C1265),"",'ENGAGEMENTS 2026'!M1265)</f>
        <v/>
      </c>
      <c r="H1264" t="str">
        <f>IF(ISBLANK('ENGAGEMENTS 2026'!C1265),"",'ENGAGEMENTS 2026'!AF1265)</f>
        <v/>
      </c>
      <c r="I1264" t="str">
        <f>IF(ISBLANK('ENGAGEMENTS 2026'!C1265),"",'ENGAGEMENTS 2026'!H1265)</f>
        <v/>
      </c>
      <c r="J1264" s="72" t="str">
        <f>IF(ISBLANK('ENGAGEMENTS 2026'!C1265),"",IF(AND(OR($E1264="INFRUCTUEUX",$E1264="ANNULE"),$C1264="AOO-M"),'ENGAGEMENTS 2026'!P1265,IF($H1264="EN COURS DE PREENGAGEMENT",'ENGAGEMENTS 2026'!O1265,IF($H1264="PREENGAGE",IF($E1264="ATTRIBUE",'ENGAGEMENTS 2026'!AE1265,'ENGAGEMENTS 2026'!O1265),'ENGAGEMENTS 2026'!AE1265))))</f>
        <v/>
      </c>
      <c r="K1264" s="97" t="str">
        <f>IF(ISBLANK('ENGAGEMENTS 2026'!W1265),"",'ENGAGEMENTS 2026'!W1265)</f>
        <v/>
      </c>
      <c r="L1264" s="73" t="str">
        <f t="shared" ca="1" si="38"/>
        <v/>
      </c>
      <c r="M1264" t="str">
        <f t="shared" si="39"/>
        <v/>
      </c>
      <c r="N1264" t="str">
        <f>IF(ISBLANK('ENGAGEMENTS 2026'!C1265),"",'ENGAGEMENTS 2026'!L1265)</f>
        <v/>
      </c>
      <c r="O1264" t="str">
        <f>IF(ISBLANK('ENGAGEMENTS 2026'!C1265),"",'ENGAGEMENTS 2026'!M1265)</f>
        <v/>
      </c>
      <c r="P1264" t="str">
        <f>IF(ISBLANK('ENGAGEMENTS 2026'!C1265),"",'ENGAGEMENTS 2026'!K1265)</f>
        <v/>
      </c>
      <c r="Q1264" t="str">
        <f>IF($A1264="","",IF(OR($E1264="INFRUCTUEUX",$E1264="ANNULE"),$A1264&amp;"|"&amp;(COUNTIFS($A$2:$A1264,$A1264,$E$2:$E1264,"INFRUCTUEUX")+COUNTIFS($A$2:$A1264,$A1264,$E$2:$E1264,"ANNULE")),""))</f>
        <v/>
      </c>
    </row>
    <row r="1265" spans="1:17" x14ac:dyDescent="0.25">
      <c r="A1265" t="str">
        <f>IF(ISBLANK('ENGAGEMENTS 2026'!C1266),"",IF('ENGAGEMENTS 2026'!C1266="DTSI","DCT",'ENGAGEMENTS 2026'!C1266))</f>
        <v/>
      </c>
      <c r="B1265" t="str">
        <f>IF(ISBLANK('ENGAGEMENTS 2026'!C1266),"",'ENGAGEMENTS 2026'!D1266)</f>
        <v/>
      </c>
      <c r="C1265" t="str">
        <f>IF(ISBLANK('ENGAGEMENTS 2026'!C1266),"",'ENGAGEMENTS 2026'!E1266)</f>
        <v/>
      </c>
      <c r="D1265" t="str">
        <f>IF(ISBLANK('ENGAGEMENTS 2026'!C1266),"",'ENGAGEMENTS 2026'!G1266)</f>
        <v/>
      </c>
      <c r="E1265" t="str">
        <f>IF(ISBLANK('ENGAGEMENTS 2026'!C1266),"",'ENGAGEMENTS 2026'!I1266)</f>
        <v/>
      </c>
      <c r="F1265" t="str">
        <f>IF(ISBLANK('ENGAGEMENTS 2026'!C1266),"",'ENGAGEMENTS 2026'!J1266)</f>
        <v/>
      </c>
      <c r="G1265" t="str">
        <f>IF(ISBLANK('ENGAGEMENTS 2026'!C1266),"",'ENGAGEMENTS 2026'!M1266)</f>
        <v/>
      </c>
      <c r="H1265" t="str">
        <f>IF(ISBLANK('ENGAGEMENTS 2026'!C1266),"",'ENGAGEMENTS 2026'!AF1266)</f>
        <v/>
      </c>
      <c r="I1265" t="str">
        <f>IF(ISBLANK('ENGAGEMENTS 2026'!C1266),"",'ENGAGEMENTS 2026'!H1266)</f>
        <v/>
      </c>
      <c r="J1265" s="72" t="str">
        <f>IF(ISBLANK('ENGAGEMENTS 2026'!C1266),"",IF(AND(OR($E1265="INFRUCTUEUX",$E1265="ANNULE"),$C1265="AOO-M"),'ENGAGEMENTS 2026'!P1266,IF($H1265="EN COURS DE PREENGAGEMENT",'ENGAGEMENTS 2026'!O1266,IF($H1265="PREENGAGE",IF($E1265="ATTRIBUE",'ENGAGEMENTS 2026'!AE1266,'ENGAGEMENTS 2026'!O1266),'ENGAGEMENTS 2026'!AE1266))))</f>
        <v/>
      </c>
      <c r="K1265" s="97" t="str">
        <f>IF(ISBLANK('ENGAGEMENTS 2026'!W1266),"",'ENGAGEMENTS 2026'!W1266)</f>
        <v/>
      </c>
      <c r="L1265" s="73" t="str">
        <f t="shared" ca="1" si="38"/>
        <v/>
      </c>
      <c r="M1265" t="str">
        <f t="shared" si="39"/>
        <v/>
      </c>
      <c r="N1265" t="str">
        <f>IF(ISBLANK('ENGAGEMENTS 2026'!C1266),"",'ENGAGEMENTS 2026'!L1266)</f>
        <v/>
      </c>
      <c r="O1265" t="str">
        <f>IF(ISBLANK('ENGAGEMENTS 2026'!C1266),"",'ENGAGEMENTS 2026'!M1266)</f>
        <v/>
      </c>
      <c r="P1265" t="str">
        <f>IF(ISBLANK('ENGAGEMENTS 2026'!C1266),"",'ENGAGEMENTS 2026'!K1266)</f>
        <v/>
      </c>
      <c r="Q1265" t="str">
        <f>IF($A1265="","",IF(OR($E1265="INFRUCTUEUX",$E1265="ANNULE"),$A1265&amp;"|"&amp;(COUNTIFS($A$2:$A1265,$A1265,$E$2:$E1265,"INFRUCTUEUX")+COUNTIFS($A$2:$A1265,$A1265,$E$2:$E1265,"ANNULE")),""))</f>
        <v/>
      </c>
    </row>
    <row r="1266" spans="1:17" x14ac:dyDescent="0.25">
      <c r="A1266" t="str">
        <f>IF(ISBLANK('ENGAGEMENTS 2026'!C1267),"",IF('ENGAGEMENTS 2026'!C1267="DTSI","DCT",'ENGAGEMENTS 2026'!C1267))</f>
        <v/>
      </c>
      <c r="B1266" t="str">
        <f>IF(ISBLANK('ENGAGEMENTS 2026'!C1267),"",'ENGAGEMENTS 2026'!D1267)</f>
        <v/>
      </c>
      <c r="C1266" t="str">
        <f>IF(ISBLANK('ENGAGEMENTS 2026'!C1267),"",'ENGAGEMENTS 2026'!E1267)</f>
        <v/>
      </c>
      <c r="D1266" t="str">
        <f>IF(ISBLANK('ENGAGEMENTS 2026'!C1267),"",'ENGAGEMENTS 2026'!G1267)</f>
        <v/>
      </c>
      <c r="E1266" t="str">
        <f>IF(ISBLANK('ENGAGEMENTS 2026'!C1267),"",'ENGAGEMENTS 2026'!I1267)</f>
        <v/>
      </c>
      <c r="F1266" t="str">
        <f>IF(ISBLANK('ENGAGEMENTS 2026'!C1267),"",'ENGAGEMENTS 2026'!J1267)</f>
        <v/>
      </c>
      <c r="G1266" t="str">
        <f>IF(ISBLANK('ENGAGEMENTS 2026'!C1267),"",'ENGAGEMENTS 2026'!M1267)</f>
        <v/>
      </c>
      <c r="H1266" t="str">
        <f>IF(ISBLANK('ENGAGEMENTS 2026'!C1267),"",'ENGAGEMENTS 2026'!AF1267)</f>
        <v/>
      </c>
      <c r="I1266" t="str">
        <f>IF(ISBLANK('ENGAGEMENTS 2026'!C1267),"",'ENGAGEMENTS 2026'!H1267)</f>
        <v/>
      </c>
      <c r="J1266" s="72" t="str">
        <f>IF(ISBLANK('ENGAGEMENTS 2026'!C1267),"",IF(AND(OR($E1266="INFRUCTUEUX",$E1266="ANNULE"),$C1266="AOO-M"),'ENGAGEMENTS 2026'!P1267,IF($H1266="EN COURS DE PREENGAGEMENT",'ENGAGEMENTS 2026'!O1267,IF($H1266="PREENGAGE",IF($E1266="ATTRIBUE",'ENGAGEMENTS 2026'!AE1267,'ENGAGEMENTS 2026'!O1267),'ENGAGEMENTS 2026'!AE1267))))</f>
        <v/>
      </c>
      <c r="K1266" s="97" t="str">
        <f>IF(ISBLANK('ENGAGEMENTS 2026'!W1267),"",'ENGAGEMENTS 2026'!W1267)</f>
        <v/>
      </c>
      <c r="L1266" s="73" t="str">
        <f t="shared" ca="1" si="38"/>
        <v/>
      </c>
      <c r="M1266" t="str">
        <f t="shared" si="39"/>
        <v/>
      </c>
      <c r="N1266" t="str">
        <f>IF(ISBLANK('ENGAGEMENTS 2026'!C1267),"",'ENGAGEMENTS 2026'!L1267)</f>
        <v/>
      </c>
      <c r="O1266" t="str">
        <f>IF(ISBLANK('ENGAGEMENTS 2026'!C1267),"",'ENGAGEMENTS 2026'!M1267)</f>
        <v/>
      </c>
      <c r="P1266" t="str">
        <f>IF(ISBLANK('ENGAGEMENTS 2026'!C1267),"",'ENGAGEMENTS 2026'!K1267)</f>
        <v/>
      </c>
      <c r="Q1266" t="str">
        <f>IF($A1266="","",IF(OR($E1266="INFRUCTUEUX",$E1266="ANNULE"),$A1266&amp;"|"&amp;(COUNTIFS($A$2:$A1266,$A1266,$E$2:$E1266,"INFRUCTUEUX")+COUNTIFS($A$2:$A1266,$A1266,$E$2:$E1266,"ANNULE")),""))</f>
        <v/>
      </c>
    </row>
    <row r="1267" spans="1:17" x14ac:dyDescent="0.25">
      <c r="A1267" t="str">
        <f>IF(ISBLANK('ENGAGEMENTS 2026'!C1268),"",IF('ENGAGEMENTS 2026'!C1268="DTSI","DCT",'ENGAGEMENTS 2026'!C1268))</f>
        <v/>
      </c>
      <c r="B1267" t="str">
        <f>IF(ISBLANK('ENGAGEMENTS 2026'!C1268),"",'ENGAGEMENTS 2026'!D1268)</f>
        <v/>
      </c>
      <c r="C1267" t="str">
        <f>IF(ISBLANK('ENGAGEMENTS 2026'!C1268),"",'ENGAGEMENTS 2026'!E1268)</f>
        <v/>
      </c>
      <c r="D1267" t="str">
        <f>IF(ISBLANK('ENGAGEMENTS 2026'!C1268),"",'ENGAGEMENTS 2026'!G1268)</f>
        <v/>
      </c>
      <c r="E1267" t="str">
        <f>IF(ISBLANK('ENGAGEMENTS 2026'!C1268),"",'ENGAGEMENTS 2026'!I1268)</f>
        <v/>
      </c>
      <c r="F1267" t="str">
        <f>IF(ISBLANK('ENGAGEMENTS 2026'!C1268),"",'ENGAGEMENTS 2026'!J1268)</f>
        <v/>
      </c>
      <c r="G1267" t="str">
        <f>IF(ISBLANK('ENGAGEMENTS 2026'!C1268),"",'ENGAGEMENTS 2026'!M1268)</f>
        <v/>
      </c>
      <c r="H1267" t="str">
        <f>IF(ISBLANK('ENGAGEMENTS 2026'!C1268),"",'ENGAGEMENTS 2026'!AF1268)</f>
        <v/>
      </c>
      <c r="I1267" t="str">
        <f>IF(ISBLANK('ENGAGEMENTS 2026'!C1268),"",'ENGAGEMENTS 2026'!H1268)</f>
        <v/>
      </c>
      <c r="J1267" s="72" t="str">
        <f>IF(ISBLANK('ENGAGEMENTS 2026'!C1268),"",IF(AND(OR($E1267="INFRUCTUEUX",$E1267="ANNULE"),$C1267="AOO-M"),'ENGAGEMENTS 2026'!P1268,IF($H1267="EN COURS DE PREENGAGEMENT",'ENGAGEMENTS 2026'!O1268,IF($H1267="PREENGAGE",IF($E1267="ATTRIBUE",'ENGAGEMENTS 2026'!AE1268,'ENGAGEMENTS 2026'!O1268),'ENGAGEMENTS 2026'!AE1268))))</f>
        <v/>
      </c>
      <c r="K1267" s="97" t="str">
        <f>IF(ISBLANK('ENGAGEMENTS 2026'!W1268),"",'ENGAGEMENTS 2026'!W1268)</f>
        <v/>
      </c>
      <c r="L1267" s="73" t="str">
        <f t="shared" ca="1" si="38"/>
        <v/>
      </c>
      <c r="M1267" t="str">
        <f t="shared" si="39"/>
        <v/>
      </c>
      <c r="N1267" t="str">
        <f>IF(ISBLANK('ENGAGEMENTS 2026'!C1268),"",'ENGAGEMENTS 2026'!L1268)</f>
        <v/>
      </c>
      <c r="O1267" t="str">
        <f>IF(ISBLANK('ENGAGEMENTS 2026'!C1268),"",'ENGAGEMENTS 2026'!M1268)</f>
        <v/>
      </c>
      <c r="P1267" t="str">
        <f>IF(ISBLANK('ENGAGEMENTS 2026'!C1268),"",'ENGAGEMENTS 2026'!K1268)</f>
        <v/>
      </c>
      <c r="Q1267" t="str">
        <f>IF($A1267="","",IF(OR($E1267="INFRUCTUEUX",$E1267="ANNULE"),$A1267&amp;"|"&amp;(COUNTIFS($A$2:$A1267,$A1267,$E$2:$E1267,"INFRUCTUEUX")+COUNTIFS($A$2:$A1267,$A1267,$E$2:$E1267,"ANNULE")),""))</f>
        <v/>
      </c>
    </row>
    <row r="1268" spans="1:17" x14ac:dyDescent="0.25">
      <c r="A1268" t="str">
        <f>IF(ISBLANK('ENGAGEMENTS 2026'!C1269),"",IF('ENGAGEMENTS 2026'!C1269="DTSI","DCT",'ENGAGEMENTS 2026'!C1269))</f>
        <v/>
      </c>
      <c r="B1268" t="str">
        <f>IF(ISBLANK('ENGAGEMENTS 2026'!C1269),"",'ENGAGEMENTS 2026'!D1269)</f>
        <v/>
      </c>
      <c r="C1268" t="str">
        <f>IF(ISBLANK('ENGAGEMENTS 2026'!C1269),"",'ENGAGEMENTS 2026'!E1269)</f>
        <v/>
      </c>
      <c r="D1268" t="str">
        <f>IF(ISBLANK('ENGAGEMENTS 2026'!C1269),"",'ENGAGEMENTS 2026'!G1269)</f>
        <v/>
      </c>
      <c r="E1268" t="str">
        <f>IF(ISBLANK('ENGAGEMENTS 2026'!C1269),"",'ENGAGEMENTS 2026'!I1269)</f>
        <v/>
      </c>
      <c r="F1268" t="str">
        <f>IF(ISBLANK('ENGAGEMENTS 2026'!C1269),"",'ENGAGEMENTS 2026'!J1269)</f>
        <v/>
      </c>
      <c r="G1268" t="str">
        <f>IF(ISBLANK('ENGAGEMENTS 2026'!C1269),"",'ENGAGEMENTS 2026'!M1269)</f>
        <v/>
      </c>
      <c r="H1268" t="str">
        <f>IF(ISBLANK('ENGAGEMENTS 2026'!C1269),"",'ENGAGEMENTS 2026'!AF1269)</f>
        <v/>
      </c>
      <c r="I1268" t="str">
        <f>IF(ISBLANK('ENGAGEMENTS 2026'!C1269),"",'ENGAGEMENTS 2026'!H1269)</f>
        <v/>
      </c>
      <c r="J1268" s="72" t="str">
        <f>IF(ISBLANK('ENGAGEMENTS 2026'!C1269),"",IF(AND(OR($E1268="INFRUCTUEUX",$E1268="ANNULE"),$C1268="AOO-M"),'ENGAGEMENTS 2026'!P1269,IF($H1268="EN COURS DE PREENGAGEMENT",'ENGAGEMENTS 2026'!O1269,IF($H1268="PREENGAGE",IF($E1268="ATTRIBUE",'ENGAGEMENTS 2026'!AE1269,'ENGAGEMENTS 2026'!O1269),'ENGAGEMENTS 2026'!AE1269))))</f>
        <v/>
      </c>
      <c r="K1268" s="97" t="str">
        <f>IF(ISBLANK('ENGAGEMENTS 2026'!W1269),"",'ENGAGEMENTS 2026'!W1269)</f>
        <v/>
      </c>
      <c r="L1268" s="73" t="str">
        <f t="shared" ca="1" si="38"/>
        <v/>
      </c>
      <c r="M1268" t="str">
        <f t="shared" si="39"/>
        <v/>
      </c>
      <c r="N1268" t="str">
        <f>IF(ISBLANK('ENGAGEMENTS 2026'!C1269),"",'ENGAGEMENTS 2026'!L1269)</f>
        <v/>
      </c>
      <c r="O1268" t="str">
        <f>IF(ISBLANK('ENGAGEMENTS 2026'!C1269),"",'ENGAGEMENTS 2026'!M1269)</f>
        <v/>
      </c>
      <c r="P1268" t="str">
        <f>IF(ISBLANK('ENGAGEMENTS 2026'!C1269),"",'ENGAGEMENTS 2026'!K1269)</f>
        <v/>
      </c>
      <c r="Q1268" t="str">
        <f>IF($A1268="","",IF(OR($E1268="INFRUCTUEUX",$E1268="ANNULE"),$A1268&amp;"|"&amp;(COUNTIFS($A$2:$A1268,$A1268,$E$2:$E1268,"INFRUCTUEUX")+COUNTIFS($A$2:$A1268,$A1268,$E$2:$E1268,"ANNULE")),""))</f>
        <v/>
      </c>
    </row>
    <row r="1269" spans="1:17" x14ac:dyDescent="0.25">
      <c r="A1269" t="str">
        <f>IF(ISBLANK('ENGAGEMENTS 2026'!C1270),"",IF('ENGAGEMENTS 2026'!C1270="DTSI","DCT",'ENGAGEMENTS 2026'!C1270))</f>
        <v/>
      </c>
      <c r="B1269" t="str">
        <f>IF(ISBLANK('ENGAGEMENTS 2026'!C1270),"",'ENGAGEMENTS 2026'!D1270)</f>
        <v/>
      </c>
      <c r="C1269" t="str">
        <f>IF(ISBLANK('ENGAGEMENTS 2026'!C1270),"",'ENGAGEMENTS 2026'!E1270)</f>
        <v/>
      </c>
      <c r="D1269" t="str">
        <f>IF(ISBLANK('ENGAGEMENTS 2026'!C1270),"",'ENGAGEMENTS 2026'!G1270)</f>
        <v/>
      </c>
      <c r="E1269" t="str">
        <f>IF(ISBLANK('ENGAGEMENTS 2026'!C1270),"",'ENGAGEMENTS 2026'!I1270)</f>
        <v/>
      </c>
      <c r="F1269" t="str">
        <f>IF(ISBLANK('ENGAGEMENTS 2026'!C1270),"",'ENGAGEMENTS 2026'!J1270)</f>
        <v/>
      </c>
      <c r="G1269" t="str">
        <f>IF(ISBLANK('ENGAGEMENTS 2026'!C1270),"",'ENGAGEMENTS 2026'!M1270)</f>
        <v/>
      </c>
      <c r="H1269" t="str">
        <f>IF(ISBLANK('ENGAGEMENTS 2026'!C1270),"",'ENGAGEMENTS 2026'!AF1270)</f>
        <v/>
      </c>
      <c r="I1269" t="str">
        <f>IF(ISBLANK('ENGAGEMENTS 2026'!C1270),"",'ENGAGEMENTS 2026'!H1270)</f>
        <v/>
      </c>
      <c r="J1269" s="72" t="str">
        <f>IF(ISBLANK('ENGAGEMENTS 2026'!C1270),"",IF(AND(OR($E1269="INFRUCTUEUX",$E1269="ANNULE"),$C1269="AOO-M"),'ENGAGEMENTS 2026'!P1270,IF($H1269="EN COURS DE PREENGAGEMENT",'ENGAGEMENTS 2026'!O1270,IF($H1269="PREENGAGE",IF($E1269="ATTRIBUE",'ENGAGEMENTS 2026'!AE1270,'ENGAGEMENTS 2026'!O1270),'ENGAGEMENTS 2026'!AE1270))))</f>
        <v/>
      </c>
      <c r="K1269" s="97" t="str">
        <f>IF(ISBLANK('ENGAGEMENTS 2026'!W1270),"",'ENGAGEMENTS 2026'!W1270)</f>
        <v/>
      </c>
      <c r="L1269" s="73" t="str">
        <f t="shared" ca="1" si="38"/>
        <v/>
      </c>
      <c r="M1269" t="str">
        <f t="shared" si="39"/>
        <v/>
      </c>
      <c r="N1269" t="str">
        <f>IF(ISBLANK('ENGAGEMENTS 2026'!C1270),"",'ENGAGEMENTS 2026'!L1270)</f>
        <v/>
      </c>
      <c r="O1269" t="str">
        <f>IF(ISBLANK('ENGAGEMENTS 2026'!C1270),"",'ENGAGEMENTS 2026'!M1270)</f>
        <v/>
      </c>
      <c r="P1269" t="str">
        <f>IF(ISBLANK('ENGAGEMENTS 2026'!C1270),"",'ENGAGEMENTS 2026'!K1270)</f>
        <v/>
      </c>
      <c r="Q1269" t="str">
        <f>IF($A1269="","",IF(OR($E1269="INFRUCTUEUX",$E1269="ANNULE"),$A1269&amp;"|"&amp;(COUNTIFS($A$2:$A1269,$A1269,$E$2:$E1269,"INFRUCTUEUX")+COUNTIFS($A$2:$A1269,$A1269,$E$2:$E1269,"ANNULE")),""))</f>
        <v/>
      </c>
    </row>
    <row r="1270" spans="1:17" x14ac:dyDescent="0.25">
      <c r="A1270" t="str">
        <f>IF(ISBLANK('ENGAGEMENTS 2026'!C1271),"",IF('ENGAGEMENTS 2026'!C1271="DTSI","DCT",'ENGAGEMENTS 2026'!C1271))</f>
        <v/>
      </c>
      <c r="B1270" t="str">
        <f>IF(ISBLANK('ENGAGEMENTS 2026'!C1271),"",'ENGAGEMENTS 2026'!D1271)</f>
        <v/>
      </c>
      <c r="C1270" t="str">
        <f>IF(ISBLANK('ENGAGEMENTS 2026'!C1271),"",'ENGAGEMENTS 2026'!E1271)</f>
        <v/>
      </c>
      <c r="D1270" t="str">
        <f>IF(ISBLANK('ENGAGEMENTS 2026'!C1271),"",'ENGAGEMENTS 2026'!G1271)</f>
        <v/>
      </c>
      <c r="E1270" t="str">
        <f>IF(ISBLANK('ENGAGEMENTS 2026'!C1271),"",'ENGAGEMENTS 2026'!I1271)</f>
        <v/>
      </c>
      <c r="F1270" t="str">
        <f>IF(ISBLANK('ENGAGEMENTS 2026'!C1271),"",'ENGAGEMENTS 2026'!J1271)</f>
        <v/>
      </c>
      <c r="G1270" t="str">
        <f>IF(ISBLANK('ENGAGEMENTS 2026'!C1271),"",'ENGAGEMENTS 2026'!M1271)</f>
        <v/>
      </c>
      <c r="H1270" t="str">
        <f>IF(ISBLANK('ENGAGEMENTS 2026'!C1271),"",'ENGAGEMENTS 2026'!AF1271)</f>
        <v/>
      </c>
      <c r="I1270" t="str">
        <f>IF(ISBLANK('ENGAGEMENTS 2026'!C1271),"",'ENGAGEMENTS 2026'!H1271)</f>
        <v/>
      </c>
      <c r="J1270" s="72" t="str">
        <f>IF(ISBLANK('ENGAGEMENTS 2026'!C1271),"",IF(AND(OR($E1270="INFRUCTUEUX",$E1270="ANNULE"),$C1270="AOO-M"),'ENGAGEMENTS 2026'!P1271,IF($H1270="EN COURS DE PREENGAGEMENT",'ENGAGEMENTS 2026'!O1271,IF($H1270="PREENGAGE",IF($E1270="ATTRIBUE",'ENGAGEMENTS 2026'!AE1271,'ENGAGEMENTS 2026'!O1271),'ENGAGEMENTS 2026'!AE1271))))</f>
        <v/>
      </c>
      <c r="K1270" s="97" t="str">
        <f>IF(ISBLANK('ENGAGEMENTS 2026'!W1271),"",'ENGAGEMENTS 2026'!W1271)</f>
        <v/>
      </c>
      <c r="L1270" s="73" t="str">
        <f t="shared" ca="1" si="38"/>
        <v/>
      </c>
      <c r="M1270" t="str">
        <f t="shared" si="39"/>
        <v/>
      </c>
      <c r="N1270" t="str">
        <f>IF(ISBLANK('ENGAGEMENTS 2026'!C1271),"",'ENGAGEMENTS 2026'!L1271)</f>
        <v/>
      </c>
      <c r="O1270" t="str">
        <f>IF(ISBLANK('ENGAGEMENTS 2026'!C1271),"",'ENGAGEMENTS 2026'!M1271)</f>
        <v/>
      </c>
      <c r="P1270" t="str">
        <f>IF(ISBLANK('ENGAGEMENTS 2026'!C1271),"",'ENGAGEMENTS 2026'!K1271)</f>
        <v/>
      </c>
      <c r="Q1270" t="str">
        <f>IF($A1270="","",IF(OR($E1270="INFRUCTUEUX",$E1270="ANNULE"),$A1270&amp;"|"&amp;(COUNTIFS($A$2:$A1270,$A1270,$E$2:$E1270,"INFRUCTUEUX")+COUNTIFS($A$2:$A1270,$A1270,$E$2:$E1270,"ANNULE")),""))</f>
        <v/>
      </c>
    </row>
    <row r="1271" spans="1:17" x14ac:dyDescent="0.25">
      <c r="A1271" t="str">
        <f>IF(ISBLANK('ENGAGEMENTS 2026'!C1272),"",IF('ENGAGEMENTS 2026'!C1272="DTSI","DCT",'ENGAGEMENTS 2026'!C1272))</f>
        <v/>
      </c>
      <c r="B1271" t="str">
        <f>IF(ISBLANK('ENGAGEMENTS 2026'!C1272),"",'ENGAGEMENTS 2026'!D1272)</f>
        <v/>
      </c>
      <c r="C1271" t="str">
        <f>IF(ISBLANK('ENGAGEMENTS 2026'!C1272),"",'ENGAGEMENTS 2026'!E1272)</f>
        <v/>
      </c>
      <c r="D1271" t="str">
        <f>IF(ISBLANK('ENGAGEMENTS 2026'!C1272),"",'ENGAGEMENTS 2026'!G1272)</f>
        <v/>
      </c>
      <c r="E1271" t="str">
        <f>IF(ISBLANK('ENGAGEMENTS 2026'!C1272),"",'ENGAGEMENTS 2026'!I1272)</f>
        <v/>
      </c>
      <c r="F1271" t="str">
        <f>IF(ISBLANK('ENGAGEMENTS 2026'!C1272),"",'ENGAGEMENTS 2026'!J1272)</f>
        <v/>
      </c>
      <c r="G1271" t="str">
        <f>IF(ISBLANK('ENGAGEMENTS 2026'!C1272),"",'ENGAGEMENTS 2026'!M1272)</f>
        <v/>
      </c>
      <c r="H1271" t="str">
        <f>IF(ISBLANK('ENGAGEMENTS 2026'!C1272),"",'ENGAGEMENTS 2026'!AF1272)</f>
        <v/>
      </c>
      <c r="I1271" t="str">
        <f>IF(ISBLANK('ENGAGEMENTS 2026'!C1272),"",'ENGAGEMENTS 2026'!H1272)</f>
        <v/>
      </c>
      <c r="J1271" s="72" t="str">
        <f>IF(ISBLANK('ENGAGEMENTS 2026'!C1272),"",IF(AND(OR($E1271="INFRUCTUEUX",$E1271="ANNULE"),$C1271="AOO-M"),'ENGAGEMENTS 2026'!P1272,IF($H1271="EN COURS DE PREENGAGEMENT",'ENGAGEMENTS 2026'!O1272,IF($H1271="PREENGAGE",IF($E1271="ATTRIBUE",'ENGAGEMENTS 2026'!AE1272,'ENGAGEMENTS 2026'!O1272),'ENGAGEMENTS 2026'!AE1272))))</f>
        <v/>
      </c>
      <c r="K1271" s="97" t="str">
        <f>IF(ISBLANK('ENGAGEMENTS 2026'!W1272),"",'ENGAGEMENTS 2026'!W1272)</f>
        <v/>
      </c>
      <c r="L1271" s="73" t="str">
        <f t="shared" ca="1" si="38"/>
        <v/>
      </c>
      <c r="M1271" t="str">
        <f t="shared" si="39"/>
        <v/>
      </c>
      <c r="N1271" t="str">
        <f>IF(ISBLANK('ENGAGEMENTS 2026'!C1272),"",'ENGAGEMENTS 2026'!L1272)</f>
        <v/>
      </c>
      <c r="O1271" t="str">
        <f>IF(ISBLANK('ENGAGEMENTS 2026'!C1272),"",'ENGAGEMENTS 2026'!M1272)</f>
        <v/>
      </c>
      <c r="P1271" t="str">
        <f>IF(ISBLANK('ENGAGEMENTS 2026'!C1272),"",'ENGAGEMENTS 2026'!K1272)</f>
        <v/>
      </c>
      <c r="Q1271" t="str">
        <f>IF($A1271="","",IF(OR($E1271="INFRUCTUEUX",$E1271="ANNULE"),$A1271&amp;"|"&amp;(COUNTIFS($A$2:$A1271,$A1271,$E$2:$E1271,"INFRUCTUEUX")+COUNTIFS($A$2:$A1271,$A1271,$E$2:$E1271,"ANNULE")),""))</f>
        <v/>
      </c>
    </row>
    <row r="1272" spans="1:17" x14ac:dyDescent="0.25">
      <c r="A1272" t="str">
        <f>IF(ISBLANK('ENGAGEMENTS 2026'!C1273),"",IF('ENGAGEMENTS 2026'!C1273="DTSI","DCT",'ENGAGEMENTS 2026'!C1273))</f>
        <v/>
      </c>
      <c r="B1272" t="str">
        <f>IF(ISBLANK('ENGAGEMENTS 2026'!C1273),"",'ENGAGEMENTS 2026'!D1273)</f>
        <v/>
      </c>
      <c r="C1272" t="str">
        <f>IF(ISBLANK('ENGAGEMENTS 2026'!C1273),"",'ENGAGEMENTS 2026'!E1273)</f>
        <v/>
      </c>
      <c r="D1272" t="str">
        <f>IF(ISBLANK('ENGAGEMENTS 2026'!C1273),"",'ENGAGEMENTS 2026'!G1273)</f>
        <v/>
      </c>
      <c r="E1272" t="str">
        <f>IF(ISBLANK('ENGAGEMENTS 2026'!C1273),"",'ENGAGEMENTS 2026'!I1273)</f>
        <v/>
      </c>
      <c r="F1272" t="str">
        <f>IF(ISBLANK('ENGAGEMENTS 2026'!C1273),"",'ENGAGEMENTS 2026'!J1273)</f>
        <v/>
      </c>
      <c r="G1272" t="str">
        <f>IF(ISBLANK('ENGAGEMENTS 2026'!C1273),"",'ENGAGEMENTS 2026'!M1273)</f>
        <v/>
      </c>
      <c r="H1272" t="str">
        <f>IF(ISBLANK('ENGAGEMENTS 2026'!C1273),"",'ENGAGEMENTS 2026'!AF1273)</f>
        <v/>
      </c>
      <c r="I1272" t="str">
        <f>IF(ISBLANK('ENGAGEMENTS 2026'!C1273),"",'ENGAGEMENTS 2026'!H1273)</f>
        <v/>
      </c>
      <c r="J1272" s="72" t="str">
        <f>IF(ISBLANK('ENGAGEMENTS 2026'!C1273),"",IF(AND(OR($E1272="INFRUCTUEUX",$E1272="ANNULE"),$C1272="AOO-M"),'ENGAGEMENTS 2026'!P1273,IF($H1272="EN COURS DE PREENGAGEMENT",'ENGAGEMENTS 2026'!O1273,IF($H1272="PREENGAGE",IF($E1272="ATTRIBUE",'ENGAGEMENTS 2026'!AE1273,'ENGAGEMENTS 2026'!O1273),'ENGAGEMENTS 2026'!AE1273))))</f>
        <v/>
      </c>
      <c r="K1272" s="97" t="str">
        <f>IF(ISBLANK('ENGAGEMENTS 2026'!W1273),"",'ENGAGEMENTS 2026'!W1273)</f>
        <v/>
      </c>
      <c r="L1272" s="73" t="str">
        <f t="shared" ca="1" si="38"/>
        <v/>
      </c>
      <c r="M1272" t="str">
        <f t="shared" si="39"/>
        <v/>
      </c>
      <c r="N1272" t="str">
        <f>IF(ISBLANK('ENGAGEMENTS 2026'!C1273),"",'ENGAGEMENTS 2026'!L1273)</f>
        <v/>
      </c>
      <c r="O1272" t="str">
        <f>IF(ISBLANK('ENGAGEMENTS 2026'!C1273),"",'ENGAGEMENTS 2026'!M1273)</f>
        <v/>
      </c>
      <c r="P1272" t="str">
        <f>IF(ISBLANK('ENGAGEMENTS 2026'!C1273),"",'ENGAGEMENTS 2026'!K1273)</f>
        <v/>
      </c>
      <c r="Q1272" t="str">
        <f>IF($A1272="","",IF(OR($E1272="INFRUCTUEUX",$E1272="ANNULE"),$A1272&amp;"|"&amp;(COUNTIFS($A$2:$A1272,$A1272,$E$2:$E1272,"INFRUCTUEUX")+COUNTIFS($A$2:$A1272,$A1272,$E$2:$E1272,"ANNULE")),""))</f>
        <v/>
      </c>
    </row>
    <row r="1273" spans="1:17" x14ac:dyDescent="0.25">
      <c r="A1273" t="str">
        <f>IF(ISBLANK('ENGAGEMENTS 2026'!C1274),"",IF('ENGAGEMENTS 2026'!C1274="DTSI","DCT",'ENGAGEMENTS 2026'!C1274))</f>
        <v/>
      </c>
      <c r="B1273" t="str">
        <f>IF(ISBLANK('ENGAGEMENTS 2026'!C1274),"",'ENGAGEMENTS 2026'!D1274)</f>
        <v/>
      </c>
      <c r="C1273" t="str">
        <f>IF(ISBLANK('ENGAGEMENTS 2026'!C1274),"",'ENGAGEMENTS 2026'!E1274)</f>
        <v/>
      </c>
      <c r="D1273" t="str">
        <f>IF(ISBLANK('ENGAGEMENTS 2026'!C1274),"",'ENGAGEMENTS 2026'!G1274)</f>
        <v/>
      </c>
      <c r="E1273" t="str">
        <f>IF(ISBLANK('ENGAGEMENTS 2026'!C1274),"",'ENGAGEMENTS 2026'!I1274)</f>
        <v/>
      </c>
      <c r="F1273" t="str">
        <f>IF(ISBLANK('ENGAGEMENTS 2026'!C1274),"",'ENGAGEMENTS 2026'!J1274)</f>
        <v/>
      </c>
      <c r="G1273" t="str">
        <f>IF(ISBLANK('ENGAGEMENTS 2026'!C1274),"",'ENGAGEMENTS 2026'!M1274)</f>
        <v/>
      </c>
      <c r="H1273" t="str">
        <f>IF(ISBLANK('ENGAGEMENTS 2026'!C1274),"",'ENGAGEMENTS 2026'!AF1274)</f>
        <v/>
      </c>
      <c r="I1273" t="str">
        <f>IF(ISBLANK('ENGAGEMENTS 2026'!C1274),"",'ENGAGEMENTS 2026'!H1274)</f>
        <v/>
      </c>
      <c r="J1273" s="72" t="str">
        <f>IF(ISBLANK('ENGAGEMENTS 2026'!C1274),"",IF(AND(OR($E1273="INFRUCTUEUX",$E1273="ANNULE"),$C1273="AOO-M"),'ENGAGEMENTS 2026'!P1274,IF($H1273="EN COURS DE PREENGAGEMENT",'ENGAGEMENTS 2026'!O1274,IF($H1273="PREENGAGE",IF($E1273="ATTRIBUE",'ENGAGEMENTS 2026'!AE1274,'ENGAGEMENTS 2026'!O1274),'ENGAGEMENTS 2026'!AE1274))))</f>
        <v/>
      </c>
      <c r="K1273" s="97" t="str">
        <f>IF(ISBLANK('ENGAGEMENTS 2026'!W1274),"",'ENGAGEMENTS 2026'!W1274)</f>
        <v/>
      </c>
      <c r="L1273" s="73" t="str">
        <f t="shared" ca="1" si="38"/>
        <v/>
      </c>
      <c r="M1273" t="str">
        <f t="shared" si="39"/>
        <v/>
      </c>
      <c r="N1273" t="str">
        <f>IF(ISBLANK('ENGAGEMENTS 2026'!C1274),"",'ENGAGEMENTS 2026'!L1274)</f>
        <v/>
      </c>
      <c r="O1273" t="str">
        <f>IF(ISBLANK('ENGAGEMENTS 2026'!C1274),"",'ENGAGEMENTS 2026'!M1274)</f>
        <v/>
      </c>
      <c r="P1273" t="str">
        <f>IF(ISBLANK('ENGAGEMENTS 2026'!C1274),"",'ENGAGEMENTS 2026'!K1274)</f>
        <v/>
      </c>
      <c r="Q1273" t="str">
        <f>IF($A1273="","",IF(OR($E1273="INFRUCTUEUX",$E1273="ANNULE"),$A1273&amp;"|"&amp;(COUNTIFS($A$2:$A1273,$A1273,$E$2:$E1273,"INFRUCTUEUX")+COUNTIFS($A$2:$A1273,$A1273,$E$2:$E1273,"ANNULE")),""))</f>
        <v/>
      </c>
    </row>
    <row r="1274" spans="1:17" x14ac:dyDescent="0.25">
      <c r="A1274" t="str">
        <f>IF(ISBLANK('ENGAGEMENTS 2026'!C1275),"",IF('ENGAGEMENTS 2026'!C1275="DTSI","DCT",'ENGAGEMENTS 2026'!C1275))</f>
        <v/>
      </c>
      <c r="B1274" t="str">
        <f>IF(ISBLANK('ENGAGEMENTS 2026'!C1275),"",'ENGAGEMENTS 2026'!D1275)</f>
        <v/>
      </c>
      <c r="C1274" t="str">
        <f>IF(ISBLANK('ENGAGEMENTS 2026'!C1275),"",'ENGAGEMENTS 2026'!E1275)</f>
        <v/>
      </c>
      <c r="D1274" t="str">
        <f>IF(ISBLANK('ENGAGEMENTS 2026'!C1275),"",'ENGAGEMENTS 2026'!G1275)</f>
        <v/>
      </c>
      <c r="E1274" t="str">
        <f>IF(ISBLANK('ENGAGEMENTS 2026'!C1275),"",'ENGAGEMENTS 2026'!I1275)</f>
        <v/>
      </c>
      <c r="F1274" t="str">
        <f>IF(ISBLANK('ENGAGEMENTS 2026'!C1275),"",'ENGAGEMENTS 2026'!J1275)</f>
        <v/>
      </c>
      <c r="G1274" t="str">
        <f>IF(ISBLANK('ENGAGEMENTS 2026'!C1275),"",'ENGAGEMENTS 2026'!M1275)</f>
        <v/>
      </c>
      <c r="H1274" t="str">
        <f>IF(ISBLANK('ENGAGEMENTS 2026'!C1275),"",'ENGAGEMENTS 2026'!AF1275)</f>
        <v/>
      </c>
      <c r="I1274" t="str">
        <f>IF(ISBLANK('ENGAGEMENTS 2026'!C1275),"",'ENGAGEMENTS 2026'!H1275)</f>
        <v/>
      </c>
      <c r="J1274" s="72" t="str">
        <f>IF(ISBLANK('ENGAGEMENTS 2026'!C1275),"",IF(AND(OR($E1274="INFRUCTUEUX",$E1274="ANNULE"),$C1274="AOO-M"),'ENGAGEMENTS 2026'!P1275,IF($H1274="EN COURS DE PREENGAGEMENT",'ENGAGEMENTS 2026'!O1275,IF($H1274="PREENGAGE",IF($E1274="ATTRIBUE",'ENGAGEMENTS 2026'!AE1275,'ENGAGEMENTS 2026'!O1275),'ENGAGEMENTS 2026'!AE1275))))</f>
        <v/>
      </c>
      <c r="K1274" s="97" t="str">
        <f>IF(ISBLANK('ENGAGEMENTS 2026'!W1275),"",'ENGAGEMENTS 2026'!W1275)</f>
        <v/>
      </c>
      <c r="L1274" s="73" t="str">
        <f t="shared" ca="1" si="38"/>
        <v/>
      </c>
      <c r="M1274" t="str">
        <f t="shared" si="39"/>
        <v/>
      </c>
      <c r="N1274" t="str">
        <f>IF(ISBLANK('ENGAGEMENTS 2026'!C1275),"",'ENGAGEMENTS 2026'!L1275)</f>
        <v/>
      </c>
      <c r="O1274" t="str">
        <f>IF(ISBLANK('ENGAGEMENTS 2026'!C1275),"",'ENGAGEMENTS 2026'!M1275)</f>
        <v/>
      </c>
      <c r="P1274" t="str">
        <f>IF(ISBLANK('ENGAGEMENTS 2026'!C1275),"",'ENGAGEMENTS 2026'!K1275)</f>
        <v/>
      </c>
      <c r="Q1274" t="str">
        <f>IF($A1274="","",IF(OR($E1274="INFRUCTUEUX",$E1274="ANNULE"),$A1274&amp;"|"&amp;(COUNTIFS($A$2:$A1274,$A1274,$E$2:$E1274,"INFRUCTUEUX")+COUNTIFS($A$2:$A1274,$A1274,$E$2:$E1274,"ANNULE")),""))</f>
        <v/>
      </c>
    </row>
    <row r="1275" spans="1:17" x14ac:dyDescent="0.25">
      <c r="A1275" t="str">
        <f>IF(ISBLANK('ENGAGEMENTS 2026'!C1276),"",IF('ENGAGEMENTS 2026'!C1276="DTSI","DCT",'ENGAGEMENTS 2026'!C1276))</f>
        <v/>
      </c>
      <c r="B1275" t="str">
        <f>IF(ISBLANK('ENGAGEMENTS 2026'!C1276),"",'ENGAGEMENTS 2026'!D1276)</f>
        <v/>
      </c>
      <c r="C1275" t="str">
        <f>IF(ISBLANK('ENGAGEMENTS 2026'!C1276),"",'ENGAGEMENTS 2026'!E1276)</f>
        <v/>
      </c>
      <c r="D1275" t="str">
        <f>IF(ISBLANK('ENGAGEMENTS 2026'!C1276),"",'ENGAGEMENTS 2026'!G1276)</f>
        <v/>
      </c>
      <c r="E1275" t="str">
        <f>IF(ISBLANK('ENGAGEMENTS 2026'!C1276),"",'ENGAGEMENTS 2026'!I1276)</f>
        <v/>
      </c>
      <c r="F1275" t="str">
        <f>IF(ISBLANK('ENGAGEMENTS 2026'!C1276),"",'ENGAGEMENTS 2026'!J1276)</f>
        <v/>
      </c>
      <c r="G1275" t="str">
        <f>IF(ISBLANK('ENGAGEMENTS 2026'!C1276),"",'ENGAGEMENTS 2026'!M1276)</f>
        <v/>
      </c>
      <c r="H1275" t="str">
        <f>IF(ISBLANK('ENGAGEMENTS 2026'!C1276),"",'ENGAGEMENTS 2026'!AF1276)</f>
        <v/>
      </c>
      <c r="I1275" t="str">
        <f>IF(ISBLANK('ENGAGEMENTS 2026'!C1276),"",'ENGAGEMENTS 2026'!H1276)</f>
        <v/>
      </c>
      <c r="J1275" s="72" t="str">
        <f>IF(ISBLANK('ENGAGEMENTS 2026'!C1276),"",IF(AND(OR($E1275="INFRUCTUEUX",$E1275="ANNULE"),$C1275="AOO-M"),'ENGAGEMENTS 2026'!P1276,IF($H1275="EN COURS DE PREENGAGEMENT",'ENGAGEMENTS 2026'!O1276,IF($H1275="PREENGAGE",IF($E1275="ATTRIBUE",'ENGAGEMENTS 2026'!AE1276,'ENGAGEMENTS 2026'!O1276),'ENGAGEMENTS 2026'!AE1276))))</f>
        <v/>
      </c>
      <c r="K1275" s="97" t="str">
        <f>IF(ISBLANK('ENGAGEMENTS 2026'!W1276),"",'ENGAGEMENTS 2026'!W1276)</f>
        <v/>
      </c>
      <c r="L1275" s="73" t="str">
        <f t="shared" ca="1" si="38"/>
        <v/>
      </c>
      <c r="M1275" t="str">
        <f t="shared" si="39"/>
        <v/>
      </c>
      <c r="N1275" t="str">
        <f>IF(ISBLANK('ENGAGEMENTS 2026'!C1276),"",'ENGAGEMENTS 2026'!L1276)</f>
        <v/>
      </c>
      <c r="O1275" t="str">
        <f>IF(ISBLANK('ENGAGEMENTS 2026'!C1276),"",'ENGAGEMENTS 2026'!M1276)</f>
        <v/>
      </c>
      <c r="P1275" t="str">
        <f>IF(ISBLANK('ENGAGEMENTS 2026'!C1276),"",'ENGAGEMENTS 2026'!K1276)</f>
        <v/>
      </c>
      <c r="Q1275" t="str">
        <f>IF($A1275="","",IF(OR($E1275="INFRUCTUEUX",$E1275="ANNULE"),$A1275&amp;"|"&amp;(COUNTIFS($A$2:$A1275,$A1275,$E$2:$E1275,"INFRUCTUEUX")+COUNTIFS($A$2:$A1275,$A1275,$E$2:$E1275,"ANNULE")),""))</f>
        <v/>
      </c>
    </row>
    <row r="1276" spans="1:17" x14ac:dyDescent="0.25">
      <c r="A1276" t="str">
        <f>IF(ISBLANK('ENGAGEMENTS 2026'!C1277),"",IF('ENGAGEMENTS 2026'!C1277="DTSI","DCT",'ENGAGEMENTS 2026'!C1277))</f>
        <v/>
      </c>
      <c r="B1276" t="str">
        <f>IF(ISBLANK('ENGAGEMENTS 2026'!C1277),"",'ENGAGEMENTS 2026'!D1277)</f>
        <v/>
      </c>
      <c r="C1276" t="str">
        <f>IF(ISBLANK('ENGAGEMENTS 2026'!C1277),"",'ENGAGEMENTS 2026'!E1277)</f>
        <v/>
      </c>
      <c r="D1276" t="str">
        <f>IF(ISBLANK('ENGAGEMENTS 2026'!C1277),"",'ENGAGEMENTS 2026'!G1277)</f>
        <v/>
      </c>
      <c r="E1276" t="str">
        <f>IF(ISBLANK('ENGAGEMENTS 2026'!C1277),"",'ENGAGEMENTS 2026'!I1277)</f>
        <v/>
      </c>
      <c r="F1276" t="str">
        <f>IF(ISBLANK('ENGAGEMENTS 2026'!C1277),"",'ENGAGEMENTS 2026'!J1277)</f>
        <v/>
      </c>
      <c r="G1276" t="str">
        <f>IF(ISBLANK('ENGAGEMENTS 2026'!C1277),"",'ENGAGEMENTS 2026'!M1277)</f>
        <v/>
      </c>
      <c r="H1276" t="str">
        <f>IF(ISBLANK('ENGAGEMENTS 2026'!C1277),"",'ENGAGEMENTS 2026'!AF1277)</f>
        <v/>
      </c>
      <c r="I1276" t="str">
        <f>IF(ISBLANK('ENGAGEMENTS 2026'!C1277),"",'ENGAGEMENTS 2026'!H1277)</f>
        <v/>
      </c>
      <c r="J1276" s="72" t="str">
        <f>IF(ISBLANK('ENGAGEMENTS 2026'!C1277),"",IF(AND(OR($E1276="INFRUCTUEUX",$E1276="ANNULE"),$C1276="AOO-M"),'ENGAGEMENTS 2026'!P1277,IF($H1276="EN COURS DE PREENGAGEMENT",'ENGAGEMENTS 2026'!O1277,IF($H1276="PREENGAGE",IF($E1276="ATTRIBUE",'ENGAGEMENTS 2026'!AE1277,'ENGAGEMENTS 2026'!O1277),'ENGAGEMENTS 2026'!AE1277))))</f>
        <v/>
      </c>
      <c r="K1276" s="97" t="str">
        <f>IF(ISBLANK('ENGAGEMENTS 2026'!W1277),"",'ENGAGEMENTS 2026'!W1277)</f>
        <v/>
      </c>
      <c r="L1276" s="73" t="str">
        <f t="shared" ca="1" si="38"/>
        <v/>
      </c>
      <c r="M1276" t="str">
        <f t="shared" si="39"/>
        <v/>
      </c>
      <c r="N1276" t="str">
        <f>IF(ISBLANK('ENGAGEMENTS 2026'!C1277),"",'ENGAGEMENTS 2026'!L1277)</f>
        <v/>
      </c>
      <c r="O1276" t="str">
        <f>IF(ISBLANK('ENGAGEMENTS 2026'!C1277),"",'ENGAGEMENTS 2026'!M1277)</f>
        <v/>
      </c>
      <c r="P1276" t="str">
        <f>IF(ISBLANK('ENGAGEMENTS 2026'!C1277),"",'ENGAGEMENTS 2026'!K1277)</f>
        <v/>
      </c>
      <c r="Q1276" t="str">
        <f>IF($A1276="","",IF(OR($E1276="INFRUCTUEUX",$E1276="ANNULE"),$A1276&amp;"|"&amp;(COUNTIFS($A$2:$A1276,$A1276,$E$2:$E1276,"INFRUCTUEUX")+COUNTIFS($A$2:$A1276,$A1276,$E$2:$E1276,"ANNULE")),""))</f>
        <v/>
      </c>
    </row>
    <row r="1277" spans="1:17" x14ac:dyDescent="0.25">
      <c r="A1277" t="str">
        <f>IF(ISBLANK('ENGAGEMENTS 2026'!C1278),"",IF('ENGAGEMENTS 2026'!C1278="DTSI","DCT",'ENGAGEMENTS 2026'!C1278))</f>
        <v/>
      </c>
      <c r="B1277" t="str">
        <f>IF(ISBLANK('ENGAGEMENTS 2026'!C1278),"",'ENGAGEMENTS 2026'!D1278)</f>
        <v/>
      </c>
      <c r="C1277" t="str">
        <f>IF(ISBLANK('ENGAGEMENTS 2026'!C1278),"",'ENGAGEMENTS 2026'!E1278)</f>
        <v/>
      </c>
      <c r="D1277" t="str">
        <f>IF(ISBLANK('ENGAGEMENTS 2026'!C1278),"",'ENGAGEMENTS 2026'!G1278)</f>
        <v/>
      </c>
      <c r="E1277" t="str">
        <f>IF(ISBLANK('ENGAGEMENTS 2026'!C1278),"",'ENGAGEMENTS 2026'!I1278)</f>
        <v/>
      </c>
      <c r="F1277" t="str">
        <f>IF(ISBLANK('ENGAGEMENTS 2026'!C1278),"",'ENGAGEMENTS 2026'!J1278)</f>
        <v/>
      </c>
      <c r="G1277" t="str">
        <f>IF(ISBLANK('ENGAGEMENTS 2026'!C1278),"",'ENGAGEMENTS 2026'!M1278)</f>
        <v/>
      </c>
      <c r="H1277" t="str">
        <f>IF(ISBLANK('ENGAGEMENTS 2026'!C1278),"",'ENGAGEMENTS 2026'!AF1278)</f>
        <v/>
      </c>
      <c r="I1277" t="str">
        <f>IF(ISBLANK('ENGAGEMENTS 2026'!C1278),"",'ENGAGEMENTS 2026'!H1278)</f>
        <v/>
      </c>
      <c r="J1277" s="72" t="str">
        <f>IF(ISBLANK('ENGAGEMENTS 2026'!C1278),"",IF(AND(OR($E1277="INFRUCTUEUX",$E1277="ANNULE"),$C1277="AOO-M"),'ENGAGEMENTS 2026'!P1278,IF($H1277="EN COURS DE PREENGAGEMENT",'ENGAGEMENTS 2026'!O1278,IF($H1277="PREENGAGE",IF($E1277="ATTRIBUE",'ENGAGEMENTS 2026'!AE1278,'ENGAGEMENTS 2026'!O1278),'ENGAGEMENTS 2026'!AE1278))))</f>
        <v/>
      </c>
      <c r="K1277" s="97" t="str">
        <f>IF(ISBLANK('ENGAGEMENTS 2026'!W1278),"",'ENGAGEMENTS 2026'!W1278)</f>
        <v/>
      </c>
      <c r="L1277" s="73" t="str">
        <f t="shared" ca="1" si="38"/>
        <v/>
      </c>
      <c r="M1277" t="str">
        <f t="shared" si="39"/>
        <v/>
      </c>
      <c r="N1277" t="str">
        <f>IF(ISBLANK('ENGAGEMENTS 2026'!C1278),"",'ENGAGEMENTS 2026'!L1278)</f>
        <v/>
      </c>
      <c r="O1277" t="str">
        <f>IF(ISBLANK('ENGAGEMENTS 2026'!C1278),"",'ENGAGEMENTS 2026'!M1278)</f>
        <v/>
      </c>
      <c r="P1277" t="str">
        <f>IF(ISBLANK('ENGAGEMENTS 2026'!C1278),"",'ENGAGEMENTS 2026'!K1278)</f>
        <v/>
      </c>
      <c r="Q1277" t="str">
        <f>IF($A1277="","",IF(OR($E1277="INFRUCTUEUX",$E1277="ANNULE"),$A1277&amp;"|"&amp;(COUNTIFS($A$2:$A1277,$A1277,$E$2:$E1277,"INFRUCTUEUX")+COUNTIFS($A$2:$A1277,$A1277,$E$2:$E1277,"ANNULE")),""))</f>
        <v/>
      </c>
    </row>
    <row r="1278" spans="1:17" x14ac:dyDescent="0.25">
      <c r="A1278" t="str">
        <f>IF(ISBLANK('ENGAGEMENTS 2026'!C1279),"",IF('ENGAGEMENTS 2026'!C1279="DTSI","DCT",'ENGAGEMENTS 2026'!C1279))</f>
        <v/>
      </c>
      <c r="B1278" t="str">
        <f>IF(ISBLANK('ENGAGEMENTS 2026'!C1279),"",'ENGAGEMENTS 2026'!D1279)</f>
        <v/>
      </c>
      <c r="C1278" t="str">
        <f>IF(ISBLANK('ENGAGEMENTS 2026'!C1279),"",'ENGAGEMENTS 2026'!E1279)</f>
        <v/>
      </c>
      <c r="D1278" t="str">
        <f>IF(ISBLANK('ENGAGEMENTS 2026'!C1279),"",'ENGAGEMENTS 2026'!G1279)</f>
        <v/>
      </c>
      <c r="E1278" t="str">
        <f>IF(ISBLANK('ENGAGEMENTS 2026'!C1279),"",'ENGAGEMENTS 2026'!I1279)</f>
        <v/>
      </c>
      <c r="F1278" t="str">
        <f>IF(ISBLANK('ENGAGEMENTS 2026'!C1279),"",'ENGAGEMENTS 2026'!J1279)</f>
        <v/>
      </c>
      <c r="G1278" t="str">
        <f>IF(ISBLANK('ENGAGEMENTS 2026'!C1279),"",'ENGAGEMENTS 2026'!M1279)</f>
        <v/>
      </c>
      <c r="H1278" t="str">
        <f>IF(ISBLANK('ENGAGEMENTS 2026'!C1279),"",'ENGAGEMENTS 2026'!AF1279)</f>
        <v/>
      </c>
      <c r="I1278" t="str">
        <f>IF(ISBLANK('ENGAGEMENTS 2026'!C1279),"",'ENGAGEMENTS 2026'!H1279)</f>
        <v/>
      </c>
      <c r="J1278" s="72" t="str">
        <f>IF(ISBLANK('ENGAGEMENTS 2026'!C1279),"",IF(AND(OR($E1278="INFRUCTUEUX",$E1278="ANNULE"),$C1278="AOO-M"),'ENGAGEMENTS 2026'!P1279,IF($H1278="EN COURS DE PREENGAGEMENT",'ENGAGEMENTS 2026'!O1279,IF($H1278="PREENGAGE",IF($E1278="ATTRIBUE",'ENGAGEMENTS 2026'!AE1279,'ENGAGEMENTS 2026'!O1279),'ENGAGEMENTS 2026'!AE1279))))</f>
        <v/>
      </c>
      <c r="K1278" s="97" t="str">
        <f>IF(ISBLANK('ENGAGEMENTS 2026'!W1279),"",'ENGAGEMENTS 2026'!W1279)</f>
        <v/>
      </c>
      <c r="L1278" s="73" t="str">
        <f t="shared" ca="1" si="38"/>
        <v/>
      </c>
      <c r="M1278" t="str">
        <f t="shared" si="39"/>
        <v/>
      </c>
      <c r="N1278" t="str">
        <f>IF(ISBLANK('ENGAGEMENTS 2026'!C1279),"",'ENGAGEMENTS 2026'!L1279)</f>
        <v/>
      </c>
      <c r="O1278" t="str">
        <f>IF(ISBLANK('ENGAGEMENTS 2026'!C1279),"",'ENGAGEMENTS 2026'!M1279)</f>
        <v/>
      </c>
      <c r="P1278" t="str">
        <f>IF(ISBLANK('ENGAGEMENTS 2026'!C1279),"",'ENGAGEMENTS 2026'!K1279)</f>
        <v/>
      </c>
      <c r="Q1278" t="str">
        <f>IF($A1278="","",IF(OR($E1278="INFRUCTUEUX",$E1278="ANNULE"),$A1278&amp;"|"&amp;(COUNTIFS($A$2:$A1278,$A1278,$E$2:$E1278,"INFRUCTUEUX")+COUNTIFS($A$2:$A1278,$A1278,$E$2:$E1278,"ANNULE")),""))</f>
        <v/>
      </c>
    </row>
    <row r="1279" spans="1:17" x14ac:dyDescent="0.25">
      <c r="A1279" t="str">
        <f>IF(ISBLANK('ENGAGEMENTS 2026'!C1280),"",IF('ENGAGEMENTS 2026'!C1280="DTSI","DCT",'ENGAGEMENTS 2026'!C1280))</f>
        <v/>
      </c>
      <c r="B1279" t="str">
        <f>IF(ISBLANK('ENGAGEMENTS 2026'!C1280),"",'ENGAGEMENTS 2026'!D1280)</f>
        <v/>
      </c>
      <c r="C1279" t="str">
        <f>IF(ISBLANK('ENGAGEMENTS 2026'!C1280),"",'ENGAGEMENTS 2026'!E1280)</f>
        <v/>
      </c>
      <c r="D1279" t="str">
        <f>IF(ISBLANK('ENGAGEMENTS 2026'!C1280),"",'ENGAGEMENTS 2026'!G1280)</f>
        <v/>
      </c>
      <c r="E1279" t="str">
        <f>IF(ISBLANK('ENGAGEMENTS 2026'!C1280),"",'ENGAGEMENTS 2026'!I1280)</f>
        <v/>
      </c>
      <c r="F1279" t="str">
        <f>IF(ISBLANK('ENGAGEMENTS 2026'!C1280),"",'ENGAGEMENTS 2026'!J1280)</f>
        <v/>
      </c>
      <c r="G1279" t="str">
        <f>IF(ISBLANK('ENGAGEMENTS 2026'!C1280),"",'ENGAGEMENTS 2026'!M1280)</f>
        <v/>
      </c>
      <c r="H1279" t="str">
        <f>IF(ISBLANK('ENGAGEMENTS 2026'!C1280),"",'ENGAGEMENTS 2026'!AF1280)</f>
        <v/>
      </c>
      <c r="I1279" t="str">
        <f>IF(ISBLANK('ENGAGEMENTS 2026'!C1280),"",'ENGAGEMENTS 2026'!H1280)</f>
        <v/>
      </c>
      <c r="J1279" s="72" t="str">
        <f>IF(ISBLANK('ENGAGEMENTS 2026'!C1280),"",IF(AND(OR($E1279="INFRUCTUEUX",$E1279="ANNULE"),$C1279="AOO-M"),'ENGAGEMENTS 2026'!P1280,IF($H1279="EN COURS DE PREENGAGEMENT",'ENGAGEMENTS 2026'!O1280,IF($H1279="PREENGAGE",IF($E1279="ATTRIBUE",'ENGAGEMENTS 2026'!AE1280,'ENGAGEMENTS 2026'!O1280),'ENGAGEMENTS 2026'!AE1280))))</f>
        <v/>
      </c>
      <c r="K1279" s="97" t="str">
        <f>IF(ISBLANK('ENGAGEMENTS 2026'!W1280),"",'ENGAGEMENTS 2026'!W1280)</f>
        <v/>
      </c>
      <c r="L1279" s="73" t="str">
        <f t="shared" ca="1" si="38"/>
        <v/>
      </c>
      <c r="M1279" t="str">
        <f t="shared" si="39"/>
        <v/>
      </c>
      <c r="N1279" t="str">
        <f>IF(ISBLANK('ENGAGEMENTS 2026'!C1280),"",'ENGAGEMENTS 2026'!L1280)</f>
        <v/>
      </c>
      <c r="O1279" t="str">
        <f>IF(ISBLANK('ENGAGEMENTS 2026'!C1280),"",'ENGAGEMENTS 2026'!M1280)</f>
        <v/>
      </c>
      <c r="P1279" t="str">
        <f>IF(ISBLANK('ENGAGEMENTS 2026'!C1280),"",'ENGAGEMENTS 2026'!K1280)</f>
        <v/>
      </c>
      <c r="Q1279" t="str">
        <f>IF($A1279="","",IF(OR($E1279="INFRUCTUEUX",$E1279="ANNULE"),$A1279&amp;"|"&amp;(COUNTIFS($A$2:$A1279,$A1279,$E$2:$E1279,"INFRUCTUEUX")+COUNTIFS($A$2:$A1279,$A1279,$E$2:$E1279,"ANNULE")),""))</f>
        <v/>
      </c>
    </row>
    <row r="1280" spans="1:17" x14ac:dyDescent="0.25">
      <c r="A1280" t="str">
        <f>IF(ISBLANK('ENGAGEMENTS 2026'!C1281),"",IF('ENGAGEMENTS 2026'!C1281="DTSI","DCT",'ENGAGEMENTS 2026'!C1281))</f>
        <v/>
      </c>
      <c r="B1280" t="str">
        <f>IF(ISBLANK('ENGAGEMENTS 2026'!C1281),"",'ENGAGEMENTS 2026'!D1281)</f>
        <v/>
      </c>
      <c r="C1280" t="str">
        <f>IF(ISBLANK('ENGAGEMENTS 2026'!C1281),"",'ENGAGEMENTS 2026'!E1281)</f>
        <v/>
      </c>
      <c r="D1280" t="str">
        <f>IF(ISBLANK('ENGAGEMENTS 2026'!C1281),"",'ENGAGEMENTS 2026'!G1281)</f>
        <v/>
      </c>
      <c r="E1280" t="str">
        <f>IF(ISBLANK('ENGAGEMENTS 2026'!C1281),"",'ENGAGEMENTS 2026'!I1281)</f>
        <v/>
      </c>
      <c r="F1280" t="str">
        <f>IF(ISBLANK('ENGAGEMENTS 2026'!C1281),"",'ENGAGEMENTS 2026'!J1281)</f>
        <v/>
      </c>
      <c r="G1280" t="str">
        <f>IF(ISBLANK('ENGAGEMENTS 2026'!C1281),"",'ENGAGEMENTS 2026'!M1281)</f>
        <v/>
      </c>
      <c r="H1280" t="str">
        <f>IF(ISBLANK('ENGAGEMENTS 2026'!C1281),"",'ENGAGEMENTS 2026'!AF1281)</f>
        <v/>
      </c>
      <c r="I1280" t="str">
        <f>IF(ISBLANK('ENGAGEMENTS 2026'!C1281),"",'ENGAGEMENTS 2026'!H1281)</f>
        <v/>
      </c>
      <c r="J1280" s="72" t="str">
        <f>IF(ISBLANK('ENGAGEMENTS 2026'!C1281),"",IF(AND(OR($E1280="INFRUCTUEUX",$E1280="ANNULE"),$C1280="AOO-M"),'ENGAGEMENTS 2026'!P1281,IF($H1280="EN COURS DE PREENGAGEMENT",'ENGAGEMENTS 2026'!O1281,IF($H1280="PREENGAGE",IF($E1280="ATTRIBUE",'ENGAGEMENTS 2026'!AE1281,'ENGAGEMENTS 2026'!O1281),'ENGAGEMENTS 2026'!AE1281))))</f>
        <v/>
      </c>
      <c r="K1280" s="97" t="str">
        <f>IF(ISBLANK('ENGAGEMENTS 2026'!W1281),"",'ENGAGEMENTS 2026'!W1281)</f>
        <v/>
      </c>
      <c r="L1280" s="73" t="str">
        <f t="shared" ca="1" si="38"/>
        <v/>
      </c>
      <c r="M1280" t="str">
        <f t="shared" si="39"/>
        <v/>
      </c>
      <c r="N1280" t="str">
        <f>IF(ISBLANK('ENGAGEMENTS 2026'!C1281),"",'ENGAGEMENTS 2026'!L1281)</f>
        <v/>
      </c>
      <c r="O1280" t="str">
        <f>IF(ISBLANK('ENGAGEMENTS 2026'!C1281),"",'ENGAGEMENTS 2026'!M1281)</f>
        <v/>
      </c>
      <c r="P1280" t="str">
        <f>IF(ISBLANK('ENGAGEMENTS 2026'!C1281),"",'ENGAGEMENTS 2026'!K1281)</f>
        <v/>
      </c>
      <c r="Q1280" t="str">
        <f>IF($A1280="","",IF(OR($E1280="INFRUCTUEUX",$E1280="ANNULE"),$A1280&amp;"|"&amp;(COUNTIFS($A$2:$A1280,$A1280,$E$2:$E1280,"INFRUCTUEUX")+COUNTIFS($A$2:$A1280,$A1280,$E$2:$E1280,"ANNULE")),""))</f>
        <v/>
      </c>
    </row>
    <row r="1281" spans="1:17" x14ac:dyDescent="0.25">
      <c r="A1281" t="str">
        <f>IF(ISBLANK('ENGAGEMENTS 2026'!C1282),"",IF('ENGAGEMENTS 2026'!C1282="DTSI","DCT",'ENGAGEMENTS 2026'!C1282))</f>
        <v/>
      </c>
      <c r="B1281" t="str">
        <f>IF(ISBLANK('ENGAGEMENTS 2026'!C1282),"",'ENGAGEMENTS 2026'!D1282)</f>
        <v/>
      </c>
      <c r="C1281" t="str">
        <f>IF(ISBLANK('ENGAGEMENTS 2026'!C1282),"",'ENGAGEMENTS 2026'!E1282)</f>
        <v/>
      </c>
      <c r="D1281" t="str">
        <f>IF(ISBLANK('ENGAGEMENTS 2026'!C1282),"",'ENGAGEMENTS 2026'!G1282)</f>
        <v/>
      </c>
      <c r="E1281" t="str">
        <f>IF(ISBLANK('ENGAGEMENTS 2026'!C1282),"",'ENGAGEMENTS 2026'!I1282)</f>
        <v/>
      </c>
      <c r="F1281" t="str">
        <f>IF(ISBLANK('ENGAGEMENTS 2026'!C1282),"",'ENGAGEMENTS 2026'!J1282)</f>
        <v/>
      </c>
      <c r="G1281" t="str">
        <f>IF(ISBLANK('ENGAGEMENTS 2026'!C1282),"",'ENGAGEMENTS 2026'!M1282)</f>
        <v/>
      </c>
      <c r="H1281" t="str">
        <f>IF(ISBLANK('ENGAGEMENTS 2026'!C1282),"",'ENGAGEMENTS 2026'!AF1282)</f>
        <v/>
      </c>
      <c r="I1281" t="str">
        <f>IF(ISBLANK('ENGAGEMENTS 2026'!C1282),"",'ENGAGEMENTS 2026'!H1282)</f>
        <v/>
      </c>
      <c r="J1281" s="72" t="str">
        <f>IF(ISBLANK('ENGAGEMENTS 2026'!C1282),"",IF(AND(OR($E1281="INFRUCTUEUX",$E1281="ANNULE"),$C1281="AOO-M"),'ENGAGEMENTS 2026'!P1282,IF($H1281="EN COURS DE PREENGAGEMENT",'ENGAGEMENTS 2026'!O1282,IF($H1281="PREENGAGE",IF($E1281="ATTRIBUE",'ENGAGEMENTS 2026'!AE1282,'ENGAGEMENTS 2026'!O1282),'ENGAGEMENTS 2026'!AE1282))))</f>
        <v/>
      </c>
      <c r="K1281" s="97" t="str">
        <f>IF(ISBLANK('ENGAGEMENTS 2026'!W1282),"",'ENGAGEMENTS 2026'!W1282)</f>
        <v/>
      </c>
      <c r="L1281" s="73" t="str">
        <f t="shared" ca="1" si="38"/>
        <v/>
      </c>
      <c r="M1281" t="str">
        <f t="shared" si="39"/>
        <v/>
      </c>
      <c r="N1281" t="str">
        <f>IF(ISBLANK('ENGAGEMENTS 2026'!C1282),"",'ENGAGEMENTS 2026'!L1282)</f>
        <v/>
      </c>
      <c r="O1281" t="str">
        <f>IF(ISBLANK('ENGAGEMENTS 2026'!C1282),"",'ENGAGEMENTS 2026'!M1282)</f>
        <v/>
      </c>
      <c r="P1281" t="str">
        <f>IF(ISBLANK('ENGAGEMENTS 2026'!C1282),"",'ENGAGEMENTS 2026'!K1282)</f>
        <v/>
      </c>
      <c r="Q1281" t="str">
        <f>IF($A1281="","",IF(OR($E1281="INFRUCTUEUX",$E1281="ANNULE"),$A1281&amp;"|"&amp;(COUNTIFS($A$2:$A1281,$A1281,$E$2:$E1281,"INFRUCTUEUX")+COUNTIFS($A$2:$A1281,$A1281,$E$2:$E1281,"ANNULE")),""))</f>
        <v/>
      </c>
    </row>
    <row r="1282" spans="1:17" x14ac:dyDescent="0.25">
      <c r="A1282" t="str">
        <f>IF(ISBLANK('ENGAGEMENTS 2026'!C1283),"",IF('ENGAGEMENTS 2026'!C1283="DTSI","DCT",'ENGAGEMENTS 2026'!C1283))</f>
        <v/>
      </c>
      <c r="B1282" t="str">
        <f>IF(ISBLANK('ENGAGEMENTS 2026'!C1283),"",'ENGAGEMENTS 2026'!D1283)</f>
        <v/>
      </c>
      <c r="C1282" t="str">
        <f>IF(ISBLANK('ENGAGEMENTS 2026'!C1283),"",'ENGAGEMENTS 2026'!E1283)</f>
        <v/>
      </c>
      <c r="D1282" t="str">
        <f>IF(ISBLANK('ENGAGEMENTS 2026'!C1283),"",'ENGAGEMENTS 2026'!G1283)</f>
        <v/>
      </c>
      <c r="E1282" t="str">
        <f>IF(ISBLANK('ENGAGEMENTS 2026'!C1283),"",'ENGAGEMENTS 2026'!I1283)</f>
        <v/>
      </c>
      <c r="F1282" t="str">
        <f>IF(ISBLANK('ENGAGEMENTS 2026'!C1283),"",'ENGAGEMENTS 2026'!J1283)</f>
        <v/>
      </c>
      <c r="G1282" t="str">
        <f>IF(ISBLANK('ENGAGEMENTS 2026'!C1283),"",'ENGAGEMENTS 2026'!M1283)</f>
        <v/>
      </c>
      <c r="H1282" t="str">
        <f>IF(ISBLANK('ENGAGEMENTS 2026'!C1283),"",'ENGAGEMENTS 2026'!AF1283)</f>
        <v/>
      </c>
      <c r="I1282" t="str">
        <f>IF(ISBLANK('ENGAGEMENTS 2026'!C1283),"",'ENGAGEMENTS 2026'!H1283)</f>
        <v/>
      </c>
      <c r="J1282" s="72" t="str">
        <f>IF(ISBLANK('ENGAGEMENTS 2026'!C1283),"",IF(AND(OR($E1282="INFRUCTUEUX",$E1282="ANNULE"),$C1282="AOO-M"),'ENGAGEMENTS 2026'!P1283,IF($H1282="EN COURS DE PREENGAGEMENT",'ENGAGEMENTS 2026'!O1283,IF($H1282="PREENGAGE",IF($E1282="ATTRIBUE",'ENGAGEMENTS 2026'!AE1283,'ENGAGEMENTS 2026'!O1283),'ENGAGEMENTS 2026'!AE1283))))</f>
        <v/>
      </c>
      <c r="K1282" s="97" t="str">
        <f>IF(ISBLANK('ENGAGEMENTS 2026'!W1283),"",'ENGAGEMENTS 2026'!W1283)</f>
        <v/>
      </c>
      <c r="L1282" s="73" t="str">
        <f t="shared" ref="L1282:L1345" ca="1" si="40">IF($K1282="","",TODAY()-$K1282)</f>
        <v/>
      </c>
      <c r="M1282" t="str">
        <f t="shared" ref="M1282:M1345" si="41">IF($A1282="","",IF($H1282="ENGAGE","Engagé",IF(AND($H1282="NON ENGAGE",OR($I1282="INFRUCTUEUX",$I1282="ANNULE")),"Clôturé sans suite","En cours")))</f>
        <v/>
      </c>
      <c r="N1282" t="str">
        <f>IF(ISBLANK('ENGAGEMENTS 2026'!C1283),"",'ENGAGEMENTS 2026'!L1283)</f>
        <v/>
      </c>
      <c r="O1282" t="str">
        <f>IF(ISBLANK('ENGAGEMENTS 2026'!C1283),"",'ENGAGEMENTS 2026'!M1283)</f>
        <v/>
      </c>
      <c r="P1282" t="str">
        <f>IF(ISBLANK('ENGAGEMENTS 2026'!C1283),"",'ENGAGEMENTS 2026'!K1283)</f>
        <v/>
      </c>
      <c r="Q1282" t="str">
        <f>IF($A1282="","",IF(OR($E1282="INFRUCTUEUX",$E1282="ANNULE"),$A1282&amp;"|"&amp;(COUNTIFS($A$2:$A1282,$A1282,$E$2:$E1282,"INFRUCTUEUX")+COUNTIFS($A$2:$A1282,$A1282,$E$2:$E1282,"ANNULE")),""))</f>
        <v/>
      </c>
    </row>
    <row r="1283" spans="1:17" x14ac:dyDescent="0.25">
      <c r="A1283" t="str">
        <f>IF(ISBLANK('ENGAGEMENTS 2026'!C1284),"",IF('ENGAGEMENTS 2026'!C1284="DTSI","DCT",'ENGAGEMENTS 2026'!C1284))</f>
        <v/>
      </c>
      <c r="B1283" t="str">
        <f>IF(ISBLANK('ENGAGEMENTS 2026'!C1284),"",'ENGAGEMENTS 2026'!D1284)</f>
        <v/>
      </c>
      <c r="C1283" t="str">
        <f>IF(ISBLANK('ENGAGEMENTS 2026'!C1284),"",'ENGAGEMENTS 2026'!E1284)</f>
        <v/>
      </c>
      <c r="D1283" t="str">
        <f>IF(ISBLANK('ENGAGEMENTS 2026'!C1284),"",'ENGAGEMENTS 2026'!G1284)</f>
        <v/>
      </c>
      <c r="E1283" t="str">
        <f>IF(ISBLANK('ENGAGEMENTS 2026'!C1284),"",'ENGAGEMENTS 2026'!I1284)</f>
        <v/>
      </c>
      <c r="F1283" t="str">
        <f>IF(ISBLANK('ENGAGEMENTS 2026'!C1284),"",'ENGAGEMENTS 2026'!J1284)</f>
        <v/>
      </c>
      <c r="G1283" t="str">
        <f>IF(ISBLANK('ENGAGEMENTS 2026'!C1284),"",'ENGAGEMENTS 2026'!M1284)</f>
        <v/>
      </c>
      <c r="H1283" t="str">
        <f>IF(ISBLANK('ENGAGEMENTS 2026'!C1284),"",'ENGAGEMENTS 2026'!AF1284)</f>
        <v/>
      </c>
      <c r="I1283" t="str">
        <f>IF(ISBLANK('ENGAGEMENTS 2026'!C1284),"",'ENGAGEMENTS 2026'!H1284)</f>
        <v/>
      </c>
      <c r="J1283" s="72" t="str">
        <f>IF(ISBLANK('ENGAGEMENTS 2026'!C1284),"",IF(AND(OR($E1283="INFRUCTUEUX",$E1283="ANNULE"),$C1283="AOO-M"),'ENGAGEMENTS 2026'!P1284,IF($H1283="EN COURS DE PREENGAGEMENT",'ENGAGEMENTS 2026'!O1284,IF($H1283="PREENGAGE",IF($E1283="ATTRIBUE",'ENGAGEMENTS 2026'!AE1284,'ENGAGEMENTS 2026'!O1284),'ENGAGEMENTS 2026'!AE1284))))</f>
        <v/>
      </c>
      <c r="K1283" s="97" t="str">
        <f>IF(ISBLANK('ENGAGEMENTS 2026'!W1284),"",'ENGAGEMENTS 2026'!W1284)</f>
        <v/>
      </c>
      <c r="L1283" s="73" t="str">
        <f t="shared" ca="1" si="40"/>
        <v/>
      </c>
      <c r="M1283" t="str">
        <f t="shared" si="41"/>
        <v/>
      </c>
      <c r="N1283" t="str">
        <f>IF(ISBLANK('ENGAGEMENTS 2026'!C1284),"",'ENGAGEMENTS 2026'!L1284)</f>
        <v/>
      </c>
      <c r="O1283" t="str">
        <f>IF(ISBLANK('ENGAGEMENTS 2026'!C1284),"",'ENGAGEMENTS 2026'!M1284)</f>
        <v/>
      </c>
      <c r="P1283" t="str">
        <f>IF(ISBLANK('ENGAGEMENTS 2026'!C1284),"",'ENGAGEMENTS 2026'!K1284)</f>
        <v/>
      </c>
      <c r="Q1283" t="str">
        <f>IF($A1283="","",IF(OR($E1283="INFRUCTUEUX",$E1283="ANNULE"),$A1283&amp;"|"&amp;(COUNTIFS($A$2:$A1283,$A1283,$E$2:$E1283,"INFRUCTUEUX")+COUNTIFS($A$2:$A1283,$A1283,$E$2:$E1283,"ANNULE")),""))</f>
        <v/>
      </c>
    </row>
    <row r="1284" spans="1:17" x14ac:dyDescent="0.25">
      <c r="A1284" t="str">
        <f>IF(ISBLANK('ENGAGEMENTS 2026'!C1285),"",IF('ENGAGEMENTS 2026'!C1285="DTSI","DCT",'ENGAGEMENTS 2026'!C1285))</f>
        <v/>
      </c>
      <c r="B1284" t="str">
        <f>IF(ISBLANK('ENGAGEMENTS 2026'!C1285),"",'ENGAGEMENTS 2026'!D1285)</f>
        <v/>
      </c>
      <c r="C1284" t="str">
        <f>IF(ISBLANK('ENGAGEMENTS 2026'!C1285),"",'ENGAGEMENTS 2026'!E1285)</f>
        <v/>
      </c>
      <c r="D1284" t="str">
        <f>IF(ISBLANK('ENGAGEMENTS 2026'!C1285),"",'ENGAGEMENTS 2026'!G1285)</f>
        <v/>
      </c>
      <c r="E1284" t="str">
        <f>IF(ISBLANK('ENGAGEMENTS 2026'!C1285),"",'ENGAGEMENTS 2026'!I1285)</f>
        <v/>
      </c>
      <c r="F1284" t="str">
        <f>IF(ISBLANK('ENGAGEMENTS 2026'!C1285),"",'ENGAGEMENTS 2026'!J1285)</f>
        <v/>
      </c>
      <c r="G1284" t="str">
        <f>IF(ISBLANK('ENGAGEMENTS 2026'!C1285),"",'ENGAGEMENTS 2026'!M1285)</f>
        <v/>
      </c>
      <c r="H1284" t="str">
        <f>IF(ISBLANK('ENGAGEMENTS 2026'!C1285),"",'ENGAGEMENTS 2026'!AF1285)</f>
        <v/>
      </c>
      <c r="I1284" t="str">
        <f>IF(ISBLANK('ENGAGEMENTS 2026'!C1285),"",'ENGAGEMENTS 2026'!H1285)</f>
        <v/>
      </c>
      <c r="J1284" s="72" t="str">
        <f>IF(ISBLANK('ENGAGEMENTS 2026'!C1285),"",IF(AND(OR($E1284="INFRUCTUEUX",$E1284="ANNULE"),$C1284="AOO-M"),'ENGAGEMENTS 2026'!P1285,IF($H1284="EN COURS DE PREENGAGEMENT",'ENGAGEMENTS 2026'!O1285,IF($H1284="PREENGAGE",IF($E1284="ATTRIBUE",'ENGAGEMENTS 2026'!AE1285,'ENGAGEMENTS 2026'!O1285),'ENGAGEMENTS 2026'!AE1285))))</f>
        <v/>
      </c>
      <c r="K1284" s="97" t="str">
        <f>IF(ISBLANK('ENGAGEMENTS 2026'!W1285),"",'ENGAGEMENTS 2026'!W1285)</f>
        <v/>
      </c>
      <c r="L1284" s="73" t="str">
        <f t="shared" ca="1" si="40"/>
        <v/>
      </c>
      <c r="M1284" t="str">
        <f t="shared" si="41"/>
        <v/>
      </c>
      <c r="N1284" t="str">
        <f>IF(ISBLANK('ENGAGEMENTS 2026'!C1285),"",'ENGAGEMENTS 2026'!L1285)</f>
        <v/>
      </c>
      <c r="O1284" t="str">
        <f>IF(ISBLANK('ENGAGEMENTS 2026'!C1285),"",'ENGAGEMENTS 2026'!M1285)</f>
        <v/>
      </c>
      <c r="P1284" t="str">
        <f>IF(ISBLANK('ENGAGEMENTS 2026'!C1285),"",'ENGAGEMENTS 2026'!K1285)</f>
        <v/>
      </c>
      <c r="Q1284" t="str">
        <f>IF($A1284="","",IF(OR($E1284="INFRUCTUEUX",$E1284="ANNULE"),$A1284&amp;"|"&amp;(COUNTIFS($A$2:$A1284,$A1284,$E$2:$E1284,"INFRUCTUEUX")+COUNTIFS($A$2:$A1284,$A1284,$E$2:$E1284,"ANNULE")),""))</f>
        <v/>
      </c>
    </row>
    <row r="1285" spans="1:17" x14ac:dyDescent="0.25">
      <c r="A1285" t="str">
        <f>IF(ISBLANK('ENGAGEMENTS 2026'!C1286),"",IF('ENGAGEMENTS 2026'!C1286="DTSI","DCT",'ENGAGEMENTS 2026'!C1286))</f>
        <v/>
      </c>
      <c r="B1285" t="str">
        <f>IF(ISBLANK('ENGAGEMENTS 2026'!C1286),"",'ENGAGEMENTS 2026'!D1286)</f>
        <v/>
      </c>
      <c r="C1285" t="str">
        <f>IF(ISBLANK('ENGAGEMENTS 2026'!C1286),"",'ENGAGEMENTS 2026'!E1286)</f>
        <v/>
      </c>
      <c r="D1285" t="str">
        <f>IF(ISBLANK('ENGAGEMENTS 2026'!C1286),"",'ENGAGEMENTS 2026'!G1286)</f>
        <v/>
      </c>
      <c r="E1285" t="str">
        <f>IF(ISBLANK('ENGAGEMENTS 2026'!C1286),"",'ENGAGEMENTS 2026'!I1286)</f>
        <v/>
      </c>
      <c r="F1285" t="str">
        <f>IF(ISBLANK('ENGAGEMENTS 2026'!C1286),"",'ENGAGEMENTS 2026'!J1286)</f>
        <v/>
      </c>
      <c r="G1285" t="str">
        <f>IF(ISBLANK('ENGAGEMENTS 2026'!C1286),"",'ENGAGEMENTS 2026'!M1286)</f>
        <v/>
      </c>
      <c r="H1285" t="str">
        <f>IF(ISBLANK('ENGAGEMENTS 2026'!C1286),"",'ENGAGEMENTS 2026'!AF1286)</f>
        <v/>
      </c>
      <c r="I1285" t="str">
        <f>IF(ISBLANK('ENGAGEMENTS 2026'!C1286),"",'ENGAGEMENTS 2026'!H1286)</f>
        <v/>
      </c>
      <c r="J1285" s="72" t="str">
        <f>IF(ISBLANK('ENGAGEMENTS 2026'!C1286),"",IF(AND(OR($E1285="INFRUCTUEUX",$E1285="ANNULE"),$C1285="AOO-M"),'ENGAGEMENTS 2026'!P1286,IF($H1285="EN COURS DE PREENGAGEMENT",'ENGAGEMENTS 2026'!O1286,IF($H1285="PREENGAGE",IF($E1285="ATTRIBUE",'ENGAGEMENTS 2026'!AE1286,'ENGAGEMENTS 2026'!O1286),'ENGAGEMENTS 2026'!AE1286))))</f>
        <v/>
      </c>
      <c r="K1285" s="97" t="str">
        <f>IF(ISBLANK('ENGAGEMENTS 2026'!W1286),"",'ENGAGEMENTS 2026'!W1286)</f>
        <v/>
      </c>
      <c r="L1285" s="73" t="str">
        <f t="shared" ca="1" si="40"/>
        <v/>
      </c>
      <c r="M1285" t="str">
        <f t="shared" si="41"/>
        <v/>
      </c>
      <c r="N1285" t="str">
        <f>IF(ISBLANK('ENGAGEMENTS 2026'!C1286),"",'ENGAGEMENTS 2026'!L1286)</f>
        <v/>
      </c>
      <c r="O1285" t="str">
        <f>IF(ISBLANK('ENGAGEMENTS 2026'!C1286),"",'ENGAGEMENTS 2026'!M1286)</f>
        <v/>
      </c>
      <c r="P1285" t="str">
        <f>IF(ISBLANK('ENGAGEMENTS 2026'!C1286),"",'ENGAGEMENTS 2026'!K1286)</f>
        <v/>
      </c>
      <c r="Q1285" t="str">
        <f>IF($A1285="","",IF(OR($E1285="INFRUCTUEUX",$E1285="ANNULE"),$A1285&amp;"|"&amp;(COUNTIFS($A$2:$A1285,$A1285,$E$2:$E1285,"INFRUCTUEUX")+COUNTIFS($A$2:$A1285,$A1285,$E$2:$E1285,"ANNULE")),""))</f>
        <v/>
      </c>
    </row>
    <row r="1286" spans="1:17" x14ac:dyDescent="0.25">
      <c r="A1286" t="str">
        <f>IF(ISBLANK('ENGAGEMENTS 2026'!C1287),"",IF('ENGAGEMENTS 2026'!C1287="DTSI","DCT",'ENGAGEMENTS 2026'!C1287))</f>
        <v/>
      </c>
      <c r="B1286" t="str">
        <f>IF(ISBLANK('ENGAGEMENTS 2026'!C1287),"",'ENGAGEMENTS 2026'!D1287)</f>
        <v/>
      </c>
      <c r="C1286" t="str">
        <f>IF(ISBLANK('ENGAGEMENTS 2026'!C1287),"",'ENGAGEMENTS 2026'!E1287)</f>
        <v/>
      </c>
      <c r="D1286" t="str">
        <f>IF(ISBLANK('ENGAGEMENTS 2026'!C1287),"",'ENGAGEMENTS 2026'!G1287)</f>
        <v/>
      </c>
      <c r="E1286" t="str">
        <f>IF(ISBLANK('ENGAGEMENTS 2026'!C1287),"",'ENGAGEMENTS 2026'!I1287)</f>
        <v/>
      </c>
      <c r="F1286" t="str">
        <f>IF(ISBLANK('ENGAGEMENTS 2026'!C1287),"",'ENGAGEMENTS 2026'!J1287)</f>
        <v/>
      </c>
      <c r="G1286" t="str">
        <f>IF(ISBLANK('ENGAGEMENTS 2026'!C1287),"",'ENGAGEMENTS 2026'!M1287)</f>
        <v/>
      </c>
      <c r="H1286" t="str">
        <f>IF(ISBLANK('ENGAGEMENTS 2026'!C1287),"",'ENGAGEMENTS 2026'!AF1287)</f>
        <v/>
      </c>
      <c r="I1286" t="str">
        <f>IF(ISBLANK('ENGAGEMENTS 2026'!C1287),"",'ENGAGEMENTS 2026'!H1287)</f>
        <v/>
      </c>
      <c r="J1286" s="72" t="str">
        <f>IF(ISBLANK('ENGAGEMENTS 2026'!C1287),"",IF(AND(OR($E1286="INFRUCTUEUX",$E1286="ANNULE"),$C1286="AOO-M"),'ENGAGEMENTS 2026'!P1287,IF($H1286="EN COURS DE PREENGAGEMENT",'ENGAGEMENTS 2026'!O1287,IF($H1286="PREENGAGE",IF($E1286="ATTRIBUE",'ENGAGEMENTS 2026'!AE1287,'ENGAGEMENTS 2026'!O1287),'ENGAGEMENTS 2026'!AE1287))))</f>
        <v/>
      </c>
      <c r="K1286" s="97" t="str">
        <f>IF(ISBLANK('ENGAGEMENTS 2026'!W1287),"",'ENGAGEMENTS 2026'!W1287)</f>
        <v/>
      </c>
      <c r="L1286" s="73" t="str">
        <f t="shared" ca="1" si="40"/>
        <v/>
      </c>
      <c r="M1286" t="str">
        <f t="shared" si="41"/>
        <v/>
      </c>
      <c r="N1286" t="str">
        <f>IF(ISBLANK('ENGAGEMENTS 2026'!C1287),"",'ENGAGEMENTS 2026'!L1287)</f>
        <v/>
      </c>
      <c r="O1286" t="str">
        <f>IF(ISBLANK('ENGAGEMENTS 2026'!C1287),"",'ENGAGEMENTS 2026'!M1287)</f>
        <v/>
      </c>
      <c r="P1286" t="str">
        <f>IF(ISBLANK('ENGAGEMENTS 2026'!C1287),"",'ENGAGEMENTS 2026'!K1287)</f>
        <v/>
      </c>
      <c r="Q1286" t="str">
        <f>IF($A1286="","",IF(OR($E1286="INFRUCTUEUX",$E1286="ANNULE"),$A1286&amp;"|"&amp;(COUNTIFS($A$2:$A1286,$A1286,$E$2:$E1286,"INFRUCTUEUX")+COUNTIFS($A$2:$A1286,$A1286,$E$2:$E1286,"ANNULE")),""))</f>
        <v/>
      </c>
    </row>
    <row r="1287" spans="1:17" x14ac:dyDescent="0.25">
      <c r="A1287" t="str">
        <f>IF(ISBLANK('ENGAGEMENTS 2026'!C1288),"",IF('ENGAGEMENTS 2026'!C1288="DTSI","DCT",'ENGAGEMENTS 2026'!C1288))</f>
        <v/>
      </c>
      <c r="B1287" t="str">
        <f>IF(ISBLANK('ENGAGEMENTS 2026'!C1288),"",'ENGAGEMENTS 2026'!D1288)</f>
        <v/>
      </c>
      <c r="C1287" t="str">
        <f>IF(ISBLANK('ENGAGEMENTS 2026'!C1288),"",'ENGAGEMENTS 2026'!E1288)</f>
        <v/>
      </c>
      <c r="D1287" t="str">
        <f>IF(ISBLANK('ENGAGEMENTS 2026'!C1288),"",'ENGAGEMENTS 2026'!G1288)</f>
        <v/>
      </c>
      <c r="E1287" t="str">
        <f>IF(ISBLANK('ENGAGEMENTS 2026'!C1288),"",'ENGAGEMENTS 2026'!I1288)</f>
        <v/>
      </c>
      <c r="F1287" t="str">
        <f>IF(ISBLANK('ENGAGEMENTS 2026'!C1288),"",'ENGAGEMENTS 2026'!J1288)</f>
        <v/>
      </c>
      <c r="G1287" t="str">
        <f>IF(ISBLANK('ENGAGEMENTS 2026'!C1288),"",'ENGAGEMENTS 2026'!M1288)</f>
        <v/>
      </c>
      <c r="H1287" t="str">
        <f>IF(ISBLANK('ENGAGEMENTS 2026'!C1288),"",'ENGAGEMENTS 2026'!AF1288)</f>
        <v/>
      </c>
      <c r="I1287" t="str">
        <f>IF(ISBLANK('ENGAGEMENTS 2026'!C1288),"",'ENGAGEMENTS 2026'!H1288)</f>
        <v/>
      </c>
      <c r="J1287" s="72" t="str">
        <f>IF(ISBLANK('ENGAGEMENTS 2026'!C1288),"",IF(AND(OR($E1287="INFRUCTUEUX",$E1287="ANNULE"),$C1287="AOO-M"),'ENGAGEMENTS 2026'!P1288,IF($H1287="EN COURS DE PREENGAGEMENT",'ENGAGEMENTS 2026'!O1288,IF($H1287="PREENGAGE",IF($E1287="ATTRIBUE",'ENGAGEMENTS 2026'!AE1288,'ENGAGEMENTS 2026'!O1288),'ENGAGEMENTS 2026'!AE1288))))</f>
        <v/>
      </c>
      <c r="K1287" s="97" t="str">
        <f>IF(ISBLANK('ENGAGEMENTS 2026'!W1288),"",'ENGAGEMENTS 2026'!W1288)</f>
        <v/>
      </c>
      <c r="L1287" s="73" t="str">
        <f t="shared" ca="1" si="40"/>
        <v/>
      </c>
      <c r="M1287" t="str">
        <f t="shared" si="41"/>
        <v/>
      </c>
      <c r="N1287" t="str">
        <f>IF(ISBLANK('ENGAGEMENTS 2026'!C1288),"",'ENGAGEMENTS 2026'!L1288)</f>
        <v/>
      </c>
      <c r="O1287" t="str">
        <f>IF(ISBLANK('ENGAGEMENTS 2026'!C1288),"",'ENGAGEMENTS 2026'!M1288)</f>
        <v/>
      </c>
      <c r="P1287" t="str">
        <f>IF(ISBLANK('ENGAGEMENTS 2026'!C1288),"",'ENGAGEMENTS 2026'!K1288)</f>
        <v/>
      </c>
      <c r="Q1287" t="str">
        <f>IF($A1287="","",IF(OR($E1287="INFRUCTUEUX",$E1287="ANNULE"),$A1287&amp;"|"&amp;(COUNTIFS($A$2:$A1287,$A1287,$E$2:$E1287,"INFRUCTUEUX")+COUNTIFS($A$2:$A1287,$A1287,$E$2:$E1287,"ANNULE")),""))</f>
        <v/>
      </c>
    </row>
    <row r="1288" spans="1:17" x14ac:dyDescent="0.25">
      <c r="A1288" t="str">
        <f>IF(ISBLANK('ENGAGEMENTS 2026'!C1289),"",IF('ENGAGEMENTS 2026'!C1289="DTSI","DCT",'ENGAGEMENTS 2026'!C1289))</f>
        <v/>
      </c>
      <c r="B1288" t="str">
        <f>IF(ISBLANK('ENGAGEMENTS 2026'!C1289),"",'ENGAGEMENTS 2026'!D1289)</f>
        <v/>
      </c>
      <c r="C1288" t="str">
        <f>IF(ISBLANK('ENGAGEMENTS 2026'!C1289),"",'ENGAGEMENTS 2026'!E1289)</f>
        <v/>
      </c>
      <c r="D1288" t="str">
        <f>IF(ISBLANK('ENGAGEMENTS 2026'!C1289),"",'ENGAGEMENTS 2026'!G1289)</f>
        <v/>
      </c>
      <c r="E1288" t="str">
        <f>IF(ISBLANK('ENGAGEMENTS 2026'!C1289),"",'ENGAGEMENTS 2026'!I1289)</f>
        <v/>
      </c>
      <c r="F1288" t="str">
        <f>IF(ISBLANK('ENGAGEMENTS 2026'!C1289),"",'ENGAGEMENTS 2026'!J1289)</f>
        <v/>
      </c>
      <c r="G1288" t="str">
        <f>IF(ISBLANK('ENGAGEMENTS 2026'!C1289),"",'ENGAGEMENTS 2026'!M1289)</f>
        <v/>
      </c>
      <c r="H1288" t="str">
        <f>IF(ISBLANK('ENGAGEMENTS 2026'!C1289),"",'ENGAGEMENTS 2026'!AF1289)</f>
        <v/>
      </c>
      <c r="I1288" t="str">
        <f>IF(ISBLANK('ENGAGEMENTS 2026'!C1289),"",'ENGAGEMENTS 2026'!H1289)</f>
        <v/>
      </c>
      <c r="J1288" s="72" t="str">
        <f>IF(ISBLANK('ENGAGEMENTS 2026'!C1289),"",IF(AND(OR($E1288="INFRUCTUEUX",$E1288="ANNULE"),$C1288="AOO-M"),'ENGAGEMENTS 2026'!P1289,IF($H1288="EN COURS DE PREENGAGEMENT",'ENGAGEMENTS 2026'!O1289,IF($H1288="PREENGAGE",IF($E1288="ATTRIBUE",'ENGAGEMENTS 2026'!AE1289,'ENGAGEMENTS 2026'!O1289),'ENGAGEMENTS 2026'!AE1289))))</f>
        <v/>
      </c>
      <c r="K1288" s="97" t="str">
        <f>IF(ISBLANK('ENGAGEMENTS 2026'!W1289),"",'ENGAGEMENTS 2026'!W1289)</f>
        <v/>
      </c>
      <c r="L1288" s="73" t="str">
        <f t="shared" ca="1" si="40"/>
        <v/>
      </c>
      <c r="M1288" t="str">
        <f t="shared" si="41"/>
        <v/>
      </c>
      <c r="N1288" t="str">
        <f>IF(ISBLANK('ENGAGEMENTS 2026'!C1289),"",'ENGAGEMENTS 2026'!L1289)</f>
        <v/>
      </c>
      <c r="O1288" t="str">
        <f>IF(ISBLANK('ENGAGEMENTS 2026'!C1289),"",'ENGAGEMENTS 2026'!M1289)</f>
        <v/>
      </c>
      <c r="P1288" t="str">
        <f>IF(ISBLANK('ENGAGEMENTS 2026'!C1289),"",'ENGAGEMENTS 2026'!K1289)</f>
        <v/>
      </c>
      <c r="Q1288" t="str">
        <f>IF($A1288="","",IF(OR($E1288="INFRUCTUEUX",$E1288="ANNULE"),$A1288&amp;"|"&amp;(COUNTIFS($A$2:$A1288,$A1288,$E$2:$E1288,"INFRUCTUEUX")+COUNTIFS($A$2:$A1288,$A1288,$E$2:$E1288,"ANNULE")),""))</f>
        <v/>
      </c>
    </row>
    <row r="1289" spans="1:17" x14ac:dyDescent="0.25">
      <c r="A1289" t="str">
        <f>IF(ISBLANK('ENGAGEMENTS 2026'!C1290),"",IF('ENGAGEMENTS 2026'!C1290="DTSI","DCT",'ENGAGEMENTS 2026'!C1290))</f>
        <v/>
      </c>
      <c r="B1289" t="str">
        <f>IF(ISBLANK('ENGAGEMENTS 2026'!C1290),"",'ENGAGEMENTS 2026'!D1290)</f>
        <v/>
      </c>
      <c r="C1289" t="str">
        <f>IF(ISBLANK('ENGAGEMENTS 2026'!C1290),"",'ENGAGEMENTS 2026'!E1290)</f>
        <v/>
      </c>
      <c r="D1289" t="str">
        <f>IF(ISBLANK('ENGAGEMENTS 2026'!C1290),"",'ENGAGEMENTS 2026'!G1290)</f>
        <v/>
      </c>
      <c r="E1289" t="str">
        <f>IF(ISBLANK('ENGAGEMENTS 2026'!C1290),"",'ENGAGEMENTS 2026'!I1290)</f>
        <v/>
      </c>
      <c r="F1289" t="str">
        <f>IF(ISBLANK('ENGAGEMENTS 2026'!C1290),"",'ENGAGEMENTS 2026'!J1290)</f>
        <v/>
      </c>
      <c r="G1289" t="str">
        <f>IF(ISBLANK('ENGAGEMENTS 2026'!C1290),"",'ENGAGEMENTS 2026'!M1290)</f>
        <v/>
      </c>
      <c r="H1289" t="str">
        <f>IF(ISBLANK('ENGAGEMENTS 2026'!C1290),"",'ENGAGEMENTS 2026'!AF1290)</f>
        <v/>
      </c>
      <c r="I1289" t="str">
        <f>IF(ISBLANK('ENGAGEMENTS 2026'!C1290),"",'ENGAGEMENTS 2026'!H1290)</f>
        <v/>
      </c>
      <c r="J1289" s="72" t="str">
        <f>IF(ISBLANK('ENGAGEMENTS 2026'!C1290),"",IF(AND(OR($E1289="INFRUCTUEUX",$E1289="ANNULE"),$C1289="AOO-M"),'ENGAGEMENTS 2026'!P1290,IF($H1289="EN COURS DE PREENGAGEMENT",'ENGAGEMENTS 2026'!O1290,IF($H1289="PREENGAGE",IF($E1289="ATTRIBUE",'ENGAGEMENTS 2026'!AE1290,'ENGAGEMENTS 2026'!O1290),'ENGAGEMENTS 2026'!AE1290))))</f>
        <v/>
      </c>
      <c r="K1289" s="97" t="str">
        <f>IF(ISBLANK('ENGAGEMENTS 2026'!W1290),"",'ENGAGEMENTS 2026'!W1290)</f>
        <v/>
      </c>
      <c r="L1289" s="73" t="str">
        <f t="shared" ca="1" si="40"/>
        <v/>
      </c>
      <c r="M1289" t="str">
        <f t="shared" si="41"/>
        <v/>
      </c>
      <c r="N1289" t="str">
        <f>IF(ISBLANK('ENGAGEMENTS 2026'!C1290),"",'ENGAGEMENTS 2026'!L1290)</f>
        <v/>
      </c>
      <c r="O1289" t="str">
        <f>IF(ISBLANK('ENGAGEMENTS 2026'!C1290),"",'ENGAGEMENTS 2026'!M1290)</f>
        <v/>
      </c>
      <c r="P1289" t="str">
        <f>IF(ISBLANK('ENGAGEMENTS 2026'!C1290),"",'ENGAGEMENTS 2026'!K1290)</f>
        <v/>
      </c>
      <c r="Q1289" t="str">
        <f>IF($A1289="","",IF(OR($E1289="INFRUCTUEUX",$E1289="ANNULE"),$A1289&amp;"|"&amp;(COUNTIFS($A$2:$A1289,$A1289,$E$2:$E1289,"INFRUCTUEUX")+COUNTIFS($A$2:$A1289,$A1289,$E$2:$E1289,"ANNULE")),""))</f>
        <v/>
      </c>
    </row>
    <row r="1290" spans="1:17" x14ac:dyDescent="0.25">
      <c r="A1290" t="str">
        <f>IF(ISBLANK('ENGAGEMENTS 2026'!C1291),"",IF('ENGAGEMENTS 2026'!C1291="DTSI","DCT",'ENGAGEMENTS 2026'!C1291))</f>
        <v/>
      </c>
      <c r="B1290" t="str">
        <f>IF(ISBLANK('ENGAGEMENTS 2026'!C1291),"",'ENGAGEMENTS 2026'!D1291)</f>
        <v/>
      </c>
      <c r="C1290" t="str">
        <f>IF(ISBLANK('ENGAGEMENTS 2026'!C1291),"",'ENGAGEMENTS 2026'!E1291)</f>
        <v/>
      </c>
      <c r="D1290" t="str">
        <f>IF(ISBLANK('ENGAGEMENTS 2026'!C1291),"",'ENGAGEMENTS 2026'!G1291)</f>
        <v/>
      </c>
      <c r="E1290" t="str">
        <f>IF(ISBLANK('ENGAGEMENTS 2026'!C1291),"",'ENGAGEMENTS 2026'!I1291)</f>
        <v/>
      </c>
      <c r="F1290" t="str">
        <f>IF(ISBLANK('ENGAGEMENTS 2026'!C1291),"",'ENGAGEMENTS 2026'!J1291)</f>
        <v/>
      </c>
      <c r="G1290" t="str">
        <f>IF(ISBLANK('ENGAGEMENTS 2026'!C1291),"",'ENGAGEMENTS 2026'!M1291)</f>
        <v/>
      </c>
      <c r="H1290" t="str">
        <f>IF(ISBLANK('ENGAGEMENTS 2026'!C1291),"",'ENGAGEMENTS 2026'!AF1291)</f>
        <v/>
      </c>
      <c r="I1290" t="str">
        <f>IF(ISBLANK('ENGAGEMENTS 2026'!C1291),"",'ENGAGEMENTS 2026'!H1291)</f>
        <v/>
      </c>
      <c r="J1290" s="72" t="str">
        <f>IF(ISBLANK('ENGAGEMENTS 2026'!C1291),"",IF(AND(OR($E1290="INFRUCTUEUX",$E1290="ANNULE"),$C1290="AOO-M"),'ENGAGEMENTS 2026'!P1291,IF($H1290="EN COURS DE PREENGAGEMENT",'ENGAGEMENTS 2026'!O1291,IF($H1290="PREENGAGE",IF($E1290="ATTRIBUE",'ENGAGEMENTS 2026'!AE1291,'ENGAGEMENTS 2026'!O1291),'ENGAGEMENTS 2026'!AE1291))))</f>
        <v/>
      </c>
      <c r="K1290" s="97" t="str">
        <f>IF(ISBLANK('ENGAGEMENTS 2026'!W1291),"",'ENGAGEMENTS 2026'!W1291)</f>
        <v/>
      </c>
      <c r="L1290" s="73" t="str">
        <f t="shared" ca="1" si="40"/>
        <v/>
      </c>
      <c r="M1290" t="str">
        <f t="shared" si="41"/>
        <v/>
      </c>
      <c r="N1290" t="str">
        <f>IF(ISBLANK('ENGAGEMENTS 2026'!C1291),"",'ENGAGEMENTS 2026'!L1291)</f>
        <v/>
      </c>
      <c r="O1290" t="str">
        <f>IF(ISBLANK('ENGAGEMENTS 2026'!C1291),"",'ENGAGEMENTS 2026'!M1291)</f>
        <v/>
      </c>
      <c r="P1290" t="str">
        <f>IF(ISBLANK('ENGAGEMENTS 2026'!C1291),"",'ENGAGEMENTS 2026'!K1291)</f>
        <v/>
      </c>
      <c r="Q1290" t="str">
        <f>IF($A1290="","",IF(OR($E1290="INFRUCTUEUX",$E1290="ANNULE"),$A1290&amp;"|"&amp;(COUNTIFS($A$2:$A1290,$A1290,$E$2:$E1290,"INFRUCTUEUX")+COUNTIFS($A$2:$A1290,$A1290,$E$2:$E1290,"ANNULE")),""))</f>
        <v/>
      </c>
    </row>
    <row r="1291" spans="1:17" x14ac:dyDescent="0.25">
      <c r="A1291" t="str">
        <f>IF(ISBLANK('ENGAGEMENTS 2026'!C1292),"",IF('ENGAGEMENTS 2026'!C1292="DTSI","DCT",'ENGAGEMENTS 2026'!C1292))</f>
        <v/>
      </c>
      <c r="B1291" t="str">
        <f>IF(ISBLANK('ENGAGEMENTS 2026'!C1292),"",'ENGAGEMENTS 2026'!D1292)</f>
        <v/>
      </c>
      <c r="C1291" t="str">
        <f>IF(ISBLANK('ENGAGEMENTS 2026'!C1292),"",'ENGAGEMENTS 2026'!E1292)</f>
        <v/>
      </c>
      <c r="D1291" t="str">
        <f>IF(ISBLANK('ENGAGEMENTS 2026'!C1292),"",'ENGAGEMENTS 2026'!G1292)</f>
        <v/>
      </c>
      <c r="E1291" t="str">
        <f>IF(ISBLANK('ENGAGEMENTS 2026'!C1292),"",'ENGAGEMENTS 2026'!I1292)</f>
        <v/>
      </c>
      <c r="F1291" t="str">
        <f>IF(ISBLANK('ENGAGEMENTS 2026'!C1292),"",'ENGAGEMENTS 2026'!J1292)</f>
        <v/>
      </c>
      <c r="G1291" t="str">
        <f>IF(ISBLANK('ENGAGEMENTS 2026'!C1292),"",'ENGAGEMENTS 2026'!M1292)</f>
        <v/>
      </c>
      <c r="H1291" t="str">
        <f>IF(ISBLANK('ENGAGEMENTS 2026'!C1292),"",'ENGAGEMENTS 2026'!AF1292)</f>
        <v/>
      </c>
      <c r="I1291" t="str">
        <f>IF(ISBLANK('ENGAGEMENTS 2026'!C1292),"",'ENGAGEMENTS 2026'!H1292)</f>
        <v/>
      </c>
      <c r="J1291" s="72" t="str">
        <f>IF(ISBLANK('ENGAGEMENTS 2026'!C1292),"",IF(AND(OR($E1291="INFRUCTUEUX",$E1291="ANNULE"),$C1291="AOO-M"),'ENGAGEMENTS 2026'!P1292,IF($H1291="EN COURS DE PREENGAGEMENT",'ENGAGEMENTS 2026'!O1292,IF($H1291="PREENGAGE",IF($E1291="ATTRIBUE",'ENGAGEMENTS 2026'!AE1292,'ENGAGEMENTS 2026'!O1292),'ENGAGEMENTS 2026'!AE1292))))</f>
        <v/>
      </c>
      <c r="K1291" s="97" t="str">
        <f>IF(ISBLANK('ENGAGEMENTS 2026'!W1292),"",'ENGAGEMENTS 2026'!W1292)</f>
        <v/>
      </c>
      <c r="L1291" s="73" t="str">
        <f t="shared" ca="1" si="40"/>
        <v/>
      </c>
      <c r="M1291" t="str">
        <f t="shared" si="41"/>
        <v/>
      </c>
      <c r="N1291" t="str">
        <f>IF(ISBLANK('ENGAGEMENTS 2026'!C1292),"",'ENGAGEMENTS 2026'!L1292)</f>
        <v/>
      </c>
      <c r="O1291" t="str">
        <f>IF(ISBLANK('ENGAGEMENTS 2026'!C1292),"",'ENGAGEMENTS 2026'!M1292)</f>
        <v/>
      </c>
      <c r="P1291" t="str">
        <f>IF(ISBLANK('ENGAGEMENTS 2026'!C1292),"",'ENGAGEMENTS 2026'!K1292)</f>
        <v/>
      </c>
      <c r="Q1291" t="str">
        <f>IF($A1291="","",IF(OR($E1291="INFRUCTUEUX",$E1291="ANNULE"),$A1291&amp;"|"&amp;(COUNTIFS($A$2:$A1291,$A1291,$E$2:$E1291,"INFRUCTUEUX")+COUNTIFS($A$2:$A1291,$A1291,$E$2:$E1291,"ANNULE")),""))</f>
        <v/>
      </c>
    </row>
    <row r="1292" spans="1:17" x14ac:dyDescent="0.25">
      <c r="A1292" t="str">
        <f>IF(ISBLANK('ENGAGEMENTS 2026'!C1293),"",IF('ENGAGEMENTS 2026'!C1293="DTSI","DCT",'ENGAGEMENTS 2026'!C1293))</f>
        <v/>
      </c>
      <c r="B1292" t="str">
        <f>IF(ISBLANK('ENGAGEMENTS 2026'!C1293),"",'ENGAGEMENTS 2026'!D1293)</f>
        <v/>
      </c>
      <c r="C1292" t="str">
        <f>IF(ISBLANK('ENGAGEMENTS 2026'!C1293),"",'ENGAGEMENTS 2026'!E1293)</f>
        <v/>
      </c>
      <c r="D1292" t="str">
        <f>IF(ISBLANK('ENGAGEMENTS 2026'!C1293),"",'ENGAGEMENTS 2026'!G1293)</f>
        <v/>
      </c>
      <c r="E1292" t="str">
        <f>IF(ISBLANK('ENGAGEMENTS 2026'!C1293),"",'ENGAGEMENTS 2026'!I1293)</f>
        <v/>
      </c>
      <c r="F1292" t="str">
        <f>IF(ISBLANK('ENGAGEMENTS 2026'!C1293),"",'ENGAGEMENTS 2026'!J1293)</f>
        <v/>
      </c>
      <c r="G1292" t="str">
        <f>IF(ISBLANK('ENGAGEMENTS 2026'!C1293),"",'ENGAGEMENTS 2026'!M1293)</f>
        <v/>
      </c>
      <c r="H1292" t="str">
        <f>IF(ISBLANK('ENGAGEMENTS 2026'!C1293),"",'ENGAGEMENTS 2026'!AF1293)</f>
        <v/>
      </c>
      <c r="I1292" t="str">
        <f>IF(ISBLANK('ENGAGEMENTS 2026'!C1293),"",'ENGAGEMENTS 2026'!H1293)</f>
        <v/>
      </c>
      <c r="J1292" s="72" t="str">
        <f>IF(ISBLANK('ENGAGEMENTS 2026'!C1293),"",IF(AND(OR($E1292="INFRUCTUEUX",$E1292="ANNULE"),$C1292="AOO-M"),'ENGAGEMENTS 2026'!P1293,IF($H1292="EN COURS DE PREENGAGEMENT",'ENGAGEMENTS 2026'!O1293,IF($H1292="PREENGAGE",IF($E1292="ATTRIBUE",'ENGAGEMENTS 2026'!AE1293,'ENGAGEMENTS 2026'!O1293),'ENGAGEMENTS 2026'!AE1293))))</f>
        <v/>
      </c>
      <c r="K1292" s="97" t="str">
        <f>IF(ISBLANK('ENGAGEMENTS 2026'!W1293),"",'ENGAGEMENTS 2026'!W1293)</f>
        <v/>
      </c>
      <c r="L1292" s="73" t="str">
        <f t="shared" ca="1" si="40"/>
        <v/>
      </c>
      <c r="M1292" t="str">
        <f t="shared" si="41"/>
        <v/>
      </c>
      <c r="N1292" t="str">
        <f>IF(ISBLANK('ENGAGEMENTS 2026'!C1293),"",'ENGAGEMENTS 2026'!L1293)</f>
        <v/>
      </c>
      <c r="O1292" t="str">
        <f>IF(ISBLANK('ENGAGEMENTS 2026'!C1293),"",'ENGAGEMENTS 2026'!M1293)</f>
        <v/>
      </c>
      <c r="P1292" t="str">
        <f>IF(ISBLANK('ENGAGEMENTS 2026'!C1293),"",'ENGAGEMENTS 2026'!K1293)</f>
        <v/>
      </c>
      <c r="Q1292" t="str">
        <f>IF($A1292="","",IF(OR($E1292="INFRUCTUEUX",$E1292="ANNULE"),$A1292&amp;"|"&amp;(COUNTIFS($A$2:$A1292,$A1292,$E$2:$E1292,"INFRUCTUEUX")+COUNTIFS($A$2:$A1292,$A1292,$E$2:$E1292,"ANNULE")),""))</f>
        <v/>
      </c>
    </row>
    <row r="1293" spans="1:17" x14ac:dyDescent="0.25">
      <c r="A1293" t="str">
        <f>IF(ISBLANK('ENGAGEMENTS 2026'!C1294),"",IF('ENGAGEMENTS 2026'!C1294="DTSI","DCT",'ENGAGEMENTS 2026'!C1294))</f>
        <v/>
      </c>
      <c r="B1293" t="str">
        <f>IF(ISBLANK('ENGAGEMENTS 2026'!C1294),"",'ENGAGEMENTS 2026'!D1294)</f>
        <v/>
      </c>
      <c r="C1293" t="str">
        <f>IF(ISBLANK('ENGAGEMENTS 2026'!C1294),"",'ENGAGEMENTS 2026'!E1294)</f>
        <v/>
      </c>
      <c r="D1293" t="str">
        <f>IF(ISBLANK('ENGAGEMENTS 2026'!C1294),"",'ENGAGEMENTS 2026'!G1294)</f>
        <v/>
      </c>
      <c r="E1293" t="str">
        <f>IF(ISBLANK('ENGAGEMENTS 2026'!C1294),"",'ENGAGEMENTS 2026'!I1294)</f>
        <v/>
      </c>
      <c r="F1293" t="str">
        <f>IF(ISBLANK('ENGAGEMENTS 2026'!C1294),"",'ENGAGEMENTS 2026'!J1294)</f>
        <v/>
      </c>
      <c r="G1293" t="str">
        <f>IF(ISBLANK('ENGAGEMENTS 2026'!C1294),"",'ENGAGEMENTS 2026'!M1294)</f>
        <v/>
      </c>
      <c r="H1293" t="str">
        <f>IF(ISBLANK('ENGAGEMENTS 2026'!C1294),"",'ENGAGEMENTS 2026'!AF1294)</f>
        <v/>
      </c>
      <c r="I1293" t="str">
        <f>IF(ISBLANK('ENGAGEMENTS 2026'!C1294),"",'ENGAGEMENTS 2026'!H1294)</f>
        <v/>
      </c>
      <c r="J1293" s="72" t="str">
        <f>IF(ISBLANK('ENGAGEMENTS 2026'!C1294),"",IF(AND(OR($E1293="INFRUCTUEUX",$E1293="ANNULE"),$C1293="AOO-M"),'ENGAGEMENTS 2026'!P1294,IF($H1293="EN COURS DE PREENGAGEMENT",'ENGAGEMENTS 2026'!O1294,IF($H1293="PREENGAGE",IF($E1293="ATTRIBUE",'ENGAGEMENTS 2026'!AE1294,'ENGAGEMENTS 2026'!O1294),'ENGAGEMENTS 2026'!AE1294))))</f>
        <v/>
      </c>
      <c r="K1293" s="97" t="str">
        <f>IF(ISBLANK('ENGAGEMENTS 2026'!W1294),"",'ENGAGEMENTS 2026'!W1294)</f>
        <v/>
      </c>
      <c r="L1293" s="73" t="str">
        <f t="shared" ca="1" si="40"/>
        <v/>
      </c>
      <c r="M1293" t="str">
        <f t="shared" si="41"/>
        <v/>
      </c>
      <c r="N1293" t="str">
        <f>IF(ISBLANK('ENGAGEMENTS 2026'!C1294),"",'ENGAGEMENTS 2026'!L1294)</f>
        <v/>
      </c>
      <c r="O1293" t="str">
        <f>IF(ISBLANK('ENGAGEMENTS 2026'!C1294),"",'ENGAGEMENTS 2026'!M1294)</f>
        <v/>
      </c>
      <c r="P1293" t="str">
        <f>IF(ISBLANK('ENGAGEMENTS 2026'!C1294),"",'ENGAGEMENTS 2026'!K1294)</f>
        <v/>
      </c>
      <c r="Q1293" t="str">
        <f>IF($A1293="","",IF(OR($E1293="INFRUCTUEUX",$E1293="ANNULE"),$A1293&amp;"|"&amp;(COUNTIFS($A$2:$A1293,$A1293,$E$2:$E1293,"INFRUCTUEUX")+COUNTIFS($A$2:$A1293,$A1293,$E$2:$E1293,"ANNULE")),""))</f>
        <v/>
      </c>
    </row>
    <row r="1294" spans="1:17" x14ac:dyDescent="0.25">
      <c r="A1294" t="str">
        <f>IF(ISBLANK('ENGAGEMENTS 2026'!C1295),"",IF('ENGAGEMENTS 2026'!C1295="DTSI","DCT",'ENGAGEMENTS 2026'!C1295))</f>
        <v/>
      </c>
      <c r="B1294" t="str">
        <f>IF(ISBLANK('ENGAGEMENTS 2026'!C1295),"",'ENGAGEMENTS 2026'!D1295)</f>
        <v/>
      </c>
      <c r="C1294" t="str">
        <f>IF(ISBLANK('ENGAGEMENTS 2026'!C1295),"",'ENGAGEMENTS 2026'!E1295)</f>
        <v/>
      </c>
      <c r="D1294" t="str">
        <f>IF(ISBLANK('ENGAGEMENTS 2026'!C1295),"",'ENGAGEMENTS 2026'!G1295)</f>
        <v/>
      </c>
      <c r="E1294" t="str">
        <f>IF(ISBLANK('ENGAGEMENTS 2026'!C1295),"",'ENGAGEMENTS 2026'!I1295)</f>
        <v/>
      </c>
      <c r="F1294" t="str">
        <f>IF(ISBLANK('ENGAGEMENTS 2026'!C1295),"",'ENGAGEMENTS 2026'!J1295)</f>
        <v/>
      </c>
      <c r="G1294" t="str">
        <f>IF(ISBLANK('ENGAGEMENTS 2026'!C1295),"",'ENGAGEMENTS 2026'!M1295)</f>
        <v/>
      </c>
      <c r="H1294" t="str">
        <f>IF(ISBLANK('ENGAGEMENTS 2026'!C1295),"",'ENGAGEMENTS 2026'!AF1295)</f>
        <v/>
      </c>
      <c r="I1294" t="str">
        <f>IF(ISBLANK('ENGAGEMENTS 2026'!C1295),"",'ENGAGEMENTS 2026'!H1295)</f>
        <v/>
      </c>
      <c r="J1294" s="72" t="str">
        <f>IF(ISBLANK('ENGAGEMENTS 2026'!C1295),"",IF(AND(OR($E1294="INFRUCTUEUX",$E1294="ANNULE"),$C1294="AOO-M"),'ENGAGEMENTS 2026'!P1295,IF($H1294="EN COURS DE PREENGAGEMENT",'ENGAGEMENTS 2026'!O1295,IF($H1294="PREENGAGE",IF($E1294="ATTRIBUE",'ENGAGEMENTS 2026'!AE1295,'ENGAGEMENTS 2026'!O1295),'ENGAGEMENTS 2026'!AE1295))))</f>
        <v/>
      </c>
      <c r="K1294" s="97" t="str">
        <f>IF(ISBLANK('ENGAGEMENTS 2026'!W1295),"",'ENGAGEMENTS 2026'!W1295)</f>
        <v/>
      </c>
      <c r="L1294" s="73" t="str">
        <f t="shared" ca="1" si="40"/>
        <v/>
      </c>
      <c r="M1294" t="str">
        <f t="shared" si="41"/>
        <v/>
      </c>
      <c r="N1294" t="str">
        <f>IF(ISBLANK('ENGAGEMENTS 2026'!C1295),"",'ENGAGEMENTS 2026'!L1295)</f>
        <v/>
      </c>
      <c r="O1294" t="str">
        <f>IF(ISBLANK('ENGAGEMENTS 2026'!C1295),"",'ENGAGEMENTS 2026'!M1295)</f>
        <v/>
      </c>
      <c r="P1294" t="str">
        <f>IF(ISBLANK('ENGAGEMENTS 2026'!C1295),"",'ENGAGEMENTS 2026'!K1295)</f>
        <v/>
      </c>
      <c r="Q1294" t="str">
        <f>IF($A1294="","",IF(OR($E1294="INFRUCTUEUX",$E1294="ANNULE"),$A1294&amp;"|"&amp;(COUNTIFS($A$2:$A1294,$A1294,$E$2:$E1294,"INFRUCTUEUX")+COUNTIFS($A$2:$A1294,$A1294,$E$2:$E1294,"ANNULE")),""))</f>
        <v/>
      </c>
    </row>
    <row r="1295" spans="1:17" x14ac:dyDescent="0.25">
      <c r="A1295" t="str">
        <f>IF(ISBLANK('ENGAGEMENTS 2026'!C1296),"",IF('ENGAGEMENTS 2026'!C1296="DTSI","DCT",'ENGAGEMENTS 2026'!C1296))</f>
        <v/>
      </c>
      <c r="B1295" t="str">
        <f>IF(ISBLANK('ENGAGEMENTS 2026'!C1296),"",'ENGAGEMENTS 2026'!D1296)</f>
        <v/>
      </c>
      <c r="C1295" t="str">
        <f>IF(ISBLANK('ENGAGEMENTS 2026'!C1296),"",'ENGAGEMENTS 2026'!E1296)</f>
        <v/>
      </c>
      <c r="D1295" t="str">
        <f>IF(ISBLANK('ENGAGEMENTS 2026'!C1296),"",'ENGAGEMENTS 2026'!G1296)</f>
        <v/>
      </c>
      <c r="E1295" t="str">
        <f>IF(ISBLANK('ENGAGEMENTS 2026'!C1296),"",'ENGAGEMENTS 2026'!I1296)</f>
        <v/>
      </c>
      <c r="F1295" t="str">
        <f>IF(ISBLANK('ENGAGEMENTS 2026'!C1296),"",'ENGAGEMENTS 2026'!J1296)</f>
        <v/>
      </c>
      <c r="G1295" t="str">
        <f>IF(ISBLANK('ENGAGEMENTS 2026'!C1296),"",'ENGAGEMENTS 2026'!M1296)</f>
        <v/>
      </c>
      <c r="H1295" t="str">
        <f>IF(ISBLANK('ENGAGEMENTS 2026'!C1296),"",'ENGAGEMENTS 2026'!AF1296)</f>
        <v/>
      </c>
      <c r="I1295" t="str">
        <f>IF(ISBLANK('ENGAGEMENTS 2026'!C1296),"",'ENGAGEMENTS 2026'!H1296)</f>
        <v/>
      </c>
      <c r="J1295" s="72" t="str">
        <f>IF(ISBLANK('ENGAGEMENTS 2026'!C1296),"",IF(AND(OR($E1295="INFRUCTUEUX",$E1295="ANNULE"),$C1295="AOO-M"),'ENGAGEMENTS 2026'!P1296,IF($H1295="EN COURS DE PREENGAGEMENT",'ENGAGEMENTS 2026'!O1296,IF($H1295="PREENGAGE",IF($E1295="ATTRIBUE",'ENGAGEMENTS 2026'!AE1296,'ENGAGEMENTS 2026'!O1296),'ENGAGEMENTS 2026'!AE1296))))</f>
        <v/>
      </c>
      <c r="K1295" s="97" t="str">
        <f>IF(ISBLANK('ENGAGEMENTS 2026'!W1296),"",'ENGAGEMENTS 2026'!W1296)</f>
        <v/>
      </c>
      <c r="L1295" s="73" t="str">
        <f t="shared" ca="1" si="40"/>
        <v/>
      </c>
      <c r="M1295" t="str">
        <f t="shared" si="41"/>
        <v/>
      </c>
      <c r="N1295" t="str">
        <f>IF(ISBLANK('ENGAGEMENTS 2026'!C1296),"",'ENGAGEMENTS 2026'!L1296)</f>
        <v/>
      </c>
      <c r="O1295" t="str">
        <f>IF(ISBLANK('ENGAGEMENTS 2026'!C1296),"",'ENGAGEMENTS 2026'!M1296)</f>
        <v/>
      </c>
      <c r="P1295" t="str">
        <f>IF(ISBLANK('ENGAGEMENTS 2026'!C1296),"",'ENGAGEMENTS 2026'!K1296)</f>
        <v/>
      </c>
      <c r="Q1295" t="str">
        <f>IF($A1295="","",IF(OR($E1295="INFRUCTUEUX",$E1295="ANNULE"),$A1295&amp;"|"&amp;(COUNTIFS($A$2:$A1295,$A1295,$E$2:$E1295,"INFRUCTUEUX")+COUNTIFS($A$2:$A1295,$A1295,$E$2:$E1295,"ANNULE")),""))</f>
        <v/>
      </c>
    </row>
    <row r="1296" spans="1:17" x14ac:dyDescent="0.25">
      <c r="A1296" t="str">
        <f>IF(ISBLANK('ENGAGEMENTS 2026'!C1297),"",IF('ENGAGEMENTS 2026'!C1297="DTSI","DCT",'ENGAGEMENTS 2026'!C1297))</f>
        <v/>
      </c>
      <c r="B1296" t="str">
        <f>IF(ISBLANK('ENGAGEMENTS 2026'!C1297),"",'ENGAGEMENTS 2026'!D1297)</f>
        <v/>
      </c>
      <c r="C1296" t="str">
        <f>IF(ISBLANK('ENGAGEMENTS 2026'!C1297),"",'ENGAGEMENTS 2026'!E1297)</f>
        <v/>
      </c>
      <c r="D1296" t="str">
        <f>IF(ISBLANK('ENGAGEMENTS 2026'!C1297),"",'ENGAGEMENTS 2026'!G1297)</f>
        <v/>
      </c>
      <c r="E1296" t="str">
        <f>IF(ISBLANK('ENGAGEMENTS 2026'!C1297),"",'ENGAGEMENTS 2026'!I1297)</f>
        <v/>
      </c>
      <c r="F1296" t="str">
        <f>IF(ISBLANK('ENGAGEMENTS 2026'!C1297),"",'ENGAGEMENTS 2026'!J1297)</f>
        <v/>
      </c>
      <c r="G1296" t="str">
        <f>IF(ISBLANK('ENGAGEMENTS 2026'!C1297),"",'ENGAGEMENTS 2026'!M1297)</f>
        <v/>
      </c>
      <c r="H1296" t="str">
        <f>IF(ISBLANK('ENGAGEMENTS 2026'!C1297),"",'ENGAGEMENTS 2026'!AF1297)</f>
        <v/>
      </c>
      <c r="I1296" t="str">
        <f>IF(ISBLANK('ENGAGEMENTS 2026'!C1297),"",'ENGAGEMENTS 2026'!H1297)</f>
        <v/>
      </c>
      <c r="J1296" s="72" t="str">
        <f>IF(ISBLANK('ENGAGEMENTS 2026'!C1297),"",IF(AND(OR($E1296="INFRUCTUEUX",$E1296="ANNULE"),$C1296="AOO-M"),'ENGAGEMENTS 2026'!P1297,IF($H1296="EN COURS DE PREENGAGEMENT",'ENGAGEMENTS 2026'!O1297,IF($H1296="PREENGAGE",IF($E1296="ATTRIBUE",'ENGAGEMENTS 2026'!AE1297,'ENGAGEMENTS 2026'!O1297),'ENGAGEMENTS 2026'!AE1297))))</f>
        <v/>
      </c>
      <c r="K1296" s="97" t="str">
        <f>IF(ISBLANK('ENGAGEMENTS 2026'!W1297),"",'ENGAGEMENTS 2026'!W1297)</f>
        <v/>
      </c>
      <c r="L1296" s="73" t="str">
        <f t="shared" ca="1" si="40"/>
        <v/>
      </c>
      <c r="M1296" t="str">
        <f t="shared" si="41"/>
        <v/>
      </c>
      <c r="N1296" t="str">
        <f>IF(ISBLANK('ENGAGEMENTS 2026'!C1297),"",'ENGAGEMENTS 2026'!L1297)</f>
        <v/>
      </c>
      <c r="O1296" t="str">
        <f>IF(ISBLANK('ENGAGEMENTS 2026'!C1297),"",'ENGAGEMENTS 2026'!M1297)</f>
        <v/>
      </c>
      <c r="P1296" t="str">
        <f>IF(ISBLANK('ENGAGEMENTS 2026'!C1297),"",'ENGAGEMENTS 2026'!K1297)</f>
        <v/>
      </c>
      <c r="Q1296" t="str">
        <f>IF($A1296="","",IF(OR($E1296="INFRUCTUEUX",$E1296="ANNULE"),$A1296&amp;"|"&amp;(COUNTIFS($A$2:$A1296,$A1296,$E$2:$E1296,"INFRUCTUEUX")+COUNTIFS($A$2:$A1296,$A1296,$E$2:$E1296,"ANNULE")),""))</f>
        <v/>
      </c>
    </row>
    <row r="1297" spans="1:17" x14ac:dyDescent="0.25">
      <c r="A1297" t="str">
        <f>IF(ISBLANK('ENGAGEMENTS 2026'!C1298),"",IF('ENGAGEMENTS 2026'!C1298="DTSI","DCT",'ENGAGEMENTS 2026'!C1298))</f>
        <v/>
      </c>
      <c r="B1297" t="str">
        <f>IF(ISBLANK('ENGAGEMENTS 2026'!C1298),"",'ENGAGEMENTS 2026'!D1298)</f>
        <v/>
      </c>
      <c r="C1297" t="str">
        <f>IF(ISBLANK('ENGAGEMENTS 2026'!C1298),"",'ENGAGEMENTS 2026'!E1298)</f>
        <v/>
      </c>
      <c r="D1297" t="str">
        <f>IF(ISBLANK('ENGAGEMENTS 2026'!C1298),"",'ENGAGEMENTS 2026'!G1298)</f>
        <v/>
      </c>
      <c r="E1297" t="str">
        <f>IF(ISBLANK('ENGAGEMENTS 2026'!C1298),"",'ENGAGEMENTS 2026'!I1298)</f>
        <v/>
      </c>
      <c r="F1297" t="str">
        <f>IF(ISBLANK('ENGAGEMENTS 2026'!C1298),"",'ENGAGEMENTS 2026'!J1298)</f>
        <v/>
      </c>
      <c r="G1297" t="str">
        <f>IF(ISBLANK('ENGAGEMENTS 2026'!C1298),"",'ENGAGEMENTS 2026'!M1298)</f>
        <v/>
      </c>
      <c r="H1297" t="str">
        <f>IF(ISBLANK('ENGAGEMENTS 2026'!C1298),"",'ENGAGEMENTS 2026'!AF1298)</f>
        <v/>
      </c>
      <c r="I1297" t="str">
        <f>IF(ISBLANK('ENGAGEMENTS 2026'!C1298),"",'ENGAGEMENTS 2026'!H1298)</f>
        <v/>
      </c>
      <c r="J1297" s="72" t="str">
        <f>IF(ISBLANK('ENGAGEMENTS 2026'!C1298),"",IF(AND(OR($E1297="INFRUCTUEUX",$E1297="ANNULE"),$C1297="AOO-M"),'ENGAGEMENTS 2026'!P1298,IF($H1297="EN COURS DE PREENGAGEMENT",'ENGAGEMENTS 2026'!O1298,IF($H1297="PREENGAGE",IF($E1297="ATTRIBUE",'ENGAGEMENTS 2026'!AE1298,'ENGAGEMENTS 2026'!O1298),'ENGAGEMENTS 2026'!AE1298))))</f>
        <v/>
      </c>
      <c r="K1297" s="97" t="str">
        <f>IF(ISBLANK('ENGAGEMENTS 2026'!W1298),"",'ENGAGEMENTS 2026'!W1298)</f>
        <v/>
      </c>
      <c r="L1297" s="73" t="str">
        <f t="shared" ca="1" si="40"/>
        <v/>
      </c>
      <c r="M1297" t="str">
        <f t="shared" si="41"/>
        <v/>
      </c>
      <c r="N1297" t="str">
        <f>IF(ISBLANK('ENGAGEMENTS 2026'!C1298),"",'ENGAGEMENTS 2026'!L1298)</f>
        <v/>
      </c>
      <c r="O1297" t="str">
        <f>IF(ISBLANK('ENGAGEMENTS 2026'!C1298),"",'ENGAGEMENTS 2026'!M1298)</f>
        <v/>
      </c>
      <c r="P1297" t="str">
        <f>IF(ISBLANK('ENGAGEMENTS 2026'!C1298),"",'ENGAGEMENTS 2026'!K1298)</f>
        <v/>
      </c>
      <c r="Q1297" t="str">
        <f>IF($A1297="","",IF(OR($E1297="INFRUCTUEUX",$E1297="ANNULE"),$A1297&amp;"|"&amp;(COUNTIFS($A$2:$A1297,$A1297,$E$2:$E1297,"INFRUCTUEUX")+COUNTIFS($A$2:$A1297,$A1297,$E$2:$E1297,"ANNULE")),""))</f>
        <v/>
      </c>
    </row>
    <row r="1298" spans="1:17" x14ac:dyDescent="0.25">
      <c r="A1298" t="str">
        <f>IF(ISBLANK('ENGAGEMENTS 2026'!C1299),"",IF('ENGAGEMENTS 2026'!C1299="DTSI","DCT",'ENGAGEMENTS 2026'!C1299))</f>
        <v/>
      </c>
      <c r="B1298" t="str">
        <f>IF(ISBLANK('ENGAGEMENTS 2026'!C1299),"",'ENGAGEMENTS 2026'!D1299)</f>
        <v/>
      </c>
      <c r="C1298" t="str">
        <f>IF(ISBLANK('ENGAGEMENTS 2026'!C1299),"",'ENGAGEMENTS 2026'!E1299)</f>
        <v/>
      </c>
      <c r="D1298" t="str">
        <f>IF(ISBLANK('ENGAGEMENTS 2026'!C1299),"",'ENGAGEMENTS 2026'!G1299)</f>
        <v/>
      </c>
      <c r="E1298" t="str">
        <f>IF(ISBLANK('ENGAGEMENTS 2026'!C1299),"",'ENGAGEMENTS 2026'!I1299)</f>
        <v/>
      </c>
      <c r="F1298" t="str">
        <f>IF(ISBLANK('ENGAGEMENTS 2026'!C1299),"",'ENGAGEMENTS 2026'!J1299)</f>
        <v/>
      </c>
      <c r="G1298" t="str">
        <f>IF(ISBLANK('ENGAGEMENTS 2026'!C1299),"",'ENGAGEMENTS 2026'!M1299)</f>
        <v/>
      </c>
      <c r="H1298" t="str">
        <f>IF(ISBLANK('ENGAGEMENTS 2026'!C1299),"",'ENGAGEMENTS 2026'!AF1299)</f>
        <v/>
      </c>
      <c r="I1298" t="str">
        <f>IF(ISBLANK('ENGAGEMENTS 2026'!C1299),"",'ENGAGEMENTS 2026'!H1299)</f>
        <v/>
      </c>
      <c r="J1298" s="72" t="str">
        <f>IF(ISBLANK('ENGAGEMENTS 2026'!C1299),"",IF(AND(OR($E1298="INFRUCTUEUX",$E1298="ANNULE"),$C1298="AOO-M"),'ENGAGEMENTS 2026'!P1299,IF($H1298="EN COURS DE PREENGAGEMENT",'ENGAGEMENTS 2026'!O1299,IF($H1298="PREENGAGE",IF($E1298="ATTRIBUE",'ENGAGEMENTS 2026'!AE1299,'ENGAGEMENTS 2026'!O1299),'ENGAGEMENTS 2026'!AE1299))))</f>
        <v/>
      </c>
      <c r="K1298" s="97" t="str">
        <f>IF(ISBLANK('ENGAGEMENTS 2026'!W1299),"",'ENGAGEMENTS 2026'!W1299)</f>
        <v/>
      </c>
      <c r="L1298" s="73" t="str">
        <f t="shared" ca="1" si="40"/>
        <v/>
      </c>
      <c r="M1298" t="str">
        <f t="shared" si="41"/>
        <v/>
      </c>
      <c r="N1298" t="str">
        <f>IF(ISBLANK('ENGAGEMENTS 2026'!C1299),"",'ENGAGEMENTS 2026'!L1299)</f>
        <v/>
      </c>
      <c r="O1298" t="str">
        <f>IF(ISBLANK('ENGAGEMENTS 2026'!C1299),"",'ENGAGEMENTS 2026'!M1299)</f>
        <v/>
      </c>
      <c r="P1298" t="str">
        <f>IF(ISBLANK('ENGAGEMENTS 2026'!C1299),"",'ENGAGEMENTS 2026'!K1299)</f>
        <v/>
      </c>
      <c r="Q1298" t="str">
        <f>IF($A1298="","",IF(OR($E1298="INFRUCTUEUX",$E1298="ANNULE"),$A1298&amp;"|"&amp;(COUNTIFS($A$2:$A1298,$A1298,$E$2:$E1298,"INFRUCTUEUX")+COUNTIFS($A$2:$A1298,$A1298,$E$2:$E1298,"ANNULE")),""))</f>
        <v/>
      </c>
    </row>
    <row r="1299" spans="1:17" x14ac:dyDescent="0.25">
      <c r="A1299" t="str">
        <f>IF(ISBLANK('ENGAGEMENTS 2026'!C1300),"",IF('ENGAGEMENTS 2026'!C1300="DTSI","DCT",'ENGAGEMENTS 2026'!C1300))</f>
        <v/>
      </c>
      <c r="B1299" t="str">
        <f>IF(ISBLANK('ENGAGEMENTS 2026'!C1300),"",'ENGAGEMENTS 2026'!D1300)</f>
        <v/>
      </c>
      <c r="C1299" t="str">
        <f>IF(ISBLANK('ENGAGEMENTS 2026'!C1300),"",'ENGAGEMENTS 2026'!E1300)</f>
        <v/>
      </c>
      <c r="D1299" t="str">
        <f>IF(ISBLANK('ENGAGEMENTS 2026'!C1300),"",'ENGAGEMENTS 2026'!G1300)</f>
        <v/>
      </c>
      <c r="E1299" t="str">
        <f>IF(ISBLANK('ENGAGEMENTS 2026'!C1300),"",'ENGAGEMENTS 2026'!I1300)</f>
        <v/>
      </c>
      <c r="F1299" t="str">
        <f>IF(ISBLANK('ENGAGEMENTS 2026'!C1300),"",'ENGAGEMENTS 2026'!J1300)</f>
        <v/>
      </c>
      <c r="G1299" t="str">
        <f>IF(ISBLANK('ENGAGEMENTS 2026'!C1300),"",'ENGAGEMENTS 2026'!M1300)</f>
        <v/>
      </c>
      <c r="H1299" t="str">
        <f>IF(ISBLANK('ENGAGEMENTS 2026'!C1300),"",'ENGAGEMENTS 2026'!AF1300)</f>
        <v/>
      </c>
      <c r="I1299" t="str">
        <f>IF(ISBLANK('ENGAGEMENTS 2026'!C1300),"",'ENGAGEMENTS 2026'!H1300)</f>
        <v/>
      </c>
      <c r="J1299" s="72" t="str">
        <f>IF(ISBLANK('ENGAGEMENTS 2026'!C1300),"",IF(AND(OR($E1299="INFRUCTUEUX",$E1299="ANNULE"),$C1299="AOO-M"),'ENGAGEMENTS 2026'!P1300,IF($H1299="EN COURS DE PREENGAGEMENT",'ENGAGEMENTS 2026'!O1300,IF($H1299="PREENGAGE",IF($E1299="ATTRIBUE",'ENGAGEMENTS 2026'!AE1300,'ENGAGEMENTS 2026'!O1300),'ENGAGEMENTS 2026'!AE1300))))</f>
        <v/>
      </c>
      <c r="K1299" s="97" t="str">
        <f>IF(ISBLANK('ENGAGEMENTS 2026'!W1300),"",'ENGAGEMENTS 2026'!W1300)</f>
        <v/>
      </c>
      <c r="L1299" s="73" t="str">
        <f t="shared" ca="1" si="40"/>
        <v/>
      </c>
      <c r="M1299" t="str">
        <f t="shared" si="41"/>
        <v/>
      </c>
      <c r="N1299" t="str">
        <f>IF(ISBLANK('ENGAGEMENTS 2026'!C1300),"",'ENGAGEMENTS 2026'!L1300)</f>
        <v/>
      </c>
      <c r="O1299" t="str">
        <f>IF(ISBLANK('ENGAGEMENTS 2026'!C1300),"",'ENGAGEMENTS 2026'!M1300)</f>
        <v/>
      </c>
      <c r="P1299" t="str">
        <f>IF(ISBLANK('ENGAGEMENTS 2026'!C1300),"",'ENGAGEMENTS 2026'!K1300)</f>
        <v/>
      </c>
      <c r="Q1299" t="str">
        <f>IF($A1299="","",IF(OR($E1299="INFRUCTUEUX",$E1299="ANNULE"),$A1299&amp;"|"&amp;(COUNTIFS($A$2:$A1299,$A1299,$E$2:$E1299,"INFRUCTUEUX")+COUNTIFS($A$2:$A1299,$A1299,$E$2:$E1299,"ANNULE")),""))</f>
        <v/>
      </c>
    </row>
    <row r="1300" spans="1:17" x14ac:dyDescent="0.25">
      <c r="A1300" t="str">
        <f>IF(ISBLANK('ENGAGEMENTS 2026'!C1301),"",IF('ENGAGEMENTS 2026'!C1301="DTSI","DCT",'ENGAGEMENTS 2026'!C1301))</f>
        <v/>
      </c>
      <c r="B1300" t="str">
        <f>IF(ISBLANK('ENGAGEMENTS 2026'!C1301),"",'ENGAGEMENTS 2026'!D1301)</f>
        <v/>
      </c>
      <c r="C1300" t="str">
        <f>IF(ISBLANK('ENGAGEMENTS 2026'!C1301),"",'ENGAGEMENTS 2026'!E1301)</f>
        <v/>
      </c>
      <c r="D1300" t="str">
        <f>IF(ISBLANK('ENGAGEMENTS 2026'!C1301),"",'ENGAGEMENTS 2026'!G1301)</f>
        <v/>
      </c>
      <c r="E1300" t="str">
        <f>IF(ISBLANK('ENGAGEMENTS 2026'!C1301),"",'ENGAGEMENTS 2026'!I1301)</f>
        <v/>
      </c>
      <c r="F1300" t="str">
        <f>IF(ISBLANK('ENGAGEMENTS 2026'!C1301),"",'ENGAGEMENTS 2026'!J1301)</f>
        <v/>
      </c>
      <c r="G1300" t="str">
        <f>IF(ISBLANK('ENGAGEMENTS 2026'!C1301),"",'ENGAGEMENTS 2026'!M1301)</f>
        <v/>
      </c>
      <c r="H1300" t="str">
        <f>IF(ISBLANK('ENGAGEMENTS 2026'!C1301),"",'ENGAGEMENTS 2026'!AF1301)</f>
        <v/>
      </c>
      <c r="I1300" t="str">
        <f>IF(ISBLANK('ENGAGEMENTS 2026'!C1301),"",'ENGAGEMENTS 2026'!H1301)</f>
        <v/>
      </c>
      <c r="J1300" s="72" t="str">
        <f>IF(ISBLANK('ENGAGEMENTS 2026'!C1301),"",IF(AND(OR($E1300="INFRUCTUEUX",$E1300="ANNULE"),$C1300="AOO-M"),'ENGAGEMENTS 2026'!P1301,IF($H1300="EN COURS DE PREENGAGEMENT",'ENGAGEMENTS 2026'!O1301,IF($H1300="PREENGAGE",IF($E1300="ATTRIBUE",'ENGAGEMENTS 2026'!AE1301,'ENGAGEMENTS 2026'!O1301),'ENGAGEMENTS 2026'!AE1301))))</f>
        <v/>
      </c>
      <c r="K1300" s="97" t="str">
        <f>IF(ISBLANK('ENGAGEMENTS 2026'!W1301),"",'ENGAGEMENTS 2026'!W1301)</f>
        <v/>
      </c>
      <c r="L1300" s="73" t="str">
        <f t="shared" ca="1" si="40"/>
        <v/>
      </c>
      <c r="M1300" t="str">
        <f t="shared" si="41"/>
        <v/>
      </c>
      <c r="N1300" t="str">
        <f>IF(ISBLANK('ENGAGEMENTS 2026'!C1301),"",'ENGAGEMENTS 2026'!L1301)</f>
        <v/>
      </c>
      <c r="O1300" t="str">
        <f>IF(ISBLANK('ENGAGEMENTS 2026'!C1301),"",'ENGAGEMENTS 2026'!M1301)</f>
        <v/>
      </c>
      <c r="P1300" t="str">
        <f>IF(ISBLANK('ENGAGEMENTS 2026'!C1301),"",'ENGAGEMENTS 2026'!K1301)</f>
        <v/>
      </c>
      <c r="Q1300" t="str">
        <f>IF($A1300="","",IF(OR($E1300="INFRUCTUEUX",$E1300="ANNULE"),$A1300&amp;"|"&amp;(COUNTIFS($A$2:$A1300,$A1300,$E$2:$E1300,"INFRUCTUEUX")+COUNTIFS($A$2:$A1300,$A1300,$E$2:$E1300,"ANNULE")),""))</f>
        <v/>
      </c>
    </row>
    <row r="1301" spans="1:17" x14ac:dyDescent="0.25">
      <c r="A1301" t="str">
        <f>IF(ISBLANK('ENGAGEMENTS 2026'!C1302),"",IF('ENGAGEMENTS 2026'!C1302="DTSI","DCT",'ENGAGEMENTS 2026'!C1302))</f>
        <v/>
      </c>
      <c r="B1301" t="str">
        <f>IF(ISBLANK('ENGAGEMENTS 2026'!C1302),"",'ENGAGEMENTS 2026'!D1302)</f>
        <v/>
      </c>
      <c r="C1301" t="str">
        <f>IF(ISBLANK('ENGAGEMENTS 2026'!C1302),"",'ENGAGEMENTS 2026'!E1302)</f>
        <v/>
      </c>
      <c r="D1301" t="str">
        <f>IF(ISBLANK('ENGAGEMENTS 2026'!C1302),"",'ENGAGEMENTS 2026'!G1302)</f>
        <v/>
      </c>
      <c r="E1301" t="str">
        <f>IF(ISBLANK('ENGAGEMENTS 2026'!C1302),"",'ENGAGEMENTS 2026'!I1302)</f>
        <v/>
      </c>
      <c r="F1301" t="str">
        <f>IF(ISBLANK('ENGAGEMENTS 2026'!C1302),"",'ENGAGEMENTS 2026'!J1302)</f>
        <v/>
      </c>
      <c r="G1301" t="str">
        <f>IF(ISBLANK('ENGAGEMENTS 2026'!C1302),"",'ENGAGEMENTS 2026'!M1302)</f>
        <v/>
      </c>
      <c r="H1301" t="str">
        <f>IF(ISBLANK('ENGAGEMENTS 2026'!C1302),"",'ENGAGEMENTS 2026'!AF1302)</f>
        <v/>
      </c>
      <c r="I1301" t="str">
        <f>IF(ISBLANK('ENGAGEMENTS 2026'!C1302),"",'ENGAGEMENTS 2026'!H1302)</f>
        <v/>
      </c>
      <c r="J1301" s="72" t="str">
        <f>IF(ISBLANK('ENGAGEMENTS 2026'!C1302),"",IF(AND(OR($E1301="INFRUCTUEUX",$E1301="ANNULE"),$C1301="AOO-M"),'ENGAGEMENTS 2026'!P1302,IF($H1301="EN COURS DE PREENGAGEMENT",'ENGAGEMENTS 2026'!O1302,IF($H1301="PREENGAGE",IF($E1301="ATTRIBUE",'ENGAGEMENTS 2026'!AE1302,'ENGAGEMENTS 2026'!O1302),'ENGAGEMENTS 2026'!AE1302))))</f>
        <v/>
      </c>
      <c r="K1301" s="97" t="str">
        <f>IF(ISBLANK('ENGAGEMENTS 2026'!W1302),"",'ENGAGEMENTS 2026'!W1302)</f>
        <v/>
      </c>
      <c r="L1301" s="73" t="str">
        <f t="shared" ca="1" si="40"/>
        <v/>
      </c>
      <c r="M1301" t="str">
        <f t="shared" si="41"/>
        <v/>
      </c>
      <c r="N1301" t="str">
        <f>IF(ISBLANK('ENGAGEMENTS 2026'!C1302),"",'ENGAGEMENTS 2026'!L1302)</f>
        <v/>
      </c>
      <c r="O1301" t="str">
        <f>IF(ISBLANK('ENGAGEMENTS 2026'!C1302),"",'ENGAGEMENTS 2026'!M1302)</f>
        <v/>
      </c>
      <c r="P1301" t="str">
        <f>IF(ISBLANK('ENGAGEMENTS 2026'!C1302),"",'ENGAGEMENTS 2026'!K1302)</f>
        <v/>
      </c>
      <c r="Q1301" t="str">
        <f>IF($A1301="","",IF(OR($E1301="INFRUCTUEUX",$E1301="ANNULE"),$A1301&amp;"|"&amp;(COUNTIFS($A$2:$A1301,$A1301,$E$2:$E1301,"INFRUCTUEUX")+COUNTIFS($A$2:$A1301,$A1301,$E$2:$E1301,"ANNULE")),""))</f>
        <v/>
      </c>
    </row>
    <row r="1302" spans="1:17" x14ac:dyDescent="0.25">
      <c r="A1302" t="str">
        <f>IF(ISBLANK('ENGAGEMENTS 2026'!C1303),"",IF('ENGAGEMENTS 2026'!C1303="DTSI","DCT",'ENGAGEMENTS 2026'!C1303))</f>
        <v/>
      </c>
      <c r="B1302" t="str">
        <f>IF(ISBLANK('ENGAGEMENTS 2026'!C1303),"",'ENGAGEMENTS 2026'!D1303)</f>
        <v/>
      </c>
      <c r="C1302" t="str">
        <f>IF(ISBLANK('ENGAGEMENTS 2026'!C1303),"",'ENGAGEMENTS 2026'!E1303)</f>
        <v/>
      </c>
      <c r="D1302" t="str">
        <f>IF(ISBLANK('ENGAGEMENTS 2026'!C1303),"",'ENGAGEMENTS 2026'!G1303)</f>
        <v/>
      </c>
      <c r="E1302" t="str">
        <f>IF(ISBLANK('ENGAGEMENTS 2026'!C1303),"",'ENGAGEMENTS 2026'!I1303)</f>
        <v/>
      </c>
      <c r="F1302" t="str">
        <f>IF(ISBLANK('ENGAGEMENTS 2026'!C1303),"",'ENGAGEMENTS 2026'!J1303)</f>
        <v/>
      </c>
      <c r="G1302" t="str">
        <f>IF(ISBLANK('ENGAGEMENTS 2026'!C1303),"",'ENGAGEMENTS 2026'!M1303)</f>
        <v/>
      </c>
      <c r="H1302" t="str">
        <f>IF(ISBLANK('ENGAGEMENTS 2026'!C1303),"",'ENGAGEMENTS 2026'!AF1303)</f>
        <v/>
      </c>
      <c r="I1302" t="str">
        <f>IF(ISBLANK('ENGAGEMENTS 2026'!C1303),"",'ENGAGEMENTS 2026'!H1303)</f>
        <v/>
      </c>
      <c r="J1302" s="72" t="str">
        <f>IF(ISBLANK('ENGAGEMENTS 2026'!C1303),"",IF(AND(OR($E1302="INFRUCTUEUX",$E1302="ANNULE"),$C1302="AOO-M"),'ENGAGEMENTS 2026'!P1303,IF($H1302="EN COURS DE PREENGAGEMENT",'ENGAGEMENTS 2026'!O1303,IF($H1302="PREENGAGE",IF($E1302="ATTRIBUE",'ENGAGEMENTS 2026'!AE1303,'ENGAGEMENTS 2026'!O1303),'ENGAGEMENTS 2026'!AE1303))))</f>
        <v/>
      </c>
      <c r="K1302" s="97" t="str">
        <f>IF(ISBLANK('ENGAGEMENTS 2026'!W1303),"",'ENGAGEMENTS 2026'!W1303)</f>
        <v/>
      </c>
      <c r="L1302" s="73" t="str">
        <f t="shared" ca="1" si="40"/>
        <v/>
      </c>
      <c r="M1302" t="str">
        <f t="shared" si="41"/>
        <v/>
      </c>
      <c r="N1302" t="str">
        <f>IF(ISBLANK('ENGAGEMENTS 2026'!C1303),"",'ENGAGEMENTS 2026'!L1303)</f>
        <v/>
      </c>
      <c r="O1302" t="str">
        <f>IF(ISBLANK('ENGAGEMENTS 2026'!C1303),"",'ENGAGEMENTS 2026'!M1303)</f>
        <v/>
      </c>
      <c r="P1302" t="str">
        <f>IF(ISBLANK('ENGAGEMENTS 2026'!C1303),"",'ENGAGEMENTS 2026'!K1303)</f>
        <v/>
      </c>
      <c r="Q1302" t="str">
        <f>IF($A1302="","",IF(OR($E1302="INFRUCTUEUX",$E1302="ANNULE"),$A1302&amp;"|"&amp;(COUNTIFS($A$2:$A1302,$A1302,$E$2:$E1302,"INFRUCTUEUX")+COUNTIFS($A$2:$A1302,$A1302,$E$2:$E1302,"ANNULE")),""))</f>
        <v/>
      </c>
    </row>
    <row r="1303" spans="1:17" x14ac:dyDescent="0.25">
      <c r="A1303" t="str">
        <f>IF(ISBLANK('ENGAGEMENTS 2026'!C1304),"",IF('ENGAGEMENTS 2026'!C1304="DTSI","DCT",'ENGAGEMENTS 2026'!C1304))</f>
        <v/>
      </c>
      <c r="B1303" t="str">
        <f>IF(ISBLANK('ENGAGEMENTS 2026'!C1304),"",'ENGAGEMENTS 2026'!D1304)</f>
        <v/>
      </c>
      <c r="C1303" t="str">
        <f>IF(ISBLANK('ENGAGEMENTS 2026'!C1304),"",'ENGAGEMENTS 2026'!E1304)</f>
        <v/>
      </c>
      <c r="D1303" t="str">
        <f>IF(ISBLANK('ENGAGEMENTS 2026'!C1304),"",'ENGAGEMENTS 2026'!G1304)</f>
        <v/>
      </c>
      <c r="E1303" t="str">
        <f>IF(ISBLANK('ENGAGEMENTS 2026'!C1304),"",'ENGAGEMENTS 2026'!I1304)</f>
        <v/>
      </c>
      <c r="F1303" t="str">
        <f>IF(ISBLANK('ENGAGEMENTS 2026'!C1304),"",'ENGAGEMENTS 2026'!J1304)</f>
        <v/>
      </c>
      <c r="G1303" t="str">
        <f>IF(ISBLANK('ENGAGEMENTS 2026'!C1304),"",'ENGAGEMENTS 2026'!M1304)</f>
        <v/>
      </c>
      <c r="H1303" t="str">
        <f>IF(ISBLANK('ENGAGEMENTS 2026'!C1304),"",'ENGAGEMENTS 2026'!AF1304)</f>
        <v/>
      </c>
      <c r="I1303" t="str">
        <f>IF(ISBLANK('ENGAGEMENTS 2026'!C1304),"",'ENGAGEMENTS 2026'!H1304)</f>
        <v/>
      </c>
      <c r="J1303" s="72" t="str">
        <f>IF(ISBLANK('ENGAGEMENTS 2026'!C1304),"",IF(AND(OR($E1303="INFRUCTUEUX",$E1303="ANNULE"),$C1303="AOO-M"),'ENGAGEMENTS 2026'!P1304,IF($H1303="EN COURS DE PREENGAGEMENT",'ENGAGEMENTS 2026'!O1304,IF($H1303="PREENGAGE",IF($E1303="ATTRIBUE",'ENGAGEMENTS 2026'!AE1304,'ENGAGEMENTS 2026'!O1304),'ENGAGEMENTS 2026'!AE1304))))</f>
        <v/>
      </c>
      <c r="K1303" s="97" t="str">
        <f>IF(ISBLANK('ENGAGEMENTS 2026'!W1304),"",'ENGAGEMENTS 2026'!W1304)</f>
        <v/>
      </c>
      <c r="L1303" s="73" t="str">
        <f t="shared" ca="1" si="40"/>
        <v/>
      </c>
      <c r="M1303" t="str">
        <f t="shared" si="41"/>
        <v/>
      </c>
      <c r="N1303" t="str">
        <f>IF(ISBLANK('ENGAGEMENTS 2026'!C1304),"",'ENGAGEMENTS 2026'!L1304)</f>
        <v/>
      </c>
      <c r="O1303" t="str">
        <f>IF(ISBLANK('ENGAGEMENTS 2026'!C1304),"",'ENGAGEMENTS 2026'!M1304)</f>
        <v/>
      </c>
      <c r="P1303" t="str">
        <f>IF(ISBLANK('ENGAGEMENTS 2026'!C1304),"",'ENGAGEMENTS 2026'!K1304)</f>
        <v/>
      </c>
      <c r="Q1303" t="str">
        <f>IF($A1303="","",IF(OR($E1303="INFRUCTUEUX",$E1303="ANNULE"),$A1303&amp;"|"&amp;(COUNTIFS($A$2:$A1303,$A1303,$E$2:$E1303,"INFRUCTUEUX")+COUNTIFS($A$2:$A1303,$A1303,$E$2:$E1303,"ANNULE")),""))</f>
        <v/>
      </c>
    </row>
    <row r="1304" spans="1:17" x14ac:dyDescent="0.25">
      <c r="A1304" t="str">
        <f>IF(ISBLANK('ENGAGEMENTS 2026'!C1305),"",IF('ENGAGEMENTS 2026'!C1305="DTSI","DCT",'ENGAGEMENTS 2026'!C1305))</f>
        <v/>
      </c>
      <c r="B1304" t="str">
        <f>IF(ISBLANK('ENGAGEMENTS 2026'!C1305),"",'ENGAGEMENTS 2026'!D1305)</f>
        <v/>
      </c>
      <c r="C1304" t="str">
        <f>IF(ISBLANK('ENGAGEMENTS 2026'!C1305),"",'ENGAGEMENTS 2026'!E1305)</f>
        <v/>
      </c>
      <c r="D1304" t="str">
        <f>IF(ISBLANK('ENGAGEMENTS 2026'!C1305),"",'ENGAGEMENTS 2026'!G1305)</f>
        <v/>
      </c>
      <c r="E1304" t="str">
        <f>IF(ISBLANK('ENGAGEMENTS 2026'!C1305),"",'ENGAGEMENTS 2026'!I1305)</f>
        <v/>
      </c>
      <c r="F1304" t="str">
        <f>IF(ISBLANK('ENGAGEMENTS 2026'!C1305),"",'ENGAGEMENTS 2026'!J1305)</f>
        <v/>
      </c>
      <c r="G1304" t="str">
        <f>IF(ISBLANK('ENGAGEMENTS 2026'!C1305),"",'ENGAGEMENTS 2026'!M1305)</f>
        <v/>
      </c>
      <c r="H1304" t="str">
        <f>IF(ISBLANK('ENGAGEMENTS 2026'!C1305),"",'ENGAGEMENTS 2026'!AF1305)</f>
        <v/>
      </c>
      <c r="I1304" t="str">
        <f>IF(ISBLANK('ENGAGEMENTS 2026'!C1305),"",'ENGAGEMENTS 2026'!H1305)</f>
        <v/>
      </c>
      <c r="J1304" s="72" t="str">
        <f>IF(ISBLANK('ENGAGEMENTS 2026'!C1305),"",IF(AND(OR($E1304="INFRUCTUEUX",$E1304="ANNULE"),$C1304="AOO-M"),'ENGAGEMENTS 2026'!P1305,IF($H1304="EN COURS DE PREENGAGEMENT",'ENGAGEMENTS 2026'!O1305,IF($H1304="PREENGAGE",IF($E1304="ATTRIBUE",'ENGAGEMENTS 2026'!AE1305,'ENGAGEMENTS 2026'!O1305),'ENGAGEMENTS 2026'!AE1305))))</f>
        <v/>
      </c>
      <c r="K1304" s="97" t="str">
        <f>IF(ISBLANK('ENGAGEMENTS 2026'!W1305),"",'ENGAGEMENTS 2026'!W1305)</f>
        <v/>
      </c>
      <c r="L1304" s="73" t="str">
        <f t="shared" ca="1" si="40"/>
        <v/>
      </c>
      <c r="M1304" t="str">
        <f t="shared" si="41"/>
        <v/>
      </c>
      <c r="N1304" t="str">
        <f>IF(ISBLANK('ENGAGEMENTS 2026'!C1305),"",'ENGAGEMENTS 2026'!L1305)</f>
        <v/>
      </c>
      <c r="O1304" t="str">
        <f>IF(ISBLANK('ENGAGEMENTS 2026'!C1305),"",'ENGAGEMENTS 2026'!M1305)</f>
        <v/>
      </c>
      <c r="P1304" t="str">
        <f>IF(ISBLANK('ENGAGEMENTS 2026'!C1305),"",'ENGAGEMENTS 2026'!K1305)</f>
        <v/>
      </c>
      <c r="Q1304" t="str">
        <f>IF($A1304="","",IF(OR($E1304="INFRUCTUEUX",$E1304="ANNULE"),$A1304&amp;"|"&amp;(COUNTIFS($A$2:$A1304,$A1304,$E$2:$E1304,"INFRUCTUEUX")+COUNTIFS($A$2:$A1304,$A1304,$E$2:$E1304,"ANNULE")),""))</f>
        <v/>
      </c>
    </row>
    <row r="1305" spans="1:17" x14ac:dyDescent="0.25">
      <c r="A1305" t="str">
        <f>IF(ISBLANK('ENGAGEMENTS 2026'!C1306),"",IF('ENGAGEMENTS 2026'!C1306="DTSI","DCT",'ENGAGEMENTS 2026'!C1306))</f>
        <v/>
      </c>
      <c r="B1305" t="str">
        <f>IF(ISBLANK('ENGAGEMENTS 2026'!C1306),"",'ENGAGEMENTS 2026'!D1306)</f>
        <v/>
      </c>
      <c r="C1305" t="str">
        <f>IF(ISBLANK('ENGAGEMENTS 2026'!C1306),"",'ENGAGEMENTS 2026'!E1306)</f>
        <v/>
      </c>
      <c r="D1305" t="str">
        <f>IF(ISBLANK('ENGAGEMENTS 2026'!C1306),"",'ENGAGEMENTS 2026'!G1306)</f>
        <v/>
      </c>
      <c r="E1305" t="str">
        <f>IF(ISBLANK('ENGAGEMENTS 2026'!C1306),"",'ENGAGEMENTS 2026'!I1306)</f>
        <v/>
      </c>
      <c r="F1305" t="str">
        <f>IF(ISBLANK('ENGAGEMENTS 2026'!C1306),"",'ENGAGEMENTS 2026'!J1306)</f>
        <v/>
      </c>
      <c r="G1305" t="str">
        <f>IF(ISBLANK('ENGAGEMENTS 2026'!C1306),"",'ENGAGEMENTS 2026'!M1306)</f>
        <v/>
      </c>
      <c r="H1305" t="str">
        <f>IF(ISBLANK('ENGAGEMENTS 2026'!C1306),"",'ENGAGEMENTS 2026'!AF1306)</f>
        <v/>
      </c>
      <c r="I1305" t="str">
        <f>IF(ISBLANK('ENGAGEMENTS 2026'!C1306),"",'ENGAGEMENTS 2026'!H1306)</f>
        <v/>
      </c>
      <c r="J1305" s="72" t="str">
        <f>IF(ISBLANK('ENGAGEMENTS 2026'!C1306),"",IF(AND(OR($E1305="INFRUCTUEUX",$E1305="ANNULE"),$C1305="AOO-M"),'ENGAGEMENTS 2026'!P1306,IF($H1305="EN COURS DE PREENGAGEMENT",'ENGAGEMENTS 2026'!O1306,IF($H1305="PREENGAGE",IF($E1305="ATTRIBUE",'ENGAGEMENTS 2026'!AE1306,'ENGAGEMENTS 2026'!O1306),'ENGAGEMENTS 2026'!AE1306))))</f>
        <v/>
      </c>
      <c r="K1305" s="97" t="str">
        <f>IF(ISBLANK('ENGAGEMENTS 2026'!W1306),"",'ENGAGEMENTS 2026'!W1306)</f>
        <v/>
      </c>
      <c r="L1305" s="73" t="str">
        <f t="shared" ca="1" si="40"/>
        <v/>
      </c>
      <c r="M1305" t="str">
        <f t="shared" si="41"/>
        <v/>
      </c>
      <c r="N1305" t="str">
        <f>IF(ISBLANK('ENGAGEMENTS 2026'!C1306),"",'ENGAGEMENTS 2026'!L1306)</f>
        <v/>
      </c>
      <c r="O1305" t="str">
        <f>IF(ISBLANK('ENGAGEMENTS 2026'!C1306),"",'ENGAGEMENTS 2026'!M1306)</f>
        <v/>
      </c>
      <c r="P1305" t="str">
        <f>IF(ISBLANK('ENGAGEMENTS 2026'!C1306),"",'ENGAGEMENTS 2026'!K1306)</f>
        <v/>
      </c>
      <c r="Q1305" t="str">
        <f>IF($A1305="","",IF(OR($E1305="INFRUCTUEUX",$E1305="ANNULE"),$A1305&amp;"|"&amp;(COUNTIFS($A$2:$A1305,$A1305,$E$2:$E1305,"INFRUCTUEUX")+COUNTIFS($A$2:$A1305,$A1305,$E$2:$E1305,"ANNULE")),""))</f>
        <v/>
      </c>
    </row>
    <row r="1306" spans="1:17" x14ac:dyDescent="0.25">
      <c r="A1306" t="str">
        <f>IF(ISBLANK('ENGAGEMENTS 2026'!C1307),"",IF('ENGAGEMENTS 2026'!C1307="DTSI","DCT",'ENGAGEMENTS 2026'!C1307))</f>
        <v/>
      </c>
      <c r="B1306" t="str">
        <f>IF(ISBLANK('ENGAGEMENTS 2026'!C1307),"",'ENGAGEMENTS 2026'!D1307)</f>
        <v/>
      </c>
      <c r="C1306" t="str">
        <f>IF(ISBLANK('ENGAGEMENTS 2026'!C1307),"",'ENGAGEMENTS 2026'!E1307)</f>
        <v/>
      </c>
      <c r="D1306" t="str">
        <f>IF(ISBLANK('ENGAGEMENTS 2026'!C1307),"",'ENGAGEMENTS 2026'!G1307)</f>
        <v/>
      </c>
      <c r="E1306" t="str">
        <f>IF(ISBLANK('ENGAGEMENTS 2026'!C1307),"",'ENGAGEMENTS 2026'!I1307)</f>
        <v/>
      </c>
      <c r="F1306" t="str">
        <f>IF(ISBLANK('ENGAGEMENTS 2026'!C1307),"",'ENGAGEMENTS 2026'!J1307)</f>
        <v/>
      </c>
      <c r="G1306" t="str">
        <f>IF(ISBLANK('ENGAGEMENTS 2026'!C1307),"",'ENGAGEMENTS 2026'!M1307)</f>
        <v/>
      </c>
      <c r="H1306" t="str">
        <f>IF(ISBLANK('ENGAGEMENTS 2026'!C1307),"",'ENGAGEMENTS 2026'!AF1307)</f>
        <v/>
      </c>
      <c r="I1306" t="str">
        <f>IF(ISBLANK('ENGAGEMENTS 2026'!C1307),"",'ENGAGEMENTS 2026'!H1307)</f>
        <v/>
      </c>
      <c r="J1306" s="72" t="str">
        <f>IF(ISBLANK('ENGAGEMENTS 2026'!C1307),"",IF(AND(OR($E1306="INFRUCTUEUX",$E1306="ANNULE"),$C1306="AOO-M"),'ENGAGEMENTS 2026'!P1307,IF($H1306="EN COURS DE PREENGAGEMENT",'ENGAGEMENTS 2026'!O1307,IF($H1306="PREENGAGE",IF($E1306="ATTRIBUE",'ENGAGEMENTS 2026'!AE1307,'ENGAGEMENTS 2026'!O1307),'ENGAGEMENTS 2026'!AE1307))))</f>
        <v/>
      </c>
      <c r="K1306" s="97" t="str">
        <f>IF(ISBLANK('ENGAGEMENTS 2026'!W1307),"",'ENGAGEMENTS 2026'!W1307)</f>
        <v/>
      </c>
      <c r="L1306" s="73" t="str">
        <f t="shared" ca="1" si="40"/>
        <v/>
      </c>
      <c r="M1306" t="str">
        <f t="shared" si="41"/>
        <v/>
      </c>
      <c r="N1306" t="str">
        <f>IF(ISBLANK('ENGAGEMENTS 2026'!C1307),"",'ENGAGEMENTS 2026'!L1307)</f>
        <v/>
      </c>
      <c r="O1306" t="str">
        <f>IF(ISBLANK('ENGAGEMENTS 2026'!C1307),"",'ENGAGEMENTS 2026'!M1307)</f>
        <v/>
      </c>
      <c r="P1306" t="str">
        <f>IF(ISBLANK('ENGAGEMENTS 2026'!C1307),"",'ENGAGEMENTS 2026'!K1307)</f>
        <v/>
      </c>
      <c r="Q1306" t="str">
        <f>IF($A1306="","",IF(OR($E1306="INFRUCTUEUX",$E1306="ANNULE"),$A1306&amp;"|"&amp;(COUNTIFS($A$2:$A1306,$A1306,$E$2:$E1306,"INFRUCTUEUX")+COUNTIFS($A$2:$A1306,$A1306,$E$2:$E1306,"ANNULE")),""))</f>
        <v/>
      </c>
    </row>
    <row r="1307" spans="1:17" x14ac:dyDescent="0.25">
      <c r="A1307" t="str">
        <f>IF(ISBLANK('ENGAGEMENTS 2026'!C1308),"",IF('ENGAGEMENTS 2026'!C1308="DTSI","DCT",'ENGAGEMENTS 2026'!C1308))</f>
        <v/>
      </c>
      <c r="B1307" t="str">
        <f>IF(ISBLANK('ENGAGEMENTS 2026'!C1308),"",'ENGAGEMENTS 2026'!D1308)</f>
        <v/>
      </c>
      <c r="C1307" t="str">
        <f>IF(ISBLANK('ENGAGEMENTS 2026'!C1308),"",'ENGAGEMENTS 2026'!E1308)</f>
        <v/>
      </c>
      <c r="D1307" t="str">
        <f>IF(ISBLANK('ENGAGEMENTS 2026'!C1308),"",'ENGAGEMENTS 2026'!G1308)</f>
        <v/>
      </c>
      <c r="E1307" t="str">
        <f>IF(ISBLANK('ENGAGEMENTS 2026'!C1308),"",'ENGAGEMENTS 2026'!I1308)</f>
        <v/>
      </c>
      <c r="F1307" t="str">
        <f>IF(ISBLANK('ENGAGEMENTS 2026'!C1308),"",'ENGAGEMENTS 2026'!J1308)</f>
        <v/>
      </c>
      <c r="G1307" t="str">
        <f>IF(ISBLANK('ENGAGEMENTS 2026'!C1308),"",'ENGAGEMENTS 2026'!M1308)</f>
        <v/>
      </c>
      <c r="H1307" t="str">
        <f>IF(ISBLANK('ENGAGEMENTS 2026'!C1308),"",'ENGAGEMENTS 2026'!AF1308)</f>
        <v/>
      </c>
      <c r="I1307" t="str">
        <f>IF(ISBLANK('ENGAGEMENTS 2026'!C1308),"",'ENGAGEMENTS 2026'!H1308)</f>
        <v/>
      </c>
      <c r="J1307" s="72" t="str">
        <f>IF(ISBLANK('ENGAGEMENTS 2026'!C1308),"",IF(AND(OR($E1307="INFRUCTUEUX",$E1307="ANNULE"),$C1307="AOO-M"),'ENGAGEMENTS 2026'!P1308,IF($H1307="EN COURS DE PREENGAGEMENT",'ENGAGEMENTS 2026'!O1308,IF($H1307="PREENGAGE",IF($E1307="ATTRIBUE",'ENGAGEMENTS 2026'!AE1308,'ENGAGEMENTS 2026'!O1308),'ENGAGEMENTS 2026'!AE1308))))</f>
        <v/>
      </c>
      <c r="K1307" s="97" t="str">
        <f>IF(ISBLANK('ENGAGEMENTS 2026'!W1308),"",'ENGAGEMENTS 2026'!W1308)</f>
        <v/>
      </c>
      <c r="L1307" s="73" t="str">
        <f t="shared" ca="1" si="40"/>
        <v/>
      </c>
      <c r="M1307" t="str">
        <f t="shared" si="41"/>
        <v/>
      </c>
      <c r="N1307" t="str">
        <f>IF(ISBLANK('ENGAGEMENTS 2026'!C1308),"",'ENGAGEMENTS 2026'!L1308)</f>
        <v/>
      </c>
      <c r="O1307" t="str">
        <f>IF(ISBLANK('ENGAGEMENTS 2026'!C1308),"",'ENGAGEMENTS 2026'!M1308)</f>
        <v/>
      </c>
      <c r="P1307" t="str">
        <f>IF(ISBLANK('ENGAGEMENTS 2026'!C1308),"",'ENGAGEMENTS 2026'!K1308)</f>
        <v/>
      </c>
      <c r="Q1307" t="str">
        <f>IF($A1307="","",IF(OR($E1307="INFRUCTUEUX",$E1307="ANNULE"),$A1307&amp;"|"&amp;(COUNTIFS($A$2:$A1307,$A1307,$E$2:$E1307,"INFRUCTUEUX")+COUNTIFS($A$2:$A1307,$A1307,$E$2:$E1307,"ANNULE")),""))</f>
        <v/>
      </c>
    </row>
    <row r="1308" spans="1:17" x14ac:dyDescent="0.25">
      <c r="A1308" t="str">
        <f>IF(ISBLANK('ENGAGEMENTS 2026'!C1309),"",IF('ENGAGEMENTS 2026'!C1309="DTSI","DCT",'ENGAGEMENTS 2026'!C1309))</f>
        <v/>
      </c>
      <c r="B1308" t="str">
        <f>IF(ISBLANK('ENGAGEMENTS 2026'!C1309),"",'ENGAGEMENTS 2026'!D1309)</f>
        <v/>
      </c>
      <c r="C1308" t="str">
        <f>IF(ISBLANK('ENGAGEMENTS 2026'!C1309),"",'ENGAGEMENTS 2026'!E1309)</f>
        <v/>
      </c>
      <c r="D1308" t="str">
        <f>IF(ISBLANK('ENGAGEMENTS 2026'!C1309),"",'ENGAGEMENTS 2026'!G1309)</f>
        <v/>
      </c>
      <c r="E1308" t="str">
        <f>IF(ISBLANK('ENGAGEMENTS 2026'!C1309),"",'ENGAGEMENTS 2026'!I1309)</f>
        <v/>
      </c>
      <c r="F1308" t="str">
        <f>IF(ISBLANK('ENGAGEMENTS 2026'!C1309),"",'ENGAGEMENTS 2026'!J1309)</f>
        <v/>
      </c>
      <c r="G1308" t="str">
        <f>IF(ISBLANK('ENGAGEMENTS 2026'!C1309),"",'ENGAGEMENTS 2026'!M1309)</f>
        <v/>
      </c>
      <c r="H1308" t="str">
        <f>IF(ISBLANK('ENGAGEMENTS 2026'!C1309),"",'ENGAGEMENTS 2026'!AF1309)</f>
        <v/>
      </c>
      <c r="I1308" t="str">
        <f>IF(ISBLANK('ENGAGEMENTS 2026'!C1309),"",'ENGAGEMENTS 2026'!H1309)</f>
        <v/>
      </c>
      <c r="J1308" s="72" t="str">
        <f>IF(ISBLANK('ENGAGEMENTS 2026'!C1309),"",IF(AND(OR($E1308="INFRUCTUEUX",$E1308="ANNULE"),$C1308="AOO-M"),'ENGAGEMENTS 2026'!P1309,IF($H1308="EN COURS DE PREENGAGEMENT",'ENGAGEMENTS 2026'!O1309,IF($H1308="PREENGAGE",IF($E1308="ATTRIBUE",'ENGAGEMENTS 2026'!AE1309,'ENGAGEMENTS 2026'!O1309),'ENGAGEMENTS 2026'!AE1309))))</f>
        <v/>
      </c>
      <c r="K1308" s="97" t="str">
        <f>IF(ISBLANK('ENGAGEMENTS 2026'!W1309),"",'ENGAGEMENTS 2026'!W1309)</f>
        <v/>
      </c>
      <c r="L1308" s="73" t="str">
        <f t="shared" ca="1" si="40"/>
        <v/>
      </c>
      <c r="M1308" t="str">
        <f t="shared" si="41"/>
        <v/>
      </c>
      <c r="N1308" t="str">
        <f>IF(ISBLANK('ENGAGEMENTS 2026'!C1309),"",'ENGAGEMENTS 2026'!L1309)</f>
        <v/>
      </c>
      <c r="O1308" t="str">
        <f>IF(ISBLANK('ENGAGEMENTS 2026'!C1309),"",'ENGAGEMENTS 2026'!M1309)</f>
        <v/>
      </c>
      <c r="P1308" t="str">
        <f>IF(ISBLANK('ENGAGEMENTS 2026'!C1309),"",'ENGAGEMENTS 2026'!K1309)</f>
        <v/>
      </c>
      <c r="Q1308" t="str">
        <f>IF($A1308="","",IF(OR($E1308="INFRUCTUEUX",$E1308="ANNULE"),$A1308&amp;"|"&amp;(COUNTIFS($A$2:$A1308,$A1308,$E$2:$E1308,"INFRUCTUEUX")+COUNTIFS($A$2:$A1308,$A1308,$E$2:$E1308,"ANNULE")),""))</f>
        <v/>
      </c>
    </row>
    <row r="1309" spans="1:17" x14ac:dyDescent="0.25">
      <c r="A1309" t="str">
        <f>IF(ISBLANK('ENGAGEMENTS 2026'!C1310),"",IF('ENGAGEMENTS 2026'!C1310="DTSI","DCT",'ENGAGEMENTS 2026'!C1310))</f>
        <v/>
      </c>
      <c r="B1309" t="str">
        <f>IF(ISBLANK('ENGAGEMENTS 2026'!C1310),"",'ENGAGEMENTS 2026'!D1310)</f>
        <v/>
      </c>
      <c r="C1309" t="str">
        <f>IF(ISBLANK('ENGAGEMENTS 2026'!C1310),"",'ENGAGEMENTS 2026'!E1310)</f>
        <v/>
      </c>
      <c r="D1309" t="str">
        <f>IF(ISBLANK('ENGAGEMENTS 2026'!C1310),"",'ENGAGEMENTS 2026'!G1310)</f>
        <v/>
      </c>
      <c r="E1309" t="str">
        <f>IF(ISBLANK('ENGAGEMENTS 2026'!C1310),"",'ENGAGEMENTS 2026'!I1310)</f>
        <v/>
      </c>
      <c r="F1309" t="str">
        <f>IF(ISBLANK('ENGAGEMENTS 2026'!C1310),"",'ENGAGEMENTS 2026'!J1310)</f>
        <v/>
      </c>
      <c r="G1309" t="str">
        <f>IF(ISBLANK('ENGAGEMENTS 2026'!C1310),"",'ENGAGEMENTS 2026'!M1310)</f>
        <v/>
      </c>
      <c r="H1309" t="str">
        <f>IF(ISBLANK('ENGAGEMENTS 2026'!C1310),"",'ENGAGEMENTS 2026'!AF1310)</f>
        <v/>
      </c>
      <c r="I1309" t="str">
        <f>IF(ISBLANK('ENGAGEMENTS 2026'!C1310),"",'ENGAGEMENTS 2026'!H1310)</f>
        <v/>
      </c>
      <c r="J1309" s="72" t="str">
        <f>IF(ISBLANK('ENGAGEMENTS 2026'!C1310),"",IF(AND(OR($E1309="INFRUCTUEUX",$E1309="ANNULE"),$C1309="AOO-M"),'ENGAGEMENTS 2026'!P1310,IF($H1309="EN COURS DE PREENGAGEMENT",'ENGAGEMENTS 2026'!O1310,IF($H1309="PREENGAGE",IF($E1309="ATTRIBUE",'ENGAGEMENTS 2026'!AE1310,'ENGAGEMENTS 2026'!O1310),'ENGAGEMENTS 2026'!AE1310))))</f>
        <v/>
      </c>
      <c r="K1309" s="97" t="str">
        <f>IF(ISBLANK('ENGAGEMENTS 2026'!W1310),"",'ENGAGEMENTS 2026'!W1310)</f>
        <v/>
      </c>
      <c r="L1309" s="73" t="str">
        <f t="shared" ca="1" si="40"/>
        <v/>
      </c>
      <c r="M1309" t="str">
        <f t="shared" si="41"/>
        <v/>
      </c>
      <c r="N1309" t="str">
        <f>IF(ISBLANK('ENGAGEMENTS 2026'!C1310),"",'ENGAGEMENTS 2026'!L1310)</f>
        <v/>
      </c>
      <c r="O1309" t="str">
        <f>IF(ISBLANK('ENGAGEMENTS 2026'!C1310),"",'ENGAGEMENTS 2026'!M1310)</f>
        <v/>
      </c>
      <c r="P1309" t="str">
        <f>IF(ISBLANK('ENGAGEMENTS 2026'!C1310),"",'ENGAGEMENTS 2026'!K1310)</f>
        <v/>
      </c>
      <c r="Q1309" t="str">
        <f>IF($A1309="","",IF(OR($E1309="INFRUCTUEUX",$E1309="ANNULE"),$A1309&amp;"|"&amp;(COUNTIFS($A$2:$A1309,$A1309,$E$2:$E1309,"INFRUCTUEUX")+COUNTIFS($A$2:$A1309,$A1309,$E$2:$E1309,"ANNULE")),""))</f>
        <v/>
      </c>
    </row>
    <row r="1310" spans="1:17" x14ac:dyDescent="0.25">
      <c r="A1310" t="str">
        <f>IF(ISBLANK('ENGAGEMENTS 2026'!C1311),"",IF('ENGAGEMENTS 2026'!C1311="DTSI","DCT",'ENGAGEMENTS 2026'!C1311))</f>
        <v/>
      </c>
      <c r="B1310" t="str">
        <f>IF(ISBLANK('ENGAGEMENTS 2026'!C1311),"",'ENGAGEMENTS 2026'!D1311)</f>
        <v/>
      </c>
      <c r="C1310" t="str">
        <f>IF(ISBLANK('ENGAGEMENTS 2026'!C1311),"",'ENGAGEMENTS 2026'!E1311)</f>
        <v/>
      </c>
      <c r="D1310" t="str">
        <f>IF(ISBLANK('ENGAGEMENTS 2026'!C1311),"",'ENGAGEMENTS 2026'!G1311)</f>
        <v/>
      </c>
      <c r="E1310" t="str">
        <f>IF(ISBLANK('ENGAGEMENTS 2026'!C1311),"",'ENGAGEMENTS 2026'!I1311)</f>
        <v/>
      </c>
      <c r="F1310" t="str">
        <f>IF(ISBLANK('ENGAGEMENTS 2026'!C1311),"",'ENGAGEMENTS 2026'!J1311)</f>
        <v/>
      </c>
      <c r="G1310" t="str">
        <f>IF(ISBLANK('ENGAGEMENTS 2026'!C1311),"",'ENGAGEMENTS 2026'!M1311)</f>
        <v/>
      </c>
      <c r="H1310" t="str">
        <f>IF(ISBLANK('ENGAGEMENTS 2026'!C1311),"",'ENGAGEMENTS 2026'!AF1311)</f>
        <v/>
      </c>
      <c r="I1310" t="str">
        <f>IF(ISBLANK('ENGAGEMENTS 2026'!C1311),"",'ENGAGEMENTS 2026'!H1311)</f>
        <v/>
      </c>
      <c r="J1310" s="72" t="str">
        <f>IF(ISBLANK('ENGAGEMENTS 2026'!C1311),"",IF(AND(OR($E1310="INFRUCTUEUX",$E1310="ANNULE"),$C1310="AOO-M"),'ENGAGEMENTS 2026'!P1311,IF($H1310="EN COURS DE PREENGAGEMENT",'ENGAGEMENTS 2026'!O1311,IF($H1310="PREENGAGE",IF($E1310="ATTRIBUE",'ENGAGEMENTS 2026'!AE1311,'ENGAGEMENTS 2026'!O1311),'ENGAGEMENTS 2026'!AE1311))))</f>
        <v/>
      </c>
      <c r="K1310" s="97" t="str">
        <f>IF(ISBLANK('ENGAGEMENTS 2026'!W1311),"",'ENGAGEMENTS 2026'!W1311)</f>
        <v/>
      </c>
      <c r="L1310" s="73" t="str">
        <f t="shared" ca="1" si="40"/>
        <v/>
      </c>
      <c r="M1310" t="str">
        <f t="shared" si="41"/>
        <v/>
      </c>
      <c r="N1310" t="str">
        <f>IF(ISBLANK('ENGAGEMENTS 2026'!C1311),"",'ENGAGEMENTS 2026'!L1311)</f>
        <v/>
      </c>
      <c r="O1310" t="str">
        <f>IF(ISBLANK('ENGAGEMENTS 2026'!C1311),"",'ENGAGEMENTS 2026'!M1311)</f>
        <v/>
      </c>
      <c r="P1310" t="str">
        <f>IF(ISBLANK('ENGAGEMENTS 2026'!C1311),"",'ENGAGEMENTS 2026'!K1311)</f>
        <v/>
      </c>
      <c r="Q1310" t="str">
        <f>IF($A1310="","",IF(OR($E1310="INFRUCTUEUX",$E1310="ANNULE"),$A1310&amp;"|"&amp;(COUNTIFS($A$2:$A1310,$A1310,$E$2:$E1310,"INFRUCTUEUX")+COUNTIFS($A$2:$A1310,$A1310,$E$2:$E1310,"ANNULE")),""))</f>
        <v/>
      </c>
    </row>
    <row r="1311" spans="1:17" x14ac:dyDescent="0.25">
      <c r="A1311" t="str">
        <f>IF(ISBLANK('ENGAGEMENTS 2026'!C1312),"",IF('ENGAGEMENTS 2026'!C1312="DTSI","DCT",'ENGAGEMENTS 2026'!C1312))</f>
        <v/>
      </c>
      <c r="B1311" t="str">
        <f>IF(ISBLANK('ENGAGEMENTS 2026'!C1312),"",'ENGAGEMENTS 2026'!D1312)</f>
        <v/>
      </c>
      <c r="C1311" t="str">
        <f>IF(ISBLANK('ENGAGEMENTS 2026'!C1312),"",'ENGAGEMENTS 2026'!E1312)</f>
        <v/>
      </c>
      <c r="D1311" t="str">
        <f>IF(ISBLANK('ENGAGEMENTS 2026'!C1312),"",'ENGAGEMENTS 2026'!G1312)</f>
        <v/>
      </c>
      <c r="E1311" t="str">
        <f>IF(ISBLANK('ENGAGEMENTS 2026'!C1312),"",'ENGAGEMENTS 2026'!I1312)</f>
        <v/>
      </c>
      <c r="F1311" t="str">
        <f>IF(ISBLANK('ENGAGEMENTS 2026'!C1312),"",'ENGAGEMENTS 2026'!J1312)</f>
        <v/>
      </c>
      <c r="G1311" t="str">
        <f>IF(ISBLANK('ENGAGEMENTS 2026'!C1312),"",'ENGAGEMENTS 2026'!M1312)</f>
        <v/>
      </c>
      <c r="H1311" t="str">
        <f>IF(ISBLANK('ENGAGEMENTS 2026'!C1312),"",'ENGAGEMENTS 2026'!AF1312)</f>
        <v/>
      </c>
      <c r="I1311" t="str">
        <f>IF(ISBLANK('ENGAGEMENTS 2026'!C1312),"",'ENGAGEMENTS 2026'!H1312)</f>
        <v/>
      </c>
      <c r="J1311" s="72" t="str">
        <f>IF(ISBLANK('ENGAGEMENTS 2026'!C1312),"",IF(AND(OR($E1311="INFRUCTUEUX",$E1311="ANNULE"),$C1311="AOO-M"),'ENGAGEMENTS 2026'!P1312,IF($H1311="EN COURS DE PREENGAGEMENT",'ENGAGEMENTS 2026'!O1312,IF($H1311="PREENGAGE",IF($E1311="ATTRIBUE",'ENGAGEMENTS 2026'!AE1312,'ENGAGEMENTS 2026'!O1312),'ENGAGEMENTS 2026'!AE1312))))</f>
        <v/>
      </c>
      <c r="K1311" s="97" t="str">
        <f>IF(ISBLANK('ENGAGEMENTS 2026'!W1312),"",'ENGAGEMENTS 2026'!W1312)</f>
        <v/>
      </c>
      <c r="L1311" s="73" t="str">
        <f t="shared" ca="1" si="40"/>
        <v/>
      </c>
      <c r="M1311" t="str">
        <f t="shared" si="41"/>
        <v/>
      </c>
      <c r="N1311" t="str">
        <f>IF(ISBLANK('ENGAGEMENTS 2026'!C1312),"",'ENGAGEMENTS 2026'!L1312)</f>
        <v/>
      </c>
      <c r="O1311" t="str">
        <f>IF(ISBLANK('ENGAGEMENTS 2026'!C1312),"",'ENGAGEMENTS 2026'!M1312)</f>
        <v/>
      </c>
      <c r="P1311" t="str">
        <f>IF(ISBLANK('ENGAGEMENTS 2026'!C1312),"",'ENGAGEMENTS 2026'!K1312)</f>
        <v/>
      </c>
      <c r="Q1311" t="str">
        <f>IF($A1311="","",IF(OR($E1311="INFRUCTUEUX",$E1311="ANNULE"),$A1311&amp;"|"&amp;(COUNTIFS($A$2:$A1311,$A1311,$E$2:$E1311,"INFRUCTUEUX")+COUNTIFS($A$2:$A1311,$A1311,$E$2:$E1311,"ANNULE")),""))</f>
        <v/>
      </c>
    </row>
    <row r="1312" spans="1:17" x14ac:dyDescent="0.25">
      <c r="A1312" t="str">
        <f>IF(ISBLANK('ENGAGEMENTS 2026'!C1313),"",IF('ENGAGEMENTS 2026'!C1313="DTSI","DCT",'ENGAGEMENTS 2026'!C1313))</f>
        <v/>
      </c>
      <c r="B1312" t="str">
        <f>IF(ISBLANK('ENGAGEMENTS 2026'!C1313),"",'ENGAGEMENTS 2026'!D1313)</f>
        <v/>
      </c>
      <c r="C1312" t="str">
        <f>IF(ISBLANK('ENGAGEMENTS 2026'!C1313),"",'ENGAGEMENTS 2026'!E1313)</f>
        <v/>
      </c>
      <c r="D1312" t="str">
        <f>IF(ISBLANK('ENGAGEMENTS 2026'!C1313),"",'ENGAGEMENTS 2026'!G1313)</f>
        <v/>
      </c>
      <c r="E1312" t="str">
        <f>IF(ISBLANK('ENGAGEMENTS 2026'!C1313),"",'ENGAGEMENTS 2026'!I1313)</f>
        <v/>
      </c>
      <c r="F1312" t="str">
        <f>IF(ISBLANK('ENGAGEMENTS 2026'!C1313),"",'ENGAGEMENTS 2026'!J1313)</f>
        <v/>
      </c>
      <c r="G1312" t="str">
        <f>IF(ISBLANK('ENGAGEMENTS 2026'!C1313),"",'ENGAGEMENTS 2026'!M1313)</f>
        <v/>
      </c>
      <c r="H1312" t="str">
        <f>IF(ISBLANK('ENGAGEMENTS 2026'!C1313),"",'ENGAGEMENTS 2026'!AF1313)</f>
        <v/>
      </c>
      <c r="I1312" t="str">
        <f>IF(ISBLANK('ENGAGEMENTS 2026'!C1313),"",'ENGAGEMENTS 2026'!H1313)</f>
        <v/>
      </c>
      <c r="J1312" s="72" t="str">
        <f>IF(ISBLANK('ENGAGEMENTS 2026'!C1313),"",IF(AND(OR($E1312="INFRUCTUEUX",$E1312="ANNULE"),$C1312="AOO-M"),'ENGAGEMENTS 2026'!P1313,IF($H1312="EN COURS DE PREENGAGEMENT",'ENGAGEMENTS 2026'!O1313,IF($H1312="PREENGAGE",IF($E1312="ATTRIBUE",'ENGAGEMENTS 2026'!AE1313,'ENGAGEMENTS 2026'!O1313),'ENGAGEMENTS 2026'!AE1313))))</f>
        <v/>
      </c>
      <c r="K1312" s="97" t="str">
        <f>IF(ISBLANK('ENGAGEMENTS 2026'!W1313),"",'ENGAGEMENTS 2026'!W1313)</f>
        <v/>
      </c>
      <c r="L1312" s="73" t="str">
        <f t="shared" ca="1" si="40"/>
        <v/>
      </c>
      <c r="M1312" t="str">
        <f t="shared" si="41"/>
        <v/>
      </c>
      <c r="N1312" t="str">
        <f>IF(ISBLANK('ENGAGEMENTS 2026'!C1313),"",'ENGAGEMENTS 2026'!L1313)</f>
        <v/>
      </c>
      <c r="O1312" t="str">
        <f>IF(ISBLANK('ENGAGEMENTS 2026'!C1313),"",'ENGAGEMENTS 2026'!M1313)</f>
        <v/>
      </c>
      <c r="P1312" t="str">
        <f>IF(ISBLANK('ENGAGEMENTS 2026'!C1313),"",'ENGAGEMENTS 2026'!K1313)</f>
        <v/>
      </c>
      <c r="Q1312" t="str">
        <f>IF($A1312="","",IF(OR($E1312="INFRUCTUEUX",$E1312="ANNULE"),$A1312&amp;"|"&amp;(COUNTIFS($A$2:$A1312,$A1312,$E$2:$E1312,"INFRUCTUEUX")+COUNTIFS($A$2:$A1312,$A1312,$E$2:$E1312,"ANNULE")),""))</f>
        <v/>
      </c>
    </row>
    <row r="1313" spans="1:17" x14ac:dyDescent="0.25">
      <c r="A1313" t="str">
        <f>IF(ISBLANK('ENGAGEMENTS 2026'!C1314),"",IF('ENGAGEMENTS 2026'!C1314="DTSI","DCT",'ENGAGEMENTS 2026'!C1314))</f>
        <v/>
      </c>
      <c r="B1313" t="str">
        <f>IF(ISBLANK('ENGAGEMENTS 2026'!C1314),"",'ENGAGEMENTS 2026'!D1314)</f>
        <v/>
      </c>
      <c r="C1313" t="str">
        <f>IF(ISBLANK('ENGAGEMENTS 2026'!C1314),"",'ENGAGEMENTS 2026'!E1314)</f>
        <v/>
      </c>
      <c r="D1313" t="str">
        <f>IF(ISBLANK('ENGAGEMENTS 2026'!C1314),"",'ENGAGEMENTS 2026'!G1314)</f>
        <v/>
      </c>
      <c r="E1313" t="str">
        <f>IF(ISBLANK('ENGAGEMENTS 2026'!C1314),"",'ENGAGEMENTS 2026'!I1314)</f>
        <v/>
      </c>
      <c r="F1313" t="str">
        <f>IF(ISBLANK('ENGAGEMENTS 2026'!C1314),"",'ENGAGEMENTS 2026'!J1314)</f>
        <v/>
      </c>
      <c r="G1313" t="str">
        <f>IF(ISBLANK('ENGAGEMENTS 2026'!C1314),"",'ENGAGEMENTS 2026'!M1314)</f>
        <v/>
      </c>
      <c r="H1313" t="str">
        <f>IF(ISBLANK('ENGAGEMENTS 2026'!C1314),"",'ENGAGEMENTS 2026'!AF1314)</f>
        <v/>
      </c>
      <c r="I1313" t="str">
        <f>IF(ISBLANK('ENGAGEMENTS 2026'!C1314),"",'ENGAGEMENTS 2026'!H1314)</f>
        <v/>
      </c>
      <c r="J1313" s="72" t="str">
        <f>IF(ISBLANK('ENGAGEMENTS 2026'!C1314),"",IF(AND(OR($E1313="INFRUCTUEUX",$E1313="ANNULE"),$C1313="AOO-M"),'ENGAGEMENTS 2026'!P1314,IF($H1313="EN COURS DE PREENGAGEMENT",'ENGAGEMENTS 2026'!O1314,IF($H1313="PREENGAGE",IF($E1313="ATTRIBUE",'ENGAGEMENTS 2026'!AE1314,'ENGAGEMENTS 2026'!O1314),'ENGAGEMENTS 2026'!AE1314))))</f>
        <v/>
      </c>
      <c r="K1313" s="97" t="str">
        <f>IF(ISBLANK('ENGAGEMENTS 2026'!W1314),"",'ENGAGEMENTS 2026'!W1314)</f>
        <v/>
      </c>
      <c r="L1313" s="73" t="str">
        <f t="shared" ca="1" si="40"/>
        <v/>
      </c>
      <c r="M1313" t="str">
        <f t="shared" si="41"/>
        <v/>
      </c>
      <c r="N1313" t="str">
        <f>IF(ISBLANK('ENGAGEMENTS 2026'!C1314),"",'ENGAGEMENTS 2026'!L1314)</f>
        <v/>
      </c>
      <c r="O1313" t="str">
        <f>IF(ISBLANK('ENGAGEMENTS 2026'!C1314),"",'ENGAGEMENTS 2026'!M1314)</f>
        <v/>
      </c>
      <c r="P1313" t="str">
        <f>IF(ISBLANK('ENGAGEMENTS 2026'!C1314),"",'ENGAGEMENTS 2026'!K1314)</f>
        <v/>
      </c>
      <c r="Q1313" t="str">
        <f>IF($A1313="","",IF(OR($E1313="INFRUCTUEUX",$E1313="ANNULE"),$A1313&amp;"|"&amp;(COUNTIFS($A$2:$A1313,$A1313,$E$2:$E1313,"INFRUCTUEUX")+COUNTIFS($A$2:$A1313,$A1313,$E$2:$E1313,"ANNULE")),""))</f>
        <v/>
      </c>
    </row>
    <row r="1314" spans="1:17" x14ac:dyDescent="0.25">
      <c r="A1314" t="str">
        <f>IF(ISBLANK('ENGAGEMENTS 2026'!C1315),"",IF('ENGAGEMENTS 2026'!C1315="DTSI","DCT",'ENGAGEMENTS 2026'!C1315))</f>
        <v/>
      </c>
      <c r="B1314" t="str">
        <f>IF(ISBLANK('ENGAGEMENTS 2026'!C1315),"",'ENGAGEMENTS 2026'!D1315)</f>
        <v/>
      </c>
      <c r="C1314" t="str">
        <f>IF(ISBLANK('ENGAGEMENTS 2026'!C1315),"",'ENGAGEMENTS 2026'!E1315)</f>
        <v/>
      </c>
      <c r="D1314" t="str">
        <f>IF(ISBLANK('ENGAGEMENTS 2026'!C1315),"",'ENGAGEMENTS 2026'!G1315)</f>
        <v/>
      </c>
      <c r="E1314" t="str">
        <f>IF(ISBLANK('ENGAGEMENTS 2026'!C1315),"",'ENGAGEMENTS 2026'!I1315)</f>
        <v/>
      </c>
      <c r="F1314" t="str">
        <f>IF(ISBLANK('ENGAGEMENTS 2026'!C1315),"",'ENGAGEMENTS 2026'!J1315)</f>
        <v/>
      </c>
      <c r="G1314" t="str">
        <f>IF(ISBLANK('ENGAGEMENTS 2026'!C1315),"",'ENGAGEMENTS 2026'!M1315)</f>
        <v/>
      </c>
      <c r="H1314" t="str">
        <f>IF(ISBLANK('ENGAGEMENTS 2026'!C1315),"",'ENGAGEMENTS 2026'!AF1315)</f>
        <v/>
      </c>
      <c r="I1314" t="str">
        <f>IF(ISBLANK('ENGAGEMENTS 2026'!C1315),"",'ENGAGEMENTS 2026'!H1315)</f>
        <v/>
      </c>
      <c r="J1314" s="72" t="str">
        <f>IF(ISBLANK('ENGAGEMENTS 2026'!C1315),"",IF(AND(OR($E1314="INFRUCTUEUX",$E1314="ANNULE"),$C1314="AOO-M"),'ENGAGEMENTS 2026'!P1315,IF($H1314="EN COURS DE PREENGAGEMENT",'ENGAGEMENTS 2026'!O1315,IF($H1314="PREENGAGE",IF($E1314="ATTRIBUE",'ENGAGEMENTS 2026'!AE1315,'ENGAGEMENTS 2026'!O1315),'ENGAGEMENTS 2026'!AE1315))))</f>
        <v/>
      </c>
      <c r="K1314" s="97" t="str">
        <f>IF(ISBLANK('ENGAGEMENTS 2026'!W1315),"",'ENGAGEMENTS 2026'!W1315)</f>
        <v/>
      </c>
      <c r="L1314" s="73" t="str">
        <f t="shared" ca="1" si="40"/>
        <v/>
      </c>
      <c r="M1314" t="str">
        <f t="shared" si="41"/>
        <v/>
      </c>
      <c r="N1314" t="str">
        <f>IF(ISBLANK('ENGAGEMENTS 2026'!C1315),"",'ENGAGEMENTS 2026'!L1315)</f>
        <v/>
      </c>
      <c r="O1314" t="str">
        <f>IF(ISBLANK('ENGAGEMENTS 2026'!C1315),"",'ENGAGEMENTS 2026'!M1315)</f>
        <v/>
      </c>
      <c r="P1314" t="str">
        <f>IF(ISBLANK('ENGAGEMENTS 2026'!C1315),"",'ENGAGEMENTS 2026'!K1315)</f>
        <v/>
      </c>
      <c r="Q1314" t="str">
        <f>IF($A1314="","",IF(OR($E1314="INFRUCTUEUX",$E1314="ANNULE"),$A1314&amp;"|"&amp;(COUNTIFS($A$2:$A1314,$A1314,$E$2:$E1314,"INFRUCTUEUX")+COUNTIFS($A$2:$A1314,$A1314,$E$2:$E1314,"ANNULE")),""))</f>
        <v/>
      </c>
    </row>
    <row r="1315" spans="1:17" x14ac:dyDescent="0.25">
      <c r="A1315" t="str">
        <f>IF(ISBLANK('ENGAGEMENTS 2026'!C1316),"",IF('ENGAGEMENTS 2026'!C1316="DTSI","DCT",'ENGAGEMENTS 2026'!C1316))</f>
        <v/>
      </c>
      <c r="B1315" t="str">
        <f>IF(ISBLANK('ENGAGEMENTS 2026'!C1316),"",'ENGAGEMENTS 2026'!D1316)</f>
        <v/>
      </c>
      <c r="C1315" t="str">
        <f>IF(ISBLANK('ENGAGEMENTS 2026'!C1316),"",'ENGAGEMENTS 2026'!E1316)</f>
        <v/>
      </c>
      <c r="D1315" t="str">
        <f>IF(ISBLANK('ENGAGEMENTS 2026'!C1316),"",'ENGAGEMENTS 2026'!G1316)</f>
        <v/>
      </c>
      <c r="E1315" t="str">
        <f>IF(ISBLANK('ENGAGEMENTS 2026'!C1316),"",'ENGAGEMENTS 2026'!I1316)</f>
        <v/>
      </c>
      <c r="F1315" t="str">
        <f>IF(ISBLANK('ENGAGEMENTS 2026'!C1316),"",'ENGAGEMENTS 2026'!J1316)</f>
        <v/>
      </c>
      <c r="G1315" t="str">
        <f>IF(ISBLANK('ENGAGEMENTS 2026'!C1316),"",'ENGAGEMENTS 2026'!M1316)</f>
        <v/>
      </c>
      <c r="H1315" t="str">
        <f>IF(ISBLANK('ENGAGEMENTS 2026'!C1316),"",'ENGAGEMENTS 2026'!AF1316)</f>
        <v/>
      </c>
      <c r="I1315" t="str">
        <f>IF(ISBLANK('ENGAGEMENTS 2026'!C1316),"",'ENGAGEMENTS 2026'!H1316)</f>
        <v/>
      </c>
      <c r="J1315" s="72" t="str">
        <f>IF(ISBLANK('ENGAGEMENTS 2026'!C1316),"",IF(AND(OR($E1315="INFRUCTUEUX",$E1315="ANNULE"),$C1315="AOO-M"),'ENGAGEMENTS 2026'!P1316,IF($H1315="EN COURS DE PREENGAGEMENT",'ENGAGEMENTS 2026'!O1316,IF($H1315="PREENGAGE",IF($E1315="ATTRIBUE",'ENGAGEMENTS 2026'!AE1316,'ENGAGEMENTS 2026'!O1316),'ENGAGEMENTS 2026'!AE1316))))</f>
        <v/>
      </c>
      <c r="K1315" s="97" t="str">
        <f>IF(ISBLANK('ENGAGEMENTS 2026'!W1316),"",'ENGAGEMENTS 2026'!W1316)</f>
        <v/>
      </c>
      <c r="L1315" s="73" t="str">
        <f t="shared" ca="1" si="40"/>
        <v/>
      </c>
      <c r="M1315" t="str">
        <f t="shared" si="41"/>
        <v/>
      </c>
      <c r="N1315" t="str">
        <f>IF(ISBLANK('ENGAGEMENTS 2026'!C1316),"",'ENGAGEMENTS 2026'!L1316)</f>
        <v/>
      </c>
      <c r="O1315" t="str">
        <f>IF(ISBLANK('ENGAGEMENTS 2026'!C1316),"",'ENGAGEMENTS 2026'!M1316)</f>
        <v/>
      </c>
      <c r="P1315" t="str">
        <f>IF(ISBLANK('ENGAGEMENTS 2026'!C1316),"",'ENGAGEMENTS 2026'!K1316)</f>
        <v/>
      </c>
      <c r="Q1315" t="str">
        <f>IF($A1315="","",IF(OR($E1315="INFRUCTUEUX",$E1315="ANNULE"),$A1315&amp;"|"&amp;(COUNTIFS($A$2:$A1315,$A1315,$E$2:$E1315,"INFRUCTUEUX")+COUNTIFS($A$2:$A1315,$A1315,$E$2:$E1315,"ANNULE")),""))</f>
        <v/>
      </c>
    </row>
    <row r="1316" spans="1:17" x14ac:dyDescent="0.25">
      <c r="A1316" t="str">
        <f>IF(ISBLANK('ENGAGEMENTS 2026'!C1317),"",IF('ENGAGEMENTS 2026'!C1317="DTSI","DCT",'ENGAGEMENTS 2026'!C1317))</f>
        <v/>
      </c>
      <c r="B1316" t="str">
        <f>IF(ISBLANK('ENGAGEMENTS 2026'!C1317),"",'ENGAGEMENTS 2026'!D1317)</f>
        <v/>
      </c>
      <c r="C1316" t="str">
        <f>IF(ISBLANK('ENGAGEMENTS 2026'!C1317),"",'ENGAGEMENTS 2026'!E1317)</f>
        <v/>
      </c>
      <c r="D1316" t="str">
        <f>IF(ISBLANK('ENGAGEMENTS 2026'!C1317),"",'ENGAGEMENTS 2026'!G1317)</f>
        <v/>
      </c>
      <c r="E1316" t="str">
        <f>IF(ISBLANK('ENGAGEMENTS 2026'!C1317),"",'ENGAGEMENTS 2026'!I1317)</f>
        <v/>
      </c>
      <c r="F1316" t="str">
        <f>IF(ISBLANK('ENGAGEMENTS 2026'!C1317),"",'ENGAGEMENTS 2026'!J1317)</f>
        <v/>
      </c>
      <c r="G1316" t="str">
        <f>IF(ISBLANK('ENGAGEMENTS 2026'!C1317),"",'ENGAGEMENTS 2026'!M1317)</f>
        <v/>
      </c>
      <c r="H1316" t="str">
        <f>IF(ISBLANK('ENGAGEMENTS 2026'!C1317),"",'ENGAGEMENTS 2026'!AF1317)</f>
        <v/>
      </c>
      <c r="I1316" t="str">
        <f>IF(ISBLANK('ENGAGEMENTS 2026'!C1317),"",'ENGAGEMENTS 2026'!H1317)</f>
        <v/>
      </c>
      <c r="J1316" s="72" t="str">
        <f>IF(ISBLANK('ENGAGEMENTS 2026'!C1317),"",IF(AND(OR($E1316="INFRUCTUEUX",$E1316="ANNULE"),$C1316="AOO-M"),'ENGAGEMENTS 2026'!P1317,IF($H1316="EN COURS DE PREENGAGEMENT",'ENGAGEMENTS 2026'!O1317,IF($H1316="PREENGAGE",IF($E1316="ATTRIBUE",'ENGAGEMENTS 2026'!AE1317,'ENGAGEMENTS 2026'!O1317),'ENGAGEMENTS 2026'!AE1317))))</f>
        <v/>
      </c>
      <c r="K1316" s="97" t="str">
        <f>IF(ISBLANK('ENGAGEMENTS 2026'!W1317),"",'ENGAGEMENTS 2026'!W1317)</f>
        <v/>
      </c>
      <c r="L1316" s="73" t="str">
        <f t="shared" ca="1" si="40"/>
        <v/>
      </c>
      <c r="M1316" t="str">
        <f t="shared" si="41"/>
        <v/>
      </c>
      <c r="N1316" t="str">
        <f>IF(ISBLANK('ENGAGEMENTS 2026'!C1317),"",'ENGAGEMENTS 2026'!L1317)</f>
        <v/>
      </c>
      <c r="O1316" t="str">
        <f>IF(ISBLANK('ENGAGEMENTS 2026'!C1317),"",'ENGAGEMENTS 2026'!M1317)</f>
        <v/>
      </c>
      <c r="P1316" t="str">
        <f>IF(ISBLANK('ENGAGEMENTS 2026'!C1317),"",'ENGAGEMENTS 2026'!K1317)</f>
        <v/>
      </c>
      <c r="Q1316" t="str">
        <f>IF($A1316="","",IF(OR($E1316="INFRUCTUEUX",$E1316="ANNULE"),$A1316&amp;"|"&amp;(COUNTIFS($A$2:$A1316,$A1316,$E$2:$E1316,"INFRUCTUEUX")+COUNTIFS($A$2:$A1316,$A1316,$E$2:$E1316,"ANNULE")),""))</f>
        <v/>
      </c>
    </row>
    <row r="1317" spans="1:17" x14ac:dyDescent="0.25">
      <c r="A1317" t="str">
        <f>IF(ISBLANK('ENGAGEMENTS 2026'!C1318),"",IF('ENGAGEMENTS 2026'!C1318="DTSI","DCT",'ENGAGEMENTS 2026'!C1318))</f>
        <v/>
      </c>
      <c r="B1317" t="str">
        <f>IF(ISBLANK('ENGAGEMENTS 2026'!C1318),"",'ENGAGEMENTS 2026'!D1318)</f>
        <v/>
      </c>
      <c r="C1317" t="str">
        <f>IF(ISBLANK('ENGAGEMENTS 2026'!C1318),"",'ENGAGEMENTS 2026'!E1318)</f>
        <v/>
      </c>
      <c r="D1317" t="str">
        <f>IF(ISBLANK('ENGAGEMENTS 2026'!C1318),"",'ENGAGEMENTS 2026'!G1318)</f>
        <v/>
      </c>
      <c r="E1317" t="str">
        <f>IF(ISBLANK('ENGAGEMENTS 2026'!C1318),"",'ENGAGEMENTS 2026'!I1318)</f>
        <v/>
      </c>
      <c r="F1317" t="str">
        <f>IF(ISBLANK('ENGAGEMENTS 2026'!C1318),"",'ENGAGEMENTS 2026'!J1318)</f>
        <v/>
      </c>
      <c r="G1317" t="str">
        <f>IF(ISBLANK('ENGAGEMENTS 2026'!C1318),"",'ENGAGEMENTS 2026'!M1318)</f>
        <v/>
      </c>
      <c r="H1317" t="str">
        <f>IF(ISBLANK('ENGAGEMENTS 2026'!C1318),"",'ENGAGEMENTS 2026'!AF1318)</f>
        <v/>
      </c>
      <c r="I1317" t="str">
        <f>IF(ISBLANK('ENGAGEMENTS 2026'!C1318),"",'ENGAGEMENTS 2026'!H1318)</f>
        <v/>
      </c>
      <c r="J1317" s="72" t="str">
        <f>IF(ISBLANK('ENGAGEMENTS 2026'!C1318),"",IF(AND(OR($E1317="INFRUCTUEUX",$E1317="ANNULE"),$C1317="AOO-M"),'ENGAGEMENTS 2026'!P1318,IF($H1317="EN COURS DE PREENGAGEMENT",'ENGAGEMENTS 2026'!O1318,IF($H1317="PREENGAGE",IF($E1317="ATTRIBUE",'ENGAGEMENTS 2026'!AE1318,'ENGAGEMENTS 2026'!O1318),'ENGAGEMENTS 2026'!AE1318))))</f>
        <v/>
      </c>
      <c r="K1317" s="97" t="str">
        <f>IF(ISBLANK('ENGAGEMENTS 2026'!W1318),"",'ENGAGEMENTS 2026'!W1318)</f>
        <v/>
      </c>
      <c r="L1317" s="73" t="str">
        <f t="shared" ca="1" si="40"/>
        <v/>
      </c>
      <c r="M1317" t="str">
        <f t="shared" si="41"/>
        <v/>
      </c>
      <c r="N1317" t="str">
        <f>IF(ISBLANK('ENGAGEMENTS 2026'!C1318),"",'ENGAGEMENTS 2026'!L1318)</f>
        <v/>
      </c>
      <c r="O1317" t="str">
        <f>IF(ISBLANK('ENGAGEMENTS 2026'!C1318),"",'ENGAGEMENTS 2026'!M1318)</f>
        <v/>
      </c>
      <c r="P1317" t="str">
        <f>IF(ISBLANK('ENGAGEMENTS 2026'!C1318),"",'ENGAGEMENTS 2026'!K1318)</f>
        <v/>
      </c>
      <c r="Q1317" t="str">
        <f>IF($A1317="","",IF(OR($E1317="INFRUCTUEUX",$E1317="ANNULE"),$A1317&amp;"|"&amp;(COUNTIFS($A$2:$A1317,$A1317,$E$2:$E1317,"INFRUCTUEUX")+COUNTIFS($A$2:$A1317,$A1317,$E$2:$E1317,"ANNULE")),""))</f>
        <v/>
      </c>
    </row>
    <row r="1318" spans="1:17" x14ac:dyDescent="0.25">
      <c r="A1318" t="str">
        <f>IF(ISBLANK('ENGAGEMENTS 2026'!C1319),"",IF('ENGAGEMENTS 2026'!C1319="DTSI","DCT",'ENGAGEMENTS 2026'!C1319))</f>
        <v/>
      </c>
      <c r="B1318" t="str">
        <f>IF(ISBLANK('ENGAGEMENTS 2026'!C1319),"",'ENGAGEMENTS 2026'!D1319)</f>
        <v/>
      </c>
      <c r="C1318" t="str">
        <f>IF(ISBLANK('ENGAGEMENTS 2026'!C1319),"",'ENGAGEMENTS 2026'!E1319)</f>
        <v/>
      </c>
      <c r="D1318" t="str">
        <f>IF(ISBLANK('ENGAGEMENTS 2026'!C1319),"",'ENGAGEMENTS 2026'!G1319)</f>
        <v/>
      </c>
      <c r="E1318" t="str">
        <f>IF(ISBLANK('ENGAGEMENTS 2026'!C1319),"",'ENGAGEMENTS 2026'!I1319)</f>
        <v/>
      </c>
      <c r="F1318" t="str">
        <f>IF(ISBLANK('ENGAGEMENTS 2026'!C1319),"",'ENGAGEMENTS 2026'!J1319)</f>
        <v/>
      </c>
      <c r="G1318" t="str">
        <f>IF(ISBLANK('ENGAGEMENTS 2026'!C1319),"",'ENGAGEMENTS 2026'!M1319)</f>
        <v/>
      </c>
      <c r="H1318" t="str">
        <f>IF(ISBLANK('ENGAGEMENTS 2026'!C1319),"",'ENGAGEMENTS 2026'!AF1319)</f>
        <v/>
      </c>
      <c r="I1318" t="str">
        <f>IF(ISBLANK('ENGAGEMENTS 2026'!C1319),"",'ENGAGEMENTS 2026'!H1319)</f>
        <v/>
      </c>
      <c r="J1318" s="72" t="str">
        <f>IF(ISBLANK('ENGAGEMENTS 2026'!C1319),"",IF(AND(OR($E1318="INFRUCTUEUX",$E1318="ANNULE"),$C1318="AOO-M"),'ENGAGEMENTS 2026'!P1319,IF($H1318="EN COURS DE PREENGAGEMENT",'ENGAGEMENTS 2026'!O1319,IF($H1318="PREENGAGE",IF($E1318="ATTRIBUE",'ENGAGEMENTS 2026'!AE1319,'ENGAGEMENTS 2026'!O1319),'ENGAGEMENTS 2026'!AE1319))))</f>
        <v/>
      </c>
      <c r="K1318" s="97" t="str">
        <f>IF(ISBLANK('ENGAGEMENTS 2026'!W1319),"",'ENGAGEMENTS 2026'!W1319)</f>
        <v/>
      </c>
      <c r="L1318" s="73" t="str">
        <f t="shared" ca="1" si="40"/>
        <v/>
      </c>
      <c r="M1318" t="str">
        <f t="shared" si="41"/>
        <v/>
      </c>
      <c r="N1318" t="str">
        <f>IF(ISBLANK('ENGAGEMENTS 2026'!C1319),"",'ENGAGEMENTS 2026'!L1319)</f>
        <v/>
      </c>
      <c r="O1318" t="str">
        <f>IF(ISBLANK('ENGAGEMENTS 2026'!C1319),"",'ENGAGEMENTS 2026'!M1319)</f>
        <v/>
      </c>
      <c r="P1318" t="str">
        <f>IF(ISBLANK('ENGAGEMENTS 2026'!C1319),"",'ENGAGEMENTS 2026'!K1319)</f>
        <v/>
      </c>
      <c r="Q1318" t="str">
        <f>IF($A1318="","",IF(OR($E1318="INFRUCTUEUX",$E1318="ANNULE"),$A1318&amp;"|"&amp;(COUNTIFS($A$2:$A1318,$A1318,$E$2:$E1318,"INFRUCTUEUX")+COUNTIFS($A$2:$A1318,$A1318,$E$2:$E1318,"ANNULE")),""))</f>
        <v/>
      </c>
    </row>
    <row r="1319" spans="1:17" x14ac:dyDescent="0.25">
      <c r="A1319" t="str">
        <f>IF(ISBLANK('ENGAGEMENTS 2026'!C1320),"",IF('ENGAGEMENTS 2026'!C1320="DTSI","DCT",'ENGAGEMENTS 2026'!C1320))</f>
        <v/>
      </c>
      <c r="B1319" t="str">
        <f>IF(ISBLANK('ENGAGEMENTS 2026'!C1320),"",'ENGAGEMENTS 2026'!D1320)</f>
        <v/>
      </c>
      <c r="C1319" t="str">
        <f>IF(ISBLANK('ENGAGEMENTS 2026'!C1320),"",'ENGAGEMENTS 2026'!E1320)</f>
        <v/>
      </c>
      <c r="D1319" t="str">
        <f>IF(ISBLANK('ENGAGEMENTS 2026'!C1320),"",'ENGAGEMENTS 2026'!G1320)</f>
        <v/>
      </c>
      <c r="E1319" t="str">
        <f>IF(ISBLANK('ENGAGEMENTS 2026'!C1320),"",'ENGAGEMENTS 2026'!I1320)</f>
        <v/>
      </c>
      <c r="F1319" t="str">
        <f>IF(ISBLANK('ENGAGEMENTS 2026'!C1320),"",'ENGAGEMENTS 2026'!J1320)</f>
        <v/>
      </c>
      <c r="G1319" t="str">
        <f>IF(ISBLANK('ENGAGEMENTS 2026'!C1320),"",'ENGAGEMENTS 2026'!M1320)</f>
        <v/>
      </c>
      <c r="H1319" t="str">
        <f>IF(ISBLANK('ENGAGEMENTS 2026'!C1320),"",'ENGAGEMENTS 2026'!AF1320)</f>
        <v/>
      </c>
      <c r="I1319" t="str">
        <f>IF(ISBLANK('ENGAGEMENTS 2026'!C1320),"",'ENGAGEMENTS 2026'!H1320)</f>
        <v/>
      </c>
      <c r="J1319" s="72" t="str">
        <f>IF(ISBLANK('ENGAGEMENTS 2026'!C1320),"",IF(AND(OR($E1319="INFRUCTUEUX",$E1319="ANNULE"),$C1319="AOO-M"),'ENGAGEMENTS 2026'!P1320,IF($H1319="EN COURS DE PREENGAGEMENT",'ENGAGEMENTS 2026'!O1320,IF($H1319="PREENGAGE",IF($E1319="ATTRIBUE",'ENGAGEMENTS 2026'!AE1320,'ENGAGEMENTS 2026'!O1320),'ENGAGEMENTS 2026'!AE1320))))</f>
        <v/>
      </c>
      <c r="K1319" s="97" t="str">
        <f>IF(ISBLANK('ENGAGEMENTS 2026'!W1320),"",'ENGAGEMENTS 2026'!W1320)</f>
        <v/>
      </c>
      <c r="L1319" s="73" t="str">
        <f t="shared" ca="1" si="40"/>
        <v/>
      </c>
      <c r="M1319" t="str">
        <f t="shared" si="41"/>
        <v/>
      </c>
      <c r="N1319" t="str">
        <f>IF(ISBLANK('ENGAGEMENTS 2026'!C1320),"",'ENGAGEMENTS 2026'!L1320)</f>
        <v/>
      </c>
      <c r="O1319" t="str">
        <f>IF(ISBLANK('ENGAGEMENTS 2026'!C1320),"",'ENGAGEMENTS 2026'!M1320)</f>
        <v/>
      </c>
      <c r="P1319" t="str">
        <f>IF(ISBLANK('ENGAGEMENTS 2026'!C1320),"",'ENGAGEMENTS 2026'!K1320)</f>
        <v/>
      </c>
      <c r="Q1319" t="str">
        <f>IF($A1319="","",IF(OR($E1319="INFRUCTUEUX",$E1319="ANNULE"),$A1319&amp;"|"&amp;(COUNTIFS($A$2:$A1319,$A1319,$E$2:$E1319,"INFRUCTUEUX")+COUNTIFS($A$2:$A1319,$A1319,$E$2:$E1319,"ANNULE")),""))</f>
        <v/>
      </c>
    </row>
    <row r="1320" spans="1:17" x14ac:dyDescent="0.25">
      <c r="A1320" t="str">
        <f>IF(ISBLANK('ENGAGEMENTS 2026'!C1321),"",IF('ENGAGEMENTS 2026'!C1321="DTSI","DCT",'ENGAGEMENTS 2026'!C1321))</f>
        <v/>
      </c>
      <c r="B1320" t="str">
        <f>IF(ISBLANK('ENGAGEMENTS 2026'!C1321),"",'ENGAGEMENTS 2026'!D1321)</f>
        <v/>
      </c>
      <c r="C1320" t="str">
        <f>IF(ISBLANK('ENGAGEMENTS 2026'!C1321),"",'ENGAGEMENTS 2026'!E1321)</f>
        <v/>
      </c>
      <c r="D1320" t="str">
        <f>IF(ISBLANK('ENGAGEMENTS 2026'!C1321),"",'ENGAGEMENTS 2026'!G1321)</f>
        <v/>
      </c>
      <c r="E1320" t="str">
        <f>IF(ISBLANK('ENGAGEMENTS 2026'!C1321),"",'ENGAGEMENTS 2026'!I1321)</f>
        <v/>
      </c>
      <c r="F1320" t="str">
        <f>IF(ISBLANK('ENGAGEMENTS 2026'!C1321),"",'ENGAGEMENTS 2026'!J1321)</f>
        <v/>
      </c>
      <c r="G1320" t="str">
        <f>IF(ISBLANK('ENGAGEMENTS 2026'!C1321),"",'ENGAGEMENTS 2026'!M1321)</f>
        <v/>
      </c>
      <c r="H1320" t="str">
        <f>IF(ISBLANK('ENGAGEMENTS 2026'!C1321),"",'ENGAGEMENTS 2026'!AF1321)</f>
        <v/>
      </c>
      <c r="I1320" t="str">
        <f>IF(ISBLANK('ENGAGEMENTS 2026'!C1321),"",'ENGAGEMENTS 2026'!H1321)</f>
        <v/>
      </c>
      <c r="J1320" s="72" t="str">
        <f>IF(ISBLANK('ENGAGEMENTS 2026'!C1321),"",IF(AND(OR($E1320="INFRUCTUEUX",$E1320="ANNULE"),$C1320="AOO-M"),'ENGAGEMENTS 2026'!P1321,IF($H1320="EN COURS DE PREENGAGEMENT",'ENGAGEMENTS 2026'!O1321,IF($H1320="PREENGAGE",IF($E1320="ATTRIBUE",'ENGAGEMENTS 2026'!AE1321,'ENGAGEMENTS 2026'!O1321),'ENGAGEMENTS 2026'!AE1321))))</f>
        <v/>
      </c>
      <c r="K1320" s="97" t="str">
        <f>IF(ISBLANK('ENGAGEMENTS 2026'!W1321),"",'ENGAGEMENTS 2026'!W1321)</f>
        <v/>
      </c>
      <c r="L1320" s="73" t="str">
        <f t="shared" ca="1" si="40"/>
        <v/>
      </c>
      <c r="M1320" t="str">
        <f t="shared" si="41"/>
        <v/>
      </c>
      <c r="N1320" t="str">
        <f>IF(ISBLANK('ENGAGEMENTS 2026'!C1321),"",'ENGAGEMENTS 2026'!L1321)</f>
        <v/>
      </c>
      <c r="O1320" t="str">
        <f>IF(ISBLANK('ENGAGEMENTS 2026'!C1321),"",'ENGAGEMENTS 2026'!M1321)</f>
        <v/>
      </c>
      <c r="P1320" t="str">
        <f>IF(ISBLANK('ENGAGEMENTS 2026'!C1321),"",'ENGAGEMENTS 2026'!K1321)</f>
        <v/>
      </c>
      <c r="Q1320" t="str">
        <f>IF($A1320="","",IF(OR($E1320="INFRUCTUEUX",$E1320="ANNULE"),$A1320&amp;"|"&amp;(COUNTIFS($A$2:$A1320,$A1320,$E$2:$E1320,"INFRUCTUEUX")+COUNTIFS($A$2:$A1320,$A1320,$E$2:$E1320,"ANNULE")),""))</f>
        <v/>
      </c>
    </row>
    <row r="1321" spans="1:17" x14ac:dyDescent="0.25">
      <c r="A1321" t="str">
        <f>IF(ISBLANK('ENGAGEMENTS 2026'!C1322),"",IF('ENGAGEMENTS 2026'!C1322="DTSI","DCT",'ENGAGEMENTS 2026'!C1322))</f>
        <v/>
      </c>
      <c r="B1321" t="str">
        <f>IF(ISBLANK('ENGAGEMENTS 2026'!C1322),"",'ENGAGEMENTS 2026'!D1322)</f>
        <v/>
      </c>
      <c r="C1321" t="str">
        <f>IF(ISBLANK('ENGAGEMENTS 2026'!C1322),"",'ENGAGEMENTS 2026'!E1322)</f>
        <v/>
      </c>
      <c r="D1321" t="str">
        <f>IF(ISBLANK('ENGAGEMENTS 2026'!C1322),"",'ENGAGEMENTS 2026'!G1322)</f>
        <v/>
      </c>
      <c r="E1321" t="str">
        <f>IF(ISBLANK('ENGAGEMENTS 2026'!C1322),"",'ENGAGEMENTS 2026'!I1322)</f>
        <v/>
      </c>
      <c r="F1321" t="str">
        <f>IF(ISBLANK('ENGAGEMENTS 2026'!C1322),"",'ENGAGEMENTS 2026'!J1322)</f>
        <v/>
      </c>
      <c r="G1321" t="str">
        <f>IF(ISBLANK('ENGAGEMENTS 2026'!C1322),"",'ENGAGEMENTS 2026'!M1322)</f>
        <v/>
      </c>
      <c r="H1321" t="str">
        <f>IF(ISBLANK('ENGAGEMENTS 2026'!C1322),"",'ENGAGEMENTS 2026'!AF1322)</f>
        <v/>
      </c>
      <c r="I1321" t="str">
        <f>IF(ISBLANK('ENGAGEMENTS 2026'!C1322),"",'ENGAGEMENTS 2026'!H1322)</f>
        <v/>
      </c>
      <c r="J1321" s="72" t="str">
        <f>IF(ISBLANK('ENGAGEMENTS 2026'!C1322),"",IF(AND(OR($E1321="INFRUCTUEUX",$E1321="ANNULE"),$C1321="AOO-M"),'ENGAGEMENTS 2026'!P1322,IF($H1321="EN COURS DE PREENGAGEMENT",'ENGAGEMENTS 2026'!O1322,IF($H1321="PREENGAGE",IF($E1321="ATTRIBUE",'ENGAGEMENTS 2026'!AE1322,'ENGAGEMENTS 2026'!O1322),'ENGAGEMENTS 2026'!AE1322))))</f>
        <v/>
      </c>
      <c r="K1321" s="97" t="str">
        <f>IF(ISBLANK('ENGAGEMENTS 2026'!W1322),"",'ENGAGEMENTS 2026'!W1322)</f>
        <v/>
      </c>
      <c r="L1321" s="73" t="str">
        <f t="shared" ca="1" si="40"/>
        <v/>
      </c>
      <c r="M1321" t="str">
        <f t="shared" si="41"/>
        <v/>
      </c>
      <c r="N1321" t="str">
        <f>IF(ISBLANK('ENGAGEMENTS 2026'!C1322),"",'ENGAGEMENTS 2026'!L1322)</f>
        <v/>
      </c>
      <c r="O1321" t="str">
        <f>IF(ISBLANK('ENGAGEMENTS 2026'!C1322),"",'ENGAGEMENTS 2026'!M1322)</f>
        <v/>
      </c>
      <c r="P1321" t="str">
        <f>IF(ISBLANK('ENGAGEMENTS 2026'!C1322),"",'ENGAGEMENTS 2026'!K1322)</f>
        <v/>
      </c>
      <c r="Q1321" t="str">
        <f>IF($A1321="","",IF(OR($E1321="INFRUCTUEUX",$E1321="ANNULE"),$A1321&amp;"|"&amp;(COUNTIFS($A$2:$A1321,$A1321,$E$2:$E1321,"INFRUCTUEUX")+COUNTIFS($A$2:$A1321,$A1321,$E$2:$E1321,"ANNULE")),""))</f>
        <v/>
      </c>
    </row>
    <row r="1322" spans="1:17" x14ac:dyDescent="0.25">
      <c r="A1322" t="str">
        <f>IF(ISBLANK('ENGAGEMENTS 2026'!C1323),"",IF('ENGAGEMENTS 2026'!C1323="DTSI","DCT",'ENGAGEMENTS 2026'!C1323))</f>
        <v/>
      </c>
      <c r="B1322" t="str">
        <f>IF(ISBLANK('ENGAGEMENTS 2026'!C1323),"",'ENGAGEMENTS 2026'!D1323)</f>
        <v/>
      </c>
      <c r="C1322" t="str">
        <f>IF(ISBLANK('ENGAGEMENTS 2026'!C1323),"",'ENGAGEMENTS 2026'!E1323)</f>
        <v/>
      </c>
      <c r="D1322" t="str">
        <f>IF(ISBLANK('ENGAGEMENTS 2026'!C1323),"",'ENGAGEMENTS 2026'!G1323)</f>
        <v/>
      </c>
      <c r="E1322" t="str">
        <f>IF(ISBLANK('ENGAGEMENTS 2026'!C1323),"",'ENGAGEMENTS 2026'!I1323)</f>
        <v/>
      </c>
      <c r="F1322" t="str">
        <f>IF(ISBLANK('ENGAGEMENTS 2026'!C1323),"",'ENGAGEMENTS 2026'!J1323)</f>
        <v/>
      </c>
      <c r="G1322" t="str">
        <f>IF(ISBLANK('ENGAGEMENTS 2026'!C1323),"",'ENGAGEMENTS 2026'!M1323)</f>
        <v/>
      </c>
      <c r="H1322" t="str">
        <f>IF(ISBLANK('ENGAGEMENTS 2026'!C1323),"",'ENGAGEMENTS 2026'!AF1323)</f>
        <v/>
      </c>
      <c r="I1322" t="str">
        <f>IF(ISBLANK('ENGAGEMENTS 2026'!C1323),"",'ENGAGEMENTS 2026'!H1323)</f>
        <v/>
      </c>
      <c r="J1322" s="72" t="str">
        <f>IF(ISBLANK('ENGAGEMENTS 2026'!C1323),"",IF(AND(OR($E1322="INFRUCTUEUX",$E1322="ANNULE"),$C1322="AOO-M"),'ENGAGEMENTS 2026'!P1323,IF($H1322="EN COURS DE PREENGAGEMENT",'ENGAGEMENTS 2026'!O1323,IF($H1322="PREENGAGE",IF($E1322="ATTRIBUE",'ENGAGEMENTS 2026'!AE1323,'ENGAGEMENTS 2026'!O1323),'ENGAGEMENTS 2026'!AE1323))))</f>
        <v/>
      </c>
      <c r="K1322" s="97" t="str">
        <f>IF(ISBLANK('ENGAGEMENTS 2026'!W1323),"",'ENGAGEMENTS 2026'!W1323)</f>
        <v/>
      </c>
      <c r="L1322" s="73" t="str">
        <f t="shared" ca="1" si="40"/>
        <v/>
      </c>
      <c r="M1322" t="str">
        <f t="shared" si="41"/>
        <v/>
      </c>
      <c r="N1322" t="str">
        <f>IF(ISBLANK('ENGAGEMENTS 2026'!C1323),"",'ENGAGEMENTS 2026'!L1323)</f>
        <v/>
      </c>
      <c r="O1322" t="str">
        <f>IF(ISBLANK('ENGAGEMENTS 2026'!C1323),"",'ENGAGEMENTS 2026'!M1323)</f>
        <v/>
      </c>
      <c r="P1322" t="str">
        <f>IF(ISBLANK('ENGAGEMENTS 2026'!C1323),"",'ENGAGEMENTS 2026'!K1323)</f>
        <v/>
      </c>
      <c r="Q1322" t="str">
        <f>IF($A1322="","",IF(OR($E1322="INFRUCTUEUX",$E1322="ANNULE"),$A1322&amp;"|"&amp;(COUNTIFS($A$2:$A1322,$A1322,$E$2:$E1322,"INFRUCTUEUX")+COUNTIFS($A$2:$A1322,$A1322,$E$2:$E1322,"ANNULE")),""))</f>
        <v/>
      </c>
    </row>
    <row r="1323" spans="1:17" x14ac:dyDescent="0.25">
      <c r="A1323" t="str">
        <f>IF(ISBLANK('ENGAGEMENTS 2026'!C1324),"",IF('ENGAGEMENTS 2026'!C1324="DTSI","DCT",'ENGAGEMENTS 2026'!C1324))</f>
        <v/>
      </c>
      <c r="B1323" t="str">
        <f>IF(ISBLANK('ENGAGEMENTS 2026'!C1324),"",'ENGAGEMENTS 2026'!D1324)</f>
        <v/>
      </c>
      <c r="C1323" t="str">
        <f>IF(ISBLANK('ENGAGEMENTS 2026'!C1324),"",'ENGAGEMENTS 2026'!E1324)</f>
        <v/>
      </c>
      <c r="D1323" t="str">
        <f>IF(ISBLANK('ENGAGEMENTS 2026'!C1324),"",'ENGAGEMENTS 2026'!G1324)</f>
        <v/>
      </c>
      <c r="E1323" t="str">
        <f>IF(ISBLANK('ENGAGEMENTS 2026'!C1324),"",'ENGAGEMENTS 2026'!I1324)</f>
        <v/>
      </c>
      <c r="F1323" t="str">
        <f>IF(ISBLANK('ENGAGEMENTS 2026'!C1324),"",'ENGAGEMENTS 2026'!J1324)</f>
        <v/>
      </c>
      <c r="G1323" t="str">
        <f>IF(ISBLANK('ENGAGEMENTS 2026'!C1324),"",'ENGAGEMENTS 2026'!M1324)</f>
        <v/>
      </c>
      <c r="H1323" t="str">
        <f>IF(ISBLANK('ENGAGEMENTS 2026'!C1324),"",'ENGAGEMENTS 2026'!AF1324)</f>
        <v/>
      </c>
      <c r="I1323" t="str">
        <f>IF(ISBLANK('ENGAGEMENTS 2026'!C1324),"",'ENGAGEMENTS 2026'!H1324)</f>
        <v/>
      </c>
      <c r="J1323" s="72" t="str">
        <f>IF(ISBLANK('ENGAGEMENTS 2026'!C1324),"",IF(AND(OR($E1323="INFRUCTUEUX",$E1323="ANNULE"),$C1323="AOO-M"),'ENGAGEMENTS 2026'!P1324,IF($H1323="EN COURS DE PREENGAGEMENT",'ENGAGEMENTS 2026'!O1324,IF($H1323="PREENGAGE",IF($E1323="ATTRIBUE",'ENGAGEMENTS 2026'!AE1324,'ENGAGEMENTS 2026'!O1324),'ENGAGEMENTS 2026'!AE1324))))</f>
        <v/>
      </c>
      <c r="K1323" s="97" t="str">
        <f>IF(ISBLANK('ENGAGEMENTS 2026'!W1324),"",'ENGAGEMENTS 2026'!W1324)</f>
        <v/>
      </c>
      <c r="L1323" s="73" t="str">
        <f t="shared" ca="1" si="40"/>
        <v/>
      </c>
      <c r="M1323" t="str">
        <f t="shared" si="41"/>
        <v/>
      </c>
      <c r="N1323" t="str">
        <f>IF(ISBLANK('ENGAGEMENTS 2026'!C1324),"",'ENGAGEMENTS 2026'!L1324)</f>
        <v/>
      </c>
      <c r="O1323" t="str">
        <f>IF(ISBLANK('ENGAGEMENTS 2026'!C1324),"",'ENGAGEMENTS 2026'!M1324)</f>
        <v/>
      </c>
      <c r="P1323" t="str">
        <f>IF(ISBLANK('ENGAGEMENTS 2026'!C1324),"",'ENGAGEMENTS 2026'!K1324)</f>
        <v/>
      </c>
      <c r="Q1323" t="str">
        <f>IF($A1323="","",IF(OR($E1323="INFRUCTUEUX",$E1323="ANNULE"),$A1323&amp;"|"&amp;(COUNTIFS($A$2:$A1323,$A1323,$E$2:$E1323,"INFRUCTUEUX")+COUNTIFS($A$2:$A1323,$A1323,$E$2:$E1323,"ANNULE")),""))</f>
        <v/>
      </c>
    </row>
    <row r="1324" spans="1:17" x14ac:dyDescent="0.25">
      <c r="A1324" t="str">
        <f>IF(ISBLANK('ENGAGEMENTS 2026'!C1325),"",IF('ENGAGEMENTS 2026'!C1325="DTSI","DCT",'ENGAGEMENTS 2026'!C1325))</f>
        <v/>
      </c>
      <c r="B1324" t="str">
        <f>IF(ISBLANK('ENGAGEMENTS 2026'!C1325),"",'ENGAGEMENTS 2026'!D1325)</f>
        <v/>
      </c>
      <c r="C1324" t="str">
        <f>IF(ISBLANK('ENGAGEMENTS 2026'!C1325),"",'ENGAGEMENTS 2026'!E1325)</f>
        <v/>
      </c>
      <c r="D1324" t="str">
        <f>IF(ISBLANK('ENGAGEMENTS 2026'!C1325),"",'ENGAGEMENTS 2026'!G1325)</f>
        <v/>
      </c>
      <c r="E1324" t="str">
        <f>IF(ISBLANK('ENGAGEMENTS 2026'!C1325),"",'ENGAGEMENTS 2026'!I1325)</f>
        <v/>
      </c>
      <c r="F1324" t="str">
        <f>IF(ISBLANK('ENGAGEMENTS 2026'!C1325),"",'ENGAGEMENTS 2026'!J1325)</f>
        <v/>
      </c>
      <c r="G1324" t="str">
        <f>IF(ISBLANK('ENGAGEMENTS 2026'!C1325),"",'ENGAGEMENTS 2026'!M1325)</f>
        <v/>
      </c>
      <c r="H1324" t="str">
        <f>IF(ISBLANK('ENGAGEMENTS 2026'!C1325),"",'ENGAGEMENTS 2026'!AF1325)</f>
        <v/>
      </c>
      <c r="I1324" t="str">
        <f>IF(ISBLANK('ENGAGEMENTS 2026'!C1325),"",'ENGAGEMENTS 2026'!H1325)</f>
        <v/>
      </c>
      <c r="J1324" s="72" t="str">
        <f>IF(ISBLANK('ENGAGEMENTS 2026'!C1325),"",IF(AND(OR($E1324="INFRUCTUEUX",$E1324="ANNULE"),$C1324="AOO-M"),'ENGAGEMENTS 2026'!P1325,IF($H1324="EN COURS DE PREENGAGEMENT",'ENGAGEMENTS 2026'!O1325,IF($H1324="PREENGAGE",IF($E1324="ATTRIBUE",'ENGAGEMENTS 2026'!AE1325,'ENGAGEMENTS 2026'!O1325),'ENGAGEMENTS 2026'!AE1325))))</f>
        <v/>
      </c>
      <c r="K1324" s="97" t="str">
        <f>IF(ISBLANK('ENGAGEMENTS 2026'!W1325),"",'ENGAGEMENTS 2026'!W1325)</f>
        <v/>
      </c>
      <c r="L1324" s="73" t="str">
        <f t="shared" ca="1" si="40"/>
        <v/>
      </c>
      <c r="M1324" t="str">
        <f t="shared" si="41"/>
        <v/>
      </c>
      <c r="N1324" t="str">
        <f>IF(ISBLANK('ENGAGEMENTS 2026'!C1325),"",'ENGAGEMENTS 2026'!L1325)</f>
        <v/>
      </c>
      <c r="O1324" t="str">
        <f>IF(ISBLANK('ENGAGEMENTS 2026'!C1325),"",'ENGAGEMENTS 2026'!M1325)</f>
        <v/>
      </c>
      <c r="P1324" t="str">
        <f>IF(ISBLANK('ENGAGEMENTS 2026'!C1325),"",'ENGAGEMENTS 2026'!K1325)</f>
        <v/>
      </c>
      <c r="Q1324" t="str">
        <f>IF($A1324="","",IF(OR($E1324="INFRUCTUEUX",$E1324="ANNULE"),$A1324&amp;"|"&amp;(COUNTIFS($A$2:$A1324,$A1324,$E$2:$E1324,"INFRUCTUEUX")+COUNTIFS($A$2:$A1324,$A1324,$E$2:$E1324,"ANNULE")),""))</f>
        <v/>
      </c>
    </row>
    <row r="1325" spans="1:17" x14ac:dyDescent="0.25">
      <c r="A1325" t="str">
        <f>IF(ISBLANK('ENGAGEMENTS 2026'!C1326),"",IF('ENGAGEMENTS 2026'!C1326="DTSI","DCT",'ENGAGEMENTS 2026'!C1326))</f>
        <v/>
      </c>
      <c r="B1325" t="str">
        <f>IF(ISBLANK('ENGAGEMENTS 2026'!C1326),"",'ENGAGEMENTS 2026'!D1326)</f>
        <v/>
      </c>
      <c r="C1325" t="str">
        <f>IF(ISBLANK('ENGAGEMENTS 2026'!C1326),"",'ENGAGEMENTS 2026'!E1326)</f>
        <v/>
      </c>
      <c r="D1325" t="str">
        <f>IF(ISBLANK('ENGAGEMENTS 2026'!C1326),"",'ENGAGEMENTS 2026'!G1326)</f>
        <v/>
      </c>
      <c r="E1325" t="str">
        <f>IF(ISBLANK('ENGAGEMENTS 2026'!C1326),"",'ENGAGEMENTS 2026'!I1326)</f>
        <v/>
      </c>
      <c r="F1325" t="str">
        <f>IF(ISBLANK('ENGAGEMENTS 2026'!C1326),"",'ENGAGEMENTS 2026'!J1326)</f>
        <v/>
      </c>
      <c r="G1325" t="str">
        <f>IF(ISBLANK('ENGAGEMENTS 2026'!C1326),"",'ENGAGEMENTS 2026'!M1326)</f>
        <v/>
      </c>
      <c r="H1325" t="str">
        <f>IF(ISBLANK('ENGAGEMENTS 2026'!C1326),"",'ENGAGEMENTS 2026'!AF1326)</f>
        <v/>
      </c>
      <c r="I1325" t="str">
        <f>IF(ISBLANK('ENGAGEMENTS 2026'!C1326),"",'ENGAGEMENTS 2026'!H1326)</f>
        <v/>
      </c>
      <c r="J1325" s="72" t="str">
        <f>IF(ISBLANK('ENGAGEMENTS 2026'!C1326),"",IF(AND(OR($E1325="INFRUCTUEUX",$E1325="ANNULE"),$C1325="AOO-M"),'ENGAGEMENTS 2026'!P1326,IF($H1325="EN COURS DE PREENGAGEMENT",'ENGAGEMENTS 2026'!O1326,IF($H1325="PREENGAGE",IF($E1325="ATTRIBUE",'ENGAGEMENTS 2026'!AE1326,'ENGAGEMENTS 2026'!O1326),'ENGAGEMENTS 2026'!AE1326))))</f>
        <v/>
      </c>
      <c r="K1325" s="97" t="str">
        <f>IF(ISBLANK('ENGAGEMENTS 2026'!W1326),"",'ENGAGEMENTS 2026'!W1326)</f>
        <v/>
      </c>
      <c r="L1325" s="73" t="str">
        <f t="shared" ca="1" si="40"/>
        <v/>
      </c>
      <c r="M1325" t="str">
        <f t="shared" si="41"/>
        <v/>
      </c>
      <c r="N1325" t="str">
        <f>IF(ISBLANK('ENGAGEMENTS 2026'!C1326),"",'ENGAGEMENTS 2026'!L1326)</f>
        <v/>
      </c>
      <c r="O1325" t="str">
        <f>IF(ISBLANK('ENGAGEMENTS 2026'!C1326),"",'ENGAGEMENTS 2026'!M1326)</f>
        <v/>
      </c>
      <c r="P1325" t="str">
        <f>IF(ISBLANK('ENGAGEMENTS 2026'!C1326),"",'ENGAGEMENTS 2026'!K1326)</f>
        <v/>
      </c>
      <c r="Q1325" t="str">
        <f>IF($A1325="","",IF(OR($E1325="INFRUCTUEUX",$E1325="ANNULE"),$A1325&amp;"|"&amp;(COUNTIFS($A$2:$A1325,$A1325,$E$2:$E1325,"INFRUCTUEUX")+COUNTIFS($A$2:$A1325,$A1325,$E$2:$E1325,"ANNULE")),""))</f>
        <v/>
      </c>
    </row>
    <row r="1326" spans="1:17" x14ac:dyDescent="0.25">
      <c r="A1326" t="str">
        <f>IF(ISBLANK('ENGAGEMENTS 2026'!C1327),"",IF('ENGAGEMENTS 2026'!C1327="DTSI","DCT",'ENGAGEMENTS 2026'!C1327))</f>
        <v/>
      </c>
      <c r="B1326" t="str">
        <f>IF(ISBLANK('ENGAGEMENTS 2026'!C1327),"",'ENGAGEMENTS 2026'!D1327)</f>
        <v/>
      </c>
      <c r="C1326" t="str">
        <f>IF(ISBLANK('ENGAGEMENTS 2026'!C1327),"",'ENGAGEMENTS 2026'!E1327)</f>
        <v/>
      </c>
      <c r="D1326" t="str">
        <f>IF(ISBLANK('ENGAGEMENTS 2026'!C1327),"",'ENGAGEMENTS 2026'!G1327)</f>
        <v/>
      </c>
      <c r="E1326" t="str">
        <f>IF(ISBLANK('ENGAGEMENTS 2026'!C1327),"",'ENGAGEMENTS 2026'!I1327)</f>
        <v/>
      </c>
      <c r="F1326" t="str">
        <f>IF(ISBLANK('ENGAGEMENTS 2026'!C1327),"",'ENGAGEMENTS 2026'!J1327)</f>
        <v/>
      </c>
      <c r="G1326" t="str">
        <f>IF(ISBLANK('ENGAGEMENTS 2026'!C1327),"",'ENGAGEMENTS 2026'!M1327)</f>
        <v/>
      </c>
      <c r="H1326" t="str">
        <f>IF(ISBLANK('ENGAGEMENTS 2026'!C1327),"",'ENGAGEMENTS 2026'!AF1327)</f>
        <v/>
      </c>
      <c r="I1326" t="str">
        <f>IF(ISBLANK('ENGAGEMENTS 2026'!C1327),"",'ENGAGEMENTS 2026'!H1327)</f>
        <v/>
      </c>
      <c r="J1326" s="72" t="str">
        <f>IF(ISBLANK('ENGAGEMENTS 2026'!C1327),"",IF(AND(OR($E1326="INFRUCTUEUX",$E1326="ANNULE"),$C1326="AOO-M"),'ENGAGEMENTS 2026'!P1327,IF($H1326="EN COURS DE PREENGAGEMENT",'ENGAGEMENTS 2026'!O1327,IF($H1326="PREENGAGE",IF($E1326="ATTRIBUE",'ENGAGEMENTS 2026'!AE1327,'ENGAGEMENTS 2026'!O1327),'ENGAGEMENTS 2026'!AE1327))))</f>
        <v/>
      </c>
      <c r="K1326" s="97" t="str">
        <f>IF(ISBLANK('ENGAGEMENTS 2026'!W1327),"",'ENGAGEMENTS 2026'!W1327)</f>
        <v/>
      </c>
      <c r="L1326" s="73" t="str">
        <f t="shared" ca="1" si="40"/>
        <v/>
      </c>
      <c r="M1326" t="str">
        <f t="shared" si="41"/>
        <v/>
      </c>
      <c r="N1326" t="str">
        <f>IF(ISBLANK('ENGAGEMENTS 2026'!C1327),"",'ENGAGEMENTS 2026'!L1327)</f>
        <v/>
      </c>
      <c r="O1326" t="str">
        <f>IF(ISBLANK('ENGAGEMENTS 2026'!C1327),"",'ENGAGEMENTS 2026'!M1327)</f>
        <v/>
      </c>
      <c r="P1326" t="str">
        <f>IF(ISBLANK('ENGAGEMENTS 2026'!C1327),"",'ENGAGEMENTS 2026'!K1327)</f>
        <v/>
      </c>
      <c r="Q1326" t="str">
        <f>IF($A1326="","",IF(OR($E1326="INFRUCTUEUX",$E1326="ANNULE"),$A1326&amp;"|"&amp;(COUNTIFS($A$2:$A1326,$A1326,$E$2:$E1326,"INFRUCTUEUX")+COUNTIFS($A$2:$A1326,$A1326,$E$2:$E1326,"ANNULE")),""))</f>
        <v/>
      </c>
    </row>
    <row r="1327" spans="1:17" x14ac:dyDescent="0.25">
      <c r="A1327" t="str">
        <f>IF(ISBLANK('ENGAGEMENTS 2026'!C1328),"",IF('ENGAGEMENTS 2026'!C1328="DTSI","DCT",'ENGAGEMENTS 2026'!C1328))</f>
        <v/>
      </c>
      <c r="B1327" t="str">
        <f>IF(ISBLANK('ENGAGEMENTS 2026'!C1328),"",'ENGAGEMENTS 2026'!D1328)</f>
        <v/>
      </c>
      <c r="C1327" t="str">
        <f>IF(ISBLANK('ENGAGEMENTS 2026'!C1328),"",'ENGAGEMENTS 2026'!E1328)</f>
        <v/>
      </c>
      <c r="D1327" t="str">
        <f>IF(ISBLANK('ENGAGEMENTS 2026'!C1328),"",'ENGAGEMENTS 2026'!G1328)</f>
        <v/>
      </c>
      <c r="E1327" t="str">
        <f>IF(ISBLANK('ENGAGEMENTS 2026'!C1328),"",'ENGAGEMENTS 2026'!I1328)</f>
        <v/>
      </c>
      <c r="F1327" t="str">
        <f>IF(ISBLANK('ENGAGEMENTS 2026'!C1328),"",'ENGAGEMENTS 2026'!J1328)</f>
        <v/>
      </c>
      <c r="G1327" t="str">
        <f>IF(ISBLANK('ENGAGEMENTS 2026'!C1328),"",'ENGAGEMENTS 2026'!M1328)</f>
        <v/>
      </c>
      <c r="H1327" t="str">
        <f>IF(ISBLANK('ENGAGEMENTS 2026'!C1328),"",'ENGAGEMENTS 2026'!AF1328)</f>
        <v/>
      </c>
      <c r="I1327" t="str">
        <f>IF(ISBLANK('ENGAGEMENTS 2026'!C1328),"",'ENGAGEMENTS 2026'!H1328)</f>
        <v/>
      </c>
      <c r="J1327" s="72" t="str">
        <f>IF(ISBLANK('ENGAGEMENTS 2026'!C1328),"",IF(AND(OR($E1327="INFRUCTUEUX",$E1327="ANNULE"),$C1327="AOO-M"),'ENGAGEMENTS 2026'!P1328,IF($H1327="EN COURS DE PREENGAGEMENT",'ENGAGEMENTS 2026'!O1328,IF($H1327="PREENGAGE",IF($E1327="ATTRIBUE",'ENGAGEMENTS 2026'!AE1328,'ENGAGEMENTS 2026'!O1328),'ENGAGEMENTS 2026'!AE1328))))</f>
        <v/>
      </c>
      <c r="K1327" s="97" t="str">
        <f>IF(ISBLANK('ENGAGEMENTS 2026'!W1328),"",'ENGAGEMENTS 2026'!W1328)</f>
        <v/>
      </c>
      <c r="L1327" s="73" t="str">
        <f t="shared" ca="1" si="40"/>
        <v/>
      </c>
      <c r="M1327" t="str">
        <f t="shared" si="41"/>
        <v/>
      </c>
      <c r="N1327" t="str">
        <f>IF(ISBLANK('ENGAGEMENTS 2026'!C1328),"",'ENGAGEMENTS 2026'!L1328)</f>
        <v/>
      </c>
      <c r="O1327" t="str">
        <f>IF(ISBLANK('ENGAGEMENTS 2026'!C1328),"",'ENGAGEMENTS 2026'!M1328)</f>
        <v/>
      </c>
      <c r="P1327" t="str">
        <f>IF(ISBLANK('ENGAGEMENTS 2026'!C1328),"",'ENGAGEMENTS 2026'!K1328)</f>
        <v/>
      </c>
      <c r="Q1327" t="str">
        <f>IF($A1327="","",IF(OR($E1327="INFRUCTUEUX",$E1327="ANNULE"),$A1327&amp;"|"&amp;(COUNTIFS($A$2:$A1327,$A1327,$E$2:$E1327,"INFRUCTUEUX")+COUNTIFS($A$2:$A1327,$A1327,$E$2:$E1327,"ANNULE")),""))</f>
        <v/>
      </c>
    </row>
    <row r="1328" spans="1:17" x14ac:dyDescent="0.25">
      <c r="A1328" t="str">
        <f>IF(ISBLANK('ENGAGEMENTS 2026'!C1329),"",IF('ENGAGEMENTS 2026'!C1329="DTSI","DCT",'ENGAGEMENTS 2026'!C1329))</f>
        <v/>
      </c>
      <c r="B1328" t="str">
        <f>IF(ISBLANK('ENGAGEMENTS 2026'!C1329),"",'ENGAGEMENTS 2026'!D1329)</f>
        <v/>
      </c>
      <c r="C1328" t="str">
        <f>IF(ISBLANK('ENGAGEMENTS 2026'!C1329),"",'ENGAGEMENTS 2026'!E1329)</f>
        <v/>
      </c>
      <c r="D1328" t="str">
        <f>IF(ISBLANK('ENGAGEMENTS 2026'!C1329),"",'ENGAGEMENTS 2026'!G1329)</f>
        <v/>
      </c>
      <c r="E1328" t="str">
        <f>IF(ISBLANK('ENGAGEMENTS 2026'!C1329),"",'ENGAGEMENTS 2026'!I1329)</f>
        <v/>
      </c>
      <c r="F1328" t="str">
        <f>IF(ISBLANK('ENGAGEMENTS 2026'!C1329),"",'ENGAGEMENTS 2026'!J1329)</f>
        <v/>
      </c>
      <c r="G1328" t="str">
        <f>IF(ISBLANK('ENGAGEMENTS 2026'!C1329),"",'ENGAGEMENTS 2026'!M1329)</f>
        <v/>
      </c>
      <c r="H1328" t="str">
        <f>IF(ISBLANK('ENGAGEMENTS 2026'!C1329),"",'ENGAGEMENTS 2026'!AF1329)</f>
        <v/>
      </c>
      <c r="I1328" t="str">
        <f>IF(ISBLANK('ENGAGEMENTS 2026'!C1329),"",'ENGAGEMENTS 2026'!H1329)</f>
        <v/>
      </c>
      <c r="J1328" s="72" t="str">
        <f>IF(ISBLANK('ENGAGEMENTS 2026'!C1329),"",IF(AND(OR($E1328="INFRUCTUEUX",$E1328="ANNULE"),$C1328="AOO-M"),'ENGAGEMENTS 2026'!P1329,IF($H1328="EN COURS DE PREENGAGEMENT",'ENGAGEMENTS 2026'!O1329,IF($H1328="PREENGAGE",IF($E1328="ATTRIBUE",'ENGAGEMENTS 2026'!AE1329,'ENGAGEMENTS 2026'!O1329),'ENGAGEMENTS 2026'!AE1329))))</f>
        <v/>
      </c>
      <c r="K1328" s="97" t="str">
        <f>IF(ISBLANK('ENGAGEMENTS 2026'!W1329),"",'ENGAGEMENTS 2026'!W1329)</f>
        <v/>
      </c>
      <c r="L1328" s="73" t="str">
        <f t="shared" ca="1" si="40"/>
        <v/>
      </c>
      <c r="M1328" t="str">
        <f t="shared" si="41"/>
        <v/>
      </c>
      <c r="N1328" t="str">
        <f>IF(ISBLANK('ENGAGEMENTS 2026'!C1329),"",'ENGAGEMENTS 2026'!L1329)</f>
        <v/>
      </c>
      <c r="O1328" t="str">
        <f>IF(ISBLANK('ENGAGEMENTS 2026'!C1329),"",'ENGAGEMENTS 2026'!M1329)</f>
        <v/>
      </c>
      <c r="P1328" t="str">
        <f>IF(ISBLANK('ENGAGEMENTS 2026'!C1329),"",'ENGAGEMENTS 2026'!K1329)</f>
        <v/>
      </c>
      <c r="Q1328" t="str">
        <f>IF($A1328="","",IF(OR($E1328="INFRUCTUEUX",$E1328="ANNULE"),$A1328&amp;"|"&amp;(COUNTIFS($A$2:$A1328,$A1328,$E$2:$E1328,"INFRUCTUEUX")+COUNTIFS($A$2:$A1328,$A1328,$E$2:$E1328,"ANNULE")),""))</f>
        <v/>
      </c>
    </row>
    <row r="1329" spans="1:17" x14ac:dyDescent="0.25">
      <c r="A1329" t="str">
        <f>IF(ISBLANK('ENGAGEMENTS 2026'!C1330),"",IF('ENGAGEMENTS 2026'!C1330="DTSI","DCT",'ENGAGEMENTS 2026'!C1330))</f>
        <v/>
      </c>
      <c r="B1329" t="str">
        <f>IF(ISBLANK('ENGAGEMENTS 2026'!C1330),"",'ENGAGEMENTS 2026'!D1330)</f>
        <v/>
      </c>
      <c r="C1329" t="str">
        <f>IF(ISBLANK('ENGAGEMENTS 2026'!C1330),"",'ENGAGEMENTS 2026'!E1330)</f>
        <v/>
      </c>
      <c r="D1329" t="str">
        <f>IF(ISBLANK('ENGAGEMENTS 2026'!C1330),"",'ENGAGEMENTS 2026'!G1330)</f>
        <v/>
      </c>
      <c r="E1329" t="str">
        <f>IF(ISBLANK('ENGAGEMENTS 2026'!C1330),"",'ENGAGEMENTS 2026'!I1330)</f>
        <v/>
      </c>
      <c r="F1329" t="str">
        <f>IF(ISBLANK('ENGAGEMENTS 2026'!C1330),"",'ENGAGEMENTS 2026'!J1330)</f>
        <v/>
      </c>
      <c r="G1329" t="str">
        <f>IF(ISBLANK('ENGAGEMENTS 2026'!C1330),"",'ENGAGEMENTS 2026'!M1330)</f>
        <v/>
      </c>
      <c r="H1329" t="str">
        <f>IF(ISBLANK('ENGAGEMENTS 2026'!C1330),"",'ENGAGEMENTS 2026'!AF1330)</f>
        <v/>
      </c>
      <c r="I1329" t="str">
        <f>IF(ISBLANK('ENGAGEMENTS 2026'!C1330),"",'ENGAGEMENTS 2026'!H1330)</f>
        <v/>
      </c>
      <c r="J1329" s="72" t="str">
        <f>IF(ISBLANK('ENGAGEMENTS 2026'!C1330),"",IF(AND(OR($E1329="INFRUCTUEUX",$E1329="ANNULE"),$C1329="AOO-M"),'ENGAGEMENTS 2026'!P1330,IF($H1329="EN COURS DE PREENGAGEMENT",'ENGAGEMENTS 2026'!O1330,IF($H1329="PREENGAGE",IF($E1329="ATTRIBUE",'ENGAGEMENTS 2026'!AE1330,'ENGAGEMENTS 2026'!O1330),'ENGAGEMENTS 2026'!AE1330))))</f>
        <v/>
      </c>
      <c r="K1329" s="97" t="str">
        <f>IF(ISBLANK('ENGAGEMENTS 2026'!W1330),"",'ENGAGEMENTS 2026'!W1330)</f>
        <v/>
      </c>
      <c r="L1329" s="73" t="str">
        <f t="shared" ca="1" si="40"/>
        <v/>
      </c>
      <c r="M1329" t="str">
        <f t="shared" si="41"/>
        <v/>
      </c>
      <c r="N1329" t="str">
        <f>IF(ISBLANK('ENGAGEMENTS 2026'!C1330),"",'ENGAGEMENTS 2026'!L1330)</f>
        <v/>
      </c>
      <c r="O1329" t="str">
        <f>IF(ISBLANK('ENGAGEMENTS 2026'!C1330),"",'ENGAGEMENTS 2026'!M1330)</f>
        <v/>
      </c>
      <c r="P1329" t="str">
        <f>IF(ISBLANK('ENGAGEMENTS 2026'!C1330),"",'ENGAGEMENTS 2026'!K1330)</f>
        <v/>
      </c>
      <c r="Q1329" t="str">
        <f>IF($A1329="","",IF(OR($E1329="INFRUCTUEUX",$E1329="ANNULE"),$A1329&amp;"|"&amp;(COUNTIFS($A$2:$A1329,$A1329,$E$2:$E1329,"INFRUCTUEUX")+COUNTIFS($A$2:$A1329,$A1329,$E$2:$E1329,"ANNULE")),""))</f>
        <v/>
      </c>
    </row>
    <row r="1330" spans="1:17" x14ac:dyDescent="0.25">
      <c r="A1330" t="str">
        <f>IF(ISBLANK('ENGAGEMENTS 2026'!C1331),"",IF('ENGAGEMENTS 2026'!C1331="DTSI","DCT",'ENGAGEMENTS 2026'!C1331))</f>
        <v/>
      </c>
      <c r="B1330" t="str">
        <f>IF(ISBLANK('ENGAGEMENTS 2026'!C1331),"",'ENGAGEMENTS 2026'!D1331)</f>
        <v/>
      </c>
      <c r="C1330" t="str">
        <f>IF(ISBLANK('ENGAGEMENTS 2026'!C1331),"",'ENGAGEMENTS 2026'!E1331)</f>
        <v/>
      </c>
      <c r="D1330" t="str">
        <f>IF(ISBLANK('ENGAGEMENTS 2026'!C1331),"",'ENGAGEMENTS 2026'!G1331)</f>
        <v/>
      </c>
      <c r="E1330" t="str">
        <f>IF(ISBLANK('ENGAGEMENTS 2026'!C1331),"",'ENGAGEMENTS 2026'!I1331)</f>
        <v/>
      </c>
      <c r="F1330" t="str">
        <f>IF(ISBLANK('ENGAGEMENTS 2026'!C1331),"",'ENGAGEMENTS 2026'!J1331)</f>
        <v/>
      </c>
      <c r="G1330" t="str">
        <f>IF(ISBLANK('ENGAGEMENTS 2026'!C1331),"",'ENGAGEMENTS 2026'!M1331)</f>
        <v/>
      </c>
      <c r="H1330" t="str">
        <f>IF(ISBLANK('ENGAGEMENTS 2026'!C1331),"",'ENGAGEMENTS 2026'!AF1331)</f>
        <v/>
      </c>
      <c r="I1330" t="str">
        <f>IF(ISBLANK('ENGAGEMENTS 2026'!C1331),"",'ENGAGEMENTS 2026'!H1331)</f>
        <v/>
      </c>
      <c r="J1330" s="72" t="str">
        <f>IF(ISBLANK('ENGAGEMENTS 2026'!C1331),"",IF(AND(OR($E1330="INFRUCTUEUX",$E1330="ANNULE"),$C1330="AOO-M"),'ENGAGEMENTS 2026'!P1331,IF($H1330="EN COURS DE PREENGAGEMENT",'ENGAGEMENTS 2026'!O1331,IF($H1330="PREENGAGE",IF($E1330="ATTRIBUE",'ENGAGEMENTS 2026'!AE1331,'ENGAGEMENTS 2026'!O1331),'ENGAGEMENTS 2026'!AE1331))))</f>
        <v/>
      </c>
      <c r="K1330" s="97" t="str">
        <f>IF(ISBLANK('ENGAGEMENTS 2026'!W1331),"",'ENGAGEMENTS 2026'!W1331)</f>
        <v/>
      </c>
      <c r="L1330" s="73" t="str">
        <f t="shared" ca="1" si="40"/>
        <v/>
      </c>
      <c r="M1330" t="str">
        <f t="shared" si="41"/>
        <v/>
      </c>
      <c r="N1330" t="str">
        <f>IF(ISBLANK('ENGAGEMENTS 2026'!C1331),"",'ENGAGEMENTS 2026'!L1331)</f>
        <v/>
      </c>
      <c r="O1330" t="str">
        <f>IF(ISBLANK('ENGAGEMENTS 2026'!C1331),"",'ENGAGEMENTS 2026'!M1331)</f>
        <v/>
      </c>
      <c r="P1330" t="str">
        <f>IF(ISBLANK('ENGAGEMENTS 2026'!C1331),"",'ENGAGEMENTS 2026'!K1331)</f>
        <v/>
      </c>
      <c r="Q1330" t="str">
        <f>IF($A1330="","",IF(OR($E1330="INFRUCTUEUX",$E1330="ANNULE"),$A1330&amp;"|"&amp;(COUNTIFS($A$2:$A1330,$A1330,$E$2:$E1330,"INFRUCTUEUX")+COUNTIFS($A$2:$A1330,$A1330,$E$2:$E1330,"ANNULE")),""))</f>
        <v/>
      </c>
    </row>
    <row r="1331" spans="1:17" x14ac:dyDescent="0.25">
      <c r="A1331" t="str">
        <f>IF(ISBLANK('ENGAGEMENTS 2026'!C1332),"",IF('ENGAGEMENTS 2026'!C1332="DTSI","DCT",'ENGAGEMENTS 2026'!C1332))</f>
        <v/>
      </c>
      <c r="B1331" t="str">
        <f>IF(ISBLANK('ENGAGEMENTS 2026'!C1332),"",'ENGAGEMENTS 2026'!D1332)</f>
        <v/>
      </c>
      <c r="C1331" t="str">
        <f>IF(ISBLANK('ENGAGEMENTS 2026'!C1332),"",'ENGAGEMENTS 2026'!E1332)</f>
        <v/>
      </c>
      <c r="D1331" t="str">
        <f>IF(ISBLANK('ENGAGEMENTS 2026'!C1332),"",'ENGAGEMENTS 2026'!G1332)</f>
        <v/>
      </c>
      <c r="E1331" t="str">
        <f>IF(ISBLANK('ENGAGEMENTS 2026'!C1332),"",'ENGAGEMENTS 2026'!I1332)</f>
        <v/>
      </c>
      <c r="F1331" t="str">
        <f>IF(ISBLANK('ENGAGEMENTS 2026'!C1332),"",'ENGAGEMENTS 2026'!J1332)</f>
        <v/>
      </c>
      <c r="G1331" t="str">
        <f>IF(ISBLANK('ENGAGEMENTS 2026'!C1332),"",'ENGAGEMENTS 2026'!M1332)</f>
        <v/>
      </c>
      <c r="H1331" t="str">
        <f>IF(ISBLANK('ENGAGEMENTS 2026'!C1332),"",'ENGAGEMENTS 2026'!AF1332)</f>
        <v/>
      </c>
      <c r="I1331" t="str">
        <f>IF(ISBLANK('ENGAGEMENTS 2026'!C1332),"",'ENGAGEMENTS 2026'!H1332)</f>
        <v/>
      </c>
      <c r="J1331" s="72" t="str">
        <f>IF(ISBLANK('ENGAGEMENTS 2026'!C1332),"",IF(AND(OR($E1331="INFRUCTUEUX",$E1331="ANNULE"),$C1331="AOO-M"),'ENGAGEMENTS 2026'!P1332,IF($H1331="EN COURS DE PREENGAGEMENT",'ENGAGEMENTS 2026'!O1332,IF($H1331="PREENGAGE",IF($E1331="ATTRIBUE",'ENGAGEMENTS 2026'!AE1332,'ENGAGEMENTS 2026'!O1332),'ENGAGEMENTS 2026'!AE1332))))</f>
        <v/>
      </c>
      <c r="K1331" s="97" t="str">
        <f>IF(ISBLANK('ENGAGEMENTS 2026'!W1332),"",'ENGAGEMENTS 2026'!W1332)</f>
        <v/>
      </c>
      <c r="L1331" s="73" t="str">
        <f t="shared" ca="1" si="40"/>
        <v/>
      </c>
      <c r="M1331" t="str">
        <f t="shared" si="41"/>
        <v/>
      </c>
      <c r="N1331" t="str">
        <f>IF(ISBLANK('ENGAGEMENTS 2026'!C1332),"",'ENGAGEMENTS 2026'!L1332)</f>
        <v/>
      </c>
      <c r="O1331" t="str">
        <f>IF(ISBLANK('ENGAGEMENTS 2026'!C1332),"",'ENGAGEMENTS 2026'!M1332)</f>
        <v/>
      </c>
      <c r="P1331" t="str">
        <f>IF(ISBLANK('ENGAGEMENTS 2026'!C1332),"",'ENGAGEMENTS 2026'!K1332)</f>
        <v/>
      </c>
      <c r="Q1331" t="str">
        <f>IF($A1331="","",IF(OR($E1331="INFRUCTUEUX",$E1331="ANNULE"),$A1331&amp;"|"&amp;(COUNTIFS($A$2:$A1331,$A1331,$E$2:$E1331,"INFRUCTUEUX")+COUNTIFS($A$2:$A1331,$A1331,$E$2:$E1331,"ANNULE")),""))</f>
        <v/>
      </c>
    </row>
    <row r="1332" spans="1:17" x14ac:dyDescent="0.25">
      <c r="A1332" t="str">
        <f>IF(ISBLANK('ENGAGEMENTS 2026'!C1333),"",IF('ENGAGEMENTS 2026'!C1333="DTSI","DCT",'ENGAGEMENTS 2026'!C1333))</f>
        <v/>
      </c>
      <c r="B1332" t="str">
        <f>IF(ISBLANK('ENGAGEMENTS 2026'!C1333),"",'ENGAGEMENTS 2026'!D1333)</f>
        <v/>
      </c>
      <c r="C1332" t="str">
        <f>IF(ISBLANK('ENGAGEMENTS 2026'!C1333),"",'ENGAGEMENTS 2026'!E1333)</f>
        <v/>
      </c>
      <c r="D1332" t="str">
        <f>IF(ISBLANK('ENGAGEMENTS 2026'!C1333),"",'ENGAGEMENTS 2026'!G1333)</f>
        <v/>
      </c>
      <c r="E1332" t="str">
        <f>IF(ISBLANK('ENGAGEMENTS 2026'!C1333),"",'ENGAGEMENTS 2026'!I1333)</f>
        <v/>
      </c>
      <c r="F1332" t="str">
        <f>IF(ISBLANK('ENGAGEMENTS 2026'!C1333),"",'ENGAGEMENTS 2026'!J1333)</f>
        <v/>
      </c>
      <c r="G1332" t="str">
        <f>IF(ISBLANK('ENGAGEMENTS 2026'!C1333),"",'ENGAGEMENTS 2026'!M1333)</f>
        <v/>
      </c>
      <c r="H1332" t="str">
        <f>IF(ISBLANK('ENGAGEMENTS 2026'!C1333),"",'ENGAGEMENTS 2026'!AF1333)</f>
        <v/>
      </c>
      <c r="I1332" t="str">
        <f>IF(ISBLANK('ENGAGEMENTS 2026'!C1333),"",'ENGAGEMENTS 2026'!H1333)</f>
        <v/>
      </c>
      <c r="J1332" s="72" t="str">
        <f>IF(ISBLANK('ENGAGEMENTS 2026'!C1333),"",IF(AND(OR($E1332="INFRUCTUEUX",$E1332="ANNULE"),$C1332="AOO-M"),'ENGAGEMENTS 2026'!P1333,IF($H1332="EN COURS DE PREENGAGEMENT",'ENGAGEMENTS 2026'!O1333,IF($H1332="PREENGAGE",IF($E1332="ATTRIBUE",'ENGAGEMENTS 2026'!AE1333,'ENGAGEMENTS 2026'!O1333),'ENGAGEMENTS 2026'!AE1333))))</f>
        <v/>
      </c>
      <c r="K1332" s="97" t="str">
        <f>IF(ISBLANK('ENGAGEMENTS 2026'!W1333),"",'ENGAGEMENTS 2026'!W1333)</f>
        <v/>
      </c>
      <c r="L1332" s="73" t="str">
        <f t="shared" ca="1" si="40"/>
        <v/>
      </c>
      <c r="M1332" t="str">
        <f t="shared" si="41"/>
        <v/>
      </c>
      <c r="N1332" t="str">
        <f>IF(ISBLANK('ENGAGEMENTS 2026'!C1333),"",'ENGAGEMENTS 2026'!L1333)</f>
        <v/>
      </c>
      <c r="O1332" t="str">
        <f>IF(ISBLANK('ENGAGEMENTS 2026'!C1333),"",'ENGAGEMENTS 2026'!M1333)</f>
        <v/>
      </c>
      <c r="P1332" t="str">
        <f>IF(ISBLANK('ENGAGEMENTS 2026'!C1333),"",'ENGAGEMENTS 2026'!K1333)</f>
        <v/>
      </c>
      <c r="Q1332" t="str">
        <f>IF($A1332="","",IF(OR($E1332="INFRUCTUEUX",$E1332="ANNULE"),$A1332&amp;"|"&amp;(COUNTIFS($A$2:$A1332,$A1332,$E$2:$E1332,"INFRUCTUEUX")+COUNTIFS($A$2:$A1332,$A1332,$E$2:$E1332,"ANNULE")),""))</f>
        <v/>
      </c>
    </row>
    <row r="1333" spans="1:17" x14ac:dyDescent="0.25">
      <c r="A1333" t="str">
        <f>IF(ISBLANK('ENGAGEMENTS 2026'!C1334),"",IF('ENGAGEMENTS 2026'!C1334="DTSI","DCT",'ENGAGEMENTS 2026'!C1334))</f>
        <v/>
      </c>
      <c r="B1333" t="str">
        <f>IF(ISBLANK('ENGAGEMENTS 2026'!C1334),"",'ENGAGEMENTS 2026'!D1334)</f>
        <v/>
      </c>
      <c r="C1333" t="str">
        <f>IF(ISBLANK('ENGAGEMENTS 2026'!C1334),"",'ENGAGEMENTS 2026'!E1334)</f>
        <v/>
      </c>
      <c r="D1333" t="str">
        <f>IF(ISBLANK('ENGAGEMENTS 2026'!C1334),"",'ENGAGEMENTS 2026'!G1334)</f>
        <v/>
      </c>
      <c r="E1333" t="str">
        <f>IF(ISBLANK('ENGAGEMENTS 2026'!C1334),"",'ENGAGEMENTS 2026'!I1334)</f>
        <v/>
      </c>
      <c r="F1333" t="str">
        <f>IF(ISBLANK('ENGAGEMENTS 2026'!C1334),"",'ENGAGEMENTS 2026'!J1334)</f>
        <v/>
      </c>
      <c r="G1333" t="str">
        <f>IF(ISBLANK('ENGAGEMENTS 2026'!C1334),"",'ENGAGEMENTS 2026'!M1334)</f>
        <v/>
      </c>
      <c r="H1333" t="str">
        <f>IF(ISBLANK('ENGAGEMENTS 2026'!C1334),"",'ENGAGEMENTS 2026'!AF1334)</f>
        <v/>
      </c>
      <c r="I1333" t="str">
        <f>IF(ISBLANK('ENGAGEMENTS 2026'!C1334),"",'ENGAGEMENTS 2026'!H1334)</f>
        <v/>
      </c>
      <c r="J1333" s="72" t="str">
        <f>IF(ISBLANK('ENGAGEMENTS 2026'!C1334),"",IF(AND(OR($E1333="INFRUCTUEUX",$E1333="ANNULE"),$C1333="AOO-M"),'ENGAGEMENTS 2026'!P1334,IF($H1333="EN COURS DE PREENGAGEMENT",'ENGAGEMENTS 2026'!O1334,IF($H1333="PREENGAGE",IF($E1333="ATTRIBUE",'ENGAGEMENTS 2026'!AE1334,'ENGAGEMENTS 2026'!O1334),'ENGAGEMENTS 2026'!AE1334))))</f>
        <v/>
      </c>
      <c r="K1333" s="97" t="str">
        <f>IF(ISBLANK('ENGAGEMENTS 2026'!W1334),"",'ENGAGEMENTS 2026'!W1334)</f>
        <v/>
      </c>
      <c r="L1333" s="73" t="str">
        <f t="shared" ca="1" si="40"/>
        <v/>
      </c>
      <c r="M1333" t="str">
        <f t="shared" si="41"/>
        <v/>
      </c>
      <c r="N1333" t="str">
        <f>IF(ISBLANK('ENGAGEMENTS 2026'!C1334),"",'ENGAGEMENTS 2026'!L1334)</f>
        <v/>
      </c>
      <c r="O1333" t="str">
        <f>IF(ISBLANK('ENGAGEMENTS 2026'!C1334),"",'ENGAGEMENTS 2026'!M1334)</f>
        <v/>
      </c>
      <c r="P1333" t="str">
        <f>IF(ISBLANK('ENGAGEMENTS 2026'!C1334),"",'ENGAGEMENTS 2026'!K1334)</f>
        <v/>
      </c>
      <c r="Q1333" t="str">
        <f>IF($A1333="","",IF(OR($E1333="INFRUCTUEUX",$E1333="ANNULE"),$A1333&amp;"|"&amp;(COUNTIFS($A$2:$A1333,$A1333,$E$2:$E1333,"INFRUCTUEUX")+COUNTIFS($A$2:$A1333,$A1333,$E$2:$E1333,"ANNULE")),""))</f>
        <v/>
      </c>
    </row>
    <row r="1334" spans="1:17" x14ac:dyDescent="0.25">
      <c r="A1334" t="str">
        <f>IF(ISBLANK('ENGAGEMENTS 2026'!C1335),"",IF('ENGAGEMENTS 2026'!C1335="DTSI","DCT",'ENGAGEMENTS 2026'!C1335))</f>
        <v/>
      </c>
      <c r="B1334" t="str">
        <f>IF(ISBLANK('ENGAGEMENTS 2026'!C1335),"",'ENGAGEMENTS 2026'!D1335)</f>
        <v/>
      </c>
      <c r="C1334" t="str">
        <f>IF(ISBLANK('ENGAGEMENTS 2026'!C1335),"",'ENGAGEMENTS 2026'!E1335)</f>
        <v/>
      </c>
      <c r="D1334" t="str">
        <f>IF(ISBLANK('ENGAGEMENTS 2026'!C1335),"",'ENGAGEMENTS 2026'!G1335)</f>
        <v/>
      </c>
      <c r="E1334" t="str">
        <f>IF(ISBLANK('ENGAGEMENTS 2026'!C1335),"",'ENGAGEMENTS 2026'!I1335)</f>
        <v/>
      </c>
      <c r="F1334" t="str">
        <f>IF(ISBLANK('ENGAGEMENTS 2026'!C1335),"",'ENGAGEMENTS 2026'!J1335)</f>
        <v/>
      </c>
      <c r="G1334" t="str">
        <f>IF(ISBLANK('ENGAGEMENTS 2026'!C1335),"",'ENGAGEMENTS 2026'!M1335)</f>
        <v/>
      </c>
      <c r="H1334" t="str">
        <f>IF(ISBLANK('ENGAGEMENTS 2026'!C1335),"",'ENGAGEMENTS 2026'!AF1335)</f>
        <v/>
      </c>
      <c r="I1334" t="str">
        <f>IF(ISBLANK('ENGAGEMENTS 2026'!C1335),"",'ENGAGEMENTS 2026'!H1335)</f>
        <v/>
      </c>
      <c r="J1334" s="72" t="str">
        <f>IF(ISBLANK('ENGAGEMENTS 2026'!C1335),"",IF(AND(OR($E1334="INFRUCTUEUX",$E1334="ANNULE"),$C1334="AOO-M"),'ENGAGEMENTS 2026'!P1335,IF($H1334="EN COURS DE PREENGAGEMENT",'ENGAGEMENTS 2026'!O1335,IF($H1334="PREENGAGE",IF($E1334="ATTRIBUE",'ENGAGEMENTS 2026'!AE1335,'ENGAGEMENTS 2026'!O1335),'ENGAGEMENTS 2026'!AE1335))))</f>
        <v/>
      </c>
      <c r="K1334" s="97" t="str">
        <f>IF(ISBLANK('ENGAGEMENTS 2026'!W1335),"",'ENGAGEMENTS 2026'!W1335)</f>
        <v/>
      </c>
      <c r="L1334" s="73" t="str">
        <f t="shared" ca="1" si="40"/>
        <v/>
      </c>
      <c r="M1334" t="str">
        <f t="shared" si="41"/>
        <v/>
      </c>
      <c r="N1334" t="str">
        <f>IF(ISBLANK('ENGAGEMENTS 2026'!C1335),"",'ENGAGEMENTS 2026'!L1335)</f>
        <v/>
      </c>
      <c r="O1334" t="str">
        <f>IF(ISBLANK('ENGAGEMENTS 2026'!C1335),"",'ENGAGEMENTS 2026'!M1335)</f>
        <v/>
      </c>
      <c r="P1334" t="str">
        <f>IF(ISBLANK('ENGAGEMENTS 2026'!C1335),"",'ENGAGEMENTS 2026'!K1335)</f>
        <v/>
      </c>
      <c r="Q1334" t="str">
        <f>IF($A1334="","",IF(OR($E1334="INFRUCTUEUX",$E1334="ANNULE"),$A1334&amp;"|"&amp;(COUNTIFS($A$2:$A1334,$A1334,$E$2:$E1334,"INFRUCTUEUX")+COUNTIFS($A$2:$A1334,$A1334,$E$2:$E1334,"ANNULE")),""))</f>
        <v/>
      </c>
    </row>
    <row r="1335" spans="1:17" x14ac:dyDescent="0.25">
      <c r="A1335" t="str">
        <f>IF(ISBLANK('ENGAGEMENTS 2026'!C1336),"",IF('ENGAGEMENTS 2026'!C1336="DTSI","DCT",'ENGAGEMENTS 2026'!C1336))</f>
        <v/>
      </c>
      <c r="B1335" t="str">
        <f>IF(ISBLANK('ENGAGEMENTS 2026'!C1336),"",'ENGAGEMENTS 2026'!D1336)</f>
        <v/>
      </c>
      <c r="C1335" t="str">
        <f>IF(ISBLANK('ENGAGEMENTS 2026'!C1336),"",'ENGAGEMENTS 2026'!E1336)</f>
        <v/>
      </c>
      <c r="D1335" t="str">
        <f>IF(ISBLANK('ENGAGEMENTS 2026'!C1336),"",'ENGAGEMENTS 2026'!G1336)</f>
        <v/>
      </c>
      <c r="E1335" t="str">
        <f>IF(ISBLANK('ENGAGEMENTS 2026'!C1336),"",'ENGAGEMENTS 2026'!I1336)</f>
        <v/>
      </c>
      <c r="F1335" t="str">
        <f>IF(ISBLANK('ENGAGEMENTS 2026'!C1336),"",'ENGAGEMENTS 2026'!J1336)</f>
        <v/>
      </c>
      <c r="G1335" t="str">
        <f>IF(ISBLANK('ENGAGEMENTS 2026'!C1336),"",'ENGAGEMENTS 2026'!M1336)</f>
        <v/>
      </c>
      <c r="H1335" t="str">
        <f>IF(ISBLANK('ENGAGEMENTS 2026'!C1336),"",'ENGAGEMENTS 2026'!AF1336)</f>
        <v/>
      </c>
      <c r="I1335" t="str">
        <f>IF(ISBLANK('ENGAGEMENTS 2026'!C1336),"",'ENGAGEMENTS 2026'!H1336)</f>
        <v/>
      </c>
      <c r="J1335" s="72" t="str">
        <f>IF(ISBLANK('ENGAGEMENTS 2026'!C1336),"",IF(AND(OR($E1335="INFRUCTUEUX",$E1335="ANNULE"),$C1335="AOO-M"),'ENGAGEMENTS 2026'!P1336,IF($H1335="EN COURS DE PREENGAGEMENT",'ENGAGEMENTS 2026'!O1336,IF($H1335="PREENGAGE",IF($E1335="ATTRIBUE",'ENGAGEMENTS 2026'!AE1336,'ENGAGEMENTS 2026'!O1336),'ENGAGEMENTS 2026'!AE1336))))</f>
        <v/>
      </c>
      <c r="K1335" s="97" t="str">
        <f>IF(ISBLANK('ENGAGEMENTS 2026'!W1336),"",'ENGAGEMENTS 2026'!W1336)</f>
        <v/>
      </c>
      <c r="L1335" s="73" t="str">
        <f t="shared" ca="1" si="40"/>
        <v/>
      </c>
      <c r="M1335" t="str">
        <f t="shared" si="41"/>
        <v/>
      </c>
      <c r="N1335" t="str">
        <f>IF(ISBLANK('ENGAGEMENTS 2026'!C1336),"",'ENGAGEMENTS 2026'!L1336)</f>
        <v/>
      </c>
      <c r="O1335" t="str">
        <f>IF(ISBLANK('ENGAGEMENTS 2026'!C1336),"",'ENGAGEMENTS 2026'!M1336)</f>
        <v/>
      </c>
      <c r="P1335" t="str">
        <f>IF(ISBLANK('ENGAGEMENTS 2026'!C1336),"",'ENGAGEMENTS 2026'!K1336)</f>
        <v/>
      </c>
      <c r="Q1335" t="str">
        <f>IF($A1335="","",IF(OR($E1335="INFRUCTUEUX",$E1335="ANNULE"),$A1335&amp;"|"&amp;(COUNTIFS($A$2:$A1335,$A1335,$E$2:$E1335,"INFRUCTUEUX")+COUNTIFS($A$2:$A1335,$A1335,$E$2:$E1335,"ANNULE")),""))</f>
        <v/>
      </c>
    </row>
    <row r="1336" spans="1:17" x14ac:dyDescent="0.25">
      <c r="A1336" t="str">
        <f>IF(ISBLANK('ENGAGEMENTS 2026'!C1337),"",IF('ENGAGEMENTS 2026'!C1337="DTSI","DCT",'ENGAGEMENTS 2026'!C1337))</f>
        <v/>
      </c>
      <c r="B1336" t="str">
        <f>IF(ISBLANK('ENGAGEMENTS 2026'!C1337),"",'ENGAGEMENTS 2026'!D1337)</f>
        <v/>
      </c>
      <c r="C1336" t="str">
        <f>IF(ISBLANK('ENGAGEMENTS 2026'!C1337),"",'ENGAGEMENTS 2026'!E1337)</f>
        <v/>
      </c>
      <c r="D1336" t="str">
        <f>IF(ISBLANK('ENGAGEMENTS 2026'!C1337),"",'ENGAGEMENTS 2026'!G1337)</f>
        <v/>
      </c>
      <c r="E1336" t="str">
        <f>IF(ISBLANK('ENGAGEMENTS 2026'!C1337),"",'ENGAGEMENTS 2026'!I1337)</f>
        <v/>
      </c>
      <c r="F1336" t="str">
        <f>IF(ISBLANK('ENGAGEMENTS 2026'!C1337),"",'ENGAGEMENTS 2026'!J1337)</f>
        <v/>
      </c>
      <c r="G1336" t="str">
        <f>IF(ISBLANK('ENGAGEMENTS 2026'!C1337),"",'ENGAGEMENTS 2026'!M1337)</f>
        <v/>
      </c>
      <c r="H1336" t="str">
        <f>IF(ISBLANK('ENGAGEMENTS 2026'!C1337),"",'ENGAGEMENTS 2026'!AF1337)</f>
        <v/>
      </c>
      <c r="I1336" t="str">
        <f>IF(ISBLANK('ENGAGEMENTS 2026'!C1337),"",'ENGAGEMENTS 2026'!H1337)</f>
        <v/>
      </c>
      <c r="J1336" s="72" t="str">
        <f>IF(ISBLANK('ENGAGEMENTS 2026'!C1337),"",IF(AND(OR($E1336="INFRUCTUEUX",$E1336="ANNULE"),$C1336="AOO-M"),'ENGAGEMENTS 2026'!P1337,IF($H1336="EN COURS DE PREENGAGEMENT",'ENGAGEMENTS 2026'!O1337,IF($H1336="PREENGAGE",IF($E1336="ATTRIBUE",'ENGAGEMENTS 2026'!AE1337,'ENGAGEMENTS 2026'!O1337),'ENGAGEMENTS 2026'!AE1337))))</f>
        <v/>
      </c>
      <c r="K1336" s="97" t="str">
        <f>IF(ISBLANK('ENGAGEMENTS 2026'!W1337),"",'ENGAGEMENTS 2026'!W1337)</f>
        <v/>
      </c>
      <c r="L1336" s="73" t="str">
        <f t="shared" ca="1" si="40"/>
        <v/>
      </c>
      <c r="M1336" t="str">
        <f t="shared" si="41"/>
        <v/>
      </c>
      <c r="N1336" t="str">
        <f>IF(ISBLANK('ENGAGEMENTS 2026'!C1337),"",'ENGAGEMENTS 2026'!L1337)</f>
        <v/>
      </c>
      <c r="O1336" t="str">
        <f>IF(ISBLANK('ENGAGEMENTS 2026'!C1337),"",'ENGAGEMENTS 2026'!M1337)</f>
        <v/>
      </c>
      <c r="P1336" t="str">
        <f>IF(ISBLANK('ENGAGEMENTS 2026'!C1337),"",'ENGAGEMENTS 2026'!K1337)</f>
        <v/>
      </c>
      <c r="Q1336" t="str">
        <f>IF($A1336="","",IF(OR($E1336="INFRUCTUEUX",$E1336="ANNULE"),$A1336&amp;"|"&amp;(COUNTIFS($A$2:$A1336,$A1336,$E$2:$E1336,"INFRUCTUEUX")+COUNTIFS($A$2:$A1336,$A1336,$E$2:$E1336,"ANNULE")),""))</f>
        <v/>
      </c>
    </row>
    <row r="1337" spans="1:17" x14ac:dyDescent="0.25">
      <c r="A1337" t="str">
        <f>IF(ISBLANK('ENGAGEMENTS 2026'!C1338),"",IF('ENGAGEMENTS 2026'!C1338="DTSI","DCT",'ENGAGEMENTS 2026'!C1338))</f>
        <v/>
      </c>
      <c r="B1337" t="str">
        <f>IF(ISBLANK('ENGAGEMENTS 2026'!C1338),"",'ENGAGEMENTS 2026'!D1338)</f>
        <v/>
      </c>
      <c r="C1337" t="str">
        <f>IF(ISBLANK('ENGAGEMENTS 2026'!C1338),"",'ENGAGEMENTS 2026'!E1338)</f>
        <v/>
      </c>
      <c r="D1337" t="str">
        <f>IF(ISBLANK('ENGAGEMENTS 2026'!C1338),"",'ENGAGEMENTS 2026'!G1338)</f>
        <v/>
      </c>
      <c r="E1337" t="str">
        <f>IF(ISBLANK('ENGAGEMENTS 2026'!C1338),"",'ENGAGEMENTS 2026'!I1338)</f>
        <v/>
      </c>
      <c r="F1337" t="str">
        <f>IF(ISBLANK('ENGAGEMENTS 2026'!C1338),"",'ENGAGEMENTS 2026'!J1338)</f>
        <v/>
      </c>
      <c r="G1337" t="str">
        <f>IF(ISBLANK('ENGAGEMENTS 2026'!C1338),"",'ENGAGEMENTS 2026'!M1338)</f>
        <v/>
      </c>
      <c r="H1337" t="str">
        <f>IF(ISBLANK('ENGAGEMENTS 2026'!C1338),"",'ENGAGEMENTS 2026'!AF1338)</f>
        <v/>
      </c>
      <c r="I1337" t="str">
        <f>IF(ISBLANK('ENGAGEMENTS 2026'!C1338),"",'ENGAGEMENTS 2026'!H1338)</f>
        <v/>
      </c>
      <c r="J1337" s="72" t="str">
        <f>IF(ISBLANK('ENGAGEMENTS 2026'!C1338),"",IF(AND(OR($E1337="INFRUCTUEUX",$E1337="ANNULE"),$C1337="AOO-M"),'ENGAGEMENTS 2026'!P1338,IF($H1337="EN COURS DE PREENGAGEMENT",'ENGAGEMENTS 2026'!O1338,IF($H1337="PREENGAGE",IF($E1337="ATTRIBUE",'ENGAGEMENTS 2026'!AE1338,'ENGAGEMENTS 2026'!O1338),'ENGAGEMENTS 2026'!AE1338))))</f>
        <v/>
      </c>
      <c r="K1337" s="97" t="str">
        <f>IF(ISBLANK('ENGAGEMENTS 2026'!W1338),"",'ENGAGEMENTS 2026'!W1338)</f>
        <v/>
      </c>
      <c r="L1337" s="73" t="str">
        <f t="shared" ca="1" si="40"/>
        <v/>
      </c>
      <c r="M1337" t="str">
        <f t="shared" si="41"/>
        <v/>
      </c>
      <c r="N1337" t="str">
        <f>IF(ISBLANK('ENGAGEMENTS 2026'!C1338),"",'ENGAGEMENTS 2026'!L1338)</f>
        <v/>
      </c>
      <c r="O1337" t="str">
        <f>IF(ISBLANK('ENGAGEMENTS 2026'!C1338),"",'ENGAGEMENTS 2026'!M1338)</f>
        <v/>
      </c>
      <c r="P1337" t="str">
        <f>IF(ISBLANK('ENGAGEMENTS 2026'!C1338),"",'ENGAGEMENTS 2026'!K1338)</f>
        <v/>
      </c>
      <c r="Q1337" t="str">
        <f>IF($A1337="","",IF(OR($E1337="INFRUCTUEUX",$E1337="ANNULE"),$A1337&amp;"|"&amp;(COUNTIFS($A$2:$A1337,$A1337,$E$2:$E1337,"INFRUCTUEUX")+COUNTIFS($A$2:$A1337,$A1337,$E$2:$E1337,"ANNULE")),""))</f>
        <v/>
      </c>
    </row>
    <row r="1338" spans="1:17" x14ac:dyDescent="0.25">
      <c r="A1338" t="str">
        <f>IF(ISBLANK('ENGAGEMENTS 2026'!C1339),"",IF('ENGAGEMENTS 2026'!C1339="DTSI","DCT",'ENGAGEMENTS 2026'!C1339))</f>
        <v/>
      </c>
      <c r="B1338" t="str">
        <f>IF(ISBLANK('ENGAGEMENTS 2026'!C1339),"",'ENGAGEMENTS 2026'!D1339)</f>
        <v/>
      </c>
      <c r="C1338" t="str">
        <f>IF(ISBLANK('ENGAGEMENTS 2026'!C1339),"",'ENGAGEMENTS 2026'!E1339)</f>
        <v/>
      </c>
      <c r="D1338" t="str">
        <f>IF(ISBLANK('ENGAGEMENTS 2026'!C1339),"",'ENGAGEMENTS 2026'!G1339)</f>
        <v/>
      </c>
      <c r="E1338" t="str">
        <f>IF(ISBLANK('ENGAGEMENTS 2026'!C1339),"",'ENGAGEMENTS 2026'!I1339)</f>
        <v/>
      </c>
      <c r="F1338" t="str">
        <f>IF(ISBLANK('ENGAGEMENTS 2026'!C1339),"",'ENGAGEMENTS 2026'!J1339)</f>
        <v/>
      </c>
      <c r="G1338" t="str">
        <f>IF(ISBLANK('ENGAGEMENTS 2026'!C1339),"",'ENGAGEMENTS 2026'!M1339)</f>
        <v/>
      </c>
      <c r="H1338" t="str">
        <f>IF(ISBLANK('ENGAGEMENTS 2026'!C1339),"",'ENGAGEMENTS 2026'!AF1339)</f>
        <v/>
      </c>
      <c r="I1338" t="str">
        <f>IF(ISBLANK('ENGAGEMENTS 2026'!C1339),"",'ENGAGEMENTS 2026'!H1339)</f>
        <v/>
      </c>
      <c r="J1338" s="72" t="str">
        <f>IF(ISBLANK('ENGAGEMENTS 2026'!C1339),"",IF(AND(OR($E1338="INFRUCTUEUX",$E1338="ANNULE"),$C1338="AOO-M"),'ENGAGEMENTS 2026'!P1339,IF($H1338="EN COURS DE PREENGAGEMENT",'ENGAGEMENTS 2026'!O1339,IF($H1338="PREENGAGE",IF($E1338="ATTRIBUE",'ENGAGEMENTS 2026'!AE1339,'ENGAGEMENTS 2026'!O1339),'ENGAGEMENTS 2026'!AE1339))))</f>
        <v/>
      </c>
      <c r="K1338" s="97" t="str">
        <f>IF(ISBLANK('ENGAGEMENTS 2026'!W1339),"",'ENGAGEMENTS 2026'!W1339)</f>
        <v/>
      </c>
      <c r="L1338" s="73" t="str">
        <f t="shared" ca="1" si="40"/>
        <v/>
      </c>
      <c r="M1338" t="str">
        <f t="shared" si="41"/>
        <v/>
      </c>
      <c r="N1338" t="str">
        <f>IF(ISBLANK('ENGAGEMENTS 2026'!C1339),"",'ENGAGEMENTS 2026'!L1339)</f>
        <v/>
      </c>
      <c r="O1338" t="str">
        <f>IF(ISBLANK('ENGAGEMENTS 2026'!C1339),"",'ENGAGEMENTS 2026'!M1339)</f>
        <v/>
      </c>
      <c r="P1338" t="str">
        <f>IF(ISBLANK('ENGAGEMENTS 2026'!C1339),"",'ENGAGEMENTS 2026'!K1339)</f>
        <v/>
      </c>
      <c r="Q1338" t="str">
        <f>IF($A1338="","",IF(OR($E1338="INFRUCTUEUX",$E1338="ANNULE"),$A1338&amp;"|"&amp;(COUNTIFS($A$2:$A1338,$A1338,$E$2:$E1338,"INFRUCTUEUX")+COUNTIFS($A$2:$A1338,$A1338,$E$2:$E1338,"ANNULE")),""))</f>
        <v/>
      </c>
    </row>
    <row r="1339" spans="1:17" x14ac:dyDescent="0.25">
      <c r="A1339" t="str">
        <f>IF(ISBLANK('ENGAGEMENTS 2026'!C1340),"",IF('ENGAGEMENTS 2026'!C1340="DTSI","DCT",'ENGAGEMENTS 2026'!C1340))</f>
        <v/>
      </c>
      <c r="B1339" t="str">
        <f>IF(ISBLANK('ENGAGEMENTS 2026'!C1340),"",'ENGAGEMENTS 2026'!D1340)</f>
        <v/>
      </c>
      <c r="C1339" t="str">
        <f>IF(ISBLANK('ENGAGEMENTS 2026'!C1340),"",'ENGAGEMENTS 2026'!E1340)</f>
        <v/>
      </c>
      <c r="D1339" t="str">
        <f>IF(ISBLANK('ENGAGEMENTS 2026'!C1340),"",'ENGAGEMENTS 2026'!G1340)</f>
        <v/>
      </c>
      <c r="E1339" t="str">
        <f>IF(ISBLANK('ENGAGEMENTS 2026'!C1340),"",'ENGAGEMENTS 2026'!I1340)</f>
        <v/>
      </c>
      <c r="F1339" t="str">
        <f>IF(ISBLANK('ENGAGEMENTS 2026'!C1340),"",'ENGAGEMENTS 2026'!J1340)</f>
        <v/>
      </c>
      <c r="G1339" t="str">
        <f>IF(ISBLANK('ENGAGEMENTS 2026'!C1340),"",'ENGAGEMENTS 2026'!M1340)</f>
        <v/>
      </c>
      <c r="H1339" t="str">
        <f>IF(ISBLANK('ENGAGEMENTS 2026'!C1340),"",'ENGAGEMENTS 2026'!AF1340)</f>
        <v/>
      </c>
      <c r="I1339" t="str">
        <f>IF(ISBLANK('ENGAGEMENTS 2026'!C1340),"",'ENGAGEMENTS 2026'!H1340)</f>
        <v/>
      </c>
      <c r="J1339" s="72" t="str">
        <f>IF(ISBLANK('ENGAGEMENTS 2026'!C1340),"",IF(AND(OR($E1339="INFRUCTUEUX",$E1339="ANNULE"),$C1339="AOO-M"),'ENGAGEMENTS 2026'!P1340,IF($H1339="EN COURS DE PREENGAGEMENT",'ENGAGEMENTS 2026'!O1340,IF($H1339="PREENGAGE",IF($E1339="ATTRIBUE",'ENGAGEMENTS 2026'!AE1340,'ENGAGEMENTS 2026'!O1340),'ENGAGEMENTS 2026'!AE1340))))</f>
        <v/>
      </c>
      <c r="K1339" s="97" t="str">
        <f>IF(ISBLANK('ENGAGEMENTS 2026'!W1340),"",'ENGAGEMENTS 2026'!W1340)</f>
        <v/>
      </c>
      <c r="L1339" s="73" t="str">
        <f t="shared" ca="1" si="40"/>
        <v/>
      </c>
      <c r="M1339" t="str">
        <f t="shared" si="41"/>
        <v/>
      </c>
      <c r="N1339" t="str">
        <f>IF(ISBLANK('ENGAGEMENTS 2026'!C1340),"",'ENGAGEMENTS 2026'!L1340)</f>
        <v/>
      </c>
      <c r="O1339" t="str">
        <f>IF(ISBLANK('ENGAGEMENTS 2026'!C1340),"",'ENGAGEMENTS 2026'!M1340)</f>
        <v/>
      </c>
      <c r="P1339" t="str">
        <f>IF(ISBLANK('ENGAGEMENTS 2026'!C1340),"",'ENGAGEMENTS 2026'!K1340)</f>
        <v/>
      </c>
      <c r="Q1339" t="str">
        <f>IF($A1339="","",IF(OR($E1339="INFRUCTUEUX",$E1339="ANNULE"),$A1339&amp;"|"&amp;(COUNTIFS($A$2:$A1339,$A1339,$E$2:$E1339,"INFRUCTUEUX")+COUNTIFS($A$2:$A1339,$A1339,$E$2:$E1339,"ANNULE")),""))</f>
        <v/>
      </c>
    </row>
    <row r="1340" spans="1:17" x14ac:dyDescent="0.25">
      <c r="A1340" t="str">
        <f>IF(ISBLANK('ENGAGEMENTS 2026'!C1341),"",IF('ENGAGEMENTS 2026'!C1341="DTSI","DCT",'ENGAGEMENTS 2026'!C1341))</f>
        <v/>
      </c>
      <c r="B1340" t="str">
        <f>IF(ISBLANK('ENGAGEMENTS 2026'!C1341),"",'ENGAGEMENTS 2026'!D1341)</f>
        <v/>
      </c>
      <c r="C1340" t="str">
        <f>IF(ISBLANK('ENGAGEMENTS 2026'!C1341),"",'ENGAGEMENTS 2026'!E1341)</f>
        <v/>
      </c>
      <c r="D1340" t="str">
        <f>IF(ISBLANK('ENGAGEMENTS 2026'!C1341),"",'ENGAGEMENTS 2026'!G1341)</f>
        <v/>
      </c>
      <c r="E1340" t="str">
        <f>IF(ISBLANK('ENGAGEMENTS 2026'!C1341),"",'ENGAGEMENTS 2026'!I1341)</f>
        <v/>
      </c>
      <c r="F1340" t="str">
        <f>IF(ISBLANK('ENGAGEMENTS 2026'!C1341),"",'ENGAGEMENTS 2026'!J1341)</f>
        <v/>
      </c>
      <c r="G1340" t="str">
        <f>IF(ISBLANK('ENGAGEMENTS 2026'!C1341),"",'ENGAGEMENTS 2026'!M1341)</f>
        <v/>
      </c>
      <c r="H1340" t="str">
        <f>IF(ISBLANK('ENGAGEMENTS 2026'!C1341),"",'ENGAGEMENTS 2026'!AF1341)</f>
        <v/>
      </c>
      <c r="I1340" t="str">
        <f>IF(ISBLANK('ENGAGEMENTS 2026'!C1341),"",'ENGAGEMENTS 2026'!H1341)</f>
        <v/>
      </c>
      <c r="J1340" s="72" t="str">
        <f>IF(ISBLANK('ENGAGEMENTS 2026'!C1341),"",IF(AND(OR($E1340="INFRUCTUEUX",$E1340="ANNULE"),$C1340="AOO-M"),'ENGAGEMENTS 2026'!P1341,IF($H1340="EN COURS DE PREENGAGEMENT",'ENGAGEMENTS 2026'!O1341,IF($H1340="PREENGAGE",IF($E1340="ATTRIBUE",'ENGAGEMENTS 2026'!AE1341,'ENGAGEMENTS 2026'!O1341),'ENGAGEMENTS 2026'!AE1341))))</f>
        <v/>
      </c>
      <c r="K1340" s="97" t="str">
        <f>IF(ISBLANK('ENGAGEMENTS 2026'!W1341),"",'ENGAGEMENTS 2026'!W1341)</f>
        <v/>
      </c>
      <c r="L1340" s="73" t="str">
        <f t="shared" ca="1" si="40"/>
        <v/>
      </c>
      <c r="M1340" t="str">
        <f t="shared" si="41"/>
        <v/>
      </c>
      <c r="N1340" t="str">
        <f>IF(ISBLANK('ENGAGEMENTS 2026'!C1341),"",'ENGAGEMENTS 2026'!L1341)</f>
        <v/>
      </c>
      <c r="O1340" t="str">
        <f>IF(ISBLANK('ENGAGEMENTS 2026'!C1341),"",'ENGAGEMENTS 2026'!M1341)</f>
        <v/>
      </c>
      <c r="P1340" t="str">
        <f>IF(ISBLANK('ENGAGEMENTS 2026'!C1341),"",'ENGAGEMENTS 2026'!K1341)</f>
        <v/>
      </c>
      <c r="Q1340" t="str">
        <f>IF($A1340="","",IF(OR($E1340="INFRUCTUEUX",$E1340="ANNULE"),$A1340&amp;"|"&amp;(COUNTIFS($A$2:$A1340,$A1340,$E$2:$E1340,"INFRUCTUEUX")+COUNTIFS($A$2:$A1340,$A1340,$E$2:$E1340,"ANNULE")),""))</f>
        <v/>
      </c>
    </row>
    <row r="1341" spans="1:17" x14ac:dyDescent="0.25">
      <c r="A1341" t="str">
        <f>IF(ISBLANK('ENGAGEMENTS 2026'!C1342),"",IF('ENGAGEMENTS 2026'!C1342="DTSI","DCT",'ENGAGEMENTS 2026'!C1342))</f>
        <v/>
      </c>
      <c r="B1341" t="str">
        <f>IF(ISBLANK('ENGAGEMENTS 2026'!C1342),"",'ENGAGEMENTS 2026'!D1342)</f>
        <v/>
      </c>
      <c r="C1341" t="str">
        <f>IF(ISBLANK('ENGAGEMENTS 2026'!C1342),"",'ENGAGEMENTS 2026'!E1342)</f>
        <v/>
      </c>
      <c r="D1341" t="str">
        <f>IF(ISBLANK('ENGAGEMENTS 2026'!C1342),"",'ENGAGEMENTS 2026'!G1342)</f>
        <v/>
      </c>
      <c r="E1341" t="str">
        <f>IF(ISBLANK('ENGAGEMENTS 2026'!C1342),"",'ENGAGEMENTS 2026'!I1342)</f>
        <v/>
      </c>
      <c r="F1341" t="str">
        <f>IF(ISBLANK('ENGAGEMENTS 2026'!C1342),"",'ENGAGEMENTS 2026'!J1342)</f>
        <v/>
      </c>
      <c r="G1341" t="str">
        <f>IF(ISBLANK('ENGAGEMENTS 2026'!C1342),"",'ENGAGEMENTS 2026'!M1342)</f>
        <v/>
      </c>
      <c r="H1341" t="str">
        <f>IF(ISBLANK('ENGAGEMENTS 2026'!C1342),"",'ENGAGEMENTS 2026'!AF1342)</f>
        <v/>
      </c>
      <c r="I1341" t="str">
        <f>IF(ISBLANK('ENGAGEMENTS 2026'!C1342),"",'ENGAGEMENTS 2026'!H1342)</f>
        <v/>
      </c>
      <c r="J1341" s="72" t="str">
        <f>IF(ISBLANK('ENGAGEMENTS 2026'!C1342),"",IF(AND(OR($E1341="INFRUCTUEUX",$E1341="ANNULE"),$C1341="AOO-M"),'ENGAGEMENTS 2026'!P1342,IF($H1341="EN COURS DE PREENGAGEMENT",'ENGAGEMENTS 2026'!O1342,IF($H1341="PREENGAGE",IF($E1341="ATTRIBUE",'ENGAGEMENTS 2026'!AE1342,'ENGAGEMENTS 2026'!O1342),'ENGAGEMENTS 2026'!AE1342))))</f>
        <v/>
      </c>
      <c r="K1341" s="97" t="str">
        <f>IF(ISBLANK('ENGAGEMENTS 2026'!W1342),"",'ENGAGEMENTS 2026'!W1342)</f>
        <v/>
      </c>
      <c r="L1341" s="73" t="str">
        <f t="shared" ca="1" si="40"/>
        <v/>
      </c>
      <c r="M1341" t="str">
        <f t="shared" si="41"/>
        <v/>
      </c>
      <c r="N1341" t="str">
        <f>IF(ISBLANK('ENGAGEMENTS 2026'!C1342),"",'ENGAGEMENTS 2026'!L1342)</f>
        <v/>
      </c>
      <c r="O1341" t="str">
        <f>IF(ISBLANK('ENGAGEMENTS 2026'!C1342),"",'ENGAGEMENTS 2026'!M1342)</f>
        <v/>
      </c>
      <c r="P1341" t="str">
        <f>IF(ISBLANK('ENGAGEMENTS 2026'!C1342),"",'ENGAGEMENTS 2026'!K1342)</f>
        <v/>
      </c>
      <c r="Q1341" t="str">
        <f>IF($A1341="","",IF(OR($E1341="INFRUCTUEUX",$E1341="ANNULE"),$A1341&amp;"|"&amp;(COUNTIFS($A$2:$A1341,$A1341,$E$2:$E1341,"INFRUCTUEUX")+COUNTIFS($A$2:$A1341,$A1341,$E$2:$E1341,"ANNULE")),""))</f>
        <v/>
      </c>
    </row>
    <row r="1342" spans="1:17" x14ac:dyDescent="0.25">
      <c r="A1342" t="str">
        <f>IF(ISBLANK('ENGAGEMENTS 2026'!C1343),"",IF('ENGAGEMENTS 2026'!C1343="DTSI","DCT",'ENGAGEMENTS 2026'!C1343))</f>
        <v/>
      </c>
      <c r="B1342" t="str">
        <f>IF(ISBLANK('ENGAGEMENTS 2026'!C1343),"",'ENGAGEMENTS 2026'!D1343)</f>
        <v/>
      </c>
      <c r="C1342" t="str">
        <f>IF(ISBLANK('ENGAGEMENTS 2026'!C1343),"",'ENGAGEMENTS 2026'!E1343)</f>
        <v/>
      </c>
      <c r="D1342" t="str">
        <f>IF(ISBLANK('ENGAGEMENTS 2026'!C1343),"",'ENGAGEMENTS 2026'!G1343)</f>
        <v/>
      </c>
      <c r="E1342" t="str">
        <f>IF(ISBLANK('ENGAGEMENTS 2026'!C1343),"",'ENGAGEMENTS 2026'!I1343)</f>
        <v/>
      </c>
      <c r="F1342" t="str">
        <f>IF(ISBLANK('ENGAGEMENTS 2026'!C1343),"",'ENGAGEMENTS 2026'!J1343)</f>
        <v/>
      </c>
      <c r="G1342" t="str">
        <f>IF(ISBLANK('ENGAGEMENTS 2026'!C1343),"",'ENGAGEMENTS 2026'!M1343)</f>
        <v/>
      </c>
      <c r="H1342" t="str">
        <f>IF(ISBLANK('ENGAGEMENTS 2026'!C1343),"",'ENGAGEMENTS 2026'!AF1343)</f>
        <v/>
      </c>
      <c r="I1342" t="str">
        <f>IF(ISBLANK('ENGAGEMENTS 2026'!C1343),"",'ENGAGEMENTS 2026'!H1343)</f>
        <v/>
      </c>
      <c r="J1342" s="72" t="str">
        <f>IF(ISBLANK('ENGAGEMENTS 2026'!C1343),"",IF(AND(OR($E1342="INFRUCTUEUX",$E1342="ANNULE"),$C1342="AOO-M"),'ENGAGEMENTS 2026'!P1343,IF($H1342="EN COURS DE PREENGAGEMENT",'ENGAGEMENTS 2026'!O1343,IF($H1342="PREENGAGE",IF($E1342="ATTRIBUE",'ENGAGEMENTS 2026'!AE1343,'ENGAGEMENTS 2026'!O1343),'ENGAGEMENTS 2026'!AE1343))))</f>
        <v/>
      </c>
      <c r="K1342" s="97" t="str">
        <f>IF(ISBLANK('ENGAGEMENTS 2026'!W1343),"",'ENGAGEMENTS 2026'!W1343)</f>
        <v/>
      </c>
      <c r="L1342" s="73" t="str">
        <f t="shared" ca="1" si="40"/>
        <v/>
      </c>
      <c r="M1342" t="str">
        <f t="shared" si="41"/>
        <v/>
      </c>
      <c r="N1342" t="str">
        <f>IF(ISBLANK('ENGAGEMENTS 2026'!C1343),"",'ENGAGEMENTS 2026'!L1343)</f>
        <v/>
      </c>
      <c r="O1342" t="str">
        <f>IF(ISBLANK('ENGAGEMENTS 2026'!C1343),"",'ENGAGEMENTS 2026'!M1343)</f>
        <v/>
      </c>
      <c r="P1342" t="str">
        <f>IF(ISBLANK('ENGAGEMENTS 2026'!C1343),"",'ENGAGEMENTS 2026'!K1343)</f>
        <v/>
      </c>
      <c r="Q1342" t="str">
        <f>IF($A1342="","",IF(OR($E1342="INFRUCTUEUX",$E1342="ANNULE"),$A1342&amp;"|"&amp;(COUNTIFS($A$2:$A1342,$A1342,$E$2:$E1342,"INFRUCTUEUX")+COUNTIFS($A$2:$A1342,$A1342,$E$2:$E1342,"ANNULE")),""))</f>
        <v/>
      </c>
    </row>
    <row r="1343" spans="1:17" x14ac:dyDescent="0.25">
      <c r="A1343" t="str">
        <f>IF(ISBLANK('ENGAGEMENTS 2026'!C1344),"",IF('ENGAGEMENTS 2026'!C1344="DTSI","DCT",'ENGAGEMENTS 2026'!C1344))</f>
        <v/>
      </c>
      <c r="B1343" t="str">
        <f>IF(ISBLANK('ENGAGEMENTS 2026'!C1344),"",'ENGAGEMENTS 2026'!D1344)</f>
        <v/>
      </c>
      <c r="C1343" t="str">
        <f>IF(ISBLANK('ENGAGEMENTS 2026'!C1344),"",'ENGAGEMENTS 2026'!E1344)</f>
        <v/>
      </c>
      <c r="D1343" t="str">
        <f>IF(ISBLANK('ENGAGEMENTS 2026'!C1344),"",'ENGAGEMENTS 2026'!G1344)</f>
        <v/>
      </c>
      <c r="E1343" t="str">
        <f>IF(ISBLANK('ENGAGEMENTS 2026'!C1344),"",'ENGAGEMENTS 2026'!I1344)</f>
        <v/>
      </c>
      <c r="F1343" t="str">
        <f>IF(ISBLANK('ENGAGEMENTS 2026'!C1344),"",'ENGAGEMENTS 2026'!J1344)</f>
        <v/>
      </c>
      <c r="G1343" t="str">
        <f>IF(ISBLANK('ENGAGEMENTS 2026'!C1344),"",'ENGAGEMENTS 2026'!M1344)</f>
        <v/>
      </c>
      <c r="H1343" t="str">
        <f>IF(ISBLANK('ENGAGEMENTS 2026'!C1344),"",'ENGAGEMENTS 2026'!AF1344)</f>
        <v/>
      </c>
      <c r="I1343" t="str">
        <f>IF(ISBLANK('ENGAGEMENTS 2026'!C1344),"",'ENGAGEMENTS 2026'!H1344)</f>
        <v/>
      </c>
      <c r="J1343" s="72" t="str">
        <f>IF(ISBLANK('ENGAGEMENTS 2026'!C1344),"",IF(AND(OR($E1343="INFRUCTUEUX",$E1343="ANNULE"),$C1343="AOO-M"),'ENGAGEMENTS 2026'!P1344,IF($H1343="EN COURS DE PREENGAGEMENT",'ENGAGEMENTS 2026'!O1344,IF($H1343="PREENGAGE",IF($E1343="ATTRIBUE",'ENGAGEMENTS 2026'!AE1344,'ENGAGEMENTS 2026'!O1344),'ENGAGEMENTS 2026'!AE1344))))</f>
        <v/>
      </c>
      <c r="K1343" s="97" t="str">
        <f>IF(ISBLANK('ENGAGEMENTS 2026'!W1344),"",'ENGAGEMENTS 2026'!W1344)</f>
        <v/>
      </c>
      <c r="L1343" s="73" t="str">
        <f t="shared" ca="1" si="40"/>
        <v/>
      </c>
      <c r="M1343" t="str">
        <f t="shared" si="41"/>
        <v/>
      </c>
      <c r="N1343" t="str">
        <f>IF(ISBLANK('ENGAGEMENTS 2026'!C1344),"",'ENGAGEMENTS 2026'!L1344)</f>
        <v/>
      </c>
      <c r="O1343" t="str">
        <f>IF(ISBLANK('ENGAGEMENTS 2026'!C1344),"",'ENGAGEMENTS 2026'!M1344)</f>
        <v/>
      </c>
      <c r="P1343" t="str">
        <f>IF(ISBLANK('ENGAGEMENTS 2026'!C1344),"",'ENGAGEMENTS 2026'!K1344)</f>
        <v/>
      </c>
      <c r="Q1343" t="str">
        <f>IF($A1343="","",IF(OR($E1343="INFRUCTUEUX",$E1343="ANNULE"),$A1343&amp;"|"&amp;(COUNTIFS($A$2:$A1343,$A1343,$E$2:$E1343,"INFRUCTUEUX")+COUNTIFS($A$2:$A1343,$A1343,$E$2:$E1343,"ANNULE")),""))</f>
        <v/>
      </c>
    </row>
    <row r="1344" spans="1:17" x14ac:dyDescent="0.25">
      <c r="A1344" t="str">
        <f>IF(ISBLANK('ENGAGEMENTS 2026'!C1345),"",IF('ENGAGEMENTS 2026'!C1345="DTSI","DCT",'ENGAGEMENTS 2026'!C1345))</f>
        <v/>
      </c>
      <c r="B1344" t="str">
        <f>IF(ISBLANK('ENGAGEMENTS 2026'!C1345),"",'ENGAGEMENTS 2026'!D1345)</f>
        <v/>
      </c>
      <c r="C1344" t="str">
        <f>IF(ISBLANK('ENGAGEMENTS 2026'!C1345),"",'ENGAGEMENTS 2026'!E1345)</f>
        <v/>
      </c>
      <c r="D1344" t="str">
        <f>IF(ISBLANK('ENGAGEMENTS 2026'!C1345),"",'ENGAGEMENTS 2026'!G1345)</f>
        <v/>
      </c>
      <c r="E1344" t="str">
        <f>IF(ISBLANK('ENGAGEMENTS 2026'!C1345),"",'ENGAGEMENTS 2026'!I1345)</f>
        <v/>
      </c>
      <c r="F1344" t="str">
        <f>IF(ISBLANK('ENGAGEMENTS 2026'!C1345),"",'ENGAGEMENTS 2026'!J1345)</f>
        <v/>
      </c>
      <c r="G1344" t="str">
        <f>IF(ISBLANK('ENGAGEMENTS 2026'!C1345),"",'ENGAGEMENTS 2026'!M1345)</f>
        <v/>
      </c>
      <c r="H1344" t="str">
        <f>IF(ISBLANK('ENGAGEMENTS 2026'!C1345),"",'ENGAGEMENTS 2026'!AF1345)</f>
        <v/>
      </c>
      <c r="I1344" t="str">
        <f>IF(ISBLANK('ENGAGEMENTS 2026'!C1345),"",'ENGAGEMENTS 2026'!H1345)</f>
        <v/>
      </c>
      <c r="J1344" s="72" t="str">
        <f>IF(ISBLANK('ENGAGEMENTS 2026'!C1345),"",IF(AND(OR($E1344="INFRUCTUEUX",$E1344="ANNULE"),$C1344="AOO-M"),'ENGAGEMENTS 2026'!P1345,IF($H1344="EN COURS DE PREENGAGEMENT",'ENGAGEMENTS 2026'!O1345,IF($H1344="PREENGAGE",IF($E1344="ATTRIBUE",'ENGAGEMENTS 2026'!AE1345,'ENGAGEMENTS 2026'!O1345),'ENGAGEMENTS 2026'!AE1345))))</f>
        <v/>
      </c>
      <c r="K1344" s="97" t="str">
        <f>IF(ISBLANK('ENGAGEMENTS 2026'!W1345),"",'ENGAGEMENTS 2026'!W1345)</f>
        <v/>
      </c>
      <c r="L1344" s="73" t="str">
        <f t="shared" ca="1" si="40"/>
        <v/>
      </c>
      <c r="M1344" t="str">
        <f t="shared" si="41"/>
        <v/>
      </c>
      <c r="N1344" t="str">
        <f>IF(ISBLANK('ENGAGEMENTS 2026'!C1345),"",'ENGAGEMENTS 2026'!L1345)</f>
        <v/>
      </c>
      <c r="O1344" t="str">
        <f>IF(ISBLANK('ENGAGEMENTS 2026'!C1345),"",'ENGAGEMENTS 2026'!M1345)</f>
        <v/>
      </c>
      <c r="P1344" t="str">
        <f>IF(ISBLANK('ENGAGEMENTS 2026'!C1345),"",'ENGAGEMENTS 2026'!K1345)</f>
        <v/>
      </c>
      <c r="Q1344" t="str">
        <f>IF($A1344="","",IF(OR($E1344="INFRUCTUEUX",$E1344="ANNULE"),$A1344&amp;"|"&amp;(COUNTIFS($A$2:$A1344,$A1344,$E$2:$E1344,"INFRUCTUEUX")+COUNTIFS($A$2:$A1344,$A1344,$E$2:$E1344,"ANNULE")),""))</f>
        <v/>
      </c>
    </row>
    <row r="1345" spans="1:17" x14ac:dyDescent="0.25">
      <c r="A1345" t="str">
        <f>IF(ISBLANK('ENGAGEMENTS 2026'!C1346),"",IF('ENGAGEMENTS 2026'!C1346="DTSI","DCT",'ENGAGEMENTS 2026'!C1346))</f>
        <v/>
      </c>
      <c r="B1345" t="str">
        <f>IF(ISBLANK('ENGAGEMENTS 2026'!C1346),"",'ENGAGEMENTS 2026'!D1346)</f>
        <v/>
      </c>
      <c r="C1345" t="str">
        <f>IF(ISBLANK('ENGAGEMENTS 2026'!C1346),"",'ENGAGEMENTS 2026'!E1346)</f>
        <v/>
      </c>
      <c r="D1345" t="str">
        <f>IF(ISBLANK('ENGAGEMENTS 2026'!C1346),"",'ENGAGEMENTS 2026'!G1346)</f>
        <v/>
      </c>
      <c r="E1345" t="str">
        <f>IF(ISBLANK('ENGAGEMENTS 2026'!C1346),"",'ENGAGEMENTS 2026'!I1346)</f>
        <v/>
      </c>
      <c r="F1345" t="str">
        <f>IF(ISBLANK('ENGAGEMENTS 2026'!C1346),"",'ENGAGEMENTS 2026'!J1346)</f>
        <v/>
      </c>
      <c r="G1345" t="str">
        <f>IF(ISBLANK('ENGAGEMENTS 2026'!C1346),"",'ENGAGEMENTS 2026'!M1346)</f>
        <v/>
      </c>
      <c r="H1345" t="str">
        <f>IF(ISBLANK('ENGAGEMENTS 2026'!C1346),"",'ENGAGEMENTS 2026'!AF1346)</f>
        <v/>
      </c>
      <c r="I1345" t="str">
        <f>IF(ISBLANK('ENGAGEMENTS 2026'!C1346),"",'ENGAGEMENTS 2026'!H1346)</f>
        <v/>
      </c>
      <c r="J1345" s="72" t="str">
        <f>IF(ISBLANK('ENGAGEMENTS 2026'!C1346),"",IF(AND(OR($E1345="INFRUCTUEUX",$E1345="ANNULE"),$C1345="AOO-M"),'ENGAGEMENTS 2026'!P1346,IF($H1345="EN COURS DE PREENGAGEMENT",'ENGAGEMENTS 2026'!O1346,IF($H1345="PREENGAGE",IF($E1345="ATTRIBUE",'ENGAGEMENTS 2026'!AE1346,'ENGAGEMENTS 2026'!O1346),'ENGAGEMENTS 2026'!AE1346))))</f>
        <v/>
      </c>
      <c r="K1345" s="97" t="str">
        <f>IF(ISBLANK('ENGAGEMENTS 2026'!W1346),"",'ENGAGEMENTS 2026'!W1346)</f>
        <v/>
      </c>
      <c r="L1345" s="73" t="str">
        <f t="shared" ca="1" si="40"/>
        <v/>
      </c>
      <c r="M1345" t="str">
        <f t="shared" si="41"/>
        <v/>
      </c>
      <c r="N1345" t="str">
        <f>IF(ISBLANK('ENGAGEMENTS 2026'!C1346),"",'ENGAGEMENTS 2026'!L1346)</f>
        <v/>
      </c>
      <c r="O1345" t="str">
        <f>IF(ISBLANK('ENGAGEMENTS 2026'!C1346),"",'ENGAGEMENTS 2026'!M1346)</f>
        <v/>
      </c>
      <c r="P1345" t="str">
        <f>IF(ISBLANK('ENGAGEMENTS 2026'!C1346),"",'ENGAGEMENTS 2026'!K1346)</f>
        <v/>
      </c>
      <c r="Q1345" t="str">
        <f>IF($A1345="","",IF(OR($E1345="INFRUCTUEUX",$E1345="ANNULE"),$A1345&amp;"|"&amp;(COUNTIFS($A$2:$A1345,$A1345,$E$2:$E1345,"INFRUCTUEUX")+COUNTIFS($A$2:$A1345,$A1345,$E$2:$E1345,"ANNULE")),""))</f>
        <v/>
      </c>
    </row>
    <row r="1346" spans="1:17" x14ac:dyDescent="0.25">
      <c r="A1346" t="str">
        <f>IF(ISBLANK('ENGAGEMENTS 2026'!C1347),"",IF('ENGAGEMENTS 2026'!C1347="DTSI","DCT",'ENGAGEMENTS 2026'!C1347))</f>
        <v/>
      </c>
      <c r="B1346" t="str">
        <f>IF(ISBLANK('ENGAGEMENTS 2026'!C1347),"",'ENGAGEMENTS 2026'!D1347)</f>
        <v/>
      </c>
      <c r="C1346" t="str">
        <f>IF(ISBLANK('ENGAGEMENTS 2026'!C1347),"",'ENGAGEMENTS 2026'!E1347)</f>
        <v/>
      </c>
      <c r="D1346" t="str">
        <f>IF(ISBLANK('ENGAGEMENTS 2026'!C1347),"",'ENGAGEMENTS 2026'!G1347)</f>
        <v/>
      </c>
      <c r="E1346" t="str">
        <f>IF(ISBLANK('ENGAGEMENTS 2026'!C1347),"",'ENGAGEMENTS 2026'!I1347)</f>
        <v/>
      </c>
      <c r="F1346" t="str">
        <f>IF(ISBLANK('ENGAGEMENTS 2026'!C1347),"",'ENGAGEMENTS 2026'!J1347)</f>
        <v/>
      </c>
      <c r="G1346" t="str">
        <f>IF(ISBLANK('ENGAGEMENTS 2026'!C1347),"",'ENGAGEMENTS 2026'!M1347)</f>
        <v/>
      </c>
      <c r="H1346" t="str">
        <f>IF(ISBLANK('ENGAGEMENTS 2026'!C1347),"",'ENGAGEMENTS 2026'!AF1347)</f>
        <v/>
      </c>
      <c r="I1346" t="str">
        <f>IF(ISBLANK('ENGAGEMENTS 2026'!C1347),"",'ENGAGEMENTS 2026'!H1347)</f>
        <v/>
      </c>
      <c r="J1346" s="72" t="str">
        <f>IF(ISBLANK('ENGAGEMENTS 2026'!C1347),"",IF(AND(OR($E1346="INFRUCTUEUX",$E1346="ANNULE"),$C1346="AOO-M"),'ENGAGEMENTS 2026'!P1347,IF($H1346="EN COURS DE PREENGAGEMENT",'ENGAGEMENTS 2026'!O1347,IF($H1346="PREENGAGE",IF($E1346="ATTRIBUE",'ENGAGEMENTS 2026'!AE1347,'ENGAGEMENTS 2026'!O1347),'ENGAGEMENTS 2026'!AE1347))))</f>
        <v/>
      </c>
      <c r="K1346" s="97" t="str">
        <f>IF(ISBLANK('ENGAGEMENTS 2026'!W1347),"",'ENGAGEMENTS 2026'!W1347)</f>
        <v/>
      </c>
      <c r="L1346" s="73" t="str">
        <f t="shared" ref="L1346:L1409" ca="1" si="42">IF($K1346="","",TODAY()-$K1346)</f>
        <v/>
      </c>
      <c r="M1346" t="str">
        <f t="shared" ref="M1346:M1409" si="43">IF($A1346="","",IF($H1346="ENGAGE","Engagé",IF(AND($H1346="NON ENGAGE",OR($I1346="INFRUCTUEUX",$I1346="ANNULE")),"Clôturé sans suite","En cours")))</f>
        <v/>
      </c>
      <c r="N1346" t="str">
        <f>IF(ISBLANK('ENGAGEMENTS 2026'!C1347),"",'ENGAGEMENTS 2026'!L1347)</f>
        <v/>
      </c>
      <c r="O1346" t="str">
        <f>IF(ISBLANK('ENGAGEMENTS 2026'!C1347),"",'ENGAGEMENTS 2026'!M1347)</f>
        <v/>
      </c>
      <c r="P1346" t="str">
        <f>IF(ISBLANK('ENGAGEMENTS 2026'!C1347),"",'ENGAGEMENTS 2026'!K1347)</f>
        <v/>
      </c>
      <c r="Q1346" t="str">
        <f>IF($A1346="","",IF(OR($E1346="INFRUCTUEUX",$E1346="ANNULE"),$A1346&amp;"|"&amp;(COUNTIFS($A$2:$A1346,$A1346,$E$2:$E1346,"INFRUCTUEUX")+COUNTIFS($A$2:$A1346,$A1346,$E$2:$E1346,"ANNULE")),""))</f>
        <v/>
      </c>
    </row>
    <row r="1347" spans="1:17" x14ac:dyDescent="0.25">
      <c r="A1347" t="str">
        <f>IF(ISBLANK('ENGAGEMENTS 2026'!C1348),"",IF('ENGAGEMENTS 2026'!C1348="DTSI","DCT",'ENGAGEMENTS 2026'!C1348))</f>
        <v/>
      </c>
      <c r="B1347" t="str">
        <f>IF(ISBLANK('ENGAGEMENTS 2026'!C1348),"",'ENGAGEMENTS 2026'!D1348)</f>
        <v/>
      </c>
      <c r="C1347" t="str">
        <f>IF(ISBLANK('ENGAGEMENTS 2026'!C1348),"",'ENGAGEMENTS 2026'!E1348)</f>
        <v/>
      </c>
      <c r="D1347" t="str">
        <f>IF(ISBLANK('ENGAGEMENTS 2026'!C1348),"",'ENGAGEMENTS 2026'!G1348)</f>
        <v/>
      </c>
      <c r="E1347" t="str">
        <f>IF(ISBLANK('ENGAGEMENTS 2026'!C1348),"",'ENGAGEMENTS 2026'!I1348)</f>
        <v/>
      </c>
      <c r="F1347" t="str">
        <f>IF(ISBLANK('ENGAGEMENTS 2026'!C1348),"",'ENGAGEMENTS 2026'!J1348)</f>
        <v/>
      </c>
      <c r="G1347" t="str">
        <f>IF(ISBLANK('ENGAGEMENTS 2026'!C1348),"",'ENGAGEMENTS 2026'!M1348)</f>
        <v/>
      </c>
      <c r="H1347" t="str">
        <f>IF(ISBLANK('ENGAGEMENTS 2026'!C1348),"",'ENGAGEMENTS 2026'!AF1348)</f>
        <v/>
      </c>
      <c r="I1347" t="str">
        <f>IF(ISBLANK('ENGAGEMENTS 2026'!C1348),"",'ENGAGEMENTS 2026'!H1348)</f>
        <v/>
      </c>
      <c r="J1347" s="72" t="str">
        <f>IF(ISBLANK('ENGAGEMENTS 2026'!C1348),"",IF(AND(OR($E1347="INFRUCTUEUX",$E1347="ANNULE"),$C1347="AOO-M"),'ENGAGEMENTS 2026'!P1348,IF($H1347="EN COURS DE PREENGAGEMENT",'ENGAGEMENTS 2026'!O1348,IF($H1347="PREENGAGE",IF($E1347="ATTRIBUE",'ENGAGEMENTS 2026'!AE1348,'ENGAGEMENTS 2026'!O1348),'ENGAGEMENTS 2026'!AE1348))))</f>
        <v/>
      </c>
      <c r="K1347" s="97" t="str">
        <f>IF(ISBLANK('ENGAGEMENTS 2026'!W1348),"",'ENGAGEMENTS 2026'!W1348)</f>
        <v/>
      </c>
      <c r="L1347" s="73" t="str">
        <f t="shared" ca="1" si="42"/>
        <v/>
      </c>
      <c r="M1347" t="str">
        <f t="shared" si="43"/>
        <v/>
      </c>
      <c r="N1347" t="str">
        <f>IF(ISBLANK('ENGAGEMENTS 2026'!C1348),"",'ENGAGEMENTS 2026'!L1348)</f>
        <v/>
      </c>
      <c r="O1347" t="str">
        <f>IF(ISBLANK('ENGAGEMENTS 2026'!C1348),"",'ENGAGEMENTS 2026'!M1348)</f>
        <v/>
      </c>
      <c r="P1347" t="str">
        <f>IF(ISBLANK('ENGAGEMENTS 2026'!C1348),"",'ENGAGEMENTS 2026'!K1348)</f>
        <v/>
      </c>
      <c r="Q1347" t="str">
        <f>IF($A1347="","",IF(OR($E1347="INFRUCTUEUX",$E1347="ANNULE"),$A1347&amp;"|"&amp;(COUNTIFS($A$2:$A1347,$A1347,$E$2:$E1347,"INFRUCTUEUX")+COUNTIFS($A$2:$A1347,$A1347,$E$2:$E1347,"ANNULE")),""))</f>
        <v/>
      </c>
    </row>
    <row r="1348" spans="1:17" x14ac:dyDescent="0.25">
      <c r="A1348" t="str">
        <f>IF(ISBLANK('ENGAGEMENTS 2026'!C1349),"",IF('ENGAGEMENTS 2026'!C1349="DTSI","DCT",'ENGAGEMENTS 2026'!C1349))</f>
        <v/>
      </c>
      <c r="B1348" t="str">
        <f>IF(ISBLANK('ENGAGEMENTS 2026'!C1349),"",'ENGAGEMENTS 2026'!D1349)</f>
        <v/>
      </c>
      <c r="C1348" t="str">
        <f>IF(ISBLANK('ENGAGEMENTS 2026'!C1349),"",'ENGAGEMENTS 2026'!E1349)</f>
        <v/>
      </c>
      <c r="D1348" t="str">
        <f>IF(ISBLANK('ENGAGEMENTS 2026'!C1349),"",'ENGAGEMENTS 2026'!G1349)</f>
        <v/>
      </c>
      <c r="E1348" t="str">
        <f>IF(ISBLANK('ENGAGEMENTS 2026'!C1349),"",'ENGAGEMENTS 2026'!I1349)</f>
        <v/>
      </c>
      <c r="F1348" t="str">
        <f>IF(ISBLANK('ENGAGEMENTS 2026'!C1349),"",'ENGAGEMENTS 2026'!J1349)</f>
        <v/>
      </c>
      <c r="G1348" t="str">
        <f>IF(ISBLANK('ENGAGEMENTS 2026'!C1349),"",'ENGAGEMENTS 2026'!M1349)</f>
        <v/>
      </c>
      <c r="H1348" t="str">
        <f>IF(ISBLANK('ENGAGEMENTS 2026'!C1349),"",'ENGAGEMENTS 2026'!AF1349)</f>
        <v/>
      </c>
      <c r="I1348" t="str">
        <f>IF(ISBLANK('ENGAGEMENTS 2026'!C1349),"",'ENGAGEMENTS 2026'!H1349)</f>
        <v/>
      </c>
      <c r="J1348" s="72" t="str">
        <f>IF(ISBLANK('ENGAGEMENTS 2026'!C1349),"",IF(AND(OR($E1348="INFRUCTUEUX",$E1348="ANNULE"),$C1348="AOO-M"),'ENGAGEMENTS 2026'!P1349,IF($H1348="EN COURS DE PREENGAGEMENT",'ENGAGEMENTS 2026'!O1349,IF($H1348="PREENGAGE",IF($E1348="ATTRIBUE",'ENGAGEMENTS 2026'!AE1349,'ENGAGEMENTS 2026'!O1349),'ENGAGEMENTS 2026'!AE1349))))</f>
        <v/>
      </c>
      <c r="K1348" s="97" t="str">
        <f>IF(ISBLANK('ENGAGEMENTS 2026'!W1349),"",'ENGAGEMENTS 2026'!W1349)</f>
        <v/>
      </c>
      <c r="L1348" s="73" t="str">
        <f t="shared" ca="1" si="42"/>
        <v/>
      </c>
      <c r="M1348" t="str">
        <f t="shared" si="43"/>
        <v/>
      </c>
      <c r="N1348" t="str">
        <f>IF(ISBLANK('ENGAGEMENTS 2026'!C1349),"",'ENGAGEMENTS 2026'!L1349)</f>
        <v/>
      </c>
      <c r="O1348" t="str">
        <f>IF(ISBLANK('ENGAGEMENTS 2026'!C1349),"",'ENGAGEMENTS 2026'!M1349)</f>
        <v/>
      </c>
      <c r="P1348" t="str">
        <f>IF(ISBLANK('ENGAGEMENTS 2026'!C1349),"",'ENGAGEMENTS 2026'!K1349)</f>
        <v/>
      </c>
      <c r="Q1348" t="str">
        <f>IF($A1348="","",IF(OR($E1348="INFRUCTUEUX",$E1348="ANNULE"),$A1348&amp;"|"&amp;(COUNTIFS($A$2:$A1348,$A1348,$E$2:$E1348,"INFRUCTUEUX")+COUNTIFS($A$2:$A1348,$A1348,$E$2:$E1348,"ANNULE")),""))</f>
        <v/>
      </c>
    </row>
    <row r="1349" spans="1:17" x14ac:dyDescent="0.25">
      <c r="A1349" t="str">
        <f>IF(ISBLANK('ENGAGEMENTS 2026'!C1350),"",IF('ENGAGEMENTS 2026'!C1350="DTSI","DCT",'ENGAGEMENTS 2026'!C1350))</f>
        <v/>
      </c>
      <c r="B1349" t="str">
        <f>IF(ISBLANK('ENGAGEMENTS 2026'!C1350),"",'ENGAGEMENTS 2026'!D1350)</f>
        <v/>
      </c>
      <c r="C1349" t="str">
        <f>IF(ISBLANK('ENGAGEMENTS 2026'!C1350),"",'ENGAGEMENTS 2026'!E1350)</f>
        <v/>
      </c>
      <c r="D1349" t="str">
        <f>IF(ISBLANK('ENGAGEMENTS 2026'!C1350),"",'ENGAGEMENTS 2026'!G1350)</f>
        <v/>
      </c>
      <c r="E1349" t="str">
        <f>IF(ISBLANK('ENGAGEMENTS 2026'!C1350),"",'ENGAGEMENTS 2026'!I1350)</f>
        <v/>
      </c>
      <c r="F1349" t="str">
        <f>IF(ISBLANK('ENGAGEMENTS 2026'!C1350),"",'ENGAGEMENTS 2026'!J1350)</f>
        <v/>
      </c>
      <c r="G1349" t="str">
        <f>IF(ISBLANK('ENGAGEMENTS 2026'!C1350),"",'ENGAGEMENTS 2026'!M1350)</f>
        <v/>
      </c>
      <c r="H1349" t="str">
        <f>IF(ISBLANK('ENGAGEMENTS 2026'!C1350),"",'ENGAGEMENTS 2026'!AF1350)</f>
        <v/>
      </c>
      <c r="I1349" t="str">
        <f>IF(ISBLANK('ENGAGEMENTS 2026'!C1350),"",'ENGAGEMENTS 2026'!H1350)</f>
        <v/>
      </c>
      <c r="J1349" s="72" t="str">
        <f>IF(ISBLANK('ENGAGEMENTS 2026'!C1350),"",IF(AND(OR($E1349="INFRUCTUEUX",$E1349="ANNULE"),$C1349="AOO-M"),'ENGAGEMENTS 2026'!P1350,IF($H1349="EN COURS DE PREENGAGEMENT",'ENGAGEMENTS 2026'!O1350,IF($H1349="PREENGAGE",IF($E1349="ATTRIBUE",'ENGAGEMENTS 2026'!AE1350,'ENGAGEMENTS 2026'!O1350),'ENGAGEMENTS 2026'!AE1350))))</f>
        <v/>
      </c>
      <c r="K1349" s="97" t="str">
        <f>IF(ISBLANK('ENGAGEMENTS 2026'!W1350),"",'ENGAGEMENTS 2026'!W1350)</f>
        <v/>
      </c>
      <c r="L1349" s="73" t="str">
        <f t="shared" ca="1" si="42"/>
        <v/>
      </c>
      <c r="M1349" t="str">
        <f t="shared" si="43"/>
        <v/>
      </c>
      <c r="N1349" t="str">
        <f>IF(ISBLANK('ENGAGEMENTS 2026'!C1350),"",'ENGAGEMENTS 2026'!L1350)</f>
        <v/>
      </c>
      <c r="O1349" t="str">
        <f>IF(ISBLANK('ENGAGEMENTS 2026'!C1350),"",'ENGAGEMENTS 2026'!M1350)</f>
        <v/>
      </c>
      <c r="P1349" t="str">
        <f>IF(ISBLANK('ENGAGEMENTS 2026'!C1350),"",'ENGAGEMENTS 2026'!K1350)</f>
        <v/>
      </c>
      <c r="Q1349" t="str">
        <f>IF($A1349="","",IF(OR($E1349="INFRUCTUEUX",$E1349="ANNULE"),$A1349&amp;"|"&amp;(COUNTIFS($A$2:$A1349,$A1349,$E$2:$E1349,"INFRUCTUEUX")+COUNTIFS($A$2:$A1349,$A1349,$E$2:$E1349,"ANNULE")),""))</f>
        <v/>
      </c>
    </row>
    <row r="1350" spans="1:17" x14ac:dyDescent="0.25">
      <c r="A1350" t="str">
        <f>IF(ISBLANK('ENGAGEMENTS 2026'!C1351),"",IF('ENGAGEMENTS 2026'!C1351="DTSI","DCT",'ENGAGEMENTS 2026'!C1351))</f>
        <v/>
      </c>
      <c r="B1350" t="str">
        <f>IF(ISBLANK('ENGAGEMENTS 2026'!C1351),"",'ENGAGEMENTS 2026'!D1351)</f>
        <v/>
      </c>
      <c r="C1350" t="str">
        <f>IF(ISBLANK('ENGAGEMENTS 2026'!C1351),"",'ENGAGEMENTS 2026'!E1351)</f>
        <v/>
      </c>
      <c r="D1350" t="str">
        <f>IF(ISBLANK('ENGAGEMENTS 2026'!C1351),"",'ENGAGEMENTS 2026'!G1351)</f>
        <v/>
      </c>
      <c r="E1350" t="str">
        <f>IF(ISBLANK('ENGAGEMENTS 2026'!C1351),"",'ENGAGEMENTS 2026'!I1351)</f>
        <v/>
      </c>
      <c r="F1350" t="str">
        <f>IF(ISBLANK('ENGAGEMENTS 2026'!C1351),"",'ENGAGEMENTS 2026'!J1351)</f>
        <v/>
      </c>
      <c r="G1350" t="str">
        <f>IF(ISBLANK('ENGAGEMENTS 2026'!C1351),"",'ENGAGEMENTS 2026'!M1351)</f>
        <v/>
      </c>
      <c r="H1350" t="str">
        <f>IF(ISBLANK('ENGAGEMENTS 2026'!C1351),"",'ENGAGEMENTS 2026'!AF1351)</f>
        <v/>
      </c>
      <c r="I1350" t="str">
        <f>IF(ISBLANK('ENGAGEMENTS 2026'!C1351),"",'ENGAGEMENTS 2026'!H1351)</f>
        <v/>
      </c>
      <c r="J1350" s="72" t="str">
        <f>IF(ISBLANK('ENGAGEMENTS 2026'!C1351),"",IF(AND(OR($E1350="INFRUCTUEUX",$E1350="ANNULE"),$C1350="AOO-M"),'ENGAGEMENTS 2026'!P1351,IF($H1350="EN COURS DE PREENGAGEMENT",'ENGAGEMENTS 2026'!O1351,IF($H1350="PREENGAGE",IF($E1350="ATTRIBUE",'ENGAGEMENTS 2026'!AE1351,'ENGAGEMENTS 2026'!O1351),'ENGAGEMENTS 2026'!AE1351))))</f>
        <v/>
      </c>
      <c r="K1350" s="97" t="str">
        <f>IF(ISBLANK('ENGAGEMENTS 2026'!W1351),"",'ENGAGEMENTS 2026'!W1351)</f>
        <v/>
      </c>
      <c r="L1350" s="73" t="str">
        <f t="shared" ca="1" si="42"/>
        <v/>
      </c>
      <c r="M1350" t="str">
        <f t="shared" si="43"/>
        <v/>
      </c>
      <c r="N1350" t="str">
        <f>IF(ISBLANK('ENGAGEMENTS 2026'!C1351),"",'ENGAGEMENTS 2026'!L1351)</f>
        <v/>
      </c>
      <c r="O1350" t="str">
        <f>IF(ISBLANK('ENGAGEMENTS 2026'!C1351),"",'ENGAGEMENTS 2026'!M1351)</f>
        <v/>
      </c>
      <c r="P1350" t="str">
        <f>IF(ISBLANK('ENGAGEMENTS 2026'!C1351),"",'ENGAGEMENTS 2026'!K1351)</f>
        <v/>
      </c>
      <c r="Q1350" t="str">
        <f>IF($A1350="","",IF(OR($E1350="INFRUCTUEUX",$E1350="ANNULE"),$A1350&amp;"|"&amp;(COUNTIFS($A$2:$A1350,$A1350,$E$2:$E1350,"INFRUCTUEUX")+COUNTIFS($A$2:$A1350,$A1350,$E$2:$E1350,"ANNULE")),""))</f>
        <v/>
      </c>
    </row>
    <row r="1351" spans="1:17" x14ac:dyDescent="0.25">
      <c r="A1351" t="str">
        <f>IF(ISBLANK('ENGAGEMENTS 2026'!C1352),"",IF('ENGAGEMENTS 2026'!C1352="DTSI","DCT",'ENGAGEMENTS 2026'!C1352))</f>
        <v/>
      </c>
      <c r="B1351" t="str">
        <f>IF(ISBLANK('ENGAGEMENTS 2026'!C1352),"",'ENGAGEMENTS 2026'!D1352)</f>
        <v/>
      </c>
      <c r="C1351" t="str">
        <f>IF(ISBLANK('ENGAGEMENTS 2026'!C1352),"",'ENGAGEMENTS 2026'!E1352)</f>
        <v/>
      </c>
      <c r="D1351" t="str">
        <f>IF(ISBLANK('ENGAGEMENTS 2026'!C1352),"",'ENGAGEMENTS 2026'!G1352)</f>
        <v/>
      </c>
      <c r="E1351" t="str">
        <f>IF(ISBLANK('ENGAGEMENTS 2026'!C1352),"",'ENGAGEMENTS 2026'!I1352)</f>
        <v/>
      </c>
      <c r="F1351" t="str">
        <f>IF(ISBLANK('ENGAGEMENTS 2026'!C1352),"",'ENGAGEMENTS 2026'!J1352)</f>
        <v/>
      </c>
      <c r="G1351" t="str">
        <f>IF(ISBLANK('ENGAGEMENTS 2026'!C1352),"",'ENGAGEMENTS 2026'!M1352)</f>
        <v/>
      </c>
      <c r="H1351" t="str">
        <f>IF(ISBLANK('ENGAGEMENTS 2026'!C1352),"",'ENGAGEMENTS 2026'!AF1352)</f>
        <v/>
      </c>
      <c r="I1351" t="str">
        <f>IF(ISBLANK('ENGAGEMENTS 2026'!C1352),"",'ENGAGEMENTS 2026'!H1352)</f>
        <v/>
      </c>
      <c r="J1351" s="72" t="str">
        <f>IF(ISBLANK('ENGAGEMENTS 2026'!C1352),"",IF(AND(OR($E1351="INFRUCTUEUX",$E1351="ANNULE"),$C1351="AOO-M"),'ENGAGEMENTS 2026'!P1352,IF($H1351="EN COURS DE PREENGAGEMENT",'ENGAGEMENTS 2026'!O1352,IF($H1351="PREENGAGE",IF($E1351="ATTRIBUE",'ENGAGEMENTS 2026'!AE1352,'ENGAGEMENTS 2026'!O1352),'ENGAGEMENTS 2026'!AE1352))))</f>
        <v/>
      </c>
      <c r="K1351" s="97" t="str">
        <f>IF(ISBLANK('ENGAGEMENTS 2026'!W1352),"",'ENGAGEMENTS 2026'!W1352)</f>
        <v/>
      </c>
      <c r="L1351" s="73" t="str">
        <f t="shared" ca="1" si="42"/>
        <v/>
      </c>
      <c r="M1351" t="str">
        <f t="shared" si="43"/>
        <v/>
      </c>
      <c r="N1351" t="str">
        <f>IF(ISBLANK('ENGAGEMENTS 2026'!C1352),"",'ENGAGEMENTS 2026'!L1352)</f>
        <v/>
      </c>
      <c r="O1351" t="str">
        <f>IF(ISBLANK('ENGAGEMENTS 2026'!C1352),"",'ENGAGEMENTS 2026'!M1352)</f>
        <v/>
      </c>
      <c r="P1351" t="str">
        <f>IF(ISBLANK('ENGAGEMENTS 2026'!C1352),"",'ENGAGEMENTS 2026'!K1352)</f>
        <v/>
      </c>
      <c r="Q1351" t="str">
        <f>IF($A1351="","",IF(OR($E1351="INFRUCTUEUX",$E1351="ANNULE"),$A1351&amp;"|"&amp;(COUNTIFS($A$2:$A1351,$A1351,$E$2:$E1351,"INFRUCTUEUX")+COUNTIFS($A$2:$A1351,$A1351,$E$2:$E1351,"ANNULE")),""))</f>
        <v/>
      </c>
    </row>
    <row r="1352" spans="1:17" x14ac:dyDescent="0.25">
      <c r="A1352" t="str">
        <f>IF(ISBLANK('ENGAGEMENTS 2026'!C1353),"",IF('ENGAGEMENTS 2026'!C1353="DTSI","DCT",'ENGAGEMENTS 2026'!C1353))</f>
        <v/>
      </c>
      <c r="B1352" t="str">
        <f>IF(ISBLANK('ENGAGEMENTS 2026'!C1353),"",'ENGAGEMENTS 2026'!D1353)</f>
        <v/>
      </c>
      <c r="C1352" t="str">
        <f>IF(ISBLANK('ENGAGEMENTS 2026'!C1353),"",'ENGAGEMENTS 2026'!E1353)</f>
        <v/>
      </c>
      <c r="D1352" t="str">
        <f>IF(ISBLANK('ENGAGEMENTS 2026'!C1353),"",'ENGAGEMENTS 2026'!G1353)</f>
        <v/>
      </c>
      <c r="E1352" t="str">
        <f>IF(ISBLANK('ENGAGEMENTS 2026'!C1353),"",'ENGAGEMENTS 2026'!I1353)</f>
        <v/>
      </c>
      <c r="F1352" t="str">
        <f>IF(ISBLANK('ENGAGEMENTS 2026'!C1353),"",'ENGAGEMENTS 2026'!J1353)</f>
        <v/>
      </c>
      <c r="G1352" t="str">
        <f>IF(ISBLANK('ENGAGEMENTS 2026'!C1353),"",'ENGAGEMENTS 2026'!M1353)</f>
        <v/>
      </c>
      <c r="H1352" t="str">
        <f>IF(ISBLANK('ENGAGEMENTS 2026'!C1353),"",'ENGAGEMENTS 2026'!AF1353)</f>
        <v/>
      </c>
      <c r="I1352" t="str">
        <f>IF(ISBLANK('ENGAGEMENTS 2026'!C1353),"",'ENGAGEMENTS 2026'!H1353)</f>
        <v/>
      </c>
      <c r="J1352" s="72" t="str">
        <f>IF(ISBLANK('ENGAGEMENTS 2026'!C1353),"",IF(AND(OR($E1352="INFRUCTUEUX",$E1352="ANNULE"),$C1352="AOO-M"),'ENGAGEMENTS 2026'!P1353,IF($H1352="EN COURS DE PREENGAGEMENT",'ENGAGEMENTS 2026'!O1353,IF($H1352="PREENGAGE",IF($E1352="ATTRIBUE",'ENGAGEMENTS 2026'!AE1353,'ENGAGEMENTS 2026'!O1353),'ENGAGEMENTS 2026'!AE1353))))</f>
        <v/>
      </c>
      <c r="K1352" s="97" t="str">
        <f>IF(ISBLANK('ENGAGEMENTS 2026'!W1353),"",'ENGAGEMENTS 2026'!W1353)</f>
        <v/>
      </c>
      <c r="L1352" s="73" t="str">
        <f t="shared" ca="1" si="42"/>
        <v/>
      </c>
      <c r="M1352" t="str">
        <f t="shared" si="43"/>
        <v/>
      </c>
      <c r="N1352" t="str">
        <f>IF(ISBLANK('ENGAGEMENTS 2026'!C1353),"",'ENGAGEMENTS 2026'!L1353)</f>
        <v/>
      </c>
      <c r="O1352" t="str">
        <f>IF(ISBLANK('ENGAGEMENTS 2026'!C1353),"",'ENGAGEMENTS 2026'!M1353)</f>
        <v/>
      </c>
      <c r="P1352" t="str">
        <f>IF(ISBLANK('ENGAGEMENTS 2026'!C1353),"",'ENGAGEMENTS 2026'!K1353)</f>
        <v/>
      </c>
      <c r="Q1352" t="str">
        <f>IF($A1352="","",IF(OR($E1352="INFRUCTUEUX",$E1352="ANNULE"),$A1352&amp;"|"&amp;(COUNTIFS($A$2:$A1352,$A1352,$E$2:$E1352,"INFRUCTUEUX")+COUNTIFS($A$2:$A1352,$A1352,$E$2:$E1352,"ANNULE")),""))</f>
        <v/>
      </c>
    </row>
    <row r="1353" spans="1:17" x14ac:dyDescent="0.25">
      <c r="A1353" t="str">
        <f>IF(ISBLANK('ENGAGEMENTS 2026'!C1354),"",IF('ENGAGEMENTS 2026'!C1354="DTSI","DCT",'ENGAGEMENTS 2026'!C1354))</f>
        <v/>
      </c>
      <c r="B1353" t="str">
        <f>IF(ISBLANK('ENGAGEMENTS 2026'!C1354),"",'ENGAGEMENTS 2026'!D1354)</f>
        <v/>
      </c>
      <c r="C1353" t="str">
        <f>IF(ISBLANK('ENGAGEMENTS 2026'!C1354),"",'ENGAGEMENTS 2026'!E1354)</f>
        <v/>
      </c>
      <c r="D1353" t="str">
        <f>IF(ISBLANK('ENGAGEMENTS 2026'!C1354),"",'ENGAGEMENTS 2026'!G1354)</f>
        <v/>
      </c>
      <c r="E1353" t="str">
        <f>IF(ISBLANK('ENGAGEMENTS 2026'!C1354),"",'ENGAGEMENTS 2026'!I1354)</f>
        <v/>
      </c>
      <c r="F1353" t="str">
        <f>IF(ISBLANK('ENGAGEMENTS 2026'!C1354),"",'ENGAGEMENTS 2026'!J1354)</f>
        <v/>
      </c>
      <c r="G1353" t="str">
        <f>IF(ISBLANK('ENGAGEMENTS 2026'!C1354),"",'ENGAGEMENTS 2026'!M1354)</f>
        <v/>
      </c>
      <c r="H1353" t="str">
        <f>IF(ISBLANK('ENGAGEMENTS 2026'!C1354),"",'ENGAGEMENTS 2026'!AF1354)</f>
        <v/>
      </c>
      <c r="I1353" t="str">
        <f>IF(ISBLANK('ENGAGEMENTS 2026'!C1354),"",'ENGAGEMENTS 2026'!H1354)</f>
        <v/>
      </c>
      <c r="J1353" s="72" t="str">
        <f>IF(ISBLANK('ENGAGEMENTS 2026'!C1354),"",IF(AND(OR($E1353="INFRUCTUEUX",$E1353="ANNULE"),$C1353="AOO-M"),'ENGAGEMENTS 2026'!P1354,IF($H1353="EN COURS DE PREENGAGEMENT",'ENGAGEMENTS 2026'!O1354,IF($H1353="PREENGAGE",IF($E1353="ATTRIBUE",'ENGAGEMENTS 2026'!AE1354,'ENGAGEMENTS 2026'!O1354),'ENGAGEMENTS 2026'!AE1354))))</f>
        <v/>
      </c>
      <c r="K1353" s="97" t="str">
        <f>IF(ISBLANK('ENGAGEMENTS 2026'!W1354),"",'ENGAGEMENTS 2026'!W1354)</f>
        <v/>
      </c>
      <c r="L1353" s="73" t="str">
        <f t="shared" ca="1" si="42"/>
        <v/>
      </c>
      <c r="M1353" t="str">
        <f t="shared" si="43"/>
        <v/>
      </c>
      <c r="N1353" t="str">
        <f>IF(ISBLANK('ENGAGEMENTS 2026'!C1354),"",'ENGAGEMENTS 2026'!L1354)</f>
        <v/>
      </c>
      <c r="O1353" t="str">
        <f>IF(ISBLANK('ENGAGEMENTS 2026'!C1354),"",'ENGAGEMENTS 2026'!M1354)</f>
        <v/>
      </c>
      <c r="P1353" t="str">
        <f>IF(ISBLANK('ENGAGEMENTS 2026'!C1354),"",'ENGAGEMENTS 2026'!K1354)</f>
        <v/>
      </c>
      <c r="Q1353" t="str">
        <f>IF($A1353="","",IF(OR($E1353="INFRUCTUEUX",$E1353="ANNULE"),$A1353&amp;"|"&amp;(COUNTIFS($A$2:$A1353,$A1353,$E$2:$E1353,"INFRUCTUEUX")+COUNTIFS($A$2:$A1353,$A1353,$E$2:$E1353,"ANNULE")),""))</f>
        <v/>
      </c>
    </row>
    <row r="1354" spans="1:17" x14ac:dyDescent="0.25">
      <c r="A1354" t="str">
        <f>IF(ISBLANK('ENGAGEMENTS 2026'!C1355),"",IF('ENGAGEMENTS 2026'!C1355="DTSI","DCT",'ENGAGEMENTS 2026'!C1355))</f>
        <v/>
      </c>
      <c r="B1354" t="str">
        <f>IF(ISBLANK('ENGAGEMENTS 2026'!C1355),"",'ENGAGEMENTS 2026'!D1355)</f>
        <v/>
      </c>
      <c r="C1354" t="str">
        <f>IF(ISBLANK('ENGAGEMENTS 2026'!C1355),"",'ENGAGEMENTS 2026'!E1355)</f>
        <v/>
      </c>
      <c r="D1354" t="str">
        <f>IF(ISBLANK('ENGAGEMENTS 2026'!C1355),"",'ENGAGEMENTS 2026'!G1355)</f>
        <v/>
      </c>
      <c r="E1354" t="str">
        <f>IF(ISBLANK('ENGAGEMENTS 2026'!C1355),"",'ENGAGEMENTS 2026'!I1355)</f>
        <v/>
      </c>
      <c r="F1354" t="str">
        <f>IF(ISBLANK('ENGAGEMENTS 2026'!C1355),"",'ENGAGEMENTS 2026'!J1355)</f>
        <v/>
      </c>
      <c r="G1354" t="str">
        <f>IF(ISBLANK('ENGAGEMENTS 2026'!C1355),"",'ENGAGEMENTS 2026'!M1355)</f>
        <v/>
      </c>
      <c r="H1354" t="str">
        <f>IF(ISBLANK('ENGAGEMENTS 2026'!C1355),"",'ENGAGEMENTS 2026'!AF1355)</f>
        <v/>
      </c>
      <c r="I1354" t="str">
        <f>IF(ISBLANK('ENGAGEMENTS 2026'!C1355),"",'ENGAGEMENTS 2026'!H1355)</f>
        <v/>
      </c>
      <c r="J1354" s="72" t="str">
        <f>IF(ISBLANK('ENGAGEMENTS 2026'!C1355),"",IF(AND(OR($E1354="INFRUCTUEUX",$E1354="ANNULE"),$C1354="AOO-M"),'ENGAGEMENTS 2026'!P1355,IF($H1354="EN COURS DE PREENGAGEMENT",'ENGAGEMENTS 2026'!O1355,IF($H1354="PREENGAGE",IF($E1354="ATTRIBUE",'ENGAGEMENTS 2026'!AE1355,'ENGAGEMENTS 2026'!O1355),'ENGAGEMENTS 2026'!AE1355))))</f>
        <v/>
      </c>
      <c r="K1354" s="97" t="str">
        <f>IF(ISBLANK('ENGAGEMENTS 2026'!W1355),"",'ENGAGEMENTS 2026'!W1355)</f>
        <v/>
      </c>
      <c r="L1354" s="73" t="str">
        <f t="shared" ca="1" si="42"/>
        <v/>
      </c>
      <c r="M1354" t="str">
        <f t="shared" si="43"/>
        <v/>
      </c>
      <c r="N1354" t="str">
        <f>IF(ISBLANK('ENGAGEMENTS 2026'!C1355),"",'ENGAGEMENTS 2026'!L1355)</f>
        <v/>
      </c>
      <c r="O1354" t="str">
        <f>IF(ISBLANK('ENGAGEMENTS 2026'!C1355),"",'ENGAGEMENTS 2026'!M1355)</f>
        <v/>
      </c>
      <c r="P1354" t="str">
        <f>IF(ISBLANK('ENGAGEMENTS 2026'!C1355),"",'ENGAGEMENTS 2026'!K1355)</f>
        <v/>
      </c>
      <c r="Q1354" t="str">
        <f>IF($A1354="","",IF(OR($E1354="INFRUCTUEUX",$E1354="ANNULE"),$A1354&amp;"|"&amp;(COUNTIFS($A$2:$A1354,$A1354,$E$2:$E1354,"INFRUCTUEUX")+COUNTIFS($A$2:$A1354,$A1354,$E$2:$E1354,"ANNULE")),""))</f>
        <v/>
      </c>
    </row>
    <row r="1355" spans="1:17" x14ac:dyDescent="0.25">
      <c r="A1355" t="str">
        <f>IF(ISBLANK('ENGAGEMENTS 2026'!C1356),"",IF('ENGAGEMENTS 2026'!C1356="DTSI","DCT",'ENGAGEMENTS 2026'!C1356))</f>
        <v/>
      </c>
      <c r="B1355" t="str">
        <f>IF(ISBLANK('ENGAGEMENTS 2026'!C1356),"",'ENGAGEMENTS 2026'!D1356)</f>
        <v/>
      </c>
      <c r="C1355" t="str">
        <f>IF(ISBLANK('ENGAGEMENTS 2026'!C1356),"",'ENGAGEMENTS 2026'!E1356)</f>
        <v/>
      </c>
      <c r="D1355" t="str">
        <f>IF(ISBLANK('ENGAGEMENTS 2026'!C1356),"",'ENGAGEMENTS 2026'!G1356)</f>
        <v/>
      </c>
      <c r="E1355" t="str">
        <f>IF(ISBLANK('ENGAGEMENTS 2026'!C1356),"",'ENGAGEMENTS 2026'!I1356)</f>
        <v/>
      </c>
      <c r="F1355" t="str">
        <f>IF(ISBLANK('ENGAGEMENTS 2026'!C1356),"",'ENGAGEMENTS 2026'!J1356)</f>
        <v/>
      </c>
      <c r="G1355" t="str">
        <f>IF(ISBLANK('ENGAGEMENTS 2026'!C1356),"",'ENGAGEMENTS 2026'!M1356)</f>
        <v/>
      </c>
      <c r="H1355" t="str">
        <f>IF(ISBLANK('ENGAGEMENTS 2026'!C1356),"",'ENGAGEMENTS 2026'!AF1356)</f>
        <v/>
      </c>
      <c r="I1355" t="str">
        <f>IF(ISBLANK('ENGAGEMENTS 2026'!C1356),"",'ENGAGEMENTS 2026'!H1356)</f>
        <v/>
      </c>
      <c r="J1355" s="72" t="str">
        <f>IF(ISBLANK('ENGAGEMENTS 2026'!C1356),"",IF(AND(OR($E1355="INFRUCTUEUX",$E1355="ANNULE"),$C1355="AOO-M"),'ENGAGEMENTS 2026'!P1356,IF($H1355="EN COURS DE PREENGAGEMENT",'ENGAGEMENTS 2026'!O1356,IF($H1355="PREENGAGE",IF($E1355="ATTRIBUE",'ENGAGEMENTS 2026'!AE1356,'ENGAGEMENTS 2026'!O1356),'ENGAGEMENTS 2026'!AE1356))))</f>
        <v/>
      </c>
      <c r="K1355" s="97" t="str">
        <f>IF(ISBLANK('ENGAGEMENTS 2026'!W1356),"",'ENGAGEMENTS 2026'!W1356)</f>
        <v/>
      </c>
      <c r="L1355" s="73" t="str">
        <f t="shared" ca="1" si="42"/>
        <v/>
      </c>
      <c r="M1355" t="str">
        <f t="shared" si="43"/>
        <v/>
      </c>
      <c r="N1355" t="str">
        <f>IF(ISBLANK('ENGAGEMENTS 2026'!C1356),"",'ENGAGEMENTS 2026'!L1356)</f>
        <v/>
      </c>
      <c r="O1355" t="str">
        <f>IF(ISBLANK('ENGAGEMENTS 2026'!C1356),"",'ENGAGEMENTS 2026'!M1356)</f>
        <v/>
      </c>
      <c r="P1355" t="str">
        <f>IF(ISBLANK('ENGAGEMENTS 2026'!C1356),"",'ENGAGEMENTS 2026'!K1356)</f>
        <v/>
      </c>
      <c r="Q1355" t="str">
        <f>IF($A1355="","",IF(OR($E1355="INFRUCTUEUX",$E1355="ANNULE"),$A1355&amp;"|"&amp;(COUNTIFS($A$2:$A1355,$A1355,$E$2:$E1355,"INFRUCTUEUX")+COUNTIFS($A$2:$A1355,$A1355,$E$2:$E1355,"ANNULE")),""))</f>
        <v/>
      </c>
    </row>
    <row r="1356" spans="1:17" x14ac:dyDescent="0.25">
      <c r="A1356" t="str">
        <f>IF(ISBLANK('ENGAGEMENTS 2026'!C1357),"",IF('ENGAGEMENTS 2026'!C1357="DTSI","DCT",'ENGAGEMENTS 2026'!C1357))</f>
        <v/>
      </c>
      <c r="B1356" t="str">
        <f>IF(ISBLANK('ENGAGEMENTS 2026'!C1357),"",'ENGAGEMENTS 2026'!D1357)</f>
        <v/>
      </c>
      <c r="C1356" t="str">
        <f>IF(ISBLANK('ENGAGEMENTS 2026'!C1357),"",'ENGAGEMENTS 2026'!E1357)</f>
        <v/>
      </c>
      <c r="D1356" t="str">
        <f>IF(ISBLANK('ENGAGEMENTS 2026'!C1357),"",'ENGAGEMENTS 2026'!G1357)</f>
        <v/>
      </c>
      <c r="E1356" t="str">
        <f>IF(ISBLANK('ENGAGEMENTS 2026'!C1357),"",'ENGAGEMENTS 2026'!I1357)</f>
        <v/>
      </c>
      <c r="F1356" t="str">
        <f>IF(ISBLANK('ENGAGEMENTS 2026'!C1357),"",'ENGAGEMENTS 2026'!J1357)</f>
        <v/>
      </c>
      <c r="G1356" t="str">
        <f>IF(ISBLANK('ENGAGEMENTS 2026'!C1357),"",'ENGAGEMENTS 2026'!M1357)</f>
        <v/>
      </c>
      <c r="H1356" t="str">
        <f>IF(ISBLANK('ENGAGEMENTS 2026'!C1357),"",'ENGAGEMENTS 2026'!AF1357)</f>
        <v/>
      </c>
      <c r="I1356" t="str">
        <f>IF(ISBLANK('ENGAGEMENTS 2026'!C1357),"",'ENGAGEMENTS 2026'!H1357)</f>
        <v/>
      </c>
      <c r="J1356" s="72" t="str">
        <f>IF(ISBLANK('ENGAGEMENTS 2026'!C1357),"",IF(AND(OR($E1356="INFRUCTUEUX",$E1356="ANNULE"),$C1356="AOO-M"),'ENGAGEMENTS 2026'!P1357,IF($H1356="EN COURS DE PREENGAGEMENT",'ENGAGEMENTS 2026'!O1357,IF($H1356="PREENGAGE",IF($E1356="ATTRIBUE",'ENGAGEMENTS 2026'!AE1357,'ENGAGEMENTS 2026'!O1357),'ENGAGEMENTS 2026'!AE1357))))</f>
        <v/>
      </c>
      <c r="K1356" s="97" t="str">
        <f>IF(ISBLANK('ENGAGEMENTS 2026'!W1357),"",'ENGAGEMENTS 2026'!W1357)</f>
        <v/>
      </c>
      <c r="L1356" s="73" t="str">
        <f t="shared" ca="1" si="42"/>
        <v/>
      </c>
      <c r="M1356" t="str">
        <f t="shared" si="43"/>
        <v/>
      </c>
      <c r="N1356" t="str">
        <f>IF(ISBLANK('ENGAGEMENTS 2026'!C1357),"",'ENGAGEMENTS 2026'!L1357)</f>
        <v/>
      </c>
      <c r="O1356" t="str">
        <f>IF(ISBLANK('ENGAGEMENTS 2026'!C1357),"",'ENGAGEMENTS 2026'!M1357)</f>
        <v/>
      </c>
      <c r="P1356" t="str">
        <f>IF(ISBLANK('ENGAGEMENTS 2026'!C1357),"",'ENGAGEMENTS 2026'!K1357)</f>
        <v/>
      </c>
      <c r="Q1356" t="str">
        <f>IF($A1356="","",IF(OR($E1356="INFRUCTUEUX",$E1356="ANNULE"),$A1356&amp;"|"&amp;(COUNTIFS($A$2:$A1356,$A1356,$E$2:$E1356,"INFRUCTUEUX")+COUNTIFS($A$2:$A1356,$A1356,$E$2:$E1356,"ANNULE")),""))</f>
        <v/>
      </c>
    </row>
    <row r="1357" spans="1:17" x14ac:dyDescent="0.25">
      <c r="A1357" t="str">
        <f>IF(ISBLANK('ENGAGEMENTS 2026'!C1358),"",IF('ENGAGEMENTS 2026'!C1358="DTSI","DCT",'ENGAGEMENTS 2026'!C1358))</f>
        <v/>
      </c>
      <c r="B1357" t="str">
        <f>IF(ISBLANK('ENGAGEMENTS 2026'!C1358),"",'ENGAGEMENTS 2026'!D1358)</f>
        <v/>
      </c>
      <c r="C1357" t="str">
        <f>IF(ISBLANK('ENGAGEMENTS 2026'!C1358),"",'ENGAGEMENTS 2026'!E1358)</f>
        <v/>
      </c>
      <c r="D1357" t="str">
        <f>IF(ISBLANK('ENGAGEMENTS 2026'!C1358),"",'ENGAGEMENTS 2026'!G1358)</f>
        <v/>
      </c>
      <c r="E1357" t="str">
        <f>IF(ISBLANK('ENGAGEMENTS 2026'!C1358),"",'ENGAGEMENTS 2026'!I1358)</f>
        <v/>
      </c>
      <c r="F1357" t="str">
        <f>IF(ISBLANK('ENGAGEMENTS 2026'!C1358),"",'ENGAGEMENTS 2026'!J1358)</f>
        <v/>
      </c>
      <c r="G1357" t="str">
        <f>IF(ISBLANK('ENGAGEMENTS 2026'!C1358),"",'ENGAGEMENTS 2026'!M1358)</f>
        <v/>
      </c>
      <c r="H1357" t="str">
        <f>IF(ISBLANK('ENGAGEMENTS 2026'!C1358),"",'ENGAGEMENTS 2026'!AF1358)</f>
        <v/>
      </c>
      <c r="I1357" t="str">
        <f>IF(ISBLANK('ENGAGEMENTS 2026'!C1358),"",'ENGAGEMENTS 2026'!H1358)</f>
        <v/>
      </c>
      <c r="J1357" s="72" t="str">
        <f>IF(ISBLANK('ENGAGEMENTS 2026'!C1358),"",IF(AND(OR($E1357="INFRUCTUEUX",$E1357="ANNULE"),$C1357="AOO-M"),'ENGAGEMENTS 2026'!P1358,IF($H1357="EN COURS DE PREENGAGEMENT",'ENGAGEMENTS 2026'!O1358,IF($H1357="PREENGAGE",IF($E1357="ATTRIBUE",'ENGAGEMENTS 2026'!AE1358,'ENGAGEMENTS 2026'!O1358),'ENGAGEMENTS 2026'!AE1358))))</f>
        <v/>
      </c>
      <c r="K1357" s="97" t="str">
        <f>IF(ISBLANK('ENGAGEMENTS 2026'!W1358),"",'ENGAGEMENTS 2026'!W1358)</f>
        <v/>
      </c>
      <c r="L1357" s="73" t="str">
        <f t="shared" ca="1" si="42"/>
        <v/>
      </c>
      <c r="M1357" t="str">
        <f t="shared" si="43"/>
        <v/>
      </c>
      <c r="N1357" t="str">
        <f>IF(ISBLANK('ENGAGEMENTS 2026'!C1358),"",'ENGAGEMENTS 2026'!L1358)</f>
        <v/>
      </c>
      <c r="O1357" t="str">
        <f>IF(ISBLANK('ENGAGEMENTS 2026'!C1358),"",'ENGAGEMENTS 2026'!M1358)</f>
        <v/>
      </c>
      <c r="P1357" t="str">
        <f>IF(ISBLANK('ENGAGEMENTS 2026'!C1358),"",'ENGAGEMENTS 2026'!K1358)</f>
        <v/>
      </c>
      <c r="Q1357" t="str">
        <f>IF($A1357="","",IF(OR($E1357="INFRUCTUEUX",$E1357="ANNULE"),$A1357&amp;"|"&amp;(COUNTIFS($A$2:$A1357,$A1357,$E$2:$E1357,"INFRUCTUEUX")+COUNTIFS($A$2:$A1357,$A1357,$E$2:$E1357,"ANNULE")),""))</f>
        <v/>
      </c>
    </row>
    <row r="1358" spans="1:17" x14ac:dyDescent="0.25">
      <c r="A1358" t="str">
        <f>IF(ISBLANK('ENGAGEMENTS 2026'!C1359),"",IF('ENGAGEMENTS 2026'!C1359="DTSI","DCT",'ENGAGEMENTS 2026'!C1359))</f>
        <v/>
      </c>
      <c r="B1358" t="str">
        <f>IF(ISBLANK('ENGAGEMENTS 2026'!C1359),"",'ENGAGEMENTS 2026'!D1359)</f>
        <v/>
      </c>
      <c r="C1358" t="str">
        <f>IF(ISBLANK('ENGAGEMENTS 2026'!C1359),"",'ENGAGEMENTS 2026'!E1359)</f>
        <v/>
      </c>
      <c r="D1358" t="str">
        <f>IF(ISBLANK('ENGAGEMENTS 2026'!C1359),"",'ENGAGEMENTS 2026'!G1359)</f>
        <v/>
      </c>
      <c r="E1358" t="str">
        <f>IF(ISBLANK('ENGAGEMENTS 2026'!C1359),"",'ENGAGEMENTS 2026'!I1359)</f>
        <v/>
      </c>
      <c r="F1358" t="str">
        <f>IF(ISBLANK('ENGAGEMENTS 2026'!C1359),"",'ENGAGEMENTS 2026'!J1359)</f>
        <v/>
      </c>
      <c r="G1358" t="str">
        <f>IF(ISBLANK('ENGAGEMENTS 2026'!C1359),"",'ENGAGEMENTS 2026'!M1359)</f>
        <v/>
      </c>
      <c r="H1358" t="str">
        <f>IF(ISBLANK('ENGAGEMENTS 2026'!C1359),"",'ENGAGEMENTS 2026'!AF1359)</f>
        <v/>
      </c>
      <c r="I1358" t="str">
        <f>IF(ISBLANK('ENGAGEMENTS 2026'!C1359),"",'ENGAGEMENTS 2026'!H1359)</f>
        <v/>
      </c>
      <c r="J1358" s="72" t="str">
        <f>IF(ISBLANK('ENGAGEMENTS 2026'!C1359),"",IF(AND(OR($E1358="INFRUCTUEUX",$E1358="ANNULE"),$C1358="AOO-M"),'ENGAGEMENTS 2026'!P1359,IF($H1358="EN COURS DE PREENGAGEMENT",'ENGAGEMENTS 2026'!O1359,IF($H1358="PREENGAGE",IF($E1358="ATTRIBUE",'ENGAGEMENTS 2026'!AE1359,'ENGAGEMENTS 2026'!O1359),'ENGAGEMENTS 2026'!AE1359))))</f>
        <v/>
      </c>
      <c r="K1358" s="97" t="str">
        <f>IF(ISBLANK('ENGAGEMENTS 2026'!W1359),"",'ENGAGEMENTS 2026'!W1359)</f>
        <v/>
      </c>
      <c r="L1358" s="73" t="str">
        <f t="shared" ca="1" si="42"/>
        <v/>
      </c>
      <c r="M1358" t="str">
        <f t="shared" si="43"/>
        <v/>
      </c>
      <c r="N1358" t="str">
        <f>IF(ISBLANK('ENGAGEMENTS 2026'!C1359),"",'ENGAGEMENTS 2026'!L1359)</f>
        <v/>
      </c>
      <c r="O1358" t="str">
        <f>IF(ISBLANK('ENGAGEMENTS 2026'!C1359),"",'ENGAGEMENTS 2026'!M1359)</f>
        <v/>
      </c>
      <c r="P1358" t="str">
        <f>IF(ISBLANK('ENGAGEMENTS 2026'!C1359),"",'ENGAGEMENTS 2026'!K1359)</f>
        <v/>
      </c>
      <c r="Q1358" t="str">
        <f>IF($A1358="","",IF(OR($E1358="INFRUCTUEUX",$E1358="ANNULE"),$A1358&amp;"|"&amp;(COUNTIFS($A$2:$A1358,$A1358,$E$2:$E1358,"INFRUCTUEUX")+COUNTIFS($A$2:$A1358,$A1358,$E$2:$E1358,"ANNULE")),""))</f>
        <v/>
      </c>
    </row>
    <row r="1359" spans="1:17" x14ac:dyDescent="0.25">
      <c r="A1359" t="str">
        <f>IF(ISBLANK('ENGAGEMENTS 2026'!C1360),"",IF('ENGAGEMENTS 2026'!C1360="DTSI","DCT",'ENGAGEMENTS 2026'!C1360))</f>
        <v/>
      </c>
      <c r="B1359" t="str">
        <f>IF(ISBLANK('ENGAGEMENTS 2026'!C1360),"",'ENGAGEMENTS 2026'!D1360)</f>
        <v/>
      </c>
      <c r="C1359" t="str">
        <f>IF(ISBLANK('ENGAGEMENTS 2026'!C1360),"",'ENGAGEMENTS 2026'!E1360)</f>
        <v/>
      </c>
      <c r="D1359" t="str">
        <f>IF(ISBLANK('ENGAGEMENTS 2026'!C1360),"",'ENGAGEMENTS 2026'!G1360)</f>
        <v/>
      </c>
      <c r="E1359" t="str">
        <f>IF(ISBLANK('ENGAGEMENTS 2026'!C1360),"",'ENGAGEMENTS 2026'!I1360)</f>
        <v/>
      </c>
      <c r="F1359" t="str">
        <f>IF(ISBLANK('ENGAGEMENTS 2026'!C1360),"",'ENGAGEMENTS 2026'!J1360)</f>
        <v/>
      </c>
      <c r="G1359" t="str">
        <f>IF(ISBLANK('ENGAGEMENTS 2026'!C1360),"",'ENGAGEMENTS 2026'!M1360)</f>
        <v/>
      </c>
      <c r="H1359" t="str">
        <f>IF(ISBLANK('ENGAGEMENTS 2026'!C1360),"",'ENGAGEMENTS 2026'!AF1360)</f>
        <v/>
      </c>
      <c r="I1359" t="str">
        <f>IF(ISBLANK('ENGAGEMENTS 2026'!C1360),"",'ENGAGEMENTS 2026'!H1360)</f>
        <v/>
      </c>
      <c r="J1359" s="72" t="str">
        <f>IF(ISBLANK('ENGAGEMENTS 2026'!C1360),"",IF(AND(OR($E1359="INFRUCTUEUX",$E1359="ANNULE"),$C1359="AOO-M"),'ENGAGEMENTS 2026'!P1360,IF($H1359="EN COURS DE PREENGAGEMENT",'ENGAGEMENTS 2026'!O1360,IF($H1359="PREENGAGE",IF($E1359="ATTRIBUE",'ENGAGEMENTS 2026'!AE1360,'ENGAGEMENTS 2026'!O1360),'ENGAGEMENTS 2026'!AE1360))))</f>
        <v/>
      </c>
      <c r="K1359" s="97" t="str">
        <f>IF(ISBLANK('ENGAGEMENTS 2026'!W1360),"",'ENGAGEMENTS 2026'!W1360)</f>
        <v/>
      </c>
      <c r="L1359" s="73" t="str">
        <f t="shared" ca="1" si="42"/>
        <v/>
      </c>
      <c r="M1359" t="str">
        <f t="shared" si="43"/>
        <v/>
      </c>
      <c r="N1359" t="str">
        <f>IF(ISBLANK('ENGAGEMENTS 2026'!C1360),"",'ENGAGEMENTS 2026'!L1360)</f>
        <v/>
      </c>
      <c r="O1359" t="str">
        <f>IF(ISBLANK('ENGAGEMENTS 2026'!C1360),"",'ENGAGEMENTS 2026'!M1360)</f>
        <v/>
      </c>
      <c r="P1359" t="str">
        <f>IF(ISBLANK('ENGAGEMENTS 2026'!C1360),"",'ENGAGEMENTS 2026'!K1360)</f>
        <v/>
      </c>
      <c r="Q1359" t="str">
        <f>IF($A1359="","",IF(OR($E1359="INFRUCTUEUX",$E1359="ANNULE"),$A1359&amp;"|"&amp;(COUNTIFS($A$2:$A1359,$A1359,$E$2:$E1359,"INFRUCTUEUX")+COUNTIFS($A$2:$A1359,$A1359,$E$2:$E1359,"ANNULE")),""))</f>
        <v/>
      </c>
    </row>
    <row r="1360" spans="1:17" x14ac:dyDescent="0.25">
      <c r="A1360" t="str">
        <f>IF(ISBLANK('ENGAGEMENTS 2026'!C1361),"",IF('ENGAGEMENTS 2026'!C1361="DTSI","DCT",'ENGAGEMENTS 2026'!C1361))</f>
        <v/>
      </c>
      <c r="B1360" t="str">
        <f>IF(ISBLANK('ENGAGEMENTS 2026'!C1361),"",'ENGAGEMENTS 2026'!D1361)</f>
        <v/>
      </c>
      <c r="C1360" t="str">
        <f>IF(ISBLANK('ENGAGEMENTS 2026'!C1361),"",'ENGAGEMENTS 2026'!E1361)</f>
        <v/>
      </c>
      <c r="D1360" t="str">
        <f>IF(ISBLANK('ENGAGEMENTS 2026'!C1361),"",'ENGAGEMENTS 2026'!G1361)</f>
        <v/>
      </c>
      <c r="E1360" t="str">
        <f>IF(ISBLANK('ENGAGEMENTS 2026'!C1361),"",'ENGAGEMENTS 2026'!I1361)</f>
        <v/>
      </c>
      <c r="F1360" t="str">
        <f>IF(ISBLANK('ENGAGEMENTS 2026'!C1361),"",'ENGAGEMENTS 2026'!J1361)</f>
        <v/>
      </c>
      <c r="G1360" t="str">
        <f>IF(ISBLANK('ENGAGEMENTS 2026'!C1361),"",'ENGAGEMENTS 2026'!M1361)</f>
        <v/>
      </c>
      <c r="H1360" t="str">
        <f>IF(ISBLANK('ENGAGEMENTS 2026'!C1361),"",'ENGAGEMENTS 2026'!AF1361)</f>
        <v/>
      </c>
      <c r="I1360" t="str">
        <f>IF(ISBLANK('ENGAGEMENTS 2026'!C1361),"",'ENGAGEMENTS 2026'!H1361)</f>
        <v/>
      </c>
      <c r="J1360" s="72" t="str">
        <f>IF(ISBLANK('ENGAGEMENTS 2026'!C1361),"",IF(AND(OR($E1360="INFRUCTUEUX",$E1360="ANNULE"),$C1360="AOO-M"),'ENGAGEMENTS 2026'!P1361,IF($H1360="EN COURS DE PREENGAGEMENT",'ENGAGEMENTS 2026'!O1361,IF($H1360="PREENGAGE",IF($E1360="ATTRIBUE",'ENGAGEMENTS 2026'!AE1361,'ENGAGEMENTS 2026'!O1361),'ENGAGEMENTS 2026'!AE1361))))</f>
        <v/>
      </c>
      <c r="K1360" s="97" t="str">
        <f>IF(ISBLANK('ENGAGEMENTS 2026'!W1361),"",'ENGAGEMENTS 2026'!W1361)</f>
        <v/>
      </c>
      <c r="L1360" s="73" t="str">
        <f t="shared" ca="1" si="42"/>
        <v/>
      </c>
      <c r="M1360" t="str">
        <f t="shared" si="43"/>
        <v/>
      </c>
      <c r="N1360" t="str">
        <f>IF(ISBLANK('ENGAGEMENTS 2026'!C1361),"",'ENGAGEMENTS 2026'!L1361)</f>
        <v/>
      </c>
      <c r="O1360" t="str">
        <f>IF(ISBLANK('ENGAGEMENTS 2026'!C1361),"",'ENGAGEMENTS 2026'!M1361)</f>
        <v/>
      </c>
      <c r="P1360" t="str">
        <f>IF(ISBLANK('ENGAGEMENTS 2026'!C1361),"",'ENGAGEMENTS 2026'!K1361)</f>
        <v/>
      </c>
      <c r="Q1360" t="str">
        <f>IF($A1360="","",IF(OR($E1360="INFRUCTUEUX",$E1360="ANNULE"),$A1360&amp;"|"&amp;(COUNTIFS($A$2:$A1360,$A1360,$E$2:$E1360,"INFRUCTUEUX")+COUNTIFS($A$2:$A1360,$A1360,$E$2:$E1360,"ANNULE")),""))</f>
        <v/>
      </c>
    </row>
    <row r="1361" spans="1:17" x14ac:dyDescent="0.25">
      <c r="A1361" t="str">
        <f>IF(ISBLANK('ENGAGEMENTS 2026'!C1362),"",IF('ENGAGEMENTS 2026'!C1362="DTSI","DCT",'ENGAGEMENTS 2026'!C1362))</f>
        <v/>
      </c>
      <c r="B1361" t="str">
        <f>IF(ISBLANK('ENGAGEMENTS 2026'!C1362),"",'ENGAGEMENTS 2026'!D1362)</f>
        <v/>
      </c>
      <c r="C1361" t="str">
        <f>IF(ISBLANK('ENGAGEMENTS 2026'!C1362),"",'ENGAGEMENTS 2026'!E1362)</f>
        <v/>
      </c>
      <c r="D1361" t="str">
        <f>IF(ISBLANK('ENGAGEMENTS 2026'!C1362),"",'ENGAGEMENTS 2026'!G1362)</f>
        <v/>
      </c>
      <c r="E1361" t="str">
        <f>IF(ISBLANK('ENGAGEMENTS 2026'!C1362),"",'ENGAGEMENTS 2026'!I1362)</f>
        <v/>
      </c>
      <c r="F1361" t="str">
        <f>IF(ISBLANK('ENGAGEMENTS 2026'!C1362),"",'ENGAGEMENTS 2026'!J1362)</f>
        <v/>
      </c>
      <c r="G1361" t="str">
        <f>IF(ISBLANK('ENGAGEMENTS 2026'!C1362),"",'ENGAGEMENTS 2026'!M1362)</f>
        <v/>
      </c>
      <c r="H1361" t="str">
        <f>IF(ISBLANK('ENGAGEMENTS 2026'!C1362),"",'ENGAGEMENTS 2026'!AF1362)</f>
        <v/>
      </c>
      <c r="I1361" t="str">
        <f>IF(ISBLANK('ENGAGEMENTS 2026'!C1362),"",'ENGAGEMENTS 2026'!H1362)</f>
        <v/>
      </c>
      <c r="J1361" s="72" t="str">
        <f>IF(ISBLANK('ENGAGEMENTS 2026'!C1362),"",IF(AND(OR($E1361="INFRUCTUEUX",$E1361="ANNULE"),$C1361="AOO-M"),'ENGAGEMENTS 2026'!P1362,IF($H1361="EN COURS DE PREENGAGEMENT",'ENGAGEMENTS 2026'!O1362,IF($H1361="PREENGAGE",IF($E1361="ATTRIBUE",'ENGAGEMENTS 2026'!AE1362,'ENGAGEMENTS 2026'!O1362),'ENGAGEMENTS 2026'!AE1362))))</f>
        <v/>
      </c>
      <c r="K1361" s="97" t="str">
        <f>IF(ISBLANK('ENGAGEMENTS 2026'!W1362),"",'ENGAGEMENTS 2026'!W1362)</f>
        <v/>
      </c>
      <c r="L1361" s="73" t="str">
        <f t="shared" ca="1" si="42"/>
        <v/>
      </c>
      <c r="M1361" t="str">
        <f t="shared" si="43"/>
        <v/>
      </c>
      <c r="N1361" t="str">
        <f>IF(ISBLANK('ENGAGEMENTS 2026'!C1362),"",'ENGAGEMENTS 2026'!L1362)</f>
        <v/>
      </c>
      <c r="O1361" t="str">
        <f>IF(ISBLANK('ENGAGEMENTS 2026'!C1362),"",'ENGAGEMENTS 2026'!M1362)</f>
        <v/>
      </c>
      <c r="P1361" t="str">
        <f>IF(ISBLANK('ENGAGEMENTS 2026'!C1362),"",'ENGAGEMENTS 2026'!K1362)</f>
        <v/>
      </c>
      <c r="Q1361" t="str">
        <f>IF($A1361="","",IF(OR($E1361="INFRUCTUEUX",$E1361="ANNULE"),$A1361&amp;"|"&amp;(COUNTIFS($A$2:$A1361,$A1361,$E$2:$E1361,"INFRUCTUEUX")+COUNTIFS($A$2:$A1361,$A1361,$E$2:$E1361,"ANNULE")),""))</f>
        <v/>
      </c>
    </row>
    <row r="1362" spans="1:17" x14ac:dyDescent="0.25">
      <c r="A1362" t="str">
        <f>IF(ISBLANK('ENGAGEMENTS 2026'!C1363),"",IF('ENGAGEMENTS 2026'!C1363="DTSI","DCT",'ENGAGEMENTS 2026'!C1363))</f>
        <v/>
      </c>
      <c r="B1362" t="str">
        <f>IF(ISBLANK('ENGAGEMENTS 2026'!C1363),"",'ENGAGEMENTS 2026'!D1363)</f>
        <v/>
      </c>
      <c r="C1362" t="str">
        <f>IF(ISBLANK('ENGAGEMENTS 2026'!C1363),"",'ENGAGEMENTS 2026'!E1363)</f>
        <v/>
      </c>
      <c r="D1362" t="str">
        <f>IF(ISBLANK('ENGAGEMENTS 2026'!C1363),"",'ENGAGEMENTS 2026'!G1363)</f>
        <v/>
      </c>
      <c r="E1362" t="str">
        <f>IF(ISBLANK('ENGAGEMENTS 2026'!C1363),"",'ENGAGEMENTS 2026'!I1363)</f>
        <v/>
      </c>
      <c r="F1362" t="str">
        <f>IF(ISBLANK('ENGAGEMENTS 2026'!C1363),"",'ENGAGEMENTS 2026'!J1363)</f>
        <v/>
      </c>
      <c r="G1362" t="str">
        <f>IF(ISBLANK('ENGAGEMENTS 2026'!C1363),"",'ENGAGEMENTS 2026'!M1363)</f>
        <v/>
      </c>
      <c r="H1362" t="str">
        <f>IF(ISBLANK('ENGAGEMENTS 2026'!C1363),"",'ENGAGEMENTS 2026'!AF1363)</f>
        <v/>
      </c>
      <c r="I1362" t="str">
        <f>IF(ISBLANK('ENGAGEMENTS 2026'!C1363),"",'ENGAGEMENTS 2026'!H1363)</f>
        <v/>
      </c>
      <c r="J1362" s="72" t="str">
        <f>IF(ISBLANK('ENGAGEMENTS 2026'!C1363),"",IF(AND(OR($E1362="INFRUCTUEUX",$E1362="ANNULE"),$C1362="AOO-M"),'ENGAGEMENTS 2026'!P1363,IF($H1362="EN COURS DE PREENGAGEMENT",'ENGAGEMENTS 2026'!O1363,IF($H1362="PREENGAGE",IF($E1362="ATTRIBUE",'ENGAGEMENTS 2026'!AE1363,'ENGAGEMENTS 2026'!O1363),'ENGAGEMENTS 2026'!AE1363))))</f>
        <v/>
      </c>
      <c r="K1362" s="97" t="str">
        <f>IF(ISBLANK('ENGAGEMENTS 2026'!W1363),"",'ENGAGEMENTS 2026'!W1363)</f>
        <v/>
      </c>
      <c r="L1362" s="73" t="str">
        <f t="shared" ca="1" si="42"/>
        <v/>
      </c>
      <c r="M1362" t="str">
        <f t="shared" si="43"/>
        <v/>
      </c>
      <c r="N1362" t="str">
        <f>IF(ISBLANK('ENGAGEMENTS 2026'!C1363),"",'ENGAGEMENTS 2026'!L1363)</f>
        <v/>
      </c>
      <c r="O1362" t="str">
        <f>IF(ISBLANK('ENGAGEMENTS 2026'!C1363),"",'ENGAGEMENTS 2026'!M1363)</f>
        <v/>
      </c>
      <c r="P1362" t="str">
        <f>IF(ISBLANK('ENGAGEMENTS 2026'!C1363),"",'ENGAGEMENTS 2026'!K1363)</f>
        <v/>
      </c>
      <c r="Q1362" t="str">
        <f>IF($A1362="","",IF(OR($E1362="INFRUCTUEUX",$E1362="ANNULE"),$A1362&amp;"|"&amp;(COUNTIFS($A$2:$A1362,$A1362,$E$2:$E1362,"INFRUCTUEUX")+COUNTIFS($A$2:$A1362,$A1362,$E$2:$E1362,"ANNULE")),""))</f>
        <v/>
      </c>
    </row>
    <row r="1363" spans="1:17" x14ac:dyDescent="0.25">
      <c r="A1363" t="str">
        <f>IF(ISBLANK('ENGAGEMENTS 2026'!C1364),"",IF('ENGAGEMENTS 2026'!C1364="DTSI","DCT",'ENGAGEMENTS 2026'!C1364))</f>
        <v/>
      </c>
      <c r="B1363" t="str">
        <f>IF(ISBLANK('ENGAGEMENTS 2026'!C1364),"",'ENGAGEMENTS 2026'!D1364)</f>
        <v/>
      </c>
      <c r="C1363" t="str">
        <f>IF(ISBLANK('ENGAGEMENTS 2026'!C1364),"",'ENGAGEMENTS 2026'!E1364)</f>
        <v/>
      </c>
      <c r="D1363" t="str">
        <f>IF(ISBLANK('ENGAGEMENTS 2026'!C1364),"",'ENGAGEMENTS 2026'!G1364)</f>
        <v/>
      </c>
      <c r="E1363" t="str">
        <f>IF(ISBLANK('ENGAGEMENTS 2026'!C1364),"",'ENGAGEMENTS 2026'!I1364)</f>
        <v/>
      </c>
      <c r="F1363" t="str">
        <f>IF(ISBLANK('ENGAGEMENTS 2026'!C1364),"",'ENGAGEMENTS 2026'!J1364)</f>
        <v/>
      </c>
      <c r="G1363" t="str">
        <f>IF(ISBLANK('ENGAGEMENTS 2026'!C1364),"",'ENGAGEMENTS 2026'!M1364)</f>
        <v/>
      </c>
      <c r="H1363" t="str">
        <f>IF(ISBLANK('ENGAGEMENTS 2026'!C1364),"",'ENGAGEMENTS 2026'!AF1364)</f>
        <v/>
      </c>
      <c r="I1363" t="str">
        <f>IF(ISBLANK('ENGAGEMENTS 2026'!C1364),"",'ENGAGEMENTS 2026'!H1364)</f>
        <v/>
      </c>
      <c r="J1363" s="72" t="str">
        <f>IF(ISBLANK('ENGAGEMENTS 2026'!C1364),"",IF(AND(OR($E1363="INFRUCTUEUX",$E1363="ANNULE"),$C1363="AOO-M"),'ENGAGEMENTS 2026'!P1364,IF($H1363="EN COURS DE PREENGAGEMENT",'ENGAGEMENTS 2026'!O1364,IF($H1363="PREENGAGE",IF($E1363="ATTRIBUE",'ENGAGEMENTS 2026'!AE1364,'ENGAGEMENTS 2026'!O1364),'ENGAGEMENTS 2026'!AE1364))))</f>
        <v/>
      </c>
      <c r="K1363" s="97" t="str">
        <f>IF(ISBLANK('ENGAGEMENTS 2026'!W1364),"",'ENGAGEMENTS 2026'!W1364)</f>
        <v/>
      </c>
      <c r="L1363" s="73" t="str">
        <f t="shared" ca="1" si="42"/>
        <v/>
      </c>
      <c r="M1363" t="str">
        <f t="shared" si="43"/>
        <v/>
      </c>
      <c r="N1363" t="str">
        <f>IF(ISBLANK('ENGAGEMENTS 2026'!C1364),"",'ENGAGEMENTS 2026'!L1364)</f>
        <v/>
      </c>
      <c r="O1363" t="str">
        <f>IF(ISBLANK('ENGAGEMENTS 2026'!C1364),"",'ENGAGEMENTS 2026'!M1364)</f>
        <v/>
      </c>
      <c r="P1363" t="str">
        <f>IF(ISBLANK('ENGAGEMENTS 2026'!C1364),"",'ENGAGEMENTS 2026'!K1364)</f>
        <v/>
      </c>
      <c r="Q1363" t="str">
        <f>IF($A1363="","",IF(OR($E1363="INFRUCTUEUX",$E1363="ANNULE"),$A1363&amp;"|"&amp;(COUNTIFS($A$2:$A1363,$A1363,$E$2:$E1363,"INFRUCTUEUX")+COUNTIFS($A$2:$A1363,$A1363,$E$2:$E1363,"ANNULE")),""))</f>
        <v/>
      </c>
    </row>
    <row r="1364" spans="1:17" x14ac:dyDescent="0.25">
      <c r="A1364" t="str">
        <f>IF(ISBLANK('ENGAGEMENTS 2026'!C1365),"",IF('ENGAGEMENTS 2026'!C1365="DTSI","DCT",'ENGAGEMENTS 2026'!C1365))</f>
        <v/>
      </c>
      <c r="B1364" t="str">
        <f>IF(ISBLANK('ENGAGEMENTS 2026'!C1365),"",'ENGAGEMENTS 2026'!D1365)</f>
        <v/>
      </c>
      <c r="C1364" t="str">
        <f>IF(ISBLANK('ENGAGEMENTS 2026'!C1365),"",'ENGAGEMENTS 2026'!E1365)</f>
        <v/>
      </c>
      <c r="D1364" t="str">
        <f>IF(ISBLANK('ENGAGEMENTS 2026'!C1365),"",'ENGAGEMENTS 2026'!G1365)</f>
        <v/>
      </c>
      <c r="E1364" t="str">
        <f>IF(ISBLANK('ENGAGEMENTS 2026'!C1365),"",'ENGAGEMENTS 2026'!I1365)</f>
        <v/>
      </c>
      <c r="F1364" t="str">
        <f>IF(ISBLANK('ENGAGEMENTS 2026'!C1365),"",'ENGAGEMENTS 2026'!J1365)</f>
        <v/>
      </c>
      <c r="G1364" t="str">
        <f>IF(ISBLANK('ENGAGEMENTS 2026'!C1365),"",'ENGAGEMENTS 2026'!M1365)</f>
        <v/>
      </c>
      <c r="H1364" t="str">
        <f>IF(ISBLANK('ENGAGEMENTS 2026'!C1365),"",'ENGAGEMENTS 2026'!AF1365)</f>
        <v/>
      </c>
      <c r="I1364" t="str">
        <f>IF(ISBLANK('ENGAGEMENTS 2026'!C1365),"",'ENGAGEMENTS 2026'!H1365)</f>
        <v/>
      </c>
      <c r="J1364" s="72" t="str">
        <f>IF(ISBLANK('ENGAGEMENTS 2026'!C1365),"",IF(AND(OR($E1364="INFRUCTUEUX",$E1364="ANNULE"),$C1364="AOO-M"),'ENGAGEMENTS 2026'!P1365,IF($H1364="EN COURS DE PREENGAGEMENT",'ENGAGEMENTS 2026'!O1365,IF($H1364="PREENGAGE",IF($E1364="ATTRIBUE",'ENGAGEMENTS 2026'!AE1365,'ENGAGEMENTS 2026'!O1365),'ENGAGEMENTS 2026'!AE1365))))</f>
        <v/>
      </c>
      <c r="K1364" s="97" t="str">
        <f>IF(ISBLANK('ENGAGEMENTS 2026'!W1365),"",'ENGAGEMENTS 2026'!W1365)</f>
        <v/>
      </c>
      <c r="L1364" s="73" t="str">
        <f t="shared" ca="1" si="42"/>
        <v/>
      </c>
      <c r="M1364" t="str">
        <f t="shared" si="43"/>
        <v/>
      </c>
      <c r="N1364" t="str">
        <f>IF(ISBLANK('ENGAGEMENTS 2026'!C1365),"",'ENGAGEMENTS 2026'!L1365)</f>
        <v/>
      </c>
      <c r="O1364" t="str">
        <f>IF(ISBLANK('ENGAGEMENTS 2026'!C1365),"",'ENGAGEMENTS 2026'!M1365)</f>
        <v/>
      </c>
      <c r="P1364" t="str">
        <f>IF(ISBLANK('ENGAGEMENTS 2026'!C1365),"",'ENGAGEMENTS 2026'!K1365)</f>
        <v/>
      </c>
      <c r="Q1364" t="str">
        <f>IF($A1364="","",IF(OR($E1364="INFRUCTUEUX",$E1364="ANNULE"),$A1364&amp;"|"&amp;(COUNTIFS($A$2:$A1364,$A1364,$E$2:$E1364,"INFRUCTUEUX")+COUNTIFS($A$2:$A1364,$A1364,$E$2:$E1364,"ANNULE")),""))</f>
        <v/>
      </c>
    </row>
    <row r="1365" spans="1:17" x14ac:dyDescent="0.25">
      <c r="A1365" t="str">
        <f>IF(ISBLANK('ENGAGEMENTS 2026'!C1366),"",IF('ENGAGEMENTS 2026'!C1366="DTSI","DCT",'ENGAGEMENTS 2026'!C1366))</f>
        <v/>
      </c>
      <c r="B1365" t="str">
        <f>IF(ISBLANK('ENGAGEMENTS 2026'!C1366),"",'ENGAGEMENTS 2026'!D1366)</f>
        <v/>
      </c>
      <c r="C1365" t="str">
        <f>IF(ISBLANK('ENGAGEMENTS 2026'!C1366),"",'ENGAGEMENTS 2026'!E1366)</f>
        <v/>
      </c>
      <c r="D1365" t="str">
        <f>IF(ISBLANK('ENGAGEMENTS 2026'!C1366),"",'ENGAGEMENTS 2026'!G1366)</f>
        <v/>
      </c>
      <c r="E1365" t="str">
        <f>IF(ISBLANK('ENGAGEMENTS 2026'!C1366),"",'ENGAGEMENTS 2026'!I1366)</f>
        <v/>
      </c>
      <c r="F1365" t="str">
        <f>IF(ISBLANK('ENGAGEMENTS 2026'!C1366),"",'ENGAGEMENTS 2026'!J1366)</f>
        <v/>
      </c>
      <c r="G1365" t="str">
        <f>IF(ISBLANK('ENGAGEMENTS 2026'!C1366),"",'ENGAGEMENTS 2026'!M1366)</f>
        <v/>
      </c>
      <c r="H1365" t="str">
        <f>IF(ISBLANK('ENGAGEMENTS 2026'!C1366),"",'ENGAGEMENTS 2026'!AF1366)</f>
        <v/>
      </c>
      <c r="I1365" t="str">
        <f>IF(ISBLANK('ENGAGEMENTS 2026'!C1366),"",'ENGAGEMENTS 2026'!H1366)</f>
        <v/>
      </c>
      <c r="J1365" s="72" t="str">
        <f>IF(ISBLANK('ENGAGEMENTS 2026'!C1366),"",IF(AND(OR($E1365="INFRUCTUEUX",$E1365="ANNULE"),$C1365="AOO-M"),'ENGAGEMENTS 2026'!P1366,IF($H1365="EN COURS DE PREENGAGEMENT",'ENGAGEMENTS 2026'!O1366,IF($H1365="PREENGAGE",IF($E1365="ATTRIBUE",'ENGAGEMENTS 2026'!AE1366,'ENGAGEMENTS 2026'!O1366),'ENGAGEMENTS 2026'!AE1366))))</f>
        <v/>
      </c>
      <c r="K1365" s="97" t="str">
        <f>IF(ISBLANK('ENGAGEMENTS 2026'!W1366),"",'ENGAGEMENTS 2026'!W1366)</f>
        <v/>
      </c>
      <c r="L1365" s="73" t="str">
        <f t="shared" ca="1" si="42"/>
        <v/>
      </c>
      <c r="M1365" t="str">
        <f t="shared" si="43"/>
        <v/>
      </c>
      <c r="N1365" t="str">
        <f>IF(ISBLANK('ENGAGEMENTS 2026'!C1366),"",'ENGAGEMENTS 2026'!L1366)</f>
        <v/>
      </c>
      <c r="O1365" t="str">
        <f>IF(ISBLANK('ENGAGEMENTS 2026'!C1366),"",'ENGAGEMENTS 2026'!M1366)</f>
        <v/>
      </c>
      <c r="P1365" t="str">
        <f>IF(ISBLANK('ENGAGEMENTS 2026'!C1366),"",'ENGAGEMENTS 2026'!K1366)</f>
        <v/>
      </c>
      <c r="Q1365" t="str">
        <f>IF($A1365="","",IF(OR($E1365="INFRUCTUEUX",$E1365="ANNULE"),$A1365&amp;"|"&amp;(COUNTIFS($A$2:$A1365,$A1365,$E$2:$E1365,"INFRUCTUEUX")+COUNTIFS($A$2:$A1365,$A1365,$E$2:$E1365,"ANNULE")),""))</f>
        <v/>
      </c>
    </row>
    <row r="1366" spans="1:17" x14ac:dyDescent="0.25">
      <c r="A1366" t="str">
        <f>IF(ISBLANK('ENGAGEMENTS 2026'!C1367),"",IF('ENGAGEMENTS 2026'!C1367="DTSI","DCT",'ENGAGEMENTS 2026'!C1367))</f>
        <v/>
      </c>
      <c r="B1366" t="str">
        <f>IF(ISBLANK('ENGAGEMENTS 2026'!C1367),"",'ENGAGEMENTS 2026'!D1367)</f>
        <v/>
      </c>
      <c r="C1366" t="str">
        <f>IF(ISBLANK('ENGAGEMENTS 2026'!C1367),"",'ENGAGEMENTS 2026'!E1367)</f>
        <v/>
      </c>
      <c r="D1366" t="str">
        <f>IF(ISBLANK('ENGAGEMENTS 2026'!C1367),"",'ENGAGEMENTS 2026'!G1367)</f>
        <v/>
      </c>
      <c r="E1366" t="str">
        <f>IF(ISBLANK('ENGAGEMENTS 2026'!C1367),"",'ENGAGEMENTS 2026'!I1367)</f>
        <v/>
      </c>
      <c r="F1366" t="str">
        <f>IF(ISBLANK('ENGAGEMENTS 2026'!C1367),"",'ENGAGEMENTS 2026'!J1367)</f>
        <v/>
      </c>
      <c r="G1366" t="str">
        <f>IF(ISBLANK('ENGAGEMENTS 2026'!C1367),"",'ENGAGEMENTS 2026'!M1367)</f>
        <v/>
      </c>
      <c r="H1366" t="str">
        <f>IF(ISBLANK('ENGAGEMENTS 2026'!C1367),"",'ENGAGEMENTS 2026'!AF1367)</f>
        <v/>
      </c>
      <c r="I1366" t="str">
        <f>IF(ISBLANK('ENGAGEMENTS 2026'!C1367),"",'ENGAGEMENTS 2026'!H1367)</f>
        <v/>
      </c>
      <c r="J1366" s="72" t="str">
        <f>IF(ISBLANK('ENGAGEMENTS 2026'!C1367),"",IF(AND(OR($E1366="INFRUCTUEUX",$E1366="ANNULE"),$C1366="AOO-M"),'ENGAGEMENTS 2026'!P1367,IF($H1366="EN COURS DE PREENGAGEMENT",'ENGAGEMENTS 2026'!O1367,IF($H1366="PREENGAGE",IF($E1366="ATTRIBUE",'ENGAGEMENTS 2026'!AE1367,'ENGAGEMENTS 2026'!O1367),'ENGAGEMENTS 2026'!AE1367))))</f>
        <v/>
      </c>
      <c r="K1366" s="97" t="str">
        <f>IF(ISBLANK('ENGAGEMENTS 2026'!W1367),"",'ENGAGEMENTS 2026'!W1367)</f>
        <v/>
      </c>
      <c r="L1366" s="73" t="str">
        <f t="shared" ca="1" si="42"/>
        <v/>
      </c>
      <c r="M1366" t="str">
        <f t="shared" si="43"/>
        <v/>
      </c>
      <c r="N1366" t="str">
        <f>IF(ISBLANK('ENGAGEMENTS 2026'!C1367),"",'ENGAGEMENTS 2026'!L1367)</f>
        <v/>
      </c>
      <c r="O1366" t="str">
        <f>IF(ISBLANK('ENGAGEMENTS 2026'!C1367),"",'ENGAGEMENTS 2026'!M1367)</f>
        <v/>
      </c>
      <c r="P1366" t="str">
        <f>IF(ISBLANK('ENGAGEMENTS 2026'!C1367),"",'ENGAGEMENTS 2026'!K1367)</f>
        <v/>
      </c>
      <c r="Q1366" t="str">
        <f>IF($A1366="","",IF(OR($E1366="INFRUCTUEUX",$E1366="ANNULE"),$A1366&amp;"|"&amp;(COUNTIFS($A$2:$A1366,$A1366,$E$2:$E1366,"INFRUCTUEUX")+COUNTIFS($A$2:$A1366,$A1366,$E$2:$E1366,"ANNULE")),""))</f>
        <v/>
      </c>
    </row>
    <row r="1367" spans="1:17" x14ac:dyDescent="0.25">
      <c r="A1367" t="str">
        <f>IF(ISBLANK('ENGAGEMENTS 2026'!C1368),"",IF('ENGAGEMENTS 2026'!C1368="DTSI","DCT",'ENGAGEMENTS 2026'!C1368))</f>
        <v/>
      </c>
      <c r="B1367" t="str">
        <f>IF(ISBLANK('ENGAGEMENTS 2026'!C1368),"",'ENGAGEMENTS 2026'!D1368)</f>
        <v/>
      </c>
      <c r="C1367" t="str">
        <f>IF(ISBLANK('ENGAGEMENTS 2026'!C1368),"",'ENGAGEMENTS 2026'!E1368)</f>
        <v/>
      </c>
      <c r="D1367" t="str">
        <f>IF(ISBLANK('ENGAGEMENTS 2026'!C1368),"",'ENGAGEMENTS 2026'!G1368)</f>
        <v/>
      </c>
      <c r="E1367" t="str">
        <f>IF(ISBLANK('ENGAGEMENTS 2026'!C1368),"",'ENGAGEMENTS 2026'!I1368)</f>
        <v/>
      </c>
      <c r="F1367" t="str">
        <f>IF(ISBLANK('ENGAGEMENTS 2026'!C1368),"",'ENGAGEMENTS 2026'!J1368)</f>
        <v/>
      </c>
      <c r="G1367" t="str">
        <f>IF(ISBLANK('ENGAGEMENTS 2026'!C1368),"",'ENGAGEMENTS 2026'!M1368)</f>
        <v/>
      </c>
      <c r="H1367" t="str">
        <f>IF(ISBLANK('ENGAGEMENTS 2026'!C1368),"",'ENGAGEMENTS 2026'!AF1368)</f>
        <v/>
      </c>
      <c r="I1367" t="str">
        <f>IF(ISBLANK('ENGAGEMENTS 2026'!C1368),"",'ENGAGEMENTS 2026'!H1368)</f>
        <v/>
      </c>
      <c r="J1367" s="72" t="str">
        <f>IF(ISBLANK('ENGAGEMENTS 2026'!C1368),"",IF(AND(OR($E1367="INFRUCTUEUX",$E1367="ANNULE"),$C1367="AOO-M"),'ENGAGEMENTS 2026'!P1368,IF($H1367="EN COURS DE PREENGAGEMENT",'ENGAGEMENTS 2026'!O1368,IF($H1367="PREENGAGE",IF($E1367="ATTRIBUE",'ENGAGEMENTS 2026'!AE1368,'ENGAGEMENTS 2026'!O1368),'ENGAGEMENTS 2026'!AE1368))))</f>
        <v/>
      </c>
      <c r="K1367" s="97" t="str">
        <f>IF(ISBLANK('ENGAGEMENTS 2026'!W1368),"",'ENGAGEMENTS 2026'!W1368)</f>
        <v/>
      </c>
      <c r="L1367" s="73" t="str">
        <f t="shared" ca="1" si="42"/>
        <v/>
      </c>
      <c r="M1367" t="str">
        <f t="shared" si="43"/>
        <v/>
      </c>
      <c r="N1367" t="str">
        <f>IF(ISBLANK('ENGAGEMENTS 2026'!C1368),"",'ENGAGEMENTS 2026'!L1368)</f>
        <v/>
      </c>
      <c r="O1367" t="str">
        <f>IF(ISBLANK('ENGAGEMENTS 2026'!C1368),"",'ENGAGEMENTS 2026'!M1368)</f>
        <v/>
      </c>
      <c r="P1367" t="str">
        <f>IF(ISBLANK('ENGAGEMENTS 2026'!C1368),"",'ENGAGEMENTS 2026'!K1368)</f>
        <v/>
      </c>
      <c r="Q1367" t="str">
        <f>IF($A1367="","",IF(OR($E1367="INFRUCTUEUX",$E1367="ANNULE"),$A1367&amp;"|"&amp;(COUNTIFS($A$2:$A1367,$A1367,$E$2:$E1367,"INFRUCTUEUX")+COUNTIFS($A$2:$A1367,$A1367,$E$2:$E1367,"ANNULE")),""))</f>
        <v/>
      </c>
    </row>
    <row r="1368" spans="1:17" x14ac:dyDescent="0.25">
      <c r="A1368" t="str">
        <f>IF(ISBLANK('ENGAGEMENTS 2026'!C1369),"",IF('ENGAGEMENTS 2026'!C1369="DTSI","DCT",'ENGAGEMENTS 2026'!C1369))</f>
        <v/>
      </c>
      <c r="B1368" t="str">
        <f>IF(ISBLANK('ENGAGEMENTS 2026'!C1369),"",'ENGAGEMENTS 2026'!D1369)</f>
        <v/>
      </c>
      <c r="C1368" t="str">
        <f>IF(ISBLANK('ENGAGEMENTS 2026'!C1369),"",'ENGAGEMENTS 2026'!E1369)</f>
        <v/>
      </c>
      <c r="D1368" t="str">
        <f>IF(ISBLANK('ENGAGEMENTS 2026'!C1369),"",'ENGAGEMENTS 2026'!G1369)</f>
        <v/>
      </c>
      <c r="E1368" t="str">
        <f>IF(ISBLANK('ENGAGEMENTS 2026'!C1369),"",'ENGAGEMENTS 2026'!I1369)</f>
        <v/>
      </c>
      <c r="F1368" t="str">
        <f>IF(ISBLANK('ENGAGEMENTS 2026'!C1369),"",'ENGAGEMENTS 2026'!J1369)</f>
        <v/>
      </c>
      <c r="G1368" t="str">
        <f>IF(ISBLANK('ENGAGEMENTS 2026'!C1369),"",'ENGAGEMENTS 2026'!M1369)</f>
        <v/>
      </c>
      <c r="H1368" t="str">
        <f>IF(ISBLANK('ENGAGEMENTS 2026'!C1369),"",'ENGAGEMENTS 2026'!AF1369)</f>
        <v/>
      </c>
      <c r="I1368" t="str">
        <f>IF(ISBLANK('ENGAGEMENTS 2026'!C1369),"",'ENGAGEMENTS 2026'!H1369)</f>
        <v/>
      </c>
      <c r="J1368" s="72" t="str">
        <f>IF(ISBLANK('ENGAGEMENTS 2026'!C1369),"",IF(AND(OR($E1368="INFRUCTUEUX",$E1368="ANNULE"),$C1368="AOO-M"),'ENGAGEMENTS 2026'!P1369,IF($H1368="EN COURS DE PREENGAGEMENT",'ENGAGEMENTS 2026'!O1369,IF($H1368="PREENGAGE",IF($E1368="ATTRIBUE",'ENGAGEMENTS 2026'!AE1369,'ENGAGEMENTS 2026'!O1369),'ENGAGEMENTS 2026'!AE1369))))</f>
        <v/>
      </c>
      <c r="K1368" s="97" t="str">
        <f>IF(ISBLANK('ENGAGEMENTS 2026'!W1369),"",'ENGAGEMENTS 2026'!W1369)</f>
        <v/>
      </c>
      <c r="L1368" s="73" t="str">
        <f t="shared" ca="1" si="42"/>
        <v/>
      </c>
      <c r="M1368" t="str">
        <f t="shared" si="43"/>
        <v/>
      </c>
      <c r="N1368" t="str">
        <f>IF(ISBLANK('ENGAGEMENTS 2026'!C1369),"",'ENGAGEMENTS 2026'!L1369)</f>
        <v/>
      </c>
      <c r="O1368" t="str">
        <f>IF(ISBLANK('ENGAGEMENTS 2026'!C1369),"",'ENGAGEMENTS 2026'!M1369)</f>
        <v/>
      </c>
      <c r="P1368" t="str">
        <f>IF(ISBLANK('ENGAGEMENTS 2026'!C1369),"",'ENGAGEMENTS 2026'!K1369)</f>
        <v/>
      </c>
      <c r="Q1368" t="str">
        <f>IF($A1368="","",IF(OR($E1368="INFRUCTUEUX",$E1368="ANNULE"),$A1368&amp;"|"&amp;(COUNTIFS($A$2:$A1368,$A1368,$E$2:$E1368,"INFRUCTUEUX")+COUNTIFS($A$2:$A1368,$A1368,$E$2:$E1368,"ANNULE")),""))</f>
        <v/>
      </c>
    </row>
    <row r="1369" spans="1:17" x14ac:dyDescent="0.25">
      <c r="A1369" t="str">
        <f>IF(ISBLANK('ENGAGEMENTS 2026'!C1370),"",IF('ENGAGEMENTS 2026'!C1370="DTSI","DCT",'ENGAGEMENTS 2026'!C1370))</f>
        <v/>
      </c>
      <c r="B1369" t="str">
        <f>IF(ISBLANK('ENGAGEMENTS 2026'!C1370),"",'ENGAGEMENTS 2026'!D1370)</f>
        <v/>
      </c>
      <c r="C1369" t="str">
        <f>IF(ISBLANK('ENGAGEMENTS 2026'!C1370),"",'ENGAGEMENTS 2026'!E1370)</f>
        <v/>
      </c>
      <c r="D1369" t="str">
        <f>IF(ISBLANK('ENGAGEMENTS 2026'!C1370),"",'ENGAGEMENTS 2026'!G1370)</f>
        <v/>
      </c>
      <c r="E1369" t="str">
        <f>IF(ISBLANK('ENGAGEMENTS 2026'!C1370),"",'ENGAGEMENTS 2026'!I1370)</f>
        <v/>
      </c>
      <c r="F1369" t="str">
        <f>IF(ISBLANK('ENGAGEMENTS 2026'!C1370),"",'ENGAGEMENTS 2026'!J1370)</f>
        <v/>
      </c>
      <c r="G1369" t="str">
        <f>IF(ISBLANK('ENGAGEMENTS 2026'!C1370),"",'ENGAGEMENTS 2026'!M1370)</f>
        <v/>
      </c>
      <c r="H1369" t="str">
        <f>IF(ISBLANK('ENGAGEMENTS 2026'!C1370),"",'ENGAGEMENTS 2026'!AF1370)</f>
        <v/>
      </c>
      <c r="I1369" t="str">
        <f>IF(ISBLANK('ENGAGEMENTS 2026'!C1370),"",'ENGAGEMENTS 2026'!H1370)</f>
        <v/>
      </c>
      <c r="J1369" s="72" t="str">
        <f>IF(ISBLANK('ENGAGEMENTS 2026'!C1370),"",IF(AND(OR($E1369="INFRUCTUEUX",$E1369="ANNULE"),$C1369="AOO-M"),'ENGAGEMENTS 2026'!P1370,IF($H1369="EN COURS DE PREENGAGEMENT",'ENGAGEMENTS 2026'!O1370,IF($H1369="PREENGAGE",IF($E1369="ATTRIBUE",'ENGAGEMENTS 2026'!AE1370,'ENGAGEMENTS 2026'!O1370),'ENGAGEMENTS 2026'!AE1370))))</f>
        <v/>
      </c>
      <c r="K1369" s="97" t="str">
        <f>IF(ISBLANK('ENGAGEMENTS 2026'!W1370),"",'ENGAGEMENTS 2026'!W1370)</f>
        <v/>
      </c>
      <c r="L1369" s="73" t="str">
        <f t="shared" ca="1" si="42"/>
        <v/>
      </c>
      <c r="M1369" t="str">
        <f t="shared" si="43"/>
        <v/>
      </c>
      <c r="N1369" t="str">
        <f>IF(ISBLANK('ENGAGEMENTS 2026'!C1370),"",'ENGAGEMENTS 2026'!L1370)</f>
        <v/>
      </c>
      <c r="O1369" t="str">
        <f>IF(ISBLANK('ENGAGEMENTS 2026'!C1370),"",'ENGAGEMENTS 2026'!M1370)</f>
        <v/>
      </c>
      <c r="P1369" t="str">
        <f>IF(ISBLANK('ENGAGEMENTS 2026'!C1370),"",'ENGAGEMENTS 2026'!K1370)</f>
        <v/>
      </c>
      <c r="Q1369" t="str">
        <f>IF($A1369="","",IF(OR($E1369="INFRUCTUEUX",$E1369="ANNULE"),$A1369&amp;"|"&amp;(COUNTIFS($A$2:$A1369,$A1369,$E$2:$E1369,"INFRUCTUEUX")+COUNTIFS($A$2:$A1369,$A1369,$E$2:$E1369,"ANNULE")),""))</f>
        <v/>
      </c>
    </row>
    <row r="1370" spans="1:17" x14ac:dyDescent="0.25">
      <c r="A1370" t="str">
        <f>IF(ISBLANK('ENGAGEMENTS 2026'!C1371),"",IF('ENGAGEMENTS 2026'!C1371="DTSI","DCT",'ENGAGEMENTS 2026'!C1371))</f>
        <v/>
      </c>
      <c r="B1370" t="str">
        <f>IF(ISBLANK('ENGAGEMENTS 2026'!C1371),"",'ENGAGEMENTS 2026'!D1371)</f>
        <v/>
      </c>
      <c r="C1370" t="str">
        <f>IF(ISBLANK('ENGAGEMENTS 2026'!C1371),"",'ENGAGEMENTS 2026'!E1371)</f>
        <v/>
      </c>
      <c r="D1370" t="str">
        <f>IF(ISBLANK('ENGAGEMENTS 2026'!C1371),"",'ENGAGEMENTS 2026'!G1371)</f>
        <v/>
      </c>
      <c r="E1370" t="str">
        <f>IF(ISBLANK('ENGAGEMENTS 2026'!C1371),"",'ENGAGEMENTS 2026'!I1371)</f>
        <v/>
      </c>
      <c r="F1370" t="str">
        <f>IF(ISBLANK('ENGAGEMENTS 2026'!C1371),"",'ENGAGEMENTS 2026'!J1371)</f>
        <v/>
      </c>
      <c r="G1370" t="str">
        <f>IF(ISBLANK('ENGAGEMENTS 2026'!C1371),"",'ENGAGEMENTS 2026'!M1371)</f>
        <v/>
      </c>
      <c r="H1370" t="str">
        <f>IF(ISBLANK('ENGAGEMENTS 2026'!C1371),"",'ENGAGEMENTS 2026'!AF1371)</f>
        <v/>
      </c>
      <c r="I1370" t="str">
        <f>IF(ISBLANK('ENGAGEMENTS 2026'!C1371),"",'ENGAGEMENTS 2026'!H1371)</f>
        <v/>
      </c>
      <c r="J1370" s="72" t="str">
        <f>IF(ISBLANK('ENGAGEMENTS 2026'!C1371),"",IF(AND(OR($E1370="INFRUCTUEUX",$E1370="ANNULE"),$C1370="AOO-M"),'ENGAGEMENTS 2026'!P1371,IF($H1370="EN COURS DE PREENGAGEMENT",'ENGAGEMENTS 2026'!O1371,IF($H1370="PREENGAGE",IF($E1370="ATTRIBUE",'ENGAGEMENTS 2026'!AE1371,'ENGAGEMENTS 2026'!O1371),'ENGAGEMENTS 2026'!AE1371))))</f>
        <v/>
      </c>
      <c r="K1370" s="97" t="str">
        <f>IF(ISBLANK('ENGAGEMENTS 2026'!W1371),"",'ENGAGEMENTS 2026'!W1371)</f>
        <v/>
      </c>
      <c r="L1370" s="73" t="str">
        <f t="shared" ca="1" si="42"/>
        <v/>
      </c>
      <c r="M1370" t="str">
        <f t="shared" si="43"/>
        <v/>
      </c>
      <c r="N1370" t="str">
        <f>IF(ISBLANK('ENGAGEMENTS 2026'!C1371),"",'ENGAGEMENTS 2026'!L1371)</f>
        <v/>
      </c>
      <c r="O1370" t="str">
        <f>IF(ISBLANK('ENGAGEMENTS 2026'!C1371),"",'ENGAGEMENTS 2026'!M1371)</f>
        <v/>
      </c>
      <c r="P1370" t="str">
        <f>IF(ISBLANK('ENGAGEMENTS 2026'!C1371),"",'ENGAGEMENTS 2026'!K1371)</f>
        <v/>
      </c>
      <c r="Q1370" t="str">
        <f>IF($A1370="","",IF(OR($E1370="INFRUCTUEUX",$E1370="ANNULE"),$A1370&amp;"|"&amp;(COUNTIFS($A$2:$A1370,$A1370,$E$2:$E1370,"INFRUCTUEUX")+COUNTIFS($A$2:$A1370,$A1370,$E$2:$E1370,"ANNULE")),""))</f>
        <v/>
      </c>
    </row>
    <row r="1371" spans="1:17" x14ac:dyDescent="0.25">
      <c r="A1371" t="str">
        <f>IF(ISBLANK('ENGAGEMENTS 2026'!C1372),"",IF('ENGAGEMENTS 2026'!C1372="DTSI","DCT",'ENGAGEMENTS 2026'!C1372))</f>
        <v/>
      </c>
      <c r="B1371" t="str">
        <f>IF(ISBLANK('ENGAGEMENTS 2026'!C1372),"",'ENGAGEMENTS 2026'!D1372)</f>
        <v/>
      </c>
      <c r="C1371" t="str">
        <f>IF(ISBLANK('ENGAGEMENTS 2026'!C1372),"",'ENGAGEMENTS 2026'!E1372)</f>
        <v/>
      </c>
      <c r="D1371" t="str">
        <f>IF(ISBLANK('ENGAGEMENTS 2026'!C1372),"",'ENGAGEMENTS 2026'!G1372)</f>
        <v/>
      </c>
      <c r="E1371" t="str">
        <f>IF(ISBLANK('ENGAGEMENTS 2026'!C1372),"",'ENGAGEMENTS 2026'!I1372)</f>
        <v/>
      </c>
      <c r="F1371" t="str">
        <f>IF(ISBLANK('ENGAGEMENTS 2026'!C1372),"",'ENGAGEMENTS 2026'!J1372)</f>
        <v/>
      </c>
      <c r="G1371" t="str">
        <f>IF(ISBLANK('ENGAGEMENTS 2026'!C1372),"",'ENGAGEMENTS 2026'!M1372)</f>
        <v/>
      </c>
      <c r="H1371" t="str">
        <f>IF(ISBLANK('ENGAGEMENTS 2026'!C1372),"",'ENGAGEMENTS 2026'!AF1372)</f>
        <v/>
      </c>
      <c r="I1371" t="str">
        <f>IF(ISBLANK('ENGAGEMENTS 2026'!C1372),"",'ENGAGEMENTS 2026'!H1372)</f>
        <v/>
      </c>
      <c r="J1371" s="72" t="str">
        <f>IF(ISBLANK('ENGAGEMENTS 2026'!C1372),"",IF(AND(OR($E1371="INFRUCTUEUX",$E1371="ANNULE"),$C1371="AOO-M"),'ENGAGEMENTS 2026'!P1372,IF($H1371="EN COURS DE PREENGAGEMENT",'ENGAGEMENTS 2026'!O1372,IF($H1371="PREENGAGE",IF($E1371="ATTRIBUE",'ENGAGEMENTS 2026'!AE1372,'ENGAGEMENTS 2026'!O1372),'ENGAGEMENTS 2026'!AE1372))))</f>
        <v/>
      </c>
      <c r="K1371" s="97" t="str">
        <f>IF(ISBLANK('ENGAGEMENTS 2026'!W1372),"",'ENGAGEMENTS 2026'!W1372)</f>
        <v/>
      </c>
      <c r="L1371" s="73" t="str">
        <f t="shared" ca="1" si="42"/>
        <v/>
      </c>
      <c r="M1371" t="str">
        <f t="shared" si="43"/>
        <v/>
      </c>
      <c r="N1371" t="str">
        <f>IF(ISBLANK('ENGAGEMENTS 2026'!C1372),"",'ENGAGEMENTS 2026'!L1372)</f>
        <v/>
      </c>
      <c r="O1371" t="str">
        <f>IF(ISBLANK('ENGAGEMENTS 2026'!C1372),"",'ENGAGEMENTS 2026'!M1372)</f>
        <v/>
      </c>
      <c r="P1371" t="str">
        <f>IF(ISBLANK('ENGAGEMENTS 2026'!C1372),"",'ENGAGEMENTS 2026'!K1372)</f>
        <v/>
      </c>
      <c r="Q1371" t="str">
        <f>IF($A1371="","",IF(OR($E1371="INFRUCTUEUX",$E1371="ANNULE"),$A1371&amp;"|"&amp;(COUNTIFS($A$2:$A1371,$A1371,$E$2:$E1371,"INFRUCTUEUX")+COUNTIFS($A$2:$A1371,$A1371,$E$2:$E1371,"ANNULE")),""))</f>
        <v/>
      </c>
    </row>
    <row r="1372" spans="1:17" x14ac:dyDescent="0.25">
      <c r="A1372" t="str">
        <f>IF(ISBLANK('ENGAGEMENTS 2026'!C1373),"",IF('ENGAGEMENTS 2026'!C1373="DTSI","DCT",'ENGAGEMENTS 2026'!C1373))</f>
        <v/>
      </c>
      <c r="B1372" t="str">
        <f>IF(ISBLANK('ENGAGEMENTS 2026'!C1373),"",'ENGAGEMENTS 2026'!D1373)</f>
        <v/>
      </c>
      <c r="C1372" t="str">
        <f>IF(ISBLANK('ENGAGEMENTS 2026'!C1373),"",'ENGAGEMENTS 2026'!E1373)</f>
        <v/>
      </c>
      <c r="D1372" t="str">
        <f>IF(ISBLANK('ENGAGEMENTS 2026'!C1373),"",'ENGAGEMENTS 2026'!G1373)</f>
        <v/>
      </c>
      <c r="E1372" t="str">
        <f>IF(ISBLANK('ENGAGEMENTS 2026'!C1373),"",'ENGAGEMENTS 2026'!I1373)</f>
        <v/>
      </c>
      <c r="F1372" t="str">
        <f>IF(ISBLANK('ENGAGEMENTS 2026'!C1373),"",'ENGAGEMENTS 2026'!J1373)</f>
        <v/>
      </c>
      <c r="G1372" t="str">
        <f>IF(ISBLANK('ENGAGEMENTS 2026'!C1373),"",'ENGAGEMENTS 2026'!M1373)</f>
        <v/>
      </c>
      <c r="H1372" t="str">
        <f>IF(ISBLANK('ENGAGEMENTS 2026'!C1373),"",'ENGAGEMENTS 2026'!AF1373)</f>
        <v/>
      </c>
      <c r="I1372" t="str">
        <f>IF(ISBLANK('ENGAGEMENTS 2026'!C1373),"",'ENGAGEMENTS 2026'!H1373)</f>
        <v/>
      </c>
      <c r="J1372" s="72" t="str">
        <f>IF(ISBLANK('ENGAGEMENTS 2026'!C1373),"",IF(AND(OR($E1372="INFRUCTUEUX",$E1372="ANNULE"),$C1372="AOO-M"),'ENGAGEMENTS 2026'!P1373,IF($H1372="EN COURS DE PREENGAGEMENT",'ENGAGEMENTS 2026'!O1373,IF($H1372="PREENGAGE",IF($E1372="ATTRIBUE",'ENGAGEMENTS 2026'!AE1373,'ENGAGEMENTS 2026'!O1373),'ENGAGEMENTS 2026'!AE1373))))</f>
        <v/>
      </c>
      <c r="K1372" s="97" t="str">
        <f>IF(ISBLANK('ENGAGEMENTS 2026'!W1373),"",'ENGAGEMENTS 2026'!W1373)</f>
        <v/>
      </c>
      <c r="L1372" s="73" t="str">
        <f t="shared" ca="1" si="42"/>
        <v/>
      </c>
      <c r="M1372" t="str">
        <f t="shared" si="43"/>
        <v/>
      </c>
      <c r="N1372" t="str">
        <f>IF(ISBLANK('ENGAGEMENTS 2026'!C1373),"",'ENGAGEMENTS 2026'!L1373)</f>
        <v/>
      </c>
      <c r="O1372" t="str">
        <f>IF(ISBLANK('ENGAGEMENTS 2026'!C1373),"",'ENGAGEMENTS 2026'!M1373)</f>
        <v/>
      </c>
      <c r="P1372" t="str">
        <f>IF(ISBLANK('ENGAGEMENTS 2026'!C1373),"",'ENGAGEMENTS 2026'!K1373)</f>
        <v/>
      </c>
      <c r="Q1372" t="str">
        <f>IF($A1372="","",IF(OR($E1372="INFRUCTUEUX",$E1372="ANNULE"),$A1372&amp;"|"&amp;(COUNTIFS($A$2:$A1372,$A1372,$E$2:$E1372,"INFRUCTUEUX")+COUNTIFS($A$2:$A1372,$A1372,$E$2:$E1372,"ANNULE")),""))</f>
        <v/>
      </c>
    </row>
    <row r="1373" spans="1:17" x14ac:dyDescent="0.25">
      <c r="A1373" t="str">
        <f>IF(ISBLANK('ENGAGEMENTS 2026'!C1374),"",IF('ENGAGEMENTS 2026'!C1374="DTSI","DCT",'ENGAGEMENTS 2026'!C1374))</f>
        <v/>
      </c>
      <c r="B1373" t="str">
        <f>IF(ISBLANK('ENGAGEMENTS 2026'!C1374),"",'ENGAGEMENTS 2026'!D1374)</f>
        <v/>
      </c>
      <c r="C1373" t="str">
        <f>IF(ISBLANK('ENGAGEMENTS 2026'!C1374),"",'ENGAGEMENTS 2026'!E1374)</f>
        <v/>
      </c>
      <c r="D1373" t="str">
        <f>IF(ISBLANK('ENGAGEMENTS 2026'!C1374),"",'ENGAGEMENTS 2026'!G1374)</f>
        <v/>
      </c>
      <c r="E1373" t="str">
        <f>IF(ISBLANK('ENGAGEMENTS 2026'!C1374),"",'ENGAGEMENTS 2026'!I1374)</f>
        <v/>
      </c>
      <c r="F1373" t="str">
        <f>IF(ISBLANK('ENGAGEMENTS 2026'!C1374),"",'ENGAGEMENTS 2026'!J1374)</f>
        <v/>
      </c>
      <c r="G1373" t="str">
        <f>IF(ISBLANK('ENGAGEMENTS 2026'!C1374),"",'ENGAGEMENTS 2026'!M1374)</f>
        <v/>
      </c>
      <c r="H1373" t="str">
        <f>IF(ISBLANK('ENGAGEMENTS 2026'!C1374),"",'ENGAGEMENTS 2026'!AF1374)</f>
        <v/>
      </c>
      <c r="I1373" t="str">
        <f>IF(ISBLANK('ENGAGEMENTS 2026'!C1374),"",'ENGAGEMENTS 2026'!H1374)</f>
        <v/>
      </c>
      <c r="J1373" s="72" t="str">
        <f>IF(ISBLANK('ENGAGEMENTS 2026'!C1374),"",IF(AND(OR($E1373="INFRUCTUEUX",$E1373="ANNULE"),$C1373="AOO-M"),'ENGAGEMENTS 2026'!P1374,IF($H1373="EN COURS DE PREENGAGEMENT",'ENGAGEMENTS 2026'!O1374,IF($H1373="PREENGAGE",IF($E1373="ATTRIBUE",'ENGAGEMENTS 2026'!AE1374,'ENGAGEMENTS 2026'!O1374),'ENGAGEMENTS 2026'!AE1374))))</f>
        <v/>
      </c>
      <c r="K1373" s="97" t="str">
        <f>IF(ISBLANK('ENGAGEMENTS 2026'!W1374),"",'ENGAGEMENTS 2026'!W1374)</f>
        <v/>
      </c>
      <c r="L1373" s="73" t="str">
        <f t="shared" ca="1" si="42"/>
        <v/>
      </c>
      <c r="M1373" t="str">
        <f t="shared" si="43"/>
        <v/>
      </c>
      <c r="N1373" t="str">
        <f>IF(ISBLANK('ENGAGEMENTS 2026'!C1374),"",'ENGAGEMENTS 2026'!L1374)</f>
        <v/>
      </c>
      <c r="O1373" t="str">
        <f>IF(ISBLANK('ENGAGEMENTS 2026'!C1374),"",'ENGAGEMENTS 2026'!M1374)</f>
        <v/>
      </c>
      <c r="P1373" t="str">
        <f>IF(ISBLANK('ENGAGEMENTS 2026'!C1374),"",'ENGAGEMENTS 2026'!K1374)</f>
        <v/>
      </c>
      <c r="Q1373" t="str">
        <f>IF($A1373="","",IF(OR($E1373="INFRUCTUEUX",$E1373="ANNULE"),$A1373&amp;"|"&amp;(COUNTIFS($A$2:$A1373,$A1373,$E$2:$E1373,"INFRUCTUEUX")+COUNTIFS($A$2:$A1373,$A1373,$E$2:$E1373,"ANNULE")),""))</f>
        <v/>
      </c>
    </row>
    <row r="1374" spans="1:17" x14ac:dyDescent="0.25">
      <c r="A1374" t="str">
        <f>IF(ISBLANK('ENGAGEMENTS 2026'!C1375),"",IF('ENGAGEMENTS 2026'!C1375="DTSI","DCT",'ENGAGEMENTS 2026'!C1375))</f>
        <v/>
      </c>
      <c r="B1374" t="str">
        <f>IF(ISBLANK('ENGAGEMENTS 2026'!C1375),"",'ENGAGEMENTS 2026'!D1375)</f>
        <v/>
      </c>
      <c r="C1374" t="str">
        <f>IF(ISBLANK('ENGAGEMENTS 2026'!C1375),"",'ENGAGEMENTS 2026'!E1375)</f>
        <v/>
      </c>
      <c r="D1374" t="str">
        <f>IF(ISBLANK('ENGAGEMENTS 2026'!C1375),"",'ENGAGEMENTS 2026'!G1375)</f>
        <v/>
      </c>
      <c r="E1374" t="str">
        <f>IF(ISBLANK('ENGAGEMENTS 2026'!C1375),"",'ENGAGEMENTS 2026'!I1375)</f>
        <v/>
      </c>
      <c r="F1374" t="str">
        <f>IF(ISBLANK('ENGAGEMENTS 2026'!C1375),"",'ENGAGEMENTS 2026'!J1375)</f>
        <v/>
      </c>
      <c r="G1374" t="str">
        <f>IF(ISBLANK('ENGAGEMENTS 2026'!C1375),"",'ENGAGEMENTS 2026'!M1375)</f>
        <v/>
      </c>
      <c r="H1374" t="str">
        <f>IF(ISBLANK('ENGAGEMENTS 2026'!C1375),"",'ENGAGEMENTS 2026'!AF1375)</f>
        <v/>
      </c>
      <c r="I1374" t="str">
        <f>IF(ISBLANK('ENGAGEMENTS 2026'!C1375),"",'ENGAGEMENTS 2026'!H1375)</f>
        <v/>
      </c>
      <c r="J1374" s="72" t="str">
        <f>IF(ISBLANK('ENGAGEMENTS 2026'!C1375),"",IF(AND(OR($E1374="INFRUCTUEUX",$E1374="ANNULE"),$C1374="AOO-M"),'ENGAGEMENTS 2026'!P1375,IF($H1374="EN COURS DE PREENGAGEMENT",'ENGAGEMENTS 2026'!O1375,IF($H1374="PREENGAGE",IF($E1374="ATTRIBUE",'ENGAGEMENTS 2026'!AE1375,'ENGAGEMENTS 2026'!O1375),'ENGAGEMENTS 2026'!AE1375))))</f>
        <v/>
      </c>
      <c r="K1374" s="97" t="str">
        <f>IF(ISBLANK('ENGAGEMENTS 2026'!W1375),"",'ENGAGEMENTS 2026'!W1375)</f>
        <v/>
      </c>
      <c r="L1374" s="73" t="str">
        <f t="shared" ca="1" si="42"/>
        <v/>
      </c>
      <c r="M1374" t="str">
        <f t="shared" si="43"/>
        <v/>
      </c>
      <c r="N1374" t="str">
        <f>IF(ISBLANK('ENGAGEMENTS 2026'!C1375),"",'ENGAGEMENTS 2026'!L1375)</f>
        <v/>
      </c>
      <c r="O1374" t="str">
        <f>IF(ISBLANK('ENGAGEMENTS 2026'!C1375),"",'ENGAGEMENTS 2026'!M1375)</f>
        <v/>
      </c>
      <c r="P1374" t="str">
        <f>IF(ISBLANK('ENGAGEMENTS 2026'!C1375),"",'ENGAGEMENTS 2026'!K1375)</f>
        <v/>
      </c>
      <c r="Q1374" t="str">
        <f>IF($A1374="","",IF(OR($E1374="INFRUCTUEUX",$E1374="ANNULE"),$A1374&amp;"|"&amp;(COUNTIFS($A$2:$A1374,$A1374,$E$2:$E1374,"INFRUCTUEUX")+COUNTIFS($A$2:$A1374,$A1374,$E$2:$E1374,"ANNULE")),""))</f>
        <v/>
      </c>
    </row>
    <row r="1375" spans="1:17" x14ac:dyDescent="0.25">
      <c r="A1375" t="str">
        <f>IF(ISBLANK('ENGAGEMENTS 2026'!C1376),"",IF('ENGAGEMENTS 2026'!C1376="DTSI","DCT",'ENGAGEMENTS 2026'!C1376))</f>
        <v/>
      </c>
      <c r="B1375" t="str">
        <f>IF(ISBLANK('ENGAGEMENTS 2026'!C1376),"",'ENGAGEMENTS 2026'!D1376)</f>
        <v/>
      </c>
      <c r="C1375" t="str">
        <f>IF(ISBLANK('ENGAGEMENTS 2026'!C1376),"",'ENGAGEMENTS 2026'!E1376)</f>
        <v/>
      </c>
      <c r="D1375" t="str">
        <f>IF(ISBLANK('ENGAGEMENTS 2026'!C1376),"",'ENGAGEMENTS 2026'!G1376)</f>
        <v/>
      </c>
      <c r="E1375" t="str">
        <f>IF(ISBLANK('ENGAGEMENTS 2026'!C1376),"",'ENGAGEMENTS 2026'!I1376)</f>
        <v/>
      </c>
      <c r="F1375" t="str">
        <f>IF(ISBLANK('ENGAGEMENTS 2026'!C1376),"",'ENGAGEMENTS 2026'!J1376)</f>
        <v/>
      </c>
      <c r="G1375" t="str">
        <f>IF(ISBLANK('ENGAGEMENTS 2026'!C1376),"",'ENGAGEMENTS 2026'!M1376)</f>
        <v/>
      </c>
      <c r="H1375" t="str">
        <f>IF(ISBLANK('ENGAGEMENTS 2026'!C1376),"",'ENGAGEMENTS 2026'!AF1376)</f>
        <v/>
      </c>
      <c r="I1375" t="str">
        <f>IF(ISBLANK('ENGAGEMENTS 2026'!C1376),"",'ENGAGEMENTS 2026'!H1376)</f>
        <v/>
      </c>
      <c r="J1375" s="72" t="str">
        <f>IF(ISBLANK('ENGAGEMENTS 2026'!C1376),"",IF(AND(OR($E1375="INFRUCTUEUX",$E1375="ANNULE"),$C1375="AOO-M"),'ENGAGEMENTS 2026'!P1376,IF($H1375="EN COURS DE PREENGAGEMENT",'ENGAGEMENTS 2026'!O1376,IF($H1375="PREENGAGE",IF($E1375="ATTRIBUE",'ENGAGEMENTS 2026'!AE1376,'ENGAGEMENTS 2026'!O1376),'ENGAGEMENTS 2026'!AE1376))))</f>
        <v/>
      </c>
      <c r="K1375" s="97" t="str">
        <f>IF(ISBLANK('ENGAGEMENTS 2026'!W1376),"",'ENGAGEMENTS 2026'!W1376)</f>
        <v/>
      </c>
      <c r="L1375" s="73" t="str">
        <f t="shared" ca="1" si="42"/>
        <v/>
      </c>
      <c r="M1375" t="str">
        <f t="shared" si="43"/>
        <v/>
      </c>
      <c r="N1375" t="str">
        <f>IF(ISBLANK('ENGAGEMENTS 2026'!C1376),"",'ENGAGEMENTS 2026'!L1376)</f>
        <v/>
      </c>
      <c r="O1375" t="str">
        <f>IF(ISBLANK('ENGAGEMENTS 2026'!C1376),"",'ENGAGEMENTS 2026'!M1376)</f>
        <v/>
      </c>
      <c r="P1375" t="str">
        <f>IF(ISBLANK('ENGAGEMENTS 2026'!C1376),"",'ENGAGEMENTS 2026'!K1376)</f>
        <v/>
      </c>
      <c r="Q1375" t="str">
        <f>IF($A1375="","",IF(OR($E1375="INFRUCTUEUX",$E1375="ANNULE"),$A1375&amp;"|"&amp;(COUNTIFS($A$2:$A1375,$A1375,$E$2:$E1375,"INFRUCTUEUX")+COUNTIFS($A$2:$A1375,$A1375,$E$2:$E1375,"ANNULE")),""))</f>
        <v/>
      </c>
    </row>
    <row r="1376" spans="1:17" x14ac:dyDescent="0.25">
      <c r="A1376" t="str">
        <f>IF(ISBLANK('ENGAGEMENTS 2026'!C1377),"",IF('ENGAGEMENTS 2026'!C1377="DTSI","DCT",'ENGAGEMENTS 2026'!C1377))</f>
        <v/>
      </c>
      <c r="B1376" t="str">
        <f>IF(ISBLANK('ENGAGEMENTS 2026'!C1377),"",'ENGAGEMENTS 2026'!D1377)</f>
        <v/>
      </c>
      <c r="C1376" t="str">
        <f>IF(ISBLANK('ENGAGEMENTS 2026'!C1377),"",'ENGAGEMENTS 2026'!E1377)</f>
        <v/>
      </c>
      <c r="D1376" t="str">
        <f>IF(ISBLANK('ENGAGEMENTS 2026'!C1377),"",'ENGAGEMENTS 2026'!G1377)</f>
        <v/>
      </c>
      <c r="E1376" t="str">
        <f>IF(ISBLANK('ENGAGEMENTS 2026'!C1377),"",'ENGAGEMENTS 2026'!I1377)</f>
        <v/>
      </c>
      <c r="F1376" t="str">
        <f>IF(ISBLANK('ENGAGEMENTS 2026'!C1377),"",'ENGAGEMENTS 2026'!J1377)</f>
        <v/>
      </c>
      <c r="G1376" t="str">
        <f>IF(ISBLANK('ENGAGEMENTS 2026'!C1377),"",'ENGAGEMENTS 2026'!M1377)</f>
        <v/>
      </c>
      <c r="H1376" t="str">
        <f>IF(ISBLANK('ENGAGEMENTS 2026'!C1377),"",'ENGAGEMENTS 2026'!AF1377)</f>
        <v/>
      </c>
      <c r="I1376" t="str">
        <f>IF(ISBLANK('ENGAGEMENTS 2026'!C1377),"",'ENGAGEMENTS 2026'!H1377)</f>
        <v/>
      </c>
      <c r="J1376" s="72" t="str">
        <f>IF(ISBLANK('ENGAGEMENTS 2026'!C1377),"",IF(AND(OR($E1376="INFRUCTUEUX",$E1376="ANNULE"),$C1376="AOO-M"),'ENGAGEMENTS 2026'!P1377,IF($H1376="EN COURS DE PREENGAGEMENT",'ENGAGEMENTS 2026'!O1377,IF($H1376="PREENGAGE",IF($E1376="ATTRIBUE",'ENGAGEMENTS 2026'!AE1377,'ENGAGEMENTS 2026'!O1377),'ENGAGEMENTS 2026'!AE1377))))</f>
        <v/>
      </c>
      <c r="K1376" s="97" t="str">
        <f>IF(ISBLANK('ENGAGEMENTS 2026'!W1377),"",'ENGAGEMENTS 2026'!W1377)</f>
        <v/>
      </c>
      <c r="L1376" s="73" t="str">
        <f t="shared" ca="1" si="42"/>
        <v/>
      </c>
      <c r="M1376" t="str">
        <f t="shared" si="43"/>
        <v/>
      </c>
      <c r="N1376" t="str">
        <f>IF(ISBLANK('ENGAGEMENTS 2026'!C1377),"",'ENGAGEMENTS 2026'!L1377)</f>
        <v/>
      </c>
      <c r="O1376" t="str">
        <f>IF(ISBLANK('ENGAGEMENTS 2026'!C1377),"",'ENGAGEMENTS 2026'!M1377)</f>
        <v/>
      </c>
      <c r="P1376" t="str">
        <f>IF(ISBLANK('ENGAGEMENTS 2026'!C1377),"",'ENGAGEMENTS 2026'!K1377)</f>
        <v/>
      </c>
      <c r="Q1376" t="str">
        <f>IF($A1376="","",IF(OR($E1376="INFRUCTUEUX",$E1376="ANNULE"),$A1376&amp;"|"&amp;(COUNTIFS($A$2:$A1376,$A1376,$E$2:$E1376,"INFRUCTUEUX")+COUNTIFS($A$2:$A1376,$A1376,$E$2:$E1376,"ANNULE")),""))</f>
        <v/>
      </c>
    </row>
    <row r="1377" spans="1:17" x14ac:dyDescent="0.25">
      <c r="A1377" t="str">
        <f>IF(ISBLANK('ENGAGEMENTS 2026'!C1378),"",IF('ENGAGEMENTS 2026'!C1378="DTSI","DCT",'ENGAGEMENTS 2026'!C1378))</f>
        <v/>
      </c>
      <c r="B1377" t="str">
        <f>IF(ISBLANK('ENGAGEMENTS 2026'!C1378),"",'ENGAGEMENTS 2026'!D1378)</f>
        <v/>
      </c>
      <c r="C1377" t="str">
        <f>IF(ISBLANK('ENGAGEMENTS 2026'!C1378),"",'ENGAGEMENTS 2026'!E1378)</f>
        <v/>
      </c>
      <c r="D1377" t="str">
        <f>IF(ISBLANK('ENGAGEMENTS 2026'!C1378),"",'ENGAGEMENTS 2026'!G1378)</f>
        <v/>
      </c>
      <c r="E1377" t="str">
        <f>IF(ISBLANK('ENGAGEMENTS 2026'!C1378),"",'ENGAGEMENTS 2026'!I1378)</f>
        <v/>
      </c>
      <c r="F1377" t="str">
        <f>IF(ISBLANK('ENGAGEMENTS 2026'!C1378),"",'ENGAGEMENTS 2026'!J1378)</f>
        <v/>
      </c>
      <c r="G1377" t="str">
        <f>IF(ISBLANK('ENGAGEMENTS 2026'!C1378),"",'ENGAGEMENTS 2026'!M1378)</f>
        <v/>
      </c>
      <c r="H1377" t="str">
        <f>IF(ISBLANK('ENGAGEMENTS 2026'!C1378),"",'ENGAGEMENTS 2026'!AF1378)</f>
        <v/>
      </c>
      <c r="I1377" t="str">
        <f>IF(ISBLANK('ENGAGEMENTS 2026'!C1378),"",'ENGAGEMENTS 2026'!H1378)</f>
        <v/>
      </c>
      <c r="J1377" s="72" t="str">
        <f>IF(ISBLANK('ENGAGEMENTS 2026'!C1378),"",IF(AND(OR($E1377="INFRUCTUEUX",$E1377="ANNULE"),$C1377="AOO-M"),'ENGAGEMENTS 2026'!P1378,IF($H1377="EN COURS DE PREENGAGEMENT",'ENGAGEMENTS 2026'!O1378,IF($H1377="PREENGAGE",IF($E1377="ATTRIBUE",'ENGAGEMENTS 2026'!AE1378,'ENGAGEMENTS 2026'!O1378),'ENGAGEMENTS 2026'!AE1378))))</f>
        <v/>
      </c>
      <c r="K1377" s="97" t="str">
        <f>IF(ISBLANK('ENGAGEMENTS 2026'!W1378),"",'ENGAGEMENTS 2026'!W1378)</f>
        <v/>
      </c>
      <c r="L1377" s="73" t="str">
        <f t="shared" ca="1" si="42"/>
        <v/>
      </c>
      <c r="M1377" t="str">
        <f t="shared" si="43"/>
        <v/>
      </c>
      <c r="N1377" t="str">
        <f>IF(ISBLANK('ENGAGEMENTS 2026'!C1378),"",'ENGAGEMENTS 2026'!L1378)</f>
        <v/>
      </c>
      <c r="O1377" t="str">
        <f>IF(ISBLANK('ENGAGEMENTS 2026'!C1378),"",'ENGAGEMENTS 2026'!M1378)</f>
        <v/>
      </c>
      <c r="P1377" t="str">
        <f>IF(ISBLANK('ENGAGEMENTS 2026'!C1378),"",'ENGAGEMENTS 2026'!K1378)</f>
        <v/>
      </c>
      <c r="Q1377" t="str">
        <f>IF($A1377="","",IF(OR($E1377="INFRUCTUEUX",$E1377="ANNULE"),$A1377&amp;"|"&amp;(COUNTIFS($A$2:$A1377,$A1377,$E$2:$E1377,"INFRUCTUEUX")+COUNTIFS($A$2:$A1377,$A1377,$E$2:$E1377,"ANNULE")),""))</f>
        <v/>
      </c>
    </row>
    <row r="1378" spans="1:17" x14ac:dyDescent="0.25">
      <c r="A1378" t="str">
        <f>IF(ISBLANK('ENGAGEMENTS 2026'!C1379),"",IF('ENGAGEMENTS 2026'!C1379="DTSI","DCT",'ENGAGEMENTS 2026'!C1379))</f>
        <v/>
      </c>
      <c r="B1378" t="str">
        <f>IF(ISBLANK('ENGAGEMENTS 2026'!C1379),"",'ENGAGEMENTS 2026'!D1379)</f>
        <v/>
      </c>
      <c r="C1378" t="str">
        <f>IF(ISBLANK('ENGAGEMENTS 2026'!C1379),"",'ENGAGEMENTS 2026'!E1379)</f>
        <v/>
      </c>
      <c r="D1378" t="str">
        <f>IF(ISBLANK('ENGAGEMENTS 2026'!C1379),"",'ENGAGEMENTS 2026'!G1379)</f>
        <v/>
      </c>
      <c r="E1378" t="str">
        <f>IF(ISBLANK('ENGAGEMENTS 2026'!C1379),"",'ENGAGEMENTS 2026'!I1379)</f>
        <v/>
      </c>
      <c r="F1378" t="str">
        <f>IF(ISBLANK('ENGAGEMENTS 2026'!C1379),"",'ENGAGEMENTS 2026'!J1379)</f>
        <v/>
      </c>
      <c r="G1378" t="str">
        <f>IF(ISBLANK('ENGAGEMENTS 2026'!C1379),"",'ENGAGEMENTS 2026'!M1379)</f>
        <v/>
      </c>
      <c r="H1378" t="str">
        <f>IF(ISBLANK('ENGAGEMENTS 2026'!C1379),"",'ENGAGEMENTS 2026'!AF1379)</f>
        <v/>
      </c>
      <c r="I1378" t="str">
        <f>IF(ISBLANK('ENGAGEMENTS 2026'!C1379),"",'ENGAGEMENTS 2026'!H1379)</f>
        <v/>
      </c>
      <c r="J1378" s="72" t="str">
        <f>IF(ISBLANK('ENGAGEMENTS 2026'!C1379),"",IF(AND(OR($E1378="INFRUCTUEUX",$E1378="ANNULE"),$C1378="AOO-M"),'ENGAGEMENTS 2026'!P1379,IF($H1378="EN COURS DE PREENGAGEMENT",'ENGAGEMENTS 2026'!O1379,IF($H1378="PREENGAGE",IF($E1378="ATTRIBUE",'ENGAGEMENTS 2026'!AE1379,'ENGAGEMENTS 2026'!O1379),'ENGAGEMENTS 2026'!AE1379))))</f>
        <v/>
      </c>
      <c r="K1378" s="97" t="str">
        <f>IF(ISBLANK('ENGAGEMENTS 2026'!W1379),"",'ENGAGEMENTS 2026'!W1379)</f>
        <v/>
      </c>
      <c r="L1378" s="73" t="str">
        <f t="shared" ca="1" si="42"/>
        <v/>
      </c>
      <c r="M1378" t="str">
        <f t="shared" si="43"/>
        <v/>
      </c>
      <c r="N1378" t="str">
        <f>IF(ISBLANK('ENGAGEMENTS 2026'!C1379),"",'ENGAGEMENTS 2026'!L1379)</f>
        <v/>
      </c>
      <c r="O1378" t="str">
        <f>IF(ISBLANK('ENGAGEMENTS 2026'!C1379),"",'ENGAGEMENTS 2026'!M1379)</f>
        <v/>
      </c>
      <c r="P1378" t="str">
        <f>IF(ISBLANK('ENGAGEMENTS 2026'!C1379),"",'ENGAGEMENTS 2026'!K1379)</f>
        <v/>
      </c>
      <c r="Q1378" t="str">
        <f>IF($A1378="","",IF(OR($E1378="INFRUCTUEUX",$E1378="ANNULE"),$A1378&amp;"|"&amp;(COUNTIFS($A$2:$A1378,$A1378,$E$2:$E1378,"INFRUCTUEUX")+COUNTIFS($A$2:$A1378,$A1378,$E$2:$E1378,"ANNULE")),""))</f>
        <v/>
      </c>
    </row>
    <row r="1379" spans="1:17" x14ac:dyDescent="0.25">
      <c r="A1379" t="str">
        <f>IF(ISBLANK('ENGAGEMENTS 2026'!C1380),"",IF('ENGAGEMENTS 2026'!C1380="DTSI","DCT",'ENGAGEMENTS 2026'!C1380))</f>
        <v/>
      </c>
      <c r="B1379" t="str">
        <f>IF(ISBLANK('ENGAGEMENTS 2026'!C1380),"",'ENGAGEMENTS 2026'!D1380)</f>
        <v/>
      </c>
      <c r="C1379" t="str">
        <f>IF(ISBLANK('ENGAGEMENTS 2026'!C1380),"",'ENGAGEMENTS 2026'!E1380)</f>
        <v/>
      </c>
      <c r="D1379" t="str">
        <f>IF(ISBLANK('ENGAGEMENTS 2026'!C1380),"",'ENGAGEMENTS 2026'!G1380)</f>
        <v/>
      </c>
      <c r="E1379" t="str">
        <f>IF(ISBLANK('ENGAGEMENTS 2026'!C1380),"",'ENGAGEMENTS 2026'!I1380)</f>
        <v/>
      </c>
      <c r="F1379" t="str">
        <f>IF(ISBLANK('ENGAGEMENTS 2026'!C1380),"",'ENGAGEMENTS 2026'!J1380)</f>
        <v/>
      </c>
      <c r="G1379" t="str">
        <f>IF(ISBLANK('ENGAGEMENTS 2026'!C1380),"",'ENGAGEMENTS 2026'!M1380)</f>
        <v/>
      </c>
      <c r="H1379" t="str">
        <f>IF(ISBLANK('ENGAGEMENTS 2026'!C1380),"",'ENGAGEMENTS 2026'!AF1380)</f>
        <v/>
      </c>
      <c r="I1379" t="str">
        <f>IF(ISBLANK('ENGAGEMENTS 2026'!C1380),"",'ENGAGEMENTS 2026'!H1380)</f>
        <v/>
      </c>
      <c r="J1379" s="72" t="str">
        <f>IF(ISBLANK('ENGAGEMENTS 2026'!C1380),"",IF(AND(OR($E1379="INFRUCTUEUX",$E1379="ANNULE"),$C1379="AOO-M"),'ENGAGEMENTS 2026'!P1380,IF($H1379="EN COURS DE PREENGAGEMENT",'ENGAGEMENTS 2026'!O1380,IF($H1379="PREENGAGE",IF($E1379="ATTRIBUE",'ENGAGEMENTS 2026'!AE1380,'ENGAGEMENTS 2026'!O1380),'ENGAGEMENTS 2026'!AE1380))))</f>
        <v/>
      </c>
      <c r="K1379" s="97" t="str">
        <f>IF(ISBLANK('ENGAGEMENTS 2026'!W1380),"",'ENGAGEMENTS 2026'!W1380)</f>
        <v/>
      </c>
      <c r="L1379" s="73" t="str">
        <f t="shared" ca="1" si="42"/>
        <v/>
      </c>
      <c r="M1379" t="str">
        <f t="shared" si="43"/>
        <v/>
      </c>
      <c r="N1379" t="str">
        <f>IF(ISBLANK('ENGAGEMENTS 2026'!C1380),"",'ENGAGEMENTS 2026'!L1380)</f>
        <v/>
      </c>
      <c r="O1379" t="str">
        <f>IF(ISBLANK('ENGAGEMENTS 2026'!C1380),"",'ENGAGEMENTS 2026'!M1380)</f>
        <v/>
      </c>
      <c r="P1379" t="str">
        <f>IF(ISBLANK('ENGAGEMENTS 2026'!C1380),"",'ENGAGEMENTS 2026'!K1380)</f>
        <v/>
      </c>
      <c r="Q1379" t="str">
        <f>IF($A1379="","",IF(OR($E1379="INFRUCTUEUX",$E1379="ANNULE"),$A1379&amp;"|"&amp;(COUNTIFS($A$2:$A1379,$A1379,$E$2:$E1379,"INFRUCTUEUX")+COUNTIFS($A$2:$A1379,$A1379,$E$2:$E1379,"ANNULE")),""))</f>
        <v/>
      </c>
    </row>
    <row r="1380" spans="1:17" x14ac:dyDescent="0.25">
      <c r="A1380" t="str">
        <f>IF(ISBLANK('ENGAGEMENTS 2026'!C1381),"",IF('ENGAGEMENTS 2026'!C1381="DTSI","DCT",'ENGAGEMENTS 2026'!C1381))</f>
        <v/>
      </c>
      <c r="B1380" t="str">
        <f>IF(ISBLANK('ENGAGEMENTS 2026'!C1381),"",'ENGAGEMENTS 2026'!D1381)</f>
        <v/>
      </c>
      <c r="C1380" t="str">
        <f>IF(ISBLANK('ENGAGEMENTS 2026'!C1381),"",'ENGAGEMENTS 2026'!E1381)</f>
        <v/>
      </c>
      <c r="D1380" t="str">
        <f>IF(ISBLANK('ENGAGEMENTS 2026'!C1381),"",'ENGAGEMENTS 2026'!G1381)</f>
        <v/>
      </c>
      <c r="E1380" t="str">
        <f>IF(ISBLANK('ENGAGEMENTS 2026'!C1381),"",'ENGAGEMENTS 2026'!I1381)</f>
        <v/>
      </c>
      <c r="F1380" t="str">
        <f>IF(ISBLANK('ENGAGEMENTS 2026'!C1381),"",'ENGAGEMENTS 2026'!J1381)</f>
        <v/>
      </c>
      <c r="G1380" t="str">
        <f>IF(ISBLANK('ENGAGEMENTS 2026'!C1381),"",'ENGAGEMENTS 2026'!M1381)</f>
        <v/>
      </c>
      <c r="H1380" t="str">
        <f>IF(ISBLANK('ENGAGEMENTS 2026'!C1381),"",'ENGAGEMENTS 2026'!AF1381)</f>
        <v/>
      </c>
      <c r="I1380" t="str">
        <f>IF(ISBLANK('ENGAGEMENTS 2026'!C1381),"",'ENGAGEMENTS 2026'!H1381)</f>
        <v/>
      </c>
      <c r="J1380" s="72" t="str">
        <f>IF(ISBLANK('ENGAGEMENTS 2026'!C1381),"",IF(AND(OR($E1380="INFRUCTUEUX",$E1380="ANNULE"),$C1380="AOO-M"),'ENGAGEMENTS 2026'!P1381,IF($H1380="EN COURS DE PREENGAGEMENT",'ENGAGEMENTS 2026'!O1381,IF($H1380="PREENGAGE",IF($E1380="ATTRIBUE",'ENGAGEMENTS 2026'!AE1381,'ENGAGEMENTS 2026'!O1381),'ENGAGEMENTS 2026'!AE1381))))</f>
        <v/>
      </c>
      <c r="K1380" s="97" t="str">
        <f>IF(ISBLANK('ENGAGEMENTS 2026'!W1381),"",'ENGAGEMENTS 2026'!W1381)</f>
        <v/>
      </c>
      <c r="L1380" s="73" t="str">
        <f t="shared" ca="1" si="42"/>
        <v/>
      </c>
      <c r="M1380" t="str">
        <f t="shared" si="43"/>
        <v/>
      </c>
      <c r="N1380" t="str">
        <f>IF(ISBLANK('ENGAGEMENTS 2026'!C1381),"",'ENGAGEMENTS 2026'!L1381)</f>
        <v/>
      </c>
      <c r="O1380" t="str">
        <f>IF(ISBLANK('ENGAGEMENTS 2026'!C1381),"",'ENGAGEMENTS 2026'!M1381)</f>
        <v/>
      </c>
      <c r="P1380" t="str">
        <f>IF(ISBLANK('ENGAGEMENTS 2026'!C1381),"",'ENGAGEMENTS 2026'!K1381)</f>
        <v/>
      </c>
      <c r="Q1380" t="str">
        <f>IF($A1380="","",IF(OR($E1380="INFRUCTUEUX",$E1380="ANNULE"),$A1380&amp;"|"&amp;(COUNTIFS($A$2:$A1380,$A1380,$E$2:$E1380,"INFRUCTUEUX")+COUNTIFS($A$2:$A1380,$A1380,$E$2:$E1380,"ANNULE")),""))</f>
        <v/>
      </c>
    </row>
    <row r="1381" spans="1:17" x14ac:dyDescent="0.25">
      <c r="A1381" t="str">
        <f>IF(ISBLANK('ENGAGEMENTS 2026'!C1382),"",IF('ENGAGEMENTS 2026'!C1382="DTSI","DCT",'ENGAGEMENTS 2026'!C1382))</f>
        <v/>
      </c>
      <c r="B1381" t="str">
        <f>IF(ISBLANK('ENGAGEMENTS 2026'!C1382),"",'ENGAGEMENTS 2026'!D1382)</f>
        <v/>
      </c>
      <c r="C1381" t="str">
        <f>IF(ISBLANK('ENGAGEMENTS 2026'!C1382),"",'ENGAGEMENTS 2026'!E1382)</f>
        <v/>
      </c>
      <c r="D1381" t="str">
        <f>IF(ISBLANK('ENGAGEMENTS 2026'!C1382),"",'ENGAGEMENTS 2026'!G1382)</f>
        <v/>
      </c>
      <c r="E1381" t="str">
        <f>IF(ISBLANK('ENGAGEMENTS 2026'!C1382),"",'ENGAGEMENTS 2026'!I1382)</f>
        <v/>
      </c>
      <c r="F1381" t="str">
        <f>IF(ISBLANK('ENGAGEMENTS 2026'!C1382),"",'ENGAGEMENTS 2026'!J1382)</f>
        <v/>
      </c>
      <c r="G1381" t="str">
        <f>IF(ISBLANK('ENGAGEMENTS 2026'!C1382),"",'ENGAGEMENTS 2026'!M1382)</f>
        <v/>
      </c>
      <c r="H1381" t="str">
        <f>IF(ISBLANK('ENGAGEMENTS 2026'!C1382),"",'ENGAGEMENTS 2026'!AF1382)</f>
        <v/>
      </c>
      <c r="I1381" t="str">
        <f>IF(ISBLANK('ENGAGEMENTS 2026'!C1382),"",'ENGAGEMENTS 2026'!H1382)</f>
        <v/>
      </c>
      <c r="J1381" s="72" t="str">
        <f>IF(ISBLANK('ENGAGEMENTS 2026'!C1382),"",IF(AND(OR($E1381="INFRUCTUEUX",$E1381="ANNULE"),$C1381="AOO-M"),'ENGAGEMENTS 2026'!P1382,IF($H1381="EN COURS DE PREENGAGEMENT",'ENGAGEMENTS 2026'!O1382,IF($H1381="PREENGAGE",IF($E1381="ATTRIBUE",'ENGAGEMENTS 2026'!AE1382,'ENGAGEMENTS 2026'!O1382),'ENGAGEMENTS 2026'!AE1382))))</f>
        <v/>
      </c>
      <c r="K1381" s="97" t="str">
        <f>IF(ISBLANK('ENGAGEMENTS 2026'!W1382),"",'ENGAGEMENTS 2026'!W1382)</f>
        <v/>
      </c>
      <c r="L1381" s="73" t="str">
        <f t="shared" ca="1" si="42"/>
        <v/>
      </c>
      <c r="M1381" t="str">
        <f t="shared" si="43"/>
        <v/>
      </c>
      <c r="N1381" t="str">
        <f>IF(ISBLANK('ENGAGEMENTS 2026'!C1382),"",'ENGAGEMENTS 2026'!L1382)</f>
        <v/>
      </c>
      <c r="O1381" t="str">
        <f>IF(ISBLANK('ENGAGEMENTS 2026'!C1382),"",'ENGAGEMENTS 2026'!M1382)</f>
        <v/>
      </c>
      <c r="P1381" t="str">
        <f>IF(ISBLANK('ENGAGEMENTS 2026'!C1382),"",'ENGAGEMENTS 2026'!K1382)</f>
        <v/>
      </c>
      <c r="Q1381" t="str">
        <f>IF($A1381="","",IF(OR($E1381="INFRUCTUEUX",$E1381="ANNULE"),$A1381&amp;"|"&amp;(COUNTIFS($A$2:$A1381,$A1381,$E$2:$E1381,"INFRUCTUEUX")+COUNTIFS($A$2:$A1381,$A1381,$E$2:$E1381,"ANNULE")),""))</f>
        <v/>
      </c>
    </row>
    <row r="1382" spans="1:17" x14ac:dyDescent="0.25">
      <c r="A1382" t="str">
        <f>IF(ISBLANK('ENGAGEMENTS 2026'!C1383),"",IF('ENGAGEMENTS 2026'!C1383="DTSI","DCT",'ENGAGEMENTS 2026'!C1383))</f>
        <v/>
      </c>
      <c r="B1382" t="str">
        <f>IF(ISBLANK('ENGAGEMENTS 2026'!C1383),"",'ENGAGEMENTS 2026'!D1383)</f>
        <v/>
      </c>
      <c r="C1382" t="str">
        <f>IF(ISBLANK('ENGAGEMENTS 2026'!C1383),"",'ENGAGEMENTS 2026'!E1383)</f>
        <v/>
      </c>
      <c r="D1382" t="str">
        <f>IF(ISBLANK('ENGAGEMENTS 2026'!C1383),"",'ENGAGEMENTS 2026'!G1383)</f>
        <v/>
      </c>
      <c r="E1382" t="str">
        <f>IF(ISBLANK('ENGAGEMENTS 2026'!C1383),"",'ENGAGEMENTS 2026'!I1383)</f>
        <v/>
      </c>
      <c r="F1382" t="str">
        <f>IF(ISBLANK('ENGAGEMENTS 2026'!C1383),"",'ENGAGEMENTS 2026'!J1383)</f>
        <v/>
      </c>
      <c r="G1382" t="str">
        <f>IF(ISBLANK('ENGAGEMENTS 2026'!C1383),"",'ENGAGEMENTS 2026'!M1383)</f>
        <v/>
      </c>
      <c r="H1382" t="str">
        <f>IF(ISBLANK('ENGAGEMENTS 2026'!C1383),"",'ENGAGEMENTS 2026'!AF1383)</f>
        <v/>
      </c>
      <c r="I1382" t="str">
        <f>IF(ISBLANK('ENGAGEMENTS 2026'!C1383),"",'ENGAGEMENTS 2026'!H1383)</f>
        <v/>
      </c>
      <c r="J1382" s="72" t="str">
        <f>IF(ISBLANK('ENGAGEMENTS 2026'!C1383),"",IF(AND(OR($E1382="INFRUCTUEUX",$E1382="ANNULE"),$C1382="AOO-M"),'ENGAGEMENTS 2026'!P1383,IF($H1382="EN COURS DE PREENGAGEMENT",'ENGAGEMENTS 2026'!O1383,IF($H1382="PREENGAGE",IF($E1382="ATTRIBUE",'ENGAGEMENTS 2026'!AE1383,'ENGAGEMENTS 2026'!O1383),'ENGAGEMENTS 2026'!AE1383))))</f>
        <v/>
      </c>
      <c r="K1382" s="97" t="str">
        <f>IF(ISBLANK('ENGAGEMENTS 2026'!W1383),"",'ENGAGEMENTS 2026'!W1383)</f>
        <v/>
      </c>
      <c r="L1382" s="73" t="str">
        <f t="shared" ca="1" si="42"/>
        <v/>
      </c>
      <c r="M1382" t="str">
        <f t="shared" si="43"/>
        <v/>
      </c>
      <c r="N1382" t="str">
        <f>IF(ISBLANK('ENGAGEMENTS 2026'!C1383),"",'ENGAGEMENTS 2026'!L1383)</f>
        <v/>
      </c>
      <c r="O1382" t="str">
        <f>IF(ISBLANK('ENGAGEMENTS 2026'!C1383),"",'ENGAGEMENTS 2026'!M1383)</f>
        <v/>
      </c>
      <c r="P1382" t="str">
        <f>IF(ISBLANK('ENGAGEMENTS 2026'!C1383),"",'ENGAGEMENTS 2026'!K1383)</f>
        <v/>
      </c>
      <c r="Q1382" t="str">
        <f>IF($A1382="","",IF(OR($E1382="INFRUCTUEUX",$E1382="ANNULE"),$A1382&amp;"|"&amp;(COUNTIFS($A$2:$A1382,$A1382,$E$2:$E1382,"INFRUCTUEUX")+COUNTIFS($A$2:$A1382,$A1382,$E$2:$E1382,"ANNULE")),""))</f>
        <v/>
      </c>
    </row>
    <row r="1383" spans="1:17" x14ac:dyDescent="0.25">
      <c r="A1383" t="str">
        <f>IF(ISBLANK('ENGAGEMENTS 2026'!C1384),"",IF('ENGAGEMENTS 2026'!C1384="DTSI","DCT",'ENGAGEMENTS 2026'!C1384))</f>
        <v/>
      </c>
      <c r="B1383" t="str">
        <f>IF(ISBLANK('ENGAGEMENTS 2026'!C1384),"",'ENGAGEMENTS 2026'!D1384)</f>
        <v/>
      </c>
      <c r="C1383" t="str">
        <f>IF(ISBLANK('ENGAGEMENTS 2026'!C1384),"",'ENGAGEMENTS 2026'!E1384)</f>
        <v/>
      </c>
      <c r="D1383" t="str">
        <f>IF(ISBLANK('ENGAGEMENTS 2026'!C1384),"",'ENGAGEMENTS 2026'!G1384)</f>
        <v/>
      </c>
      <c r="E1383" t="str">
        <f>IF(ISBLANK('ENGAGEMENTS 2026'!C1384),"",'ENGAGEMENTS 2026'!I1384)</f>
        <v/>
      </c>
      <c r="F1383" t="str">
        <f>IF(ISBLANK('ENGAGEMENTS 2026'!C1384),"",'ENGAGEMENTS 2026'!J1384)</f>
        <v/>
      </c>
      <c r="G1383" t="str">
        <f>IF(ISBLANK('ENGAGEMENTS 2026'!C1384),"",'ENGAGEMENTS 2026'!M1384)</f>
        <v/>
      </c>
      <c r="H1383" t="str">
        <f>IF(ISBLANK('ENGAGEMENTS 2026'!C1384),"",'ENGAGEMENTS 2026'!AF1384)</f>
        <v/>
      </c>
      <c r="I1383" t="str">
        <f>IF(ISBLANK('ENGAGEMENTS 2026'!C1384),"",'ENGAGEMENTS 2026'!H1384)</f>
        <v/>
      </c>
      <c r="J1383" s="72" t="str">
        <f>IF(ISBLANK('ENGAGEMENTS 2026'!C1384),"",IF(AND(OR($E1383="INFRUCTUEUX",$E1383="ANNULE"),$C1383="AOO-M"),'ENGAGEMENTS 2026'!P1384,IF($H1383="EN COURS DE PREENGAGEMENT",'ENGAGEMENTS 2026'!O1384,IF($H1383="PREENGAGE",IF($E1383="ATTRIBUE",'ENGAGEMENTS 2026'!AE1384,'ENGAGEMENTS 2026'!O1384),'ENGAGEMENTS 2026'!AE1384))))</f>
        <v/>
      </c>
      <c r="K1383" s="97" t="str">
        <f>IF(ISBLANK('ENGAGEMENTS 2026'!W1384),"",'ENGAGEMENTS 2026'!W1384)</f>
        <v/>
      </c>
      <c r="L1383" s="73" t="str">
        <f t="shared" ca="1" si="42"/>
        <v/>
      </c>
      <c r="M1383" t="str">
        <f t="shared" si="43"/>
        <v/>
      </c>
      <c r="N1383" t="str">
        <f>IF(ISBLANK('ENGAGEMENTS 2026'!C1384),"",'ENGAGEMENTS 2026'!L1384)</f>
        <v/>
      </c>
      <c r="O1383" t="str">
        <f>IF(ISBLANK('ENGAGEMENTS 2026'!C1384),"",'ENGAGEMENTS 2026'!M1384)</f>
        <v/>
      </c>
      <c r="P1383" t="str">
        <f>IF(ISBLANK('ENGAGEMENTS 2026'!C1384),"",'ENGAGEMENTS 2026'!K1384)</f>
        <v/>
      </c>
      <c r="Q1383" t="str">
        <f>IF($A1383="","",IF(OR($E1383="INFRUCTUEUX",$E1383="ANNULE"),$A1383&amp;"|"&amp;(COUNTIFS($A$2:$A1383,$A1383,$E$2:$E1383,"INFRUCTUEUX")+COUNTIFS($A$2:$A1383,$A1383,$E$2:$E1383,"ANNULE")),""))</f>
        <v/>
      </c>
    </row>
    <row r="1384" spans="1:17" x14ac:dyDescent="0.25">
      <c r="A1384" t="str">
        <f>IF(ISBLANK('ENGAGEMENTS 2026'!C1385),"",IF('ENGAGEMENTS 2026'!C1385="DTSI","DCT",'ENGAGEMENTS 2026'!C1385))</f>
        <v/>
      </c>
      <c r="B1384" t="str">
        <f>IF(ISBLANK('ENGAGEMENTS 2026'!C1385),"",'ENGAGEMENTS 2026'!D1385)</f>
        <v/>
      </c>
      <c r="C1384" t="str">
        <f>IF(ISBLANK('ENGAGEMENTS 2026'!C1385),"",'ENGAGEMENTS 2026'!E1385)</f>
        <v/>
      </c>
      <c r="D1384" t="str">
        <f>IF(ISBLANK('ENGAGEMENTS 2026'!C1385),"",'ENGAGEMENTS 2026'!G1385)</f>
        <v/>
      </c>
      <c r="E1384" t="str">
        <f>IF(ISBLANK('ENGAGEMENTS 2026'!C1385),"",'ENGAGEMENTS 2026'!I1385)</f>
        <v/>
      </c>
      <c r="F1384" t="str">
        <f>IF(ISBLANK('ENGAGEMENTS 2026'!C1385),"",'ENGAGEMENTS 2026'!J1385)</f>
        <v/>
      </c>
      <c r="G1384" t="str">
        <f>IF(ISBLANK('ENGAGEMENTS 2026'!C1385),"",'ENGAGEMENTS 2026'!M1385)</f>
        <v/>
      </c>
      <c r="H1384" t="str">
        <f>IF(ISBLANK('ENGAGEMENTS 2026'!C1385),"",'ENGAGEMENTS 2026'!AF1385)</f>
        <v/>
      </c>
      <c r="I1384" t="str">
        <f>IF(ISBLANK('ENGAGEMENTS 2026'!C1385),"",'ENGAGEMENTS 2026'!H1385)</f>
        <v/>
      </c>
      <c r="J1384" s="72" t="str">
        <f>IF(ISBLANK('ENGAGEMENTS 2026'!C1385),"",IF(AND(OR($E1384="INFRUCTUEUX",$E1384="ANNULE"),$C1384="AOO-M"),'ENGAGEMENTS 2026'!P1385,IF($H1384="EN COURS DE PREENGAGEMENT",'ENGAGEMENTS 2026'!O1385,IF($H1384="PREENGAGE",IF($E1384="ATTRIBUE",'ENGAGEMENTS 2026'!AE1385,'ENGAGEMENTS 2026'!O1385),'ENGAGEMENTS 2026'!AE1385))))</f>
        <v/>
      </c>
      <c r="K1384" s="97" t="str">
        <f>IF(ISBLANK('ENGAGEMENTS 2026'!W1385),"",'ENGAGEMENTS 2026'!W1385)</f>
        <v/>
      </c>
      <c r="L1384" s="73" t="str">
        <f t="shared" ca="1" si="42"/>
        <v/>
      </c>
      <c r="M1384" t="str">
        <f t="shared" si="43"/>
        <v/>
      </c>
      <c r="N1384" t="str">
        <f>IF(ISBLANK('ENGAGEMENTS 2026'!C1385),"",'ENGAGEMENTS 2026'!L1385)</f>
        <v/>
      </c>
      <c r="O1384" t="str">
        <f>IF(ISBLANK('ENGAGEMENTS 2026'!C1385),"",'ENGAGEMENTS 2026'!M1385)</f>
        <v/>
      </c>
      <c r="P1384" t="str">
        <f>IF(ISBLANK('ENGAGEMENTS 2026'!C1385),"",'ENGAGEMENTS 2026'!K1385)</f>
        <v/>
      </c>
      <c r="Q1384" t="str">
        <f>IF($A1384="","",IF(OR($E1384="INFRUCTUEUX",$E1384="ANNULE"),$A1384&amp;"|"&amp;(COUNTIFS($A$2:$A1384,$A1384,$E$2:$E1384,"INFRUCTUEUX")+COUNTIFS($A$2:$A1384,$A1384,$E$2:$E1384,"ANNULE")),""))</f>
        <v/>
      </c>
    </row>
    <row r="1385" spans="1:17" x14ac:dyDescent="0.25">
      <c r="A1385" t="str">
        <f>IF(ISBLANK('ENGAGEMENTS 2026'!C1386),"",IF('ENGAGEMENTS 2026'!C1386="DTSI","DCT",'ENGAGEMENTS 2026'!C1386))</f>
        <v/>
      </c>
      <c r="B1385" t="str">
        <f>IF(ISBLANK('ENGAGEMENTS 2026'!C1386),"",'ENGAGEMENTS 2026'!D1386)</f>
        <v/>
      </c>
      <c r="C1385" t="str">
        <f>IF(ISBLANK('ENGAGEMENTS 2026'!C1386),"",'ENGAGEMENTS 2026'!E1386)</f>
        <v/>
      </c>
      <c r="D1385" t="str">
        <f>IF(ISBLANK('ENGAGEMENTS 2026'!C1386),"",'ENGAGEMENTS 2026'!G1386)</f>
        <v/>
      </c>
      <c r="E1385" t="str">
        <f>IF(ISBLANK('ENGAGEMENTS 2026'!C1386),"",'ENGAGEMENTS 2026'!I1386)</f>
        <v/>
      </c>
      <c r="F1385" t="str">
        <f>IF(ISBLANK('ENGAGEMENTS 2026'!C1386),"",'ENGAGEMENTS 2026'!J1386)</f>
        <v/>
      </c>
      <c r="G1385" t="str">
        <f>IF(ISBLANK('ENGAGEMENTS 2026'!C1386),"",'ENGAGEMENTS 2026'!M1386)</f>
        <v/>
      </c>
      <c r="H1385" t="str">
        <f>IF(ISBLANK('ENGAGEMENTS 2026'!C1386),"",'ENGAGEMENTS 2026'!AF1386)</f>
        <v/>
      </c>
      <c r="I1385" t="str">
        <f>IF(ISBLANK('ENGAGEMENTS 2026'!C1386),"",'ENGAGEMENTS 2026'!H1386)</f>
        <v/>
      </c>
      <c r="J1385" s="72" t="str">
        <f>IF(ISBLANK('ENGAGEMENTS 2026'!C1386),"",IF(AND(OR($E1385="INFRUCTUEUX",$E1385="ANNULE"),$C1385="AOO-M"),'ENGAGEMENTS 2026'!P1386,IF($H1385="EN COURS DE PREENGAGEMENT",'ENGAGEMENTS 2026'!O1386,IF($H1385="PREENGAGE",IF($E1385="ATTRIBUE",'ENGAGEMENTS 2026'!AE1386,'ENGAGEMENTS 2026'!O1386),'ENGAGEMENTS 2026'!AE1386))))</f>
        <v/>
      </c>
      <c r="K1385" s="97" t="str">
        <f>IF(ISBLANK('ENGAGEMENTS 2026'!W1386),"",'ENGAGEMENTS 2026'!W1386)</f>
        <v/>
      </c>
      <c r="L1385" s="73" t="str">
        <f t="shared" ca="1" si="42"/>
        <v/>
      </c>
      <c r="M1385" t="str">
        <f t="shared" si="43"/>
        <v/>
      </c>
      <c r="N1385" t="str">
        <f>IF(ISBLANK('ENGAGEMENTS 2026'!C1386),"",'ENGAGEMENTS 2026'!L1386)</f>
        <v/>
      </c>
      <c r="O1385" t="str">
        <f>IF(ISBLANK('ENGAGEMENTS 2026'!C1386),"",'ENGAGEMENTS 2026'!M1386)</f>
        <v/>
      </c>
      <c r="P1385" t="str">
        <f>IF(ISBLANK('ENGAGEMENTS 2026'!C1386),"",'ENGAGEMENTS 2026'!K1386)</f>
        <v/>
      </c>
      <c r="Q1385" t="str">
        <f>IF($A1385="","",IF(OR($E1385="INFRUCTUEUX",$E1385="ANNULE"),$A1385&amp;"|"&amp;(COUNTIFS($A$2:$A1385,$A1385,$E$2:$E1385,"INFRUCTUEUX")+COUNTIFS($A$2:$A1385,$A1385,$E$2:$E1385,"ANNULE")),""))</f>
        <v/>
      </c>
    </row>
    <row r="1386" spans="1:17" x14ac:dyDescent="0.25">
      <c r="A1386" t="str">
        <f>IF(ISBLANK('ENGAGEMENTS 2026'!C1387),"",IF('ENGAGEMENTS 2026'!C1387="DTSI","DCT",'ENGAGEMENTS 2026'!C1387))</f>
        <v/>
      </c>
      <c r="B1386" t="str">
        <f>IF(ISBLANK('ENGAGEMENTS 2026'!C1387),"",'ENGAGEMENTS 2026'!D1387)</f>
        <v/>
      </c>
      <c r="C1386" t="str">
        <f>IF(ISBLANK('ENGAGEMENTS 2026'!C1387),"",'ENGAGEMENTS 2026'!E1387)</f>
        <v/>
      </c>
      <c r="D1386" t="str">
        <f>IF(ISBLANK('ENGAGEMENTS 2026'!C1387),"",'ENGAGEMENTS 2026'!G1387)</f>
        <v/>
      </c>
      <c r="E1386" t="str">
        <f>IF(ISBLANK('ENGAGEMENTS 2026'!C1387),"",'ENGAGEMENTS 2026'!I1387)</f>
        <v/>
      </c>
      <c r="F1386" t="str">
        <f>IF(ISBLANK('ENGAGEMENTS 2026'!C1387),"",'ENGAGEMENTS 2026'!J1387)</f>
        <v/>
      </c>
      <c r="G1386" t="str">
        <f>IF(ISBLANK('ENGAGEMENTS 2026'!C1387),"",'ENGAGEMENTS 2026'!M1387)</f>
        <v/>
      </c>
      <c r="H1386" t="str">
        <f>IF(ISBLANK('ENGAGEMENTS 2026'!C1387),"",'ENGAGEMENTS 2026'!AF1387)</f>
        <v/>
      </c>
      <c r="I1386" t="str">
        <f>IF(ISBLANK('ENGAGEMENTS 2026'!C1387),"",'ENGAGEMENTS 2026'!H1387)</f>
        <v/>
      </c>
      <c r="J1386" s="72" t="str">
        <f>IF(ISBLANK('ENGAGEMENTS 2026'!C1387),"",IF(AND(OR($E1386="INFRUCTUEUX",$E1386="ANNULE"),$C1386="AOO-M"),'ENGAGEMENTS 2026'!P1387,IF($H1386="EN COURS DE PREENGAGEMENT",'ENGAGEMENTS 2026'!O1387,IF($H1386="PREENGAGE",IF($E1386="ATTRIBUE",'ENGAGEMENTS 2026'!AE1387,'ENGAGEMENTS 2026'!O1387),'ENGAGEMENTS 2026'!AE1387))))</f>
        <v/>
      </c>
      <c r="K1386" s="97" t="str">
        <f>IF(ISBLANK('ENGAGEMENTS 2026'!W1387),"",'ENGAGEMENTS 2026'!W1387)</f>
        <v/>
      </c>
      <c r="L1386" s="73" t="str">
        <f t="shared" ca="1" si="42"/>
        <v/>
      </c>
      <c r="M1386" t="str">
        <f t="shared" si="43"/>
        <v/>
      </c>
      <c r="N1386" t="str">
        <f>IF(ISBLANK('ENGAGEMENTS 2026'!C1387),"",'ENGAGEMENTS 2026'!L1387)</f>
        <v/>
      </c>
      <c r="O1386" t="str">
        <f>IF(ISBLANK('ENGAGEMENTS 2026'!C1387),"",'ENGAGEMENTS 2026'!M1387)</f>
        <v/>
      </c>
      <c r="P1386" t="str">
        <f>IF(ISBLANK('ENGAGEMENTS 2026'!C1387),"",'ENGAGEMENTS 2026'!K1387)</f>
        <v/>
      </c>
      <c r="Q1386" t="str">
        <f>IF($A1386="","",IF(OR($E1386="INFRUCTUEUX",$E1386="ANNULE"),$A1386&amp;"|"&amp;(COUNTIFS($A$2:$A1386,$A1386,$E$2:$E1386,"INFRUCTUEUX")+COUNTIFS($A$2:$A1386,$A1386,$E$2:$E1386,"ANNULE")),""))</f>
        <v/>
      </c>
    </row>
    <row r="1387" spans="1:17" x14ac:dyDescent="0.25">
      <c r="A1387" t="str">
        <f>IF(ISBLANK('ENGAGEMENTS 2026'!C1388),"",IF('ENGAGEMENTS 2026'!C1388="DTSI","DCT",'ENGAGEMENTS 2026'!C1388))</f>
        <v/>
      </c>
      <c r="B1387" t="str">
        <f>IF(ISBLANK('ENGAGEMENTS 2026'!C1388),"",'ENGAGEMENTS 2026'!D1388)</f>
        <v/>
      </c>
      <c r="C1387" t="str">
        <f>IF(ISBLANK('ENGAGEMENTS 2026'!C1388),"",'ENGAGEMENTS 2026'!E1388)</f>
        <v/>
      </c>
      <c r="D1387" t="str">
        <f>IF(ISBLANK('ENGAGEMENTS 2026'!C1388),"",'ENGAGEMENTS 2026'!G1388)</f>
        <v/>
      </c>
      <c r="E1387" t="str">
        <f>IF(ISBLANK('ENGAGEMENTS 2026'!C1388),"",'ENGAGEMENTS 2026'!I1388)</f>
        <v/>
      </c>
      <c r="F1387" t="str">
        <f>IF(ISBLANK('ENGAGEMENTS 2026'!C1388),"",'ENGAGEMENTS 2026'!J1388)</f>
        <v/>
      </c>
      <c r="G1387" t="str">
        <f>IF(ISBLANK('ENGAGEMENTS 2026'!C1388),"",'ENGAGEMENTS 2026'!M1388)</f>
        <v/>
      </c>
      <c r="H1387" t="str">
        <f>IF(ISBLANK('ENGAGEMENTS 2026'!C1388),"",'ENGAGEMENTS 2026'!AF1388)</f>
        <v/>
      </c>
      <c r="I1387" t="str">
        <f>IF(ISBLANK('ENGAGEMENTS 2026'!C1388),"",'ENGAGEMENTS 2026'!H1388)</f>
        <v/>
      </c>
      <c r="J1387" s="72" t="str">
        <f>IF(ISBLANK('ENGAGEMENTS 2026'!C1388),"",IF(AND(OR($E1387="INFRUCTUEUX",$E1387="ANNULE"),$C1387="AOO-M"),'ENGAGEMENTS 2026'!P1388,IF($H1387="EN COURS DE PREENGAGEMENT",'ENGAGEMENTS 2026'!O1388,IF($H1387="PREENGAGE",IF($E1387="ATTRIBUE",'ENGAGEMENTS 2026'!AE1388,'ENGAGEMENTS 2026'!O1388),'ENGAGEMENTS 2026'!AE1388))))</f>
        <v/>
      </c>
      <c r="K1387" s="97" t="str">
        <f>IF(ISBLANK('ENGAGEMENTS 2026'!W1388),"",'ENGAGEMENTS 2026'!W1388)</f>
        <v/>
      </c>
      <c r="L1387" s="73" t="str">
        <f t="shared" ca="1" si="42"/>
        <v/>
      </c>
      <c r="M1387" t="str">
        <f t="shared" si="43"/>
        <v/>
      </c>
      <c r="N1387" t="str">
        <f>IF(ISBLANK('ENGAGEMENTS 2026'!C1388),"",'ENGAGEMENTS 2026'!L1388)</f>
        <v/>
      </c>
      <c r="O1387" t="str">
        <f>IF(ISBLANK('ENGAGEMENTS 2026'!C1388),"",'ENGAGEMENTS 2026'!M1388)</f>
        <v/>
      </c>
      <c r="P1387" t="str">
        <f>IF(ISBLANK('ENGAGEMENTS 2026'!C1388),"",'ENGAGEMENTS 2026'!K1388)</f>
        <v/>
      </c>
      <c r="Q1387" t="str">
        <f>IF($A1387="","",IF(OR($E1387="INFRUCTUEUX",$E1387="ANNULE"),$A1387&amp;"|"&amp;(COUNTIFS($A$2:$A1387,$A1387,$E$2:$E1387,"INFRUCTUEUX")+COUNTIFS($A$2:$A1387,$A1387,$E$2:$E1387,"ANNULE")),""))</f>
        <v/>
      </c>
    </row>
    <row r="1388" spans="1:17" x14ac:dyDescent="0.25">
      <c r="A1388" t="str">
        <f>IF(ISBLANK('ENGAGEMENTS 2026'!C1389),"",IF('ENGAGEMENTS 2026'!C1389="DTSI","DCT",'ENGAGEMENTS 2026'!C1389))</f>
        <v/>
      </c>
      <c r="B1388" t="str">
        <f>IF(ISBLANK('ENGAGEMENTS 2026'!C1389),"",'ENGAGEMENTS 2026'!D1389)</f>
        <v/>
      </c>
      <c r="C1388" t="str">
        <f>IF(ISBLANK('ENGAGEMENTS 2026'!C1389),"",'ENGAGEMENTS 2026'!E1389)</f>
        <v/>
      </c>
      <c r="D1388" t="str">
        <f>IF(ISBLANK('ENGAGEMENTS 2026'!C1389),"",'ENGAGEMENTS 2026'!G1389)</f>
        <v/>
      </c>
      <c r="E1388" t="str">
        <f>IF(ISBLANK('ENGAGEMENTS 2026'!C1389),"",'ENGAGEMENTS 2026'!I1389)</f>
        <v/>
      </c>
      <c r="F1388" t="str">
        <f>IF(ISBLANK('ENGAGEMENTS 2026'!C1389),"",'ENGAGEMENTS 2026'!J1389)</f>
        <v/>
      </c>
      <c r="G1388" t="str">
        <f>IF(ISBLANK('ENGAGEMENTS 2026'!C1389),"",'ENGAGEMENTS 2026'!M1389)</f>
        <v/>
      </c>
      <c r="H1388" t="str">
        <f>IF(ISBLANK('ENGAGEMENTS 2026'!C1389),"",'ENGAGEMENTS 2026'!AF1389)</f>
        <v/>
      </c>
      <c r="I1388" t="str">
        <f>IF(ISBLANK('ENGAGEMENTS 2026'!C1389),"",'ENGAGEMENTS 2026'!H1389)</f>
        <v/>
      </c>
      <c r="J1388" s="72" t="str">
        <f>IF(ISBLANK('ENGAGEMENTS 2026'!C1389),"",IF(AND(OR($E1388="INFRUCTUEUX",$E1388="ANNULE"),$C1388="AOO-M"),'ENGAGEMENTS 2026'!P1389,IF($H1388="EN COURS DE PREENGAGEMENT",'ENGAGEMENTS 2026'!O1389,IF($H1388="PREENGAGE",IF($E1388="ATTRIBUE",'ENGAGEMENTS 2026'!AE1389,'ENGAGEMENTS 2026'!O1389),'ENGAGEMENTS 2026'!AE1389))))</f>
        <v/>
      </c>
      <c r="K1388" s="97" t="str">
        <f>IF(ISBLANK('ENGAGEMENTS 2026'!W1389),"",'ENGAGEMENTS 2026'!W1389)</f>
        <v/>
      </c>
      <c r="L1388" s="73" t="str">
        <f t="shared" ca="1" si="42"/>
        <v/>
      </c>
      <c r="M1388" t="str">
        <f t="shared" si="43"/>
        <v/>
      </c>
      <c r="N1388" t="str">
        <f>IF(ISBLANK('ENGAGEMENTS 2026'!C1389),"",'ENGAGEMENTS 2026'!L1389)</f>
        <v/>
      </c>
      <c r="O1388" t="str">
        <f>IF(ISBLANK('ENGAGEMENTS 2026'!C1389),"",'ENGAGEMENTS 2026'!M1389)</f>
        <v/>
      </c>
      <c r="P1388" t="str">
        <f>IF(ISBLANK('ENGAGEMENTS 2026'!C1389),"",'ENGAGEMENTS 2026'!K1389)</f>
        <v/>
      </c>
      <c r="Q1388" t="str">
        <f>IF($A1388="","",IF(OR($E1388="INFRUCTUEUX",$E1388="ANNULE"),$A1388&amp;"|"&amp;(COUNTIFS($A$2:$A1388,$A1388,$E$2:$E1388,"INFRUCTUEUX")+COUNTIFS($A$2:$A1388,$A1388,$E$2:$E1388,"ANNULE")),""))</f>
        <v/>
      </c>
    </row>
    <row r="1389" spans="1:17" x14ac:dyDescent="0.25">
      <c r="A1389" t="str">
        <f>IF(ISBLANK('ENGAGEMENTS 2026'!C1390),"",IF('ENGAGEMENTS 2026'!C1390="DTSI","DCT",'ENGAGEMENTS 2026'!C1390))</f>
        <v/>
      </c>
      <c r="B1389" t="str">
        <f>IF(ISBLANK('ENGAGEMENTS 2026'!C1390),"",'ENGAGEMENTS 2026'!D1390)</f>
        <v/>
      </c>
      <c r="C1389" t="str">
        <f>IF(ISBLANK('ENGAGEMENTS 2026'!C1390),"",'ENGAGEMENTS 2026'!E1390)</f>
        <v/>
      </c>
      <c r="D1389" t="str">
        <f>IF(ISBLANK('ENGAGEMENTS 2026'!C1390),"",'ENGAGEMENTS 2026'!G1390)</f>
        <v/>
      </c>
      <c r="E1389" t="str">
        <f>IF(ISBLANK('ENGAGEMENTS 2026'!C1390),"",'ENGAGEMENTS 2026'!I1390)</f>
        <v/>
      </c>
      <c r="F1389" t="str">
        <f>IF(ISBLANK('ENGAGEMENTS 2026'!C1390),"",'ENGAGEMENTS 2026'!J1390)</f>
        <v/>
      </c>
      <c r="G1389" t="str">
        <f>IF(ISBLANK('ENGAGEMENTS 2026'!C1390),"",'ENGAGEMENTS 2026'!M1390)</f>
        <v/>
      </c>
      <c r="H1389" t="str">
        <f>IF(ISBLANK('ENGAGEMENTS 2026'!C1390),"",'ENGAGEMENTS 2026'!AF1390)</f>
        <v/>
      </c>
      <c r="I1389" t="str">
        <f>IF(ISBLANK('ENGAGEMENTS 2026'!C1390),"",'ENGAGEMENTS 2026'!H1390)</f>
        <v/>
      </c>
      <c r="J1389" s="72" t="str">
        <f>IF(ISBLANK('ENGAGEMENTS 2026'!C1390),"",IF(AND(OR($E1389="INFRUCTUEUX",$E1389="ANNULE"),$C1389="AOO-M"),'ENGAGEMENTS 2026'!P1390,IF($H1389="EN COURS DE PREENGAGEMENT",'ENGAGEMENTS 2026'!O1390,IF($H1389="PREENGAGE",IF($E1389="ATTRIBUE",'ENGAGEMENTS 2026'!AE1390,'ENGAGEMENTS 2026'!O1390),'ENGAGEMENTS 2026'!AE1390))))</f>
        <v/>
      </c>
      <c r="K1389" s="97" t="str">
        <f>IF(ISBLANK('ENGAGEMENTS 2026'!W1390),"",'ENGAGEMENTS 2026'!W1390)</f>
        <v/>
      </c>
      <c r="L1389" s="73" t="str">
        <f t="shared" ca="1" si="42"/>
        <v/>
      </c>
      <c r="M1389" t="str">
        <f t="shared" si="43"/>
        <v/>
      </c>
      <c r="N1389" t="str">
        <f>IF(ISBLANK('ENGAGEMENTS 2026'!C1390),"",'ENGAGEMENTS 2026'!L1390)</f>
        <v/>
      </c>
      <c r="O1389" t="str">
        <f>IF(ISBLANK('ENGAGEMENTS 2026'!C1390),"",'ENGAGEMENTS 2026'!M1390)</f>
        <v/>
      </c>
      <c r="P1389" t="str">
        <f>IF(ISBLANK('ENGAGEMENTS 2026'!C1390),"",'ENGAGEMENTS 2026'!K1390)</f>
        <v/>
      </c>
      <c r="Q1389" t="str">
        <f>IF($A1389="","",IF(OR($E1389="INFRUCTUEUX",$E1389="ANNULE"),$A1389&amp;"|"&amp;(COUNTIFS($A$2:$A1389,$A1389,$E$2:$E1389,"INFRUCTUEUX")+COUNTIFS($A$2:$A1389,$A1389,$E$2:$E1389,"ANNULE")),""))</f>
        <v/>
      </c>
    </row>
    <row r="1390" spans="1:17" x14ac:dyDescent="0.25">
      <c r="A1390" t="str">
        <f>IF(ISBLANK('ENGAGEMENTS 2026'!C1391),"",IF('ENGAGEMENTS 2026'!C1391="DTSI","DCT",'ENGAGEMENTS 2026'!C1391))</f>
        <v/>
      </c>
      <c r="B1390" t="str">
        <f>IF(ISBLANK('ENGAGEMENTS 2026'!C1391),"",'ENGAGEMENTS 2026'!D1391)</f>
        <v/>
      </c>
      <c r="C1390" t="str">
        <f>IF(ISBLANK('ENGAGEMENTS 2026'!C1391),"",'ENGAGEMENTS 2026'!E1391)</f>
        <v/>
      </c>
      <c r="D1390" t="str">
        <f>IF(ISBLANK('ENGAGEMENTS 2026'!C1391),"",'ENGAGEMENTS 2026'!G1391)</f>
        <v/>
      </c>
      <c r="E1390" t="str">
        <f>IF(ISBLANK('ENGAGEMENTS 2026'!C1391),"",'ENGAGEMENTS 2026'!I1391)</f>
        <v/>
      </c>
      <c r="F1390" t="str">
        <f>IF(ISBLANK('ENGAGEMENTS 2026'!C1391),"",'ENGAGEMENTS 2026'!J1391)</f>
        <v/>
      </c>
      <c r="G1390" t="str">
        <f>IF(ISBLANK('ENGAGEMENTS 2026'!C1391),"",'ENGAGEMENTS 2026'!M1391)</f>
        <v/>
      </c>
      <c r="H1390" t="str">
        <f>IF(ISBLANK('ENGAGEMENTS 2026'!C1391),"",'ENGAGEMENTS 2026'!AF1391)</f>
        <v/>
      </c>
      <c r="I1390" t="str">
        <f>IF(ISBLANK('ENGAGEMENTS 2026'!C1391),"",'ENGAGEMENTS 2026'!H1391)</f>
        <v/>
      </c>
      <c r="J1390" s="72" t="str">
        <f>IF(ISBLANK('ENGAGEMENTS 2026'!C1391),"",IF(AND(OR($E1390="INFRUCTUEUX",$E1390="ANNULE"),$C1390="AOO-M"),'ENGAGEMENTS 2026'!P1391,IF($H1390="EN COURS DE PREENGAGEMENT",'ENGAGEMENTS 2026'!O1391,IF($H1390="PREENGAGE",IF($E1390="ATTRIBUE",'ENGAGEMENTS 2026'!AE1391,'ENGAGEMENTS 2026'!O1391),'ENGAGEMENTS 2026'!AE1391))))</f>
        <v/>
      </c>
      <c r="K1390" s="97" t="str">
        <f>IF(ISBLANK('ENGAGEMENTS 2026'!W1391),"",'ENGAGEMENTS 2026'!W1391)</f>
        <v/>
      </c>
      <c r="L1390" s="73" t="str">
        <f t="shared" ca="1" si="42"/>
        <v/>
      </c>
      <c r="M1390" t="str">
        <f t="shared" si="43"/>
        <v/>
      </c>
      <c r="N1390" t="str">
        <f>IF(ISBLANK('ENGAGEMENTS 2026'!C1391),"",'ENGAGEMENTS 2026'!L1391)</f>
        <v/>
      </c>
      <c r="O1390" t="str">
        <f>IF(ISBLANK('ENGAGEMENTS 2026'!C1391),"",'ENGAGEMENTS 2026'!M1391)</f>
        <v/>
      </c>
      <c r="P1390" t="str">
        <f>IF(ISBLANK('ENGAGEMENTS 2026'!C1391),"",'ENGAGEMENTS 2026'!K1391)</f>
        <v/>
      </c>
      <c r="Q1390" t="str">
        <f>IF($A1390="","",IF(OR($E1390="INFRUCTUEUX",$E1390="ANNULE"),$A1390&amp;"|"&amp;(COUNTIFS($A$2:$A1390,$A1390,$E$2:$E1390,"INFRUCTUEUX")+COUNTIFS($A$2:$A1390,$A1390,$E$2:$E1390,"ANNULE")),""))</f>
        <v/>
      </c>
    </row>
    <row r="1391" spans="1:17" x14ac:dyDescent="0.25">
      <c r="A1391" t="str">
        <f>IF(ISBLANK('ENGAGEMENTS 2026'!C1392),"",IF('ENGAGEMENTS 2026'!C1392="DTSI","DCT",'ENGAGEMENTS 2026'!C1392))</f>
        <v/>
      </c>
      <c r="B1391" t="str">
        <f>IF(ISBLANK('ENGAGEMENTS 2026'!C1392),"",'ENGAGEMENTS 2026'!D1392)</f>
        <v/>
      </c>
      <c r="C1391" t="str">
        <f>IF(ISBLANK('ENGAGEMENTS 2026'!C1392),"",'ENGAGEMENTS 2026'!E1392)</f>
        <v/>
      </c>
      <c r="D1391" t="str">
        <f>IF(ISBLANK('ENGAGEMENTS 2026'!C1392),"",'ENGAGEMENTS 2026'!G1392)</f>
        <v/>
      </c>
      <c r="E1391" t="str">
        <f>IF(ISBLANK('ENGAGEMENTS 2026'!C1392),"",'ENGAGEMENTS 2026'!I1392)</f>
        <v/>
      </c>
      <c r="F1391" t="str">
        <f>IF(ISBLANK('ENGAGEMENTS 2026'!C1392),"",'ENGAGEMENTS 2026'!J1392)</f>
        <v/>
      </c>
      <c r="G1391" t="str">
        <f>IF(ISBLANK('ENGAGEMENTS 2026'!C1392),"",'ENGAGEMENTS 2026'!M1392)</f>
        <v/>
      </c>
      <c r="H1391" t="str">
        <f>IF(ISBLANK('ENGAGEMENTS 2026'!C1392),"",'ENGAGEMENTS 2026'!AF1392)</f>
        <v/>
      </c>
      <c r="I1391" t="str">
        <f>IF(ISBLANK('ENGAGEMENTS 2026'!C1392),"",'ENGAGEMENTS 2026'!H1392)</f>
        <v/>
      </c>
      <c r="J1391" s="72" t="str">
        <f>IF(ISBLANK('ENGAGEMENTS 2026'!C1392),"",IF(AND(OR($E1391="INFRUCTUEUX",$E1391="ANNULE"),$C1391="AOO-M"),'ENGAGEMENTS 2026'!P1392,IF($H1391="EN COURS DE PREENGAGEMENT",'ENGAGEMENTS 2026'!O1392,IF($H1391="PREENGAGE",IF($E1391="ATTRIBUE",'ENGAGEMENTS 2026'!AE1392,'ENGAGEMENTS 2026'!O1392),'ENGAGEMENTS 2026'!AE1392))))</f>
        <v/>
      </c>
      <c r="K1391" s="97" t="str">
        <f>IF(ISBLANK('ENGAGEMENTS 2026'!W1392),"",'ENGAGEMENTS 2026'!W1392)</f>
        <v/>
      </c>
      <c r="L1391" s="73" t="str">
        <f t="shared" ca="1" si="42"/>
        <v/>
      </c>
      <c r="M1391" t="str">
        <f t="shared" si="43"/>
        <v/>
      </c>
      <c r="N1391" t="str">
        <f>IF(ISBLANK('ENGAGEMENTS 2026'!C1392),"",'ENGAGEMENTS 2026'!L1392)</f>
        <v/>
      </c>
      <c r="O1391" t="str">
        <f>IF(ISBLANK('ENGAGEMENTS 2026'!C1392),"",'ENGAGEMENTS 2026'!M1392)</f>
        <v/>
      </c>
      <c r="P1391" t="str">
        <f>IF(ISBLANK('ENGAGEMENTS 2026'!C1392),"",'ENGAGEMENTS 2026'!K1392)</f>
        <v/>
      </c>
      <c r="Q1391" t="str">
        <f>IF($A1391="","",IF(OR($E1391="INFRUCTUEUX",$E1391="ANNULE"),$A1391&amp;"|"&amp;(COUNTIFS($A$2:$A1391,$A1391,$E$2:$E1391,"INFRUCTUEUX")+COUNTIFS($A$2:$A1391,$A1391,$E$2:$E1391,"ANNULE")),""))</f>
        <v/>
      </c>
    </row>
    <row r="1392" spans="1:17" x14ac:dyDescent="0.25">
      <c r="A1392" t="str">
        <f>IF(ISBLANK('ENGAGEMENTS 2026'!C1393),"",IF('ENGAGEMENTS 2026'!C1393="DTSI","DCT",'ENGAGEMENTS 2026'!C1393))</f>
        <v/>
      </c>
      <c r="B1392" t="str">
        <f>IF(ISBLANK('ENGAGEMENTS 2026'!C1393),"",'ENGAGEMENTS 2026'!D1393)</f>
        <v/>
      </c>
      <c r="C1392" t="str">
        <f>IF(ISBLANK('ENGAGEMENTS 2026'!C1393),"",'ENGAGEMENTS 2026'!E1393)</f>
        <v/>
      </c>
      <c r="D1392" t="str">
        <f>IF(ISBLANK('ENGAGEMENTS 2026'!C1393),"",'ENGAGEMENTS 2026'!G1393)</f>
        <v/>
      </c>
      <c r="E1392" t="str">
        <f>IF(ISBLANK('ENGAGEMENTS 2026'!C1393),"",'ENGAGEMENTS 2026'!I1393)</f>
        <v/>
      </c>
      <c r="F1392" t="str">
        <f>IF(ISBLANK('ENGAGEMENTS 2026'!C1393),"",'ENGAGEMENTS 2026'!J1393)</f>
        <v/>
      </c>
      <c r="G1392" t="str">
        <f>IF(ISBLANK('ENGAGEMENTS 2026'!C1393),"",'ENGAGEMENTS 2026'!M1393)</f>
        <v/>
      </c>
      <c r="H1392" t="str">
        <f>IF(ISBLANK('ENGAGEMENTS 2026'!C1393),"",'ENGAGEMENTS 2026'!AF1393)</f>
        <v/>
      </c>
      <c r="I1392" t="str">
        <f>IF(ISBLANK('ENGAGEMENTS 2026'!C1393),"",'ENGAGEMENTS 2026'!H1393)</f>
        <v/>
      </c>
      <c r="J1392" s="72" t="str">
        <f>IF(ISBLANK('ENGAGEMENTS 2026'!C1393),"",IF(AND(OR($E1392="INFRUCTUEUX",$E1392="ANNULE"),$C1392="AOO-M"),'ENGAGEMENTS 2026'!P1393,IF($H1392="EN COURS DE PREENGAGEMENT",'ENGAGEMENTS 2026'!O1393,IF($H1392="PREENGAGE",IF($E1392="ATTRIBUE",'ENGAGEMENTS 2026'!AE1393,'ENGAGEMENTS 2026'!O1393),'ENGAGEMENTS 2026'!AE1393))))</f>
        <v/>
      </c>
      <c r="K1392" s="97" t="str">
        <f>IF(ISBLANK('ENGAGEMENTS 2026'!W1393),"",'ENGAGEMENTS 2026'!W1393)</f>
        <v/>
      </c>
      <c r="L1392" s="73" t="str">
        <f t="shared" ca="1" si="42"/>
        <v/>
      </c>
      <c r="M1392" t="str">
        <f t="shared" si="43"/>
        <v/>
      </c>
      <c r="N1392" t="str">
        <f>IF(ISBLANK('ENGAGEMENTS 2026'!C1393),"",'ENGAGEMENTS 2026'!L1393)</f>
        <v/>
      </c>
      <c r="O1392" t="str">
        <f>IF(ISBLANK('ENGAGEMENTS 2026'!C1393),"",'ENGAGEMENTS 2026'!M1393)</f>
        <v/>
      </c>
      <c r="P1392" t="str">
        <f>IF(ISBLANK('ENGAGEMENTS 2026'!C1393),"",'ENGAGEMENTS 2026'!K1393)</f>
        <v/>
      </c>
      <c r="Q1392" t="str">
        <f>IF($A1392="","",IF(OR($E1392="INFRUCTUEUX",$E1392="ANNULE"),$A1392&amp;"|"&amp;(COUNTIFS($A$2:$A1392,$A1392,$E$2:$E1392,"INFRUCTUEUX")+COUNTIFS($A$2:$A1392,$A1392,$E$2:$E1392,"ANNULE")),""))</f>
        <v/>
      </c>
    </row>
    <row r="1393" spans="1:17" x14ac:dyDescent="0.25">
      <c r="A1393" t="str">
        <f>IF(ISBLANK('ENGAGEMENTS 2026'!C1394),"",IF('ENGAGEMENTS 2026'!C1394="DTSI","DCT",'ENGAGEMENTS 2026'!C1394))</f>
        <v/>
      </c>
      <c r="B1393" t="str">
        <f>IF(ISBLANK('ENGAGEMENTS 2026'!C1394),"",'ENGAGEMENTS 2026'!D1394)</f>
        <v/>
      </c>
      <c r="C1393" t="str">
        <f>IF(ISBLANK('ENGAGEMENTS 2026'!C1394),"",'ENGAGEMENTS 2026'!E1394)</f>
        <v/>
      </c>
      <c r="D1393" t="str">
        <f>IF(ISBLANK('ENGAGEMENTS 2026'!C1394),"",'ENGAGEMENTS 2026'!G1394)</f>
        <v/>
      </c>
      <c r="E1393" t="str">
        <f>IF(ISBLANK('ENGAGEMENTS 2026'!C1394),"",'ENGAGEMENTS 2026'!I1394)</f>
        <v/>
      </c>
      <c r="F1393" t="str">
        <f>IF(ISBLANK('ENGAGEMENTS 2026'!C1394),"",'ENGAGEMENTS 2026'!J1394)</f>
        <v/>
      </c>
      <c r="G1393" t="str">
        <f>IF(ISBLANK('ENGAGEMENTS 2026'!C1394),"",'ENGAGEMENTS 2026'!M1394)</f>
        <v/>
      </c>
      <c r="H1393" t="str">
        <f>IF(ISBLANK('ENGAGEMENTS 2026'!C1394),"",'ENGAGEMENTS 2026'!AF1394)</f>
        <v/>
      </c>
      <c r="I1393" t="str">
        <f>IF(ISBLANK('ENGAGEMENTS 2026'!C1394),"",'ENGAGEMENTS 2026'!H1394)</f>
        <v/>
      </c>
      <c r="J1393" s="72" t="str">
        <f>IF(ISBLANK('ENGAGEMENTS 2026'!C1394),"",IF(AND(OR($E1393="INFRUCTUEUX",$E1393="ANNULE"),$C1393="AOO-M"),'ENGAGEMENTS 2026'!P1394,IF($H1393="EN COURS DE PREENGAGEMENT",'ENGAGEMENTS 2026'!O1394,IF($H1393="PREENGAGE",IF($E1393="ATTRIBUE",'ENGAGEMENTS 2026'!AE1394,'ENGAGEMENTS 2026'!O1394),'ENGAGEMENTS 2026'!AE1394))))</f>
        <v/>
      </c>
      <c r="K1393" s="97" t="str">
        <f>IF(ISBLANK('ENGAGEMENTS 2026'!W1394),"",'ENGAGEMENTS 2026'!W1394)</f>
        <v/>
      </c>
      <c r="L1393" s="73" t="str">
        <f t="shared" ca="1" si="42"/>
        <v/>
      </c>
      <c r="M1393" t="str">
        <f t="shared" si="43"/>
        <v/>
      </c>
      <c r="N1393" t="str">
        <f>IF(ISBLANK('ENGAGEMENTS 2026'!C1394),"",'ENGAGEMENTS 2026'!L1394)</f>
        <v/>
      </c>
      <c r="O1393" t="str">
        <f>IF(ISBLANK('ENGAGEMENTS 2026'!C1394),"",'ENGAGEMENTS 2026'!M1394)</f>
        <v/>
      </c>
      <c r="P1393" t="str">
        <f>IF(ISBLANK('ENGAGEMENTS 2026'!C1394),"",'ENGAGEMENTS 2026'!K1394)</f>
        <v/>
      </c>
      <c r="Q1393" t="str">
        <f>IF($A1393="","",IF(OR($E1393="INFRUCTUEUX",$E1393="ANNULE"),$A1393&amp;"|"&amp;(COUNTIFS($A$2:$A1393,$A1393,$E$2:$E1393,"INFRUCTUEUX")+COUNTIFS($A$2:$A1393,$A1393,$E$2:$E1393,"ANNULE")),""))</f>
        <v/>
      </c>
    </row>
    <row r="1394" spans="1:17" x14ac:dyDescent="0.25">
      <c r="A1394" t="str">
        <f>IF(ISBLANK('ENGAGEMENTS 2026'!C1395),"",IF('ENGAGEMENTS 2026'!C1395="DTSI","DCT",'ENGAGEMENTS 2026'!C1395))</f>
        <v/>
      </c>
      <c r="B1394" t="str">
        <f>IF(ISBLANK('ENGAGEMENTS 2026'!C1395),"",'ENGAGEMENTS 2026'!D1395)</f>
        <v/>
      </c>
      <c r="C1394" t="str">
        <f>IF(ISBLANK('ENGAGEMENTS 2026'!C1395),"",'ENGAGEMENTS 2026'!E1395)</f>
        <v/>
      </c>
      <c r="D1394" t="str">
        <f>IF(ISBLANK('ENGAGEMENTS 2026'!C1395),"",'ENGAGEMENTS 2026'!G1395)</f>
        <v/>
      </c>
      <c r="E1394" t="str">
        <f>IF(ISBLANK('ENGAGEMENTS 2026'!C1395),"",'ENGAGEMENTS 2026'!I1395)</f>
        <v/>
      </c>
      <c r="F1394" t="str">
        <f>IF(ISBLANK('ENGAGEMENTS 2026'!C1395),"",'ENGAGEMENTS 2026'!J1395)</f>
        <v/>
      </c>
      <c r="G1394" t="str">
        <f>IF(ISBLANK('ENGAGEMENTS 2026'!C1395),"",'ENGAGEMENTS 2026'!M1395)</f>
        <v/>
      </c>
      <c r="H1394" t="str">
        <f>IF(ISBLANK('ENGAGEMENTS 2026'!C1395),"",'ENGAGEMENTS 2026'!AF1395)</f>
        <v/>
      </c>
      <c r="I1394" t="str">
        <f>IF(ISBLANK('ENGAGEMENTS 2026'!C1395),"",'ENGAGEMENTS 2026'!H1395)</f>
        <v/>
      </c>
      <c r="J1394" s="72" t="str">
        <f>IF(ISBLANK('ENGAGEMENTS 2026'!C1395),"",IF(AND(OR($E1394="INFRUCTUEUX",$E1394="ANNULE"),$C1394="AOO-M"),'ENGAGEMENTS 2026'!P1395,IF($H1394="EN COURS DE PREENGAGEMENT",'ENGAGEMENTS 2026'!O1395,IF($H1394="PREENGAGE",IF($E1394="ATTRIBUE",'ENGAGEMENTS 2026'!AE1395,'ENGAGEMENTS 2026'!O1395),'ENGAGEMENTS 2026'!AE1395))))</f>
        <v/>
      </c>
      <c r="K1394" s="97" t="str">
        <f>IF(ISBLANK('ENGAGEMENTS 2026'!W1395),"",'ENGAGEMENTS 2026'!W1395)</f>
        <v/>
      </c>
      <c r="L1394" s="73" t="str">
        <f t="shared" ca="1" si="42"/>
        <v/>
      </c>
      <c r="M1394" t="str">
        <f t="shared" si="43"/>
        <v/>
      </c>
      <c r="N1394" t="str">
        <f>IF(ISBLANK('ENGAGEMENTS 2026'!C1395),"",'ENGAGEMENTS 2026'!L1395)</f>
        <v/>
      </c>
      <c r="O1394" t="str">
        <f>IF(ISBLANK('ENGAGEMENTS 2026'!C1395),"",'ENGAGEMENTS 2026'!M1395)</f>
        <v/>
      </c>
      <c r="P1394" t="str">
        <f>IF(ISBLANK('ENGAGEMENTS 2026'!C1395),"",'ENGAGEMENTS 2026'!K1395)</f>
        <v/>
      </c>
      <c r="Q1394" t="str">
        <f>IF($A1394="","",IF(OR($E1394="INFRUCTUEUX",$E1394="ANNULE"),$A1394&amp;"|"&amp;(COUNTIFS($A$2:$A1394,$A1394,$E$2:$E1394,"INFRUCTUEUX")+COUNTIFS($A$2:$A1394,$A1394,$E$2:$E1394,"ANNULE")),""))</f>
        <v/>
      </c>
    </row>
    <row r="1395" spans="1:17" x14ac:dyDescent="0.25">
      <c r="A1395" t="str">
        <f>IF(ISBLANK('ENGAGEMENTS 2026'!C1396),"",IF('ENGAGEMENTS 2026'!C1396="DTSI","DCT",'ENGAGEMENTS 2026'!C1396))</f>
        <v/>
      </c>
      <c r="B1395" t="str">
        <f>IF(ISBLANK('ENGAGEMENTS 2026'!C1396),"",'ENGAGEMENTS 2026'!D1396)</f>
        <v/>
      </c>
      <c r="C1395" t="str">
        <f>IF(ISBLANK('ENGAGEMENTS 2026'!C1396),"",'ENGAGEMENTS 2026'!E1396)</f>
        <v/>
      </c>
      <c r="D1395" t="str">
        <f>IF(ISBLANK('ENGAGEMENTS 2026'!C1396),"",'ENGAGEMENTS 2026'!G1396)</f>
        <v/>
      </c>
      <c r="E1395" t="str">
        <f>IF(ISBLANK('ENGAGEMENTS 2026'!C1396),"",'ENGAGEMENTS 2026'!I1396)</f>
        <v/>
      </c>
      <c r="F1395" t="str">
        <f>IF(ISBLANK('ENGAGEMENTS 2026'!C1396),"",'ENGAGEMENTS 2026'!J1396)</f>
        <v/>
      </c>
      <c r="G1395" t="str">
        <f>IF(ISBLANK('ENGAGEMENTS 2026'!C1396),"",'ENGAGEMENTS 2026'!M1396)</f>
        <v/>
      </c>
      <c r="H1395" t="str">
        <f>IF(ISBLANK('ENGAGEMENTS 2026'!C1396),"",'ENGAGEMENTS 2026'!AF1396)</f>
        <v/>
      </c>
      <c r="I1395" t="str">
        <f>IF(ISBLANK('ENGAGEMENTS 2026'!C1396),"",'ENGAGEMENTS 2026'!H1396)</f>
        <v/>
      </c>
      <c r="J1395" s="72" t="str">
        <f>IF(ISBLANK('ENGAGEMENTS 2026'!C1396),"",IF(AND(OR($E1395="INFRUCTUEUX",$E1395="ANNULE"),$C1395="AOO-M"),'ENGAGEMENTS 2026'!P1396,IF($H1395="EN COURS DE PREENGAGEMENT",'ENGAGEMENTS 2026'!O1396,IF($H1395="PREENGAGE",IF($E1395="ATTRIBUE",'ENGAGEMENTS 2026'!AE1396,'ENGAGEMENTS 2026'!O1396),'ENGAGEMENTS 2026'!AE1396))))</f>
        <v/>
      </c>
      <c r="K1395" s="97" t="str">
        <f>IF(ISBLANK('ENGAGEMENTS 2026'!W1396),"",'ENGAGEMENTS 2026'!W1396)</f>
        <v/>
      </c>
      <c r="L1395" s="73" t="str">
        <f t="shared" ca="1" si="42"/>
        <v/>
      </c>
      <c r="M1395" t="str">
        <f t="shared" si="43"/>
        <v/>
      </c>
      <c r="N1395" t="str">
        <f>IF(ISBLANK('ENGAGEMENTS 2026'!C1396),"",'ENGAGEMENTS 2026'!L1396)</f>
        <v/>
      </c>
      <c r="O1395" t="str">
        <f>IF(ISBLANK('ENGAGEMENTS 2026'!C1396),"",'ENGAGEMENTS 2026'!M1396)</f>
        <v/>
      </c>
      <c r="P1395" t="str">
        <f>IF(ISBLANK('ENGAGEMENTS 2026'!C1396),"",'ENGAGEMENTS 2026'!K1396)</f>
        <v/>
      </c>
      <c r="Q1395" t="str">
        <f>IF($A1395="","",IF(OR($E1395="INFRUCTUEUX",$E1395="ANNULE"),$A1395&amp;"|"&amp;(COUNTIFS($A$2:$A1395,$A1395,$E$2:$E1395,"INFRUCTUEUX")+COUNTIFS($A$2:$A1395,$A1395,$E$2:$E1395,"ANNULE")),""))</f>
        <v/>
      </c>
    </row>
    <row r="1396" spans="1:17" x14ac:dyDescent="0.25">
      <c r="A1396" t="str">
        <f>IF(ISBLANK('ENGAGEMENTS 2026'!C1397),"",IF('ENGAGEMENTS 2026'!C1397="DTSI","DCT",'ENGAGEMENTS 2026'!C1397))</f>
        <v/>
      </c>
      <c r="B1396" t="str">
        <f>IF(ISBLANK('ENGAGEMENTS 2026'!C1397),"",'ENGAGEMENTS 2026'!D1397)</f>
        <v/>
      </c>
      <c r="C1396" t="str">
        <f>IF(ISBLANK('ENGAGEMENTS 2026'!C1397),"",'ENGAGEMENTS 2026'!E1397)</f>
        <v/>
      </c>
      <c r="D1396" t="str">
        <f>IF(ISBLANK('ENGAGEMENTS 2026'!C1397),"",'ENGAGEMENTS 2026'!G1397)</f>
        <v/>
      </c>
      <c r="E1396" t="str">
        <f>IF(ISBLANK('ENGAGEMENTS 2026'!C1397),"",'ENGAGEMENTS 2026'!I1397)</f>
        <v/>
      </c>
      <c r="F1396" t="str">
        <f>IF(ISBLANK('ENGAGEMENTS 2026'!C1397),"",'ENGAGEMENTS 2026'!J1397)</f>
        <v/>
      </c>
      <c r="G1396" t="str">
        <f>IF(ISBLANK('ENGAGEMENTS 2026'!C1397),"",'ENGAGEMENTS 2026'!M1397)</f>
        <v/>
      </c>
      <c r="H1396" t="str">
        <f>IF(ISBLANK('ENGAGEMENTS 2026'!C1397),"",'ENGAGEMENTS 2026'!AF1397)</f>
        <v/>
      </c>
      <c r="I1396" t="str">
        <f>IF(ISBLANK('ENGAGEMENTS 2026'!C1397),"",'ENGAGEMENTS 2026'!H1397)</f>
        <v/>
      </c>
      <c r="J1396" s="72" t="str">
        <f>IF(ISBLANK('ENGAGEMENTS 2026'!C1397),"",IF(AND(OR($E1396="INFRUCTUEUX",$E1396="ANNULE"),$C1396="AOO-M"),'ENGAGEMENTS 2026'!P1397,IF($H1396="EN COURS DE PREENGAGEMENT",'ENGAGEMENTS 2026'!O1397,IF($H1396="PREENGAGE",IF($E1396="ATTRIBUE",'ENGAGEMENTS 2026'!AE1397,'ENGAGEMENTS 2026'!O1397),'ENGAGEMENTS 2026'!AE1397))))</f>
        <v/>
      </c>
      <c r="K1396" s="97" t="str">
        <f>IF(ISBLANK('ENGAGEMENTS 2026'!W1397),"",'ENGAGEMENTS 2026'!W1397)</f>
        <v/>
      </c>
      <c r="L1396" s="73" t="str">
        <f t="shared" ca="1" si="42"/>
        <v/>
      </c>
      <c r="M1396" t="str">
        <f t="shared" si="43"/>
        <v/>
      </c>
      <c r="N1396" t="str">
        <f>IF(ISBLANK('ENGAGEMENTS 2026'!C1397),"",'ENGAGEMENTS 2026'!L1397)</f>
        <v/>
      </c>
      <c r="O1396" t="str">
        <f>IF(ISBLANK('ENGAGEMENTS 2026'!C1397),"",'ENGAGEMENTS 2026'!M1397)</f>
        <v/>
      </c>
      <c r="P1396" t="str">
        <f>IF(ISBLANK('ENGAGEMENTS 2026'!C1397),"",'ENGAGEMENTS 2026'!K1397)</f>
        <v/>
      </c>
      <c r="Q1396" t="str">
        <f>IF($A1396="","",IF(OR($E1396="INFRUCTUEUX",$E1396="ANNULE"),$A1396&amp;"|"&amp;(COUNTIFS($A$2:$A1396,$A1396,$E$2:$E1396,"INFRUCTUEUX")+COUNTIFS($A$2:$A1396,$A1396,$E$2:$E1396,"ANNULE")),""))</f>
        <v/>
      </c>
    </row>
    <row r="1397" spans="1:17" x14ac:dyDescent="0.25">
      <c r="A1397" t="str">
        <f>IF(ISBLANK('ENGAGEMENTS 2026'!C1398),"",IF('ENGAGEMENTS 2026'!C1398="DTSI","DCT",'ENGAGEMENTS 2026'!C1398))</f>
        <v/>
      </c>
      <c r="B1397" t="str">
        <f>IF(ISBLANK('ENGAGEMENTS 2026'!C1398),"",'ENGAGEMENTS 2026'!D1398)</f>
        <v/>
      </c>
      <c r="C1397" t="str">
        <f>IF(ISBLANK('ENGAGEMENTS 2026'!C1398),"",'ENGAGEMENTS 2026'!E1398)</f>
        <v/>
      </c>
      <c r="D1397" t="str">
        <f>IF(ISBLANK('ENGAGEMENTS 2026'!C1398),"",'ENGAGEMENTS 2026'!G1398)</f>
        <v/>
      </c>
      <c r="E1397" t="str">
        <f>IF(ISBLANK('ENGAGEMENTS 2026'!C1398),"",'ENGAGEMENTS 2026'!I1398)</f>
        <v/>
      </c>
      <c r="F1397" t="str">
        <f>IF(ISBLANK('ENGAGEMENTS 2026'!C1398),"",'ENGAGEMENTS 2026'!J1398)</f>
        <v/>
      </c>
      <c r="G1397" t="str">
        <f>IF(ISBLANK('ENGAGEMENTS 2026'!C1398),"",'ENGAGEMENTS 2026'!M1398)</f>
        <v/>
      </c>
      <c r="H1397" t="str">
        <f>IF(ISBLANK('ENGAGEMENTS 2026'!C1398),"",'ENGAGEMENTS 2026'!AF1398)</f>
        <v/>
      </c>
      <c r="I1397" t="str">
        <f>IF(ISBLANK('ENGAGEMENTS 2026'!C1398),"",'ENGAGEMENTS 2026'!H1398)</f>
        <v/>
      </c>
      <c r="J1397" s="72" t="str">
        <f>IF(ISBLANK('ENGAGEMENTS 2026'!C1398),"",IF(AND(OR($E1397="INFRUCTUEUX",$E1397="ANNULE"),$C1397="AOO-M"),'ENGAGEMENTS 2026'!P1398,IF($H1397="EN COURS DE PREENGAGEMENT",'ENGAGEMENTS 2026'!O1398,IF($H1397="PREENGAGE",IF($E1397="ATTRIBUE",'ENGAGEMENTS 2026'!AE1398,'ENGAGEMENTS 2026'!O1398),'ENGAGEMENTS 2026'!AE1398))))</f>
        <v/>
      </c>
      <c r="K1397" s="97" t="str">
        <f>IF(ISBLANK('ENGAGEMENTS 2026'!W1398),"",'ENGAGEMENTS 2026'!W1398)</f>
        <v/>
      </c>
      <c r="L1397" s="73" t="str">
        <f t="shared" ca="1" si="42"/>
        <v/>
      </c>
      <c r="M1397" t="str">
        <f t="shared" si="43"/>
        <v/>
      </c>
      <c r="N1397" t="str">
        <f>IF(ISBLANK('ENGAGEMENTS 2026'!C1398),"",'ENGAGEMENTS 2026'!L1398)</f>
        <v/>
      </c>
      <c r="O1397" t="str">
        <f>IF(ISBLANK('ENGAGEMENTS 2026'!C1398),"",'ENGAGEMENTS 2026'!M1398)</f>
        <v/>
      </c>
      <c r="P1397" t="str">
        <f>IF(ISBLANK('ENGAGEMENTS 2026'!C1398),"",'ENGAGEMENTS 2026'!K1398)</f>
        <v/>
      </c>
      <c r="Q1397" t="str">
        <f>IF($A1397="","",IF(OR($E1397="INFRUCTUEUX",$E1397="ANNULE"),$A1397&amp;"|"&amp;(COUNTIFS($A$2:$A1397,$A1397,$E$2:$E1397,"INFRUCTUEUX")+COUNTIFS($A$2:$A1397,$A1397,$E$2:$E1397,"ANNULE")),""))</f>
        <v/>
      </c>
    </row>
    <row r="1398" spans="1:17" x14ac:dyDescent="0.25">
      <c r="A1398" t="str">
        <f>IF(ISBLANK('ENGAGEMENTS 2026'!C1399),"",IF('ENGAGEMENTS 2026'!C1399="DTSI","DCT",'ENGAGEMENTS 2026'!C1399))</f>
        <v/>
      </c>
      <c r="B1398" t="str">
        <f>IF(ISBLANK('ENGAGEMENTS 2026'!C1399),"",'ENGAGEMENTS 2026'!D1399)</f>
        <v/>
      </c>
      <c r="C1398" t="str">
        <f>IF(ISBLANK('ENGAGEMENTS 2026'!C1399),"",'ENGAGEMENTS 2026'!E1399)</f>
        <v/>
      </c>
      <c r="D1398" t="str">
        <f>IF(ISBLANK('ENGAGEMENTS 2026'!C1399),"",'ENGAGEMENTS 2026'!G1399)</f>
        <v/>
      </c>
      <c r="E1398" t="str">
        <f>IF(ISBLANK('ENGAGEMENTS 2026'!C1399),"",'ENGAGEMENTS 2026'!I1399)</f>
        <v/>
      </c>
      <c r="F1398" t="str">
        <f>IF(ISBLANK('ENGAGEMENTS 2026'!C1399),"",'ENGAGEMENTS 2026'!J1399)</f>
        <v/>
      </c>
      <c r="G1398" t="str">
        <f>IF(ISBLANK('ENGAGEMENTS 2026'!C1399),"",'ENGAGEMENTS 2026'!M1399)</f>
        <v/>
      </c>
      <c r="H1398" t="str">
        <f>IF(ISBLANK('ENGAGEMENTS 2026'!C1399),"",'ENGAGEMENTS 2026'!AF1399)</f>
        <v/>
      </c>
      <c r="I1398" t="str">
        <f>IF(ISBLANK('ENGAGEMENTS 2026'!C1399),"",'ENGAGEMENTS 2026'!H1399)</f>
        <v/>
      </c>
      <c r="J1398" s="72" t="str">
        <f>IF(ISBLANK('ENGAGEMENTS 2026'!C1399),"",IF(AND(OR($E1398="INFRUCTUEUX",$E1398="ANNULE"),$C1398="AOO-M"),'ENGAGEMENTS 2026'!P1399,IF($H1398="EN COURS DE PREENGAGEMENT",'ENGAGEMENTS 2026'!O1399,IF($H1398="PREENGAGE",IF($E1398="ATTRIBUE",'ENGAGEMENTS 2026'!AE1399,'ENGAGEMENTS 2026'!O1399),'ENGAGEMENTS 2026'!AE1399))))</f>
        <v/>
      </c>
      <c r="K1398" s="97" t="str">
        <f>IF(ISBLANK('ENGAGEMENTS 2026'!W1399),"",'ENGAGEMENTS 2026'!W1399)</f>
        <v/>
      </c>
      <c r="L1398" s="73" t="str">
        <f t="shared" ca="1" si="42"/>
        <v/>
      </c>
      <c r="M1398" t="str">
        <f t="shared" si="43"/>
        <v/>
      </c>
      <c r="N1398" t="str">
        <f>IF(ISBLANK('ENGAGEMENTS 2026'!C1399),"",'ENGAGEMENTS 2026'!L1399)</f>
        <v/>
      </c>
      <c r="O1398" t="str">
        <f>IF(ISBLANK('ENGAGEMENTS 2026'!C1399),"",'ENGAGEMENTS 2026'!M1399)</f>
        <v/>
      </c>
      <c r="P1398" t="str">
        <f>IF(ISBLANK('ENGAGEMENTS 2026'!C1399),"",'ENGAGEMENTS 2026'!K1399)</f>
        <v/>
      </c>
      <c r="Q1398" t="str">
        <f>IF($A1398="","",IF(OR($E1398="INFRUCTUEUX",$E1398="ANNULE"),$A1398&amp;"|"&amp;(COUNTIFS($A$2:$A1398,$A1398,$E$2:$E1398,"INFRUCTUEUX")+COUNTIFS($A$2:$A1398,$A1398,$E$2:$E1398,"ANNULE")),""))</f>
        <v/>
      </c>
    </row>
    <row r="1399" spans="1:17" x14ac:dyDescent="0.25">
      <c r="A1399" t="str">
        <f>IF(ISBLANK('ENGAGEMENTS 2026'!C1400),"",IF('ENGAGEMENTS 2026'!C1400="DTSI","DCT",'ENGAGEMENTS 2026'!C1400))</f>
        <v/>
      </c>
      <c r="B1399" t="str">
        <f>IF(ISBLANK('ENGAGEMENTS 2026'!C1400),"",'ENGAGEMENTS 2026'!D1400)</f>
        <v/>
      </c>
      <c r="C1399" t="str">
        <f>IF(ISBLANK('ENGAGEMENTS 2026'!C1400),"",'ENGAGEMENTS 2026'!E1400)</f>
        <v/>
      </c>
      <c r="D1399" t="str">
        <f>IF(ISBLANK('ENGAGEMENTS 2026'!C1400),"",'ENGAGEMENTS 2026'!G1400)</f>
        <v/>
      </c>
      <c r="E1399" t="str">
        <f>IF(ISBLANK('ENGAGEMENTS 2026'!C1400),"",'ENGAGEMENTS 2026'!I1400)</f>
        <v/>
      </c>
      <c r="F1399" t="str">
        <f>IF(ISBLANK('ENGAGEMENTS 2026'!C1400),"",'ENGAGEMENTS 2026'!J1400)</f>
        <v/>
      </c>
      <c r="G1399" t="str">
        <f>IF(ISBLANK('ENGAGEMENTS 2026'!C1400),"",'ENGAGEMENTS 2026'!M1400)</f>
        <v/>
      </c>
      <c r="H1399" t="str">
        <f>IF(ISBLANK('ENGAGEMENTS 2026'!C1400),"",'ENGAGEMENTS 2026'!AF1400)</f>
        <v/>
      </c>
      <c r="I1399" t="str">
        <f>IF(ISBLANK('ENGAGEMENTS 2026'!C1400),"",'ENGAGEMENTS 2026'!H1400)</f>
        <v/>
      </c>
      <c r="J1399" s="72" t="str">
        <f>IF(ISBLANK('ENGAGEMENTS 2026'!C1400),"",IF(AND(OR($E1399="INFRUCTUEUX",$E1399="ANNULE"),$C1399="AOO-M"),'ENGAGEMENTS 2026'!P1400,IF($H1399="EN COURS DE PREENGAGEMENT",'ENGAGEMENTS 2026'!O1400,IF($H1399="PREENGAGE",IF($E1399="ATTRIBUE",'ENGAGEMENTS 2026'!AE1400,'ENGAGEMENTS 2026'!O1400),'ENGAGEMENTS 2026'!AE1400))))</f>
        <v/>
      </c>
      <c r="K1399" s="97" t="str">
        <f>IF(ISBLANK('ENGAGEMENTS 2026'!W1400),"",'ENGAGEMENTS 2026'!W1400)</f>
        <v/>
      </c>
      <c r="L1399" s="73" t="str">
        <f t="shared" ca="1" si="42"/>
        <v/>
      </c>
      <c r="M1399" t="str">
        <f t="shared" si="43"/>
        <v/>
      </c>
      <c r="N1399" t="str">
        <f>IF(ISBLANK('ENGAGEMENTS 2026'!C1400),"",'ENGAGEMENTS 2026'!L1400)</f>
        <v/>
      </c>
      <c r="O1399" t="str">
        <f>IF(ISBLANK('ENGAGEMENTS 2026'!C1400),"",'ENGAGEMENTS 2026'!M1400)</f>
        <v/>
      </c>
      <c r="P1399" t="str">
        <f>IF(ISBLANK('ENGAGEMENTS 2026'!C1400),"",'ENGAGEMENTS 2026'!K1400)</f>
        <v/>
      </c>
      <c r="Q1399" t="str">
        <f>IF($A1399="","",IF(OR($E1399="INFRUCTUEUX",$E1399="ANNULE"),$A1399&amp;"|"&amp;(COUNTIFS($A$2:$A1399,$A1399,$E$2:$E1399,"INFRUCTUEUX")+COUNTIFS($A$2:$A1399,$A1399,$E$2:$E1399,"ANNULE")),""))</f>
        <v/>
      </c>
    </row>
    <row r="1400" spans="1:17" x14ac:dyDescent="0.25">
      <c r="A1400" t="str">
        <f>IF(ISBLANK('ENGAGEMENTS 2026'!C1401),"",IF('ENGAGEMENTS 2026'!C1401="DTSI","DCT",'ENGAGEMENTS 2026'!C1401))</f>
        <v/>
      </c>
      <c r="B1400" t="str">
        <f>IF(ISBLANK('ENGAGEMENTS 2026'!C1401),"",'ENGAGEMENTS 2026'!D1401)</f>
        <v/>
      </c>
      <c r="C1400" t="str">
        <f>IF(ISBLANK('ENGAGEMENTS 2026'!C1401),"",'ENGAGEMENTS 2026'!E1401)</f>
        <v/>
      </c>
      <c r="D1400" t="str">
        <f>IF(ISBLANK('ENGAGEMENTS 2026'!C1401),"",'ENGAGEMENTS 2026'!G1401)</f>
        <v/>
      </c>
      <c r="E1400" t="str">
        <f>IF(ISBLANK('ENGAGEMENTS 2026'!C1401),"",'ENGAGEMENTS 2026'!I1401)</f>
        <v/>
      </c>
      <c r="F1400" t="str">
        <f>IF(ISBLANK('ENGAGEMENTS 2026'!C1401),"",'ENGAGEMENTS 2026'!J1401)</f>
        <v/>
      </c>
      <c r="G1400" t="str">
        <f>IF(ISBLANK('ENGAGEMENTS 2026'!C1401),"",'ENGAGEMENTS 2026'!M1401)</f>
        <v/>
      </c>
      <c r="H1400" t="str">
        <f>IF(ISBLANK('ENGAGEMENTS 2026'!C1401),"",'ENGAGEMENTS 2026'!AF1401)</f>
        <v/>
      </c>
      <c r="I1400" t="str">
        <f>IF(ISBLANK('ENGAGEMENTS 2026'!C1401),"",'ENGAGEMENTS 2026'!H1401)</f>
        <v/>
      </c>
      <c r="J1400" s="72" t="str">
        <f>IF(ISBLANK('ENGAGEMENTS 2026'!C1401),"",IF(AND(OR($E1400="INFRUCTUEUX",$E1400="ANNULE"),$C1400="AOO-M"),'ENGAGEMENTS 2026'!P1401,IF($H1400="EN COURS DE PREENGAGEMENT",'ENGAGEMENTS 2026'!O1401,IF($H1400="PREENGAGE",IF($E1400="ATTRIBUE",'ENGAGEMENTS 2026'!AE1401,'ENGAGEMENTS 2026'!O1401),'ENGAGEMENTS 2026'!AE1401))))</f>
        <v/>
      </c>
      <c r="K1400" s="97" t="str">
        <f>IF(ISBLANK('ENGAGEMENTS 2026'!W1401),"",'ENGAGEMENTS 2026'!W1401)</f>
        <v/>
      </c>
      <c r="L1400" s="73" t="str">
        <f t="shared" ca="1" si="42"/>
        <v/>
      </c>
      <c r="M1400" t="str">
        <f t="shared" si="43"/>
        <v/>
      </c>
      <c r="N1400" t="str">
        <f>IF(ISBLANK('ENGAGEMENTS 2026'!C1401),"",'ENGAGEMENTS 2026'!L1401)</f>
        <v/>
      </c>
      <c r="O1400" t="str">
        <f>IF(ISBLANK('ENGAGEMENTS 2026'!C1401),"",'ENGAGEMENTS 2026'!M1401)</f>
        <v/>
      </c>
      <c r="P1400" t="str">
        <f>IF(ISBLANK('ENGAGEMENTS 2026'!C1401),"",'ENGAGEMENTS 2026'!K1401)</f>
        <v/>
      </c>
      <c r="Q1400" t="str">
        <f>IF($A1400="","",IF(OR($E1400="INFRUCTUEUX",$E1400="ANNULE"),$A1400&amp;"|"&amp;(COUNTIFS($A$2:$A1400,$A1400,$E$2:$E1400,"INFRUCTUEUX")+COUNTIFS($A$2:$A1400,$A1400,$E$2:$E1400,"ANNULE")),""))</f>
        <v/>
      </c>
    </row>
    <row r="1401" spans="1:17" x14ac:dyDescent="0.25">
      <c r="A1401" t="str">
        <f>IF(ISBLANK('ENGAGEMENTS 2026'!C1402),"",IF('ENGAGEMENTS 2026'!C1402="DTSI","DCT",'ENGAGEMENTS 2026'!C1402))</f>
        <v/>
      </c>
      <c r="B1401" t="str">
        <f>IF(ISBLANK('ENGAGEMENTS 2026'!C1402),"",'ENGAGEMENTS 2026'!D1402)</f>
        <v/>
      </c>
      <c r="C1401" t="str">
        <f>IF(ISBLANK('ENGAGEMENTS 2026'!C1402),"",'ENGAGEMENTS 2026'!E1402)</f>
        <v/>
      </c>
      <c r="D1401" t="str">
        <f>IF(ISBLANK('ENGAGEMENTS 2026'!C1402),"",'ENGAGEMENTS 2026'!G1402)</f>
        <v/>
      </c>
      <c r="E1401" t="str">
        <f>IF(ISBLANK('ENGAGEMENTS 2026'!C1402),"",'ENGAGEMENTS 2026'!I1402)</f>
        <v/>
      </c>
      <c r="F1401" t="str">
        <f>IF(ISBLANK('ENGAGEMENTS 2026'!C1402),"",'ENGAGEMENTS 2026'!J1402)</f>
        <v/>
      </c>
      <c r="G1401" t="str">
        <f>IF(ISBLANK('ENGAGEMENTS 2026'!C1402),"",'ENGAGEMENTS 2026'!M1402)</f>
        <v/>
      </c>
      <c r="H1401" t="str">
        <f>IF(ISBLANK('ENGAGEMENTS 2026'!C1402),"",'ENGAGEMENTS 2026'!AF1402)</f>
        <v/>
      </c>
      <c r="I1401" t="str">
        <f>IF(ISBLANK('ENGAGEMENTS 2026'!C1402),"",'ENGAGEMENTS 2026'!H1402)</f>
        <v/>
      </c>
      <c r="J1401" s="72" t="str">
        <f>IF(ISBLANK('ENGAGEMENTS 2026'!C1402),"",IF(AND(OR($E1401="INFRUCTUEUX",$E1401="ANNULE"),$C1401="AOO-M"),'ENGAGEMENTS 2026'!P1402,IF($H1401="EN COURS DE PREENGAGEMENT",'ENGAGEMENTS 2026'!O1402,IF($H1401="PREENGAGE",IF($E1401="ATTRIBUE",'ENGAGEMENTS 2026'!AE1402,'ENGAGEMENTS 2026'!O1402),'ENGAGEMENTS 2026'!AE1402))))</f>
        <v/>
      </c>
      <c r="K1401" s="97" t="str">
        <f>IF(ISBLANK('ENGAGEMENTS 2026'!W1402),"",'ENGAGEMENTS 2026'!W1402)</f>
        <v/>
      </c>
      <c r="L1401" s="73" t="str">
        <f t="shared" ca="1" si="42"/>
        <v/>
      </c>
      <c r="M1401" t="str">
        <f t="shared" si="43"/>
        <v/>
      </c>
      <c r="N1401" t="str">
        <f>IF(ISBLANK('ENGAGEMENTS 2026'!C1402),"",'ENGAGEMENTS 2026'!L1402)</f>
        <v/>
      </c>
      <c r="O1401" t="str">
        <f>IF(ISBLANK('ENGAGEMENTS 2026'!C1402),"",'ENGAGEMENTS 2026'!M1402)</f>
        <v/>
      </c>
      <c r="P1401" t="str">
        <f>IF(ISBLANK('ENGAGEMENTS 2026'!C1402),"",'ENGAGEMENTS 2026'!K1402)</f>
        <v/>
      </c>
      <c r="Q1401" t="str">
        <f>IF($A1401="","",IF(OR($E1401="INFRUCTUEUX",$E1401="ANNULE"),$A1401&amp;"|"&amp;(COUNTIFS($A$2:$A1401,$A1401,$E$2:$E1401,"INFRUCTUEUX")+COUNTIFS($A$2:$A1401,$A1401,$E$2:$E1401,"ANNULE")),""))</f>
        <v/>
      </c>
    </row>
    <row r="1402" spans="1:17" x14ac:dyDescent="0.25">
      <c r="A1402" t="str">
        <f>IF(ISBLANK('ENGAGEMENTS 2026'!C1403),"",IF('ENGAGEMENTS 2026'!C1403="DTSI","DCT",'ENGAGEMENTS 2026'!C1403))</f>
        <v/>
      </c>
      <c r="B1402" t="str">
        <f>IF(ISBLANK('ENGAGEMENTS 2026'!C1403),"",'ENGAGEMENTS 2026'!D1403)</f>
        <v/>
      </c>
      <c r="C1402" t="str">
        <f>IF(ISBLANK('ENGAGEMENTS 2026'!C1403),"",'ENGAGEMENTS 2026'!E1403)</f>
        <v/>
      </c>
      <c r="D1402" t="str">
        <f>IF(ISBLANK('ENGAGEMENTS 2026'!C1403),"",'ENGAGEMENTS 2026'!G1403)</f>
        <v/>
      </c>
      <c r="E1402" t="str">
        <f>IF(ISBLANK('ENGAGEMENTS 2026'!C1403),"",'ENGAGEMENTS 2026'!I1403)</f>
        <v/>
      </c>
      <c r="F1402" t="str">
        <f>IF(ISBLANK('ENGAGEMENTS 2026'!C1403),"",'ENGAGEMENTS 2026'!J1403)</f>
        <v/>
      </c>
      <c r="G1402" t="str">
        <f>IF(ISBLANK('ENGAGEMENTS 2026'!C1403),"",'ENGAGEMENTS 2026'!M1403)</f>
        <v/>
      </c>
      <c r="H1402" t="str">
        <f>IF(ISBLANK('ENGAGEMENTS 2026'!C1403),"",'ENGAGEMENTS 2026'!AF1403)</f>
        <v/>
      </c>
      <c r="I1402" t="str">
        <f>IF(ISBLANK('ENGAGEMENTS 2026'!C1403),"",'ENGAGEMENTS 2026'!H1403)</f>
        <v/>
      </c>
      <c r="J1402" s="72" t="str">
        <f>IF(ISBLANK('ENGAGEMENTS 2026'!C1403),"",IF(AND(OR($E1402="INFRUCTUEUX",$E1402="ANNULE"),$C1402="AOO-M"),'ENGAGEMENTS 2026'!P1403,IF($H1402="EN COURS DE PREENGAGEMENT",'ENGAGEMENTS 2026'!O1403,IF($H1402="PREENGAGE",IF($E1402="ATTRIBUE",'ENGAGEMENTS 2026'!AE1403,'ENGAGEMENTS 2026'!O1403),'ENGAGEMENTS 2026'!AE1403))))</f>
        <v/>
      </c>
      <c r="K1402" s="97" t="str">
        <f>IF(ISBLANK('ENGAGEMENTS 2026'!W1403),"",'ENGAGEMENTS 2026'!W1403)</f>
        <v/>
      </c>
      <c r="L1402" s="73" t="str">
        <f t="shared" ca="1" si="42"/>
        <v/>
      </c>
      <c r="M1402" t="str">
        <f t="shared" si="43"/>
        <v/>
      </c>
      <c r="N1402" t="str">
        <f>IF(ISBLANK('ENGAGEMENTS 2026'!C1403),"",'ENGAGEMENTS 2026'!L1403)</f>
        <v/>
      </c>
      <c r="O1402" t="str">
        <f>IF(ISBLANK('ENGAGEMENTS 2026'!C1403),"",'ENGAGEMENTS 2026'!M1403)</f>
        <v/>
      </c>
      <c r="P1402" t="str">
        <f>IF(ISBLANK('ENGAGEMENTS 2026'!C1403),"",'ENGAGEMENTS 2026'!K1403)</f>
        <v/>
      </c>
      <c r="Q1402" t="str">
        <f>IF($A1402="","",IF(OR($E1402="INFRUCTUEUX",$E1402="ANNULE"),$A1402&amp;"|"&amp;(COUNTIFS($A$2:$A1402,$A1402,$E$2:$E1402,"INFRUCTUEUX")+COUNTIFS($A$2:$A1402,$A1402,$E$2:$E1402,"ANNULE")),""))</f>
        <v/>
      </c>
    </row>
    <row r="1403" spans="1:17" x14ac:dyDescent="0.25">
      <c r="A1403" t="str">
        <f>IF(ISBLANK('ENGAGEMENTS 2026'!C1404),"",IF('ENGAGEMENTS 2026'!C1404="DTSI","DCT",'ENGAGEMENTS 2026'!C1404))</f>
        <v/>
      </c>
      <c r="B1403" t="str">
        <f>IF(ISBLANK('ENGAGEMENTS 2026'!C1404),"",'ENGAGEMENTS 2026'!D1404)</f>
        <v/>
      </c>
      <c r="C1403" t="str">
        <f>IF(ISBLANK('ENGAGEMENTS 2026'!C1404),"",'ENGAGEMENTS 2026'!E1404)</f>
        <v/>
      </c>
      <c r="D1403" t="str">
        <f>IF(ISBLANK('ENGAGEMENTS 2026'!C1404),"",'ENGAGEMENTS 2026'!G1404)</f>
        <v/>
      </c>
      <c r="E1403" t="str">
        <f>IF(ISBLANK('ENGAGEMENTS 2026'!C1404),"",'ENGAGEMENTS 2026'!I1404)</f>
        <v/>
      </c>
      <c r="F1403" t="str">
        <f>IF(ISBLANK('ENGAGEMENTS 2026'!C1404),"",'ENGAGEMENTS 2026'!J1404)</f>
        <v/>
      </c>
      <c r="G1403" t="str">
        <f>IF(ISBLANK('ENGAGEMENTS 2026'!C1404),"",'ENGAGEMENTS 2026'!M1404)</f>
        <v/>
      </c>
      <c r="H1403" t="str">
        <f>IF(ISBLANK('ENGAGEMENTS 2026'!C1404),"",'ENGAGEMENTS 2026'!AF1404)</f>
        <v/>
      </c>
      <c r="I1403" t="str">
        <f>IF(ISBLANK('ENGAGEMENTS 2026'!C1404),"",'ENGAGEMENTS 2026'!H1404)</f>
        <v/>
      </c>
      <c r="J1403" s="72" t="str">
        <f>IF(ISBLANK('ENGAGEMENTS 2026'!C1404),"",IF(AND(OR($E1403="INFRUCTUEUX",$E1403="ANNULE"),$C1403="AOO-M"),'ENGAGEMENTS 2026'!P1404,IF($H1403="EN COURS DE PREENGAGEMENT",'ENGAGEMENTS 2026'!O1404,IF($H1403="PREENGAGE",IF($E1403="ATTRIBUE",'ENGAGEMENTS 2026'!AE1404,'ENGAGEMENTS 2026'!O1404),'ENGAGEMENTS 2026'!AE1404))))</f>
        <v/>
      </c>
      <c r="K1403" s="97" t="str">
        <f>IF(ISBLANK('ENGAGEMENTS 2026'!W1404),"",'ENGAGEMENTS 2026'!W1404)</f>
        <v/>
      </c>
      <c r="L1403" s="73" t="str">
        <f t="shared" ca="1" si="42"/>
        <v/>
      </c>
      <c r="M1403" t="str">
        <f t="shared" si="43"/>
        <v/>
      </c>
      <c r="N1403" t="str">
        <f>IF(ISBLANK('ENGAGEMENTS 2026'!C1404),"",'ENGAGEMENTS 2026'!L1404)</f>
        <v/>
      </c>
      <c r="O1403" t="str">
        <f>IF(ISBLANK('ENGAGEMENTS 2026'!C1404),"",'ENGAGEMENTS 2026'!M1404)</f>
        <v/>
      </c>
      <c r="P1403" t="str">
        <f>IF(ISBLANK('ENGAGEMENTS 2026'!C1404),"",'ENGAGEMENTS 2026'!K1404)</f>
        <v/>
      </c>
      <c r="Q1403" t="str">
        <f>IF($A1403="","",IF(OR($E1403="INFRUCTUEUX",$E1403="ANNULE"),$A1403&amp;"|"&amp;(COUNTIFS($A$2:$A1403,$A1403,$E$2:$E1403,"INFRUCTUEUX")+COUNTIFS($A$2:$A1403,$A1403,$E$2:$E1403,"ANNULE")),""))</f>
        <v/>
      </c>
    </row>
    <row r="1404" spans="1:17" x14ac:dyDescent="0.25">
      <c r="A1404" t="str">
        <f>IF(ISBLANK('ENGAGEMENTS 2026'!C1405),"",IF('ENGAGEMENTS 2026'!C1405="DTSI","DCT",'ENGAGEMENTS 2026'!C1405))</f>
        <v/>
      </c>
      <c r="B1404" t="str">
        <f>IF(ISBLANK('ENGAGEMENTS 2026'!C1405),"",'ENGAGEMENTS 2026'!D1405)</f>
        <v/>
      </c>
      <c r="C1404" t="str">
        <f>IF(ISBLANK('ENGAGEMENTS 2026'!C1405),"",'ENGAGEMENTS 2026'!E1405)</f>
        <v/>
      </c>
      <c r="D1404" t="str">
        <f>IF(ISBLANK('ENGAGEMENTS 2026'!C1405),"",'ENGAGEMENTS 2026'!G1405)</f>
        <v/>
      </c>
      <c r="E1404" t="str">
        <f>IF(ISBLANK('ENGAGEMENTS 2026'!C1405),"",'ENGAGEMENTS 2026'!I1405)</f>
        <v/>
      </c>
      <c r="F1404" t="str">
        <f>IF(ISBLANK('ENGAGEMENTS 2026'!C1405),"",'ENGAGEMENTS 2026'!J1405)</f>
        <v/>
      </c>
      <c r="G1404" t="str">
        <f>IF(ISBLANK('ENGAGEMENTS 2026'!C1405),"",'ENGAGEMENTS 2026'!M1405)</f>
        <v/>
      </c>
      <c r="H1404" t="str">
        <f>IF(ISBLANK('ENGAGEMENTS 2026'!C1405),"",'ENGAGEMENTS 2026'!AF1405)</f>
        <v/>
      </c>
      <c r="I1404" t="str">
        <f>IF(ISBLANK('ENGAGEMENTS 2026'!C1405),"",'ENGAGEMENTS 2026'!H1405)</f>
        <v/>
      </c>
      <c r="J1404" s="72" t="str">
        <f>IF(ISBLANK('ENGAGEMENTS 2026'!C1405),"",IF(AND(OR($E1404="INFRUCTUEUX",$E1404="ANNULE"),$C1404="AOO-M"),'ENGAGEMENTS 2026'!P1405,IF($H1404="EN COURS DE PREENGAGEMENT",'ENGAGEMENTS 2026'!O1405,IF($H1404="PREENGAGE",IF($E1404="ATTRIBUE",'ENGAGEMENTS 2026'!AE1405,'ENGAGEMENTS 2026'!O1405),'ENGAGEMENTS 2026'!AE1405))))</f>
        <v/>
      </c>
      <c r="K1404" s="97" t="str">
        <f>IF(ISBLANK('ENGAGEMENTS 2026'!W1405),"",'ENGAGEMENTS 2026'!W1405)</f>
        <v/>
      </c>
      <c r="L1404" s="73" t="str">
        <f t="shared" ca="1" si="42"/>
        <v/>
      </c>
      <c r="M1404" t="str">
        <f t="shared" si="43"/>
        <v/>
      </c>
      <c r="N1404" t="str">
        <f>IF(ISBLANK('ENGAGEMENTS 2026'!C1405),"",'ENGAGEMENTS 2026'!L1405)</f>
        <v/>
      </c>
      <c r="O1404" t="str">
        <f>IF(ISBLANK('ENGAGEMENTS 2026'!C1405),"",'ENGAGEMENTS 2026'!M1405)</f>
        <v/>
      </c>
      <c r="P1404" t="str">
        <f>IF(ISBLANK('ENGAGEMENTS 2026'!C1405),"",'ENGAGEMENTS 2026'!K1405)</f>
        <v/>
      </c>
      <c r="Q1404" t="str">
        <f>IF($A1404="","",IF(OR($E1404="INFRUCTUEUX",$E1404="ANNULE"),$A1404&amp;"|"&amp;(COUNTIFS($A$2:$A1404,$A1404,$E$2:$E1404,"INFRUCTUEUX")+COUNTIFS($A$2:$A1404,$A1404,$E$2:$E1404,"ANNULE")),""))</f>
        <v/>
      </c>
    </row>
    <row r="1405" spans="1:17" x14ac:dyDescent="0.25">
      <c r="A1405" t="str">
        <f>IF(ISBLANK('ENGAGEMENTS 2026'!C1406),"",IF('ENGAGEMENTS 2026'!C1406="DTSI","DCT",'ENGAGEMENTS 2026'!C1406))</f>
        <v/>
      </c>
      <c r="B1405" t="str">
        <f>IF(ISBLANK('ENGAGEMENTS 2026'!C1406),"",'ENGAGEMENTS 2026'!D1406)</f>
        <v/>
      </c>
      <c r="C1405" t="str">
        <f>IF(ISBLANK('ENGAGEMENTS 2026'!C1406),"",'ENGAGEMENTS 2026'!E1406)</f>
        <v/>
      </c>
      <c r="D1405" t="str">
        <f>IF(ISBLANK('ENGAGEMENTS 2026'!C1406),"",'ENGAGEMENTS 2026'!G1406)</f>
        <v/>
      </c>
      <c r="E1405" t="str">
        <f>IF(ISBLANK('ENGAGEMENTS 2026'!C1406),"",'ENGAGEMENTS 2026'!I1406)</f>
        <v/>
      </c>
      <c r="F1405" t="str">
        <f>IF(ISBLANK('ENGAGEMENTS 2026'!C1406),"",'ENGAGEMENTS 2026'!J1406)</f>
        <v/>
      </c>
      <c r="G1405" t="str">
        <f>IF(ISBLANK('ENGAGEMENTS 2026'!C1406),"",'ENGAGEMENTS 2026'!M1406)</f>
        <v/>
      </c>
      <c r="H1405" t="str">
        <f>IF(ISBLANK('ENGAGEMENTS 2026'!C1406),"",'ENGAGEMENTS 2026'!AF1406)</f>
        <v/>
      </c>
      <c r="I1405" t="str">
        <f>IF(ISBLANK('ENGAGEMENTS 2026'!C1406),"",'ENGAGEMENTS 2026'!H1406)</f>
        <v/>
      </c>
      <c r="J1405" s="72" t="str">
        <f>IF(ISBLANK('ENGAGEMENTS 2026'!C1406),"",IF(AND(OR($E1405="INFRUCTUEUX",$E1405="ANNULE"),$C1405="AOO-M"),'ENGAGEMENTS 2026'!P1406,IF($H1405="EN COURS DE PREENGAGEMENT",'ENGAGEMENTS 2026'!O1406,IF($H1405="PREENGAGE",IF($E1405="ATTRIBUE",'ENGAGEMENTS 2026'!AE1406,'ENGAGEMENTS 2026'!O1406),'ENGAGEMENTS 2026'!AE1406))))</f>
        <v/>
      </c>
      <c r="K1405" s="97" t="str">
        <f>IF(ISBLANK('ENGAGEMENTS 2026'!W1406),"",'ENGAGEMENTS 2026'!W1406)</f>
        <v/>
      </c>
      <c r="L1405" s="73" t="str">
        <f t="shared" ca="1" si="42"/>
        <v/>
      </c>
      <c r="M1405" t="str">
        <f t="shared" si="43"/>
        <v/>
      </c>
      <c r="N1405" t="str">
        <f>IF(ISBLANK('ENGAGEMENTS 2026'!C1406),"",'ENGAGEMENTS 2026'!L1406)</f>
        <v/>
      </c>
      <c r="O1405" t="str">
        <f>IF(ISBLANK('ENGAGEMENTS 2026'!C1406),"",'ENGAGEMENTS 2026'!M1406)</f>
        <v/>
      </c>
      <c r="P1405" t="str">
        <f>IF(ISBLANK('ENGAGEMENTS 2026'!C1406),"",'ENGAGEMENTS 2026'!K1406)</f>
        <v/>
      </c>
      <c r="Q1405" t="str">
        <f>IF($A1405="","",IF(OR($E1405="INFRUCTUEUX",$E1405="ANNULE"),$A1405&amp;"|"&amp;(COUNTIFS($A$2:$A1405,$A1405,$E$2:$E1405,"INFRUCTUEUX")+COUNTIFS($A$2:$A1405,$A1405,$E$2:$E1405,"ANNULE")),""))</f>
        <v/>
      </c>
    </row>
    <row r="1406" spans="1:17" x14ac:dyDescent="0.25">
      <c r="A1406" t="str">
        <f>IF(ISBLANK('ENGAGEMENTS 2026'!C1407),"",IF('ENGAGEMENTS 2026'!C1407="DTSI","DCT",'ENGAGEMENTS 2026'!C1407))</f>
        <v/>
      </c>
      <c r="B1406" t="str">
        <f>IF(ISBLANK('ENGAGEMENTS 2026'!C1407),"",'ENGAGEMENTS 2026'!D1407)</f>
        <v/>
      </c>
      <c r="C1406" t="str">
        <f>IF(ISBLANK('ENGAGEMENTS 2026'!C1407),"",'ENGAGEMENTS 2026'!E1407)</f>
        <v/>
      </c>
      <c r="D1406" t="str">
        <f>IF(ISBLANK('ENGAGEMENTS 2026'!C1407),"",'ENGAGEMENTS 2026'!G1407)</f>
        <v/>
      </c>
      <c r="E1406" t="str">
        <f>IF(ISBLANK('ENGAGEMENTS 2026'!C1407),"",'ENGAGEMENTS 2026'!I1407)</f>
        <v/>
      </c>
      <c r="F1406" t="str">
        <f>IF(ISBLANK('ENGAGEMENTS 2026'!C1407),"",'ENGAGEMENTS 2026'!J1407)</f>
        <v/>
      </c>
      <c r="G1406" t="str">
        <f>IF(ISBLANK('ENGAGEMENTS 2026'!C1407),"",'ENGAGEMENTS 2026'!M1407)</f>
        <v/>
      </c>
      <c r="H1406" t="str">
        <f>IF(ISBLANK('ENGAGEMENTS 2026'!C1407),"",'ENGAGEMENTS 2026'!AF1407)</f>
        <v/>
      </c>
      <c r="I1406" t="str">
        <f>IF(ISBLANK('ENGAGEMENTS 2026'!C1407),"",'ENGAGEMENTS 2026'!H1407)</f>
        <v/>
      </c>
      <c r="J1406" s="72" t="str">
        <f>IF(ISBLANK('ENGAGEMENTS 2026'!C1407),"",IF(AND(OR($E1406="INFRUCTUEUX",$E1406="ANNULE"),$C1406="AOO-M"),'ENGAGEMENTS 2026'!P1407,IF($H1406="EN COURS DE PREENGAGEMENT",'ENGAGEMENTS 2026'!O1407,IF($H1406="PREENGAGE",IF($E1406="ATTRIBUE",'ENGAGEMENTS 2026'!AE1407,'ENGAGEMENTS 2026'!O1407),'ENGAGEMENTS 2026'!AE1407))))</f>
        <v/>
      </c>
      <c r="K1406" s="97" t="str">
        <f>IF(ISBLANK('ENGAGEMENTS 2026'!W1407),"",'ENGAGEMENTS 2026'!W1407)</f>
        <v/>
      </c>
      <c r="L1406" s="73" t="str">
        <f t="shared" ca="1" si="42"/>
        <v/>
      </c>
      <c r="M1406" t="str">
        <f t="shared" si="43"/>
        <v/>
      </c>
      <c r="N1406" t="str">
        <f>IF(ISBLANK('ENGAGEMENTS 2026'!C1407),"",'ENGAGEMENTS 2026'!L1407)</f>
        <v/>
      </c>
      <c r="O1406" t="str">
        <f>IF(ISBLANK('ENGAGEMENTS 2026'!C1407),"",'ENGAGEMENTS 2026'!M1407)</f>
        <v/>
      </c>
      <c r="P1406" t="str">
        <f>IF(ISBLANK('ENGAGEMENTS 2026'!C1407),"",'ENGAGEMENTS 2026'!K1407)</f>
        <v/>
      </c>
      <c r="Q1406" t="str">
        <f>IF($A1406="","",IF(OR($E1406="INFRUCTUEUX",$E1406="ANNULE"),$A1406&amp;"|"&amp;(COUNTIFS($A$2:$A1406,$A1406,$E$2:$E1406,"INFRUCTUEUX")+COUNTIFS($A$2:$A1406,$A1406,$E$2:$E1406,"ANNULE")),""))</f>
        <v/>
      </c>
    </row>
    <row r="1407" spans="1:17" x14ac:dyDescent="0.25">
      <c r="A1407" t="str">
        <f>IF(ISBLANK('ENGAGEMENTS 2026'!C1408),"",IF('ENGAGEMENTS 2026'!C1408="DTSI","DCT",'ENGAGEMENTS 2026'!C1408))</f>
        <v/>
      </c>
      <c r="B1407" t="str">
        <f>IF(ISBLANK('ENGAGEMENTS 2026'!C1408),"",'ENGAGEMENTS 2026'!D1408)</f>
        <v/>
      </c>
      <c r="C1407" t="str">
        <f>IF(ISBLANK('ENGAGEMENTS 2026'!C1408),"",'ENGAGEMENTS 2026'!E1408)</f>
        <v/>
      </c>
      <c r="D1407" t="str">
        <f>IF(ISBLANK('ENGAGEMENTS 2026'!C1408),"",'ENGAGEMENTS 2026'!G1408)</f>
        <v/>
      </c>
      <c r="E1407" t="str">
        <f>IF(ISBLANK('ENGAGEMENTS 2026'!C1408),"",'ENGAGEMENTS 2026'!I1408)</f>
        <v/>
      </c>
      <c r="F1407" t="str">
        <f>IF(ISBLANK('ENGAGEMENTS 2026'!C1408),"",'ENGAGEMENTS 2026'!J1408)</f>
        <v/>
      </c>
      <c r="G1407" t="str">
        <f>IF(ISBLANK('ENGAGEMENTS 2026'!C1408),"",'ENGAGEMENTS 2026'!M1408)</f>
        <v/>
      </c>
      <c r="H1407" t="str">
        <f>IF(ISBLANK('ENGAGEMENTS 2026'!C1408),"",'ENGAGEMENTS 2026'!AF1408)</f>
        <v/>
      </c>
      <c r="I1407" t="str">
        <f>IF(ISBLANK('ENGAGEMENTS 2026'!C1408),"",'ENGAGEMENTS 2026'!H1408)</f>
        <v/>
      </c>
      <c r="J1407" s="72" t="str">
        <f>IF(ISBLANK('ENGAGEMENTS 2026'!C1408),"",IF(AND(OR($E1407="INFRUCTUEUX",$E1407="ANNULE"),$C1407="AOO-M"),'ENGAGEMENTS 2026'!P1408,IF($H1407="EN COURS DE PREENGAGEMENT",'ENGAGEMENTS 2026'!O1408,IF($H1407="PREENGAGE",IF($E1407="ATTRIBUE",'ENGAGEMENTS 2026'!AE1408,'ENGAGEMENTS 2026'!O1408),'ENGAGEMENTS 2026'!AE1408))))</f>
        <v/>
      </c>
      <c r="K1407" s="97" t="str">
        <f>IF(ISBLANK('ENGAGEMENTS 2026'!W1408),"",'ENGAGEMENTS 2026'!W1408)</f>
        <v/>
      </c>
      <c r="L1407" s="73" t="str">
        <f t="shared" ca="1" si="42"/>
        <v/>
      </c>
      <c r="M1407" t="str">
        <f t="shared" si="43"/>
        <v/>
      </c>
      <c r="N1407" t="str">
        <f>IF(ISBLANK('ENGAGEMENTS 2026'!C1408),"",'ENGAGEMENTS 2026'!L1408)</f>
        <v/>
      </c>
      <c r="O1407" t="str">
        <f>IF(ISBLANK('ENGAGEMENTS 2026'!C1408),"",'ENGAGEMENTS 2026'!M1408)</f>
        <v/>
      </c>
      <c r="P1407" t="str">
        <f>IF(ISBLANK('ENGAGEMENTS 2026'!C1408),"",'ENGAGEMENTS 2026'!K1408)</f>
        <v/>
      </c>
      <c r="Q1407" t="str">
        <f>IF($A1407="","",IF(OR($E1407="INFRUCTUEUX",$E1407="ANNULE"),$A1407&amp;"|"&amp;(COUNTIFS($A$2:$A1407,$A1407,$E$2:$E1407,"INFRUCTUEUX")+COUNTIFS($A$2:$A1407,$A1407,$E$2:$E1407,"ANNULE")),""))</f>
        <v/>
      </c>
    </row>
    <row r="1408" spans="1:17" x14ac:dyDescent="0.25">
      <c r="A1408" t="str">
        <f>IF(ISBLANK('ENGAGEMENTS 2026'!C1409),"",IF('ENGAGEMENTS 2026'!C1409="DTSI","DCT",'ENGAGEMENTS 2026'!C1409))</f>
        <v/>
      </c>
      <c r="B1408" t="str">
        <f>IF(ISBLANK('ENGAGEMENTS 2026'!C1409),"",'ENGAGEMENTS 2026'!D1409)</f>
        <v/>
      </c>
      <c r="C1408" t="str">
        <f>IF(ISBLANK('ENGAGEMENTS 2026'!C1409),"",'ENGAGEMENTS 2026'!E1409)</f>
        <v/>
      </c>
      <c r="D1408" t="str">
        <f>IF(ISBLANK('ENGAGEMENTS 2026'!C1409),"",'ENGAGEMENTS 2026'!G1409)</f>
        <v/>
      </c>
      <c r="E1408" t="str">
        <f>IF(ISBLANK('ENGAGEMENTS 2026'!C1409),"",'ENGAGEMENTS 2026'!I1409)</f>
        <v/>
      </c>
      <c r="F1408" t="str">
        <f>IF(ISBLANK('ENGAGEMENTS 2026'!C1409),"",'ENGAGEMENTS 2026'!J1409)</f>
        <v/>
      </c>
      <c r="G1408" t="str">
        <f>IF(ISBLANK('ENGAGEMENTS 2026'!C1409),"",'ENGAGEMENTS 2026'!M1409)</f>
        <v/>
      </c>
      <c r="H1408" t="str">
        <f>IF(ISBLANK('ENGAGEMENTS 2026'!C1409),"",'ENGAGEMENTS 2026'!AF1409)</f>
        <v/>
      </c>
      <c r="I1408" t="str">
        <f>IF(ISBLANK('ENGAGEMENTS 2026'!C1409),"",'ENGAGEMENTS 2026'!H1409)</f>
        <v/>
      </c>
      <c r="J1408" s="72" t="str">
        <f>IF(ISBLANK('ENGAGEMENTS 2026'!C1409),"",IF(AND(OR($E1408="INFRUCTUEUX",$E1408="ANNULE"),$C1408="AOO-M"),'ENGAGEMENTS 2026'!P1409,IF($H1408="EN COURS DE PREENGAGEMENT",'ENGAGEMENTS 2026'!O1409,IF($H1408="PREENGAGE",IF($E1408="ATTRIBUE",'ENGAGEMENTS 2026'!AE1409,'ENGAGEMENTS 2026'!O1409),'ENGAGEMENTS 2026'!AE1409))))</f>
        <v/>
      </c>
      <c r="K1408" s="97" t="str">
        <f>IF(ISBLANK('ENGAGEMENTS 2026'!W1409),"",'ENGAGEMENTS 2026'!W1409)</f>
        <v/>
      </c>
      <c r="L1408" s="73" t="str">
        <f t="shared" ca="1" si="42"/>
        <v/>
      </c>
      <c r="M1408" t="str">
        <f t="shared" si="43"/>
        <v/>
      </c>
      <c r="N1408" t="str">
        <f>IF(ISBLANK('ENGAGEMENTS 2026'!C1409),"",'ENGAGEMENTS 2026'!L1409)</f>
        <v/>
      </c>
      <c r="O1408" t="str">
        <f>IF(ISBLANK('ENGAGEMENTS 2026'!C1409),"",'ENGAGEMENTS 2026'!M1409)</f>
        <v/>
      </c>
      <c r="P1408" t="str">
        <f>IF(ISBLANK('ENGAGEMENTS 2026'!C1409),"",'ENGAGEMENTS 2026'!K1409)</f>
        <v/>
      </c>
      <c r="Q1408" t="str">
        <f>IF($A1408="","",IF(OR($E1408="INFRUCTUEUX",$E1408="ANNULE"),$A1408&amp;"|"&amp;(COUNTIFS($A$2:$A1408,$A1408,$E$2:$E1408,"INFRUCTUEUX")+COUNTIFS($A$2:$A1408,$A1408,$E$2:$E1408,"ANNULE")),""))</f>
        <v/>
      </c>
    </row>
    <row r="1409" spans="1:17" x14ac:dyDescent="0.25">
      <c r="A1409" t="str">
        <f>IF(ISBLANK('ENGAGEMENTS 2026'!C1410),"",IF('ENGAGEMENTS 2026'!C1410="DTSI","DCT",'ENGAGEMENTS 2026'!C1410))</f>
        <v/>
      </c>
      <c r="B1409" t="str">
        <f>IF(ISBLANK('ENGAGEMENTS 2026'!C1410),"",'ENGAGEMENTS 2026'!D1410)</f>
        <v/>
      </c>
      <c r="C1409" t="str">
        <f>IF(ISBLANK('ENGAGEMENTS 2026'!C1410),"",'ENGAGEMENTS 2026'!E1410)</f>
        <v/>
      </c>
      <c r="D1409" t="str">
        <f>IF(ISBLANK('ENGAGEMENTS 2026'!C1410),"",'ENGAGEMENTS 2026'!G1410)</f>
        <v/>
      </c>
      <c r="E1409" t="str">
        <f>IF(ISBLANK('ENGAGEMENTS 2026'!C1410),"",'ENGAGEMENTS 2026'!I1410)</f>
        <v/>
      </c>
      <c r="F1409" t="str">
        <f>IF(ISBLANK('ENGAGEMENTS 2026'!C1410),"",'ENGAGEMENTS 2026'!J1410)</f>
        <v/>
      </c>
      <c r="G1409" t="str">
        <f>IF(ISBLANK('ENGAGEMENTS 2026'!C1410),"",'ENGAGEMENTS 2026'!M1410)</f>
        <v/>
      </c>
      <c r="H1409" t="str">
        <f>IF(ISBLANK('ENGAGEMENTS 2026'!C1410),"",'ENGAGEMENTS 2026'!AF1410)</f>
        <v/>
      </c>
      <c r="I1409" t="str">
        <f>IF(ISBLANK('ENGAGEMENTS 2026'!C1410),"",'ENGAGEMENTS 2026'!H1410)</f>
        <v/>
      </c>
      <c r="J1409" s="72" t="str">
        <f>IF(ISBLANK('ENGAGEMENTS 2026'!C1410),"",IF(AND(OR($E1409="INFRUCTUEUX",$E1409="ANNULE"),$C1409="AOO-M"),'ENGAGEMENTS 2026'!P1410,IF($H1409="EN COURS DE PREENGAGEMENT",'ENGAGEMENTS 2026'!O1410,IF($H1409="PREENGAGE",IF($E1409="ATTRIBUE",'ENGAGEMENTS 2026'!AE1410,'ENGAGEMENTS 2026'!O1410),'ENGAGEMENTS 2026'!AE1410))))</f>
        <v/>
      </c>
      <c r="K1409" s="97" t="str">
        <f>IF(ISBLANK('ENGAGEMENTS 2026'!W1410),"",'ENGAGEMENTS 2026'!W1410)</f>
        <v/>
      </c>
      <c r="L1409" s="73" t="str">
        <f t="shared" ca="1" si="42"/>
        <v/>
      </c>
      <c r="M1409" t="str">
        <f t="shared" si="43"/>
        <v/>
      </c>
      <c r="N1409" t="str">
        <f>IF(ISBLANK('ENGAGEMENTS 2026'!C1410),"",'ENGAGEMENTS 2026'!L1410)</f>
        <v/>
      </c>
      <c r="O1409" t="str">
        <f>IF(ISBLANK('ENGAGEMENTS 2026'!C1410),"",'ENGAGEMENTS 2026'!M1410)</f>
        <v/>
      </c>
      <c r="P1409" t="str">
        <f>IF(ISBLANK('ENGAGEMENTS 2026'!C1410),"",'ENGAGEMENTS 2026'!K1410)</f>
        <v/>
      </c>
      <c r="Q1409" t="str">
        <f>IF($A1409="","",IF(OR($E1409="INFRUCTUEUX",$E1409="ANNULE"),$A1409&amp;"|"&amp;(COUNTIFS($A$2:$A1409,$A1409,$E$2:$E1409,"INFRUCTUEUX")+COUNTIFS($A$2:$A1409,$A1409,$E$2:$E1409,"ANNULE")),""))</f>
        <v/>
      </c>
    </row>
    <row r="1410" spans="1:17" x14ac:dyDescent="0.25">
      <c r="A1410" t="str">
        <f>IF(ISBLANK('ENGAGEMENTS 2026'!C1411),"",IF('ENGAGEMENTS 2026'!C1411="DTSI","DCT",'ENGAGEMENTS 2026'!C1411))</f>
        <v/>
      </c>
      <c r="B1410" t="str">
        <f>IF(ISBLANK('ENGAGEMENTS 2026'!C1411),"",'ENGAGEMENTS 2026'!D1411)</f>
        <v/>
      </c>
      <c r="C1410" t="str">
        <f>IF(ISBLANK('ENGAGEMENTS 2026'!C1411),"",'ENGAGEMENTS 2026'!E1411)</f>
        <v/>
      </c>
      <c r="D1410" t="str">
        <f>IF(ISBLANK('ENGAGEMENTS 2026'!C1411),"",'ENGAGEMENTS 2026'!G1411)</f>
        <v/>
      </c>
      <c r="E1410" t="str">
        <f>IF(ISBLANK('ENGAGEMENTS 2026'!C1411),"",'ENGAGEMENTS 2026'!I1411)</f>
        <v/>
      </c>
      <c r="F1410" t="str">
        <f>IF(ISBLANK('ENGAGEMENTS 2026'!C1411),"",'ENGAGEMENTS 2026'!J1411)</f>
        <v/>
      </c>
      <c r="G1410" t="str">
        <f>IF(ISBLANK('ENGAGEMENTS 2026'!C1411),"",'ENGAGEMENTS 2026'!M1411)</f>
        <v/>
      </c>
      <c r="H1410" t="str">
        <f>IF(ISBLANK('ENGAGEMENTS 2026'!C1411),"",'ENGAGEMENTS 2026'!AF1411)</f>
        <v/>
      </c>
      <c r="I1410" t="str">
        <f>IF(ISBLANK('ENGAGEMENTS 2026'!C1411),"",'ENGAGEMENTS 2026'!H1411)</f>
        <v/>
      </c>
      <c r="J1410" s="72" t="str">
        <f>IF(ISBLANK('ENGAGEMENTS 2026'!C1411),"",IF(AND(OR($E1410="INFRUCTUEUX",$E1410="ANNULE"),$C1410="AOO-M"),'ENGAGEMENTS 2026'!P1411,IF($H1410="EN COURS DE PREENGAGEMENT",'ENGAGEMENTS 2026'!O1411,IF($H1410="PREENGAGE",IF($E1410="ATTRIBUE",'ENGAGEMENTS 2026'!AE1411,'ENGAGEMENTS 2026'!O1411),'ENGAGEMENTS 2026'!AE1411))))</f>
        <v/>
      </c>
      <c r="K1410" s="97" t="str">
        <f>IF(ISBLANK('ENGAGEMENTS 2026'!W1411),"",'ENGAGEMENTS 2026'!W1411)</f>
        <v/>
      </c>
      <c r="L1410" s="73" t="str">
        <f t="shared" ref="L1410:L1473" ca="1" si="44">IF($K1410="","",TODAY()-$K1410)</f>
        <v/>
      </c>
      <c r="M1410" t="str">
        <f t="shared" ref="M1410:M1473" si="45">IF($A1410="","",IF($H1410="ENGAGE","Engagé",IF(AND($H1410="NON ENGAGE",OR($I1410="INFRUCTUEUX",$I1410="ANNULE")),"Clôturé sans suite","En cours")))</f>
        <v/>
      </c>
      <c r="N1410" t="str">
        <f>IF(ISBLANK('ENGAGEMENTS 2026'!C1411),"",'ENGAGEMENTS 2026'!L1411)</f>
        <v/>
      </c>
      <c r="O1410" t="str">
        <f>IF(ISBLANK('ENGAGEMENTS 2026'!C1411),"",'ENGAGEMENTS 2026'!M1411)</f>
        <v/>
      </c>
      <c r="P1410" t="str">
        <f>IF(ISBLANK('ENGAGEMENTS 2026'!C1411),"",'ENGAGEMENTS 2026'!K1411)</f>
        <v/>
      </c>
      <c r="Q1410" t="str">
        <f>IF($A1410="","",IF(OR($E1410="INFRUCTUEUX",$E1410="ANNULE"),$A1410&amp;"|"&amp;(COUNTIFS($A$2:$A1410,$A1410,$E$2:$E1410,"INFRUCTUEUX")+COUNTIFS($A$2:$A1410,$A1410,$E$2:$E1410,"ANNULE")),""))</f>
        <v/>
      </c>
    </row>
    <row r="1411" spans="1:17" x14ac:dyDescent="0.25">
      <c r="A1411" t="str">
        <f>IF(ISBLANK('ENGAGEMENTS 2026'!C1412),"",IF('ENGAGEMENTS 2026'!C1412="DTSI","DCT",'ENGAGEMENTS 2026'!C1412))</f>
        <v/>
      </c>
      <c r="B1411" t="str">
        <f>IF(ISBLANK('ENGAGEMENTS 2026'!C1412),"",'ENGAGEMENTS 2026'!D1412)</f>
        <v/>
      </c>
      <c r="C1411" t="str">
        <f>IF(ISBLANK('ENGAGEMENTS 2026'!C1412),"",'ENGAGEMENTS 2026'!E1412)</f>
        <v/>
      </c>
      <c r="D1411" t="str">
        <f>IF(ISBLANK('ENGAGEMENTS 2026'!C1412),"",'ENGAGEMENTS 2026'!G1412)</f>
        <v/>
      </c>
      <c r="E1411" t="str">
        <f>IF(ISBLANK('ENGAGEMENTS 2026'!C1412),"",'ENGAGEMENTS 2026'!I1412)</f>
        <v/>
      </c>
      <c r="F1411" t="str">
        <f>IF(ISBLANK('ENGAGEMENTS 2026'!C1412),"",'ENGAGEMENTS 2026'!J1412)</f>
        <v/>
      </c>
      <c r="G1411" t="str">
        <f>IF(ISBLANK('ENGAGEMENTS 2026'!C1412),"",'ENGAGEMENTS 2026'!M1412)</f>
        <v/>
      </c>
      <c r="H1411" t="str">
        <f>IF(ISBLANK('ENGAGEMENTS 2026'!C1412),"",'ENGAGEMENTS 2026'!AF1412)</f>
        <v/>
      </c>
      <c r="I1411" t="str">
        <f>IF(ISBLANK('ENGAGEMENTS 2026'!C1412),"",'ENGAGEMENTS 2026'!H1412)</f>
        <v/>
      </c>
      <c r="J1411" s="72" t="str">
        <f>IF(ISBLANK('ENGAGEMENTS 2026'!C1412),"",IF(AND(OR($E1411="INFRUCTUEUX",$E1411="ANNULE"),$C1411="AOO-M"),'ENGAGEMENTS 2026'!P1412,IF($H1411="EN COURS DE PREENGAGEMENT",'ENGAGEMENTS 2026'!O1412,IF($H1411="PREENGAGE",IF($E1411="ATTRIBUE",'ENGAGEMENTS 2026'!AE1412,'ENGAGEMENTS 2026'!O1412),'ENGAGEMENTS 2026'!AE1412))))</f>
        <v/>
      </c>
      <c r="K1411" s="97" t="str">
        <f>IF(ISBLANK('ENGAGEMENTS 2026'!W1412),"",'ENGAGEMENTS 2026'!W1412)</f>
        <v/>
      </c>
      <c r="L1411" s="73" t="str">
        <f t="shared" ca="1" si="44"/>
        <v/>
      </c>
      <c r="M1411" t="str">
        <f t="shared" si="45"/>
        <v/>
      </c>
      <c r="N1411" t="str">
        <f>IF(ISBLANK('ENGAGEMENTS 2026'!C1412),"",'ENGAGEMENTS 2026'!L1412)</f>
        <v/>
      </c>
      <c r="O1411" t="str">
        <f>IF(ISBLANK('ENGAGEMENTS 2026'!C1412),"",'ENGAGEMENTS 2026'!M1412)</f>
        <v/>
      </c>
      <c r="P1411" t="str">
        <f>IF(ISBLANK('ENGAGEMENTS 2026'!C1412),"",'ENGAGEMENTS 2026'!K1412)</f>
        <v/>
      </c>
      <c r="Q1411" t="str">
        <f>IF($A1411="","",IF(OR($E1411="INFRUCTUEUX",$E1411="ANNULE"),$A1411&amp;"|"&amp;(COUNTIFS($A$2:$A1411,$A1411,$E$2:$E1411,"INFRUCTUEUX")+COUNTIFS($A$2:$A1411,$A1411,$E$2:$E1411,"ANNULE")),""))</f>
        <v/>
      </c>
    </row>
    <row r="1412" spans="1:17" x14ac:dyDescent="0.25">
      <c r="A1412" t="str">
        <f>IF(ISBLANK('ENGAGEMENTS 2026'!C1413),"",IF('ENGAGEMENTS 2026'!C1413="DTSI","DCT",'ENGAGEMENTS 2026'!C1413))</f>
        <v/>
      </c>
      <c r="B1412" t="str">
        <f>IF(ISBLANK('ENGAGEMENTS 2026'!C1413),"",'ENGAGEMENTS 2026'!D1413)</f>
        <v/>
      </c>
      <c r="C1412" t="str">
        <f>IF(ISBLANK('ENGAGEMENTS 2026'!C1413),"",'ENGAGEMENTS 2026'!E1413)</f>
        <v/>
      </c>
      <c r="D1412" t="str">
        <f>IF(ISBLANK('ENGAGEMENTS 2026'!C1413),"",'ENGAGEMENTS 2026'!G1413)</f>
        <v/>
      </c>
      <c r="E1412" t="str">
        <f>IF(ISBLANK('ENGAGEMENTS 2026'!C1413),"",'ENGAGEMENTS 2026'!I1413)</f>
        <v/>
      </c>
      <c r="F1412" t="str">
        <f>IF(ISBLANK('ENGAGEMENTS 2026'!C1413),"",'ENGAGEMENTS 2026'!J1413)</f>
        <v/>
      </c>
      <c r="G1412" t="str">
        <f>IF(ISBLANK('ENGAGEMENTS 2026'!C1413),"",'ENGAGEMENTS 2026'!M1413)</f>
        <v/>
      </c>
      <c r="H1412" t="str">
        <f>IF(ISBLANK('ENGAGEMENTS 2026'!C1413),"",'ENGAGEMENTS 2026'!AF1413)</f>
        <v/>
      </c>
      <c r="I1412" t="str">
        <f>IF(ISBLANK('ENGAGEMENTS 2026'!C1413),"",'ENGAGEMENTS 2026'!H1413)</f>
        <v/>
      </c>
      <c r="J1412" s="72" t="str">
        <f>IF(ISBLANK('ENGAGEMENTS 2026'!C1413),"",IF(AND(OR($E1412="INFRUCTUEUX",$E1412="ANNULE"),$C1412="AOO-M"),'ENGAGEMENTS 2026'!P1413,IF($H1412="EN COURS DE PREENGAGEMENT",'ENGAGEMENTS 2026'!O1413,IF($H1412="PREENGAGE",IF($E1412="ATTRIBUE",'ENGAGEMENTS 2026'!AE1413,'ENGAGEMENTS 2026'!O1413),'ENGAGEMENTS 2026'!AE1413))))</f>
        <v/>
      </c>
      <c r="K1412" s="97" t="str">
        <f>IF(ISBLANK('ENGAGEMENTS 2026'!W1413),"",'ENGAGEMENTS 2026'!W1413)</f>
        <v/>
      </c>
      <c r="L1412" s="73" t="str">
        <f t="shared" ca="1" si="44"/>
        <v/>
      </c>
      <c r="M1412" t="str">
        <f t="shared" si="45"/>
        <v/>
      </c>
      <c r="N1412" t="str">
        <f>IF(ISBLANK('ENGAGEMENTS 2026'!C1413),"",'ENGAGEMENTS 2026'!L1413)</f>
        <v/>
      </c>
      <c r="O1412" t="str">
        <f>IF(ISBLANK('ENGAGEMENTS 2026'!C1413),"",'ENGAGEMENTS 2026'!M1413)</f>
        <v/>
      </c>
      <c r="P1412" t="str">
        <f>IF(ISBLANK('ENGAGEMENTS 2026'!C1413),"",'ENGAGEMENTS 2026'!K1413)</f>
        <v/>
      </c>
      <c r="Q1412" t="str">
        <f>IF($A1412="","",IF(OR($E1412="INFRUCTUEUX",$E1412="ANNULE"),$A1412&amp;"|"&amp;(COUNTIFS($A$2:$A1412,$A1412,$E$2:$E1412,"INFRUCTUEUX")+COUNTIFS($A$2:$A1412,$A1412,$E$2:$E1412,"ANNULE")),""))</f>
        <v/>
      </c>
    </row>
    <row r="1413" spans="1:17" x14ac:dyDescent="0.25">
      <c r="A1413" t="str">
        <f>IF(ISBLANK('ENGAGEMENTS 2026'!C1414),"",IF('ENGAGEMENTS 2026'!C1414="DTSI","DCT",'ENGAGEMENTS 2026'!C1414))</f>
        <v/>
      </c>
      <c r="B1413" t="str">
        <f>IF(ISBLANK('ENGAGEMENTS 2026'!C1414),"",'ENGAGEMENTS 2026'!D1414)</f>
        <v/>
      </c>
      <c r="C1413" t="str">
        <f>IF(ISBLANK('ENGAGEMENTS 2026'!C1414),"",'ENGAGEMENTS 2026'!E1414)</f>
        <v/>
      </c>
      <c r="D1413" t="str">
        <f>IF(ISBLANK('ENGAGEMENTS 2026'!C1414),"",'ENGAGEMENTS 2026'!G1414)</f>
        <v/>
      </c>
      <c r="E1413" t="str">
        <f>IF(ISBLANK('ENGAGEMENTS 2026'!C1414),"",'ENGAGEMENTS 2026'!I1414)</f>
        <v/>
      </c>
      <c r="F1413" t="str">
        <f>IF(ISBLANK('ENGAGEMENTS 2026'!C1414),"",'ENGAGEMENTS 2026'!J1414)</f>
        <v/>
      </c>
      <c r="G1413" t="str">
        <f>IF(ISBLANK('ENGAGEMENTS 2026'!C1414),"",'ENGAGEMENTS 2026'!M1414)</f>
        <v/>
      </c>
      <c r="H1413" t="str">
        <f>IF(ISBLANK('ENGAGEMENTS 2026'!C1414),"",'ENGAGEMENTS 2026'!AF1414)</f>
        <v/>
      </c>
      <c r="I1413" t="str">
        <f>IF(ISBLANK('ENGAGEMENTS 2026'!C1414),"",'ENGAGEMENTS 2026'!H1414)</f>
        <v/>
      </c>
      <c r="J1413" s="72" t="str">
        <f>IF(ISBLANK('ENGAGEMENTS 2026'!C1414),"",IF(AND(OR($E1413="INFRUCTUEUX",$E1413="ANNULE"),$C1413="AOO-M"),'ENGAGEMENTS 2026'!P1414,IF($H1413="EN COURS DE PREENGAGEMENT",'ENGAGEMENTS 2026'!O1414,IF($H1413="PREENGAGE",IF($E1413="ATTRIBUE",'ENGAGEMENTS 2026'!AE1414,'ENGAGEMENTS 2026'!O1414),'ENGAGEMENTS 2026'!AE1414))))</f>
        <v/>
      </c>
      <c r="K1413" s="97" t="str">
        <f>IF(ISBLANK('ENGAGEMENTS 2026'!W1414),"",'ENGAGEMENTS 2026'!W1414)</f>
        <v/>
      </c>
      <c r="L1413" s="73" t="str">
        <f t="shared" ca="1" si="44"/>
        <v/>
      </c>
      <c r="M1413" t="str">
        <f t="shared" si="45"/>
        <v/>
      </c>
      <c r="N1413" t="str">
        <f>IF(ISBLANK('ENGAGEMENTS 2026'!C1414),"",'ENGAGEMENTS 2026'!L1414)</f>
        <v/>
      </c>
      <c r="O1413" t="str">
        <f>IF(ISBLANK('ENGAGEMENTS 2026'!C1414),"",'ENGAGEMENTS 2026'!M1414)</f>
        <v/>
      </c>
      <c r="P1413" t="str">
        <f>IF(ISBLANK('ENGAGEMENTS 2026'!C1414),"",'ENGAGEMENTS 2026'!K1414)</f>
        <v/>
      </c>
      <c r="Q1413" t="str">
        <f>IF($A1413="","",IF(OR($E1413="INFRUCTUEUX",$E1413="ANNULE"),$A1413&amp;"|"&amp;(COUNTIFS($A$2:$A1413,$A1413,$E$2:$E1413,"INFRUCTUEUX")+COUNTIFS($A$2:$A1413,$A1413,$E$2:$E1413,"ANNULE")),""))</f>
        <v/>
      </c>
    </row>
    <row r="1414" spans="1:17" x14ac:dyDescent="0.25">
      <c r="A1414" t="str">
        <f>IF(ISBLANK('ENGAGEMENTS 2026'!C1415),"",IF('ENGAGEMENTS 2026'!C1415="DTSI","DCT",'ENGAGEMENTS 2026'!C1415))</f>
        <v/>
      </c>
      <c r="B1414" t="str">
        <f>IF(ISBLANK('ENGAGEMENTS 2026'!C1415),"",'ENGAGEMENTS 2026'!D1415)</f>
        <v/>
      </c>
      <c r="C1414" t="str">
        <f>IF(ISBLANK('ENGAGEMENTS 2026'!C1415),"",'ENGAGEMENTS 2026'!E1415)</f>
        <v/>
      </c>
      <c r="D1414" t="str">
        <f>IF(ISBLANK('ENGAGEMENTS 2026'!C1415),"",'ENGAGEMENTS 2026'!G1415)</f>
        <v/>
      </c>
      <c r="E1414" t="str">
        <f>IF(ISBLANK('ENGAGEMENTS 2026'!C1415),"",'ENGAGEMENTS 2026'!I1415)</f>
        <v/>
      </c>
      <c r="F1414" t="str">
        <f>IF(ISBLANK('ENGAGEMENTS 2026'!C1415),"",'ENGAGEMENTS 2026'!J1415)</f>
        <v/>
      </c>
      <c r="G1414" t="str">
        <f>IF(ISBLANK('ENGAGEMENTS 2026'!C1415),"",'ENGAGEMENTS 2026'!M1415)</f>
        <v/>
      </c>
      <c r="H1414" t="str">
        <f>IF(ISBLANK('ENGAGEMENTS 2026'!C1415),"",'ENGAGEMENTS 2026'!AF1415)</f>
        <v/>
      </c>
      <c r="I1414" t="str">
        <f>IF(ISBLANK('ENGAGEMENTS 2026'!C1415),"",'ENGAGEMENTS 2026'!H1415)</f>
        <v/>
      </c>
      <c r="J1414" s="72" t="str">
        <f>IF(ISBLANK('ENGAGEMENTS 2026'!C1415),"",IF(AND(OR($E1414="INFRUCTUEUX",$E1414="ANNULE"),$C1414="AOO-M"),'ENGAGEMENTS 2026'!P1415,IF($H1414="EN COURS DE PREENGAGEMENT",'ENGAGEMENTS 2026'!O1415,IF($H1414="PREENGAGE",IF($E1414="ATTRIBUE",'ENGAGEMENTS 2026'!AE1415,'ENGAGEMENTS 2026'!O1415),'ENGAGEMENTS 2026'!AE1415))))</f>
        <v/>
      </c>
      <c r="K1414" s="97" t="str">
        <f>IF(ISBLANK('ENGAGEMENTS 2026'!W1415),"",'ENGAGEMENTS 2026'!W1415)</f>
        <v/>
      </c>
      <c r="L1414" s="73" t="str">
        <f t="shared" ca="1" si="44"/>
        <v/>
      </c>
      <c r="M1414" t="str">
        <f t="shared" si="45"/>
        <v/>
      </c>
      <c r="N1414" t="str">
        <f>IF(ISBLANK('ENGAGEMENTS 2026'!C1415),"",'ENGAGEMENTS 2026'!L1415)</f>
        <v/>
      </c>
      <c r="O1414" t="str">
        <f>IF(ISBLANK('ENGAGEMENTS 2026'!C1415),"",'ENGAGEMENTS 2026'!M1415)</f>
        <v/>
      </c>
      <c r="P1414" t="str">
        <f>IF(ISBLANK('ENGAGEMENTS 2026'!C1415),"",'ENGAGEMENTS 2026'!K1415)</f>
        <v/>
      </c>
      <c r="Q1414" t="str">
        <f>IF($A1414="","",IF(OR($E1414="INFRUCTUEUX",$E1414="ANNULE"),$A1414&amp;"|"&amp;(COUNTIFS($A$2:$A1414,$A1414,$E$2:$E1414,"INFRUCTUEUX")+COUNTIFS($A$2:$A1414,$A1414,$E$2:$E1414,"ANNULE")),""))</f>
        <v/>
      </c>
    </row>
    <row r="1415" spans="1:17" x14ac:dyDescent="0.25">
      <c r="A1415" t="str">
        <f>IF(ISBLANK('ENGAGEMENTS 2026'!C1416),"",IF('ENGAGEMENTS 2026'!C1416="DTSI","DCT",'ENGAGEMENTS 2026'!C1416))</f>
        <v/>
      </c>
      <c r="B1415" t="str">
        <f>IF(ISBLANK('ENGAGEMENTS 2026'!C1416),"",'ENGAGEMENTS 2026'!D1416)</f>
        <v/>
      </c>
      <c r="C1415" t="str">
        <f>IF(ISBLANK('ENGAGEMENTS 2026'!C1416),"",'ENGAGEMENTS 2026'!E1416)</f>
        <v/>
      </c>
      <c r="D1415" t="str">
        <f>IF(ISBLANK('ENGAGEMENTS 2026'!C1416),"",'ENGAGEMENTS 2026'!G1416)</f>
        <v/>
      </c>
      <c r="E1415" t="str">
        <f>IF(ISBLANK('ENGAGEMENTS 2026'!C1416),"",'ENGAGEMENTS 2026'!I1416)</f>
        <v/>
      </c>
      <c r="F1415" t="str">
        <f>IF(ISBLANK('ENGAGEMENTS 2026'!C1416),"",'ENGAGEMENTS 2026'!J1416)</f>
        <v/>
      </c>
      <c r="G1415" t="str">
        <f>IF(ISBLANK('ENGAGEMENTS 2026'!C1416),"",'ENGAGEMENTS 2026'!M1416)</f>
        <v/>
      </c>
      <c r="H1415" t="str">
        <f>IF(ISBLANK('ENGAGEMENTS 2026'!C1416),"",'ENGAGEMENTS 2026'!AF1416)</f>
        <v/>
      </c>
      <c r="I1415" t="str">
        <f>IF(ISBLANK('ENGAGEMENTS 2026'!C1416),"",'ENGAGEMENTS 2026'!H1416)</f>
        <v/>
      </c>
      <c r="J1415" s="72" t="str">
        <f>IF(ISBLANK('ENGAGEMENTS 2026'!C1416),"",IF(AND(OR($E1415="INFRUCTUEUX",$E1415="ANNULE"),$C1415="AOO-M"),'ENGAGEMENTS 2026'!P1416,IF($H1415="EN COURS DE PREENGAGEMENT",'ENGAGEMENTS 2026'!O1416,IF($H1415="PREENGAGE",IF($E1415="ATTRIBUE",'ENGAGEMENTS 2026'!AE1416,'ENGAGEMENTS 2026'!O1416),'ENGAGEMENTS 2026'!AE1416))))</f>
        <v/>
      </c>
      <c r="K1415" s="97" t="str">
        <f>IF(ISBLANK('ENGAGEMENTS 2026'!W1416),"",'ENGAGEMENTS 2026'!W1416)</f>
        <v/>
      </c>
      <c r="L1415" s="73" t="str">
        <f t="shared" ca="1" si="44"/>
        <v/>
      </c>
      <c r="M1415" t="str">
        <f t="shared" si="45"/>
        <v/>
      </c>
      <c r="N1415" t="str">
        <f>IF(ISBLANK('ENGAGEMENTS 2026'!C1416),"",'ENGAGEMENTS 2026'!L1416)</f>
        <v/>
      </c>
      <c r="O1415" t="str">
        <f>IF(ISBLANK('ENGAGEMENTS 2026'!C1416),"",'ENGAGEMENTS 2026'!M1416)</f>
        <v/>
      </c>
      <c r="P1415" t="str">
        <f>IF(ISBLANK('ENGAGEMENTS 2026'!C1416),"",'ENGAGEMENTS 2026'!K1416)</f>
        <v/>
      </c>
      <c r="Q1415" t="str">
        <f>IF($A1415="","",IF(OR($E1415="INFRUCTUEUX",$E1415="ANNULE"),$A1415&amp;"|"&amp;(COUNTIFS($A$2:$A1415,$A1415,$E$2:$E1415,"INFRUCTUEUX")+COUNTIFS($A$2:$A1415,$A1415,$E$2:$E1415,"ANNULE")),""))</f>
        <v/>
      </c>
    </row>
    <row r="1416" spans="1:17" x14ac:dyDescent="0.25">
      <c r="A1416" t="str">
        <f>IF(ISBLANK('ENGAGEMENTS 2026'!C1417),"",IF('ENGAGEMENTS 2026'!C1417="DTSI","DCT",'ENGAGEMENTS 2026'!C1417))</f>
        <v/>
      </c>
      <c r="B1416" t="str">
        <f>IF(ISBLANK('ENGAGEMENTS 2026'!C1417),"",'ENGAGEMENTS 2026'!D1417)</f>
        <v/>
      </c>
      <c r="C1416" t="str">
        <f>IF(ISBLANK('ENGAGEMENTS 2026'!C1417),"",'ENGAGEMENTS 2026'!E1417)</f>
        <v/>
      </c>
      <c r="D1416" t="str">
        <f>IF(ISBLANK('ENGAGEMENTS 2026'!C1417),"",'ENGAGEMENTS 2026'!G1417)</f>
        <v/>
      </c>
      <c r="E1416" t="str">
        <f>IF(ISBLANK('ENGAGEMENTS 2026'!C1417),"",'ENGAGEMENTS 2026'!I1417)</f>
        <v/>
      </c>
      <c r="F1416" t="str">
        <f>IF(ISBLANK('ENGAGEMENTS 2026'!C1417),"",'ENGAGEMENTS 2026'!J1417)</f>
        <v/>
      </c>
      <c r="G1416" t="str">
        <f>IF(ISBLANK('ENGAGEMENTS 2026'!C1417),"",'ENGAGEMENTS 2026'!M1417)</f>
        <v/>
      </c>
      <c r="H1416" t="str">
        <f>IF(ISBLANK('ENGAGEMENTS 2026'!C1417),"",'ENGAGEMENTS 2026'!AF1417)</f>
        <v/>
      </c>
      <c r="I1416" t="str">
        <f>IF(ISBLANK('ENGAGEMENTS 2026'!C1417),"",'ENGAGEMENTS 2026'!H1417)</f>
        <v/>
      </c>
      <c r="J1416" s="72" t="str">
        <f>IF(ISBLANK('ENGAGEMENTS 2026'!C1417),"",IF(AND(OR($E1416="INFRUCTUEUX",$E1416="ANNULE"),$C1416="AOO-M"),'ENGAGEMENTS 2026'!P1417,IF($H1416="EN COURS DE PREENGAGEMENT",'ENGAGEMENTS 2026'!O1417,IF($H1416="PREENGAGE",IF($E1416="ATTRIBUE",'ENGAGEMENTS 2026'!AE1417,'ENGAGEMENTS 2026'!O1417),'ENGAGEMENTS 2026'!AE1417))))</f>
        <v/>
      </c>
      <c r="K1416" s="97" t="str">
        <f>IF(ISBLANK('ENGAGEMENTS 2026'!W1417),"",'ENGAGEMENTS 2026'!W1417)</f>
        <v/>
      </c>
      <c r="L1416" s="73" t="str">
        <f t="shared" ca="1" si="44"/>
        <v/>
      </c>
      <c r="M1416" t="str">
        <f t="shared" si="45"/>
        <v/>
      </c>
      <c r="N1416" t="str">
        <f>IF(ISBLANK('ENGAGEMENTS 2026'!C1417),"",'ENGAGEMENTS 2026'!L1417)</f>
        <v/>
      </c>
      <c r="O1416" t="str">
        <f>IF(ISBLANK('ENGAGEMENTS 2026'!C1417),"",'ENGAGEMENTS 2026'!M1417)</f>
        <v/>
      </c>
      <c r="P1416" t="str">
        <f>IF(ISBLANK('ENGAGEMENTS 2026'!C1417),"",'ENGAGEMENTS 2026'!K1417)</f>
        <v/>
      </c>
      <c r="Q1416" t="str">
        <f>IF($A1416="","",IF(OR($E1416="INFRUCTUEUX",$E1416="ANNULE"),$A1416&amp;"|"&amp;(COUNTIFS($A$2:$A1416,$A1416,$E$2:$E1416,"INFRUCTUEUX")+COUNTIFS($A$2:$A1416,$A1416,$E$2:$E1416,"ANNULE")),""))</f>
        <v/>
      </c>
    </row>
    <row r="1417" spans="1:17" x14ac:dyDescent="0.25">
      <c r="A1417" t="str">
        <f>IF(ISBLANK('ENGAGEMENTS 2026'!C1418),"",IF('ENGAGEMENTS 2026'!C1418="DTSI","DCT",'ENGAGEMENTS 2026'!C1418))</f>
        <v/>
      </c>
      <c r="B1417" t="str">
        <f>IF(ISBLANK('ENGAGEMENTS 2026'!C1418),"",'ENGAGEMENTS 2026'!D1418)</f>
        <v/>
      </c>
      <c r="C1417" t="str">
        <f>IF(ISBLANK('ENGAGEMENTS 2026'!C1418),"",'ENGAGEMENTS 2026'!E1418)</f>
        <v/>
      </c>
      <c r="D1417" t="str">
        <f>IF(ISBLANK('ENGAGEMENTS 2026'!C1418),"",'ENGAGEMENTS 2026'!G1418)</f>
        <v/>
      </c>
      <c r="E1417" t="str">
        <f>IF(ISBLANK('ENGAGEMENTS 2026'!C1418),"",'ENGAGEMENTS 2026'!I1418)</f>
        <v/>
      </c>
      <c r="F1417" t="str">
        <f>IF(ISBLANK('ENGAGEMENTS 2026'!C1418),"",'ENGAGEMENTS 2026'!J1418)</f>
        <v/>
      </c>
      <c r="G1417" t="str">
        <f>IF(ISBLANK('ENGAGEMENTS 2026'!C1418),"",'ENGAGEMENTS 2026'!M1418)</f>
        <v/>
      </c>
      <c r="H1417" t="str">
        <f>IF(ISBLANK('ENGAGEMENTS 2026'!C1418),"",'ENGAGEMENTS 2026'!AF1418)</f>
        <v/>
      </c>
      <c r="I1417" t="str">
        <f>IF(ISBLANK('ENGAGEMENTS 2026'!C1418),"",'ENGAGEMENTS 2026'!H1418)</f>
        <v/>
      </c>
      <c r="J1417" s="72" t="str">
        <f>IF(ISBLANK('ENGAGEMENTS 2026'!C1418),"",IF(AND(OR($E1417="INFRUCTUEUX",$E1417="ANNULE"),$C1417="AOO-M"),'ENGAGEMENTS 2026'!P1418,IF($H1417="EN COURS DE PREENGAGEMENT",'ENGAGEMENTS 2026'!O1418,IF($H1417="PREENGAGE",IF($E1417="ATTRIBUE",'ENGAGEMENTS 2026'!AE1418,'ENGAGEMENTS 2026'!O1418),'ENGAGEMENTS 2026'!AE1418))))</f>
        <v/>
      </c>
      <c r="K1417" s="97" t="str">
        <f>IF(ISBLANK('ENGAGEMENTS 2026'!W1418),"",'ENGAGEMENTS 2026'!W1418)</f>
        <v/>
      </c>
      <c r="L1417" s="73" t="str">
        <f t="shared" ca="1" si="44"/>
        <v/>
      </c>
      <c r="M1417" t="str">
        <f t="shared" si="45"/>
        <v/>
      </c>
      <c r="N1417" t="str">
        <f>IF(ISBLANK('ENGAGEMENTS 2026'!C1418),"",'ENGAGEMENTS 2026'!L1418)</f>
        <v/>
      </c>
      <c r="O1417" t="str">
        <f>IF(ISBLANK('ENGAGEMENTS 2026'!C1418),"",'ENGAGEMENTS 2026'!M1418)</f>
        <v/>
      </c>
      <c r="P1417" t="str">
        <f>IF(ISBLANK('ENGAGEMENTS 2026'!C1418),"",'ENGAGEMENTS 2026'!K1418)</f>
        <v/>
      </c>
      <c r="Q1417" t="str">
        <f>IF($A1417="","",IF(OR($E1417="INFRUCTUEUX",$E1417="ANNULE"),$A1417&amp;"|"&amp;(COUNTIFS($A$2:$A1417,$A1417,$E$2:$E1417,"INFRUCTUEUX")+COUNTIFS($A$2:$A1417,$A1417,$E$2:$E1417,"ANNULE")),""))</f>
        <v/>
      </c>
    </row>
    <row r="1418" spans="1:17" x14ac:dyDescent="0.25">
      <c r="A1418" t="str">
        <f>IF(ISBLANK('ENGAGEMENTS 2026'!C1419),"",IF('ENGAGEMENTS 2026'!C1419="DTSI","DCT",'ENGAGEMENTS 2026'!C1419))</f>
        <v/>
      </c>
      <c r="B1418" t="str">
        <f>IF(ISBLANK('ENGAGEMENTS 2026'!C1419),"",'ENGAGEMENTS 2026'!D1419)</f>
        <v/>
      </c>
      <c r="C1418" t="str">
        <f>IF(ISBLANK('ENGAGEMENTS 2026'!C1419),"",'ENGAGEMENTS 2026'!E1419)</f>
        <v/>
      </c>
      <c r="D1418" t="str">
        <f>IF(ISBLANK('ENGAGEMENTS 2026'!C1419),"",'ENGAGEMENTS 2026'!G1419)</f>
        <v/>
      </c>
      <c r="E1418" t="str">
        <f>IF(ISBLANK('ENGAGEMENTS 2026'!C1419),"",'ENGAGEMENTS 2026'!I1419)</f>
        <v/>
      </c>
      <c r="F1418" t="str">
        <f>IF(ISBLANK('ENGAGEMENTS 2026'!C1419),"",'ENGAGEMENTS 2026'!J1419)</f>
        <v/>
      </c>
      <c r="G1418" t="str">
        <f>IF(ISBLANK('ENGAGEMENTS 2026'!C1419),"",'ENGAGEMENTS 2026'!M1419)</f>
        <v/>
      </c>
      <c r="H1418" t="str">
        <f>IF(ISBLANK('ENGAGEMENTS 2026'!C1419),"",'ENGAGEMENTS 2026'!AF1419)</f>
        <v/>
      </c>
      <c r="I1418" t="str">
        <f>IF(ISBLANK('ENGAGEMENTS 2026'!C1419),"",'ENGAGEMENTS 2026'!H1419)</f>
        <v/>
      </c>
      <c r="J1418" s="72" t="str">
        <f>IF(ISBLANK('ENGAGEMENTS 2026'!C1419),"",IF(AND(OR($E1418="INFRUCTUEUX",$E1418="ANNULE"),$C1418="AOO-M"),'ENGAGEMENTS 2026'!P1419,IF($H1418="EN COURS DE PREENGAGEMENT",'ENGAGEMENTS 2026'!O1419,IF($H1418="PREENGAGE",IF($E1418="ATTRIBUE",'ENGAGEMENTS 2026'!AE1419,'ENGAGEMENTS 2026'!O1419),'ENGAGEMENTS 2026'!AE1419))))</f>
        <v/>
      </c>
      <c r="K1418" s="97" t="str">
        <f>IF(ISBLANK('ENGAGEMENTS 2026'!W1419),"",'ENGAGEMENTS 2026'!W1419)</f>
        <v/>
      </c>
      <c r="L1418" s="73" t="str">
        <f t="shared" ca="1" si="44"/>
        <v/>
      </c>
      <c r="M1418" t="str">
        <f t="shared" si="45"/>
        <v/>
      </c>
      <c r="N1418" t="str">
        <f>IF(ISBLANK('ENGAGEMENTS 2026'!C1419),"",'ENGAGEMENTS 2026'!L1419)</f>
        <v/>
      </c>
      <c r="O1418" t="str">
        <f>IF(ISBLANK('ENGAGEMENTS 2026'!C1419),"",'ENGAGEMENTS 2026'!M1419)</f>
        <v/>
      </c>
      <c r="P1418" t="str">
        <f>IF(ISBLANK('ENGAGEMENTS 2026'!C1419),"",'ENGAGEMENTS 2026'!K1419)</f>
        <v/>
      </c>
      <c r="Q1418" t="str">
        <f>IF($A1418="","",IF(OR($E1418="INFRUCTUEUX",$E1418="ANNULE"),$A1418&amp;"|"&amp;(COUNTIFS($A$2:$A1418,$A1418,$E$2:$E1418,"INFRUCTUEUX")+COUNTIFS($A$2:$A1418,$A1418,$E$2:$E1418,"ANNULE")),""))</f>
        <v/>
      </c>
    </row>
    <row r="1419" spans="1:17" x14ac:dyDescent="0.25">
      <c r="A1419" t="str">
        <f>IF(ISBLANK('ENGAGEMENTS 2026'!C1420),"",IF('ENGAGEMENTS 2026'!C1420="DTSI","DCT",'ENGAGEMENTS 2026'!C1420))</f>
        <v/>
      </c>
      <c r="B1419" t="str">
        <f>IF(ISBLANK('ENGAGEMENTS 2026'!C1420),"",'ENGAGEMENTS 2026'!D1420)</f>
        <v/>
      </c>
      <c r="C1419" t="str">
        <f>IF(ISBLANK('ENGAGEMENTS 2026'!C1420),"",'ENGAGEMENTS 2026'!E1420)</f>
        <v/>
      </c>
      <c r="D1419" t="str">
        <f>IF(ISBLANK('ENGAGEMENTS 2026'!C1420),"",'ENGAGEMENTS 2026'!G1420)</f>
        <v/>
      </c>
      <c r="E1419" t="str">
        <f>IF(ISBLANK('ENGAGEMENTS 2026'!C1420),"",'ENGAGEMENTS 2026'!I1420)</f>
        <v/>
      </c>
      <c r="F1419" t="str">
        <f>IF(ISBLANK('ENGAGEMENTS 2026'!C1420),"",'ENGAGEMENTS 2026'!J1420)</f>
        <v/>
      </c>
      <c r="G1419" t="str">
        <f>IF(ISBLANK('ENGAGEMENTS 2026'!C1420),"",'ENGAGEMENTS 2026'!M1420)</f>
        <v/>
      </c>
      <c r="H1419" t="str">
        <f>IF(ISBLANK('ENGAGEMENTS 2026'!C1420),"",'ENGAGEMENTS 2026'!AF1420)</f>
        <v/>
      </c>
      <c r="I1419" t="str">
        <f>IF(ISBLANK('ENGAGEMENTS 2026'!C1420),"",'ENGAGEMENTS 2026'!H1420)</f>
        <v/>
      </c>
      <c r="J1419" s="72" t="str">
        <f>IF(ISBLANK('ENGAGEMENTS 2026'!C1420),"",IF(AND(OR($E1419="INFRUCTUEUX",$E1419="ANNULE"),$C1419="AOO-M"),'ENGAGEMENTS 2026'!P1420,IF($H1419="EN COURS DE PREENGAGEMENT",'ENGAGEMENTS 2026'!O1420,IF($H1419="PREENGAGE",IF($E1419="ATTRIBUE",'ENGAGEMENTS 2026'!AE1420,'ENGAGEMENTS 2026'!O1420),'ENGAGEMENTS 2026'!AE1420))))</f>
        <v/>
      </c>
      <c r="K1419" s="97" t="str">
        <f>IF(ISBLANK('ENGAGEMENTS 2026'!W1420),"",'ENGAGEMENTS 2026'!W1420)</f>
        <v/>
      </c>
      <c r="L1419" s="73" t="str">
        <f t="shared" ca="1" si="44"/>
        <v/>
      </c>
      <c r="M1419" t="str">
        <f t="shared" si="45"/>
        <v/>
      </c>
      <c r="N1419" t="str">
        <f>IF(ISBLANK('ENGAGEMENTS 2026'!C1420),"",'ENGAGEMENTS 2026'!L1420)</f>
        <v/>
      </c>
      <c r="O1419" t="str">
        <f>IF(ISBLANK('ENGAGEMENTS 2026'!C1420),"",'ENGAGEMENTS 2026'!M1420)</f>
        <v/>
      </c>
      <c r="P1419" t="str">
        <f>IF(ISBLANK('ENGAGEMENTS 2026'!C1420),"",'ENGAGEMENTS 2026'!K1420)</f>
        <v/>
      </c>
      <c r="Q1419" t="str">
        <f>IF($A1419="","",IF(OR($E1419="INFRUCTUEUX",$E1419="ANNULE"),$A1419&amp;"|"&amp;(COUNTIFS($A$2:$A1419,$A1419,$E$2:$E1419,"INFRUCTUEUX")+COUNTIFS($A$2:$A1419,$A1419,$E$2:$E1419,"ANNULE")),""))</f>
        <v/>
      </c>
    </row>
    <row r="1420" spans="1:17" x14ac:dyDescent="0.25">
      <c r="A1420" t="str">
        <f>IF(ISBLANK('ENGAGEMENTS 2026'!C1421),"",IF('ENGAGEMENTS 2026'!C1421="DTSI","DCT",'ENGAGEMENTS 2026'!C1421))</f>
        <v/>
      </c>
      <c r="B1420" t="str">
        <f>IF(ISBLANK('ENGAGEMENTS 2026'!C1421),"",'ENGAGEMENTS 2026'!D1421)</f>
        <v/>
      </c>
      <c r="C1420" t="str">
        <f>IF(ISBLANK('ENGAGEMENTS 2026'!C1421),"",'ENGAGEMENTS 2026'!E1421)</f>
        <v/>
      </c>
      <c r="D1420" t="str">
        <f>IF(ISBLANK('ENGAGEMENTS 2026'!C1421),"",'ENGAGEMENTS 2026'!G1421)</f>
        <v/>
      </c>
      <c r="E1420" t="str">
        <f>IF(ISBLANK('ENGAGEMENTS 2026'!C1421),"",'ENGAGEMENTS 2026'!I1421)</f>
        <v/>
      </c>
      <c r="F1420" t="str">
        <f>IF(ISBLANK('ENGAGEMENTS 2026'!C1421),"",'ENGAGEMENTS 2026'!J1421)</f>
        <v/>
      </c>
      <c r="G1420" t="str">
        <f>IF(ISBLANK('ENGAGEMENTS 2026'!C1421),"",'ENGAGEMENTS 2026'!M1421)</f>
        <v/>
      </c>
      <c r="H1420" t="str">
        <f>IF(ISBLANK('ENGAGEMENTS 2026'!C1421),"",'ENGAGEMENTS 2026'!AF1421)</f>
        <v/>
      </c>
      <c r="I1420" t="str">
        <f>IF(ISBLANK('ENGAGEMENTS 2026'!C1421),"",'ENGAGEMENTS 2026'!H1421)</f>
        <v/>
      </c>
      <c r="J1420" s="72" t="str">
        <f>IF(ISBLANK('ENGAGEMENTS 2026'!C1421),"",IF(AND(OR($E1420="INFRUCTUEUX",$E1420="ANNULE"),$C1420="AOO-M"),'ENGAGEMENTS 2026'!P1421,IF($H1420="EN COURS DE PREENGAGEMENT",'ENGAGEMENTS 2026'!O1421,IF($H1420="PREENGAGE",IF($E1420="ATTRIBUE",'ENGAGEMENTS 2026'!AE1421,'ENGAGEMENTS 2026'!O1421),'ENGAGEMENTS 2026'!AE1421))))</f>
        <v/>
      </c>
      <c r="K1420" s="97" t="str">
        <f>IF(ISBLANK('ENGAGEMENTS 2026'!W1421),"",'ENGAGEMENTS 2026'!W1421)</f>
        <v/>
      </c>
      <c r="L1420" s="73" t="str">
        <f t="shared" ca="1" si="44"/>
        <v/>
      </c>
      <c r="M1420" t="str">
        <f t="shared" si="45"/>
        <v/>
      </c>
      <c r="N1420" t="str">
        <f>IF(ISBLANK('ENGAGEMENTS 2026'!C1421),"",'ENGAGEMENTS 2026'!L1421)</f>
        <v/>
      </c>
      <c r="O1420" t="str">
        <f>IF(ISBLANK('ENGAGEMENTS 2026'!C1421),"",'ENGAGEMENTS 2026'!M1421)</f>
        <v/>
      </c>
      <c r="P1420" t="str">
        <f>IF(ISBLANK('ENGAGEMENTS 2026'!C1421),"",'ENGAGEMENTS 2026'!K1421)</f>
        <v/>
      </c>
      <c r="Q1420" t="str">
        <f>IF($A1420="","",IF(OR($E1420="INFRUCTUEUX",$E1420="ANNULE"),$A1420&amp;"|"&amp;(COUNTIFS($A$2:$A1420,$A1420,$E$2:$E1420,"INFRUCTUEUX")+COUNTIFS($A$2:$A1420,$A1420,$E$2:$E1420,"ANNULE")),""))</f>
        <v/>
      </c>
    </row>
    <row r="1421" spans="1:17" x14ac:dyDescent="0.25">
      <c r="A1421" t="str">
        <f>IF(ISBLANK('ENGAGEMENTS 2026'!C1422),"",IF('ENGAGEMENTS 2026'!C1422="DTSI","DCT",'ENGAGEMENTS 2026'!C1422))</f>
        <v/>
      </c>
      <c r="B1421" t="str">
        <f>IF(ISBLANK('ENGAGEMENTS 2026'!C1422),"",'ENGAGEMENTS 2026'!D1422)</f>
        <v/>
      </c>
      <c r="C1421" t="str">
        <f>IF(ISBLANK('ENGAGEMENTS 2026'!C1422),"",'ENGAGEMENTS 2026'!E1422)</f>
        <v/>
      </c>
      <c r="D1421" t="str">
        <f>IF(ISBLANK('ENGAGEMENTS 2026'!C1422),"",'ENGAGEMENTS 2026'!G1422)</f>
        <v/>
      </c>
      <c r="E1421" t="str">
        <f>IF(ISBLANK('ENGAGEMENTS 2026'!C1422),"",'ENGAGEMENTS 2026'!I1422)</f>
        <v/>
      </c>
      <c r="F1421" t="str">
        <f>IF(ISBLANK('ENGAGEMENTS 2026'!C1422),"",'ENGAGEMENTS 2026'!J1422)</f>
        <v/>
      </c>
      <c r="G1421" t="str">
        <f>IF(ISBLANK('ENGAGEMENTS 2026'!C1422),"",'ENGAGEMENTS 2026'!M1422)</f>
        <v/>
      </c>
      <c r="H1421" t="str">
        <f>IF(ISBLANK('ENGAGEMENTS 2026'!C1422),"",'ENGAGEMENTS 2026'!AF1422)</f>
        <v/>
      </c>
      <c r="I1421" t="str">
        <f>IF(ISBLANK('ENGAGEMENTS 2026'!C1422),"",'ENGAGEMENTS 2026'!H1422)</f>
        <v/>
      </c>
      <c r="J1421" s="72" t="str">
        <f>IF(ISBLANK('ENGAGEMENTS 2026'!C1422),"",IF(AND(OR($E1421="INFRUCTUEUX",$E1421="ANNULE"),$C1421="AOO-M"),'ENGAGEMENTS 2026'!P1422,IF($H1421="EN COURS DE PREENGAGEMENT",'ENGAGEMENTS 2026'!O1422,IF($H1421="PREENGAGE",IF($E1421="ATTRIBUE",'ENGAGEMENTS 2026'!AE1422,'ENGAGEMENTS 2026'!O1422),'ENGAGEMENTS 2026'!AE1422))))</f>
        <v/>
      </c>
      <c r="K1421" s="97" t="str">
        <f>IF(ISBLANK('ENGAGEMENTS 2026'!W1422),"",'ENGAGEMENTS 2026'!W1422)</f>
        <v/>
      </c>
      <c r="L1421" s="73" t="str">
        <f t="shared" ca="1" si="44"/>
        <v/>
      </c>
      <c r="M1421" t="str">
        <f t="shared" si="45"/>
        <v/>
      </c>
      <c r="N1421" t="str">
        <f>IF(ISBLANK('ENGAGEMENTS 2026'!C1422),"",'ENGAGEMENTS 2026'!L1422)</f>
        <v/>
      </c>
      <c r="O1421" t="str">
        <f>IF(ISBLANK('ENGAGEMENTS 2026'!C1422),"",'ENGAGEMENTS 2026'!M1422)</f>
        <v/>
      </c>
      <c r="P1421" t="str">
        <f>IF(ISBLANK('ENGAGEMENTS 2026'!C1422),"",'ENGAGEMENTS 2026'!K1422)</f>
        <v/>
      </c>
      <c r="Q1421" t="str">
        <f>IF($A1421="","",IF(OR($E1421="INFRUCTUEUX",$E1421="ANNULE"),$A1421&amp;"|"&amp;(COUNTIFS($A$2:$A1421,$A1421,$E$2:$E1421,"INFRUCTUEUX")+COUNTIFS($A$2:$A1421,$A1421,$E$2:$E1421,"ANNULE")),""))</f>
        <v/>
      </c>
    </row>
    <row r="1422" spans="1:17" x14ac:dyDescent="0.25">
      <c r="A1422" t="str">
        <f>IF(ISBLANK('ENGAGEMENTS 2026'!C1423),"",IF('ENGAGEMENTS 2026'!C1423="DTSI","DCT",'ENGAGEMENTS 2026'!C1423))</f>
        <v/>
      </c>
      <c r="B1422" t="str">
        <f>IF(ISBLANK('ENGAGEMENTS 2026'!C1423),"",'ENGAGEMENTS 2026'!D1423)</f>
        <v/>
      </c>
      <c r="C1422" t="str">
        <f>IF(ISBLANK('ENGAGEMENTS 2026'!C1423),"",'ENGAGEMENTS 2026'!E1423)</f>
        <v/>
      </c>
      <c r="D1422" t="str">
        <f>IF(ISBLANK('ENGAGEMENTS 2026'!C1423),"",'ENGAGEMENTS 2026'!G1423)</f>
        <v/>
      </c>
      <c r="E1422" t="str">
        <f>IF(ISBLANK('ENGAGEMENTS 2026'!C1423),"",'ENGAGEMENTS 2026'!I1423)</f>
        <v/>
      </c>
      <c r="F1422" t="str">
        <f>IF(ISBLANK('ENGAGEMENTS 2026'!C1423),"",'ENGAGEMENTS 2026'!J1423)</f>
        <v/>
      </c>
      <c r="G1422" t="str">
        <f>IF(ISBLANK('ENGAGEMENTS 2026'!C1423),"",'ENGAGEMENTS 2026'!M1423)</f>
        <v/>
      </c>
      <c r="H1422" t="str">
        <f>IF(ISBLANK('ENGAGEMENTS 2026'!C1423),"",'ENGAGEMENTS 2026'!AF1423)</f>
        <v/>
      </c>
      <c r="I1422" t="str">
        <f>IF(ISBLANK('ENGAGEMENTS 2026'!C1423),"",'ENGAGEMENTS 2026'!H1423)</f>
        <v/>
      </c>
      <c r="J1422" s="72" t="str">
        <f>IF(ISBLANK('ENGAGEMENTS 2026'!C1423),"",IF(AND(OR($E1422="INFRUCTUEUX",$E1422="ANNULE"),$C1422="AOO-M"),'ENGAGEMENTS 2026'!P1423,IF($H1422="EN COURS DE PREENGAGEMENT",'ENGAGEMENTS 2026'!O1423,IF($H1422="PREENGAGE",IF($E1422="ATTRIBUE",'ENGAGEMENTS 2026'!AE1423,'ENGAGEMENTS 2026'!O1423),'ENGAGEMENTS 2026'!AE1423))))</f>
        <v/>
      </c>
      <c r="K1422" s="97" t="str">
        <f>IF(ISBLANK('ENGAGEMENTS 2026'!W1423),"",'ENGAGEMENTS 2026'!W1423)</f>
        <v/>
      </c>
      <c r="L1422" s="73" t="str">
        <f t="shared" ca="1" si="44"/>
        <v/>
      </c>
      <c r="M1422" t="str">
        <f t="shared" si="45"/>
        <v/>
      </c>
      <c r="N1422" t="str">
        <f>IF(ISBLANK('ENGAGEMENTS 2026'!C1423),"",'ENGAGEMENTS 2026'!L1423)</f>
        <v/>
      </c>
      <c r="O1422" t="str">
        <f>IF(ISBLANK('ENGAGEMENTS 2026'!C1423),"",'ENGAGEMENTS 2026'!M1423)</f>
        <v/>
      </c>
      <c r="P1422" t="str">
        <f>IF(ISBLANK('ENGAGEMENTS 2026'!C1423),"",'ENGAGEMENTS 2026'!K1423)</f>
        <v/>
      </c>
      <c r="Q1422" t="str">
        <f>IF($A1422="","",IF(OR($E1422="INFRUCTUEUX",$E1422="ANNULE"),$A1422&amp;"|"&amp;(COUNTIFS($A$2:$A1422,$A1422,$E$2:$E1422,"INFRUCTUEUX")+COUNTIFS($A$2:$A1422,$A1422,$E$2:$E1422,"ANNULE")),""))</f>
        <v/>
      </c>
    </row>
    <row r="1423" spans="1:17" x14ac:dyDescent="0.25">
      <c r="A1423" t="str">
        <f>IF(ISBLANK('ENGAGEMENTS 2026'!C1424),"",IF('ENGAGEMENTS 2026'!C1424="DTSI","DCT",'ENGAGEMENTS 2026'!C1424))</f>
        <v/>
      </c>
      <c r="B1423" t="str">
        <f>IF(ISBLANK('ENGAGEMENTS 2026'!C1424),"",'ENGAGEMENTS 2026'!D1424)</f>
        <v/>
      </c>
      <c r="C1423" t="str">
        <f>IF(ISBLANK('ENGAGEMENTS 2026'!C1424),"",'ENGAGEMENTS 2026'!E1424)</f>
        <v/>
      </c>
      <c r="D1423" t="str">
        <f>IF(ISBLANK('ENGAGEMENTS 2026'!C1424),"",'ENGAGEMENTS 2026'!G1424)</f>
        <v/>
      </c>
      <c r="E1423" t="str">
        <f>IF(ISBLANK('ENGAGEMENTS 2026'!C1424),"",'ENGAGEMENTS 2026'!I1424)</f>
        <v/>
      </c>
      <c r="F1423" t="str">
        <f>IF(ISBLANK('ENGAGEMENTS 2026'!C1424),"",'ENGAGEMENTS 2026'!J1424)</f>
        <v/>
      </c>
      <c r="G1423" t="str">
        <f>IF(ISBLANK('ENGAGEMENTS 2026'!C1424),"",'ENGAGEMENTS 2026'!M1424)</f>
        <v/>
      </c>
      <c r="H1423" t="str">
        <f>IF(ISBLANK('ENGAGEMENTS 2026'!C1424),"",'ENGAGEMENTS 2026'!AF1424)</f>
        <v/>
      </c>
      <c r="I1423" t="str">
        <f>IF(ISBLANK('ENGAGEMENTS 2026'!C1424),"",'ENGAGEMENTS 2026'!H1424)</f>
        <v/>
      </c>
      <c r="J1423" s="72" t="str">
        <f>IF(ISBLANK('ENGAGEMENTS 2026'!C1424),"",IF(AND(OR($E1423="INFRUCTUEUX",$E1423="ANNULE"),$C1423="AOO-M"),'ENGAGEMENTS 2026'!P1424,IF($H1423="EN COURS DE PREENGAGEMENT",'ENGAGEMENTS 2026'!O1424,IF($H1423="PREENGAGE",IF($E1423="ATTRIBUE",'ENGAGEMENTS 2026'!AE1424,'ENGAGEMENTS 2026'!O1424),'ENGAGEMENTS 2026'!AE1424))))</f>
        <v/>
      </c>
      <c r="K1423" s="97" t="str">
        <f>IF(ISBLANK('ENGAGEMENTS 2026'!W1424),"",'ENGAGEMENTS 2026'!W1424)</f>
        <v/>
      </c>
      <c r="L1423" s="73" t="str">
        <f t="shared" ca="1" si="44"/>
        <v/>
      </c>
      <c r="M1423" t="str">
        <f t="shared" si="45"/>
        <v/>
      </c>
      <c r="N1423" t="str">
        <f>IF(ISBLANK('ENGAGEMENTS 2026'!C1424),"",'ENGAGEMENTS 2026'!L1424)</f>
        <v/>
      </c>
      <c r="O1423" t="str">
        <f>IF(ISBLANK('ENGAGEMENTS 2026'!C1424),"",'ENGAGEMENTS 2026'!M1424)</f>
        <v/>
      </c>
      <c r="P1423" t="str">
        <f>IF(ISBLANK('ENGAGEMENTS 2026'!C1424),"",'ENGAGEMENTS 2026'!K1424)</f>
        <v/>
      </c>
      <c r="Q1423" t="str">
        <f>IF($A1423="","",IF(OR($E1423="INFRUCTUEUX",$E1423="ANNULE"),$A1423&amp;"|"&amp;(COUNTIFS($A$2:$A1423,$A1423,$E$2:$E1423,"INFRUCTUEUX")+COUNTIFS($A$2:$A1423,$A1423,$E$2:$E1423,"ANNULE")),""))</f>
        <v/>
      </c>
    </row>
    <row r="1424" spans="1:17" x14ac:dyDescent="0.25">
      <c r="A1424" t="str">
        <f>IF(ISBLANK('ENGAGEMENTS 2026'!C1425),"",IF('ENGAGEMENTS 2026'!C1425="DTSI","DCT",'ENGAGEMENTS 2026'!C1425))</f>
        <v/>
      </c>
      <c r="B1424" t="str">
        <f>IF(ISBLANK('ENGAGEMENTS 2026'!C1425),"",'ENGAGEMENTS 2026'!D1425)</f>
        <v/>
      </c>
      <c r="C1424" t="str">
        <f>IF(ISBLANK('ENGAGEMENTS 2026'!C1425),"",'ENGAGEMENTS 2026'!E1425)</f>
        <v/>
      </c>
      <c r="D1424" t="str">
        <f>IF(ISBLANK('ENGAGEMENTS 2026'!C1425),"",'ENGAGEMENTS 2026'!G1425)</f>
        <v/>
      </c>
      <c r="E1424" t="str">
        <f>IF(ISBLANK('ENGAGEMENTS 2026'!C1425),"",'ENGAGEMENTS 2026'!I1425)</f>
        <v/>
      </c>
      <c r="F1424" t="str">
        <f>IF(ISBLANK('ENGAGEMENTS 2026'!C1425),"",'ENGAGEMENTS 2026'!J1425)</f>
        <v/>
      </c>
      <c r="G1424" t="str">
        <f>IF(ISBLANK('ENGAGEMENTS 2026'!C1425),"",'ENGAGEMENTS 2026'!M1425)</f>
        <v/>
      </c>
      <c r="H1424" t="str">
        <f>IF(ISBLANK('ENGAGEMENTS 2026'!C1425),"",'ENGAGEMENTS 2026'!AF1425)</f>
        <v/>
      </c>
      <c r="I1424" t="str">
        <f>IF(ISBLANK('ENGAGEMENTS 2026'!C1425),"",'ENGAGEMENTS 2026'!H1425)</f>
        <v/>
      </c>
      <c r="J1424" s="72" t="str">
        <f>IF(ISBLANK('ENGAGEMENTS 2026'!C1425),"",IF(AND(OR($E1424="INFRUCTUEUX",$E1424="ANNULE"),$C1424="AOO-M"),'ENGAGEMENTS 2026'!P1425,IF($H1424="EN COURS DE PREENGAGEMENT",'ENGAGEMENTS 2026'!O1425,IF($H1424="PREENGAGE",IF($E1424="ATTRIBUE",'ENGAGEMENTS 2026'!AE1425,'ENGAGEMENTS 2026'!O1425),'ENGAGEMENTS 2026'!AE1425))))</f>
        <v/>
      </c>
      <c r="K1424" s="97" t="str">
        <f>IF(ISBLANK('ENGAGEMENTS 2026'!W1425),"",'ENGAGEMENTS 2026'!W1425)</f>
        <v/>
      </c>
      <c r="L1424" s="73" t="str">
        <f t="shared" ca="1" si="44"/>
        <v/>
      </c>
      <c r="M1424" t="str">
        <f t="shared" si="45"/>
        <v/>
      </c>
      <c r="N1424" t="str">
        <f>IF(ISBLANK('ENGAGEMENTS 2026'!C1425),"",'ENGAGEMENTS 2026'!L1425)</f>
        <v/>
      </c>
      <c r="O1424" t="str">
        <f>IF(ISBLANK('ENGAGEMENTS 2026'!C1425),"",'ENGAGEMENTS 2026'!M1425)</f>
        <v/>
      </c>
      <c r="P1424" t="str">
        <f>IF(ISBLANK('ENGAGEMENTS 2026'!C1425),"",'ENGAGEMENTS 2026'!K1425)</f>
        <v/>
      </c>
      <c r="Q1424" t="str">
        <f>IF($A1424="","",IF(OR($E1424="INFRUCTUEUX",$E1424="ANNULE"),$A1424&amp;"|"&amp;(COUNTIFS($A$2:$A1424,$A1424,$E$2:$E1424,"INFRUCTUEUX")+COUNTIFS($A$2:$A1424,$A1424,$E$2:$E1424,"ANNULE")),""))</f>
        <v/>
      </c>
    </row>
    <row r="1425" spans="1:17" x14ac:dyDescent="0.25">
      <c r="A1425" t="str">
        <f>IF(ISBLANK('ENGAGEMENTS 2026'!C1426),"",IF('ENGAGEMENTS 2026'!C1426="DTSI","DCT",'ENGAGEMENTS 2026'!C1426))</f>
        <v/>
      </c>
      <c r="B1425" t="str">
        <f>IF(ISBLANK('ENGAGEMENTS 2026'!C1426),"",'ENGAGEMENTS 2026'!D1426)</f>
        <v/>
      </c>
      <c r="C1425" t="str">
        <f>IF(ISBLANK('ENGAGEMENTS 2026'!C1426),"",'ENGAGEMENTS 2026'!E1426)</f>
        <v/>
      </c>
      <c r="D1425" t="str">
        <f>IF(ISBLANK('ENGAGEMENTS 2026'!C1426),"",'ENGAGEMENTS 2026'!G1426)</f>
        <v/>
      </c>
      <c r="E1425" t="str">
        <f>IF(ISBLANK('ENGAGEMENTS 2026'!C1426),"",'ENGAGEMENTS 2026'!I1426)</f>
        <v/>
      </c>
      <c r="F1425" t="str">
        <f>IF(ISBLANK('ENGAGEMENTS 2026'!C1426),"",'ENGAGEMENTS 2026'!J1426)</f>
        <v/>
      </c>
      <c r="G1425" t="str">
        <f>IF(ISBLANK('ENGAGEMENTS 2026'!C1426),"",'ENGAGEMENTS 2026'!M1426)</f>
        <v/>
      </c>
      <c r="H1425" t="str">
        <f>IF(ISBLANK('ENGAGEMENTS 2026'!C1426),"",'ENGAGEMENTS 2026'!AF1426)</f>
        <v/>
      </c>
      <c r="I1425" t="str">
        <f>IF(ISBLANK('ENGAGEMENTS 2026'!C1426),"",'ENGAGEMENTS 2026'!H1426)</f>
        <v/>
      </c>
      <c r="J1425" s="72" t="str">
        <f>IF(ISBLANK('ENGAGEMENTS 2026'!C1426),"",IF(AND(OR($E1425="INFRUCTUEUX",$E1425="ANNULE"),$C1425="AOO-M"),'ENGAGEMENTS 2026'!P1426,IF($H1425="EN COURS DE PREENGAGEMENT",'ENGAGEMENTS 2026'!O1426,IF($H1425="PREENGAGE",IF($E1425="ATTRIBUE",'ENGAGEMENTS 2026'!AE1426,'ENGAGEMENTS 2026'!O1426),'ENGAGEMENTS 2026'!AE1426))))</f>
        <v/>
      </c>
      <c r="K1425" s="97" t="str">
        <f>IF(ISBLANK('ENGAGEMENTS 2026'!W1426),"",'ENGAGEMENTS 2026'!W1426)</f>
        <v/>
      </c>
      <c r="L1425" s="73" t="str">
        <f t="shared" ca="1" si="44"/>
        <v/>
      </c>
      <c r="M1425" t="str">
        <f t="shared" si="45"/>
        <v/>
      </c>
      <c r="N1425" t="str">
        <f>IF(ISBLANK('ENGAGEMENTS 2026'!C1426),"",'ENGAGEMENTS 2026'!L1426)</f>
        <v/>
      </c>
      <c r="O1425" t="str">
        <f>IF(ISBLANK('ENGAGEMENTS 2026'!C1426),"",'ENGAGEMENTS 2026'!M1426)</f>
        <v/>
      </c>
      <c r="P1425" t="str">
        <f>IF(ISBLANK('ENGAGEMENTS 2026'!C1426),"",'ENGAGEMENTS 2026'!K1426)</f>
        <v/>
      </c>
      <c r="Q1425" t="str">
        <f>IF($A1425="","",IF(OR($E1425="INFRUCTUEUX",$E1425="ANNULE"),$A1425&amp;"|"&amp;(COUNTIFS($A$2:$A1425,$A1425,$E$2:$E1425,"INFRUCTUEUX")+COUNTIFS($A$2:$A1425,$A1425,$E$2:$E1425,"ANNULE")),""))</f>
        <v/>
      </c>
    </row>
    <row r="1426" spans="1:17" x14ac:dyDescent="0.25">
      <c r="A1426" t="str">
        <f>IF(ISBLANK('ENGAGEMENTS 2026'!C1427),"",IF('ENGAGEMENTS 2026'!C1427="DTSI","DCT",'ENGAGEMENTS 2026'!C1427))</f>
        <v/>
      </c>
      <c r="B1426" t="str">
        <f>IF(ISBLANK('ENGAGEMENTS 2026'!C1427),"",'ENGAGEMENTS 2026'!D1427)</f>
        <v/>
      </c>
      <c r="C1426" t="str">
        <f>IF(ISBLANK('ENGAGEMENTS 2026'!C1427),"",'ENGAGEMENTS 2026'!E1427)</f>
        <v/>
      </c>
      <c r="D1426" t="str">
        <f>IF(ISBLANK('ENGAGEMENTS 2026'!C1427),"",'ENGAGEMENTS 2026'!G1427)</f>
        <v/>
      </c>
      <c r="E1426" t="str">
        <f>IF(ISBLANK('ENGAGEMENTS 2026'!C1427),"",'ENGAGEMENTS 2026'!I1427)</f>
        <v/>
      </c>
      <c r="F1426" t="str">
        <f>IF(ISBLANK('ENGAGEMENTS 2026'!C1427),"",'ENGAGEMENTS 2026'!J1427)</f>
        <v/>
      </c>
      <c r="G1426" t="str">
        <f>IF(ISBLANK('ENGAGEMENTS 2026'!C1427),"",'ENGAGEMENTS 2026'!M1427)</f>
        <v/>
      </c>
      <c r="H1426" t="str">
        <f>IF(ISBLANK('ENGAGEMENTS 2026'!C1427),"",'ENGAGEMENTS 2026'!AF1427)</f>
        <v/>
      </c>
      <c r="I1426" t="str">
        <f>IF(ISBLANK('ENGAGEMENTS 2026'!C1427),"",'ENGAGEMENTS 2026'!H1427)</f>
        <v/>
      </c>
      <c r="J1426" s="72" t="str">
        <f>IF(ISBLANK('ENGAGEMENTS 2026'!C1427),"",IF(AND(OR($E1426="INFRUCTUEUX",$E1426="ANNULE"),$C1426="AOO-M"),'ENGAGEMENTS 2026'!P1427,IF($H1426="EN COURS DE PREENGAGEMENT",'ENGAGEMENTS 2026'!O1427,IF($H1426="PREENGAGE",IF($E1426="ATTRIBUE",'ENGAGEMENTS 2026'!AE1427,'ENGAGEMENTS 2026'!O1427),'ENGAGEMENTS 2026'!AE1427))))</f>
        <v/>
      </c>
      <c r="K1426" s="97" t="str">
        <f>IF(ISBLANK('ENGAGEMENTS 2026'!W1427),"",'ENGAGEMENTS 2026'!W1427)</f>
        <v/>
      </c>
      <c r="L1426" s="73" t="str">
        <f t="shared" ca="1" si="44"/>
        <v/>
      </c>
      <c r="M1426" t="str">
        <f t="shared" si="45"/>
        <v/>
      </c>
      <c r="N1426" t="str">
        <f>IF(ISBLANK('ENGAGEMENTS 2026'!C1427),"",'ENGAGEMENTS 2026'!L1427)</f>
        <v/>
      </c>
      <c r="O1426" t="str">
        <f>IF(ISBLANK('ENGAGEMENTS 2026'!C1427),"",'ENGAGEMENTS 2026'!M1427)</f>
        <v/>
      </c>
      <c r="P1426" t="str">
        <f>IF(ISBLANK('ENGAGEMENTS 2026'!C1427),"",'ENGAGEMENTS 2026'!K1427)</f>
        <v/>
      </c>
      <c r="Q1426" t="str">
        <f>IF($A1426="","",IF(OR($E1426="INFRUCTUEUX",$E1426="ANNULE"),$A1426&amp;"|"&amp;(COUNTIFS($A$2:$A1426,$A1426,$E$2:$E1426,"INFRUCTUEUX")+COUNTIFS($A$2:$A1426,$A1426,$E$2:$E1426,"ANNULE")),""))</f>
        <v/>
      </c>
    </row>
    <row r="1427" spans="1:17" x14ac:dyDescent="0.25">
      <c r="A1427" t="str">
        <f>IF(ISBLANK('ENGAGEMENTS 2026'!C1428),"",IF('ENGAGEMENTS 2026'!C1428="DTSI","DCT",'ENGAGEMENTS 2026'!C1428))</f>
        <v/>
      </c>
      <c r="B1427" t="str">
        <f>IF(ISBLANK('ENGAGEMENTS 2026'!C1428),"",'ENGAGEMENTS 2026'!D1428)</f>
        <v/>
      </c>
      <c r="C1427" t="str">
        <f>IF(ISBLANK('ENGAGEMENTS 2026'!C1428),"",'ENGAGEMENTS 2026'!E1428)</f>
        <v/>
      </c>
      <c r="D1427" t="str">
        <f>IF(ISBLANK('ENGAGEMENTS 2026'!C1428),"",'ENGAGEMENTS 2026'!G1428)</f>
        <v/>
      </c>
      <c r="E1427" t="str">
        <f>IF(ISBLANK('ENGAGEMENTS 2026'!C1428),"",'ENGAGEMENTS 2026'!I1428)</f>
        <v/>
      </c>
      <c r="F1427" t="str">
        <f>IF(ISBLANK('ENGAGEMENTS 2026'!C1428),"",'ENGAGEMENTS 2026'!J1428)</f>
        <v/>
      </c>
      <c r="G1427" t="str">
        <f>IF(ISBLANK('ENGAGEMENTS 2026'!C1428),"",'ENGAGEMENTS 2026'!M1428)</f>
        <v/>
      </c>
      <c r="H1427" t="str">
        <f>IF(ISBLANK('ENGAGEMENTS 2026'!C1428),"",'ENGAGEMENTS 2026'!AF1428)</f>
        <v/>
      </c>
      <c r="I1427" t="str">
        <f>IF(ISBLANK('ENGAGEMENTS 2026'!C1428),"",'ENGAGEMENTS 2026'!H1428)</f>
        <v/>
      </c>
      <c r="J1427" s="72" t="str">
        <f>IF(ISBLANK('ENGAGEMENTS 2026'!C1428),"",IF(AND(OR($E1427="INFRUCTUEUX",$E1427="ANNULE"),$C1427="AOO-M"),'ENGAGEMENTS 2026'!P1428,IF($H1427="EN COURS DE PREENGAGEMENT",'ENGAGEMENTS 2026'!O1428,IF($H1427="PREENGAGE",IF($E1427="ATTRIBUE",'ENGAGEMENTS 2026'!AE1428,'ENGAGEMENTS 2026'!O1428),'ENGAGEMENTS 2026'!AE1428))))</f>
        <v/>
      </c>
      <c r="K1427" s="97" t="str">
        <f>IF(ISBLANK('ENGAGEMENTS 2026'!W1428),"",'ENGAGEMENTS 2026'!W1428)</f>
        <v/>
      </c>
      <c r="L1427" s="73" t="str">
        <f t="shared" ca="1" si="44"/>
        <v/>
      </c>
      <c r="M1427" t="str">
        <f t="shared" si="45"/>
        <v/>
      </c>
      <c r="N1427" t="str">
        <f>IF(ISBLANK('ENGAGEMENTS 2026'!C1428),"",'ENGAGEMENTS 2026'!L1428)</f>
        <v/>
      </c>
      <c r="O1427" t="str">
        <f>IF(ISBLANK('ENGAGEMENTS 2026'!C1428),"",'ENGAGEMENTS 2026'!M1428)</f>
        <v/>
      </c>
      <c r="P1427" t="str">
        <f>IF(ISBLANK('ENGAGEMENTS 2026'!C1428),"",'ENGAGEMENTS 2026'!K1428)</f>
        <v/>
      </c>
      <c r="Q1427" t="str">
        <f>IF($A1427="","",IF(OR($E1427="INFRUCTUEUX",$E1427="ANNULE"),$A1427&amp;"|"&amp;(COUNTIFS($A$2:$A1427,$A1427,$E$2:$E1427,"INFRUCTUEUX")+COUNTIFS($A$2:$A1427,$A1427,$E$2:$E1427,"ANNULE")),""))</f>
        <v/>
      </c>
    </row>
    <row r="1428" spans="1:17" x14ac:dyDescent="0.25">
      <c r="A1428" t="str">
        <f>IF(ISBLANK('ENGAGEMENTS 2026'!C1429),"",IF('ENGAGEMENTS 2026'!C1429="DTSI","DCT",'ENGAGEMENTS 2026'!C1429))</f>
        <v/>
      </c>
      <c r="B1428" t="str">
        <f>IF(ISBLANK('ENGAGEMENTS 2026'!C1429),"",'ENGAGEMENTS 2026'!D1429)</f>
        <v/>
      </c>
      <c r="C1428" t="str">
        <f>IF(ISBLANK('ENGAGEMENTS 2026'!C1429),"",'ENGAGEMENTS 2026'!E1429)</f>
        <v/>
      </c>
      <c r="D1428" t="str">
        <f>IF(ISBLANK('ENGAGEMENTS 2026'!C1429),"",'ENGAGEMENTS 2026'!G1429)</f>
        <v/>
      </c>
      <c r="E1428" t="str">
        <f>IF(ISBLANK('ENGAGEMENTS 2026'!C1429),"",'ENGAGEMENTS 2026'!I1429)</f>
        <v/>
      </c>
      <c r="F1428" t="str">
        <f>IF(ISBLANK('ENGAGEMENTS 2026'!C1429),"",'ENGAGEMENTS 2026'!J1429)</f>
        <v/>
      </c>
      <c r="G1428" t="str">
        <f>IF(ISBLANK('ENGAGEMENTS 2026'!C1429),"",'ENGAGEMENTS 2026'!M1429)</f>
        <v/>
      </c>
      <c r="H1428" t="str">
        <f>IF(ISBLANK('ENGAGEMENTS 2026'!C1429),"",'ENGAGEMENTS 2026'!AF1429)</f>
        <v/>
      </c>
      <c r="I1428" t="str">
        <f>IF(ISBLANK('ENGAGEMENTS 2026'!C1429),"",'ENGAGEMENTS 2026'!H1429)</f>
        <v/>
      </c>
      <c r="J1428" s="72" t="str">
        <f>IF(ISBLANK('ENGAGEMENTS 2026'!C1429),"",IF(AND(OR($E1428="INFRUCTUEUX",$E1428="ANNULE"),$C1428="AOO-M"),'ENGAGEMENTS 2026'!P1429,IF($H1428="EN COURS DE PREENGAGEMENT",'ENGAGEMENTS 2026'!O1429,IF($H1428="PREENGAGE",IF($E1428="ATTRIBUE",'ENGAGEMENTS 2026'!AE1429,'ENGAGEMENTS 2026'!O1429),'ENGAGEMENTS 2026'!AE1429))))</f>
        <v/>
      </c>
      <c r="K1428" s="97" t="str">
        <f>IF(ISBLANK('ENGAGEMENTS 2026'!W1429),"",'ENGAGEMENTS 2026'!W1429)</f>
        <v/>
      </c>
      <c r="L1428" s="73" t="str">
        <f t="shared" ca="1" si="44"/>
        <v/>
      </c>
      <c r="M1428" t="str">
        <f t="shared" si="45"/>
        <v/>
      </c>
      <c r="N1428" t="str">
        <f>IF(ISBLANK('ENGAGEMENTS 2026'!C1429),"",'ENGAGEMENTS 2026'!L1429)</f>
        <v/>
      </c>
      <c r="O1428" t="str">
        <f>IF(ISBLANK('ENGAGEMENTS 2026'!C1429),"",'ENGAGEMENTS 2026'!M1429)</f>
        <v/>
      </c>
      <c r="P1428" t="str">
        <f>IF(ISBLANK('ENGAGEMENTS 2026'!C1429),"",'ENGAGEMENTS 2026'!K1429)</f>
        <v/>
      </c>
      <c r="Q1428" t="str">
        <f>IF($A1428="","",IF(OR($E1428="INFRUCTUEUX",$E1428="ANNULE"),$A1428&amp;"|"&amp;(COUNTIFS($A$2:$A1428,$A1428,$E$2:$E1428,"INFRUCTUEUX")+COUNTIFS($A$2:$A1428,$A1428,$E$2:$E1428,"ANNULE")),""))</f>
        <v/>
      </c>
    </row>
    <row r="1429" spans="1:17" x14ac:dyDescent="0.25">
      <c r="A1429" t="str">
        <f>IF(ISBLANK('ENGAGEMENTS 2026'!C1430),"",IF('ENGAGEMENTS 2026'!C1430="DTSI","DCT",'ENGAGEMENTS 2026'!C1430))</f>
        <v/>
      </c>
      <c r="B1429" t="str">
        <f>IF(ISBLANK('ENGAGEMENTS 2026'!C1430),"",'ENGAGEMENTS 2026'!D1430)</f>
        <v/>
      </c>
      <c r="C1429" t="str">
        <f>IF(ISBLANK('ENGAGEMENTS 2026'!C1430),"",'ENGAGEMENTS 2026'!E1430)</f>
        <v/>
      </c>
      <c r="D1429" t="str">
        <f>IF(ISBLANK('ENGAGEMENTS 2026'!C1430),"",'ENGAGEMENTS 2026'!G1430)</f>
        <v/>
      </c>
      <c r="E1429" t="str">
        <f>IF(ISBLANK('ENGAGEMENTS 2026'!C1430),"",'ENGAGEMENTS 2026'!I1430)</f>
        <v/>
      </c>
      <c r="F1429" t="str">
        <f>IF(ISBLANK('ENGAGEMENTS 2026'!C1430),"",'ENGAGEMENTS 2026'!J1430)</f>
        <v/>
      </c>
      <c r="G1429" t="str">
        <f>IF(ISBLANK('ENGAGEMENTS 2026'!C1430),"",'ENGAGEMENTS 2026'!M1430)</f>
        <v/>
      </c>
      <c r="H1429" t="str">
        <f>IF(ISBLANK('ENGAGEMENTS 2026'!C1430),"",'ENGAGEMENTS 2026'!AF1430)</f>
        <v/>
      </c>
      <c r="I1429" t="str">
        <f>IF(ISBLANK('ENGAGEMENTS 2026'!C1430),"",'ENGAGEMENTS 2026'!H1430)</f>
        <v/>
      </c>
      <c r="J1429" s="72" t="str">
        <f>IF(ISBLANK('ENGAGEMENTS 2026'!C1430),"",IF(AND(OR($E1429="INFRUCTUEUX",$E1429="ANNULE"),$C1429="AOO-M"),'ENGAGEMENTS 2026'!P1430,IF($H1429="EN COURS DE PREENGAGEMENT",'ENGAGEMENTS 2026'!O1430,IF($H1429="PREENGAGE",IF($E1429="ATTRIBUE",'ENGAGEMENTS 2026'!AE1430,'ENGAGEMENTS 2026'!O1430),'ENGAGEMENTS 2026'!AE1430))))</f>
        <v/>
      </c>
      <c r="K1429" s="97" t="str">
        <f>IF(ISBLANK('ENGAGEMENTS 2026'!W1430),"",'ENGAGEMENTS 2026'!W1430)</f>
        <v/>
      </c>
      <c r="L1429" s="73" t="str">
        <f t="shared" ca="1" si="44"/>
        <v/>
      </c>
      <c r="M1429" t="str">
        <f t="shared" si="45"/>
        <v/>
      </c>
      <c r="N1429" t="str">
        <f>IF(ISBLANK('ENGAGEMENTS 2026'!C1430),"",'ENGAGEMENTS 2026'!L1430)</f>
        <v/>
      </c>
      <c r="O1429" t="str">
        <f>IF(ISBLANK('ENGAGEMENTS 2026'!C1430),"",'ENGAGEMENTS 2026'!M1430)</f>
        <v/>
      </c>
      <c r="P1429" t="str">
        <f>IF(ISBLANK('ENGAGEMENTS 2026'!C1430),"",'ENGAGEMENTS 2026'!K1430)</f>
        <v/>
      </c>
      <c r="Q1429" t="str">
        <f>IF($A1429="","",IF(OR($E1429="INFRUCTUEUX",$E1429="ANNULE"),$A1429&amp;"|"&amp;(COUNTIFS($A$2:$A1429,$A1429,$E$2:$E1429,"INFRUCTUEUX")+COUNTIFS($A$2:$A1429,$A1429,$E$2:$E1429,"ANNULE")),""))</f>
        <v/>
      </c>
    </row>
    <row r="1430" spans="1:17" x14ac:dyDescent="0.25">
      <c r="A1430" t="str">
        <f>IF(ISBLANK('ENGAGEMENTS 2026'!C1431),"",IF('ENGAGEMENTS 2026'!C1431="DTSI","DCT",'ENGAGEMENTS 2026'!C1431))</f>
        <v/>
      </c>
      <c r="B1430" t="str">
        <f>IF(ISBLANK('ENGAGEMENTS 2026'!C1431),"",'ENGAGEMENTS 2026'!D1431)</f>
        <v/>
      </c>
      <c r="C1430" t="str">
        <f>IF(ISBLANK('ENGAGEMENTS 2026'!C1431),"",'ENGAGEMENTS 2026'!E1431)</f>
        <v/>
      </c>
      <c r="D1430" t="str">
        <f>IF(ISBLANK('ENGAGEMENTS 2026'!C1431),"",'ENGAGEMENTS 2026'!G1431)</f>
        <v/>
      </c>
      <c r="E1430" t="str">
        <f>IF(ISBLANK('ENGAGEMENTS 2026'!C1431),"",'ENGAGEMENTS 2026'!I1431)</f>
        <v/>
      </c>
      <c r="F1430" t="str">
        <f>IF(ISBLANK('ENGAGEMENTS 2026'!C1431),"",'ENGAGEMENTS 2026'!J1431)</f>
        <v/>
      </c>
      <c r="G1430" t="str">
        <f>IF(ISBLANK('ENGAGEMENTS 2026'!C1431),"",'ENGAGEMENTS 2026'!M1431)</f>
        <v/>
      </c>
      <c r="H1430" t="str">
        <f>IF(ISBLANK('ENGAGEMENTS 2026'!C1431),"",'ENGAGEMENTS 2026'!AF1431)</f>
        <v/>
      </c>
      <c r="I1430" t="str">
        <f>IF(ISBLANK('ENGAGEMENTS 2026'!C1431),"",'ENGAGEMENTS 2026'!H1431)</f>
        <v/>
      </c>
      <c r="J1430" s="72" t="str">
        <f>IF(ISBLANK('ENGAGEMENTS 2026'!C1431),"",IF(AND(OR($E1430="INFRUCTUEUX",$E1430="ANNULE"),$C1430="AOO-M"),'ENGAGEMENTS 2026'!P1431,IF($H1430="EN COURS DE PREENGAGEMENT",'ENGAGEMENTS 2026'!O1431,IF($H1430="PREENGAGE",IF($E1430="ATTRIBUE",'ENGAGEMENTS 2026'!AE1431,'ENGAGEMENTS 2026'!O1431),'ENGAGEMENTS 2026'!AE1431))))</f>
        <v/>
      </c>
      <c r="K1430" s="97" t="str">
        <f>IF(ISBLANK('ENGAGEMENTS 2026'!W1431),"",'ENGAGEMENTS 2026'!W1431)</f>
        <v/>
      </c>
      <c r="L1430" s="73" t="str">
        <f t="shared" ca="1" si="44"/>
        <v/>
      </c>
      <c r="M1430" t="str">
        <f t="shared" si="45"/>
        <v/>
      </c>
      <c r="N1430" t="str">
        <f>IF(ISBLANK('ENGAGEMENTS 2026'!C1431),"",'ENGAGEMENTS 2026'!L1431)</f>
        <v/>
      </c>
      <c r="O1430" t="str">
        <f>IF(ISBLANK('ENGAGEMENTS 2026'!C1431),"",'ENGAGEMENTS 2026'!M1431)</f>
        <v/>
      </c>
      <c r="P1430" t="str">
        <f>IF(ISBLANK('ENGAGEMENTS 2026'!C1431),"",'ENGAGEMENTS 2026'!K1431)</f>
        <v/>
      </c>
      <c r="Q1430" t="str">
        <f>IF($A1430="","",IF(OR($E1430="INFRUCTUEUX",$E1430="ANNULE"),$A1430&amp;"|"&amp;(COUNTIFS($A$2:$A1430,$A1430,$E$2:$E1430,"INFRUCTUEUX")+COUNTIFS($A$2:$A1430,$A1430,$E$2:$E1430,"ANNULE")),""))</f>
        <v/>
      </c>
    </row>
    <row r="1431" spans="1:17" x14ac:dyDescent="0.25">
      <c r="A1431" t="str">
        <f>IF(ISBLANK('ENGAGEMENTS 2026'!C1432),"",IF('ENGAGEMENTS 2026'!C1432="DTSI","DCT",'ENGAGEMENTS 2026'!C1432))</f>
        <v/>
      </c>
      <c r="B1431" t="str">
        <f>IF(ISBLANK('ENGAGEMENTS 2026'!C1432),"",'ENGAGEMENTS 2026'!D1432)</f>
        <v/>
      </c>
      <c r="C1431" t="str">
        <f>IF(ISBLANK('ENGAGEMENTS 2026'!C1432),"",'ENGAGEMENTS 2026'!E1432)</f>
        <v/>
      </c>
      <c r="D1431" t="str">
        <f>IF(ISBLANK('ENGAGEMENTS 2026'!C1432),"",'ENGAGEMENTS 2026'!G1432)</f>
        <v/>
      </c>
      <c r="E1431" t="str">
        <f>IF(ISBLANK('ENGAGEMENTS 2026'!C1432),"",'ENGAGEMENTS 2026'!I1432)</f>
        <v/>
      </c>
      <c r="F1431" t="str">
        <f>IF(ISBLANK('ENGAGEMENTS 2026'!C1432),"",'ENGAGEMENTS 2026'!J1432)</f>
        <v/>
      </c>
      <c r="G1431" t="str">
        <f>IF(ISBLANK('ENGAGEMENTS 2026'!C1432),"",'ENGAGEMENTS 2026'!M1432)</f>
        <v/>
      </c>
      <c r="H1431" t="str">
        <f>IF(ISBLANK('ENGAGEMENTS 2026'!C1432),"",'ENGAGEMENTS 2026'!AF1432)</f>
        <v/>
      </c>
      <c r="I1431" t="str">
        <f>IF(ISBLANK('ENGAGEMENTS 2026'!C1432),"",'ENGAGEMENTS 2026'!H1432)</f>
        <v/>
      </c>
      <c r="J1431" s="72" t="str">
        <f>IF(ISBLANK('ENGAGEMENTS 2026'!C1432),"",IF(AND(OR($E1431="INFRUCTUEUX",$E1431="ANNULE"),$C1431="AOO-M"),'ENGAGEMENTS 2026'!P1432,IF($H1431="EN COURS DE PREENGAGEMENT",'ENGAGEMENTS 2026'!O1432,IF($H1431="PREENGAGE",IF($E1431="ATTRIBUE",'ENGAGEMENTS 2026'!AE1432,'ENGAGEMENTS 2026'!O1432),'ENGAGEMENTS 2026'!AE1432))))</f>
        <v/>
      </c>
      <c r="K1431" s="97" t="str">
        <f>IF(ISBLANK('ENGAGEMENTS 2026'!W1432),"",'ENGAGEMENTS 2026'!W1432)</f>
        <v/>
      </c>
      <c r="L1431" s="73" t="str">
        <f t="shared" ca="1" si="44"/>
        <v/>
      </c>
      <c r="M1431" t="str">
        <f t="shared" si="45"/>
        <v/>
      </c>
      <c r="N1431" t="str">
        <f>IF(ISBLANK('ENGAGEMENTS 2026'!C1432),"",'ENGAGEMENTS 2026'!L1432)</f>
        <v/>
      </c>
      <c r="O1431" t="str">
        <f>IF(ISBLANK('ENGAGEMENTS 2026'!C1432),"",'ENGAGEMENTS 2026'!M1432)</f>
        <v/>
      </c>
      <c r="P1431" t="str">
        <f>IF(ISBLANK('ENGAGEMENTS 2026'!C1432),"",'ENGAGEMENTS 2026'!K1432)</f>
        <v/>
      </c>
      <c r="Q1431" t="str">
        <f>IF($A1431="","",IF(OR($E1431="INFRUCTUEUX",$E1431="ANNULE"),$A1431&amp;"|"&amp;(COUNTIFS($A$2:$A1431,$A1431,$E$2:$E1431,"INFRUCTUEUX")+COUNTIFS($A$2:$A1431,$A1431,$E$2:$E1431,"ANNULE")),""))</f>
        <v/>
      </c>
    </row>
    <row r="1432" spans="1:17" x14ac:dyDescent="0.25">
      <c r="A1432" t="str">
        <f>IF(ISBLANK('ENGAGEMENTS 2026'!C1433),"",IF('ENGAGEMENTS 2026'!C1433="DTSI","DCT",'ENGAGEMENTS 2026'!C1433))</f>
        <v/>
      </c>
      <c r="B1432" t="str">
        <f>IF(ISBLANK('ENGAGEMENTS 2026'!C1433),"",'ENGAGEMENTS 2026'!D1433)</f>
        <v/>
      </c>
      <c r="C1432" t="str">
        <f>IF(ISBLANK('ENGAGEMENTS 2026'!C1433),"",'ENGAGEMENTS 2026'!E1433)</f>
        <v/>
      </c>
      <c r="D1432" t="str">
        <f>IF(ISBLANK('ENGAGEMENTS 2026'!C1433),"",'ENGAGEMENTS 2026'!G1433)</f>
        <v/>
      </c>
      <c r="E1432" t="str">
        <f>IF(ISBLANK('ENGAGEMENTS 2026'!C1433),"",'ENGAGEMENTS 2026'!I1433)</f>
        <v/>
      </c>
      <c r="F1432" t="str">
        <f>IF(ISBLANK('ENGAGEMENTS 2026'!C1433),"",'ENGAGEMENTS 2026'!J1433)</f>
        <v/>
      </c>
      <c r="G1432" t="str">
        <f>IF(ISBLANK('ENGAGEMENTS 2026'!C1433),"",'ENGAGEMENTS 2026'!M1433)</f>
        <v/>
      </c>
      <c r="H1432" t="str">
        <f>IF(ISBLANK('ENGAGEMENTS 2026'!C1433),"",'ENGAGEMENTS 2026'!AF1433)</f>
        <v/>
      </c>
      <c r="I1432" t="str">
        <f>IF(ISBLANK('ENGAGEMENTS 2026'!C1433),"",'ENGAGEMENTS 2026'!H1433)</f>
        <v/>
      </c>
      <c r="J1432" s="72" t="str">
        <f>IF(ISBLANK('ENGAGEMENTS 2026'!C1433),"",IF(AND(OR($E1432="INFRUCTUEUX",$E1432="ANNULE"),$C1432="AOO-M"),'ENGAGEMENTS 2026'!P1433,IF($H1432="EN COURS DE PREENGAGEMENT",'ENGAGEMENTS 2026'!O1433,IF($H1432="PREENGAGE",IF($E1432="ATTRIBUE",'ENGAGEMENTS 2026'!AE1433,'ENGAGEMENTS 2026'!O1433),'ENGAGEMENTS 2026'!AE1433))))</f>
        <v/>
      </c>
      <c r="K1432" s="97" t="str">
        <f>IF(ISBLANK('ENGAGEMENTS 2026'!W1433),"",'ENGAGEMENTS 2026'!W1433)</f>
        <v/>
      </c>
      <c r="L1432" s="73" t="str">
        <f t="shared" ca="1" si="44"/>
        <v/>
      </c>
      <c r="M1432" t="str">
        <f t="shared" si="45"/>
        <v/>
      </c>
      <c r="N1432" t="str">
        <f>IF(ISBLANK('ENGAGEMENTS 2026'!C1433),"",'ENGAGEMENTS 2026'!L1433)</f>
        <v/>
      </c>
      <c r="O1432" t="str">
        <f>IF(ISBLANK('ENGAGEMENTS 2026'!C1433),"",'ENGAGEMENTS 2026'!M1433)</f>
        <v/>
      </c>
      <c r="P1432" t="str">
        <f>IF(ISBLANK('ENGAGEMENTS 2026'!C1433),"",'ENGAGEMENTS 2026'!K1433)</f>
        <v/>
      </c>
      <c r="Q1432" t="str">
        <f>IF($A1432="","",IF(OR($E1432="INFRUCTUEUX",$E1432="ANNULE"),$A1432&amp;"|"&amp;(COUNTIFS($A$2:$A1432,$A1432,$E$2:$E1432,"INFRUCTUEUX")+COUNTIFS($A$2:$A1432,$A1432,$E$2:$E1432,"ANNULE")),""))</f>
        <v/>
      </c>
    </row>
    <row r="1433" spans="1:17" x14ac:dyDescent="0.25">
      <c r="A1433" t="str">
        <f>IF(ISBLANK('ENGAGEMENTS 2026'!C1434),"",IF('ENGAGEMENTS 2026'!C1434="DTSI","DCT",'ENGAGEMENTS 2026'!C1434))</f>
        <v/>
      </c>
      <c r="B1433" t="str">
        <f>IF(ISBLANK('ENGAGEMENTS 2026'!C1434),"",'ENGAGEMENTS 2026'!D1434)</f>
        <v/>
      </c>
      <c r="C1433" t="str">
        <f>IF(ISBLANK('ENGAGEMENTS 2026'!C1434),"",'ENGAGEMENTS 2026'!E1434)</f>
        <v/>
      </c>
      <c r="D1433" t="str">
        <f>IF(ISBLANK('ENGAGEMENTS 2026'!C1434),"",'ENGAGEMENTS 2026'!G1434)</f>
        <v/>
      </c>
      <c r="E1433" t="str">
        <f>IF(ISBLANK('ENGAGEMENTS 2026'!C1434),"",'ENGAGEMENTS 2026'!I1434)</f>
        <v/>
      </c>
      <c r="F1433" t="str">
        <f>IF(ISBLANK('ENGAGEMENTS 2026'!C1434),"",'ENGAGEMENTS 2026'!J1434)</f>
        <v/>
      </c>
      <c r="G1433" t="str">
        <f>IF(ISBLANK('ENGAGEMENTS 2026'!C1434),"",'ENGAGEMENTS 2026'!M1434)</f>
        <v/>
      </c>
      <c r="H1433" t="str">
        <f>IF(ISBLANK('ENGAGEMENTS 2026'!C1434),"",'ENGAGEMENTS 2026'!AF1434)</f>
        <v/>
      </c>
      <c r="I1433" t="str">
        <f>IF(ISBLANK('ENGAGEMENTS 2026'!C1434),"",'ENGAGEMENTS 2026'!H1434)</f>
        <v/>
      </c>
      <c r="J1433" s="72" t="str">
        <f>IF(ISBLANK('ENGAGEMENTS 2026'!C1434),"",IF(AND(OR($E1433="INFRUCTUEUX",$E1433="ANNULE"),$C1433="AOO-M"),'ENGAGEMENTS 2026'!P1434,IF($H1433="EN COURS DE PREENGAGEMENT",'ENGAGEMENTS 2026'!O1434,IF($H1433="PREENGAGE",IF($E1433="ATTRIBUE",'ENGAGEMENTS 2026'!AE1434,'ENGAGEMENTS 2026'!O1434),'ENGAGEMENTS 2026'!AE1434))))</f>
        <v/>
      </c>
      <c r="K1433" s="97" t="str">
        <f>IF(ISBLANK('ENGAGEMENTS 2026'!W1434),"",'ENGAGEMENTS 2026'!W1434)</f>
        <v/>
      </c>
      <c r="L1433" s="73" t="str">
        <f t="shared" ca="1" si="44"/>
        <v/>
      </c>
      <c r="M1433" t="str">
        <f t="shared" si="45"/>
        <v/>
      </c>
      <c r="N1433" t="str">
        <f>IF(ISBLANK('ENGAGEMENTS 2026'!C1434),"",'ENGAGEMENTS 2026'!L1434)</f>
        <v/>
      </c>
      <c r="O1433" t="str">
        <f>IF(ISBLANK('ENGAGEMENTS 2026'!C1434),"",'ENGAGEMENTS 2026'!M1434)</f>
        <v/>
      </c>
      <c r="P1433" t="str">
        <f>IF(ISBLANK('ENGAGEMENTS 2026'!C1434),"",'ENGAGEMENTS 2026'!K1434)</f>
        <v/>
      </c>
      <c r="Q1433" t="str">
        <f>IF($A1433="","",IF(OR($E1433="INFRUCTUEUX",$E1433="ANNULE"),$A1433&amp;"|"&amp;(COUNTIFS($A$2:$A1433,$A1433,$E$2:$E1433,"INFRUCTUEUX")+COUNTIFS($A$2:$A1433,$A1433,$E$2:$E1433,"ANNULE")),""))</f>
        <v/>
      </c>
    </row>
    <row r="1434" spans="1:17" x14ac:dyDescent="0.25">
      <c r="A1434" t="str">
        <f>IF(ISBLANK('ENGAGEMENTS 2026'!C1435),"",IF('ENGAGEMENTS 2026'!C1435="DTSI","DCT",'ENGAGEMENTS 2026'!C1435))</f>
        <v/>
      </c>
      <c r="B1434" t="str">
        <f>IF(ISBLANK('ENGAGEMENTS 2026'!C1435),"",'ENGAGEMENTS 2026'!D1435)</f>
        <v/>
      </c>
      <c r="C1434" t="str">
        <f>IF(ISBLANK('ENGAGEMENTS 2026'!C1435),"",'ENGAGEMENTS 2026'!E1435)</f>
        <v/>
      </c>
      <c r="D1434" t="str">
        <f>IF(ISBLANK('ENGAGEMENTS 2026'!C1435),"",'ENGAGEMENTS 2026'!G1435)</f>
        <v/>
      </c>
      <c r="E1434" t="str">
        <f>IF(ISBLANK('ENGAGEMENTS 2026'!C1435),"",'ENGAGEMENTS 2026'!I1435)</f>
        <v/>
      </c>
      <c r="F1434" t="str">
        <f>IF(ISBLANK('ENGAGEMENTS 2026'!C1435),"",'ENGAGEMENTS 2026'!J1435)</f>
        <v/>
      </c>
      <c r="G1434" t="str">
        <f>IF(ISBLANK('ENGAGEMENTS 2026'!C1435),"",'ENGAGEMENTS 2026'!M1435)</f>
        <v/>
      </c>
      <c r="H1434" t="str">
        <f>IF(ISBLANK('ENGAGEMENTS 2026'!C1435),"",'ENGAGEMENTS 2026'!AF1435)</f>
        <v/>
      </c>
      <c r="I1434" t="str">
        <f>IF(ISBLANK('ENGAGEMENTS 2026'!C1435),"",'ENGAGEMENTS 2026'!H1435)</f>
        <v/>
      </c>
      <c r="J1434" s="72" t="str">
        <f>IF(ISBLANK('ENGAGEMENTS 2026'!C1435),"",IF(AND(OR($E1434="INFRUCTUEUX",$E1434="ANNULE"),$C1434="AOO-M"),'ENGAGEMENTS 2026'!P1435,IF($H1434="EN COURS DE PREENGAGEMENT",'ENGAGEMENTS 2026'!O1435,IF($H1434="PREENGAGE",IF($E1434="ATTRIBUE",'ENGAGEMENTS 2026'!AE1435,'ENGAGEMENTS 2026'!O1435),'ENGAGEMENTS 2026'!AE1435))))</f>
        <v/>
      </c>
      <c r="K1434" s="97" t="str">
        <f>IF(ISBLANK('ENGAGEMENTS 2026'!W1435),"",'ENGAGEMENTS 2026'!W1435)</f>
        <v/>
      </c>
      <c r="L1434" s="73" t="str">
        <f t="shared" ca="1" si="44"/>
        <v/>
      </c>
      <c r="M1434" t="str">
        <f t="shared" si="45"/>
        <v/>
      </c>
      <c r="N1434" t="str">
        <f>IF(ISBLANK('ENGAGEMENTS 2026'!C1435),"",'ENGAGEMENTS 2026'!L1435)</f>
        <v/>
      </c>
      <c r="O1434" t="str">
        <f>IF(ISBLANK('ENGAGEMENTS 2026'!C1435),"",'ENGAGEMENTS 2026'!M1435)</f>
        <v/>
      </c>
      <c r="P1434" t="str">
        <f>IF(ISBLANK('ENGAGEMENTS 2026'!C1435),"",'ENGAGEMENTS 2026'!K1435)</f>
        <v/>
      </c>
      <c r="Q1434" t="str">
        <f>IF($A1434="","",IF(OR($E1434="INFRUCTUEUX",$E1434="ANNULE"),$A1434&amp;"|"&amp;(COUNTIFS($A$2:$A1434,$A1434,$E$2:$E1434,"INFRUCTUEUX")+COUNTIFS($A$2:$A1434,$A1434,$E$2:$E1434,"ANNULE")),""))</f>
        <v/>
      </c>
    </row>
    <row r="1435" spans="1:17" x14ac:dyDescent="0.25">
      <c r="A1435" t="str">
        <f>IF(ISBLANK('ENGAGEMENTS 2026'!C1436),"",IF('ENGAGEMENTS 2026'!C1436="DTSI","DCT",'ENGAGEMENTS 2026'!C1436))</f>
        <v/>
      </c>
      <c r="B1435" t="str">
        <f>IF(ISBLANK('ENGAGEMENTS 2026'!C1436),"",'ENGAGEMENTS 2026'!D1436)</f>
        <v/>
      </c>
      <c r="C1435" t="str">
        <f>IF(ISBLANK('ENGAGEMENTS 2026'!C1436),"",'ENGAGEMENTS 2026'!E1436)</f>
        <v/>
      </c>
      <c r="D1435" t="str">
        <f>IF(ISBLANK('ENGAGEMENTS 2026'!C1436),"",'ENGAGEMENTS 2026'!G1436)</f>
        <v/>
      </c>
      <c r="E1435" t="str">
        <f>IF(ISBLANK('ENGAGEMENTS 2026'!C1436),"",'ENGAGEMENTS 2026'!I1436)</f>
        <v/>
      </c>
      <c r="F1435" t="str">
        <f>IF(ISBLANK('ENGAGEMENTS 2026'!C1436),"",'ENGAGEMENTS 2026'!J1436)</f>
        <v/>
      </c>
      <c r="G1435" t="str">
        <f>IF(ISBLANK('ENGAGEMENTS 2026'!C1436),"",'ENGAGEMENTS 2026'!M1436)</f>
        <v/>
      </c>
      <c r="H1435" t="str">
        <f>IF(ISBLANK('ENGAGEMENTS 2026'!C1436),"",'ENGAGEMENTS 2026'!AF1436)</f>
        <v/>
      </c>
      <c r="I1435" t="str">
        <f>IF(ISBLANK('ENGAGEMENTS 2026'!C1436),"",'ENGAGEMENTS 2026'!H1436)</f>
        <v/>
      </c>
      <c r="J1435" s="72" t="str">
        <f>IF(ISBLANK('ENGAGEMENTS 2026'!C1436),"",IF(AND(OR($E1435="INFRUCTUEUX",$E1435="ANNULE"),$C1435="AOO-M"),'ENGAGEMENTS 2026'!P1436,IF($H1435="EN COURS DE PREENGAGEMENT",'ENGAGEMENTS 2026'!O1436,IF($H1435="PREENGAGE",IF($E1435="ATTRIBUE",'ENGAGEMENTS 2026'!AE1436,'ENGAGEMENTS 2026'!O1436),'ENGAGEMENTS 2026'!AE1436))))</f>
        <v/>
      </c>
      <c r="K1435" s="97" t="str">
        <f>IF(ISBLANK('ENGAGEMENTS 2026'!W1436),"",'ENGAGEMENTS 2026'!W1436)</f>
        <v/>
      </c>
      <c r="L1435" s="73" t="str">
        <f t="shared" ca="1" si="44"/>
        <v/>
      </c>
      <c r="M1435" t="str">
        <f t="shared" si="45"/>
        <v/>
      </c>
      <c r="N1435" t="str">
        <f>IF(ISBLANK('ENGAGEMENTS 2026'!C1436),"",'ENGAGEMENTS 2026'!L1436)</f>
        <v/>
      </c>
      <c r="O1435" t="str">
        <f>IF(ISBLANK('ENGAGEMENTS 2026'!C1436),"",'ENGAGEMENTS 2026'!M1436)</f>
        <v/>
      </c>
      <c r="P1435" t="str">
        <f>IF(ISBLANK('ENGAGEMENTS 2026'!C1436),"",'ENGAGEMENTS 2026'!K1436)</f>
        <v/>
      </c>
      <c r="Q1435" t="str">
        <f>IF($A1435="","",IF(OR($E1435="INFRUCTUEUX",$E1435="ANNULE"),$A1435&amp;"|"&amp;(COUNTIFS($A$2:$A1435,$A1435,$E$2:$E1435,"INFRUCTUEUX")+COUNTIFS($A$2:$A1435,$A1435,$E$2:$E1435,"ANNULE")),""))</f>
        <v/>
      </c>
    </row>
    <row r="1436" spans="1:17" x14ac:dyDescent="0.25">
      <c r="A1436" t="str">
        <f>IF(ISBLANK('ENGAGEMENTS 2026'!C1437),"",IF('ENGAGEMENTS 2026'!C1437="DTSI","DCT",'ENGAGEMENTS 2026'!C1437))</f>
        <v/>
      </c>
      <c r="B1436" t="str">
        <f>IF(ISBLANK('ENGAGEMENTS 2026'!C1437),"",'ENGAGEMENTS 2026'!D1437)</f>
        <v/>
      </c>
      <c r="C1436" t="str">
        <f>IF(ISBLANK('ENGAGEMENTS 2026'!C1437),"",'ENGAGEMENTS 2026'!E1437)</f>
        <v/>
      </c>
      <c r="D1436" t="str">
        <f>IF(ISBLANK('ENGAGEMENTS 2026'!C1437),"",'ENGAGEMENTS 2026'!G1437)</f>
        <v/>
      </c>
      <c r="E1436" t="str">
        <f>IF(ISBLANK('ENGAGEMENTS 2026'!C1437),"",'ENGAGEMENTS 2026'!I1437)</f>
        <v/>
      </c>
      <c r="F1436" t="str">
        <f>IF(ISBLANK('ENGAGEMENTS 2026'!C1437),"",'ENGAGEMENTS 2026'!J1437)</f>
        <v/>
      </c>
      <c r="G1436" t="str">
        <f>IF(ISBLANK('ENGAGEMENTS 2026'!C1437),"",'ENGAGEMENTS 2026'!M1437)</f>
        <v/>
      </c>
      <c r="H1436" t="str">
        <f>IF(ISBLANK('ENGAGEMENTS 2026'!C1437),"",'ENGAGEMENTS 2026'!AF1437)</f>
        <v/>
      </c>
      <c r="I1436" t="str">
        <f>IF(ISBLANK('ENGAGEMENTS 2026'!C1437),"",'ENGAGEMENTS 2026'!H1437)</f>
        <v/>
      </c>
      <c r="J1436" s="72" t="str">
        <f>IF(ISBLANK('ENGAGEMENTS 2026'!C1437),"",IF(AND(OR($E1436="INFRUCTUEUX",$E1436="ANNULE"),$C1436="AOO-M"),'ENGAGEMENTS 2026'!P1437,IF($H1436="EN COURS DE PREENGAGEMENT",'ENGAGEMENTS 2026'!O1437,IF($H1436="PREENGAGE",IF($E1436="ATTRIBUE",'ENGAGEMENTS 2026'!AE1437,'ENGAGEMENTS 2026'!O1437),'ENGAGEMENTS 2026'!AE1437))))</f>
        <v/>
      </c>
      <c r="K1436" s="97" t="str">
        <f>IF(ISBLANK('ENGAGEMENTS 2026'!W1437),"",'ENGAGEMENTS 2026'!W1437)</f>
        <v/>
      </c>
      <c r="L1436" s="73" t="str">
        <f t="shared" ca="1" si="44"/>
        <v/>
      </c>
      <c r="M1436" t="str">
        <f t="shared" si="45"/>
        <v/>
      </c>
      <c r="N1436" t="str">
        <f>IF(ISBLANK('ENGAGEMENTS 2026'!C1437),"",'ENGAGEMENTS 2026'!L1437)</f>
        <v/>
      </c>
      <c r="O1436" t="str">
        <f>IF(ISBLANK('ENGAGEMENTS 2026'!C1437),"",'ENGAGEMENTS 2026'!M1437)</f>
        <v/>
      </c>
      <c r="P1436" t="str">
        <f>IF(ISBLANK('ENGAGEMENTS 2026'!C1437),"",'ENGAGEMENTS 2026'!K1437)</f>
        <v/>
      </c>
      <c r="Q1436" t="str">
        <f>IF($A1436="","",IF(OR($E1436="INFRUCTUEUX",$E1436="ANNULE"),$A1436&amp;"|"&amp;(COUNTIFS($A$2:$A1436,$A1436,$E$2:$E1436,"INFRUCTUEUX")+COUNTIFS($A$2:$A1436,$A1436,$E$2:$E1436,"ANNULE")),""))</f>
        <v/>
      </c>
    </row>
    <row r="1437" spans="1:17" x14ac:dyDescent="0.25">
      <c r="A1437" t="str">
        <f>IF(ISBLANK('ENGAGEMENTS 2026'!C1438),"",IF('ENGAGEMENTS 2026'!C1438="DTSI","DCT",'ENGAGEMENTS 2026'!C1438))</f>
        <v/>
      </c>
      <c r="B1437" t="str">
        <f>IF(ISBLANK('ENGAGEMENTS 2026'!C1438),"",'ENGAGEMENTS 2026'!D1438)</f>
        <v/>
      </c>
      <c r="C1437" t="str">
        <f>IF(ISBLANK('ENGAGEMENTS 2026'!C1438),"",'ENGAGEMENTS 2026'!E1438)</f>
        <v/>
      </c>
      <c r="D1437" t="str">
        <f>IF(ISBLANK('ENGAGEMENTS 2026'!C1438),"",'ENGAGEMENTS 2026'!G1438)</f>
        <v/>
      </c>
      <c r="E1437" t="str">
        <f>IF(ISBLANK('ENGAGEMENTS 2026'!C1438),"",'ENGAGEMENTS 2026'!I1438)</f>
        <v/>
      </c>
      <c r="F1437" t="str">
        <f>IF(ISBLANK('ENGAGEMENTS 2026'!C1438),"",'ENGAGEMENTS 2026'!J1438)</f>
        <v/>
      </c>
      <c r="G1437" t="str">
        <f>IF(ISBLANK('ENGAGEMENTS 2026'!C1438),"",'ENGAGEMENTS 2026'!M1438)</f>
        <v/>
      </c>
      <c r="H1437" t="str">
        <f>IF(ISBLANK('ENGAGEMENTS 2026'!C1438),"",'ENGAGEMENTS 2026'!AF1438)</f>
        <v/>
      </c>
      <c r="I1437" t="str">
        <f>IF(ISBLANK('ENGAGEMENTS 2026'!C1438),"",'ENGAGEMENTS 2026'!H1438)</f>
        <v/>
      </c>
      <c r="J1437" s="72" t="str">
        <f>IF(ISBLANK('ENGAGEMENTS 2026'!C1438),"",IF(AND(OR($E1437="INFRUCTUEUX",$E1437="ANNULE"),$C1437="AOO-M"),'ENGAGEMENTS 2026'!P1438,IF($H1437="EN COURS DE PREENGAGEMENT",'ENGAGEMENTS 2026'!O1438,IF($H1437="PREENGAGE",IF($E1437="ATTRIBUE",'ENGAGEMENTS 2026'!AE1438,'ENGAGEMENTS 2026'!O1438),'ENGAGEMENTS 2026'!AE1438))))</f>
        <v/>
      </c>
      <c r="K1437" s="97" t="str">
        <f>IF(ISBLANK('ENGAGEMENTS 2026'!W1438),"",'ENGAGEMENTS 2026'!W1438)</f>
        <v/>
      </c>
      <c r="L1437" s="73" t="str">
        <f t="shared" ca="1" si="44"/>
        <v/>
      </c>
      <c r="M1437" t="str">
        <f t="shared" si="45"/>
        <v/>
      </c>
      <c r="N1437" t="str">
        <f>IF(ISBLANK('ENGAGEMENTS 2026'!C1438),"",'ENGAGEMENTS 2026'!L1438)</f>
        <v/>
      </c>
      <c r="O1437" t="str">
        <f>IF(ISBLANK('ENGAGEMENTS 2026'!C1438),"",'ENGAGEMENTS 2026'!M1438)</f>
        <v/>
      </c>
      <c r="P1437" t="str">
        <f>IF(ISBLANK('ENGAGEMENTS 2026'!C1438),"",'ENGAGEMENTS 2026'!K1438)</f>
        <v/>
      </c>
      <c r="Q1437" t="str">
        <f>IF($A1437="","",IF(OR($E1437="INFRUCTUEUX",$E1437="ANNULE"),$A1437&amp;"|"&amp;(COUNTIFS($A$2:$A1437,$A1437,$E$2:$E1437,"INFRUCTUEUX")+COUNTIFS($A$2:$A1437,$A1437,$E$2:$E1437,"ANNULE")),""))</f>
        <v/>
      </c>
    </row>
    <row r="1438" spans="1:17" x14ac:dyDescent="0.25">
      <c r="A1438" t="str">
        <f>IF(ISBLANK('ENGAGEMENTS 2026'!C1439),"",IF('ENGAGEMENTS 2026'!C1439="DTSI","DCT",'ENGAGEMENTS 2026'!C1439))</f>
        <v/>
      </c>
      <c r="B1438" t="str">
        <f>IF(ISBLANK('ENGAGEMENTS 2026'!C1439),"",'ENGAGEMENTS 2026'!D1439)</f>
        <v/>
      </c>
      <c r="C1438" t="str">
        <f>IF(ISBLANK('ENGAGEMENTS 2026'!C1439),"",'ENGAGEMENTS 2026'!E1439)</f>
        <v/>
      </c>
      <c r="D1438" t="str">
        <f>IF(ISBLANK('ENGAGEMENTS 2026'!C1439),"",'ENGAGEMENTS 2026'!G1439)</f>
        <v/>
      </c>
      <c r="E1438" t="str">
        <f>IF(ISBLANK('ENGAGEMENTS 2026'!C1439),"",'ENGAGEMENTS 2026'!I1439)</f>
        <v/>
      </c>
      <c r="F1438" t="str">
        <f>IF(ISBLANK('ENGAGEMENTS 2026'!C1439),"",'ENGAGEMENTS 2026'!J1439)</f>
        <v/>
      </c>
      <c r="G1438" t="str">
        <f>IF(ISBLANK('ENGAGEMENTS 2026'!C1439),"",'ENGAGEMENTS 2026'!M1439)</f>
        <v/>
      </c>
      <c r="H1438" t="str">
        <f>IF(ISBLANK('ENGAGEMENTS 2026'!C1439),"",'ENGAGEMENTS 2026'!AF1439)</f>
        <v/>
      </c>
      <c r="I1438" t="str">
        <f>IF(ISBLANK('ENGAGEMENTS 2026'!C1439),"",'ENGAGEMENTS 2026'!H1439)</f>
        <v/>
      </c>
      <c r="J1438" s="72" t="str">
        <f>IF(ISBLANK('ENGAGEMENTS 2026'!C1439),"",IF(AND(OR($E1438="INFRUCTUEUX",$E1438="ANNULE"),$C1438="AOO-M"),'ENGAGEMENTS 2026'!P1439,IF($H1438="EN COURS DE PREENGAGEMENT",'ENGAGEMENTS 2026'!O1439,IF($H1438="PREENGAGE",IF($E1438="ATTRIBUE",'ENGAGEMENTS 2026'!AE1439,'ENGAGEMENTS 2026'!O1439),'ENGAGEMENTS 2026'!AE1439))))</f>
        <v/>
      </c>
      <c r="K1438" s="97" t="str">
        <f>IF(ISBLANK('ENGAGEMENTS 2026'!W1439),"",'ENGAGEMENTS 2026'!W1439)</f>
        <v/>
      </c>
      <c r="L1438" s="73" t="str">
        <f t="shared" ca="1" si="44"/>
        <v/>
      </c>
      <c r="M1438" t="str">
        <f t="shared" si="45"/>
        <v/>
      </c>
      <c r="N1438" t="str">
        <f>IF(ISBLANK('ENGAGEMENTS 2026'!C1439),"",'ENGAGEMENTS 2026'!L1439)</f>
        <v/>
      </c>
      <c r="O1438" t="str">
        <f>IF(ISBLANK('ENGAGEMENTS 2026'!C1439),"",'ENGAGEMENTS 2026'!M1439)</f>
        <v/>
      </c>
      <c r="P1438" t="str">
        <f>IF(ISBLANK('ENGAGEMENTS 2026'!C1439),"",'ENGAGEMENTS 2026'!K1439)</f>
        <v/>
      </c>
      <c r="Q1438" t="str">
        <f>IF($A1438="","",IF(OR($E1438="INFRUCTUEUX",$E1438="ANNULE"),$A1438&amp;"|"&amp;(COUNTIFS($A$2:$A1438,$A1438,$E$2:$E1438,"INFRUCTUEUX")+COUNTIFS($A$2:$A1438,$A1438,$E$2:$E1438,"ANNULE")),""))</f>
        <v/>
      </c>
    </row>
    <row r="1439" spans="1:17" x14ac:dyDescent="0.25">
      <c r="A1439" t="str">
        <f>IF(ISBLANK('ENGAGEMENTS 2026'!C1440),"",IF('ENGAGEMENTS 2026'!C1440="DTSI","DCT",'ENGAGEMENTS 2026'!C1440))</f>
        <v/>
      </c>
      <c r="B1439" t="str">
        <f>IF(ISBLANK('ENGAGEMENTS 2026'!C1440),"",'ENGAGEMENTS 2026'!D1440)</f>
        <v/>
      </c>
      <c r="C1439" t="str">
        <f>IF(ISBLANK('ENGAGEMENTS 2026'!C1440),"",'ENGAGEMENTS 2026'!E1440)</f>
        <v/>
      </c>
      <c r="D1439" t="str">
        <f>IF(ISBLANK('ENGAGEMENTS 2026'!C1440),"",'ENGAGEMENTS 2026'!G1440)</f>
        <v/>
      </c>
      <c r="E1439" t="str">
        <f>IF(ISBLANK('ENGAGEMENTS 2026'!C1440),"",'ENGAGEMENTS 2026'!I1440)</f>
        <v/>
      </c>
      <c r="F1439" t="str">
        <f>IF(ISBLANK('ENGAGEMENTS 2026'!C1440),"",'ENGAGEMENTS 2026'!J1440)</f>
        <v/>
      </c>
      <c r="G1439" t="str">
        <f>IF(ISBLANK('ENGAGEMENTS 2026'!C1440),"",'ENGAGEMENTS 2026'!M1440)</f>
        <v/>
      </c>
      <c r="H1439" t="str">
        <f>IF(ISBLANK('ENGAGEMENTS 2026'!C1440),"",'ENGAGEMENTS 2026'!AF1440)</f>
        <v/>
      </c>
      <c r="I1439" t="str">
        <f>IF(ISBLANK('ENGAGEMENTS 2026'!C1440),"",'ENGAGEMENTS 2026'!H1440)</f>
        <v/>
      </c>
      <c r="J1439" s="72" t="str">
        <f>IF(ISBLANK('ENGAGEMENTS 2026'!C1440),"",IF(AND(OR($E1439="INFRUCTUEUX",$E1439="ANNULE"),$C1439="AOO-M"),'ENGAGEMENTS 2026'!P1440,IF($H1439="EN COURS DE PREENGAGEMENT",'ENGAGEMENTS 2026'!O1440,IF($H1439="PREENGAGE",IF($E1439="ATTRIBUE",'ENGAGEMENTS 2026'!AE1440,'ENGAGEMENTS 2026'!O1440),'ENGAGEMENTS 2026'!AE1440))))</f>
        <v/>
      </c>
      <c r="K1439" s="97" t="str">
        <f>IF(ISBLANK('ENGAGEMENTS 2026'!W1440),"",'ENGAGEMENTS 2026'!W1440)</f>
        <v/>
      </c>
      <c r="L1439" s="73" t="str">
        <f t="shared" ca="1" si="44"/>
        <v/>
      </c>
      <c r="M1439" t="str">
        <f t="shared" si="45"/>
        <v/>
      </c>
      <c r="N1439" t="str">
        <f>IF(ISBLANK('ENGAGEMENTS 2026'!C1440),"",'ENGAGEMENTS 2026'!L1440)</f>
        <v/>
      </c>
      <c r="O1439" t="str">
        <f>IF(ISBLANK('ENGAGEMENTS 2026'!C1440),"",'ENGAGEMENTS 2026'!M1440)</f>
        <v/>
      </c>
      <c r="P1439" t="str">
        <f>IF(ISBLANK('ENGAGEMENTS 2026'!C1440),"",'ENGAGEMENTS 2026'!K1440)</f>
        <v/>
      </c>
      <c r="Q1439" t="str">
        <f>IF($A1439="","",IF(OR($E1439="INFRUCTUEUX",$E1439="ANNULE"),$A1439&amp;"|"&amp;(COUNTIFS($A$2:$A1439,$A1439,$E$2:$E1439,"INFRUCTUEUX")+COUNTIFS($A$2:$A1439,$A1439,$E$2:$E1439,"ANNULE")),""))</f>
        <v/>
      </c>
    </row>
    <row r="1440" spans="1:17" x14ac:dyDescent="0.25">
      <c r="A1440" t="str">
        <f>IF(ISBLANK('ENGAGEMENTS 2026'!C1441),"",IF('ENGAGEMENTS 2026'!C1441="DTSI","DCT",'ENGAGEMENTS 2026'!C1441))</f>
        <v/>
      </c>
      <c r="B1440" t="str">
        <f>IF(ISBLANK('ENGAGEMENTS 2026'!C1441),"",'ENGAGEMENTS 2026'!D1441)</f>
        <v/>
      </c>
      <c r="C1440" t="str">
        <f>IF(ISBLANK('ENGAGEMENTS 2026'!C1441),"",'ENGAGEMENTS 2026'!E1441)</f>
        <v/>
      </c>
      <c r="D1440" t="str">
        <f>IF(ISBLANK('ENGAGEMENTS 2026'!C1441),"",'ENGAGEMENTS 2026'!G1441)</f>
        <v/>
      </c>
      <c r="E1440" t="str">
        <f>IF(ISBLANK('ENGAGEMENTS 2026'!C1441),"",'ENGAGEMENTS 2026'!I1441)</f>
        <v/>
      </c>
      <c r="F1440" t="str">
        <f>IF(ISBLANK('ENGAGEMENTS 2026'!C1441),"",'ENGAGEMENTS 2026'!J1441)</f>
        <v/>
      </c>
      <c r="G1440" t="str">
        <f>IF(ISBLANK('ENGAGEMENTS 2026'!C1441),"",'ENGAGEMENTS 2026'!M1441)</f>
        <v/>
      </c>
      <c r="H1440" t="str">
        <f>IF(ISBLANK('ENGAGEMENTS 2026'!C1441),"",'ENGAGEMENTS 2026'!AF1441)</f>
        <v/>
      </c>
      <c r="I1440" t="str">
        <f>IF(ISBLANK('ENGAGEMENTS 2026'!C1441),"",'ENGAGEMENTS 2026'!H1441)</f>
        <v/>
      </c>
      <c r="J1440" s="72" t="str">
        <f>IF(ISBLANK('ENGAGEMENTS 2026'!C1441),"",IF(AND(OR($E1440="INFRUCTUEUX",$E1440="ANNULE"),$C1440="AOO-M"),'ENGAGEMENTS 2026'!P1441,IF($H1440="EN COURS DE PREENGAGEMENT",'ENGAGEMENTS 2026'!O1441,IF($H1440="PREENGAGE",IF($E1440="ATTRIBUE",'ENGAGEMENTS 2026'!AE1441,'ENGAGEMENTS 2026'!O1441),'ENGAGEMENTS 2026'!AE1441))))</f>
        <v/>
      </c>
      <c r="K1440" s="97" t="str">
        <f>IF(ISBLANK('ENGAGEMENTS 2026'!W1441),"",'ENGAGEMENTS 2026'!W1441)</f>
        <v/>
      </c>
      <c r="L1440" s="73" t="str">
        <f t="shared" ca="1" si="44"/>
        <v/>
      </c>
      <c r="M1440" t="str">
        <f t="shared" si="45"/>
        <v/>
      </c>
      <c r="N1440" t="str">
        <f>IF(ISBLANK('ENGAGEMENTS 2026'!C1441),"",'ENGAGEMENTS 2026'!L1441)</f>
        <v/>
      </c>
      <c r="O1440" t="str">
        <f>IF(ISBLANK('ENGAGEMENTS 2026'!C1441),"",'ENGAGEMENTS 2026'!M1441)</f>
        <v/>
      </c>
      <c r="P1440" t="str">
        <f>IF(ISBLANK('ENGAGEMENTS 2026'!C1441),"",'ENGAGEMENTS 2026'!K1441)</f>
        <v/>
      </c>
      <c r="Q1440" t="str">
        <f>IF($A1440="","",IF(OR($E1440="INFRUCTUEUX",$E1440="ANNULE"),$A1440&amp;"|"&amp;(COUNTIFS($A$2:$A1440,$A1440,$E$2:$E1440,"INFRUCTUEUX")+COUNTIFS($A$2:$A1440,$A1440,$E$2:$E1440,"ANNULE")),""))</f>
        <v/>
      </c>
    </row>
    <row r="1441" spans="1:17" x14ac:dyDescent="0.25">
      <c r="A1441" t="str">
        <f>IF(ISBLANK('ENGAGEMENTS 2026'!C1442),"",IF('ENGAGEMENTS 2026'!C1442="DTSI","DCT",'ENGAGEMENTS 2026'!C1442))</f>
        <v/>
      </c>
      <c r="B1441" t="str">
        <f>IF(ISBLANK('ENGAGEMENTS 2026'!C1442),"",'ENGAGEMENTS 2026'!D1442)</f>
        <v/>
      </c>
      <c r="C1441" t="str">
        <f>IF(ISBLANK('ENGAGEMENTS 2026'!C1442),"",'ENGAGEMENTS 2026'!E1442)</f>
        <v/>
      </c>
      <c r="D1441" t="str">
        <f>IF(ISBLANK('ENGAGEMENTS 2026'!C1442),"",'ENGAGEMENTS 2026'!G1442)</f>
        <v/>
      </c>
      <c r="E1441" t="str">
        <f>IF(ISBLANK('ENGAGEMENTS 2026'!C1442),"",'ENGAGEMENTS 2026'!I1442)</f>
        <v/>
      </c>
      <c r="F1441" t="str">
        <f>IF(ISBLANK('ENGAGEMENTS 2026'!C1442),"",'ENGAGEMENTS 2026'!J1442)</f>
        <v/>
      </c>
      <c r="G1441" t="str">
        <f>IF(ISBLANK('ENGAGEMENTS 2026'!C1442),"",'ENGAGEMENTS 2026'!M1442)</f>
        <v/>
      </c>
      <c r="H1441" t="str">
        <f>IF(ISBLANK('ENGAGEMENTS 2026'!C1442),"",'ENGAGEMENTS 2026'!AF1442)</f>
        <v/>
      </c>
      <c r="I1441" t="str">
        <f>IF(ISBLANK('ENGAGEMENTS 2026'!C1442),"",'ENGAGEMENTS 2026'!H1442)</f>
        <v/>
      </c>
      <c r="J1441" s="72" t="str">
        <f>IF(ISBLANK('ENGAGEMENTS 2026'!C1442),"",IF(AND(OR($E1441="INFRUCTUEUX",$E1441="ANNULE"),$C1441="AOO-M"),'ENGAGEMENTS 2026'!P1442,IF($H1441="EN COURS DE PREENGAGEMENT",'ENGAGEMENTS 2026'!O1442,IF($H1441="PREENGAGE",IF($E1441="ATTRIBUE",'ENGAGEMENTS 2026'!AE1442,'ENGAGEMENTS 2026'!O1442),'ENGAGEMENTS 2026'!AE1442))))</f>
        <v/>
      </c>
      <c r="K1441" s="97" t="str">
        <f>IF(ISBLANK('ENGAGEMENTS 2026'!W1442),"",'ENGAGEMENTS 2026'!W1442)</f>
        <v/>
      </c>
      <c r="L1441" s="73" t="str">
        <f t="shared" ca="1" si="44"/>
        <v/>
      </c>
      <c r="M1441" t="str">
        <f t="shared" si="45"/>
        <v/>
      </c>
      <c r="N1441" t="str">
        <f>IF(ISBLANK('ENGAGEMENTS 2026'!C1442),"",'ENGAGEMENTS 2026'!L1442)</f>
        <v/>
      </c>
      <c r="O1441" t="str">
        <f>IF(ISBLANK('ENGAGEMENTS 2026'!C1442),"",'ENGAGEMENTS 2026'!M1442)</f>
        <v/>
      </c>
      <c r="P1441" t="str">
        <f>IF(ISBLANK('ENGAGEMENTS 2026'!C1442),"",'ENGAGEMENTS 2026'!K1442)</f>
        <v/>
      </c>
      <c r="Q1441" t="str">
        <f>IF($A1441="","",IF(OR($E1441="INFRUCTUEUX",$E1441="ANNULE"),$A1441&amp;"|"&amp;(COUNTIFS($A$2:$A1441,$A1441,$E$2:$E1441,"INFRUCTUEUX")+COUNTIFS($A$2:$A1441,$A1441,$E$2:$E1441,"ANNULE")),""))</f>
        <v/>
      </c>
    </row>
    <row r="1442" spans="1:17" x14ac:dyDescent="0.25">
      <c r="A1442" t="str">
        <f>IF(ISBLANK('ENGAGEMENTS 2026'!C1443),"",IF('ENGAGEMENTS 2026'!C1443="DTSI","DCT",'ENGAGEMENTS 2026'!C1443))</f>
        <v/>
      </c>
      <c r="B1442" t="str">
        <f>IF(ISBLANK('ENGAGEMENTS 2026'!C1443),"",'ENGAGEMENTS 2026'!D1443)</f>
        <v/>
      </c>
      <c r="C1442" t="str">
        <f>IF(ISBLANK('ENGAGEMENTS 2026'!C1443),"",'ENGAGEMENTS 2026'!E1443)</f>
        <v/>
      </c>
      <c r="D1442" t="str">
        <f>IF(ISBLANK('ENGAGEMENTS 2026'!C1443),"",'ENGAGEMENTS 2026'!G1443)</f>
        <v/>
      </c>
      <c r="E1442" t="str">
        <f>IF(ISBLANK('ENGAGEMENTS 2026'!C1443),"",'ENGAGEMENTS 2026'!I1443)</f>
        <v/>
      </c>
      <c r="F1442" t="str">
        <f>IF(ISBLANK('ENGAGEMENTS 2026'!C1443),"",'ENGAGEMENTS 2026'!J1443)</f>
        <v/>
      </c>
      <c r="G1442" t="str">
        <f>IF(ISBLANK('ENGAGEMENTS 2026'!C1443),"",'ENGAGEMENTS 2026'!M1443)</f>
        <v/>
      </c>
      <c r="H1442" t="str">
        <f>IF(ISBLANK('ENGAGEMENTS 2026'!C1443),"",'ENGAGEMENTS 2026'!AF1443)</f>
        <v/>
      </c>
      <c r="I1442" t="str">
        <f>IF(ISBLANK('ENGAGEMENTS 2026'!C1443),"",'ENGAGEMENTS 2026'!H1443)</f>
        <v/>
      </c>
      <c r="J1442" s="72" t="str">
        <f>IF(ISBLANK('ENGAGEMENTS 2026'!C1443),"",IF(AND(OR($E1442="INFRUCTUEUX",$E1442="ANNULE"),$C1442="AOO-M"),'ENGAGEMENTS 2026'!P1443,IF($H1442="EN COURS DE PREENGAGEMENT",'ENGAGEMENTS 2026'!O1443,IF($H1442="PREENGAGE",IF($E1442="ATTRIBUE",'ENGAGEMENTS 2026'!AE1443,'ENGAGEMENTS 2026'!O1443),'ENGAGEMENTS 2026'!AE1443))))</f>
        <v/>
      </c>
      <c r="K1442" s="97" t="str">
        <f>IF(ISBLANK('ENGAGEMENTS 2026'!W1443),"",'ENGAGEMENTS 2026'!W1443)</f>
        <v/>
      </c>
      <c r="L1442" s="73" t="str">
        <f t="shared" ca="1" si="44"/>
        <v/>
      </c>
      <c r="M1442" t="str">
        <f t="shared" si="45"/>
        <v/>
      </c>
      <c r="N1442" t="str">
        <f>IF(ISBLANK('ENGAGEMENTS 2026'!C1443),"",'ENGAGEMENTS 2026'!L1443)</f>
        <v/>
      </c>
      <c r="O1442" t="str">
        <f>IF(ISBLANK('ENGAGEMENTS 2026'!C1443),"",'ENGAGEMENTS 2026'!M1443)</f>
        <v/>
      </c>
      <c r="P1442" t="str">
        <f>IF(ISBLANK('ENGAGEMENTS 2026'!C1443),"",'ENGAGEMENTS 2026'!K1443)</f>
        <v/>
      </c>
      <c r="Q1442" t="str">
        <f>IF($A1442="","",IF(OR($E1442="INFRUCTUEUX",$E1442="ANNULE"),$A1442&amp;"|"&amp;(COUNTIFS($A$2:$A1442,$A1442,$E$2:$E1442,"INFRUCTUEUX")+COUNTIFS($A$2:$A1442,$A1442,$E$2:$E1442,"ANNULE")),""))</f>
        <v/>
      </c>
    </row>
    <row r="1443" spans="1:17" x14ac:dyDescent="0.25">
      <c r="A1443" t="str">
        <f>IF(ISBLANK('ENGAGEMENTS 2026'!C1444),"",IF('ENGAGEMENTS 2026'!C1444="DTSI","DCT",'ENGAGEMENTS 2026'!C1444))</f>
        <v/>
      </c>
      <c r="B1443" t="str">
        <f>IF(ISBLANK('ENGAGEMENTS 2026'!C1444),"",'ENGAGEMENTS 2026'!D1444)</f>
        <v/>
      </c>
      <c r="C1443" t="str">
        <f>IF(ISBLANK('ENGAGEMENTS 2026'!C1444),"",'ENGAGEMENTS 2026'!E1444)</f>
        <v/>
      </c>
      <c r="D1443" t="str">
        <f>IF(ISBLANK('ENGAGEMENTS 2026'!C1444),"",'ENGAGEMENTS 2026'!G1444)</f>
        <v/>
      </c>
      <c r="E1443" t="str">
        <f>IF(ISBLANK('ENGAGEMENTS 2026'!C1444),"",'ENGAGEMENTS 2026'!I1444)</f>
        <v/>
      </c>
      <c r="F1443" t="str">
        <f>IF(ISBLANK('ENGAGEMENTS 2026'!C1444),"",'ENGAGEMENTS 2026'!J1444)</f>
        <v/>
      </c>
      <c r="G1443" t="str">
        <f>IF(ISBLANK('ENGAGEMENTS 2026'!C1444),"",'ENGAGEMENTS 2026'!M1444)</f>
        <v/>
      </c>
      <c r="H1443" t="str">
        <f>IF(ISBLANK('ENGAGEMENTS 2026'!C1444),"",'ENGAGEMENTS 2026'!AF1444)</f>
        <v/>
      </c>
      <c r="I1443" t="str">
        <f>IF(ISBLANK('ENGAGEMENTS 2026'!C1444),"",'ENGAGEMENTS 2026'!H1444)</f>
        <v/>
      </c>
      <c r="J1443" s="72" t="str">
        <f>IF(ISBLANK('ENGAGEMENTS 2026'!C1444),"",IF(AND(OR($E1443="INFRUCTUEUX",$E1443="ANNULE"),$C1443="AOO-M"),'ENGAGEMENTS 2026'!P1444,IF($H1443="EN COURS DE PREENGAGEMENT",'ENGAGEMENTS 2026'!O1444,IF($H1443="PREENGAGE",IF($E1443="ATTRIBUE",'ENGAGEMENTS 2026'!AE1444,'ENGAGEMENTS 2026'!O1444),'ENGAGEMENTS 2026'!AE1444))))</f>
        <v/>
      </c>
      <c r="K1443" s="97" t="str">
        <f>IF(ISBLANK('ENGAGEMENTS 2026'!W1444),"",'ENGAGEMENTS 2026'!W1444)</f>
        <v/>
      </c>
      <c r="L1443" s="73" t="str">
        <f t="shared" ca="1" si="44"/>
        <v/>
      </c>
      <c r="M1443" t="str">
        <f t="shared" si="45"/>
        <v/>
      </c>
      <c r="N1443" t="str">
        <f>IF(ISBLANK('ENGAGEMENTS 2026'!C1444),"",'ENGAGEMENTS 2026'!L1444)</f>
        <v/>
      </c>
      <c r="O1443" t="str">
        <f>IF(ISBLANK('ENGAGEMENTS 2026'!C1444),"",'ENGAGEMENTS 2026'!M1444)</f>
        <v/>
      </c>
      <c r="P1443" t="str">
        <f>IF(ISBLANK('ENGAGEMENTS 2026'!C1444),"",'ENGAGEMENTS 2026'!K1444)</f>
        <v/>
      </c>
      <c r="Q1443" t="str">
        <f>IF($A1443="","",IF(OR($E1443="INFRUCTUEUX",$E1443="ANNULE"),$A1443&amp;"|"&amp;(COUNTIFS($A$2:$A1443,$A1443,$E$2:$E1443,"INFRUCTUEUX")+COUNTIFS($A$2:$A1443,$A1443,$E$2:$E1443,"ANNULE")),""))</f>
        <v/>
      </c>
    </row>
    <row r="1444" spans="1:17" x14ac:dyDescent="0.25">
      <c r="A1444" t="str">
        <f>IF(ISBLANK('ENGAGEMENTS 2026'!C1445),"",IF('ENGAGEMENTS 2026'!C1445="DTSI","DCT",'ENGAGEMENTS 2026'!C1445))</f>
        <v/>
      </c>
      <c r="B1444" t="str">
        <f>IF(ISBLANK('ENGAGEMENTS 2026'!C1445),"",'ENGAGEMENTS 2026'!D1445)</f>
        <v/>
      </c>
      <c r="C1444" t="str">
        <f>IF(ISBLANK('ENGAGEMENTS 2026'!C1445),"",'ENGAGEMENTS 2026'!E1445)</f>
        <v/>
      </c>
      <c r="D1444" t="str">
        <f>IF(ISBLANK('ENGAGEMENTS 2026'!C1445),"",'ENGAGEMENTS 2026'!G1445)</f>
        <v/>
      </c>
      <c r="E1444" t="str">
        <f>IF(ISBLANK('ENGAGEMENTS 2026'!C1445),"",'ENGAGEMENTS 2026'!I1445)</f>
        <v/>
      </c>
      <c r="F1444" t="str">
        <f>IF(ISBLANK('ENGAGEMENTS 2026'!C1445),"",'ENGAGEMENTS 2026'!J1445)</f>
        <v/>
      </c>
      <c r="G1444" t="str">
        <f>IF(ISBLANK('ENGAGEMENTS 2026'!C1445),"",'ENGAGEMENTS 2026'!M1445)</f>
        <v/>
      </c>
      <c r="H1444" t="str">
        <f>IF(ISBLANK('ENGAGEMENTS 2026'!C1445),"",'ENGAGEMENTS 2026'!AF1445)</f>
        <v/>
      </c>
      <c r="I1444" t="str">
        <f>IF(ISBLANK('ENGAGEMENTS 2026'!C1445),"",'ENGAGEMENTS 2026'!H1445)</f>
        <v/>
      </c>
      <c r="J1444" s="72" t="str">
        <f>IF(ISBLANK('ENGAGEMENTS 2026'!C1445),"",IF(AND(OR($E1444="INFRUCTUEUX",$E1444="ANNULE"),$C1444="AOO-M"),'ENGAGEMENTS 2026'!P1445,IF($H1444="EN COURS DE PREENGAGEMENT",'ENGAGEMENTS 2026'!O1445,IF($H1444="PREENGAGE",IF($E1444="ATTRIBUE",'ENGAGEMENTS 2026'!AE1445,'ENGAGEMENTS 2026'!O1445),'ENGAGEMENTS 2026'!AE1445))))</f>
        <v/>
      </c>
      <c r="K1444" s="97" t="str">
        <f>IF(ISBLANK('ENGAGEMENTS 2026'!W1445),"",'ENGAGEMENTS 2026'!W1445)</f>
        <v/>
      </c>
      <c r="L1444" s="73" t="str">
        <f t="shared" ca="1" si="44"/>
        <v/>
      </c>
      <c r="M1444" t="str">
        <f t="shared" si="45"/>
        <v/>
      </c>
      <c r="N1444" t="str">
        <f>IF(ISBLANK('ENGAGEMENTS 2026'!C1445),"",'ENGAGEMENTS 2026'!L1445)</f>
        <v/>
      </c>
      <c r="O1444" t="str">
        <f>IF(ISBLANK('ENGAGEMENTS 2026'!C1445),"",'ENGAGEMENTS 2026'!M1445)</f>
        <v/>
      </c>
      <c r="P1444" t="str">
        <f>IF(ISBLANK('ENGAGEMENTS 2026'!C1445),"",'ENGAGEMENTS 2026'!K1445)</f>
        <v/>
      </c>
      <c r="Q1444" t="str">
        <f>IF($A1444="","",IF(OR($E1444="INFRUCTUEUX",$E1444="ANNULE"),$A1444&amp;"|"&amp;(COUNTIFS($A$2:$A1444,$A1444,$E$2:$E1444,"INFRUCTUEUX")+COUNTIFS($A$2:$A1444,$A1444,$E$2:$E1444,"ANNULE")),""))</f>
        <v/>
      </c>
    </row>
    <row r="1445" spans="1:17" x14ac:dyDescent="0.25">
      <c r="A1445" t="str">
        <f>IF(ISBLANK('ENGAGEMENTS 2026'!C1446),"",IF('ENGAGEMENTS 2026'!C1446="DTSI","DCT",'ENGAGEMENTS 2026'!C1446))</f>
        <v/>
      </c>
      <c r="B1445" t="str">
        <f>IF(ISBLANK('ENGAGEMENTS 2026'!C1446),"",'ENGAGEMENTS 2026'!D1446)</f>
        <v/>
      </c>
      <c r="C1445" t="str">
        <f>IF(ISBLANK('ENGAGEMENTS 2026'!C1446),"",'ENGAGEMENTS 2026'!E1446)</f>
        <v/>
      </c>
      <c r="D1445" t="str">
        <f>IF(ISBLANK('ENGAGEMENTS 2026'!C1446),"",'ENGAGEMENTS 2026'!G1446)</f>
        <v/>
      </c>
      <c r="E1445" t="str">
        <f>IF(ISBLANK('ENGAGEMENTS 2026'!C1446),"",'ENGAGEMENTS 2026'!I1446)</f>
        <v/>
      </c>
      <c r="F1445" t="str">
        <f>IF(ISBLANK('ENGAGEMENTS 2026'!C1446),"",'ENGAGEMENTS 2026'!J1446)</f>
        <v/>
      </c>
      <c r="G1445" t="str">
        <f>IF(ISBLANK('ENGAGEMENTS 2026'!C1446),"",'ENGAGEMENTS 2026'!M1446)</f>
        <v/>
      </c>
      <c r="H1445" t="str">
        <f>IF(ISBLANK('ENGAGEMENTS 2026'!C1446),"",'ENGAGEMENTS 2026'!AF1446)</f>
        <v/>
      </c>
      <c r="I1445" t="str">
        <f>IF(ISBLANK('ENGAGEMENTS 2026'!C1446),"",'ENGAGEMENTS 2026'!H1446)</f>
        <v/>
      </c>
      <c r="J1445" s="72" t="str">
        <f>IF(ISBLANK('ENGAGEMENTS 2026'!C1446),"",IF(AND(OR($E1445="INFRUCTUEUX",$E1445="ANNULE"),$C1445="AOO-M"),'ENGAGEMENTS 2026'!P1446,IF($H1445="EN COURS DE PREENGAGEMENT",'ENGAGEMENTS 2026'!O1446,IF($H1445="PREENGAGE",IF($E1445="ATTRIBUE",'ENGAGEMENTS 2026'!AE1446,'ENGAGEMENTS 2026'!O1446),'ENGAGEMENTS 2026'!AE1446))))</f>
        <v/>
      </c>
      <c r="K1445" s="97" t="str">
        <f>IF(ISBLANK('ENGAGEMENTS 2026'!W1446),"",'ENGAGEMENTS 2026'!W1446)</f>
        <v/>
      </c>
      <c r="L1445" s="73" t="str">
        <f t="shared" ca="1" si="44"/>
        <v/>
      </c>
      <c r="M1445" t="str">
        <f t="shared" si="45"/>
        <v/>
      </c>
      <c r="N1445" t="str">
        <f>IF(ISBLANK('ENGAGEMENTS 2026'!C1446),"",'ENGAGEMENTS 2026'!L1446)</f>
        <v/>
      </c>
      <c r="O1445" t="str">
        <f>IF(ISBLANK('ENGAGEMENTS 2026'!C1446),"",'ENGAGEMENTS 2026'!M1446)</f>
        <v/>
      </c>
      <c r="P1445" t="str">
        <f>IF(ISBLANK('ENGAGEMENTS 2026'!C1446),"",'ENGAGEMENTS 2026'!K1446)</f>
        <v/>
      </c>
      <c r="Q1445" t="str">
        <f>IF($A1445="","",IF(OR($E1445="INFRUCTUEUX",$E1445="ANNULE"),$A1445&amp;"|"&amp;(COUNTIFS($A$2:$A1445,$A1445,$E$2:$E1445,"INFRUCTUEUX")+COUNTIFS($A$2:$A1445,$A1445,$E$2:$E1445,"ANNULE")),""))</f>
        <v/>
      </c>
    </row>
    <row r="1446" spans="1:17" x14ac:dyDescent="0.25">
      <c r="A1446" t="str">
        <f>IF(ISBLANK('ENGAGEMENTS 2026'!C1447),"",IF('ENGAGEMENTS 2026'!C1447="DTSI","DCT",'ENGAGEMENTS 2026'!C1447))</f>
        <v/>
      </c>
      <c r="B1446" t="str">
        <f>IF(ISBLANK('ENGAGEMENTS 2026'!C1447),"",'ENGAGEMENTS 2026'!D1447)</f>
        <v/>
      </c>
      <c r="C1446" t="str">
        <f>IF(ISBLANK('ENGAGEMENTS 2026'!C1447),"",'ENGAGEMENTS 2026'!E1447)</f>
        <v/>
      </c>
      <c r="D1446" t="str">
        <f>IF(ISBLANK('ENGAGEMENTS 2026'!C1447),"",'ENGAGEMENTS 2026'!G1447)</f>
        <v/>
      </c>
      <c r="E1446" t="str">
        <f>IF(ISBLANK('ENGAGEMENTS 2026'!C1447),"",'ENGAGEMENTS 2026'!I1447)</f>
        <v/>
      </c>
      <c r="F1446" t="str">
        <f>IF(ISBLANK('ENGAGEMENTS 2026'!C1447),"",'ENGAGEMENTS 2026'!J1447)</f>
        <v/>
      </c>
      <c r="G1446" t="str">
        <f>IF(ISBLANK('ENGAGEMENTS 2026'!C1447),"",'ENGAGEMENTS 2026'!M1447)</f>
        <v/>
      </c>
      <c r="H1446" t="str">
        <f>IF(ISBLANK('ENGAGEMENTS 2026'!C1447),"",'ENGAGEMENTS 2026'!AF1447)</f>
        <v/>
      </c>
      <c r="I1446" t="str">
        <f>IF(ISBLANK('ENGAGEMENTS 2026'!C1447),"",'ENGAGEMENTS 2026'!H1447)</f>
        <v/>
      </c>
      <c r="J1446" s="72" t="str">
        <f>IF(ISBLANK('ENGAGEMENTS 2026'!C1447),"",IF(AND(OR($E1446="INFRUCTUEUX",$E1446="ANNULE"),$C1446="AOO-M"),'ENGAGEMENTS 2026'!P1447,IF($H1446="EN COURS DE PREENGAGEMENT",'ENGAGEMENTS 2026'!O1447,IF($H1446="PREENGAGE",IF($E1446="ATTRIBUE",'ENGAGEMENTS 2026'!AE1447,'ENGAGEMENTS 2026'!O1447),'ENGAGEMENTS 2026'!AE1447))))</f>
        <v/>
      </c>
      <c r="K1446" s="97" t="str">
        <f>IF(ISBLANK('ENGAGEMENTS 2026'!W1447),"",'ENGAGEMENTS 2026'!W1447)</f>
        <v/>
      </c>
      <c r="L1446" s="73" t="str">
        <f t="shared" ca="1" si="44"/>
        <v/>
      </c>
      <c r="M1446" t="str">
        <f t="shared" si="45"/>
        <v/>
      </c>
      <c r="N1446" t="str">
        <f>IF(ISBLANK('ENGAGEMENTS 2026'!C1447),"",'ENGAGEMENTS 2026'!L1447)</f>
        <v/>
      </c>
      <c r="O1446" t="str">
        <f>IF(ISBLANK('ENGAGEMENTS 2026'!C1447),"",'ENGAGEMENTS 2026'!M1447)</f>
        <v/>
      </c>
      <c r="P1446" t="str">
        <f>IF(ISBLANK('ENGAGEMENTS 2026'!C1447),"",'ENGAGEMENTS 2026'!K1447)</f>
        <v/>
      </c>
      <c r="Q1446" t="str">
        <f>IF($A1446="","",IF(OR($E1446="INFRUCTUEUX",$E1446="ANNULE"),$A1446&amp;"|"&amp;(COUNTIFS($A$2:$A1446,$A1446,$E$2:$E1446,"INFRUCTUEUX")+COUNTIFS($A$2:$A1446,$A1446,$E$2:$E1446,"ANNULE")),""))</f>
        <v/>
      </c>
    </row>
    <row r="1447" spans="1:17" x14ac:dyDescent="0.25">
      <c r="A1447" t="str">
        <f>IF(ISBLANK('ENGAGEMENTS 2026'!C1448),"",IF('ENGAGEMENTS 2026'!C1448="DTSI","DCT",'ENGAGEMENTS 2026'!C1448))</f>
        <v/>
      </c>
      <c r="B1447" t="str">
        <f>IF(ISBLANK('ENGAGEMENTS 2026'!C1448),"",'ENGAGEMENTS 2026'!D1448)</f>
        <v/>
      </c>
      <c r="C1447" t="str">
        <f>IF(ISBLANK('ENGAGEMENTS 2026'!C1448),"",'ENGAGEMENTS 2026'!E1448)</f>
        <v/>
      </c>
      <c r="D1447" t="str">
        <f>IF(ISBLANK('ENGAGEMENTS 2026'!C1448),"",'ENGAGEMENTS 2026'!G1448)</f>
        <v/>
      </c>
      <c r="E1447" t="str">
        <f>IF(ISBLANK('ENGAGEMENTS 2026'!C1448),"",'ENGAGEMENTS 2026'!I1448)</f>
        <v/>
      </c>
      <c r="F1447" t="str">
        <f>IF(ISBLANK('ENGAGEMENTS 2026'!C1448),"",'ENGAGEMENTS 2026'!J1448)</f>
        <v/>
      </c>
      <c r="G1447" t="str">
        <f>IF(ISBLANK('ENGAGEMENTS 2026'!C1448),"",'ENGAGEMENTS 2026'!M1448)</f>
        <v/>
      </c>
      <c r="H1447" t="str">
        <f>IF(ISBLANK('ENGAGEMENTS 2026'!C1448),"",'ENGAGEMENTS 2026'!AF1448)</f>
        <v/>
      </c>
      <c r="I1447" t="str">
        <f>IF(ISBLANK('ENGAGEMENTS 2026'!C1448),"",'ENGAGEMENTS 2026'!H1448)</f>
        <v/>
      </c>
      <c r="J1447" s="72" t="str">
        <f>IF(ISBLANK('ENGAGEMENTS 2026'!C1448),"",IF(AND(OR($E1447="INFRUCTUEUX",$E1447="ANNULE"),$C1447="AOO-M"),'ENGAGEMENTS 2026'!P1448,IF($H1447="EN COURS DE PREENGAGEMENT",'ENGAGEMENTS 2026'!O1448,IF($H1447="PREENGAGE",IF($E1447="ATTRIBUE",'ENGAGEMENTS 2026'!AE1448,'ENGAGEMENTS 2026'!O1448),'ENGAGEMENTS 2026'!AE1448))))</f>
        <v/>
      </c>
      <c r="K1447" s="97" t="str">
        <f>IF(ISBLANK('ENGAGEMENTS 2026'!W1448),"",'ENGAGEMENTS 2026'!W1448)</f>
        <v/>
      </c>
      <c r="L1447" s="73" t="str">
        <f t="shared" ca="1" si="44"/>
        <v/>
      </c>
      <c r="M1447" t="str">
        <f t="shared" si="45"/>
        <v/>
      </c>
      <c r="N1447" t="str">
        <f>IF(ISBLANK('ENGAGEMENTS 2026'!C1448),"",'ENGAGEMENTS 2026'!L1448)</f>
        <v/>
      </c>
      <c r="O1447" t="str">
        <f>IF(ISBLANK('ENGAGEMENTS 2026'!C1448),"",'ENGAGEMENTS 2026'!M1448)</f>
        <v/>
      </c>
      <c r="P1447" t="str">
        <f>IF(ISBLANK('ENGAGEMENTS 2026'!C1448),"",'ENGAGEMENTS 2026'!K1448)</f>
        <v/>
      </c>
      <c r="Q1447" t="str">
        <f>IF($A1447="","",IF(OR($E1447="INFRUCTUEUX",$E1447="ANNULE"),$A1447&amp;"|"&amp;(COUNTIFS($A$2:$A1447,$A1447,$E$2:$E1447,"INFRUCTUEUX")+COUNTIFS($A$2:$A1447,$A1447,$E$2:$E1447,"ANNULE")),""))</f>
        <v/>
      </c>
    </row>
    <row r="1448" spans="1:17" x14ac:dyDescent="0.25">
      <c r="A1448" t="str">
        <f>IF(ISBLANK('ENGAGEMENTS 2026'!C1449),"",IF('ENGAGEMENTS 2026'!C1449="DTSI","DCT",'ENGAGEMENTS 2026'!C1449))</f>
        <v/>
      </c>
      <c r="B1448" t="str">
        <f>IF(ISBLANK('ENGAGEMENTS 2026'!C1449),"",'ENGAGEMENTS 2026'!D1449)</f>
        <v/>
      </c>
      <c r="C1448" t="str">
        <f>IF(ISBLANK('ENGAGEMENTS 2026'!C1449),"",'ENGAGEMENTS 2026'!E1449)</f>
        <v/>
      </c>
      <c r="D1448" t="str">
        <f>IF(ISBLANK('ENGAGEMENTS 2026'!C1449),"",'ENGAGEMENTS 2026'!G1449)</f>
        <v/>
      </c>
      <c r="E1448" t="str">
        <f>IF(ISBLANK('ENGAGEMENTS 2026'!C1449),"",'ENGAGEMENTS 2026'!I1449)</f>
        <v/>
      </c>
      <c r="F1448" t="str">
        <f>IF(ISBLANK('ENGAGEMENTS 2026'!C1449),"",'ENGAGEMENTS 2026'!J1449)</f>
        <v/>
      </c>
      <c r="G1448" t="str">
        <f>IF(ISBLANK('ENGAGEMENTS 2026'!C1449),"",'ENGAGEMENTS 2026'!M1449)</f>
        <v/>
      </c>
      <c r="H1448" t="str">
        <f>IF(ISBLANK('ENGAGEMENTS 2026'!C1449),"",'ENGAGEMENTS 2026'!AF1449)</f>
        <v/>
      </c>
      <c r="I1448" t="str">
        <f>IF(ISBLANK('ENGAGEMENTS 2026'!C1449),"",'ENGAGEMENTS 2026'!H1449)</f>
        <v/>
      </c>
      <c r="J1448" s="72" t="str">
        <f>IF(ISBLANK('ENGAGEMENTS 2026'!C1449),"",IF(AND(OR($E1448="INFRUCTUEUX",$E1448="ANNULE"),$C1448="AOO-M"),'ENGAGEMENTS 2026'!P1449,IF($H1448="EN COURS DE PREENGAGEMENT",'ENGAGEMENTS 2026'!O1449,IF($H1448="PREENGAGE",IF($E1448="ATTRIBUE",'ENGAGEMENTS 2026'!AE1449,'ENGAGEMENTS 2026'!O1449),'ENGAGEMENTS 2026'!AE1449))))</f>
        <v/>
      </c>
      <c r="K1448" s="97" t="str">
        <f>IF(ISBLANK('ENGAGEMENTS 2026'!W1449),"",'ENGAGEMENTS 2026'!W1449)</f>
        <v/>
      </c>
      <c r="L1448" s="73" t="str">
        <f t="shared" ca="1" si="44"/>
        <v/>
      </c>
      <c r="M1448" t="str">
        <f t="shared" si="45"/>
        <v/>
      </c>
      <c r="N1448" t="str">
        <f>IF(ISBLANK('ENGAGEMENTS 2026'!C1449),"",'ENGAGEMENTS 2026'!L1449)</f>
        <v/>
      </c>
      <c r="O1448" t="str">
        <f>IF(ISBLANK('ENGAGEMENTS 2026'!C1449),"",'ENGAGEMENTS 2026'!M1449)</f>
        <v/>
      </c>
      <c r="P1448" t="str">
        <f>IF(ISBLANK('ENGAGEMENTS 2026'!C1449),"",'ENGAGEMENTS 2026'!K1449)</f>
        <v/>
      </c>
      <c r="Q1448" t="str">
        <f>IF($A1448="","",IF(OR($E1448="INFRUCTUEUX",$E1448="ANNULE"),$A1448&amp;"|"&amp;(COUNTIFS($A$2:$A1448,$A1448,$E$2:$E1448,"INFRUCTUEUX")+COUNTIFS($A$2:$A1448,$A1448,$E$2:$E1448,"ANNULE")),""))</f>
        <v/>
      </c>
    </row>
    <row r="1449" spans="1:17" x14ac:dyDescent="0.25">
      <c r="A1449" t="str">
        <f>IF(ISBLANK('ENGAGEMENTS 2026'!C1450),"",IF('ENGAGEMENTS 2026'!C1450="DTSI","DCT",'ENGAGEMENTS 2026'!C1450))</f>
        <v/>
      </c>
      <c r="B1449" t="str">
        <f>IF(ISBLANK('ENGAGEMENTS 2026'!C1450),"",'ENGAGEMENTS 2026'!D1450)</f>
        <v/>
      </c>
      <c r="C1449" t="str">
        <f>IF(ISBLANK('ENGAGEMENTS 2026'!C1450),"",'ENGAGEMENTS 2026'!E1450)</f>
        <v/>
      </c>
      <c r="D1449" t="str">
        <f>IF(ISBLANK('ENGAGEMENTS 2026'!C1450),"",'ENGAGEMENTS 2026'!G1450)</f>
        <v/>
      </c>
      <c r="E1449" t="str">
        <f>IF(ISBLANK('ENGAGEMENTS 2026'!C1450),"",'ENGAGEMENTS 2026'!I1450)</f>
        <v/>
      </c>
      <c r="F1449" t="str">
        <f>IF(ISBLANK('ENGAGEMENTS 2026'!C1450),"",'ENGAGEMENTS 2026'!J1450)</f>
        <v/>
      </c>
      <c r="G1449" t="str">
        <f>IF(ISBLANK('ENGAGEMENTS 2026'!C1450),"",'ENGAGEMENTS 2026'!M1450)</f>
        <v/>
      </c>
      <c r="H1449" t="str">
        <f>IF(ISBLANK('ENGAGEMENTS 2026'!C1450),"",'ENGAGEMENTS 2026'!AF1450)</f>
        <v/>
      </c>
      <c r="I1449" t="str">
        <f>IF(ISBLANK('ENGAGEMENTS 2026'!C1450),"",'ENGAGEMENTS 2026'!H1450)</f>
        <v/>
      </c>
      <c r="J1449" s="72" t="str">
        <f>IF(ISBLANK('ENGAGEMENTS 2026'!C1450),"",IF(AND(OR($E1449="INFRUCTUEUX",$E1449="ANNULE"),$C1449="AOO-M"),'ENGAGEMENTS 2026'!P1450,IF($H1449="EN COURS DE PREENGAGEMENT",'ENGAGEMENTS 2026'!O1450,IF($H1449="PREENGAGE",IF($E1449="ATTRIBUE",'ENGAGEMENTS 2026'!AE1450,'ENGAGEMENTS 2026'!O1450),'ENGAGEMENTS 2026'!AE1450))))</f>
        <v/>
      </c>
      <c r="K1449" s="97" t="str">
        <f>IF(ISBLANK('ENGAGEMENTS 2026'!W1450),"",'ENGAGEMENTS 2026'!W1450)</f>
        <v/>
      </c>
      <c r="L1449" s="73" t="str">
        <f t="shared" ca="1" si="44"/>
        <v/>
      </c>
      <c r="M1449" t="str">
        <f t="shared" si="45"/>
        <v/>
      </c>
      <c r="N1449" t="str">
        <f>IF(ISBLANK('ENGAGEMENTS 2026'!C1450),"",'ENGAGEMENTS 2026'!L1450)</f>
        <v/>
      </c>
      <c r="O1449" t="str">
        <f>IF(ISBLANK('ENGAGEMENTS 2026'!C1450),"",'ENGAGEMENTS 2026'!M1450)</f>
        <v/>
      </c>
      <c r="P1449" t="str">
        <f>IF(ISBLANK('ENGAGEMENTS 2026'!C1450),"",'ENGAGEMENTS 2026'!K1450)</f>
        <v/>
      </c>
      <c r="Q1449" t="str">
        <f>IF($A1449="","",IF(OR($E1449="INFRUCTUEUX",$E1449="ANNULE"),$A1449&amp;"|"&amp;(COUNTIFS($A$2:$A1449,$A1449,$E$2:$E1449,"INFRUCTUEUX")+COUNTIFS($A$2:$A1449,$A1449,$E$2:$E1449,"ANNULE")),""))</f>
        <v/>
      </c>
    </row>
    <row r="1450" spans="1:17" x14ac:dyDescent="0.25">
      <c r="A1450" t="str">
        <f>IF(ISBLANK('ENGAGEMENTS 2026'!C1451),"",IF('ENGAGEMENTS 2026'!C1451="DTSI","DCT",'ENGAGEMENTS 2026'!C1451))</f>
        <v/>
      </c>
      <c r="B1450" t="str">
        <f>IF(ISBLANK('ENGAGEMENTS 2026'!C1451),"",'ENGAGEMENTS 2026'!D1451)</f>
        <v/>
      </c>
      <c r="C1450" t="str">
        <f>IF(ISBLANK('ENGAGEMENTS 2026'!C1451),"",'ENGAGEMENTS 2026'!E1451)</f>
        <v/>
      </c>
      <c r="D1450" t="str">
        <f>IF(ISBLANK('ENGAGEMENTS 2026'!C1451),"",'ENGAGEMENTS 2026'!G1451)</f>
        <v/>
      </c>
      <c r="E1450" t="str">
        <f>IF(ISBLANK('ENGAGEMENTS 2026'!C1451),"",'ENGAGEMENTS 2026'!I1451)</f>
        <v/>
      </c>
      <c r="F1450" t="str">
        <f>IF(ISBLANK('ENGAGEMENTS 2026'!C1451),"",'ENGAGEMENTS 2026'!J1451)</f>
        <v/>
      </c>
      <c r="G1450" t="str">
        <f>IF(ISBLANK('ENGAGEMENTS 2026'!C1451),"",'ENGAGEMENTS 2026'!M1451)</f>
        <v/>
      </c>
      <c r="H1450" t="str">
        <f>IF(ISBLANK('ENGAGEMENTS 2026'!C1451),"",'ENGAGEMENTS 2026'!AF1451)</f>
        <v/>
      </c>
      <c r="I1450" t="str">
        <f>IF(ISBLANK('ENGAGEMENTS 2026'!C1451),"",'ENGAGEMENTS 2026'!H1451)</f>
        <v/>
      </c>
      <c r="J1450" s="72" t="str">
        <f>IF(ISBLANK('ENGAGEMENTS 2026'!C1451),"",IF(AND(OR($E1450="INFRUCTUEUX",$E1450="ANNULE"),$C1450="AOO-M"),'ENGAGEMENTS 2026'!P1451,IF($H1450="EN COURS DE PREENGAGEMENT",'ENGAGEMENTS 2026'!O1451,IF($H1450="PREENGAGE",IF($E1450="ATTRIBUE",'ENGAGEMENTS 2026'!AE1451,'ENGAGEMENTS 2026'!O1451),'ENGAGEMENTS 2026'!AE1451))))</f>
        <v/>
      </c>
      <c r="K1450" s="97" t="str">
        <f>IF(ISBLANK('ENGAGEMENTS 2026'!W1451),"",'ENGAGEMENTS 2026'!W1451)</f>
        <v/>
      </c>
      <c r="L1450" s="73" t="str">
        <f t="shared" ca="1" si="44"/>
        <v/>
      </c>
      <c r="M1450" t="str">
        <f t="shared" si="45"/>
        <v/>
      </c>
      <c r="N1450" t="str">
        <f>IF(ISBLANK('ENGAGEMENTS 2026'!C1451),"",'ENGAGEMENTS 2026'!L1451)</f>
        <v/>
      </c>
      <c r="O1450" t="str">
        <f>IF(ISBLANK('ENGAGEMENTS 2026'!C1451),"",'ENGAGEMENTS 2026'!M1451)</f>
        <v/>
      </c>
      <c r="P1450" t="str">
        <f>IF(ISBLANK('ENGAGEMENTS 2026'!C1451),"",'ENGAGEMENTS 2026'!K1451)</f>
        <v/>
      </c>
      <c r="Q1450" t="str">
        <f>IF($A1450="","",IF(OR($E1450="INFRUCTUEUX",$E1450="ANNULE"),$A1450&amp;"|"&amp;(COUNTIFS($A$2:$A1450,$A1450,$E$2:$E1450,"INFRUCTUEUX")+COUNTIFS($A$2:$A1450,$A1450,$E$2:$E1450,"ANNULE")),""))</f>
        <v/>
      </c>
    </row>
    <row r="1451" spans="1:17" x14ac:dyDescent="0.25">
      <c r="A1451" t="str">
        <f>IF(ISBLANK('ENGAGEMENTS 2026'!C1452),"",IF('ENGAGEMENTS 2026'!C1452="DTSI","DCT",'ENGAGEMENTS 2026'!C1452))</f>
        <v/>
      </c>
      <c r="B1451" t="str">
        <f>IF(ISBLANK('ENGAGEMENTS 2026'!C1452),"",'ENGAGEMENTS 2026'!D1452)</f>
        <v/>
      </c>
      <c r="C1451" t="str">
        <f>IF(ISBLANK('ENGAGEMENTS 2026'!C1452),"",'ENGAGEMENTS 2026'!E1452)</f>
        <v/>
      </c>
      <c r="D1451" t="str">
        <f>IF(ISBLANK('ENGAGEMENTS 2026'!C1452),"",'ENGAGEMENTS 2026'!G1452)</f>
        <v/>
      </c>
      <c r="E1451" t="str">
        <f>IF(ISBLANK('ENGAGEMENTS 2026'!C1452),"",'ENGAGEMENTS 2026'!I1452)</f>
        <v/>
      </c>
      <c r="F1451" t="str">
        <f>IF(ISBLANK('ENGAGEMENTS 2026'!C1452),"",'ENGAGEMENTS 2026'!J1452)</f>
        <v/>
      </c>
      <c r="G1451" t="str">
        <f>IF(ISBLANK('ENGAGEMENTS 2026'!C1452),"",'ENGAGEMENTS 2026'!M1452)</f>
        <v/>
      </c>
      <c r="H1451" t="str">
        <f>IF(ISBLANK('ENGAGEMENTS 2026'!C1452),"",'ENGAGEMENTS 2026'!AF1452)</f>
        <v/>
      </c>
      <c r="I1451" t="str">
        <f>IF(ISBLANK('ENGAGEMENTS 2026'!C1452),"",'ENGAGEMENTS 2026'!H1452)</f>
        <v/>
      </c>
      <c r="J1451" s="72" t="str">
        <f>IF(ISBLANK('ENGAGEMENTS 2026'!C1452),"",IF(AND(OR($E1451="INFRUCTUEUX",$E1451="ANNULE"),$C1451="AOO-M"),'ENGAGEMENTS 2026'!P1452,IF($H1451="EN COURS DE PREENGAGEMENT",'ENGAGEMENTS 2026'!O1452,IF($H1451="PREENGAGE",IF($E1451="ATTRIBUE",'ENGAGEMENTS 2026'!AE1452,'ENGAGEMENTS 2026'!O1452),'ENGAGEMENTS 2026'!AE1452))))</f>
        <v/>
      </c>
      <c r="K1451" s="97" t="str">
        <f>IF(ISBLANK('ENGAGEMENTS 2026'!W1452),"",'ENGAGEMENTS 2026'!W1452)</f>
        <v/>
      </c>
      <c r="L1451" s="73" t="str">
        <f t="shared" ca="1" si="44"/>
        <v/>
      </c>
      <c r="M1451" t="str">
        <f t="shared" si="45"/>
        <v/>
      </c>
      <c r="N1451" t="str">
        <f>IF(ISBLANK('ENGAGEMENTS 2026'!C1452),"",'ENGAGEMENTS 2026'!L1452)</f>
        <v/>
      </c>
      <c r="O1451" t="str">
        <f>IF(ISBLANK('ENGAGEMENTS 2026'!C1452),"",'ENGAGEMENTS 2026'!M1452)</f>
        <v/>
      </c>
      <c r="P1451" t="str">
        <f>IF(ISBLANK('ENGAGEMENTS 2026'!C1452),"",'ENGAGEMENTS 2026'!K1452)</f>
        <v/>
      </c>
      <c r="Q1451" t="str">
        <f>IF($A1451="","",IF(OR($E1451="INFRUCTUEUX",$E1451="ANNULE"),$A1451&amp;"|"&amp;(COUNTIFS($A$2:$A1451,$A1451,$E$2:$E1451,"INFRUCTUEUX")+COUNTIFS($A$2:$A1451,$A1451,$E$2:$E1451,"ANNULE")),""))</f>
        <v/>
      </c>
    </row>
    <row r="1452" spans="1:17" x14ac:dyDescent="0.25">
      <c r="A1452" t="str">
        <f>IF(ISBLANK('ENGAGEMENTS 2026'!C1453),"",IF('ENGAGEMENTS 2026'!C1453="DTSI","DCT",'ENGAGEMENTS 2026'!C1453))</f>
        <v/>
      </c>
      <c r="B1452" t="str">
        <f>IF(ISBLANK('ENGAGEMENTS 2026'!C1453),"",'ENGAGEMENTS 2026'!D1453)</f>
        <v/>
      </c>
      <c r="C1452" t="str">
        <f>IF(ISBLANK('ENGAGEMENTS 2026'!C1453),"",'ENGAGEMENTS 2026'!E1453)</f>
        <v/>
      </c>
      <c r="D1452" t="str">
        <f>IF(ISBLANK('ENGAGEMENTS 2026'!C1453),"",'ENGAGEMENTS 2026'!G1453)</f>
        <v/>
      </c>
      <c r="E1452" t="str">
        <f>IF(ISBLANK('ENGAGEMENTS 2026'!C1453),"",'ENGAGEMENTS 2026'!I1453)</f>
        <v/>
      </c>
      <c r="F1452" t="str">
        <f>IF(ISBLANK('ENGAGEMENTS 2026'!C1453),"",'ENGAGEMENTS 2026'!J1453)</f>
        <v/>
      </c>
      <c r="G1452" t="str">
        <f>IF(ISBLANK('ENGAGEMENTS 2026'!C1453),"",'ENGAGEMENTS 2026'!M1453)</f>
        <v/>
      </c>
      <c r="H1452" t="str">
        <f>IF(ISBLANK('ENGAGEMENTS 2026'!C1453),"",'ENGAGEMENTS 2026'!AF1453)</f>
        <v/>
      </c>
      <c r="I1452" t="str">
        <f>IF(ISBLANK('ENGAGEMENTS 2026'!C1453),"",'ENGAGEMENTS 2026'!H1453)</f>
        <v/>
      </c>
      <c r="J1452" s="72" t="str">
        <f>IF(ISBLANK('ENGAGEMENTS 2026'!C1453),"",IF(AND(OR($E1452="INFRUCTUEUX",$E1452="ANNULE"),$C1452="AOO-M"),'ENGAGEMENTS 2026'!P1453,IF($H1452="EN COURS DE PREENGAGEMENT",'ENGAGEMENTS 2026'!O1453,IF($H1452="PREENGAGE",IF($E1452="ATTRIBUE",'ENGAGEMENTS 2026'!AE1453,'ENGAGEMENTS 2026'!O1453),'ENGAGEMENTS 2026'!AE1453))))</f>
        <v/>
      </c>
      <c r="K1452" s="97" t="str">
        <f>IF(ISBLANK('ENGAGEMENTS 2026'!W1453),"",'ENGAGEMENTS 2026'!W1453)</f>
        <v/>
      </c>
      <c r="L1452" s="73" t="str">
        <f t="shared" ca="1" si="44"/>
        <v/>
      </c>
      <c r="M1452" t="str">
        <f t="shared" si="45"/>
        <v/>
      </c>
      <c r="N1452" t="str">
        <f>IF(ISBLANK('ENGAGEMENTS 2026'!C1453),"",'ENGAGEMENTS 2026'!L1453)</f>
        <v/>
      </c>
      <c r="O1452" t="str">
        <f>IF(ISBLANK('ENGAGEMENTS 2026'!C1453),"",'ENGAGEMENTS 2026'!M1453)</f>
        <v/>
      </c>
      <c r="P1452" t="str">
        <f>IF(ISBLANK('ENGAGEMENTS 2026'!C1453),"",'ENGAGEMENTS 2026'!K1453)</f>
        <v/>
      </c>
      <c r="Q1452" t="str">
        <f>IF($A1452="","",IF(OR($E1452="INFRUCTUEUX",$E1452="ANNULE"),$A1452&amp;"|"&amp;(COUNTIFS($A$2:$A1452,$A1452,$E$2:$E1452,"INFRUCTUEUX")+COUNTIFS($A$2:$A1452,$A1452,$E$2:$E1452,"ANNULE")),""))</f>
        <v/>
      </c>
    </row>
    <row r="1453" spans="1:17" x14ac:dyDescent="0.25">
      <c r="A1453" t="str">
        <f>IF(ISBLANK('ENGAGEMENTS 2026'!C1454),"",IF('ENGAGEMENTS 2026'!C1454="DTSI","DCT",'ENGAGEMENTS 2026'!C1454))</f>
        <v/>
      </c>
      <c r="B1453" t="str">
        <f>IF(ISBLANK('ENGAGEMENTS 2026'!C1454),"",'ENGAGEMENTS 2026'!D1454)</f>
        <v/>
      </c>
      <c r="C1453" t="str">
        <f>IF(ISBLANK('ENGAGEMENTS 2026'!C1454),"",'ENGAGEMENTS 2026'!E1454)</f>
        <v/>
      </c>
      <c r="D1453" t="str">
        <f>IF(ISBLANK('ENGAGEMENTS 2026'!C1454),"",'ENGAGEMENTS 2026'!G1454)</f>
        <v/>
      </c>
      <c r="E1453" t="str">
        <f>IF(ISBLANK('ENGAGEMENTS 2026'!C1454),"",'ENGAGEMENTS 2026'!I1454)</f>
        <v/>
      </c>
      <c r="F1453" t="str">
        <f>IF(ISBLANK('ENGAGEMENTS 2026'!C1454),"",'ENGAGEMENTS 2026'!J1454)</f>
        <v/>
      </c>
      <c r="G1453" t="str">
        <f>IF(ISBLANK('ENGAGEMENTS 2026'!C1454),"",'ENGAGEMENTS 2026'!M1454)</f>
        <v/>
      </c>
      <c r="H1453" t="str">
        <f>IF(ISBLANK('ENGAGEMENTS 2026'!C1454),"",'ENGAGEMENTS 2026'!AF1454)</f>
        <v/>
      </c>
      <c r="I1453" t="str">
        <f>IF(ISBLANK('ENGAGEMENTS 2026'!C1454),"",'ENGAGEMENTS 2026'!H1454)</f>
        <v/>
      </c>
      <c r="J1453" s="72" t="str">
        <f>IF(ISBLANK('ENGAGEMENTS 2026'!C1454),"",IF(AND(OR($E1453="INFRUCTUEUX",$E1453="ANNULE"),$C1453="AOO-M"),'ENGAGEMENTS 2026'!P1454,IF($H1453="EN COURS DE PREENGAGEMENT",'ENGAGEMENTS 2026'!O1454,IF($H1453="PREENGAGE",IF($E1453="ATTRIBUE",'ENGAGEMENTS 2026'!AE1454,'ENGAGEMENTS 2026'!O1454),'ENGAGEMENTS 2026'!AE1454))))</f>
        <v/>
      </c>
      <c r="K1453" s="97" t="str">
        <f>IF(ISBLANK('ENGAGEMENTS 2026'!W1454),"",'ENGAGEMENTS 2026'!W1454)</f>
        <v/>
      </c>
      <c r="L1453" s="73" t="str">
        <f t="shared" ca="1" si="44"/>
        <v/>
      </c>
      <c r="M1453" t="str">
        <f t="shared" si="45"/>
        <v/>
      </c>
      <c r="N1453" t="str">
        <f>IF(ISBLANK('ENGAGEMENTS 2026'!C1454),"",'ENGAGEMENTS 2026'!L1454)</f>
        <v/>
      </c>
      <c r="O1453" t="str">
        <f>IF(ISBLANK('ENGAGEMENTS 2026'!C1454),"",'ENGAGEMENTS 2026'!M1454)</f>
        <v/>
      </c>
      <c r="P1453" t="str">
        <f>IF(ISBLANK('ENGAGEMENTS 2026'!C1454),"",'ENGAGEMENTS 2026'!K1454)</f>
        <v/>
      </c>
      <c r="Q1453" t="str">
        <f>IF($A1453="","",IF(OR($E1453="INFRUCTUEUX",$E1453="ANNULE"),$A1453&amp;"|"&amp;(COUNTIFS($A$2:$A1453,$A1453,$E$2:$E1453,"INFRUCTUEUX")+COUNTIFS($A$2:$A1453,$A1453,$E$2:$E1453,"ANNULE")),""))</f>
        <v/>
      </c>
    </row>
    <row r="1454" spans="1:17" x14ac:dyDescent="0.25">
      <c r="A1454" t="str">
        <f>IF(ISBLANK('ENGAGEMENTS 2026'!C1455),"",IF('ENGAGEMENTS 2026'!C1455="DTSI","DCT",'ENGAGEMENTS 2026'!C1455))</f>
        <v/>
      </c>
      <c r="B1454" t="str">
        <f>IF(ISBLANK('ENGAGEMENTS 2026'!C1455),"",'ENGAGEMENTS 2026'!D1455)</f>
        <v/>
      </c>
      <c r="C1454" t="str">
        <f>IF(ISBLANK('ENGAGEMENTS 2026'!C1455),"",'ENGAGEMENTS 2026'!E1455)</f>
        <v/>
      </c>
      <c r="D1454" t="str">
        <f>IF(ISBLANK('ENGAGEMENTS 2026'!C1455),"",'ENGAGEMENTS 2026'!G1455)</f>
        <v/>
      </c>
      <c r="E1454" t="str">
        <f>IF(ISBLANK('ENGAGEMENTS 2026'!C1455),"",'ENGAGEMENTS 2026'!I1455)</f>
        <v/>
      </c>
      <c r="F1454" t="str">
        <f>IF(ISBLANK('ENGAGEMENTS 2026'!C1455),"",'ENGAGEMENTS 2026'!J1455)</f>
        <v/>
      </c>
      <c r="G1454" t="str">
        <f>IF(ISBLANK('ENGAGEMENTS 2026'!C1455),"",'ENGAGEMENTS 2026'!M1455)</f>
        <v/>
      </c>
      <c r="H1454" t="str">
        <f>IF(ISBLANK('ENGAGEMENTS 2026'!C1455),"",'ENGAGEMENTS 2026'!AF1455)</f>
        <v/>
      </c>
      <c r="I1454" t="str">
        <f>IF(ISBLANK('ENGAGEMENTS 2026'!C1455),"",'ENGAGEMENTS 2026'!H1455)</f>
        <v/>
      </c>
      <c r="J1454" s="72" t="str">
        <f>IF(ISBLANK('ENGAGEMENTS 2026'!C1455),"",IF(AND(OR($E1454="INFRUCTUEUX",$E1454="ANNULE"),$C1454="AOO-M"),'ENGAGEMENTS 2026'!P1455,IF($H1454="EN COURS DE PREENGAGEMENT",'ENGAGEMENTS 2026'!O1455,IF($H1454="PREENGAGE",IF($E1454="ATTRIBUE",'ENGAGEMENTS 2026'!AE1455,'ENGAGEMENTS 2026'!O1455),'ENGAGEMENTS 2026'!AE1455))))</f>
        <v/>
      </c>
      <c r="K1454" s="97" t="str">
        <f>IF(ISBLANK('ENGAGEMENTS 2026'!W1455),"",'ENGAGEMENTS 2026'!W1455)</f>
        <v/>
      </c>
      <c r="L1454" s="73" t="str">
        <f t="shared" ca="1" si="44"/>
        <v/>
      </c>
      <c r="M1454" t="str">
        <f t="shared" si="45"/>
        <v/>
      </c>
      <c r="N1454" t="str">
        <f>IF(ISBLANK('ENGAGEMENTS 2026'!C1455),"",'ENGAGEMENTS 2026'!L1455)</f>
        <v/>
      </c>
      <c r="O1454" t="str">
        <f>IF(ISBLANK('ENGAGEMENTS 2026'!C1455),"",'ENGAGEMENTS 2026'!M1455)</f>
        <v/>
      </c>
      <c r="P1454" t="str">
        <f>IF(ISBLANK('ENGAGEMENTS 2026'!C1455),"",'ENGAGEMENTS 2026'!K1455)</f>
        <v/>
      </c>
      <c r="Q1454" t="str">
        <f>IF($A1454="","",IF(OR($E1454="INFRUCTUEUX",$E1454="ANNULE"),$A1454&amp;"|"&amp;(COUNTIFS($A$2:$A1454,$A1454,$E$2:$E1454,"INFRUCTUEUX")+COUNTIFS($A$2:$A1454,$A1454,$E$2:$E1454,"ANNULE")),""))</f>
        <v/>
      </c>
    </row>
    <row r="1455" spans="1:17" x14ac:dyDescent="0.25">
      <c r="A1455" t="str">
        <f>IF(ISBLANK('ENGAGEMENTS 2026'!C1456),"",IF('ENGAGEMENTS 2026'!C1456="DTSI","DCT",'ENGAGEMENTS 2026'!C1456))</f>
        <v/>
      </c>
      <c r="B1455" t="str">
        <f>IF(ISBLANK('ENGAGEMENTS 2026'!C1456),"",'ENGAGEMENTS 2026'!D1456)</f>
        <v/>
      </c>
      <c r="C1455" t="str">
        <f>IF(ISBLANK('ENGAGEMENTS 2026'!C1456),"",'ENGAGEMENTS 2026'!E1456)</f>
        <v/>
      </c>
      <c r="D1455" t="str">
        <f>IF(ISBLANK('ENGAGEMENTS 2026'!C1456),"",'ENGAGEMENTS 2026'!G1456)</f>
        <v/>
      </c>
      <c r="E1455" t="str">
        <f>IF(ISBLANK('ENGAGEMENTS 2026'!C1456),"",'ENGAGEMENTS 2026'!I1456)</f>
        <v/>
      </c>
      <c r="F1455" t="str">
        <f>IF(ISBLANK('ENGAGEMENTS 2026'!C1456),"",'ENGAGEMENTS 2026'!J1456)</f>
        <v/>
      </c>
      <c r="G1455" t="str">
        <f>IF(ISBLANK('ENGAGEMENTS 2026'!C1456),"",'ENGAGEMENTS 2026'!M1456)</f>
        <v/>
      </c>
      <c r="H1455" t="str">
        <f>IF(ISBLANK('ENGAGEMENTS 2026'!C1456),"",'ENGAGEMENTS 2026'!AF1456)</f>
        <v/>
      </c>
      <c r="I1455" t="str">
        <f>IF(ISBLANK('ENGAGEMENTS 2026'!C1456),"",'ENGAGEMENTS 2026'!H1456)</f>
        <v/>
      </c>
      <c r="J1455" s="72" t="str">
        <f>IF(ISBLANK('ENGAGEMENTS 2026'!C1456),"",IF(AND(OR($E1455="INFRUCTUEUX",$E1455="ANNULE"),$C1455="AOO-M"),'ENGAGEMENTS 2026'!P1456,IF($H1455="EN COURS DE PREENGAGEMENT",'ENGAGEMENTS 2026'!O1456,IF($H1455="PREENGAGE",IF($E1455="ATTRIBUE",'ENGAGEMENTS 2026'!AE1456,'ENGAGEMENTS 2026'!O1456),'ENGAGEMENTS 2026'!AE1456))))</f>
        <v/>
      </c>
      <c r="K1455" s="97" t="str">
        <f>IF(ISBLANK('ENGAGEMENTS 2026'!W1456),"",'ENGAGEMENTS 2026'!W1456)</f>
        <v/>
      </c>
      <c r="L1455" s="73" t="str">
        <f t="shared" ca="1" si="44"/>
        <v/>
      </c>
      <c r="M1455" t="str">
        <f t="shared" si="45"/>
        <v/>
      </c>
      <c r="N1455" t="str">
        <f>IF(ISBLANK('ENGAGEMENTS 2026'!C1456),"",'ENGAGEMENTS 2026'!L1456)</f>
        <v/>
      </c>
      <c r="O1455" t="str">
        <f>IF(ISBLANK('ENGAGEMENTS 2026'!C1456),"",'ENGAGEMENTS 2026'!M1456)</f>
        <v/>
      </c>
      <c r="P1455" t="str">
        <f>IF(ISBLANK('ENGAGEMENTS 2026'!C1456),"",'ENGAGEMENTS 2026'!K1456)</f>
        <v/>
      </c>
      <c r="Q1455" t="str">
        <f>IF($A1455="","",IF(OR($E1455="INFRUCTUEUX",$E1455="ANNULE"),$A1455&amp;"|"&amp;(COUNTIFS($A$2:$A1455,$A1455,$E$2:$E1455,"INFRUCTUEUX")+COUNTIFS($A$2:$A1455,$A1455,$E$2:$E1455,"ANNULE")),""))</f>
        <v/>
      </c>
    </row>
    <row r="1456" spans="1:17" x14ac:dyDescent="0.25">
      <c r="A1456" t="str">
        <f>IF(ISBLANK('ENGAGEMENTS 2026'!C1457),"",IF('ENGAGEMENTS 2026'!C1457="DTSI","DCT",'ENGAGEMENTS 2026'!C1457))</f>
        <v/>
      </c>
      <c r="B1456" t="str">
        <f>IF(ISBLANK('ENGAGEMENTS 2026'!C1457),"",'ENGAGEMENTS 2026'!D1457)</f>
        <v/>
      </c>
      <c r="C1456" t="str">
        <f>IF(ISBLANK('ENGAGEMENTS 2026'!C1457),"",'ENGAGEMENTS 2026'!E1457)</f>
        <v/>
      </c>
      <c r="D1456" t="str">
        <f>IF(ISBLANK('ENGAGEMENTS 2026'!C1457),"",'ENGAGEMENTS 2026'!G1457)</f>
        <v/>
      </c>
      <c r="E1456" t="str">
        <f>IF(ISBLANK('ENGAGEMENTS 2026'!C1457),"",'ENGAGEMENTS 2026'!I1457)</f>
        <v/>
      </c>
      <c r="F1456" t="str">
        <f>IF(ISBLANK('ENGAGEMENTS 2026'!C1457),"",'ENGAGEMENTS 2026'!J1457)</f>
        <v/>
      </c>
      <c r="G1456" t="str">
        <f>IF(ISBLANK('ENGAGEMENTS 2026'!C1457),"",'ENGAGEMENTS 2026'!M1457)</f>
        <v/>
      </c>
      <c r="H1456" t="str">
        <f>IF(ISBLANK('ENGAGEMENTS 2026'!C1457),"",'ENGAGEMENTS 2026'!AF1457)</f>
        <v/>
      </c>
      <c r="I1456" t="str">
        <f>IF(ISBLANK('ENGAGEMENTS 2026'!C1457),"",'ENGAGEMENTS 2026'!H1457)</f>
        <v/>
      </c>
      <c r="J1456" s="72" t="str">
        <f>IF(ISBLANK('ENGAGEMENTS 2026'!C1457),"",IF(AND(OR($E1456="INFRUCTUEUX",$E1456="ANNULE"),$C1456="AOO-M"),'ENGAGEMENTS 2026'!P1457,IF($H1456="EN COURS DE PREENGAGEMENT",'ENGAGEMENTS 2026'!O1457,IF($H1456="PREENGAGE",IF($E1456="ATTRIBUE",'ENGAGEMENTS 2026'!AE1457,'ENGAGEMENTS 2026'!O1457),'ENGAGEMENTS 2026'!AE1457))))</f>
        <v/>
      </c>
      <c r="K1456" s="97" t="str">
        <f>IF(ISBLANK('ENGAGEMENTS 2026'!W1457),"",'ENGAGEMENTS 2026'!W1457)</f>
        <v/>
      </c>
      <c r="L1456" s="73" t="str">
        <f t="shared" ca="1" si="44"/>
        <v/>
      </c>
      <c r="M1456" t="str">
        <f t="shared" si="45"/>
        <v/>
      </c>
      <c r="N1456" t="str">
        <f>IF(ISBLANK('ENGAGEMENTS 2026'!C1457),"",'ENGAGEMENTS 2026'!L1457)</f>
        <v/>
      </c>
      <c r="O1456" t="str">
        <f>IF(ISBLANK('ENGAGEMENTS 2026'!C1457),"",'ENGAGEMENTS 2026'!M1457)</f>
        <v/>
      </c>
      <c r="P1456" t="str">
        <f>IF(ISBLANK('ENGAGEMENTS 2026'!C1457),"",'ENGAGEMENTS 2026'!K1457)</f>
        <v/>
      </c>
      <c r="Q1456" t="str">
        <f>IF($A1456="","",IF(OR($E1456="INFRUCTUEUX",$E1456="ANNULE"),$A1456&amp;"|"&amp;(COUNTIFS($A$2:$A1456,$A1456,$E$2:$E1456,"INFRUCTUEUX")+COUNTIFS($A$2:$A1456,$A1456,$E$2:$E1456,"ANNULE")),""))</f>
        <v/>
      </c>
    </row>
    <row r="1457" spans="1:17" x14ac:dyDescent="0.25">
      <c r="A1457" t="str">
        <f>IF(ISBLANK('ENGAGEMENTS 2026'!C1458),"",IF('ENGAGEMENTS 2026'!C1458="DTSI","DCT",'ENGAGEMENTS 2026'!C1458))</f>
        <v/>
      </c>
      <c r="B1457" t="str">
        <f>IF(ISBLANK('ENGAGEMENTS 2026'!C1458),"",'ENGAGEMENTS 2026'!D1458)</f>
        <v/>
      </c>
      <c r="C1457" t="str">
        <f>IF(ISBLANK('ENGAGEMENTS 2026'!C1458),"",'ENGAGEMENTS 2026'!E1458)</f>
        <v/>
      </c>
      <c r="D1457" t="str">
        <f>IF(ISBLANK('ENGAGEMENTS 2026'!C1458),"",'ENGAGEMENTS 2026'!G1458)</f>
        <v/>
      </c>
      <c r="E1457" t="str">
        <f>IF(ISBLANK('ENGAGEMENTS 2026'!C1458),"",'ENGAGEMENTS 2026'!I1458)</f>
        <v/>
      </c>
      <c r="F1457" t="str">
        <f>IF(ISBLANK('ENGAGEMENTS 2026'!C1458),"",'ENGAGEMENTS 2026'!J1458)</f>
        <v/>
      </c>
      <c r="G1457" t="str">
        <f>IF(ISBLANK('ENGAGEMENTS 2026'!C1458),"",'ENGAGEMENTS 2026'!M1458)</f>
        <v/>
      </c>
      <c r="H1457" t="str">
        <f>IF(ISBLANK('ENGAGEMENTS 2026'!C1458),"",'ENGAGEMENTS 2026'!AF1458)</f>
        <v/>
      </c>
      <c r="I1457" t="str">
        <f>IF(ISBLANK('ENGAGEMENTS 2026'!C1458),"",'ENGAGEMENTS 2026'!H1458)</f>
        <v/>
      </c>
      <c r="J1457" s="72" t="str">
        <f>IF(ISBLANK('ENGAGEMENTS 2026'!C1458),"",IF(AND(OR($E1457="INFRUCTUEUX",$E1457="ANNULE"),$C1457="AOO-M"),'ENGAGEMENTS 2026'!P1458,IF($H1457="EN COURS DE PREENGAGEMENT",'ENGAGEMENTS 2026'!O1458,IF($H1457="PREENGAGE",IF($E1457="ATTRIBUE",'ENGAGEMENTS 2026'!AE1458,'ENGAGEMENTS 2026'!O1458),'ENGAGEMENTS 2026'!AE1458))))</f>
        <v/>
      </c>
      <c r="K1457" s="97" t="str">
        <f>IF(ISBLANK('ENGAGEMENTS 2026'!W1458),"",'ENGAGEMENTS 2026'!W1458)</f>
        <v/>
      </c>
      <c r="L1457" s="73" t="str">
        <f t="shared" ca="1" si="44"/>
        <v/>
      </c>
      <c r="M1457" t="str">
        <f t="shared" si="45"/>
        <v/>
      </c>
      <c r="N1457" t="str">
        <f>IF(ISBLANK('ENGAGEMENTS 2026'!C1458),"",'ENGAGEMENTS 2026'!L1458)</f>
        <v/>
      </c>
      <c r="O1457" t="str">
        <f>IF(ISBLANK('ENGAGEMENTS 2026'!C1458),"",'ENGAGEMENTS 2026'!M1458)</f>
        <v/>
      </c>
      <c r="P1457" t="str">
        <f>IF(ISBLANK('ENGAGEMENTS 2026'!C1458),"",'ENGAGEMENTS 2026'!K1458)</f>
        <v/>
      </c>
      <c r="Q1457" t="str">
        <f>IF($A1457="","",IF(OR($E1457="INFRUCTUEUX",$E1457="ANNULE"),$A1457&amp;"|"&amp;(COUNTIFS($A$2:$A1457,$A1457,$E$2:$E1457,"INFRUCTUEUX")+COUNTIFS($A$2:$A1457,$A1457,$E$2:$E1457,"ANNULE")),""))</f>
        <v/>
      </c>
    </row>
    <row r="1458" spans="1:17" x14ac:dyDescent="0.25">
      <c r="A1458" t="str">
        <f>IF(ISBLANK('ENGAGEMENTS 2026'!C1459),"",IF('ENGAGEMENTS 2026'!C1459="DTSI","DCT",'ENGAGEMENTS 2026'!C1459))</f>
        <v/>
      </c>
      <c r="B1458" t="str">
        <f>IF(ISBLANK('ENGAGEMENTS 2026'!C1459),"",'ENGAGEMENTS 2026'!D1459)</f>
        <v/>
      </c>
      <c r="C1458" t="str">
        <f>IF(ISBLANK('ENGAGEMENTS 2026'!C1459),"",'ENGAGEMENTS 2026'!E1459)</f>
        <v/>
      </c>
      <c r="D1458" t="str">
        <f>IF(ISBLANK('ENGAGEMENTS 2026'!C1459),"",'ENGAGEMENTS 2026'!G1459)</f>
        <v/>
      </c>
      <c r="E1458" t="str">
        <f>IF(ISBLANK('ENGAGEMENTS 2026'!C1459),"",'ENGAGEMENTS 2026'!I1459)</f>
        <v/>
      </c>
      <c r="F1458" t="str">
        <f>IF(ISBLANK('ENGAGEMENTS 2026'!C1459),"",'ENGAGEMENTS 2026'!J1459)</f>
        <v/>
      </c>
      <c r="G1458" t="str">
        <f>IF(ISBLANK('ENGAGEMENTS 2026'!C1459),"",'ENGAGEMENTS 2026'!M1459)</f>
        <v/>
      </c>
      <c r="H1458" t="str">
        <f>IF(ISBLANK('ENGAGEMENTS 2026'!C1459),"",'ENGAGEMENTS 2026'!AF1459)</f>
        <v/>
      </c>
      <c r="I1458" t="str">
        <f>IF(ISBLANK('ENGAGEMENTS 2026'!C1459),"",'ENGAGEMENTS 2026'!H1459)</f>
        <v/>
      </c>
      <c r="J1458" s="72" t="str">
        <f>IF(ISBLANK('ENGAGEMENTS 2026'!C1459),"",IF(AND(OR($E1458="INFRUCTUEUX",$E1458="ANNULE"),$C1458="AOO-M"),'ENGAGEMENTS 2026'!P1459,IF($H1458="EN COURS DE PREENGAGEMENT",'ENGAGEMENTS 2026'!O1459,IF($H1458="PREENGAGE",IF($E1458="ATTRIBUE",'ENGAGEMENTS 2026'!AE1459,'ENGAGEMENTS 2026'!O1459),'ENGAGEMENTS 2026'!AE1459))))</f>
        <v/>
      </c>
      <c r="K1458" s="97" t="str">
        <f>IF(ISBLANK('ENGAGEMENTS 2026'!W1459),"",'ENGAGEMENTS 2026'!W1459)</f>
        <v/>
      </c>
      <c r="L1458" s="73" t="str">
        <f t="shared" ca="1" si="44"/>
        <v/>
      </c>
      <c r="M1458" t="str">
        <f t="shared" si="45"/>
        <v/>
      </c>
      <c r="N1458" t="str">
        <f>IF(ISBLANK('ENGAGEMENTS 2026'!C1459),"",'ENGAGEMENTS 2026'!L1459)</f>
        <v/>
      </c>
      <c r="O1458" t="str">
        <f>IF(ISBLANK('ENGAGEMENTS 2026'!C1459),"",'ENGAGEMENTS 2026'!M1459)</f>
        <v/>
      </c>
      <c r="P1458" t="str">
        <f>IF(ISBLANK('ENGAGEMENTS 2026'!C1459),"",'ENGAGEMENTS 2026'!K1459)</f>
        <v/>
      </c>
      <c r="Q1458" t="str">
        <f>IF($A1458="","",IF(OR($E1458="INFRUCTUEUX",$E1458="ANNULE"),$A1458&amp;"|"&amp;(COUNTIFS($A$2:$A1458,$A1458,$E$2:$E1458,"INFRUCTUEUX")+COUNTIFS($A$2:$A1458,$A1458,$E$2:$E1458,"ANNULE")),""))</f>
        <v/>
      </c>
    </row>
    <row r="1459" spans="1:17" x14ac:dyDescent="0.25">
      <c r="A1459" t="str">
        <f>IF(ISBLANK('ENGAGEMENTS 2026'!C1460),"",IF('ENGAGEMENTS 2026'!C1460="DTSI","DCT",'ENGAGEMENTS 2026'!C1460))</f>
        <v/>
      </c>
      <c r="B1459" t="str">
        <f>IF(ISBLANK('ENGAGEMENTS 2026'!C1460),"",'ENGAGEMENTS 2026'!D1460)</f>
        <v/>
      </c>
      <c r="C1459" t="str">
        <f>IF(ISBLANK('ENGAGEMENTS 2026'!C1460),"",'ENGAGEMENTS 2026'!E1460)</f>
        <v/>
      </c>
      <c r="D1459" t="str">
        <f>IF(ISBLANK('ENGAGEMENTS 2026'!C1460),"",'ENGAGEMENTS 2026'!G1460)</f>
        <v/>
      </c>
      <c r="E1459" t="str">
        <f>IF(ISBLANK('ENGAGEMENTS 2026'!C1460),"",'ENGAGEMENTS 2026'!I1460)</f>
        <v/>
      </c>
      <c r="F1459" t="str">
        <f>IF(ISBLANK('ENGAGEMENTS 2026'!C1460),"",'ENGAGEMENTS 2026'!J1460)</f>
        <v/>
      </c>
      <c r="G1459" t="str">
        <f>IF(ISBLANK('ENGAGEMENTS 2026'!C1460),"",'ENGAGEMENTS 2026'!M1460)</f>
        <v/>
      </c>
      <c r="H1459" t="str">
        <f>IF(ISBLANK('ENGAGEMENTS 2026'!C1460),"",'ENGAGEMENTS 2026'!AF1460)</f>
        <v/>
      </c>
      <c r="I1459" t="str">
        <f>IF(ISBLANK('ENGAGEMENTS 2026'!C1460),"",'ENGAGEMENTS 2026'!H1460)</f>
        <v/>
      </c>
      <c r="J1459" s="72" t="str">
        <f>IF(ISBLANK('ENGAGEMENTS 2026'!C1460),"",IF(AND(OR($E1459="INFRUCTUEUX",$E1459="ANNULE"),$C1459="AOO-M"),'ENGAGEMENTS 2026'!P1460,IF($H1459="EN COURS DE PREENGAGEMENT",'ENGAGEMENTS 2026'!O1460,IF($H1459="PREENGAGE",IF($E1459="ATTRIBUE",'ENGAGEMENTS 2026'!AE1460,'ENGAGEMENTS 2026'!O1460),'ENGAGEMENTS 2026'!AE1460))))</f>
        <v/>
      </c>
      <c r="K1459" s="97" t="str">
        <f>IF(ISBLANK('ENGAGEMENTS 2026'!W1460),"",'ENGAGEMENTS 2026'!W1460)</f>
        <v/>
      </c>
      <c r="L1459" s="73" t="str">
        <f t="shared" ca="1" si="44"/>
        <v/>
      </c>
      <c r="M1459" t="str">
        <f t="shared" si="45"/>
        <v/>
      </c>
      <c r="N1459" t="str">
        <f>IF(ISBLANK('ENGAGEMENTS 2026'!C1460),"",'ENGAGEMENTS 2026'!L1460)</f>
        <v/>
      </c>
      <c r="O1459" t="str">
        <f>IF(ISBLANK('ENGAGEMENTS 2026'!C1460),"",'ENGAGEMENTS 2026'!M1460)</f>
        <v/>
      </c>
      <c r="P1459" t="str">
        <f>IF(ISBLANK('ENGAGEMENTS 2026'!C1460),"",'ENGAGEMENTS 2026'!K1460)</f>
        <v/>
      </c>
      <c r="Q1459" t="str">
        <f>IF($A1459="","",IF(OR($E1459="INFRUCTUEUX",$E1459="ANNULE"),$A1459&amp;"|"&amp;(COUNTIFS($A$2:$A1459,$A1459,$E$2:$E1459,"INFRUCTUEUX")+COUNTIFS($A$2:$A1459,$A1459,$E$2:$E1459,"ANNULE")),""))</f>
        <v/>
      </c>
    </row>
    <row r="1460" spans="1:17" x14ac:dyDescent="0.25">
      <c r="A1460" t="str">
        <f>IF(ISBLANK('ENGAGEMENTS 2026'!C1461),"",IF('ENGAGEMENTS 2026'!C1461="DTSI","DCT",'ENGAGEMENTS 2026'!C1461))</f>
        <v/>
      </c>
      <c r="B1460" t="str">
        <f>IF(ISBLANK('ENGAGEMENTS 2026'!C1461),"",'ENGAGEMENTS 2026'!D1461)</f>
        <v/>
      </c>
      <c r="C1460" t="str">
        <f>IF(ISBLANK('ENGAGEMENTS 2026'!C1461),"",'ENGAGEMENTS 2026'!E1461)</f>
        <v/>
      </c>
      <c r="D1460" t="str">
        <f>IF(ISBLANK('ENGAGEMENTS 2026'!C1461),"",'ENGAGEMENTS 2026'!G1461)</f>
        <v/>
      </c>
      <c r="E1460" t="str">
        <f>IF(ISBLANK('ENGAGEMENTS 2026'!C1461),"",'ENGAGEMENTS 2026'!I1461)</f>
        <v/>
      </c>
      <c r="F1460" t="str">
        <f>IF(ISBLANK('ENGAGEMENTS 2026'!C1461),"",'ENGAGEMENTS 2026'!J1461)</f>
        <v/>
      </c>
      <c r="G1460" t="str">
        <f>IF(ISBLANK('ENGAGEMENTS 2026'!C1461),"",'ENGAGEMENTS 2026'!M1461)</f>
        <v/>
      </c>
      <c r="H1460" t="str">
        <f>IF(ISBLANK('ENGAGEMENTS 2026'!C1461),"",'ENGAGEMENTS 2026'!AF1461)</f>
        <v/>
      </c>
      <c r="I1460" t="str">
        <f>IF(ISBLANK('ENGAGEMENTS 2026'!C1461),"",'ENGAGEMENTS 2026'!H1461)</f>
        <v/>
      </c>
      <c r="J1460" s="72" t="str">
        <f>IF(ISBLANK('ENGAGEMENTS 2026'!C1461),"",IF(AND(OR($E1460="INFRUCTUEUX",$E1460="ANNULE"),$C1460="AOO-M"),'ENGAGEMENTS 2026'!P1461,IF($H1460="EN COURS DE PREENGAGEMENT",'ENGAGEMENTS 2026'!O1461,IF($H1460="PREENGAGE",IF($E1460="ATTRIBUE",'ENGAGEMENTS 2026'!AE1461,'ENGAGEMENTS 2026'!O1461),'ENGAGEMENTS 2026'!AE1461))))</f>
        <v/>
      </c>
      <c r="K1460" s="97" t="str">
        <f>IF(ISBLANK('ENGAGEMENTS 2026'!W1461),"",'ENGAGEMENTS 2026'!W1461)</f>
        <v/>
      </c>
      <c r="L1460" s="73" t="str">
        <f t="shared" ca="1" si="44"/>
        <v/>
      </c>
      <c r="M1460" t="str">
        <f t="shared" si="45"/>
        <v/>
      </c>
      <c r="N1460" t="str">
        <f>IF(ISBLANK('ENGAGEMENTS 2026'!C1461),"",'ENGAGEMENTS 2026'!L1461)</f>
        <v/>
      </c>
      <c r="O1460" t="str">
        <f>IF(ISBLANK('ENGAGEMENTS 2026'!C1461),"",'ENGAGEMENTS 2026'!M1461)</f>
        <v/>
      </c>
      <c r="P1460" t="str">
        <f>IF(ISBLANK('ENGAGEMENTS 2026'!C1461),"",'ENGAGEMENTS 2026'!K1461)</f>
        <v/>
      </c>
      <c r="Q1460" t="str">
        <f>IF($A1460="","",IF(OR($E1460="INFRUCTUEUX",$E1460="ANNULE"),$A1460&amp;"|"&amp;(COUNTIFS($A$2:$A1460,$A1460,$E$2:$E1460,"INFRUCTUEUX")+COUNTIFS($A$2:$A1460,$A1460,$E$2:$E1460,"ANNULE")),""))</f>
        <v/>
      </c>
    </row>
    <row r="1461" spans="1:17" x14ac:dyDescent="0.25">
      <c r="A1461" t="str">
        <f>IF(ISBLANK('ENGAGEMENTS 2026'!C1462),"",IF('ENGAGEMENTS 2026'!C1462="DTSI","DCT",'ENGAGEMENTS 2026'!C1462))</f>
        <v/>
      </c>
      <c r="B1461" t="str">
        <f>IF(ISBLANK('ENGAGEMENTS 2026'!C1462),"",'ENGAGEMENTS 2026'!D1462)</f>
        <v/>
      </c>
      <c r="C1461" t="str">
        <f>IF(ISBLANK('ENGAGEMENTS 2026'!C1462),"",'ENGAGEMENTS 2026'!E1462)</f>
        <v/>
      </c>
      <c r="D1461" t="str">
        <f>IF(ISBLANK('ENGAGEMENTS 2026'!C1462),"",'ENGAGEMENTS 2026'!G1462)</f>
        <v/>
      </c>
      <c r="E1461" t="str">
        <f>IF(ISBLANK('ENGAGEMENTS 2026'!C1462),"",'ENGAGEMENTS 2026'!I1462)</f>
        <v/>
      </c>
      <c r="F1461" t="str">
        <f>IF(ISBLANK('ENGAGEMENTS 2026'!C1462),"",'ENGAGEMENTS 2026'!J1462)</f>
        <v/>
      </c>
      <c r="G1461" t="str">
        <f>IF(ISBLANK('ENGAGEMENTS 2026'!C1462),"",'ENGAGEMENTS 2026'!M1462)</f>
        <v/>
      </c>
      <c r="H1461" t="str">
        <f>IF(ISBLANK('ENGAGEMENTS 2026'!C1462),"",'ENGAGEMENTS 2026'!AF1462)</f>
        <v/>
      </c>
      <c r="I1461" t="str">
        <f>IF(ISBLANK('ENGAGEMENTS 2026'!C1462),"",'ENGAGEMENTS 2026'!H1462)</f>
        <v/>
      </c>
      <c r="J1461" s="72" t="str">
        <f>IF(ISBLANK('ENGAGEMENTS 2026'!C1462),"",IF(AND(OR($E1461="INFRUCTUEUX",$E1461="ANNULE"),$C1461="AOO-M"),'ENGAGEMENTS 2026'!P1462,IF($H1461="EN COURS DE PREENGAGEMENT",'ENGAGEMENTS 2026'!O1462,IF($H1461="PREENGAGE",IF($E1461="ATTRIBUE",'ENGAGEMENTS 2026'!AE1462,'ENGAGEMENTS 2026'!O1462),'ENGAGEMENTS 2026'!AE1462))))</f>
        <v/>
      </c>
      <c r="K1461" s="97" t="str">
        <f>IF(ISBLANK('ENGAGEMENTS 2026'!W1462),"",'ENGAGEMENTS 2026'!W1462)</f>
        <v/>
      </c>
      <c r="L1461" s="73" t="str">
        <f t="shared" ca="1" si="44"/>
        <v/>
      </c>
      <c r="M1461" t="str">
        <f t="shared" si="45"/>
        <v/>
      </c>
      <c r="N1461" t="str">
        <f>IF(ISBLANK('ENGAGEMENTS 2026'!C1462),"",'ENGAGEMENTS 2026'!L1462)</f>
        <v/>
      </c>
      <c r="O1461" t="str">
        <f>IF(ISBLANK('ENGAGEMENTS 2026'!C1462),"",'ENGAGEMENTS 2026'!M1462)</f>
        <v/>
      </c>
      <c r="P1461" t="str">
        <f>IF(ISBLANK('ENGAGEMENTS 2026'!C1462),"",'ENGAGEMENTS 2026'!K1462)</f>
        <v/>
      </c>
      <c r="Q1461" t="str">
        <f>IF($A1461="","",IF(OR($E1461="INFRUCTUEUX",$E1461="ANNULE"),$A1461&amp;"|"&amp;(COUNTIFS($A$2:$A1461,$A1461,$E$2:$E1461,"INFRUCTUEUX")+COUNTIFS($A$2:$A1461,$A1461,$E$2:$E1461,"ANNULE")),""))</f>
        <v/>
      </c>
    </row>
    <row r="1462" spans="1:17" x14ac:dyDescent="0.25">
      <c r="A1462" t="str">
        <f>IF(ISBLANK('ENGAGEMENTS 2026'!C1463),"",IF('ENGAGEMENTS 2026'!C1463="DTSI","DCT",'ENGAGEMENTS 2026'!C1463))</f>
        <v/>
      </c>
      <c r="B1462" t="str">
        <f>IF(ISBLANK('ENGAGEMENTS 2026'!C1463),"",'ENGAGEMENTS 2026'!D1463)</f>
        <v/>
      </c>
      <c r="C1462" t="str">
        <f>IF(ISBLANK('ENGAGEMENTS 2026'!C1463),"",'ENGAGEMENTS 2026'!E1463)</f>
        <v/>
      </c>
      <c r="D1462" t="str">
        <f>IF(ISBLANK('ENGAGEMENTS 2026'!C1463),"",'ENGAGEMENTS 2026'!G1463)</f>
        <v/>
      </c>
      <c r="E1462" t="str">
        <f>IF(ISBLANK('ENGAGEMENTS 2026'!C1463),"",'ENGAGEMENTS 2026'!I1463)</f>
        <v/>
      </c>
      <c r="F1462" t="str">
        <f>IF(ISBLANK('ENGAGEMENTS 2026'!C1463),"",'ENGAGEMENTS 2026'!J1463)</f>
        <v/>
      </c>
      <c r="G1462" t="str">
        <f>IF(ISBLANK('ENGAGEMENTS 2026'!C1463),"",'ENGAGEMENTS 2026'!M1463)</f>
        <v/>
      </c>
      <c r="H1462" t="str">
        <f>IF(ISBLANK('ENGAGEMENTS 2026'!C1463),"",'ENGAGEMENTS 2026'!AF1463)</f>
        <v/>
      </c>
      <c r="I1462" t="str">
        <f>IF(ISBLANK('ENGAGEMENTS 2026'!C1463),"",'ENGAGEMENTS 2026'!H1463)</f>
        <v/>
      </c>
      <c r="J1462" s="72" t="str">
        <f>IF(ISBLANK('ENGAGEMENTS 2026'!C1463),"",IF(AND(OR($E1462="INFRUCTUEUX",$E1462="ANNULE"),$C1462="AOO-M"),'ENGAGEMENTS 2026'!P1463,IF($H1462="EN COURS DE PREENGAGEMENT",'ENGAGEMENTS 2026'!O1463,IF($H1462="PREENGAGE",IF($E1462="ATTRIBUE",'ENGAGEMENTS 2026'!AE1463,'ENGAGEMENTS 2026'!O1463),'ENGAGEMENTS 2026'!AE1463))))</f>
        <v/>
      </c>
      <c r="K1462" s="97" t="str">
        <f>IF(ISBLANK('ENGAGEMENTS 2026'!W1463),"",'ENGAGEMENTS 2026'!W1463)</f>
        <v/>
      </c>
      <c r="L1462" s="73" t="str">
        <f t="shared" ca="1" si="44"/>
        <v/>
      </c>
      <c r="M1462" t="str">
        <f t="shared" si="45"/>
        <v/>
      </c>
      <c r="N1462" t="str">
        <f>IF(ISBLANK('ENGAGEMENTS 2026'!C1463),"",'ENGAGEMENTS 2026'!L1463)</f>
        <v/>
      </c>
      <c r="O1462" t="str">
        <f>IF(ISBLANK('ENGAGEMENTS 2026'!C1463),"",'ENGAGEMENTS 2026'!M1463)</f>
        <v/>
      </c>
      <c r="P1462" t="str">
        <f>IF(ISBLANK('ENGAGEMENTS 2026'!C1463),"",'ENGAGEMENTS 2026'!K1463)</f>
        <v/>
      </c>
      <c r="Q1462" t="str">
        <f>IF($A1462="","",IF(OR($E1462="INFRUCTUEUX",$E1462="ANNULE"),$A1462&amp;"|"&amp;(COUNTIFS($A$2:$A1462,$A1462,$E$2:$E1462,"INFRUCTUEUX")+COUNTIFS($A$2:$A1462,$A1462,$E$2:$E1462,"ANNULE")),""))</f>
        <v/>
      </c>
    </row>
    <row r="1463" spans="1:17" x14ac:dyDescent="0.25">
      <c r="A1463" t="str">
        <f>IF(ISBLANK('ENGAGEMENTS 2026'!C1464),"",IF('ENGAGEMENTS 2026'!C1464="DTSI","DCT",'ENGAGEMENTS 2026'!C1464))</f>
        <v/>
      </c>
      <c r="B1463" t="str">
        <f>IF(ISBLANK('ENGAGEMENTS 2026'!C1464),"",'ENGAGEMENTS 2026'!D1464)</f>
        <v/>
      </c>
      <c r="C1463" t="str">
        <f>IF(ISBLANK('ENGAGEMENTS 2026'!C1464),"",'ENGAGEMENTS 2026'!E1464)</f>
        <v/>
      </c>
      <c r="D1463" t="str">
        <f>IF(ISBLANK('ENGAGEMENTS 2026'!C1464),"",'ENGAGEMENTS 2026'!G1464)</f>
        <v/>
      </c>
      <c r="E1463" t="str">
        <f>IF(ISBLANK('ENGAGEMENTS 2026'!C1464),"",'ENGAGEMENTS 2026'!I1464)</f>
        <v/>
      </c>
      <c r="F1463" t="str">
        <f>IF(ISBLANK('ENGAGEMENTS 2026'!C1464),"",'ENGAGEMENTS 2026'!J1464)</f>
        <v/>
      </c>
      <c r="G1463" t="str">
        <f>IF(ISBLANK('ENGAGEMENTS 2026'!C1464),"",'ENGAGEMENTS 2026'!M1464)</f>
        <v/>
      </c>
      <c r="H1463" t="str">
        <f>IF(ISBLANK('ENGAGEMENTS 2026'!C1464),"",'ENGAGEMENTS 2026'!AF1464)</f>
        <v/>
      </c>
      <c r="I1463" t="str">
        <f>IF(ISBLANK('ENGAGEMENTS 2026'!C1464),"",'ENGAGEMENTS 2026'!H1464)</f>
        <v/>
      </c>
      <c r="J1463" s="72" t="str">
        <f>IF(ISBLANK('ENGAGEMENTS 2026'!C1464),"",IF(AND(OR($E1463="INFRUCTUEUX",$E1463="ANNULE"),$C1463="AOO-M"),'ENGAGEMENTS 2026'!P1464,IF($H1463="EN COURS DE PREENGAGEMENT",'ENGAGEMENTS 2026'!O1464,IF($H1463="PREENGAGE",IF($E1463="ATTRIBUE",'ENGAGEMENTS 2026'!AE1464,'ENGAGEMENTS 2026'!O1464),'ENGAGEMENTS 2026'!AE1464))))</f>
        <v/>
      </c>
      <c r="K1463" s="97" t="str">
        <f>IF(ISBLANK('ENGAGEMENTS 2026'!W1464),"",'ENGAGEMENTS 2026'!W1464)</f>
        <v/>
      </c>
      <c r="L1463" s="73" t="str">
        <f t="shared" ca="1" si="44"/>
        <v/>
      </c>
      <c r="M1463" t="str">
        <f t="shared" si="45"/>
        <v/>
      </c>
      <c r="N1463" t="str">
        <f>IF(ISBLANK('ENGAGEMENTS 2026'!C1464),"",'ENGAGEMENTS 2026'!L1464)</f>
        <v/>
      </c>
      <c r="O1463" t="str">
        <f>IF(ISBLANK('ENGAGEMENTS 2026'!C1464),"",'ENGAGEMENTS 2026'!M1464)</f>
        <v/>
      </c>
      <c r="P1463" t="str">
        <f>IF(ISBLANK('ENGAGEMENTS 2026'!C1464),"",'ENGAGEMENTS 2026'!K1464)</f>
        <v/>
      </c>
      <c r="Q1463" t="str">
        <f>IF($A1463="","",IF(OR($E1463="INFRUCTUEUX",$E1463="ANNULE"),$A1463&amp;"|"&amp;(COUNTIFS($A$2:$A1463,$A1463,$E$2:$E1463,"INFRUCTUEUX")+COUNTIFS($A$2:$A1463,$A1463,$E$2:$E1463,"ANNULE")),""))</f>
        <v/>
      </c>
    </row>
    <row r="1464" spans="1:17" x14ac:dyDescent="0.25">
      <c r="A1464" t="str">
        <f>IF(ISBLANK('ENGAGEMENTS 2026'!C1465),"",IF('ENGAGEMENTS 2026'!C1465="DTSI","DCT",'ENGAGEMENTS 2026'!C1465))</f>
        <v/>
      </c>
      <c r="B1464" t="str">
        <f>IF(ISBLANK('ENGAGEMENTS 2026'!C1465),"",'ENGAGEMENTS 2026'!D1465)</f>
        <v/>
      </c>
      <c r="C1464" t="str">
        <f>IF(ISBLANK('ENGAGEMENTS 2026'!C1465),"",'ENGAGEMENTS 2026'!E1465)</f>
        <v/>
      </c>
      <c r="D1464" t="str">
        <f>IF(ISBLANK('ENGAGEMENTS 2026'!C1465),"",'ENGAGEMENTS 2026'!G1465)</f>
        <v/>
      </c>
      <c r="E1464" t="str">
        <f>IF(ISBLANK('ENGAGEMENTS 2026'!C1465),"",'ENGAGEMENTS 2026'!I1465)</f>
        <v/>
      </c>
      <c r="F1464" t="str">
        <f>IF(ISBLANK('ENGAGEMENTS 2026'!C1465),"",'ENGAGEMENTS 2026'!J1465)</f>
        <v/>
      </c>
      <c r="G1464" t="str">
        <f>IF(ISBLANK('ENGAGEMENTS 2026'!C1465),"",'ENGAGEMENTS 2026'!M1465)</f>
        <v/>
      </c>
      <c r="H1464" t="str">
        <f>IF(ISBLANK('ENGAGEMENTS 2026'!C1465),"",'ENGAGEMENTS 2026'!AF1465)</f>
        <v/>
      </c>
      <c r="I1464" t="str">
        <f>IF(ISBLANK('ENGAGEMENTS 2026'!C1465),"",'ENGAGEMENTS 2026'!H1465)</f>
        <v/>
      </c>
      <c r="J1464" s="72" t="str">
        <f>IF(ISBLANK('ENGAGEMENTS 2026'!C1465),"",IF(AND(OR($E1464="INFRUCTUEUX",$E1464="ANNULE"),$C1464="AOO-M"),'ENGAGEMENTS 2026'!P1465,IF($H1464="EN COURS DE PREENGAGEMENT",'ENGAGEMENTS 2026'!O1465,IF($H1464="PREENGAGE",IF($E1464="ATTRIBUE",'ENGAGEMENTS 2026'!AE1465,'ENGAGEMENTS 2026'!O1465),'ENGAGEMENTS 2026'!AE1465))))</f>
        <v/>
      </c>
      <c r="K1464" s="97" t="str">
        <f>IF(ISBLANK('ENGAGEMENTS 2026'!W1465),"",'ENGAGEMENTS 2026'!W1465)</f>
        <v/>
      </c>
      <c r="L1464" s="73" t="str">
        <f t="shared" ca="1" si="44"/>
        <v/>
      </c>
      <c r="M1464" t="str">
        <f t="shared" si="45"/>
        <v/>
      </c>
      <c r="N1464" t="str">
        <f>IF(ISBLANK('ENGAGEMENTS 2026'!C1465),"",'ENGAGEMENTS 2026'!L1465)</f>
        <v/>
      </c>
      <c r="O1464" t="str">
        <f>IF(ISBLANK('ENGAGEMENTS 2026'!C1465),"",'ENGAGEMENTS 2026'!M1465)</f>
        <v/>
      </c>
      <c r="P1464" t="str">
        <f>IF(ISBLANK('ENGAGEMENTS 2026'!C1465),"",'ENGAGEMENTS 2026'!K1465)</f>
        <v/>
      </c>
      <c r="Q1464" t="str">
        <f>IF($A1464="","",IF(OR($E1464="INFRUCTUEUX",$E1464="ANNULE"),$A1464&amp;"|"&amp;(COUNTIFS($A$2:$A1464,$A1464,$E$2:$E1464,"INFRUCTUEUX")+COUNTIFS($A$2:$A1464,$A1464,$E$2:$E1464,"ANNULE")),""))</f>
        <v/>
      </c>
    </row>
    <row r="1465" spans="1:17" x14ac:dyDescent="0.25">
      <c r="A1465" t="str">
        <f>IF(ISBLANK('ENGAGEMENTS 2026'!C1466),"",IF('ENGAGEMENTS 2026'!C1466="DTSI","DCT",'ENGAGEMENTS 2026'!C1466))</f>
        <v/>
      </c>
      <c r="B1465" t="str">
        <f>IF(ISBLANK('ENGAGEMENTS 2026'!C1466),"",'ENGAGEMENTS 2026'!D1466)</f>
        <v/>
      </c>
      <c r="C1465" t="str">
        <f>IF(ISBLANK('ENGAGEMENTS 2026'!C1466),"",'ENGAGEMENTS 2026'!E1466)</f>
        <v/>
      </c>
      <c r="D1465" t="str">
        <f>IF(ISBLANK('ENGAGEMENTS 2026'!C1466),"",'ENGAGEMENTS 2026'!G1466)</f>
        <v/>
      </c>
      <c r="E1465" t="str">
        <f>IF(ISBLANK('ENGAGEMENTS 2026'!C1466),"",'ENGAGEMENTS 2026'!I1466)</f>
        <v/>
      </c>
      <c r="F1465" t="str">
        <f>IF(ISBLANK('ENGAGEMENTS 2026'!C1466),"",'ENGAGEMENTS 2026'!J1466)</f>
        <v/>
      </c>
      <c r="G1465" t="str">
        <f>IF(ISBLANK('ENGAGEMENTS 2026'!C1466),"",'ENGAGEMENTS 2026'!M1466)</f>
        <v/>
      </c>
      <c r="H1465" t="str">
        <f>IF(ISBLANK('ENGAGEMENTS 2026'!C1466),"",'ENGAGEMENTS 2026'!AF1466)</f>
        <v/>
      </c>
      <c r="I1465" t="str">
        <f>IF(ISBLANK('ENGAGEMENTS 2026'!C1466),"",'ENGAGEMENTS 2026'!H1466)</f>
        <v/>
      </c>
      <c r="J1465" s="72" t="str">
        <f>IF(ISBLANK('ENGAGEMENTS 2026'!C1466),"",IF(AND(OR($E1465="INFRUCTUEUX",$E1465="ANNULE"),$C1465="AOO-M"),'ENGAGEMENTS 2026'!P1466,IF($H1465="EN COURS DE PREENGAGEMENT",'ENGAGEMENTS 2026'!O1466,IF($H1465="PREENGAGE",IF($E1465="ATTRIBUE",'ENGAGEMENTS 2026'!AE1466,'ENGAGEMENTS 2026'!O1466),'ENGAGEMENTS 2026'!AE1466))))</f>
        <v/>
      </c>
      <c r="K1465" s="97" t="str">
        <f>IF(ISBLANK('ENGAGEMENTS 2026'!W1466),"",'ENGAGEMENTS 2026'!W1466)</f>
        <v/>
      </c>
      <c r="L1465" s="73" t="str">
        <f t="shared" ca="1" si="44"/>
        <v/>
      </c>
      <c r="M1465" t="str">
        <f t="shared" si="45"/>
        <v/>
      </c>
      <c r="N1465" t="str">
        <f>IF(ISBLANK('ENGAGEMENTS 2026'!C1466),"",'ENGAGEMENTS 2026'!L1466)</f>
        <v/>
      </c>
      <c r="O1465" t="str">
        <f>IF(ISBLANK('ENGAGEMENTS 2026'!C1466),"",'ENGAGEMENTS 2026'!M1466)</f>
        <v/>
      </c>
      <c r="P1465" t="str">
        <f>IF(ISBLANK('ENGAGEMENTS 2026'!C1466),"",'ENGAGEMENTS 2026'!K1466)</f>
        <v/>
      </c>
      <c r="Q1465" t="str">
        <f>IF($A1465="","",IF(OR($E1465="INFRUCTUEUX",$E1465="ANNULE"),$A1465&amp;"|"&amp;(COUNTIFS($A$2:$A1465,$A1465,$E$2:$E1465,"INFRUCTUEUX")+COUNTIFS($A$2:$A1465,$A1465,$E$2:$E1465,"ANNULE")),""))</f>
        <v/>
      </c>
    </row>
    <row r="1466" spans="1:17" x14ac:dyDescent="0.25">
      <c r="A1466" t="str">
        <f>IF(ISBLANK('ENGAGEMENTS 2026'!C1467),"",IF('ENGAGEMENTS 2026'!C1467="DTSI","DCT",'ENGAGEMENTS 2026'!C1467))</f>
        <v/>
      </c>
      <c r="B1466" t="str">
        <f>IF(ISBLANK('ENGAGEMENTS 2026'!C1467),"",'ENGAGEMENTS 2026'!D1467)</f>
        <v/>
      </c>
      <c r="C1466" t="str">
        <f>IF(ISBLANK('ENGAGEMENTS 2026'!C1467),"",'ENGAGEMENTS 2026'!E1467)</f>
        <v/>
      </c>
      <c r="D1466" t="str">
        <f>IF(ISBLANK('ENGAGEMENTS 2026'!C1467),"",'ENGAGEMENTS 2026'!G1467)</f>
        <v/>
      </c>
      <c r="E1466" t="str">
        <f>IF(ISBLANK('ENGAGEMENTS 2026'!C1467),"",'ENGAGEMENTS 2026'!I1467)</f>
        <v/>
      </c>
      <c r="F1466" t="str">
        <f>IF(ISBLANK('ENGAGEMENTS 2026'!C1467),"",'ENGAGEMENTS 2026'!J1467)</f>
        <v/>
      </c>
      <c r="G1466" t="str">
        <f>IF(ISBLANK('ENGAGEMENTS 2026'!C1467),"",'ENGAGEMENTS 2026'!M1467)</f>
        <v/>
      </c>
      <c r="H1466" t="str">
        <f>IF(ISBLANK('ENGAGEMENTS 2026'!C1467),"",'ENGAGEMENTS 2026'!AF1467)</f>
        <v/>
      </c>
      <c r="I1466" t="str">
        <f>IF(ISBLANK('ENGAGEMENTS 2026'!C1467),"",'ENGAGEMENTS 2026'!H1467)</f>
        <v/>
      </c>
      <c r="J1466" s="72" t="str">
        <f>IF(ISBLANK('ENGAGEMENTS 2026'!C1467),"",IF(AND(OR($E1466="INFRUCTUEUX",$E1466="ANNULE"),$C1466="AOO-M"),'ENGAGEMENTS 2026'!P1467,IF($H1466="EN COURS DE PREENGAGEMENT",'ENGAGEMENTS 2026'!O1467,IF($H1466="PREENGAGE",IF($E1466="ATTRIBUE",'ENGAGEMENTS 2026'!AE1467,'ENGAGEMENTS 2026'!O1467),'ENGAGEMENTS 2026'!AE1467))))</f>
        <v/>
      </c>
      <c r="K1466" s="97" t="str">
        <f>IF(ISBLANK('ENGAGEMENTS 2026'!W1467),"",'ENGAGEMENTS 2026'!W1467)</f>
        <v/>
      </c>
      <c r="L1466" s="73" t="str">
        <f t="shared" ca="1" si="44"/>
        <v/>
      </c>
      <c r="M1466" t="str">
        <f t="shared" si="45"/>
        <v/>
      </c>
      <c r="N1466" t="str">
        <f>IF(ISBLANK('ENGAGEMENTS 2026'!C1467),"",'ENGAGEMENTS 2026'!L1467)</f>
        <v/>
      </c>
      <c r="O1466" t="str">
        <f>IF(ISBLANK('ENGAGEMENTS 2026'!C1467),"",'ENGAGEMENTS 2026'!M1467)</f>
        <v/>
      </c>
      <c r="P1466" t="str">
        <f>IF(ISBLANK('ENGAGEMENTS 2026'!C1467),"",'ENGAGEMENTS 2026'!K1467)</f>
        <v/>
      </c>
      <c r="Q1466" t="str">
        <f>IF($A1466="","",IF(OR($E1466="INFRUCTUEUX",$E1466="ANNULE"),$A1466&amp;"|"&amp;(COUNTIFS($A$2:$A1466,$A1466,$E$2:$E1466,"INFRUCTUEUX")+COUNTIFS($A$2:$A1466,$A1466,$E$2:$E1466,"ANNULE")),""))</f>
        <v/>
      </c>
    </row>
    <row r="1467" spans="1:17" x14ac:dyDescent="0.25">
      <c r="A1467" t="str">
        <f>IF(ISBLANK('ENGAGEMENTS 2026'!C1468),"",IF('ENGAGEMENTS 2026'!C1468="DTSI","DCT",'ENGAGEMENTS 2026'!C1468))</f>
        <v/>
      </c>
      <c r="B1467" t="str">
        <f>IF(ISBLANK('ENGAGEMENTS 2026'!C1468),"",'ENGAGEMENTS 2026'!D1468)</f>
        <v/>
      </c>
      <c r="C1467" t="str">
        <f>IF(ISBLANK('ENGAGEMENTS 2026'!C1468),"",'ENGAGEMENTS 2026'!E1468)</f>
        <v/>
      </c>
      <c r="D1467" t="str">
        <f>IF(ISBLANK('ENGAGEMENTS 2026'!C1468),"",'ENGAGEMENTS 2026'!G1468)</f>
        <v/>
      </c>
      <c r="E1467" t="str">
        <f>IF(ISBLANK('ENGAGEMENTS 2026'!C1468),"",'ENGAGEMENTS 2026'!I1468)</f>
        <v/>
      </c>
      <c r="F1467" t="str">
        <f>IF(ISBLANK('ENGAGEMENTS 2026'!C1468),"",'ENGAGEMENTS 2026'!J1468)</f>
        <v/>
      </c>
      <c r="G1467" t="str">
        <f>IF(ISBLANK('ENGAGEMENTS 2026'!C1468),"",'ENGAGEMENTS 2026'!M1468)</f>
        <v/>
      </c>
      <c r="H1467" t="str">
        <f>IF(ISBLANK('ENGAGEMENTS 2026'!C1468),"",'ENGAGEMENTS 2026'!AF1468)</f>
        <v/>
      </c>
      <c r="I1467" t="str">
        <f>IF(ISBLANK('ENGAGEMENTS 2026'!C1468),"",'ENGAGEMENTS 2026'!H1468)</f>
        <v/>
      </c>
      <c r="J1467" s="72" t="str">
        <f>IF(ISBLANK('ENGAGEMENTS 2026'!C1468),"",IF(AND(OR($E1467="INFRUCTUEUX",$E1467="ANNULE"),$C1467="AOO-M"),'ENGAGEMENTS 2026'!P1468,IF($H1467="EN COURS DE PREENGAGEMENT",'ENGAGEMENTS 2026'!O1468,IF($H1467="PREENGAGE",IF($E1467="ATTRIBUE",'ENGAGEMENTS 2026'!AE1468,'ENGAGEMENTS 2026'!O1468),'ENGAGEMENTS 2026'!AE1468))))</f>
        <v/>
      </c>
      <c r="K1467" s="97" t="str">
        <f>IF(ISBLANK('ENGAGEMENTS 2026'!W1468),"",'ENGAGEMENTS 2026'!W1468)</f>
        <v/>
      </c>
      <c r="L1467" s="73" t="str">
        <f t="shared" ca="1" si="44"/>
        <v/>
      </c>
      <c r="M1467" t="str">
        <f t="shared" si="45"/>
        <v/>
      </c>
      <c r="N1467" t="str">
        <f>IF(ISBLANK('ENGAGEMENTS 2026'!C1468),"",'ENGAGEMENTS 2026'!L1468)</f>
        <v/>
      </c>
      <c r="O1467" t="str">
        <f>IF(ISBLANK('ENGAGEMENTS 2026'!C1468),"",'ENGAGEMENTS 2026'!M1468)</f>
        <v/>
      </c>
      <c r="P1467" t="str">
        <f>IF(ISBLANK('ENGAGEMENTS 2026'!C1468),"",'ENGAGEMENTS 2026'!K1468)</f>
        <v/>
      </c>
      <c r="Q1467" t="str">
        <f>IF($A1467="","",IF(OR($E1467="INFRUCTUEUX",$E1467="ANNULE"),$A1467&amp;"|"&amp;(COUNTIFS($A$2:$A1467,$A1467,$E$2:$E1467,"INFRUCTUEUX")+COUNTIFS($A$2:$A1467,$A1467,$E$2:$E1467,"ANNULE")),""))</f>
        <v/>
      </c>
    </row>
    <row r="1468" spans="1:17" x14ac:dyDescent="0.25">
      <c r="A1468" t="str">
        <f>IF(ISBLANK('ENGAGEMENTS 2026'!C1469),"",IF('ENGAGEMENTS 2026'!C1469="DTSI","DCT",'ENGAGEMENTS 2026'!C1469))</f>
        <v/>
      </c>
      <c r="B1468" t="str">
        <f>IF(ISBLANK('ENGAGEMENTS 2026'!C1469),"",'ENGAGEMENTS 2026'!D1469)</f>
        <v/>
      </c>
      <c r="C1468" t="str">
        <f>IF(ISBLANK('ENGAGEMENTS 2026'!C1469),"",'ENGAGEMENTS 2026'!E1469)</f>
        <v/>
      </c>
      <c r="D1468" t="str">
        <f>IF(ISBLANK('ENGAGEMENTS 2026'!C1469),"",'ENGAGEMENTS 2026'!G1469)</f>
        <v/>
      </c>
      <c r="E1468" t="str">
        <f>IF(ISBLANK('ENGAGEMENTS 2026'!C1469),"",'ENGAGEMENTS 2026'!I1469)</f>
        <v/>
      </c>
      <c r="F1468" t="str">
        <f>IF(ISBLANK('ENGAGEMENTS 2026'!C1469),"",'ENGAGEMENTS 2026'!J1469)</f>
        <v/>
      </c>
      <c r="G1468" t="str">
        <f>IF(ISBLANK('ENGAGEMENTS 2026'!C1469),"",'ENGAGEMENTS 2026'!M1469)</f>
        <v/>
      </c>
      <c r="H1468" t="str">
        <f>IF(ISBLANK('ENGAGEMENTS 2026'!C1469),"",'ENGAGEMENTS 2026'!AF1469)</f>
        <v/>
      </c>
      <c r="I1468" t="str">
        <f>IF(ISBLANK('ENGAGEMENTS 2026'!C1469),"",'ENGAGEMENTS 2026'!H1469)</f>
        <v/>
      </c>
      <c r="J1468" s="72" t="str">
        <f>IF(ISBLANK('ENGAGEMENTS 2026'!C1469),"",IF(AND(OR($E1468="INFRUCTUEUX",$E1468="ANNULE"),$C1468="AOO-M"),'ENGAGEMENTS 2026'!P1469,IF($H1468="EN COURS DE PREENGAGEMENT",'ENGAGEMENTS 2026'!O1469,IF($H1468="PREENGAGE",IF($E1468="ATTRIBUE",'ENGAGEMENTS 2026'!AE1469,'ENGAGEMENTS 2026'!O1469),'ENGAGEMENTS 2026'!AE1469))))</f>
        <v/>
      </c>
      <c r="K1468" s="97" t="str">
        <f>IF(ISBLANK('ENGAGEMENTS 2026'!W1469),"",'ENGAGEMENTS 2026'!W1469)</f>
        <v/>
      </c>
      <c r="L1468" s="73" t="str">
        <f t="shared" ca="1" si="44"/>
        <v/>
      </c>
      <c r="M1468" t="str">
        <f t="shared" si="45"/>
        <v/>
      </c>
      <c r="N1468" t="str">
        <f>IF(ISBLANK('ENGAGEMENTS 2026'!C1469),"",'ENGAGEMENTS 2026'!L1469)</f>
        <v/>
      </c>
      <c r="O1468" t="str">
        <f>IF(ISBLANK('ENGAGEMENTS 2026'!C1469),"",'ENGAGEMENTS 2026'!M1469)</f>
        <v/>
      </c>
      <c r="P1468" t="str">
        <f>IF(ISBLANK('ENGAGEMENTS 2026'!C1469),"",'ENGAGEMENTS 2026'!K1469)</f>
        <v/>
      </c>
      <c r="Q1468" t="str">
        <f>IF($A1468="","",IF(OR($E1468="INFRUCTUEUX",$E1468="ANNULE"),$A1468&amp;"|"&amp;(COUNTIFS($A$2:$A1468,$A1468,$E$2:$E1468,"INFRUCTUEUX")+COUNTIFS($A$2:$A1468,$A1468,$E$2:$E1468,"ANNULE")),""))</f>
        <v/>
      </c>
    </row>
    <row r="1469" spans="1:17" x14ac:dyDescent="0.25">
      <c r="A1469" t="str">
        <f>IF(ISBLANK('ENGAGEMENTS 2026'!C1470),"",IF('ENGAGEMENTS 2026'!C1470="DTSI","DCT",'ENGAGEMENTS 2026'!C1470))</f>
        <v/>
      </c>
      <c r="B1469" t="str">
        <f>IF(ISBLANK('ENGAGEMENTS 2026'!C1470),"",'ENGAGEMENTS 2026'!D1470)</f>
        <v/>
      </c>
      <c r="C1469" t="str">
        <f>IF(ISBLANK('ENGAGEMENTS 2026'!C1470),"",'ENGAGEMENTS 2026'!E1470)</f>
        <v/>
      </c>
      <c r="D1469" t="str">
        <f>IF(ISBLANK('ENGAGEMENTS 2026'!C1470),"",'ENGAGEMENTS 2026'!G1470)</f>
        <v/>
      </c>
      <c r="E1469" t="str">
        <f>IF(ISBLANK('ENGAGEMENTS 2026'!C1470),"",'ENGAGEMENTS 2026'!I1470)</f>
        <v/>
      </c>
      <c r="F1469" t="str">
        <f>IF(ISBLANK('ENGAGEMENTS 2026'!C1470),"",'ENGAGEMENTS 2026'!J1470)</f>
        <v/>
      </c>
      <c r="G1469" t="str">
        <f>IF(ISBLANK('ENGAGEMENTS 2026'!C1470),"",'ENGAGEMENTS 2026'!M1470)</f>
        <v/>
      </c>
      <c r="H1469" t="str">
        <f>IF(ISBLANK('ENGAGEMENTS 2026'!C1470),"",'ENGAGEMENTS 2026'!AF1470)</f>
        <v/>
      </c>
      <c r="I1469" t="str">
        <f>IF(ISBLANK('ENGAGEMENTS 2026'!C1470),"",'ENGAGEMENTS 2026'!H1470)</f>
        <v/>
      </c>
      <c r="J1469" s="72" t="str">
        <f>IF(ISBLANK('ENGAGEMENTS 2026'!C1470),"",IF(AND(OR($E1469="INFRUCTUEUX",$E1469="ANNULE"),$C1469="AOO-M"),'ENGAGEMENTS 2026'!P1470,IF($H1469="EN COURS DE PREENGAGEMENT",'ENGAGEMENTS 2026'!O1470,IF($H1469="PREENGAGE",IF($E1469="ATTRIBUE",'ENGAGEMENTS 2026'!AE1470,'ENGAGEMENTS 2026'!O1470),'ENGAGEMENTS 2026'!AE1470))))</f>
        <v/>
      </c>
      <c r="K1469" s="97" t="str">
        <f>IF(ISBLANK('ENGAGEMENTS 2026'!W1470),"",'ENGAGEMENTS 2026'!W1470)</f>
        <v/>
      </c>
      <c r="L1469" s="73" t="str">
        <f t="shared" ca="1" si="44"/>
        <v/>
      </c>
      <c r="M1469" t="str">
        <f t="shared" si="45"/>
        <v/>
      </c>
      <c r="N1469" t="str">
        <f>IF(ISBLANK('ENGAGEMENTS 2026'!C1470),"",'ENGAGEMENTS 2026'!L1470)</f>
        <v/>
      </c>
      <c r="O1469" t="str">
        <f>IF(ISBLANK('ENGAGEMENTS 2026'!C1470),"",'ENGAGEMENTS 2026'!M1470)</f>
        <v/>
      </c>
      <c r="P1469" t="str">
        <f>IF(ISBLANK('ENGAGEMENTS 2026'!C1470),"",'ENGAGEMENTS 2026'!K1470)</f>
        <v/>
      </c>
      <c r="Q1469" t="str">
        <f>IF($A1469="","",IF(OR($E1469="INFRUCTUEUX",$E1469="ANNULE"),$A1469&amp;"|"&amp;(COUNTIFS($A$2:$A1469,$A1469,$E$2:$E1469,"INFRUCTUEUX")+COUNTIFS($A$2:$A1469,$A1469,$E$2:$E1469,"ANNULE")),""))</f>
        <v/>
      </c>
    </row>
    <row r="1470" spans="1:17" x14ac:dyDescent="0.25">
      <c r="A1470" t="str">
        <f>IF(ISBLANK('ENGAGEMENTS 2026'!C1471),"",IF('ENGAGEMENTS 2026'!C1471="DTSI","DCT",'ENGAGEMENTS 2026'!C1471))</f>
        <v/>
      </c>
      <c r="B1470" t="str">
        <f>IF(ISBLANK('ENGAGEMENTS 2026'!C1471),"",'ENGAGEMENTS 2026'!D1471)</f>
        <v/>
      </c>
      <c r="C1470" t="str">
        <f>IF(ISBLANK('ENGAGEMENTS 2026'!C1471),"",'ENGAGEMENTS 2026'!E1471)</f>
        <v/>
      </c>
      <c r="D1470" t="str">
        <f>IF(ISBLANK('ENGAGEMENTS 2026'!C1471),"",'ENGAGEMENTS 2026'!G1471)</f>
        <v/>
      </c>
      <c r="E1470" t="str">
        <f>IF(ISBLANK('ENGAGEMENTS 2026'!C1471),"",'ENGAGEMENTS 2026'!I1471)</f>
        <v/>
      </c>
      <c r="F1470" t="str">
        <f>IF(ISBLANK('ENGAGEMENTS 2026'!C1471),"",'ENGAGEMENTS 2026'!J1471)</f>
        <v/>
      </c>
      <c r="G1470" t="str">
        <f>IF(ISBLANK('ENGAGEMENTS 2026'!C1471),"",'ENGAGEMENTS 2026'!M1471)</f>
        <v/>
      </c>
      <c r="H1470" t="str">
        <f>IF(ISBLANK('ENGAGEMENTS 2026'!C1471),"",'ENGAGEMENTS 2026'!AF1471)</f>
        <v/>
      </c>
      <c r="I1470" t="str">
        <f>IF(ISBLANK('ENGAGEMENTS 2026'!C1471),"",'ENGAGEMENTS 2026'!H1471)</f>
        <v/>
      </c>
      <c r="J1470" s="72" t="str">
        <f>IF(ISBLANK('ENGAGEMENTS 2026'!C1471),"",IF(AND(OR($E1470="INFRUCTUEUX",$E1470="ANNULE"),$C1470="AOO-M"),'ENGAGEMENTS 2026'!P1471,IF($H1470="EN COURS DE PREENGAGEMENT",'ENGAGEMENTS 2026'!O1471,IF($H1470="PREENGAGE",IF($E1470="ATTRIBUE",'ENGAGEMENTS 2026'!AE1471,'ENGAGEMENTS 2026'!O1471),'ENGAGEMENTS 2026'!AE1471))))</f>
        <v/>
      </c>
      <c r="K1470" s="97" t="str">
        <f>IF(ISBLANK('ENGAGEMENTS 2026'!W1471),"",'ENGAGEMENTS 2026'!W1471)</f>
        <v/>
      </c>
      <c r="L1470" s="73" t="str">
        <f t="shared" ca="1" si="44"/>
        <v/>
      </c>
      <c r="M1470" t="str">
        <f t="shared" si="45"/>
        <v/>
      </c>
      <c r="N1470" t="str">
        <f>IF(ISBLANK('ENGAGEMENTS 2026'!C1471),"",'ENGAGEMENTS 2026'!L1471)</f>
        <v/>
      </c>
      <c r="O1470" t="str">
        <f>IF(ISBLANK('ENGAGEMENTS 2026'!C1471),"",'ENGAGEMENTS 2026'!M1471)</f>
        <v/>
      </c>
      <c r="P1470" t="str">
        <f>IF(ISBLANK('ENGAGEMENTS 2026'!C1471),"",'ENGAGEMENTS 2026'!K1471)</f>
        <v/>
      </c>
      <c r="Q1470" t="str">
        <f>IF($A1470="","",IF(OR($E1470="INFRUCTUEUX",$E1470="ANNULE"),$A1470&amp;"|"&amp;(COUNTIFS($A$2:$A1470,$A1470,$E$2:$E1470,"INFRUCTUEUX")+COUNTIFS($A$2:$A1470,$A1470,$E$2:$E1470,"ANNULE")),""))</f>
        <v/>
      </c>
    </row>
    <row r="1471" spans="1:17" x14ac:dyDescent="0.25">
      <c r="A1471" t="str">
        <f>IF(ISBLANK('ENGAGEMENTS 2026'!C1472),"",IF('ENGAGEMENTS 2026'!C1472="DTSI","DCT",'ENGAGEMENTS 2026'!C1472))</f>
        <v/>
      </c>
      <c r="B1471" t="str">
        <f>IF(ISBLANK('ENGAGEMENTS 2026'!C1472),"",'ENGAGEMENTS 2026'!D1472)</f>
        <v/>
      </c>
      <c r="C1471" t="str">
        <f>IF(ISBLANK('ENGAGEMENTS 2026'!C1472),"",'ENGAGEMENTS 2026'!E1472)</f>
        <v/>
      </c>
      <c r="D1471" t="str">
        <f>IF(ISBLANK('ENGAGEMENTS 2026'!C1472),"",'ENGAGEMENTS 2026'!G1472)</f>
        <v/>
      </c>
      <c r="E1471" t="str">
        <f>IF(ISBLANK('ENGAGEMENTS 2026'!C1472),"",'ENGAGEMENTS 2026'!I1472)</f>
        <v/>
      </c>
      <c r="F1471" t="str">
        <f>IF(ISBLANK('ENGAGEMENTS 2026'!C1472),"",'ENGAGEMENTS 2026'!J1472)</f>
        <v/>
      </c>
      <c r="G1471" t="str">
        <f>IF(ISBLANK('ENGAGEMENTS 2026'!C1472),"",'ENGAGEMENTS 2026'!M1472)</f>
        <v/>
      </c>
      <c r="H1471" t="str">
        <f>IF(ISBLANK('ENGAGEMENTS 2026'!C1472),"",'ENGAGEMENTS 2026'!AF1472)</f>
        <v/>
      </c>
      <c r="I1471" t="str">
        <f>IF(ISBLANK('ENGAGEMENTS 2026'!C1472),"",'ENGAGEMENTS 2026'!H1472)</f>
        <v/>
      </c>
      <c r="J1471" s="72" t="str">
        <f>IF(ISBLANK('ENGAGEMENTS 2026'!C1472),"",IF(AND(OR($E1471="INFRUCTUEUX",$E1471="ANNULE"),$C1471="AOO-M"),'ENGAGEMENTS 2026'!P1472,IF($H1471="EN COURS DE PREENGAGEMENT",'ENGAGEMENTS 2026'!O1472,IF($H1471="PREENGAGE",IF($E1471="ATTRIBUE",'ENGAGEMENTS 2026'!AE1472,'ENGAGEMENTS 2026'!O1472),'ENGAGEMENTS 2026'!AE1472))))</f>
        <v/>
      </c>
      <c r="K1471" s="97" t="str">
        <f>IF(ISBLANK('ENGAGEMENTS 2026'!W1472),"",'ENGAGEMENTS 2026'!W1472)</f>
        <v/>
      </c>
      <c r="L1471" s="73" t="str">
        <f t="shared" ca="1" si="44"/>
        <v/>
      </c>
      <c r="M1471" t="str">
        <f t="shared" si="45"/>
        <v/>
      </c>
      <c r="N1471" t="str">
        <f>IF(ISBLANK('ENGAGEMENTS 2026'!C1472),"",'ENGAGEMENTS 2026'!L1472)</f>
        <v/>
      </c>
      <c r="O1471" t="str">
        <f>IF(ISBLANK('ENGAGEMENTS 2026'!C1472),"",'ENGAGEMENTS 2026'!M1472)</f>
        <v/>
      </c>
      <c r="P1471" t="str">
        <f>IF(ISBLANK('ENGAGEMENTS 2026'!C1472),"",'ENGAGEMENTS 2026'!K1472)</f>
        <v/>
      </c>
      <c r="Q1471" t="str">
        <f>IF($A1471="","",IF(OR($E1471="INFRUCTUEUX",$E1471="ANNULE"),$A1471&amp;"|"&amp;(COUNTIFS($A$2:$A1471,$A1471,$E$2:$E1471,"INFRUCTUEUX")+COUNTIFS($A$2:$A1471,$A1471,$E$2:$E1471,"ANNULE")),""))</f>
        <v/>
      </c>
    </row>
    <row r="1472" spans="1:17" x14ac:dyDescent="0.25">
      <c r="A1472" t="str">
        <f>IF(ISBLANK('ENGAGEMENTS 2026'!C1473),"",IF('ENGAGEMENTS 2026'!C1473="DTSI","DCT",'ENGAGEMENTS 2026'!C1473))</f>
        <v/>
      </c>
      <c r="B1472" t="str">
        <f>IF(ISBLANK('ENGAGEMENTS 2026'!C1473),"",'ENGAGEMENTS 2026'!D1473)</f>
        <v/>
      </c>
      <c r="C1472" t="str">
        <f>IF(ISBLANK('ENGAGEMENTS 2026'!C1473),"",'ENGAGEMENTS 2026'!E1473)</f>
        <v/>
      </c>
      <c r="D1472" t="str">
        <f>IF(ISBLANK('ENGAGEMENTS 2026'!C1473),"",'ENGAGEMENTS 2026'!G1473)</f>
        <v/>
      </c>
      <c r="E1472" t="str">
        <f>IF(ISBLANK('ENGAGEMENTS 2026'!C1473),"",'ENGAGEMENTS 2026'!I1473)</f>
        <v/>
      </c>
      <c r="F1472" t="str">
        <f>IF(ISBLANK('ENGAGEMENTS 2026'!C1473),"",'ENGAGEMENTS 2026'!J1473)</f>
        <v/>
      </c>
      <c r="G1472" t="str">
        <f>IF(ISBLANK('ENGAGEMENTS 2026'!C1473),"",'ENGAGEMENTS 2026'!M1473)</f>
        <v/>
      </c>
      <c r="H1472" t="str">
        <f>IF(ISBLANK('ENGAGEMENTS 2026'!C1473),"",'ENGAGEMENTS 2026'!AF1473)</f>
        <v/>
      </c>
      <c r="I1472" t="str">
        <f>IF(ISBLANK('ENGAGEMENTS 2026'!C1473),"",'ENGAGEMENTS 2026'!H1473)</f>
        <v/>
      </c>
      <c r="J1472" s="72" t="str">
        <f>IF(ISBLANK('ENGAGEMENTS 2026'!C1473),"",IF(AND(OR($E1472="INFRUCTUEUX",$E1472="ANNULE"),$C1472="AOO-M"),'ENGAGEMENTS 2026'!P1473,IF($H1472="EN COURS DE PREENGAGEMENT",'ENGAGEMENTS 2026'!O1473,IF($H1472="PREENGAGE",IF($E1472="ATTRIBUE",'ENGAGEMENTS 2026'!AE1473,'ENGAGEMENTS 2026'!O1473),'ENGAGEMENTS 2026'!AE1473))))</f>
        <v/>
      </c>
      <c r="K1472" s="97" t="str">
        <f>IF(ISBLANK('ENGAGEMENTS 2026'!W1473),"",'ENGAGEMENTS 2026'!W1473)</f>
        <v/>
      </c>
      <c r="L1472" s="73" t="str">
        <f t="shared" ca="1" si="44"/>
        <v/>
      </c>
      <c r="M1472" t="str">
        <f t="shared" si="45"/>
        <v/>
      </c>
      <c r="N1472" t="str">
        <f>IF(ISBLANK('ENGAGEMENTS 2026'!C1473),"",'ENGAGEMENTS 2026'!L1473)</f>
        <v/>
      </c>
      <c r="O1472" t="str">
        <f>IF(ISBLANK('ENGAGEMENTS 2026'!C1473),"",'ENGAGEMENTS 2026'!M1473)</f>
        <v/>
      </c>
      <c r="P1472" t="str">
        <f>IF(ISBLANK('ENGAGEMENTS 2026'!C1473),"",'ENGAGEMENTS 2026'!K1473)</f>
        <v/>
      </c>
      <c r="Q1472" t="str">
        <f>IF($A1472="","",IF(OR($E1472="INFRUCTUEUX",$E1472="ANNULE"),$A1472&amp;"|"&amp;(COUNTIFS($A$2:$A1472,$A1472,$E$2:$E1472,"INFRUCTUEUX")+COUNTIFS($A$2:$A1472,$A1472,$E$2:$E1472,"ANNULE")),""))</f>
        <v/>
      </c>
    </row>
    <row r="1473" spans="1:17" x14ac:dyDescent="0.25">
      <c r="A1473" t="str">
        <f>IF(ISBLANK('ENGAGEMENTS 2026'!C1474),"",IF('ENGAGEMENTS 2026'!C1474="DTSI","DCT",'ENGAGEMENTS 2026'!C1474))</f>
        <v/>
      </c>
      <c r="B1473" t="str">
        <f>IF(ISBLANK('ENGAGEMENTS 2026'!C1474),"",'ENGAGEMENTS 2026'!D1474)</f>
        <v/>
      </c>
      <c r="C1473" t="str">
        <f>IF(ISBLANK('ENGAGEMENTS 2026'!C1474),"",'ENGAGEMENTS 2026'!E1474)</f>
        <v/>
      </c>
      <c r="D1473" t="str">
        <f>IF(ISBLANK('ENGAGEMENTS 2026'!C1474),"",'ENGAGEMENTS 2026'!G1474)</f>
        <v/>
      </c>
      <c r="E1473" t="str">
        <f>IF(ISBLANK('ENGAGEMENTS 2026'!C1474),"",'ENGAGEMENTS 2026'!I1474)</f>
        <v/>
      </c>
      <c r="F1473" t="str">
        <f>IF(ISBLANK('ENGAGEMENTS 2026'!C1474),"",'ENGAGEMENTS 2026'!J1474)</f>
        <v/>
      </c>
      <c r="G1473" t="str">
        <f>IF(ISBLANK('ENGAGEMENTS 2026'!C1474),"",'ENGAGEMENTS 2026'!M1474)</f>
        <v/>
      </c>
      <c r="H1473" t="str">
        <f>IF(ISBLANK('ENGAGEMENTS 2026'!C1474),"",'ENGAGEMENTS 2026'!AF1474)</f>
        <v/>
      </c>
      <c r="I1473" t="str">
        <f>IF(ISBLANK('ENGAGEMENTS 2026'!C1474),"",'ENGAGEMENTS 2026'!H1474)</f>
        <v/>
      </c>
      <c r="J1473" s="72" t="str">
        <f>IF(ISBLANK('ENGAGEMENTS 2026'!C1474),"",IF(AND(OR($E1473="INFRUCTUEUX",$E1473="ANNULE"),$C1473="AOO-M"),'ENGAGEMENTS 2026'!P1474,IF($H1473="EN COURS DE PREENGAGEMENT",'ENGAGEMENTS 2026'!O1474,IF($H1473="PREENGAGE",IF($E1473="ATTRIBUE",'ENGAGEMENTS 2026'!AE1474,'ENGAGEMENTS 2026'!O1474),'ENGAGEMENTS 2026'!AE1474))))</f>
        <v/>
      </c>
      <c r="K1473" s="97" t="str">
        <f>IF(ISBLANK('ENGAGEMENTS 2026'!W1474),"",'ENGAGEMENTS 2026'!W1474)</f>
        <v/>
      </c>
      <c r="L1473" s="73" t="str">
        <f t="shared" ca="1" si="44"/>
        <v/>
      </c>
      <c r="M1473" t="str">
        <f t="shared" si="45"/>
        <v/>
      </c>
      <c r="N1473" t="str">
        <f>IF(ISBLANK('ENGAGEMENTS 2026'!C1474),"",'ENGAGEMENTS 2026'!L1474)</f>
        <v/>
      </c>
      <c r="O1473" t="str">
        <f>IF(ISBLANK('ENGAGEMENTS 2026'!C1474),"",'ENGAGEMENTS 2026'!M1474)</f>
        <v/>
      </c>
      <c r="P1473" t="str">
        <f>IF(ISBLANK('ENGAGEMENTS 2026'!C1474),"",'ENGAGEMENTS 2026'!K1474)</f>
        <v/>
      </c>
      <c r="Q1473" t="str">
        <f>IF($A1473="","",IF(OR($E1473="INFRUCTUEUX",$E1473="ANNULE"),$A1473&amp;"|"&amp;(COUNTIFS($A$2:$A1473,$A1473,$E$2:$E1473,"INFRUCTUEUX")+COUNTIFS($A$2:$A1473,$A1473,$E$2:$E1473,"ANNULE")),""))</f>
        <v/>
      </c>
    </row>
    <row r="1474" spans="1:17" x14ac:dyDescent="0.25">
      <c r="A1474" t="str">
        <f>IF(ISBLANK('ENGAGEMENTS 2026'!C1475),"",IF('ENGAGEMENTS 2026'!C1475="DTSI","DCT",'ENGAGEMENTS 2026'!C1475))</f>
        <v/>
      </c>
      <c r="B1474" t="str">
        <f>IF(ISBLANK('ENGAGEMENTS 2026'!C1475),"",'ENGAGEMENTS 2026'!D1475)</f>
        <v/>
      </c>
      <c r="C1474" t="str">
        <f>IF(ISBLANK('ENGAGEMENTS 2026'!C1475),"",'ENGAGEMENTS 2026'!E1475)</f>
        <v/>
      </c>
      <c r="D1474" t="str">
        <f>IF(ISBLANK('ENGAGEMENTS 2026'!C1475),"",'ENGAGEMENTS 2026'!G1475)</f>
        <v/>
      </c>
      <c r="E1474" t="str">
        <f>IF(ISBLANK('ENGAGEMENTS 2026'!C1475),"",'ENGAGEMENTS 2026'!I1475)</f>
        <v/>
      </c>
      <c r="F1474" t="str">
        <f>IF(ISBLANK('ENGAGEMENTS 2026'!C1475),"",'ENGAGEMENTS 2026'!J1475)</f>
        <v/>
      </c>
      <c r="G1474" t="str">
        <f>IF(ISBLANK('ENGAGEMENTS 2026'!C1475),"",'ENGAGEMENTS 2026'!M1475)</f>
        <v/>
      </c>
      <c r="H1474" t="str">
        <f>IF(ISBLANK('ENGAGEMENTS 2026'!C1475),"",'ENGAGEMENTS 2026'!AF1475)</f>
        <v/>
      </c>
      <c r="I1474" t="str">
        <f>IF(ISBLANK('ENGAGEMENTS 2026'!C1475),"",'ENGAGEMENTS 2026'!H1475)</f>
        <v/>
      </c>
      <c r="J1474" s="72" t="str">
        <f>IF(ISBLANK('ENGAGEMENTS 2026'!C1475),"",IF(AND(OR($E1474="INFRUCTUEUX",$E1474="ANNULE"),$C1474="AOO-M"),'ENGAGEMENTS 2026'!P1475,IF($H1474="EN COURS DE PREENGAGEMENT",'ENGAGEMENTS 2026'!O1475,IF($H1474="PREENGAGE",IF($E1474="ATTRIBUE",'ENGAGEMENTS 2026'!AE1475,'ENGAGEMENTS 2026'!O1475),'ENGAGEMENTS 2026'!AE1475))))</f>
        <v/>
      </c>
      <c r="K1474" s="97" t="str">
        <f>IF(ISBLANK('ENGAGEMENTS 2026'!W1475),"",'ENGAGEMENTS 2026'!W1475)</f>
        <v/>
      </c>
      <c r="L1474" s="73" t="str">
        <f t="shared" ref="L1474:L1537" ca="1" si="46">IF($K1474="","",TODAY()-$K1474)</f>
        <v/>
      </c>
      <c r="M1474" t="str">
        <f t="shared" ref="M1474:M1537" si="47">IF($A1474="","",IF($H1474="ENGAGE","Engagé",IF(AND($H1474="NON ENGAGE",OR($I1474="INFRUCTUEUX",$I1474="ANNULE")),"Clôturé sans suite","En cours")))</f>
        <v/>
      </c>
      <c r="N1474" t="str">
        <f>IF(ISBLANK('ENGAGEMENTS 2026'!C1475),"",'ENGAGEMENTS 2026'!L1475)</f>
        <v/>
      </c>
      <c r="O1474" t="str">
        <f>IF(ISBLANK('ENGAGEMENTS 2026'!C1475),"",'ENGAGEMENTS 2026'!M1475)</f>
        <v/>
      </c>
      <c r="P1474" t="str">
        <f>IF(ISBLANK('ENGAGEMENTS 2026'!C1475),"",'ENGAGEMENTS 2026'!K1475)</f>
        <v/>
      </c>
      <c r="Q1474" t="str">
        <f>IF($A1474="","",IF(OR($E1474="INFRUCTUEUX",$E1474="ANNULE"),$A1474&amp;"|"&amp;(COUNTIFS($A$2:$A1474,$A1474,$E$2:$E1474,"INFRUCTUEUX")+COUNTIFS($A$2:$A1474,$A1474,$E$2:$E1474,"ANNULE")),""))</f>
        <v/>
      </c>
    </row>
    <row r="1475" spans="1:17" x14ac:dyDescent="0.25">
      <c r="A1475" t="str">
        <f>IF(ISBLANK('ENGAGEMENTS 2026'!C1476),"",IF('ENGAGEMENTS 2026'!C1476="DTSI","DCT",'ENGAGEMENTS 2026'!C1476))</f>
        <v/>
      </c>
      <c r="B1475" t="str">
        <f>IF(ISBLANK('ENGAGEMENTS 2026'!C1476),"",'ENGAGEMENTS 2026'!D1476)</f>
        <v/>
      </c>
      <c r="C1475" t="str">
        <f>IF(ISBLANK('ENGAGEMENTS 2026'!C1476),"",'ENGAGEMENTS 2026'!E1476)</f>
        <v/>
      </c>
      <c r="D1475" t="str">
        <f>IF(ISBLANK('ENGAGEMENTS 2026'!C1476),"",'ENGAGEMENTS 2026'!G1476)</f>
        <v/>
      </c>
      <c r="E1475" t="str">
        <f>IF(ISBLANK('ENGAGEMENTS 2026'!C1476),"",'ENGAGEMENTS 2026'!I1476)</f>
        <v/>
      </c>
      <c r="F1475" t="str">
        <f>IF(ISBLANK('ENGAGEMENTS 2026'!C1476),"",'ENGAGEMENTS 2026'!J1476)</f>
        <v/>
      </c>
      <c r="G1475" t="str">
        <f>IF(ISBLANK('ENGAGEMENTS 2026'!C1476),"",'ENGAGEMENTS 2026'!M1476)</f>
        <v/>
      </c>
      <c r="H1475" t="str">
        <f>IF(ISBLANK('ENGAGEMENTS 2026'!C1476),"",'ENGAGEMENTS 2026'!AF1476)</f>
        <v/>
      </c>
      <c r="I1475" t="str">
        <f>IF(ISBLANK('ENGAGEMENTS 2026'!C1476),"",'ENGAGEMENTS 2026'!H1476)</f>
        <v/>
      </c>
      <c r="J1475" s="72" t="str">
        <f>IF(ISBLANK('ENGAGEMENTS 2026'!C1476),"",IF(AND(OR($E1475="INFRUCTUEUX",$E1475="ANNULE"),$C1475="AOO-M"),'ENGAGEMENTS 2026'!P1476,IF($H1475="EN COURS DE PREENGAGEMENT",'ENGAGEMENTS 2026'!O1476,IF($H1475="PREENGAGE",IF($E1475="ATTRIBUE",'ENGAGEMENTS 2026'!AE1476,'ENGAGEMENTS 2026'!O1476),'ENGAGEMENTS 2026'!AE1476))))</f>
        <v/>
      </c>
      <c r="K1475" s="97" t="str">
        <f>IF(ISBLANK('ENGAGEMENTS 2026'!W1476),"",'ENGAGEMENTS 2026'!W1476)</f>
        <v/>
      </c>
      <c r="L1475" s="73" t="str">
        <f t="shared" ca="1" si="46"/>
        <v/>
      </c>
      <c r="M1475" t="str">
        <f t="shared" si="47"/>
        <v/>
      </c>
      <c r="N1475" t="str">
        <f>IF(ISBLANK('ENGAGEMENTS 2026'!C1476),"",'ENGAGEMENTS 2026'!L1476)</f>
        <v/>
      </c>
      <c r="O1475" t="str">
        <f>IF(ISBLANK('ENGAGEMENTS 2026'!C1476),"",'ENGAGEMENTS 2026'!M1476)</f>
        <v/>
      </c>
      <c r="P1475" t="str">
        <f>IF(ISBLANK('ENGAGEMENTS 2026'!C1476),"",'ENGAGEMENTS 2026'!K1476)</f>
        <v/>
      </c>
      <c r="Q1475" t="str">
        <f>IF($A1475="","",IF(OR($E1475="INFRUCTUEUX",$E1475="ANNULE"),$A1475&amp;"|"&amp;(COUNTIFS($A$2:$A1475,$A1475,$E$2:$E1475,"INFRUCTUEUX")+COUNTIFS($A$2:$A1475,$A1475,$E$2:$E1475,"ANNULE")),""))</f>
        <v/>
      </c>
    </row>
    <row r="1476" spans="1:17" x14ac:dyDescent="0.25">
      <c r="A1476" t="str">
        <f>IF(ISBLANK('ENGAGEMENTS 2026'!C1477),"",IF('ENGAGEMENTS 2026'!C1477="DTSI","DCT",'ENGAGEMENTS 2026'!C1477))</f>
        <v/>
      </c>
      <c r="B1476" t="str">
        <f>IF(ISBLANK('ENGAGEMENTS 2026'!C1477),"",'ENGAGEMENTS 2026'!D1477)</f>
        <v/>
      </c>
      <c r="C1476" t="str">
        <f>IF(ISBLANK('ENGAGEMENTS 2026'!C1477),"",'ENGAGEMENTS 2026'!E1477)</f>
        <v/>
      </c>
      <c r="D1476" t="str">
        <f>IF(ISBLANK('ENGAGEMENTS 2026'!C1477),"",'ENGAGEMENTS 2026'!G1477)</f>
        <v/>
      </c>
      <c r="E1476" t="str">
        <f>IF(ISBLANK('ENGAGEMENTS 2026'!C1477),"",'ENGAGEMENTS 2026'!I1477)</f>
        <v/>
      </c>
      <c r="F1476" t="str">
        <f>IF(ISBLANK('ENGAGEMENTS 2026'!C1477),"",'ENGAGEMENTS 2026'!J1477)</f>
        <v/>
      </c>
      <c r="G1476" t="str">
        <f>IF(ISBLANK('ENGAGEMENTS 2026'!C1477),"",'ENGAGEMENTS 2026'!M1477)</f>
        <v/>
      </c>
      <c r="H1476" t="str">
        <f>IF(ISBLANK('ENGAGEMENTS 2026'!C1477),"",'ENGAGEMENTS 2026'!AF1477)</f>
        <v/>
      </c>
      <c r="I1476" t="str">
        <f>IF(ISBLANK('ENGAGEMENTS 2026'!C1477),"",'ENGAGEMENTS 2026'!H1477)</f>
        <v/>
      </c>
      <c r="J1476" s="72" t="str">
        <f>IF(ISBLANK('ENGAGEMENTS 2026'!C1477),"",IF(AND(OR($E1476="INFRUCTUEUX",$E1476="ANNULE"),$C1476="AOO-M"),'ENGAGEMENTS 2026'!P1477,IF($H1476="EN COURS DE PREENGAGEMENT",'ENGAGEMENTS 2026'!O1477,IF($H1476="PREENGAGE",IF($E1476="ATTRIBUE",'ENGAGEMENTS 2026'!AE1477,'ENGAGEMENTS 2026'!O1477),'ENGAGEMENTS 2026'!AE1477))))</f>
        <v/>
      </c>
      <c r="K1476" s="97" t="str">
        <f>IF(ISBLANK('ENGAGEMENTS 2026'!W1477),"",'ENGAGEMENTS 2026'!W1477)</f>
        <v/>
      </c>
      <c r="L1476" s="73" t="str">
        <f t="shared" ca="1" si="46"/>
        <v/>
      </c>
      <c r="M1476" t="str">
        <f t="shared" si="47"/>
        <v/>
      </c>
      <c r="N1476" t="str">
        <f>IF(ISBLANK('ENGAGEMENTS 2026'!C1477),"",'ENGAGEMENTS 2026'!L1477)</f>
        <v/>
      </c>
      <c r="O1476" t="str">
        <f>IF(ISBLANK('ENGAGEMENTS 2026'!C1477),"",'ENGAGEMENTS 2026'!M1477)</f>
        <v/>
      </c>
      <c r="P1476" t="str">
        <f>IF(ISBLANK('ENGAGEMENTS 2026'!C1477),"",'ENGAGEMENTS 2026'!K1477)</f>
        <v/>
      </c>
      <c r="Q1476" t="str">
        <f>IF($A1476="","",IF(OR($E1476="INFRUCTUEUX",$E1476="ANNULE"),$A1476&amp;"|"&amp;(COUNTIFS($A$2:$A1476,$A1476,$E$2:$E1476,"INFRUCTUEUX")+COUNTIFS($A$2:$A1476,$A1476,$E$2:$E1476,"ANNULE")),""))</f>
        <v/>
      </c>
    </row>
    <row r="1477" spans="1:17" x14ac:dyDescent="0.25">
      <c r="A1477" t="str">
        <f>IF(ISBLANK('ENGAGEMENTS 2026'!C1478),"",IF('ENGAGEMENTS 2026'!C1478="DTSI","DCT",'ENGAGEMENTS 2026'!C1478))</f>
        <v/>
      </c>
      <c r="B1477" t="str">
        <f>IF(ISBLANK('ENGAGEMENTS 2026'!C1478),"",'ENGAGEMENTS 2026'!D1478)</f>
        <v/>
      </c>
      <c r="C1477" t="str">
        <f>IF(ISBLANK('ENGAGEMENTS 2026'!C1478),"",'ENGAGEMENTS 2026'!E1478)</f>
        <v/>
      </c>
      <c r="D1477" t="str">
        <f>IF(ISBLANK('ENGAGEMENTS 2026'!C1478),"",'ENGAGEMENTS 2026'!G1478)</f>
        <v/>
      </c>
      <c r="E1477" t="str">
        <f>IF(ISBLANK('ENGAGEMENTS 2026'!C1478),"",'ENGAGEMENTS 2026'!I1478)</f>
        <v/>
      </c>
      <c r="F1477" t="str">
        <f>IF(ISBLANK('ENGAGEMENTS 2026'!C1478),"",'ENGAGEMENTS 2026'!J1478)</f>
        <v/>
      </c>
      <c r="G1477" t="str">
        <f>IF(ISBLANK('ENGAGEMENTS 2026'!C1478),"",'ENGAGEMENTS 2026'!M1478)</f>
        <v/>
      </c>
      <c r="H1477" t="str">
        <f>IF(ISBLANK('ENGAGEMENTS 2026'!C1478),"",'ENGAGEMENTS 2026'!AF1478)</f>
        <v/>
      </c>
      <c r="I1477" t="str">
        <f>IF(ISBLANK('ENGAGEMENTS 2026'!C1478),"",'ENGAGEMENTS 2026'!H1478)</f>
        <v/>
      </c>
      <c r="J1477" s="72" t="str">
        <f>IF(ISBLANK('ENGAGEMENTS 2026'!C1478),"",IF(AND(OR($E1477="INFRUCTUEUX",$E1477="ANNULE"),$C1477="AOO-M"),'ENGAGEMENTS 2026'!P1478,IF($H1477="EN COURS DE PREENGAGEMENT",'ENGAGEMENTS 2026'!O1478,IF($H1477="PREENGAGE",IF($E1477="ATTRIBUE",'ENGAGEMENTS 2026'!AE1478,'ENGAGEMENTS 2026'!O1478),'ENGAGEMENTS 2026'!AE1478))))</f>
        <v/>
      </c>
      <c r="K1477" s="97" t="str">
        <f>IF(ISBLANK('ENGAGEMENTS 2026'!W1478),"",'ENGAGEMENTS 2026'!W1478)</f>
        <v/>
      </c>
      <c r="L1477" s="73" t="str">
        <f t="shared" ca="1" si="46"/>
        <v/>
      </c>
      <c r="M1477" t="str">
        <f t="shared" si="47"/>
        <v/>
      </c>
      <c r="N1477" t="str">
        <f>IF(ISBLANK('ENGAGEMENTS 2026'!C1478),"",'ENGAGEMENTS 2026'!L1478)</f>
        <v/>
      </c>
      <c r="O1477" t="str">
        <f>IF(ISBLANK('ENGAGEMENTS 2026'!C1478),"",'ENGAGEMENTS 2026'!M1478)</f>
        <v/>
      </c>
      <c r="P1477" t="str">
        <f>IF(ISBLANK('ENGAGEMENTS 2026'!C1478),"",'ENGAGEMENTS 2026'!K1478)</f>
        <v/>
      </c>
      <c r="Q1477" t="str">
        <f>IF($A1477="","",IF(OR($E1477="INFRUCTUEUX",$E1477="ANNULE"),$A1477&amp;"|"&amp;(COUNTIFS($A$2:$A1477,$A1477,$E$2:$E1477,"INFRUCTUEUX")+COUNTIFS($A$2:$A1477,$A1477,$E$2:$E1477,"ANNULE")),""))</f>
        <v/>
      </c>
    </row>
    <row r="1478" spans="1:17" x14ac:dyDescent="0.25">
      <c r="A1478" t="str">
        <f>IF(ISBLANK('ENGAGEMENTS 2026'!C1479),"",IF('ENGAGEMENTS 2026'!C1479="DTSI","DCT",'ENGAGEMENTS 2026'!C1479))</f>
        <v/>
      </c>
      <c r="B1478" t="str">
        <f>IF(ISBLANK('ENGAGEMENTS 2026'!C1479),"",'ENGAGEMENTS 2026'!D1479)</f>
        <v/>
      </c>
      <c r="C1478" t="str">
        <f>IF(ISBLANK('ENGAGEMENTS 2026'!C1479),"",'ENGAGEMENTS 2026'!E1479)</f>
        <v/>
      </c>
      <c r="D1478" t="str">
        <f>IF(ISBLANK('ENGAGEMENTS 2026'!C1479),"",'ENGAGEMENTS 2026'!G1479)</f>
        <v/>
      </c>
      <c r="E1478" t="str">
        <f>IF(ISBLANK('ENGAGEMENTS 2026'!C1479),"",'ENGAGEMENTS 2026'!I1479)</f>
        <v/>
      </c>
      <c r="F1478" t="str">
        <f>IF(ISBLANK('ENGAGEMENTS 2026'!C1479),"",'ENGAGEMENTS 2026'!J1479)</f>
        <v/>
      </c>
      <c r="G1478" t="str">
        <f>IF(ISBLANK('ENGAGEMENTS 2026'!C1479),"",'ENGAGEMENTS 2026'!M1479)</f>
        <v/>
      </c>
      <c r="H1478" t="str">
        <f>IF(ISBLANK('ENGAGEMENTS 2026'!C1479),"",'ENGAGEMENTS 2026'!AF1479)</f>
        <v/>
      </c>
      <c r="I1478" t="str">
        <f>IF(ISBLANK('ENGAGEMENTS 2026'!C1479),"",'ENGAGEMENTS 2026'!H1479)</f>
        <v/>
      </c>
      <c r="J1478" s="72" t="str">
        <f>IF(ISBLANK('ENGAGEMENTS 2026'!C1479),"",IF(AND(OR($E1478="INFRUCTUEUX",$E1478="ANNULE"),$C1478="AOO-M"),'ENGAGEMENTS 2026'!P1479,IF($H1478="EN COURS DE PREENGAGEMENT",'ENGAGEMENTS 2026'!O1479,IF($H1478="PREENGAGE",IF($E1478="ATTRIBUE",'ENGAGEMENTS 2026'!AE1479,'ENGAGEMENTS 2026'!O1479),'ENGAGEMENTS 2026'!AE1479))))</f>
        <v/>
      </c>
      <c r="K1478" s="97" t="str">
        <f>IF(ISBLANK('ENGAGEMENTS 2026'!W1479),"",'ENGAGEMENTS 2026'!W1479)</f>
        <v/>
      </c>
      <c r="L1478" s="73" t="str">
        <f t="shared" ca="1" si="46"/>
        <v/>
      </c>
      <c r="M1478" t="str">
        <f t="shared" si="47"/>
        <v/>
      </c>
      <c r="N1478" t="str">
        <f>IF(ISBLANK('ENGAGEMENTS 2026'!C1479),"",'ENGAGEMENTS 2026'!L1479)</f>
        <v/>
      </c>
      <c r="O1478" t="str">
        <f>IF(ISBLANK('ENGAGEMENTS 2026'!C1479),"",'ENGAGEMENTS 2026'!M1479)</f>
        <v/>
      </c>
      <c r="P1478" t="str">
        <f>IF(ISBLANK('ENGAGEMENTS 2026'!C1479),"",'ENGAGEMENTS 2026'!K1479)</f>
        <v/>
      </c>
      <c r="Q1478" t="str">
        <f>IF($A1478="","",IF(OR($E1478="INFRUCTUEUX",$E1478="ANNULE"),$A1478&amp;"|"&amp;(COUNTIFS($A$2:$A1478,$A1478,$E$2:$E1478,"INFRUCTUEUX")+COUNTIFS($A$2:$A1478,$A1478,$E$2:$E1478,"ANNULE")),""))</f>
        <v/>
      </c>
    </row>
    <row r="1479" spans="1:17" x14ac:dyDescent="0.25">
      <c r="A1479" t="str">
        <f>IF(ISBLANK('ENGAGEMENTS 2026'!C1480),"",IF('ENGAGEMENTS 2026'!C1480="DTSI","DCT",'ENGAGEMENTS 2026'!C1480))</f>
        <v/>
      </c>
      <c r="B1479" t="str">
        <f>IF(ISBLANK('ENGAGEMENTS 2026'!C1480),"",'ENGAGEMENTS 2026'!D1480)</f>
        <v/>
      </c>
      <c r="C1479" t="str">
        <f>IF(ISBLANK('ENGAGEMENTS 2026'!C1480),"",'ENGAGEMENTS 2026'!E1480)</f>
        <v/>
      </c>
      <c r="D1479" t="str">
        <f>IF(ISBLANK('ENGAGEMENTS 2026'!C1480),"",'ENGAGEMENTS 2026'!G1480)</f>
        <v/>
      </c>
      <c r="E1479" t="str">
        <f>IF(ISBLANK('ENGAGEMENTS 2026'!C1480),"",'ENGAGEMENTS 2026'!I1480)</f>
        <v/>
      </c>
      <c r="F1479" t="str">
        <f>IF(ISBLANK('ENGAGEMENTS 2026'!C1480),"",'ENGAGEMENTS 2026'!J1480)</f>
        <v/>
      </c>
      <c r="G1479" t="str">
        <f>IF(ISBLANK('ENGAGEMENTS 2026'!C1480),"",'ENGAGEMENTS 2026'!M1480)</f>
        <v/>
      </c>
      <c r="H1479" t="str">
        <f>IF(ISBLANK('ENGAGEMENTS 2026'!C1480),"",'ENGAGEMENTS 2026'!AF1480)</f>
        <v/>
      </c>
      <c r="I1479" t="str">
        <f>IF(ISBLANK('ENGAGEMENTS 2026'!C1480),"",'ENGAGEMENTS 2026'!H1480)</f>
        <v/>
      </c>
      <c r="J1479" s="72" t="str">
        <f>IF(ISBLANK('ENGAGEMENTS 2026'!C1480),"",IF(AND(OR($E1479="INFRUCTUEUX",$E1479="ANNULE"),$C1479="AOO-M"),'ENGAGEMENTS 2026'!P1480,IF($H1479="EN COURS DE PREENGAGEMENT",'ENGAGEMENTS 2026'!O1480,IF($H1479="PREENGAGE",IF($E1479="ATTRIBUE",'ENGAGEMENTS 2026'!AE1480,'ENGAGEMENTS 2026'!O1480),'ENGAGEMENTS 2026'!AE1480))))</f>
        <v/>
      </c>
      <c r="K1479" s="97" t="str">
        <f>IF(ISBLANK('ENGAGEMENTS 2026'!W1480),"",'ENGAGEMENTS 2026'!W1480)</f>
        <v/>
      </c>
      <c r="L1479" s="73" t="str">
        <f t="shared" ca="1" si="46"/>
        <v/>
      </c>
      <c r="M1479" t="str">
        <f t="shared" si="47"/>
        <v/>
      </c>
      <c r="N1479" t="str">
        <f>IF(ISBLANK('ENGAGEMENTS 2026'!C1480),"",'ENGAGEMENTS 2026'!L1480)</f>
        <v/>
      </c>
      <c r="O1479" t="str">
        <f>IF(ISBLANK('ENGAGEMENTS 2026'!C1480),"",'ENGAGEMENTS 2026'!M1480)</f>
        <v/>
      </c>
      <c r="P1479" t="str">
        <f>IF(ISBLANK('ENGAGEMENTS 2026'!C1480),"",'ENGAGEMENTS 2026'!K1480)</f>
        <v/>
      </c>
      <c r="Q1479" t="str">
        <f>IF($A1479="","",IF(OR($E1479="INFRUCTUEUX",$E1479="ANNULE"),$A1479&amp;"|"&amp;(COUNTIFS($A$2:$A1479,$A1479,$E$2:$E1479,"INFRUCTUEUX")+COUNTIFS($A$2:$A1479,$A1479,$E$2:$E1479,"ANNULE")),""))</f>
        <v/>
      </c>
    </row>
    <row r="1480" spans="1:17" x14ac:dyDescent="0.25">
      <c r="A1480" t="str">
        <f>IF(ISBLANK('ENGAGEMENTS 2026'!C1481),"",IF('ENGAGEMENTS 2026'!C1481="DTSI","DCT",'ENGAGEMENTS 2026'!C1481))</f>
        <v/>
      </c>
      <c r="B1480" t="str">
        <f>IF(ISBLANK('ENGAGEMENTS 2026'!C1481),"",'ENGAGEMENTS 2026'!D1481)</f>
        <v/>
      </c>
      <c r="C1480" t="str">
        <f>IF(ISBLANK('ENGAGEMENTS 2026'!C1481),"",'ENGAGEMENTS 2026'!E1481)</f>
        <v/>
      </c>
      <c r="D1480" t="str">
        <f>IF(ISBLANK('ENGAGEMENTS 2026'!C1481),"",'ENGAGEMENTS 2026'!G1481)</f>
        <v/>
      </c>
      <c r="E1480" t="str">
        <f>IF(ISBLANK('ENGAGEMENTS 2026'!C1481),"",'ENGAGEMENTS 2026'!I1481)</f>
        <v/>
      </c>
      <c r="F1480" t="str">
        <f>IF(ISBLANK('ENGAGEMENTS 2026'!C1481),"",'ENGAGEMENTS 2026'!J1481)</f>
        <v/>
      </c>
      <c r="G1480" t="str">
        <f>IF(ISBLANK('ENGAGEMENTS 2026'!C1481),"",'ENGAGEMENTS 2026'!M1481)</f>
        <v/>
      </c>
      <c r="H1480" t="str">
        <f>IF(ISBLANK('ENGAGEMENTS 2026'!C1481),"",'ENGAGEMENTS 2026'!AF1481)</f>
        <v/>
      </c>
      <c r="I1480" t="str">
        <f>IF(ISBLANK('ENGAGEMENTS 2026'!C1481),"",'ENGAGEMENTS 2026'!H1481)</f>
        <v/>
      </c>
      <c r="J1480" s="72" t="str">
        <f>IF(ISBLANK('ENGAGEMENTS 2026'!C1481),"",IF(AND(OR($E1480="INFRUCTUEUX",$E1480="ANNULE"),$C1480="AOO-M"),'ENGAGEMENTS 2026'!P1481,IF($H1480="EN COURS DE PREENGAGEMENT",'ENGAGEMENTS 2026'!O1481,IF($H1480="PREENGAGE",IF($E1480="ATTRIBUE",'ENGAGEMENTS 2026'!AE1481,'ENGAGEMENTS 2026'!O1481),'ENGAGEMENTS 2026'!AE1481))))</f>
        <v/>
      </c>
      <c r="K1480" s="97" t="str">
        <f>IF(ISBLANK('ENGAGEMENTS 2026'!W1481),"",'ENGAGEMENTS 2026'!W1481)</f>
        <v/>
      </c>
      <c r="L1480" s="73" t="str">
        <f t="shared" ca="1" si="46"/>
        <v/>
      </c>
      <c r="M1480" t="str">
        <f t="shared" si="47"/>
        <v/>
      </c>
      <c r="N1480" t="str">
        <f>IF(ISBLANK('ENGAGEMENTS 2026'!C1481),"",'ENGAGEMENTS 2026'!L1481)</f>
        <v/>
      </c>
      <c r="O1480" t="str">
        <f>IF(ISBLANK('ENGAGEMENTS 2026'!C1481),"",'ENGAGEMENTS 2026'!M1481)</f>
        <v/>
      </c>
      <c r="P1480" t="str">
        <f>IF(ISBLANK('ENGAGEMENTS 2026'!C1481),"",'ENGAGEMENTS 2026'!K1481)</f>
        <v/>
      </c>
      <c r="Q1480" t="str">
        <f>IF($A1480="","",IF(OR($E1480="INFRUCTUEUX",$E1480="ANNULE"),$A1480&amp;"|"&amp;(COUNTIFS($A$2:$A1480,$A1480,$E$2:$E1480,"INFRUCTUEUX")+COUNTIFS($A$2:$A1480,$A1480,$E$2:$E1480,"ANNULE")),""))</f>
        <v/>
      </c>
    </row>
    <row r="1481" spans="1:17" x14ac:dyDescent="0.25">
      <c r="A1481" t="str">
        <f>IF(ISBLANK('ENGAGEMENTS 2026'!C1482),"",IF('ENGAGEMENTS 2026'!C1482="DTSI","DCT",'ENGAGEMENTS 2026'!C1482))</f>
        <v/>
      </c>
      <c r="B1481" t="str">
        <f>IF(ISBLANK('ENGAGEMENTS 2026'!C1482),"",'ENGAGEMENTS 2026'!D1482)</f>
        <v/>
      </c>
      <c r="C1481" t="str">
        <f>IF(ISBLANK('ENGAGEMENTS 2026'!C1482),"",'ENGAGEMENTS 2026'!E1482)</f>
        <v/>
      </c>
      <c r="D1481" t="str">
        <f>IF(ISBLANK('ENGAGEMENTS 2026'!C1482),"",'ENGAGEMENTS 2026'!G1482)</f>
        <v/>
      </c>
      <c r="E1481" t="str">
        <f>IF(ISBLANK('ENGAGEMENTS 2026'!C1482),"",'ENGAGEMENTS 2026'!I1482)</f>
        <v/>
      </c>
      <c r="F1481" t="str">
        <f>IF(ISBLANK('ENGAGEMENTS 2026'!C1482),"",'ENGAGEMENTS 2026'!J1482)</f>
        <v/>
      </c>
      <c r="G1481" t="str">
        <f>IF(ISBLANK('ENGAGEMENTS 2026'!C1482),"",'ENGAGEMENTS 2026'!M1482)</f>
        <v/>
      </c>
      <c r="H1481" t="str">
        <f>IF(ISBLANK('ENGAGEMENTS 2026'!C1482),"",'ENGAGEMENTS 2026'!AF1482)</f>
        <v/>
      </c>
      <c r="I1481" t="str">
        <f>IF(ISBLANK('ENGAGEMENTS 2026'!C1482),"",'ENGAGEMENTS 2026'!H1482)</f>
        <v/>
      </c>
      <c r="J1481" s="72" t="str">
        <f>IF(ISBLANK('ENGAGEMENTS 2026'!C1482),"",IF(AND(OR($E1481="INFRUCTUEUX",$E1481="ANNULE"),$C1481="AOO-M"),'ENGAGEMENTS 2026'!P1482,IF($H1481="EN COURS DE PREENGAGEMENT",'ENGAGEMENTS 2026'!O1482,IF($H1481="PREENGAGE",IF($E1481="ATTRIBUE",'ENGAGEMENTS 2026'!AE1482,'ENGAGEMENTS 2026'!O1482),'ENGAGEMENTS 2026'!AE1482))))</f>
        <v/>
      </c>
      <c r="K1481" s="97" t="str">
        <f>IF(ISBLANK('ENGAGEMENTS 2026'!W1482),"",'ENGAGEMENTS 2026'!W1482)</f>
        <v/>
      </c>
      <c r="L1481" s="73" t="str">
        <f t="shared" ca="1" si="46"/>
        <v/>
      </c>
      <c r="M1481" t="str">
        <f t="shared" si="47"/>
        <v/>
      </c>
      <c r="N1481" t="str">
        <f>IF(ISBLANK('ENGAGEMENTS 2026'!C1482),"",'ENGAGEMENTS 2026'!L1482)</f>
        <v/>
      </c>
      <c r="O1481" t="str">
        <f>IF(ISBLANK('ENGAGEMENTS 2026'!C1482),"",'ENGAGEMENTS 2026'!M1482)</f>
        <v/>
      </c>
      <c r="P1481" t="str">
        <f>IF(ISBLANK('ENGAGEMENTS 2026'!C1482),"",'ENGAGEMENTS 2026'!K1482)</f>
        <v/>
      </c>
      <c r="Q1481" t="str">
        <f>IF($A1481="","",IF(OR($E1481="INFRUCTUEUX",$E1481="ANNULE"),$A1481&amp;"|"&amp;(COUNTIFS($A$2:$A1481,$A1481,$E$2:$E1481,"INFRUCTUEUX")+COUNTIFS($A$2:$A1481,$A1481,$E$2:$E1481,"ANNULE")),""))</f>
        <v/>
      </c>
    </row>
    <row r="1482" spans="1:17" x14ac:dyDescent="0.25">
      <c r="A1482" t="str">
        <f>IF(ISBLANK('ENGAGEMENTS 2026'!C1483),"",IF('ENGAGEMENTS 2026'!C1483="DTSI","DCT",'ENGAGEMENTS 2026'!C1483))</f>
        <v/>
      </c>
      <c r="B1482" t="str">
        <f>IF(ISBLANK('ENGAGEMENTS 2026'!C1483),"",'ENGAGEMENTS 2026'!D1483)</f>
        <v/>
      </c>
      <c r="C1482" t="str">
        <f>IF(ISBLANK('ENGAGEMENTS 2026'!C1483),"",'ENGAGEMENTS 2026'!E1483)</f>
        <v/>
      </c>
      <c r="D1482" t="str">
        <f>IF(ISBLANK('ENGAGEMENTS 2026'!C1483),"",'ENGAGEMENTS 2026'!G1483)</f>
        <v/>
      </c>
      <c r="E1482" t="str">
        <f>IF(ISBLANK('ENGAGEMENTS 2026'!C1483),"",'ENGAGEMENTS 2026'!I1483)</f>
        <v/>
      </c>
      <c r="F1482" t="str">
        <f>IF(ISBLANK('ENGAGEMENTS 2026'!C1483),"",'ENGAGEMENTS 2026'!J1483)</f>
        <v/>
      </c>
      <c r="G1482" t="str">
        <f>IF(ISBLANK('ENGAGEMENTS 2026'!C1483),"",'ENGAGEMENTS 2026'!M1483)</f>
        <v/>
      </c>
      <c r="H1482" t="str">
        <f>IF(ISBLANK('ENGAGEMENTS 2026'!C1483),"",'ENGAGEMENTS 2026'!AF1483)</f>
        <v/>
      </c>
      <c r="I1482" t="str">
        <f>IF(ISBLANK('ENGAGEMENTS 2026'!C1483),"",'ENGAGEMENTS 2026'!H1483)</f>
        <v/>
      </c>
      <c r="J1482" s="72" t="str">
        <f>IF(ISBLANK('ENGAGEMENTS 2026'!C1483),"",IF(AND(OR($E1482="INFRUCTUEUX",$E1482="ANNULE"),$C1482="AOO-M"),'ENGAGEMENTS 2026'!P1483,IF($H1482="EN COURS DE PREENGAGEMENT",'ENGAGEMENTS 2026'!O1483,IF($H1482="PREENGAGE",IF($E1482="ATTRIBUE",'ENGAGEMENTS 2026'!AE1483,'ENGAGEMENTS 2026'!O1483),'ENGAGEMENTS 2026'!AE1483))))</f>
        <v/>
      </c>
      <c r="K1482" s="97" t="str">
        <f>IF(ISBLANK('ENGAGEMENTS 2026'!W1483),"",'ENGAGEMENTS 2026'!W1483)</f>
        <v/>
      </c>
      <c r="L1482" s="73" t="str">
        <f t="shared" ca="1" si="46"/>
        <v/>
      </c>
      <c r="M1482" t="str">
        <f t="shared" si="47"/>
        <v/>
      </c>
      <c r="N1482" t="str">
        <f>IF(ISBLANK('ENGAGEMENTS 2026'!C1483),"",'ENGAGEMENTS 2026'!L1483)</f>
        <v/>
      </c>
      <c r="O1482" t="str">
        <f>IF(ISBLANK('ENGAGEMENTS 2026'!C1483),"",'ENGAGEMENTS 2026'!M1483)</f>
        <v/>
      </c>
      <c r="P1482" t="str">
        <f>IF(ISBLANK('ENGAGEMENTS 2026'!C1483),"",'ENGAGEMENTS 2026'!K1483)</f>
        <v/>
      </c>
      <c r="Q1482" t="str">
        <f>IF($A1482="","",IF(OR($E1482="INFRUCTUEUX",$E1482="ANNULE"),$A1482&amp;"|"&amp;(COUNTIFS($A$2:$A1482,$A1482,$E$2:$E1482,"INFRUCTUEUX")+COUNTIFS($A$2:$A1482,$A1482,$E$2:$E1482,"ANNULE")),""))</f>
        <v/>
      </c>
    </row>
    <row r="1483" spans="1:17" x14ac:dyDescent="0.25">
      <c r="A1483" t="str">
        <f>IF(ISBLANK('ENGAGEMENTS 2026'!C1484),"",IF('ENGAGEMENTS 2026'!C1484="DTSI","DCT",'ENGAGEMENTS 2026'!C1484))</f>
        <v/>
      </c>
      <c r="B1483" t="str">
        <f>IF(ISBLANK('ENGAGEMENTS 2026'!C1484),"",'ENGAGEMENTS 2026'!D1484)</f>
        <v/>
      </c>
      <c r="C1483" t="str">
        <f>IF(ISBLANK('ENGAGEMENTS 2026'!C1484),"",'ENGAGEMENTS 2026'!E1484)</f>
        <v/>
      </c>
      <c r="D1483" t="str">
        <f>IF(ISBLANK('ENGAGEMENTS 2026'!C1484),"",'ENGAGEMENTS 2026'!G1484)</f>
        <v/>
      </c>
      <c r="E1483" t="str">
        <f>IF(ISBLANK('ENGAGEMENTS 2026'!C1484),"",'ENGAGEMENTS 2026'!I1484)</f>
        <v/>
      </c>
      <c r="F1483" t="str">
        <f>IF(ISBLANK('ENGAGEMENTS 2026'!C1484),"",'ENGAGEMENTS 2026'!J1484)</f>
        <v/>
      </c>
      <c r="G1483" t="str">
        <f>IF(ISBLANK('ENGAGEMENTS 2026'!C1484),"",'ENGAGEMENTS 2026'!M1484)</f>
        <v/>
      </c>
      <c r="H1483" t="str">
        <f>IF(ISBLANK('ENGAGEMENTS 2026'!C1484),"",'ENGAGEMENTS 2026'!AF1484)</f>
        <v/>
      </c>
      <c r="I1483" t="str">
        <f>IF(ISBLANK('ENGAGEMENTS 2026'!C1484),"",'ENGAGEMENTS 2026'!H1484)</f>
        <v/>
      </c>
      <c r="J1483" s="72" t="str">
        <f>IF(ISBLANK('ENGAGEMENTS 2026'!C1484),"",IF(AND(OR($E1483="INFRUCTUEUX",$E1483="ANNULE"),$C1483="AOO-M"),'ENGAGEMENTS 2026'!P1484,IF($H1483="EN COURS DE PREENGAGEMENT",'ENGAGEMENTS 2026'!O1484,IF($H1483="PREENGAGE",IF($E1483="ATTRIBUE",'ENGAGEMENTS 2026'!AE1484,'ENGAGEMENTS 2026'!O1484),'ENGAGEMENTS 2026'!AE1484))))</f>
        <v/>
      </c>
      <c r="K1483" s="97" t="str">
        <f>IF(ISBLANK('ENGAGEMENTS 2026'!W1484),"",'ENGAGEMENTS 2026'!W1484)</f>
        <v/>
      </c>
      <c r="L1483" s="73" t="str">
        <f t="shared" ca="1" si="46"/>
        <v/>
      </c>
      <c r="M1483" t="str">
        <f t="shared" si="47"/>
        <v/>
      </c>
      <c r="N1483" t="str">
        <f>IF(ISBLANK('ENGAGEMENTS 2026'!C1484),"",'ENGAGEMENTS 2026'!L1484)</f>
        <v/>
      </c>
      <c r="O1483" t="str">
        <f>IF(ISBLANK('ENGAGEMENTS 2026'!C1484),"",'ENGAGEMENTS 2026'!M1484)</f>
        <v/>
      </c>
      <c r="P1483" t="str">
        <f>IF(ISBLANK('ENGAGEMENTS 2026'!C1484),"",'ENGAGEMENTS 2026'!K1484)</f>
        <v/>
      </c>
      <c r="Q1483" t="str">
        <f>IF($A1483="","",IF(OR($E1483="INFRUCTUEUX",$E1483="ANNULE"),$A1483&amp;"|"&amp;(COUNTIFS($A$2:$A1483,$A1483,$E$2:$E1483,"INFRUCTUEUX")+COUNTIFS($A$2:$A1483,$A1483,$E$2:$E1483,"ANNULE")),""))</f>
        <v/>
      </c>
    </row>
    <row r="1484" spans="1:17" x14ac:dyDescent="0.25">
      <c r="A1484" t="str">
        <f>IF(ISBLANK('ENGAGEMENTS 2026'!C1485),"",IF('ENGAGEMENTS 2026'!C1485="DTSI","DCT",'ENGAGEMENTS 2026'!C1485))</f>
        <v/>
      </c>
      <c r="B1484" t="str">
        <f>IF(ISBLANK('ENGAGEMENTS 2026'!C1485),"",'ENGAGEMENTS 2026'!D1485)</f>
        <v/>
      </c>
      <c r="C1484" t="str">
        <f>IF(ISBLANK('ENGAGEMENTS 2026'!C1485),"",'ENGAGEMENTS 2026'!E1485)</f>
        <v/>
      </c>
      <c r="D1484" t="str">
        <f>IF(ISBLANK('ENGAGEMENTS 2026'!C1485),"",'ENGAGEMENTS 2026'!G1485)</f>
        <v/>
      </c>
      <c r="E1484" t="str">
        <f>IF(ISBLANK('ENGAGEMENTS 2026'!C1485),"",'ENGAGEMENTS 2026'!I1485)</f>
        <v/>
      </c>
      <c r="F1484" t="str">
        <f>IF(ISBLANK('ENGAGEMENTS 2026'!C1485),"",'ENGAGEMENTS 2026'!J1485)</f>
        <v/>
      </c>
      <c r="G1484" t="str">
        <f>IF(ISBLANK('ENGAGEMENTS 2026'!C1485),"",'ENGAGEMENTS 2026'!M1485)</f>
        <v/>
      </c>
      <c r="H1484" t="str">
        <f>IF(ISBLANK('ENGAGEMENTS 2026'!C1485),"",'ENGAGEMENTS 2026'!AF1485)</f>
        <v/>
      </c>
      <c r="I1484" t="str">
        <f>IF(ISBLANK('ENGAGEMENTS 2026'!C1485),"",'ENGAGEMENTS 2026'!H1485)</f>
        <v/>
      </c>
      <c r="J1484" s="72" t="str">
        <f>IF(ISBLANK('ENGAGEMENTS 2026'!C1485),"",IF(AND(OR($E1484="INFRUCTUEUX",$E1484="ANNULE"),$C1484="AOO-M"),'ENGAGEMENTS 2026'!P1485,IF($H1484="EN COURS DE PREENGAGEMENT",'ENGAGEMENTS 2026'!O1485,IF($H1484="PREENGAGE",IF($E1484="ATTRIBUE",'ENGAGEMENTS 2026'!AE1485,'ENGAGEMENTS 2026'!O1485),'ENGAGEMENTS 2026'!AE1485))))</f>
        <v/>
      </c>
      <c r="K1484" s="97" t="str">
        <f>IF(ISBLANK('ENGAGEMENTS 2026'!W1485),"",'ENGAGEMENTS 2026'!W1485)</f>
        <v/>
      </c>
      <c r="L1484" s="73" t="str">
        <f t="shared" ca="1" si="46"/>
        <v/>
      </c>
      <c r="M1484" t="str">
        <f t="shared" si="47"/>
        <v/>
      </c>
      <c r="N1484" t="str">
        <f>IF(ISBLANK('ENGAGEMENTS 2026'!C1485),"",'ENGAGEMENTS 2026'!L1485)</f>
        <v/>
      </c>
      <c r="O1484" t="str">
        <f>IF(ISBLANK('ENGAGEMENTS 2026'!C1485),"",'ENGAGEMENTS 2026'!M1485)</f>
        <v/>
      </c>
      <c r="P1484" t="str">
        <f>IF(ISBLANK('ENGAGEMENTS 2026'!C1485),"",'ENGAGEMENTS 2026'!K1485)</f>
        <v/>
      </c>
      <c r="Q1484" t="str">
        <f>IF($A1484="","",IF(OR($E1484="INFRUCTUEUX",$E1484="ANNULE"),$A1484&amp;"|"&amp;(COUNTIFS($A$2:$A1484,$A1484,$E$2:$E1484,"INFRUCTUEUX")+COUNTIFS($A$2:$A1484,$A1484,$E$2:$E1484,"ANNULE")),""))</f>
        <v/>
      </c>
    </row>
    <row r="1485" spans="1:17" x14ac:dyDescent="0.25">
      <c r="A1485" t="str">
        <f>IF(ISBLANK('ENGAGEMENTS 2026'!C1486),"",IF('ENGAGEMENTS 2026'!C1486="DTSI","DCT",'ENGAGEMENTS 2026'!C1486))</f>
        <v/>
      </c>
      <c r="B1485" t="str">
        <f>IF(ISBLANK('ENGAGEMENTS 2026'!C1486),"",'ENGAGEMENTS 2026'!D1486)</f>
        <v/>
      </c>
      <c r="C1485" t="str">
        <f>IF(ISBLANK('ENGAGEMENTS 2026'!C1486),"",'ENGAGEMENTS 2026'!E1486)</f>
        <v/>
      </c>
      <c r="D1485" t="str">
        <f>IF(ISBLANK('ENGAGEMENTS 2026'!C1486),"",'ENGAGEMENTS 2026'!G1486)</f>
        <v/>
      </c>
      <c r="E1485" t="str">
        <f>IF(ISBLANK('ENGAGEMENTS 2026'!C1486),"",'ENGAGEMENTS 2026'!I1486)</f>
        <v/>
      </c>
      <c r="F1485" t="str">
        <f>IF(ISBLANK('ENGAGEMENTS 2026'!C1486),"",'ENGAGEMENTS 2026'!J1486)</f>
        <v/>
      </c>
      <c r="G1485" t="str">
        <f>IF(ISBLANK('ENGAGEMENTS 2026'!C1486),"",'ENGAGEMENTS 2026'!M1486)</f>
        <v/>
      </c>
      <c r="H1485" t="str">
        <f>IF(ISBLANK('ENGAGEMENTS 2026'!C1486),"",'ENGAGEMENTS 2026'!AF1486)</f>
        <v/>
      </c>
      <c r="I1485" t="str">
        <f>IF(ISBLANK('ENGAGEMENTS 2026'!C1486),"",'ENGAGEMENTS 2026'!H1486)</f>
        <v/>
      </c>
      <c r="J1485" s="72" t="str">
        <f>IF(ISBLANK('ENGAGEMENTS 2026'!C1486),"",IF(AND(OR($E1485="INFRUCTUEUX",$E1485="ANNULE"),$C1485="AOO-M"),'ENGAGEMENTS 2026'!P1486,IF($H1485="EN COURS DE PREENGAGEMENT",'ENGAGEMENTS 2026'!O1486,IF($H1485="PREENGAGE",IF($E1485="ATTRIBUE",'ENGAGEMENTS 2026'!AE1486,'ENGAGEMENTS 2026'!O1486),'ENGAGEMENTS 2026'!AE1486))))</f>
        <v/>
      </c>
      <c r="K1485" s="97" t="str">
        <f>IF(ISBLANK('ENGAGEMENTS 2026'!W1486),"",'ENGAGEMENTS 2026'!W1486)</f>
        <v/>
      </c>
      <c r="L1485" s="73" t="str">
        <f t="shared" ca="1" si="46"/>
        <v/>
      </c>
      <c r="M1485" t="str">
        <f t="shared" si="47"/>
        <v/>
      </c>
      <c r="N1485" t="str">
        <f>IF(ISBLANK('ENGAGEMENTS 2026'!C1486),"",'ENGAGEMENTS 2026'!L1486)</f>
        <v/>
      </c>
      <c r="O1485" t="str">
        <f>IF(ISBLANK('ENGAGEMENTS 2026'!C1486),"",'ENGAGEMENTS 2026'!M1486)</f>
        <v/>
      </c>
      <c r="P1485" t="str">
        <f>IF(ISBLANK('ENGAGEMENTS 2026'!C1486),"",'ENGAGEMENTS 2026'!K1486)</f>
        <v/>
      </c>
      <c r="Q1485" t="str">
        <f>IF($A1485="","",IF(OR($E1485="INFRUCTUEUX",$E1485="ANNULE"),$A1485&amp;"|"&amp;(COUNTIFS($A$2:$A1485,$A1485,$E$2:$E1485,"INFRUCTUEUX")+COUNTIFS($A$2:$A1485,$A1485,$E$2:$E1485,"ANNULE")),""))</f>
        <v/>
      </c>
    </row>
    <row r="1486" spans="1:17" x14ac:dyDescent="0.25">
      <c r="A1486" t="str">
        <f>IF(ISBLANK('ENGAGEMENTS 2026'!C1487),"",IF('ENGAGEMENTS 2026'!C1487="DTSI","DCT",'ENGAGEMENTS 2026'!C1487))</f>
        <v/>
      </c>
      <c r="B1486" t="str">
        <f>IF(ISBLANK('ENGAGEMENTS 2026'!C1487),"",'ENGAGEMENTS 2026'!D1487)</f>
        <v/>
      </c>
      <c r="C1486" t="str">
        <f>IF(ISBLANK('ENGAGEMENTS 2026'!C1487),"",'ENGAGEMENTS 2026'!E1487)</f>
        <v/>
      </c>
      <c r="D1486" t="str">
        <f>IF(ISBLANK('ENGAGEMENTS 2026'!C1487),"",'ENGAGEMENTS 2026'!G1487)</f>
        <v/>
      </c>
      <c r="E1486" t="str">
        <f>IF(ISBLANK('ENGAGEMENTS 2026'!C1487),"",'ENGAGEMENTS 2026'!I1487)</f>
        <v/>
      </c>
      <c r="F1486" t="str">
        <f>IF(ISBLANK('ENGAGEMENTS 2026'!C1487),"",'ENGAGEMENTS 2026'!J1487)</f>
        <v/>
      </c>
      <c r="G1486" t="str">
        <f>IF(ISBLANK('ENGAGEMENTS 2026'!C1487),"",'ENGAGEMENTS 2026'!M1487)</f>
        <v/>
      </c>
      <c r="H1486" t="str">
        <f>IF(ISBLANK('ENGAGEMENTS 2026'!C1487),"",'ENGAGEMENTS 2026'!AF1487)</f>
        <v/>
      </c>
      <c r="I1486" t="str">
        <f>IF(ISBLANK('ENGAGEMENTS 2026'!C1487),"",'ENGAGEMENTS 2026'!H1487)</f>
        <v/>
      </c>
      <c r="J1486" s="72" t="str">
        <f>IF(ISBLANK('ENGAGEMENTS 2026'!C1487),"",IF(AND(OR($E1486="INFRUCTUEUX",$E1486="ANNULE"),$C1486="AOO-M"),'ENGAGEMENTS 2026'!P1487,IF($H1486="EN COURS DE PREENGAGEMENT",'ENGAGEMENTS 2026'!O1487,IF($H1486="PREENGAGE",IF($E1486="ATTRIBUE",'ENGAGEMENTS 2026'!AE1487,'ENGAGEMENTS 2026'!O1487),'ENGAGEMENTS 2026'!AE1487))))</f>
        <v/>
      </c>
      <c r="K1486" s="97" t="str">
        <f>IF(ISBLANK('ENGAGEMENTS 2026'!W1487),"",'ENGAGEMENTS 2026'!W1487)</f>
        <v/>
      </c>
      <c r="L1486" s="73" t="str">
        <f t="shared" ca="1" si="46"/>
        <v/>
      </c>
      <c r="M1486" t="str">
        <f t="shared" si="47"/>
        <v/>
      </c>
      <c r="N1486" t="str">
        <f>IF(ISBLANK('ENGAGEMENTS 2026'!C1487),"",'ENGAGEMENTS 2026'!L1487)</f>
        <v/>
      </c>
      <c r="O1486" t="str">
        <f>IF(ISBLANK('ENGAGEMENTS 2026'!C1487),"",'ENGAGEMENTS 2026'!M1487)</f>
        <v/>
      </c>
      <c r="P1486" t="str">
        <f>IF(ISBLANK('ENGAGEMENTS 2026'!C1487),"",'ENGAGEMENTS 2026'!K1487)</f>
        <v/>
      </c>
      <c r="Q1486" t="str">
        <f>IF($A1486="","",IF(OR($E1486="INFRUCTUEUX",$E1486="ANNULE"),$A1486&amp;"|"&amp;(COUNTIFS($A$2:$A1486,$A1486,$E$2:$E1486,"INFRUCTUEUX")+COUNTIFS($A$2:$A1486,$A1486,$E$2:$E1486,"ANNULE")),""))</f>
        <v/>
      </c>
    </row>
    <row r="1487" spans="1:17" x14ac:dyDescent="0.25">
      <c r="A1487" t="str">
        <f>IF(ISBLANK('ENGAGEMENTS 2026'!C1488),"",IF('ENGAGEMENTS 2026'!C1488="DTSI","DCT",'ENGAGEMENTS 2026'!C1488))</f>
        <v/>
      </c>
      <c r="B1487" t="str">
        <f>IF(ISBLANK('ENGAGEMENTS 2026'!C1488),"",'ENGAGEMENTS 2026'!D1488)</f>
        <v/>
      </c>
      <c r="C1487" t="str">
        <f>IF(ISBLANK('ENGAGEMENTS 2026'!C1488),"",'ENGAGEMENTS 2026'!E1488)</f>
        <v/>
      </c>
      <c r="D1487" t="str">
        <f>IF(ISBLANK('ENGAGEMENTS 2026'!C1488),"",'ENGAGEMENTS 2026'!G1488)</f>
        <v/>
      </c>
      <c r="E1487" t="str">
        <f>IF(ISBLANK('ENGAGEMENTS 2026'!C1488),"",'ENGAGEMENTS 2026'!I1488)</f>
        <v/>
      </c>
      <c r="F1487" t="str">
        <f>IF(ISBLANK('ENGAGEMENTS 2026'!C1488),"",'ENGAGEMENTS 2026'!J1488)</f>
        <v/>
      </c>
      <c r="G1487" t="str">
        <f>IF(ISBLANK('ENGAGEMENTS 2026'!C1488),"",'ENGAGEMENTS 2026'!M1488)</f>
        <v/>
      </c>
      <c r="H1487" t="str">
        <f>IF(ISBLANK('ENGAGEMENTS 2026'!C1488),"",'ENGAGEMENTS 2026'!AF1488)</f>
        <v/>
      </c>
      <c r="I1487" t="str">
        <f>IF(ISBLANK('ENGAGEMENTS 2026'!C1488),"",'ENGAGEMENTS 2026'!H1488)</f>
        <v/>
      </c>
      <c r="J1487" s="72" t="str">
        <f>IF(ISBLANK('ENGAGEMENTS 2026'!C1488),"",IF(AND(OR($E1487="INFRUCTUEUX",$E1487="ANNULE"),$C1487="AOO-M"),'ENGAGEMENTS 2026'!P1488,IF($H1487="EN COURS DE PREENGAGEMENT",'ENGAGEMENTS 2026'!O1488,IF($H1487="PREENGAGE",IF($E1487="ATTRIBUE",'ENGAGEMENTS 2026'!AE1488,'ENGAGEMENTS 2026'!O1488),'ENGAGEMENTS 2026'!AE1488))))</f>
        <v/>
      </c>
      <c r="K1487" s="97" t="str">
        <f>IF(ISBLANK('ENGAGEMENTS 2026'!W1488),"",'ENGAGEMENTS 2026'!W1488)</f>
        <v/>
      </c>
      <c r="L1487" s="73" t="str">
        <f t="shared" ca="1" si="46"/>
        <v/>
      </c>
      <c r="M1487" t="str">
        <f t="shared" si="47"/>
        <v/>
      </c>
      <c r="N1487" t="str">
        <f>IF(ISBLANK('ENGAGEMENTS 2026'!C1488),"",'ENGAGEMENTS 2026'!L1488)</f>
        <v/>
      </c>
      <c r="O1487" t="str">
        <f>IF(ISBLANK('ENGAGEMENTS 2026'!C1488),"",'ENGAGEMENTS 2026'!M1488)</f>
        <v/>
      </c>
      <c r="P1487" t="str">
        <f>IF(ISBLANK('ENGAGEMENTS 2026'!C1488),"",'ENGAGEMENTS 2026'!K1488)</f>
        <v/>
      </c>
      <c r="Q1487" t="str">
        <f>IF($A1487="","",IF(OR($E1487="INFRUCTUEUX",$E1487="ANNULE"),$A1487&amp;"|"&amp;(COUNTIFS($A$2:$A1487,$A1487,$E$2:$E1487,"INFRUCTUEUX")+COUNTIFS($A$2:$A1487,$A1487,$E$2:$E1487,"ANNULE")),""))</f>
        <v/>
      </c>
    </row>
    <row r="1488" spans="1:17" x14ac:dyDescent="0.25">
      <c r="A1488" t="str">
        <f>IF(ISBLANK('ENGAGEMENTS 2026'!C1489),"",IF('ENGAGEMENTS 2026'!C1489="DTSI","DCT",'ENGAGEMENTS 2026'!C1489))</f>
        <v/>
      </c>
      <c r="B1488" t="str">
        <f>IF(ISBLANK('ENGAGEMENTS 2026'!C1489),"",'ENGAGEMENTS 2026'!D1489)</f>
        <v/>
      </c>
      <c r="C1488" t="str">
        <f>IF(ISBLANK('ENGAGEMENTS 2026'!C1489),"",'ENGAGEMENTS 2026'!E1489)</f>
        <v/>
      </c>
      <c r="D1488" t="str">
        <f>IF(ISBLANK('ENGAGEMENTS 2026'!C1489),"",'ENGAGEMENTS 2026'!G1489)</f>
        <v/>
      </c>
      <c r="E1488" t="str">
        <f>IF(ISBLANK('ENGAGEMENTS 2026'!C1489),"",'ENGAGEMENTS 2026'!I1489)</f>
        <v/>
      </c>
      <c r="F1488" t="str">
        <f>IF(ISBLANK('ENGAGEMENTS 2026'!C1489),"",'ENGAGEMENTS 2026'!J1489)</f>
        <v/>
      </c>
      <c r="G1488" t="str">
        <f>IF(ISBLANK('ENGAGEMENTS 2026'!C1489),"",'ENGAGEMENTS 2026'!M1489)</f>
        <v/>
      </c>
      <c r="H1488" t="str">
        <f>IF(ISBLANK('ENGAGEMENTS 2026'!C1489),"",'ENGAGEMENTS 2026'!AF1489)</f>
        <v/>
      </c>
      <c r="I1488" t="str">
        <f>IF(ISBLANK('ENGAGEMENTS 2026'!C1489),"",'ENGAGEMENTS 2026'!H1489)</f>
        <v/>
      </c>
      <c r="J1488" s="72" t="str">
        <f>IF(ISBLANK('ENGAGEMENTS 2026'!C1489),"",IF(AND(OR($E1488="INFRUCTUEUX",$E1488="ANNULE"),$C1488="AOO-M"),'ENGAGEMENTS 2026'!P1489,IF($H1488="EN COURS DE PREENGAGEMENT",'ENGAGEMENTS 2026'!O1489,IF($H1488="PREENGAGE",IF($E1488="ATTRIBUE",'ENGAGEMENTS 2026'!AE1489,'ENGAGEMENTS 2026'!O1489),'ENGAGEMENTS 2026'!AE1489))))</f>
        <v/>
      </c>
      <c r="K1488" s="97" t="str">
        <f>IF(ISBLANK('ENGAGEMENTS 2026'!W1489),"",'ENGAGEMENTS 2026'!W1489)</f>
        <v/>
      </c>
      <c r="L1488" s="73" t="str">
        <f t="shared" ca="1" si="46"/>
        <v/>
      </c>
      <c r="M1488" t="str">
        <f t="shared" si="47"/>
        <v/>
      </c>
      <c r="N1488" t="str">
        <f>IF(ISBLANK('ENGAGEMENTS 2026'!C1489),"",'ENGAGEMENTS 2026'!L1489)</f>
        <v/>
      </c>
      <c r="O1488" t="str">
        <f>IF(ISBLANK('ENGAGEMENTS 2026'!C1489),"",'ENGAGEMENTS 2026'!M1489)</f>
        <v/>
      </c>
      <c r="P1488" t="str">
        <f>IF(ISBLANK('ENGAGEMENTS 2026'!C1489),"",'ENGAGEMENTS 2026'!K1489)</f>
        <v/>
      </c>
      <c r="Q1488" t="str">
        <f>IF($A1488="","",IF(OR($E1488="INFRUCTUEUX",$E1488="ANNULE"),$A1488&amp;"|"&amp;(COUNTIFS($A$2:$A1488,$A1488,$E$2:$E1488,"INFRUCTUEUX")+COUNTIFS($A$2:$A1488,$A1488,$E$2:$E1488,"ANNULE")),""))</f>
        <v/>
      </c>
    </row>
    <row r="1489" spans="1:17" x14ac:dyDescent="0.25">
      <c r="A1489" t="str">
        <f>IF(ISBLANK('ENGAGEMENTS 2026'!C1490),"",IF('ENGAGEMENTS 2026'!C1490="DTSI","DCT",'ENGAGEMENTS 2026'!C1490))</f>
        <v/>
      </c>
      <c r="B1489" t="str">
        <f>IF(ISBLANK('ENGAGEMENTS 2026'!C1490),"",'ENGAGEMENTS 2026'!D1490)</f>
        <v/>
      </c>
      <c r="C1489" t="str">
        <f>IF(ISBLANK('ENGAGEMENTS 2026'!C1490),"",'ENGAGEMENTS 2026'!E1490)</f>
        <v/>
      </c>
      <c r="D1489" t="str">
        <f>IF(ISBLANK('ENGAGEMENTS 2026'!C1490),"",'ENGAGEMENTS 2026'!G1490)</f>
        <v/>
      </c>
      <c r="E1489" t="str">
        <f>IF(ISBLANK('ENGAGEMENTS 2026'!C1490),"",'ENGAGEMENTS 2026'!I1490)</f>
        <v/>
      </c>
      <c r="F1489" t="str">
        <f>IF(ISBLANK('ENGAGEMENTS 2026'!C1490),"",'ENGAGEMENTS 2026'!J1490)</f>
        <v/>
      </c>
      <c r="G1489" t="str">
        <f>IF(ISBLANK('ENGAGEMENTS 2026'!C1490),"",'ENGAGEMENTS 2026'!M1490)</f>
        <v/>
      </c>
      <c r="H1489" t="str">
        <f>IF(ISBLANK('ENGAGEMENTS 2026'!C1490),"",'ENGAGEMENTS 2026'!AF1490)</f>
        <v/>
      </c>
      <c r="I1489" t="str">
        <f>IF(ISBLANK('ENGAGEMENTS 2026'!C1490),"",'ENGAGEMENTS 2026'!H1490)</f>
        <v/>
      </c>
      <c r="J1489" s="72" t="str">
        <f>IF(ISBLANK('ENGAGEMENTS 2026'!C1490),"",IF(AND(OR($E1489="INFRUCTUEUX",$E1489="ANNULE"),$C1489="AOO-M"),'ENGAGEMENTS 2026'!P1490,IF($H1489="EN COURS DE PREENGAGEMENT",'ENGAGEMENTS 2026'!O1490,IF($H1489="PREENGAGE",IF($E1489="ATTRIBUE",'ENGAGEMENTS 2026'!AE1490,'ENGAGEMENTS 2026'!O1490),'ENGAGEMENTS 2026'!AE1490))))</f>
        <v/>
      </c>
      <c r="K1489" s="97" t="str">
        <f>IF(ISBLANK('ENGAGEMENTS 2026'!W1490),"",'ENGAGEMENTS 2026'!W1490)</f>
        <v/>
      </c>
      <c r="L1489" s="73" t="str">
        <f t="shared" ca="1" si="46"/>
        <v/>
      </c>
      <c r="M1489" t="str">
        <f t="shared" si="47"/>
        <v/>
      </c>
      <c r="N1489" t="str">
        <f>IF(ISBLANK('ENGAGEMENTS 2026'!C1490),"",'ENGAGEMENTS 2026'!L1490)</f>
        <v/>
      </c>
      <c r="O1489" t="str">
        <f>IF(ISBLANK('ENGAGEMENTS 2026'!C1490),"",'ENGAGEMENTS 2026'!M1490)</f>
        <v/>
      </c>
      <c r="P1489" t="str">
        <f>IF(ISBLANK('ENGAGEMENTS 2026'!C1490),"",'ENGAGEMENTS 2026'!K1490)</f>
        <v/>
      </c>
      <c r="Q1489" t="str">
        <f>IF($A1489="","",IF(OR($E1489="INFRUCTUEUX",$E1489="ANNULE"),$A1489&amp;"|"&amp;(COUNTIFS($A$2:$A1489,$A1489,$E$2:$E1489,"INFRUCTUEUX")+COUNTIFS($A$2:$A1489,$A1489,$E$2:$E1489,"ANNULE")),""))</f>
        <v/>
      </c>
    </row>
    <row r="1490" spans="1:17" x14ac:dyDescent="0.25">
      <c r="A1490" t="str">
        <f>IF(ISBLANK('ENGAGEMENTS 2026'!C1491),"",IF('ENGAGEMENTS 2026'!C1491="DTSI","DCT",'ENGAGEMENTS 2026'!C1491))</f>
        <v/>
      </c>
      <c r="B1490" t="str">
        <f>IF(ISBLANK('ENGAGEMENTS 2026'!C1491),"",'ENGAGEMENTS 2026'!D1491)</f>
        <v/>
      </c>
      <c r="C1490" t="str">
        <f>IF(ISBLANK('ENGAGEMENTS 2026'!C1491),"",'ENGAGEMENTS 2026'!E1491)</f>
        <v/>
      </c>
      <c r="D1490" t="str">
        <f>IF(ISBLANK('ENGAGEMENTS 2026'!C1491),"",'ENGAGEMENTS 2026'!G1491)</f>
        <v/>
      </c>
      <c r="E1490" t="str">
        <f>IF(ISBLANK('ENGAGEMENTS 2026'!C1491),"",'ENGAGEMENTS 2026'!I1491)</f>
        <v/>
      </c>
      <c r="F1490" t="str">
        <f>IF(ISBLANK('ENGAGEMENTS 2026'!C1491),"",'ENGAGEMENTS 2026'!J1491)</f>
        <v/>
      </c>
      <c r="G1490" t="str">
        <f>IF(ISBLANK('ENGAGEMENTS 2026'!C1491),"",'ENGAGEMENTS 2026'!M1491)</f>
        <v/>
      </c>
      <c r="H1490" t="str">
        <f>IF(ISBLANK('ENGAGEMENTS 2026'!C1491),"",'ENGAGEMENTS 2026'!AF1491)</f>
        <v/>
      </c>
      <c r="I1490" t="str">
        <f>IF(ISBLANK('ENGAGEMENTS 2026'!C1491),"",'ENGAGEMENTS 2026'!H1491)</f>
        <v/>
      </c>
      <c r="J1490" s="72" t="str">
        <f>IF(ISBLANK('ENGAGEMENTS 2026'!C1491),"",IF(AND(OR($E1490="INFRUCTUEUX",$E1490="ANNULE"),$C1490="AOO-M"),'ENGAGEMENTS 2026'!P1491,IF($H1490="EN COURS DE PREENGAGEMENT",'ENGAGEMENTS 2026'!O1491,IF($H1490="PREENGAGE",IF($E1490="ATTRIBUE",'ENGAGEMENTS 2026'!AE1491,'ENGAGEMENTS 2026'!O1491),'ENGAGEMENTS 2026'!AE1491))))</f>
        <v/>
      </c>
      <c r="K1490" s="97" t="str">
        <f>IF(ISBLANK('ENGAGEMENTS 2026'!W1491),"",'ENGAGEMENTS 2026'!W1491)</f>
        <v/>
      </c>
      <c r="L1490" s="73" t="str">
        <f t="shared" ca="1" si="46"/>
        <v/>
      </c>
      <c r="M1490" t="str">
        <f t="shared" si="47"/>
        <v/>
      </c>
      <c r="N1490" t="str">
        <f>IF(ISBLANK('ENGAGEMENTS 2026'!C1491),"",'ENGAGEMENTS 2026'!L1491)</f>
        <v/>
      </c>
      <c r="O1490" t="str">
        <f>IF(ISBLANK('ENGAGEMENTS 2026'!C1491),"",'ENGAGEMENTS 2026'!M1491)</f>
        <v/>
      </c>
      <c r="P1490" t="str">
        <f>IF(ISBLANK('ENGAGEMENTS 2026'!C1491),"",'ENGAGEMENTS 2026'!K1491)</f>
        <v/>
      </c>
      <c r="Q1490" t="str">
        <f>IF($A1490="","",IF(OR($E1490="INFRUCTUEUX",$E1490="ANNULE"),$A1490&amp;"|"&amp;(COUNTIFS($A$2:$A1490,$A1490,$E$2:$E1490,"INFRUCTUEUX")+COUNTIFS($A$2:$A1490,$A1490,$E$2:$E1490,"ANNULE")),""))</f>
        <v/>
      </c>
    </row>
    <row r="1491" spans="1:17" x14ac:dyDescent="0.25">
      <c r="A1491" t="str">
        <f>IF(ISBLANK('ENGAGEMENTS 2026'!C1492),"",IF('ENGAGEMENTS 2026'!C1492="DTSI","DCT",'ENGAGEMENTS 2026'!C1492))</f>
        <v/>
      </c>
      <c r="B1491" t="str">
        <f>IF(ISBLANK('ENGAGEMENTS 2026'!C1492),"",'ENGAGEMENTS 2026'!D1492)</f>
        <v/>
      </c>
      <c r="C1491" t="str">
        <f>IF(ISBLANK('ENGAGEMENTS 2026'!C1492),"",'ENGAGEMENTS 2026'!E1492)</f>
        <v/>
      </c>
      <c r="D1491" t="str">
        <f>IF(ISBLANK('ENGAGEMENTS 2026'!C1492),"",'ENGAGEMENTS 2026'!G1492)</f>
        <v/>
      </c>
      <c r="E1491" t="str">
        <f>IF(ISBLANK('ENGAGEMENTS 2026'!C1492),"",'ENGAGEMENTS 2026'!I1492)</f>
        <v/>
      </c>
      <c r="F1491" t="str">
        <f>IF(ISBLANK('ENGAGEMENTS 2026'!C1492),"",'ENGAGEMENTS 2026'!J1492)</f>
        <v/>
      </c>
      <c r="G1491" t="str">
        <f>IF(ISBLANK('ENGAGEMENTS 2026'!C1492),"",'ENGAGEMENTS 2026'!M1492)</f>
        <v/>
      </c>
      <c r="H1491" t="str">
        <f>IF(ISBLANK('ENGAGEMENTS 2026'!C1492),"",'ENGAGEMENTS 2026'!AF1492)</f>
        <v/>
      </c>
      <c r="I1491" t="str">
        <f>IF(ISBLANK('ENGAGEMENTS 2026'!C1492),"",'ENGAGEMENTS 2026'!H1492)</f>
        <v/>
      </c>
      <c r="J1491" s="72" t="str">
        <f>IF(ISBLANK('ENGAGEMENTS 2026'!C1492),"",IF(AND(OR($E1491="INFRUCTUEUX",$E1491="ANNULE"),$C1491="AOO-M"),'ENGAGEMENTS 2026'!P1492,IF($H1491="EN COURS DE PREENGAGEMENT",'ENGAGEMENTS 2026'!O1492,IF($H1491="PREENGAGE",IF($E1491="ATTRIBUE",'ENGAGEMENTS 2026'!AE1492,'ENGAGEMENTS 2026'!O1492),'ENGAGEMENTS 2026'!AE1492))))</f>
        <v/>
      </c>
      <c r="K1491" s="97" t="str">
        <f>IF(ISBLANK('ENGAGEMENTS 2026'!W1492),"",'ENGAGEMENTS 2026'!W1492)</f>
        <v/>
      </c>
      <c r="L1491" s="73" t="str">
        <f t="shared" ca="1" si="46"/>
        <v/>
      </c>
      <c r="M1491" t="str">
        <f t="shared" si="47"/>
        <v/>
      </c>
      <c r="N1491" t="str">
        <f>IF(ISBLANK('ENGAGEMENTS 2026'!C1492),"",'ENGAGEMENTS 2026'!L1492)</f>
        <v/>
      </c>
      <c r="O1491" t="str">
        <f>IF(ISBLANK('ENGAGEMENTS 2026'!C1492),"",'ENGAGEMENTS 2026'!M1492)</f>
        <v/>
      </c>
      <c r="P1491" t="str">
        <f>IF(ISBLANK('ENGAGEMENTS 2026'!C1492),"",'ENGAGEMENTS 2026'!K1492)</f>
        <v/>
      </c>
      <c r="Q1491" t="str">
        <f>IF($A1491="","",IF(OR($E1491="INFRUCTUEUX",$E1491="ANNULE"),$A1491&amp;"|"&amp;(COUNTIFS($A$2:$A1491,$A1491,$E$2:$E1491,"INFRUCTUEUX")+COUNTIFS($A$2:$A1491,$A1491,$E$2:$E1491,"ANNULE")),""))</f>
        <v/>
      </c>
    </row>
    <row r="1492" spans="1:17" x14ac:dyDescent="0.25">
      <c r="A1492" t="str">
        <f>IF(ISBLANK('ENGAGEMENTS 2026'!C1493),"",IF('ENGAGEMENTS 2026'!C1493="DTSI","DCT",'ENGAGEMENTS 2026'!C1493))</f>
        <v/>
      </c>
      <c r="B1492" t="str">
        <f>IF(ISBLANK('ENGAGEMENTS 2026'!C1493),"",'ENGAGEMENTS 2026'!D1493)</f>
        <v/>
      </c>
      <c r="C1492" t="str">
        <f>IF(ISBLANK('ENGAGEMENTS 2026'!C1493),"",'ENGAGEMENTS 2026'!E1493)</f>
        <v/>
      </c>
      <c r="D1492" t="str">
        <f>IF(ISBLANK('ENGAGEMENTS 2026'!C1493),"",'ENGAGEMENTS 2026'!G1493)</f>
        <v/>
      </c>
      <c r="E1492" t="str">
        <f>IF(ISBLANK('ENGAGEMENTS 2026'!C1493),"",'ENGAGEMENTS 2026'!I1493)</f>
        <v/>
      </c>
      <c r="F1492" t="str">
        <f>IF(ISBLANK('ENGAGEMENTS 2026'!C1493),"",'ENGAGEMENTS 2026'!J1493)</f>
        <v/>
      </c>
      <c r="G1492" t="str">
        <f>IF(ISBLANK('ENGAGEMENTS 2026'!C1493),"",'ENGAGEMENTS 2026'!M1493)</f>
        <v/>
      </c>
      <c r="H1492" t="str">
        <f>IF(ISBLANK('ENGAGEMENTS 2026'!C1493),"",'ENGAGEMENTS 2026'!AF1493)</f>
        <v/>
      </c>
      <c r="I1492" t="str">
        <f>IF(ISBLANK('ENGAGEMENTS 2026'!C1493),"",'ENGAGEMENTS 2026'!H1493)</f>
        <v/>
      </c>
      <c r="J1492" s="72" t="str">
        <f>IF(ISBLANK('ENGAGEMENTS 2026'!C1493),"",IF(AND(OR($E1492="INFRUCTUEUX",$E1492="ANNULE"),$C1492="AOO-M"),'ENGAGEMENTS 2026'!P1493,IF($H1492="EN COURS DE PREENGAGEMENT",'ENGAGEMENTS 2026'!O1493,IF($H1492="PREENGAGE",IF($E1492="ATTRIBUE",'ENGAGEMENTS 2026'!AE1493,'ENGAGEMENTS 2026'!O1493),'ENGAGEMENTS 2026'!AE1493))))</f>
        <v/>
      </c>
      <c r="K1492" s="97" t="str">
        <f>IF(ISBLANK('ENGAGEMENTS 2026'!W1493),"",'ENGAGEMENTS 2026'!W1493)</f>
        <v/>
      </c>
      <c r="L1492" s="73" t="str">
        <f t="shared" ca="1" si="46"/>
        <v/>
      </c>
      <c r="M1492" t="str">
        <f t="shared" si="47"/>
        <v/>
      </c>
      <c r="N1492" t="str">
        <f>IF(ISBLANK('ENGAGEMENTS 2026'!C1493),"",'ENGAGEMENTS 2026'!L1493)</f>
        <v/>
      </c>
      <c r="O1492" t="str">
        <f>IF(ISBLANK('ENGAGEMENTS 2026'!C1493),"",'ENGAGEMENTS 2026'!M1493)</f>
        <v/>
      </c>
      <c r="P1492" t="str">
        <f>IF(ISBLANK('ENGAGEMENTS 2026'!C1493),"",'ENGAGEMENTS 2026'!K1493)</f>
        <v/>
      </c>
      <c r="Q1492" t="str">
        <f>IF($A1492="","",IF(OR($E1492="INFRUCTUEUX",$E1492="ANNULE"),$A1492&amp;"|"&amp;(COUNTIFS($A$2:$A1492,$A1492,$E$2:$E1492,"INFRUCTUEUX")+COUNTIFS($A$2:$A1492,$A1492,$E$2:$E1492,"ANNULE")),""))</f>
        <v/>
      </c>
    </row>
    <row r="1493" spans="1:17" x14ac:dyDescent="0.25">
      <c r="A1493" t="str">
        <f>IF(ISBLANK('ENGAGEMENTS 2026'!C1494),"",IF('ENGAGEMENTS 2026'!C1494="DTSI","DCT",'ENGAGEMENTS 2026'!C1494))</f>
        <v/>
      </c>
      <c r="B1493" t="str">
        <f>IF(ISBLANK('ENGAGEMENTS 2026'!C1494),"",'ENGAGEMENTS 2026'!D1494)</f>
        <v/>
      </c>
      <c r="C1493" t="str">
        <f>IF(ISBLANK('ENGAGEMENTS 2026'!C1494),"",'ENGAGEMENTS 2026'!E1494)</f>
        <v/>
      </c>
      <c r="D1493" t="str">
        <f>IF(ISBLANK('ENGAGEMENTS 2026'!C1494),"",'ENGAGEMENTS 2026'!G1494)</f>
        <v/>
      </c>
      <c r="E1493" t="str">
        <f>IF(ISBLANK('ENGAGEMENTS 2026'!C1494),"",'ENGAGEMENTS 2026'!I1494)</f>
        <v/>
      </c>
      <c r="F1493" t="str">
        <f>IF(ISBLANK('ENGAGEMENTS 2026'!C1494),"",'ENGAGEMENTS 2026'!J1494)</f>
        <v/>
      </c>
      <c r="G1493" t="str">
        <f>IF(ISBLANK('ENGAGEMENTS 2026'!C1494),"",'ENGAGEMENTS 2026'!M1494)</f>
        <v/>
      </c>
      <c r="H1493" t="str">
        <f>IF(ISBLANK('ENGAGEMENTS 2026'!C1494),"",'ENGAGEMENTS 2026'!AF1494)</f>
        <v/>
      </c>
      <c r="I1493" t="str">
        <f>IF(ISBLANK('ENGAGEMENTS 2026'!C1494),"",'ENGAGEMENTS 2026'!H1494)</f>
        <v/>
      </c>
      <c r="J1493" s="72" t="str">
        <f>IF(ISBLANK('ENGAGEMENTS 2026'!C1494),"",IF(AND(OR($E1493="INFRUCTUEUX",$E1493="ANNULE"),$C1493="AOO-M"),'ENGAGEMENTS 2026'!P1494,IF($H1493="EN COURS DE PREENGAGEMENT",'ENGAGEMENTS 2026'!O1494,IF($H1493="PREENGAGE",IF($E1493="ATTRIBUE",'ENGAGEMENTS 2026'!AE1494,'ENGAGEMENTS 2026'!O1494),'ENGAGEMENTS 2026'!AE1494))))</f>
        <v/>
      </c>
      <c r="K1493" s="97" t="str">
        <f>IF(ISBLANK('ENGAGEMENTS 2026'!W1494),"",'ENGAGEMENTS 2026'!W1494)</f>
        <v/>
      </c>
      <c r="L1493" s="73" t="str">
        <f t="shared" ca="1" si="46"/>
        <v/>
      </c>
      <c r="M1493" t="str">
        <f t="shared" si="47"/>
        <v/>
      </c>
      <c r="N1493" t="str">
        <f>IF(ISBLANK('ENGAGEMENTS 2026'!C1494),"",'ENGAGEMENTS 2026'!L1494)</f>
        <v/>
      </c>
      <c r="O1493" t="str">
        <f>IF(ISBLANK('ENGAGEMENTS 2026'!C1494),"",'ENGAGEMENTS 2026'!M1494)</f>
        <v/>
      </c>
      <c r="P1493" t="str">
        <f>IF(ISBLANK('ENGAGEMENTS 2026'!C1494),"",'ENGAGEMENTS 2026'!K1494)</f>
        <v/>
      </c>
      <c r="Q1493" t="str">
        <f>IF($A1493="","",IF(OR($E1493="INFRUCTUEUX",$E1493="ANNULE"),$A1493&amp;"|"&amp;(COUNTIFS($A$2:$A1493,$A1493,$E$2:$E1493,"INFRUCTUEUX")+COUNTIFS($A$2:$A1493,$A1493,$E$2:$E1493,"ANNULE")),""))</f>
        <v/>
      </c>
    </row>
    <row r="1494" spans="1:17" x14ac:dyDescent="0.25">
      <c r="A1494" t="str">
        <f>IF(ISBLANK('ENGAGEMENTS 2026'!C1495),"",IF('ENGAGEMENTS 2026'!C1495="DTSI","DCT",'ENGAGEMENTS 2026'!C1495))</f>
        <v/>
      </c>
      <c r="B1494" t="str">
        <f>IF(ISBLANK('ENGAGEMENTS 2026'!C1495),"",'ENGAGEMENTS 2026'!D1495)</f>
        <v/>
      </c>
      <c r="C1494" t="str">
        <f>IF(ISBLANK('ENGAGEMENTS 2026'!C1495),"",'ENGAGEMENTS 2026'!E1495)</f>
        <v/>
      </c>
      <c r="D1494" t="str">
        <f>IF(ISBLANK('ENGAGEMENTS 2026'!C1495),"",'ENGAGEMENTS 2026'!G1495)</f>
        <v/>
      </c>
      <c r="E1494" t="str">
        <f>IF(ISBLANK('ENGAGEMENTS 2026'!C1495),"",'ENGAGEMENTS 2026'!I1495)</f>
        <v/>
      </c>
      <c r="F1494" t="str">
        <f>IF(ISBLANK('ENGAGEMENTS 2026'!C1495),"",'ENGAGEMENTS 2026'!J1495)</f>
        <v/>
      </c>
      <c r="G1494" t="str">
        <f>IF(ISBLANK('ENGAGEMENTS 2026'!C1495),"",'ENGAGEMENTS 2026'!M1495)</f>
        <v/>
      </c>
      <c r="H1494" t="str">
        <f>IF(ISBLANK('ENGAGEMENTS 2026'!C1495),"",'ENGAGEMENTS 2026'!AF1495)</f>
        <v/>
      </c>
      <c r="I1494" t="str">
        <f>IF(ISBLANK('ENGAGEMENTS 2026'!C1495),"",'ENGAGEMENTS 2026'!H1495)</f>
        <v/>
      </c>
      <c r="J1494" s="72" t="str">
        <f>IF(ISBLANK('ENGAGEMENTS 2026'!C1495),"",IF(AND(OR($E1494="INFRUCTUEUX",$E1494="ANNULE"),$C1494="AOO-M"),'ENGAGEMENTS 2026'!P1495,IF($H1494="EN COURS DE PREENGAGEMENT",'ENGAGEMENTS 2026'!O1495,IF($H1494="PREENGAGE",IF($E1494="ATTRIBUE",'ENGAGEMENTS 2026'!AE1495,'ENGAGEMENTS 2026'!O1495),'ENGAGEMENTS 2026'!AE1495))))</f>
        <v/>
      </c>
      <c r="K1494" s="97" t="str">
        <f>IF(ISBLANK('ENGAGEMENTS 2026'!W1495),"",'ENGAGEMENTS 2026'!W1495)</f>
        <v/>
      </c>
      <c r="L1494" s="73" t="str">
        <f t="shared" ca="1" si="46"/>
        <v/>
      </c>
      <c r="M1494" t="str">
        <f t="shared" si="47"/>
        <v/>
      </c>
      <c r="N1494" t="str">
        <f>IF(ISBLANK('ENGAGEMENTS 2026'!C1495),"",'ENGAGEMENTS 2026'!L1495)</f>
        <v/>
      </c>
      <c r="O1494" t="str">
        <f>IF(ISBLANK('ENGAGEMENTS 2026'!C1495),"",'ENGAGEMENTS 2026'!M1495)</f>
        <v/>
      </c>
      <c r="P1494" t="str">
        <f>IF(ISBLANK('ENGAGEMENTS 2026'!C1495),"",'ENGAGEMENTS 2026'!K1495)</f>
        <v/>
      </c>
      <c r="Q1494" t="str">
        <f>IF($A1494="","",IF(OR($E1494="INFRUCTUEUX",$E1494="ANNULE"),$A1494&amp;"|"&amp;(COUNTIFS($A$2:$A1494,$A1494,$E$2:$E1494,"INFRUCTUEUX")+COUNTIFS($A$2:$A1494,$A1494,$E$2:$E1494,"ANNULE")),""))</f>
        <v/>
      </c>
    </row>
    <row r="1495" spans="1:17" x14ac:dyDescent="0.25">
      <c r="A1495" t="str">
        <f>IF(ISBLANK('ENGAGEMENTS 2026'!C1496),"",IF('ENGAGEMENTS 2026'!C1496="DTSI","DCT",'ENGAGEMENTS 2026'!C1496))</f>
        <v/>
      </c>
      <c r="B1495" t="str">
        <f>IF(ISBLANK('ENGAGEMENTS 2026'!C1496),"",'ENGAGEMENTS 2026'!D1496)</f>
        <v/>
      </c>
      <c r="C1495" t="str">
        <f>IF(ISBLANK('ENGAGEMENTS 2026'!C1496),"",'ENGAGEMENTS 2026'!E1496)</f>
        <v/>
      </c>
      <c r="D1495" t="str">
        <f>IF(ISBLANK('ENGAGEMENTS 2026'!C1496),"",'ENGAGEMENTS 2026'!G1496)</f>
        <v/>
      </c>
      <c r="E1495" t="str">
        <f>IF(ISBLANK('ENGAGEMENTS 2026'!C1496),"",'ENGAGEMENTS 2026'!I1496)</f>
        <v/>
      </c>
      <c r="F1495" t="str">
        <f>IF(ISBLANK('ENGAGEMENTS 2026'!C1496),"",'ENGAGEMENTS 2026'!J1496)</f>
        <v/>
      </c>
      <c r="G1495" t="str">
        <f>IF(ISBLANK('ENGAGEMENTS 2026'!C1496),"",'ENGAGEMENTS 2026'!M1496)</f>
        <v/>
      </c>
      <c r="H1495" t="str">
        <f>IF(ISBLANK('ENGAGEMENTS 2026'!C1496),"",'ENGAGEMENTS 2026'!AF1496)</f>
        <v/>
      </c>
      <c r="I1495" t="str">
        <f>IF(ISBLANK('ENGAGEMENTS 2026'!C1496),"",'ENGAGEMENTS 2026'!H1496)</f>
        <v/>
      </c>
      <c r="J1495" s="72" t="str">
        <f>IF(ISBLANK('ENGAGEMENTS 2026'!C1496),"",IF(AND(OR($E1495="INFRUCTUEUX",$E1495="ANNULE"),$C1495="AOO-M"),'ENGAGEMENTS 2026'!P1496,IF($H1495="EN COURS DE PREENGAGEMENT",'ENGAGEMENTS 2026'!O1496,IF($H1495="PREENGAGE",IF($E1495="ATTRIBUE",'ENGAGEMENTS 2026'!AE1496,'ENGAGEMENTS 2026'!O1496),'ENGAGEMENTS 2026'!AE1496))))</f>
        <v/>
      </c>
      <c r="K1495" s="97" t="str">
        <f>IF(ISBLANK('ENGAGEMENTS 2026'!W1496),"",'ENGAGEMENTS 2026'!W1496)</f>
        <v/>
      </c>
      <c r="L1495" s="73" t="str">
        <f t="shared" ca="1" si="46"/>
        <v/>
      </c>
      <c r="M1495" t="str">
        <f t="shared" si="47"/>
        <v/>
      </c>
      <c r="N1495" t="str">
        <f>IF(ISBLANK('ENGAGEMENTS 2026'!C1496),"",'ENGAGEMENTS 2026'!L1496)</f>
        <v/>
      </c>
      <c r="O1495" t="str">
        <f>IF(ISBLANK('ENGAGEMENTS 2026'!C1496),"",'ENGAGEMENTS 2026'!M1496)</f>
        <v/>
      </c>
      <c r="P1495" t="str">
        <f>IF(ISBLANK('ENGAGEMENTS 2026'!C1496),"",'ENGAGEMENTS 2026'!K1496)</f>
        <v/>
      </c>
      <c r="Q1495" t="str">
        <f>IF($A1495="","",IF(OR($E1495="INFRUCTUEUX",$E1495="ANNULE"),$A1495&amp;"|"&amp;(COUNTIFS($A$2:$A1495,$A1495,$E$2:$E1495,"INFRUCTUEUX")+COUNTIFS($A$2:$A1495,$A1495,$E$2:$E1495,"ANNULE")),""))</f>
        <v/>
      </c>
    </row>
    <row r="1496" spans="1:17" x14ac:dyDescent="0.25">
      <c r="A1496" t="str">
        <f>IF(ISBLANK('ENGAGEMENTS 2026'!C1497),"",IF('ENGAGEMENTS 2026'!C1497="DTSI","DCT",'ENGAGEMENTS 2026'!C1497))</f>
        <v/>
      </c>
      <c r="B1496" t="str">
        <f>IF(ISBLANK('ENGAGEMENTS 2026'!C1497),"",'ENGAGEMENTS 2026'!D1497)</f>
        <v/>
      </c>
      <c r="C1496" t="str">
        <f>IF(ISBLANK('ENGAGEMENTS 2026'!C1497),"",'ENGAGEMENTS 2026'!E1497)</f>
        <v/>
      </c>
      <c r="D1496" t="str">
        <f>IF(ISBLANK('ENGAGEMENTS 2026'!C1497),"",'ENGAGEMENTS 2026'!G1497)</f>
        <v/>
      </c>
      <c r="E1496" t="str">
        <f>IF(ISBLANK('ENGAGEMENTS 2026'!C1497),"",'ENGAGEMENTS 2026'!I1497)</f>
        <v/>
      </c>
      <c r="F1496" t="str">
        <f>IF(ISBLANK('ENGAGEMENTS 2026'!C1497),"",'ENGAGEMENTS 2026'!J1497)</f>
        <v/>
      </c>
      <c r="G1496" t="str">
        <f>IF(ISBLANK('ENGAGEMENTS 2026'!C1497),"",'ENGAGEMENTS 2026'!M1497)</f>
        <v/>
      </c>
      <c r="H1496" t="str">
        <f>IF(ISBLANK('ENGAGEMENTS 2026'!C1497),"",'ENGAGEMENTS 2026'!AF1497)</f>
        <v/>
      </c>
      <c r="I1496" t="str">
        <f>IF(ISBLANK('ENGAGEMENTS 2026'!C1497),"",'ENGAGEMENTS 2026'!H1497)</f>
        <v/>
      </c>
      <c r="J1496" s="72" t="str">
        <f>IF(ISBLANK('ENGAGEMENTS 2026'!C1497),"",IF(AND(OR($E1496="INFRUCTUEUX",$E1496="ANNULE"),$C1496="AOO-M"),'ENGAGEMENTS 2026'!P1497,IF($H1496="EN COURS DE PREENGAGEMENT",'ENGAGEMENTS 2026'!O1497,IF($H1496="PREENGAGE",IF($E1496="ATTRIBUE",'ENGAGEMENTS 2026'!AE1497,'ENGAGEMENTS 2026'!O1497),'ENGAGEMENTS 2026'!AE1497))))</f>
        <v/>
      </c>
      <c r="K1496" s="97" t="str">
        <f>IF(ISBLANK('ENGAGEMENTS 2026'!W1497),"",'ENGAGEMENTS 2026'!W1497)</f>
        <v/>
      </c>
      <c r="L1496" s="73" t="str">
        <f t="shared" ca="1" si="46"/>
        <v/>
      </c>
      <c r="M1496" t="str">
        <f t="shared" si="47"/>
        <v/>
      </c>
      <c r="N1496" t="str">
        <f>IF(ISBLANK('ENGAGEMENTS 2026'!C1497),"",'ENGAGEMENTS 2026'!L1497)</f>
        <v/>
      </c>
      <c r="O1496" t="str">
        <f>IF(ISBLANK('ENGAGEMENTS 2026'!C1497),"",'ENGAGEMENTS 2026'!M1497)</f>
        <v/>
      </c>
      <c r="P1496" t="str">
        <f>IF(ISBLANK('ENGAGEMENTS 2026'!C1497),"",'ENGAGEMENTS 2026'!K1497)</f>
        <v/>
      </c>
      <c r="Q1496" t="str">
        <f>IF($A1496="","",IF(OR($E1496="INFRUCTUEUX",$E1496="ANNULE"),$A1496&amp;"|"&amp;(COUNTIFS($A$2:$A1496,$A1496,$E$2:$E1496,"INFRUCTUEUX")+COUNTIFS($A$2:$A1496,$A1496,$E$2:$E1496,"ANNULE")),""))</f>
        <v/>
      </c>
    </row>
    <row r="1497" spans="1:17" x14ac:dyDescent="0.25">
      <c r="A1497" t="str">
        <f>IF(ISBLANK('ENGAGEMENTS 2026'!C1498),"",IF('ENGAGEMENTS 2026'!C1498="DTSI","DCT",'ENGAGEMENTS 2026'!C1498))</f>
        <v/>
      </c>
      <c r="B1497" t="str">
        <f>IF(ISBLANK('ENGAGEMENTS 2026'!C1498),"",'ENGAGEMENTS 2026'!D1498)</f>
        <v/>
      </c>
      <c r="C1497" t="str">
        <f>IF(ISBLANK('ENGAGEMENTS 2026'!C1498),"",'ENGAGEMENTS 2026'!E1498)</f>
        <v/>
      </c>
      <c r="D1497" t="str">
        <f>IF(ISBLANK('ENGAGEMENTS 2026'!C1498),"",'ENGAGEMENTS 2026'!G1498)</f>
        <v/>
      </c>
      <c r="E1497" t="str">
        <f>IF(ISBLANK('ENGAGEMENTS 2026'!C1498),"",'ENGAGEMENTS 2026'!I1498)</f>
        <v/>
      </c>
      <c r="F1497" t="str">
        <f>IF(ISBLANK('ENGAGEMENTS 2026'!C1498),"",'ENGAGEMENTS 2026'!J1498)</f>
        <v/>
      </c>
      <c r="G1497" t="str">
        <f>IF(ISBLANK('ENGAGEMENTS 2026'!C1498),"",'ENGAGEMENTS 2026'!M1498)</f>
        <v/>
      </c>
      <c r="H1497" t="str">
        <f>IF(ISBLANK('ENGAGEMENTS 2026'!C1498),"",'ENGAGEMENTS 2026'!AF1498)</f>
        <v/>
      </c>
      <c r="I1497" t="str">
        <f>IF(ISBLANK('ENGAGEMENTS 2026'!C1498),"",'ENGAGEMENTS 2026'!H1498)</f>
        <v/>
      </c>
      <c r="J1497" s="72" t="str">
        <f>IF(ISBLANK('ENGAGEMENTS 2026'!C1498),"",IF(AND(OR($E1497="INFRUCTUEUX",$E1497="ANNULE"),$C1497="AOO-M"),'ENGAGEMENTS 2026'!P1498,IF($H1497="EN COURS DE PREENGAGEMENT",'ENGAGEMENTS 2026'!O1498,IF($H1497="PREENGAGE",IF($E1497="ATTRIBUE",'ENGAGEMENTS 2026'!AE1498,'ENGAGEMENTS 2026'!O1498),'ENGAGEMENTS 2026'!AE1498))))</f>
        <v/>
      </c>
      <c r="K1497" s="97" t="str">
        <f>IF(ISBLANK('ENGAGEMENTS 2026'!W1498),"",'ENGAGEMENTS 2026'!W1498)</f>
        <v/>
      </c>
      <c r="L1497" s="73" t="str">
        <f t="shared" ca="1" si="46"/>
        <v/>
      </c>
      <c r="M1497" t="str">
        <f t="shared" si="47"/>
        <v/>
      </c>
      <c r="N1497" t="str">
        <f>IF(ISBLANK('ENGAGEMENTS 2026'!C1498),"",'ENGAGEMENTS 2026'!L1498)</f>
        <v/>
      </c>
      <c r="O1497" t="str">
        <f>IF(ISBLANK('ENGAGEMENTS 2026'!C1498),"",'ENGAGEMENTS 2026'!M1498)</f>
        <v/>
      </c>
      <c r="P1497" t="str">
        <f>IF(ISBLANK('ENGAGEMENTS 2026'!C1498),"",'ENGAGEMENTS 2026'!K1498)</f>
        <v/>
      </c>
      <c r="Q1497" t="str">
        <f>IF($A1497="","",IF(OR($E1497="INFRUCTUEUX",$E1497="ANNULE"),$A1497&amp;"|"&amp;(COUNTIFS($A$2:$A1497,$A1497,$E$2:$E1497,"INFRUCTUEUX")+COUNTIFS($A$2:$A1497,$A1497,$E$2:$E1497,"ANNULE")),""))</f>
        <v/>
      </c>
    </row>
    <row r="1498" spans="1:17" x14ac:dyDescent="0.25">
      <c r="A1498" t="str">
        <f>IF(ISBLANK('ENGAGEMENTS 2026'!C1499),"",IF('ENGAGEMENTS 2026'!C1499="DTSI","DCT",'ENGAGEMENTS 2026'!C1499))</f>
        <v/>
      </c>
      <c r="B1498" t="str">
        <f>IF(ISBLANK('ENGAGEMENTS 2026'!C1499),"",'ENGAGEMENTS 2026'!D1499)</f>
        <v/>
      </c>
      <c r="C1498" t="str">
        <f>IF(ISBLANK('ENGAGEMENTS 2026'!C1499),"",'ENGAGEMENTS 2026'!E1499)</f>
        <v/>
      </c>
      <c r="D1498" t="str">
        <f>IF(ISBLANK('ENGAGEMENTS 2026'!C1499),"",'ENGAGEMENTS 2026'!G1499)</f>
        <v/>
      </c>
      <c r="E1498" t="str">
        <f>IF(ISBLANK('ENGAGEMENTS 2026'!C1499),"",'ENGAGEMENTS 2026'!I1499)</f>
        <v/>
      </c>
      <c r="F1498" t="str">
        <f>IF(ISBLANK('ENGAGEMENTS 2026'!C1499),"",'ENGAGEMENTS 2026'!J1499)</f>
        <v/>
      </c>
      <c r="G1498" t="str">
        <f>IF(ISBLANK('ENGAGEMENTS 2026'!C1499),"",'ENGAGEMENTS 2026'!M1499)</f>
        <v/>
      </c>
      <c r="H1498" t="str">
        <f>IF(ISBLANK('ENGAGEMENTS 2026'!C1499),"",'ENGAGEMENTS 2026'!AF1499)</f>
        <v/>
      </c>
      <c r="I1498" t="str">
        <f>IF(ISBLANK('ENGAGEMENTS 2026'!C1499),"",'ENGAGEMENTS 2026'!H1499)</f>
        <v/>
      </c>
      <c r="J1498" s="72" t="str">
        <f>IF(ISBLANK('ENGAGEMENTS 2026'!C1499),"",IF(AND(OR($E1498="INFRUCTUEUX",$E1498="ANNULE"),$C1498="AOO-M"),'ENGAGEMENTS 2026'!P1499,IF($H1498="EN COURS DE PREENGAGEMENT",'ENGAGEMENTS 2026'!O1499,IF($H1498="PREENGAGE",IF($E1498="ATTRIBUE",'ENGAGEMENTS 2026'!AE1499,'ENGAGEMENTS 2026'!O1499),'ENGAGEMENTS 2026'!AE1499))))</f>
        <v/>
      </c>
      <c r="K1498" s="97" t="str">
        <f>IF(ISBLANK('ENGAGEMENTS 2026'!W1499),"",'ENGAGEMENTS 2026'!W1499)</f>
        <v/>
      </c>
      <c r="L1498" s="73" t="str">
        <f t="shared" ca="1" si="46"/>
        <v/>
      </c>
      <c r="M1498" t="str">
        <f t="shared" si="47"/>
        <v/>
      </c>
      <c r="N1498" t="str">
        <f>IF(ISBLANK('ENGAGEMENTS 2026'!C1499),"",'ENGAGEMENTS 2026'!L1499)</f>
        <v/>
      </c>
      <c r="O1498" t="str">
        <f>IF(ISBLANK('ENGAGEMENTS 2026'!C1499),"",'ENGAGEMENTS 2026'!M1499)</f>
        <v/>
      </c>
      <c r="P1498" t="str">
        <f>IF(ISBLANK('ENGAGEMENTS 2026'!C1499),"",'ENGAGEMENTS 2026'!K1499)</f>
        <v/>
      </c>
      <c r="Q1498" t="str">
        <f>IF($A1498="","",IF(OR($E1498="INFRUCTUEUX",$E1498="ANNULE"),$A1498&amp;"|"&amp;(COUNTIFS($A$2:$A1498,$A1498,$E$2:$E1498,"INFRUCTUEUX")+COUNTIFS($A$2:$A1498,$A1498,$E$2:$E1498,"ANNULE")),""))</f>
        <v/>
      </c>
    </row>
    <row r="1499" spans="1:17" x14ac:dyDescent="0.25">
      <c r="A1499" t="str">
        <f>IF(ISBLANK('ENGAGEMENTS 2026'!C1500),"",IF('ENGAGEMENTS 2026'!C1500="DTSI","DCT",'ENGAGEMENTS 2026'!C1500))</f>
        <v/>
      </c>
      <c r="B1499" t="str">
        <f>IF(ISBLANK('ENGAGEMENTS 2026'!C1500),"",'ENGAGEMENTS 2026'!D1500)</f>
        <v/>
      </c>
      <c r="C1499" t="str">
        <f>IF(ISBLANK('ENGAGEMENTS 2026'!C1500),"",'ENGAGEMENTS 2026'!E1500)</f>
        <v/>
      </c>
      <c r="D1499" t="str">
        <f>IF(ISBLANK('ENGAGEMENTS 2026'!C1500),"",'ENGAGEMENTS 2026'!G1500)</f>
        <v/>
      </c>
      <c r="E1499" t="str">
        <f>IF(ISBLANK('ENGAGEMENTS 2026'!C1500),"",'ENGAGEMENTS 2026'!I1500)</f>
        <v/>
      </c>
      <c r="F1499" t="str">
        <f>IF(ISBLANK('ENGAGEMENTS 2026'!C1500),"",'ENGAGEMENTS 2026'!J1500)</f>
        <v/>
      </c>
      <c r="G1499" t="str">
        <f>IF(ISBLANK('ENGAGEMENTS 2026'!C1500),"",'ENGAGEMENTS 2026'!M1500)</f>
        <v/>
      </c>
      <c r="H1499" t="str">
        <f>IF(ISBLANK('ENGAGEMENTS 2026'!C1500),"",'ENGAGEMENTS 2026'!AF1500)</f>
        <v/>
      </c>
      <c r="I1499" t="str">
        <f>IF(ISBLANK('ENGAGEMENTS 2026'!C1500),"",'ENGAGEMENTS 2026'!H1500)</f>
        <v/>
      </c>
      <c r="J1499" s="72" t="str">
        <f>IF(ISBLANK('ENGAGEMENTS 2026'!C1500),"",IF(AND(OR($E1499="INFRUCTUEUX",$E1499="ANNULE"),$C1499="AOO-M"),'ENGAGEMENTS 2026'!P1500,IF($H1499="EN COURS DE PREENGAGEMENT",'ENGAGEMENTS 2026'!O1500,IF($H1499="PREENGAGE",IF($E1499="ATTRIBUE",'ENGAGEMENTS 2026'!AE1500,'ENGAGEMENTS 2026'!O1500),'ENGAGEMENTS 2026'!AE1500))))</f>
        <v/>
      </c>
      <c r="K1499" s="97" t="str">
        <f>IF(ISBLANK('ENGAGEMENTS 2026'!W1500),"",'ENGAGEMENTS 2026'!W1500)</f>
        <v/>
      </c>
      <c r="L1499" s="73" t="str">
        <f t="shared" ca="1" si="46"/>
        <v/>
      </c>
      <c r="M1499" t="str">
        <f t="shared" si="47"/>
        <v/>
      </c>
      <c r="N1499" t="str">
        <f>IF(ISBLANK('ENGAGEMENTS 2026'!C1500),"",'ENGAGEMENTS 2026'!L1500)</f>
        <v/>
      </c>
      <c r="O1499" t="str">
        <f>IF(ISBLANK('ENGAGEMENTS 2026'!C1500),"",'ENGAGEMENTS 2026'!M1500)</f>
        <v/>
      </c>
      <c r="P1499" t="str">
        <f>IF(ISBLANK('ENGAGEMENTS 2026'!C1500),"",'ENGAGEMENTS 2026'!K1500)</f>
        <v/>
      </c>
      <c r="Q1499" t="str">
        <f>IF($A1499="","",IF(OR($E1499="INFRUCTUEUX",$E1499="ANNULE"),$A1499&amp;"|"&amp;(COUNTIFS($A$2:$A1499,$A1499,$E$2:$E1499,"INFRUCTUEUX")+COUNTIFS($A$2:$A1499,$A1499,$E$2:$E1499,"ANNULE")),""))</f>
        <v/>
      </c>
    </row>
    <row r="1500" spans="1:17" x14ac:dyDescent="0.25">
      <c r="A1500" t="str">
        <f>IF(ISBLANK('ENGAGEMENTS 2026'!C1501),"",IF('ENGAGEMENTS 2026'!C1501="DTSI","DCT",'ENGAGEMENTS 2026'!C1501))</f>
        <v/>
      </c>
      <c r="B1500" t="str">
        <f>IF(ISBLANK('ENGAGEMENTS 2026'!C1501),"",'ENGAGEMENTS 2026'!D1501)</f>
        <v/>
      </c>
      <c r="C1500" t="str">
        <f>IF(ISBLANK('ENGAGEMENTS 2026'!C1501),"",'ENGAGEMENTS 2026'!E1501)</f>
        <v/>
      </c>
      <c r="D1500" t="str">
        <f>IF(ISBLANK('ENGAGEMENTS 2026'!C1501),"",'ENGAGEMENTS 2026'!G1501)</f>
        <v/>
      </c>
      <c r="E1500" t="str">
        <f>IF(ISBLANK('ENGAGEMENTS 2026'!C1501),"",'ENGAGEMENTS 2026'!I1501)</f>
        <v/>
      </c>
      <c r="F1500" t="str">
        <f>IF(ISBLANK('ENGAGEMENTS 2026'!C1501),"",'ENGAGEMENTS 2026'!J1501)</f>
        <v/>
      </c>
      <c r="G1500" t="str">
        <f>IF(ISBLANK('ENGAGEMENTS 2026'!C1501),"",'ENGAGEMENTS 2026'!M1501)</f>
        <v/>
      </c>
      <c r="H1500" t="str">
        <f>IF(ISBLANK('ENGAGEMENTS 2026'!C1501),"",'ENGAGEMENTS 2026'!AF1501)</f>
        <v/>
      </c>
      <c r="I1500" t="str">
        <f>IF(ISBLANK('ENGAGEMENTS 2026'!C1501),"",'ENGAGEMENTS 2026'!H1501)</f>
        <v/>
      </c>
      <c r="J1500" s="72" t="str">
        <f>IF(ISBLANK('ENGAGEMENTS 2026'!C1501),"",IF(AND(OR($E1500="INFRUCTUEUX",$E1500="ANNULE"),$C1500="AOO-M"),'ENGAGEMENTS 2026'!P1501,IF($H1500="EN COURS DE PREENGAGEMENT",'ENGAGEMENTS 2026'!O1501,IF($H1500="PREENGAGE",IF($E1500="ATTRIBUE",'ENGAGEMENTS 2026'!AE1501,'ENGAGEMENTS 2026'!O1501),'ENGAGEMENTS 2026'!AE1501))))</f>
        <v/>
      </c>
      <c r="K1500" s="97" t="str">
        <f>IF(ISBLANK('ENGAGEMENTS 2026'!W1501),"",'ENGAGEMENTS 2026'!W1501)</f>
        <v/>
      </c>
      <c r="L1500" s="73" t="str">
        <f t="shared" ca="1" si="46"/>
        <v/>
      </c>
      <c r="M1500" t="str">
        <f t="shared" si="47"/>
        <v/>
      </c>
      <c r="N1500" t="str">
        <f>IF(ISBLANK('ENGAGEMENTS 2026'!C1501),"",'ENGAGEMENTS 2026'!L1501)</f>
        <v/>
      </c>
      <c r="O1500" t="str">
        <f>IF(ISBLANK('ENGAGEMENTS 2026'!C1501),"",'ENGAGEMENTS 2026'!M1501)</f>
        <v/>
      </c>
      <c r="P1500" t="str">
        <f>IF(ISBLANK('ENGAGEMENTS 2026'!C1501),"",'ENGAGEMENTS 2026'!K1501)</f>
        <v/>
      </c>
      <c r="Q1500" t="str">
        <f>IF($A1500="","",IF(OR($E1500="INFRUCTUEUX",$E1500="ANNULE"),$A1500&amp;"|"&amp;(COUNTIFS($A$2:$A1500,$A1500,$E$2:$E1500,"INFRUCTUEUX")+COUNTIFS($A$2:$A1500,$A1500,$E$2:$E1500,"ANNULE")),""))</f>
        <v/>
      </c>
    </row>
    <row r="1501" spans="1:17" x14ac:dyDescent="0.25">
      <c r="A1501" t="str">
        <f>IF(ISBLANK('ENGAGEMENTS 2026'!C1502),"",IF('ENGAGEMENTS 2026'!C1502="DTSI","DCT",'ENGAGEMENTS 2026'!C1502))</f>
        <v/>
      </c>
      <c r="B1501" t="str">
        <f>IF(ISBLANK('ENGAGEMENTS 2026'!C1502),"",'ENGAGEMENTS 2026'!D1502)</f>
        <v/>
      </c>
      <c r="C1501" t="str">
        <f>IF(ISBLANK('ENGAGEMENTS 2026'!C1502),"",'ENGAGEMENTS 2026'!E1502)</f>
        <v/>
      </c>
      <c r="D1501" t="str">
        <f>IF(ISBLANK('ENGAGEMENTS 2026'!C1502),"",'ENGAGEMENTS 2026'!G1502)</f>
        <v/>
      </c>
      <c r="E1501" t="str">
        <f>IF(ISBLANK('ENGAGEMENTS 2026'!C1502),"",'ENGAGEMENTS 2026'!I1502)</f>
        <v/>
      </c>
      <c r="F1501" t="str">
        <f>IF(ISBLANK('ENGAGEMENTS 2026'!C1502),"",'ENGAGEMENTS 2026'!J1502)</f>
        <v/>
      </c>
      <c r="G1501" t="str">
        <f>IF(ISBLANK('ENGAGEMENTS 2026'!C1502),"",'ENGAGEMENTS 2026'!M1502)</f>
        <v/>
      </c>
      <c r="H1501" t="str">
        <f>IF(ISBLANK('ENGAGEMENTS 2026'!C1502),"",'ENGAGEMENTS 2026'!AF1502)</f>
        <v/>
      </c>
      <c r="I1501" t="str">
        <f>IF(ISBLANK('ENGAGEMENTS 2026'!C1502),"",'ENGAGEMENTS 2026'!H1502)</f>
        <v/>
      </c>
      <c r="J1501" s="72" t="str">
        <f>IF(ISBLANK('ENGAGEMENTS 2026'!C1502),"",IF(AND(OR($E1501="INFRUCTUEUX",$E1501="ANNULE"),$C1501="AOO-M"),'ENGAGEMENTS 2026'!P1502,IF($H1501="EN COURS DE PREENGAGEMENT",'ENGAGEMENTS 2026'!O1502,IF($H1501="PREENGAGE",IF($E1501="ATTRIBUE",'ENGAGEMENTS 2026'!AE1502,'ENGAGEMENTS 2026'!O1502),'ENGAGEMENTS 2026'!AE1502))))</f>
        <v/>
      </c>
      <c r="K1501" s="97" t="str">
        <f>IF(ISBLANK('ENGAGEMENTS 2026'!W1502),"",'ENGAGEMENTS 2026'!W1502)</f>
        <v/>
      </c>
      <c r="L1501" s="73" t="str">
        <f t="shared" ca="1" si="46"/>
        <v/>
      </c>
      <c r="M1501" t="str">
        <f t="shared" si="47"/>
        <v/>
      </c>
      <c r="N1501" t="str">
        <f>IF(ISBLANK('ENGAGEMENTS 2026'!C1502),"",'ENGAGEMENTS 2026'!L1502)</f>
        <v/>
      </c>
      <c r="O1501" t="str">
        <f>IF(ISBLANK('ENGAGEMENTS 2026'!C1502),"",'ENGAGEMENTS 2026'!M1502)</f>
        <v/>
      </c>
      <c r="P1501" t="str">
        <f>IF(ISBLANK('ENGAGEMENTS 2026'!C1502),"",'ENGAGEMENTS 2026'!K1502)</f>
        <v/>
      </c>
      <c r="Q1501" t="str">
        <f>IF($A1501="","",IF(OR($E1501="INFRUCTUEUX",$E1501="ANNULE"),$A1501&amp;"|"&amp;(COUNTIFS($A$2:$A1501,$A1501,$E$2:$E1501,"INFRUCTUEUX")+COUNTIFS($A$2:$A1501,$A1501,$E$2:$E1501,"ANNULE")),""))</f>
        <v/>
      </c>
    </row>
    <row r="1502" spans="1:17" x14ac:dyDescent="0.25">
      <c r="A1502" t="str">
        <f>IF(ISBLANK('ENGAGEMENTS 2026'!C1503),"",IF('ENGAGEMENTS 2026'!C1503="DTSI","DCT",'ENGAGEMENTS 2026'!C1503))</f>
        <v/>
      </c>
      <c r="B1502" t="str">
        <f>IF(ISBLANK('ENGAGEMENTS 2026'!C1503),"",'ENGAGEMENTS 2026'!D1503)</f>
        <v/>
      </c>
      <c r="C1502" t="str">
        <f>IF(ISBLANK('ENGAGEMENTS 2026'!C1503),"",'ENGAGEMENTS 2026'!E1503)</f>
        <v/>
      </c>
      <c r="D1502" t="str">
        <f>IF(ISBLANK('ENGAGEMENTS 2026'!C1503),"",'ENGAGEMENTS 2026'!G1503)</f>
        <v/>
      </c>
      <c r="E1502" t="str">
        <f>IF(ISBLANK('ENGAGEMENTS 2026'!C1503),"",'ENGAGEMENTS 2026'!I1503)</f>
        <v/>
      </c>
      <c r="F1502" t="str">
        <f>IF(ISBLANK('ENGAGEMENTS 2026'!C1503),"",'ENGAGEMENTS 2026'!J1503)</f>
        <v/>
      </c>
      <c r="G1502" t="str">
        <f>IF(ISBLANK('ENGAGEMENTS 2026'!C1503),"",'ENGAGEMENTS 2026'!M1503)</f>
        <v/>
      </c>
      <c r="H1502" t="str">
        <f>IF(ISBLANK('ENGAGEMENTS 2026'!C1503),"",'ENGAGEMENTS 2026'!AF1503)</f>
        <v/>
      </c>
      <c r="I1502" t="str">
        <f>IF(ISBLANK('ENGAGEMENTS 2026'!C1503),"",'ENGAGEMENTS 2026'!H1503)</f>
        <v/>
      </c>
      <c r="J1502" s="72" t="str">
        <f>IF(ISBLANK('ENGAGEMENTS 2026'!C1503),"",IF(AND(OR($E1502="INFRUCTUEUX",$E1502="ANNULE"),$C1502="AOO-M"),'ENGAGEMENTS 2026'!P1503,IF($H1502="EN COURS DE PREENGAGEMENT",'ENGAGEMENTS 2026'!O1503,IF($H1502="PREENGAGE",IF($E1502="ATTRIBUE",'ENGAGEMENTS 2026'!AE1503,'ENGAGEMENTS 2026'!O1503),'ENGAGEMENTS 2026'!AE1503))))</f>
        <v/>
      </c>
      <c r="K1502" s="97" t="str">
        <f>IF(ISBLANK('ENGAGEMENTS 2026'!W1503),"",'ENGAGEMENTS 2026'!W1503)</f>
        <v/>
      </c>
      <c r="L1502" s="73" t="str">
        <f t="shared" ca="1" si="46"/>
        <v/>
      </c>
      <c r="M1502" t="str">
        <f t="shared" si="47"/>
        <v/>
      </c>
      <c r="N1502" t="str">
        <f>IF(ISBLANK('ENGAGEMENTS 2026'!C1503),"",'ENGAGEMENTS 2026'!L1503)</f>
        <v/>
      </c>
      <c r="O1502" t="str">
        <f>IF(ISBLANK('ENGAGEMENTS 2026'!C1503),"",'ENGAGEMENTS 2026'!M1503)</f>
        <v/>
      </c>
      <c r="P1502" t="str">
        <f>IF(ISBLANK('ENGAGEMENTS 2026'!C1503),"",'ENGAGEMENTS 2026'!K1503)</f>
        <v/>
      </c>
      <c r="Q1502" t="str">
        <f>IF($A1502="","",IF(OR($E1502="INFRUCTUEUX",$E1502="ANNULE"),$A1502&amp;"|"&amp;(COUNTIFS($A$2:$A1502,$A1502,$E$2:$E1502,"INFRUCTUEUX")+COUNTIFS($A$2:$A1502,$A1502,$E$2:$E1502,"ANNULE")),""))</f>
        <v/>
      </c>
    </row>
    <row r="1503" spans="1:17" x14ac:dyDescent="0.25">
      <c r="A1503" t="str">
        <f>IF(ISBLANK('ENGAGEMENTS 2026'!C1504),"",IF('ENGAGEMENTS 2026'!C1504="DTSI","DCT",'ENGAGEMENTS 2026'!C1504))</f>
        <v/>
      </c>
      <c r="B1503" t="str">
        <f>IF(ISBLANK('ENGAGEMENTS 2026'!C1504),"",'ENGAGEMENTS 2026'!D1504)</f>
        <v/>
      </c>
      <c r="C1503" t="str">
        <f>IF(ISBLANK('ENGAGEMENTS 2026'!C1504),"",'ENGAGEMENTS 2026'!E1504)</f>
        <v/>
      </c>
      <c r="D1503" t="str">
        <f>IF(ISBLANK('ENGAGEMENTS 2026'!C1504),"",'ENGAGEMENTS 2026'!G1504)</f>
        <v/>
      </c>
      <c r="E1503" t="str">
        <f>IF(ISBLANK('ENGAGEMENTS 2026'!C1504),"",'ENGAGEMENTS 2026'!I1504)</f>
        <v/>
      </c>
      <c r="F1503" t="str">
        <f>IF(ISBLANK('ENGAGEMENTS 2026'!C1504),"",'ENGAGEMENTS 2026'!J1504)</f>
        <v/>
      </c>
      <c r="G1503" t="str">
        <f>IF(ISBLANK('ENGAGEMENTS 2026'!C1504),"",'ENGAGEMENTS 2026'!M1504)</f>
        <v/>
      </c>
      <c r="H1503" t="str">
        <f>IF(ISBLANK('ENGAGEMENTS 2026'!C1504),"",'ENGAGEMENTS 2026'!AF1504)</f>
        <v/>
      </c>
      <c r="I1503" t="str">
        <f>IF(ISBLANK('ENGAGEMENTS 2026'!C1504),"",'ENGAGEMENTS 2026'!H1504)</f>
        <v/>
      </c>
      <c r="J1503" s="72" t="str">
        <f>IF(ISBLANK('ENGAGEMENTS 2026'!C1504),"",IF(AND(OR($E1503="INFRUCTUEUX",$E1503="ANNULE"),$C1503="AOO-M"),'ENGAGEMENTS 2026'!P1504,IF($H1503="EN COURS DE PREENGAGEMENT",'ENGAGEMENTS 2026'!O1504,IF($H1503="PREENGAGE",IF($E1503="ATTRIBUE",'ENGAGEMENTS 2026'!AE1504,'ENGAGEMENTS 2026'!O1504),'ENGAGEMENTS 2026'!AE1504))))</f>
        <v/>
      </c>
      <c r="K1503" s="97" t="str">
        <f>IF(ISBLANK('ENGAGEMENTS 2026'!W1504),"",'ENGAGEMENTS 2026'!W1504)</f>
        <v/>
      </c>
      <c r="L1503" s="73" t="str">
        <f t="shared" ca="1" si="46"/>
        <v/>
      </c>
      <c r="M1503" t="str">
        <f t="shared" si="47"/>
        <v/>
      </c>
      <c r="N1503" t="str">
        <f>IF(ISBLANK('ENGAGEMENTS 2026'!C1504),"",'ENGAGEMENTS 2026'!L1504)</f>
        <v/>
      </c>
      <c r="O1503" t="str">
        <f>IF(ISBLANK('ENGAGEMENTS 2026'!C1504),"",'ENGAGEMENTS 2026'!M1504)</f>
        <v/>
      </c>
      <c r="P1503" t="str">
        <f>IF(ISBLANK('ENGAGEMENTS 2026'!C1504),"",'ENGAGEMENTS 2026'!K1504)</f>
        <v/>
      </c>
      <c r="Q1503" t="str">
        <f>IF($A1503="","",IF(OR($E1503="INFRUCTUEUX",$E1503="ANNULE"),$A1503&amp;"|"&amp;(COUNTIFS($A$2:$A1503,$A1503,$E$2:$E1503,"INFRUCTUEUX")+COUNTIFS($A$2:$A1503,$A1503,$E$2:$E1503,"ANNULE")),""))</f>
        <v/>
      </c>
    </row>
    <row r="1504" spans="1:17" x14ac:dyDescent="0.25">
      <c r="A1504" t="str">
        <f>IF(ISBLANK('ENGAGEMENTS 2026'!C1505),"",IF('ENGAGEMENTS 2026'!C1505="DTSI","DCT",'ENGAGEMENTS 2026'!C1505))</f>
        <v/>
      </c>
      <c r="B1504" t="str">
        <f>IF(ISBLANK('ENGAGEMENTS 2026'!C1505),"",'ENGAGEMENTS 2026'!D1505)</f>
        <v/>
      </c>
      <c r="C1504" t="str">
        <f>IF(ISBLANK('ENGAGEMENTS 2026'!C1505),"",'ENGAGEMENTS 2026'!E1505)</f>
        <v/>
      </c>
      <c r="D1504" t="str">
        <f>IF(ISBLANK('ENGAGEMENTS 2026'!C1505),"",'ENGAGEMENTS 2026'!G1505)</f>
        <v/>
      </c>
      <c r="E1504" t="str">
        <f>IF(ISBLANK('ENGAGEMENTS 2026'!C1505),"",'ENGAGEMENTS 2026'!I1505)</f>
        <v/>
      </c>
      <c r="F1504" t="str">
        <f>IF(ISBLANK('ENGAGEMENTS 2026'!C1505),"",'ENGAGEMENTS 2026'!J1505)</f>
        <v/>
      </c>
      <c r="G1504" t="str">
        <f>IF(ISBLANK('ENGAGEMENTS 2026'!C1505),"",'ENGAGEMENTS 2026'!M1505)</f>
        <v/>
      </c>
      <c r="H1504" t="str">
        <f>IF(ISBLANK('ENGAGEMENTS 2026'!C1505),"",'ENGAGEMENTS 2026'!AF1505)</f>
        <v/>
      </c>
      <c r="I1504" t="str">
        <f>IF(ISBLANK('ENGAGEMENTS 2026'!C1505),"",'ENGAGEMENTS 2026'!H1505)</f>
        <v/>
      </c>
      <c r="J1504" s="72" t="str">
        <f>IF(ISBLANK('ENGAGEMENTS 2026'!C1505),"",IF(AND(OR($E1504="INFRUCTUEUX",$E1504="ANNULE"),$C1504="AOO-M"),'ENGAGEMENTS 2026'!P1505,IF($H1504="EN COURS DE PREENGAGEMENT",'ENGAGEMENTS 2026'!O1505,IF($H1504="PREENGAGE",IF($E1504="ATTRIBUE",'ENGAGEMENTS 2026'!AE1505,'ENGAGEMENTS 2026'!O1505),'ENGAGEMENTS 2026'!AE1505))))</f>
        <v/>
      </c>
      <c r="K1504" s="97" t="str">
        <f>IF(ISBLANK('ENGAGEMENTS 2026'!W1505),"",'ENGAGEMENTS 2026'!W1505)</f>
        <v/>
      </c>
      <c r="L1504" s="73" t="str">
        <f t="shared" ca="1" si="46"/>
        <v/>
      </c>
      <c r="M1504" t="str">
        <f t="shared" si="47"/>
        <v/>
      </c>
      <c r="N1504" t="str">
        <f>IF(ISBLANK('ENGAGEMENTS 2026'!C1505),"",'ENGAGEMENTS 2026'!L1505)</f>
        <v/>
      </c>
      <c r="O1504" t="str">
        <f>IF(ISBLANK('ENGAGEMENTS 2026'!C1505),"",'ENGAGEMENTS 2026'!M1505)</f>
        <v/>
      </c>
      <c r="P1504" t="str">
        <f>IF(ISBLANK('ENGAGEMENTS 2026'!C1505),"",'ENGAGEMENTS 2026'!K1505)</f>
        <v/>
      </c>
      <c r="Q1504" t="str">
        <f>IF($A1504="","",IF(OR($E1504="INFRUCTUEUX",$E1504="ANNULE"),$A1504&amp;"|"&amp;(COUNTIFS($A$2:$A1504,$A1504,$E$2:$E1504,"INFRUCTUEUX")+COUNTIFS($A$2:$A1504,$A1504,$E$2:$E1504,"ANNULE")),""))</f>
        <v/>
      </c>
    </row>
    <row r="1505" spans="1:17" x14ac:dyDescent="0.25">
      <c r="A1505" t="str">
        <f>IF(ISBLANK('ENGAGEMENTS 2026'!C1506),"",IF('ENGAGEMENTS 2026'!C1506="DTSI","DCT",'ENGAGEMENTS 2026'!C1506))</f>
        <v/>
      </c>
      <c r="B1505" t="str">
        <f>IF(ISBLANK('ENGAGEMENTS 2026'!C1506),"",'ENGAGEMENTS 2026'!D1506)</f>
        <v/>
      </c>
      <c r="C1505" t="str">
        <f>IF(ISBLANK('ENGAGEMENTS 2026'!C1506),"",'ENGAGEMENTS 2026'!E1506)</f>
        <v/>
      </c>
      <c r="D1505" t="str">
        <f>IF(ISBLANK('ENGAGEMENTS 2026'!C1506),"",'ENGAGEMENTS 2026'!G1506)</f>
        <v/>
      </c>
      <c r="E1505" t="str">
        <f>IF(ISBLANK('ENGAGEMENTS 2026'!C1506),"",'ENGAGEMENTS 2026'!I1506)</f>
        <v/>
      </c>
      <c r="F1505" t="str">
        <f>IF(ISBLANK('ENGAGEMENTS 2026'!C1506),"",'ENGAGEMENTS 2026'!J1506)</f>
        <v/>
      </c>
      <c r="G1505" t="str">
        <f>IF(ISBLANK('ENGAGEMENTS 2026'!C1506),"",'ENGAGEMENTS 2026'!M1506)</f>
        <v/>
      </c>
      <c r="H1505" t="str">
        <f>IF(ISBLANK('ENGAGEMENTS 2026'!C1506),"",'ENGAGEMENTS 2026'!AF1506)</f>
        <v/>
      </c>
      <c r="I1505" t="str">
        <f>IF(ISBLANK('ENGAGEMENTS 2026'!C1506),"",'ENGAGEMENTS 2026'!H1506)</f>
        <v/>
      </c>
      <c r="J1505" s="72" t="str">
        <f>IF(ISBLANK('ENGAGEMENTS 2026'!C1506),"",IF(AND(OR($E1505="INFRUCTUEUX",$E1505="ANNULE"),$C1505="AOO-M"),'ENGAGEMENTS 2026'!P1506,IF($H1505="EN COURS DE PREENGAGEMENT",'ENGAGEMENTS 2026'!O1506,IF($H1505="PREENGAGE",IF($E1505="ATTRIBUE",'ENGAGEMENTS 2026'!AE1506,'ENGAGEMENTS 2026'!O1506),'ENGAGEMENTS 2026'!AE1506))))</f>
        <v/>
      </c>
      <c r="K1505" s="97" t="str">
        <f>IF(ISBLANK('ENGAGEMENTS 2026'!W1506),"",'ENGAGEMENTS 2026'!W1506)</f>
        <v/>
      </c>
      <c r="L1505" s="73" t="str">
        <f t="shared" ca="1" si="46"/>
        <v/>
      </c>
      <c r="M1505" t="str">
        <f t="shared" si="47"/>
        <v/>
      </c>
      <c r="N1505" t="str">
        <f>IF(ISBLANK('ENGAGEMENTS 2026'!C1506),"",'ENGAGEMENTS 2026'!L1506)</f>
        <v/>
      </c>
      <c r="O1505" t="str">
        <f>IF(ISBLANK('ENGAGEMENTS 2026'!C1506),"",'ENGAGEMENTS 2026'!M1506)</f>
        <v/>
      </c>
      <c r="P1505" t="str">
        <f>IF(ISBLANK('ENGAGEMENTS 2026'!C1506),"",'ENGAGEMENTS 2026'!K1506)</f>
        <v/>
      </c>
      <c r="Q1505" t="str">
        <f>IF($A1505="","",IF(OR($E1505="INFRUCTUEUX",$E1505="ANNULE"),$A1505&amp;"|"&amp;(COUNTIFS($A$2:$A1505,$A1505,$E$2:$E1505,"INFRUCTUEUX")+COUNTIFS($A$2:$A1505,$A1505,$E$2:$E1505,"ANNULE")),""))</f>
        <v/>
      </c>
    </row>
    <row r="1506" spans="1:17" x14ac:dyDescent="0.25">
      <c r="A1506" t="str">
        <f>IF(ISBLANK('ENGAGEMENTS 2026'!C1507),"",IF('ENGAGEMENTS 2026'!C1507="DTSI","DCT",'ENGAGEMENTS 2026'!C1507))</f>
        <v/>
      </c>
      <c r="B1506" t="str">
        <f>IF(ISBLANK('ENGAGEMENTS 2026'!C1507),"",'ENGAGEMENTS 2026'!D1507)</f>
        <v/>
      </c>
      <c r="C1506" t="str">
        <f>IF(ISBLANK('ENGAGEMENTS 2026'!C1507),"",'ENGAGEMENTS 2026'!E1507)</f>
        <v/>
      </c>
      <c r="D1506" t="str">
        <f>IF(ISBLANK('ENGAGEMENTS 2026'!C1507),"",'ENGAGEMENTS 2026'!G1507)</f>
        <v/>
      </c>
      <c r="E1506" t="str">
        <f>IF(ISBLANK('ENGAGEMENTS 2026'!C1507),"",'ENGAGEMENTS 2026'!I1507)</f>
        <v/>
      </c>
      <c r="F1506" t="str">
        <f>IF(ISBLANK('ENGAGEMENTS 2026'!C1507),"",'ENGAGEMENTS 2026'!J1507)</f>
        <v/>
      </c>
      <c r="G1506" t="str">
        <f>IF(ISBLANK('ENGAGEMENTS 2026'!C1507),"",'ENGAGEMENTS 2026'!M1507)</f>
        <v/>
      </c>
      <c r="H1506" t="str">
        <f>IF(ISBLANK('ENGAGEMENTS 2026'!C1507),"",'ENGAGEMENTS 2026'!AF1507)</f>
        <v/>
      </c>
      <c r="I1506" t="str">
        <f>IF(ISBLANK('ENGAGEMENTS 2026'!C1507),"",'ENGAGEMENTS 2026'!H1507)</f>
        <v/>
      </c>
      <c r="J1506" s="72" t="str">
        <f>IF(ISBLANK('ENGAGEMENTS 2026'!C1507),"",IF(AND(OR($E1506="INFRUCTUEUX",$E1506="ANNULE"),$C1506="AOO-M"),'ENGAGEMENTS 2026'!P1507,IF($H1506="EN COURS DE PREENGAGEMENT",'ENGAGEMENTS 2026'!O1507,IF($H1506="PREENGAGE",IF($E1506="ATTRIBUE",'ENGAGEMENTS 2026'!AE1507,'ENGAGEMENTS 2026'!O1507),'ENGAGEMENTS 2026'!AE1507))))</f>
        <v/>
      </c>
      <c r="K1506" s="97" t="str">
        <f>IF(ISBLANK('ENGAGEMENTS 2026'!W1507),"",'ENGAGEMENTS 2026'!W1507)</f>
        <v/>
      </c>
      <c r="L1506" s="73" t="str">
        <f t="shared" ca="1" si="46"/>
        <v/>
      </c>
      <c r="M1506" t="str">
        <f t="shared" si="47"/>
        <v/>
      </c>
      <c r="N1506" t="str">
        <f>IF(ISBLANK('ENGAGEMENTS 2026'!C1507),"",'ENGAGEMENTS 2026'!L1507)</f>
        <v/>
      </c>
      <c r="O1506" t="str">
        <f>IF(ISBLANK('ENGAGEMENTS 2026'!C1507),"",'ENGAGEMENTS 2026'!M1507)</f>
        <v/>
      </c>
      <c r="P1506" t="str">
        <f>IF(ISBLANK('ENGAGEMENTS 2026'!C1507),"",'ENGAGEMENTS 2026'!K1507)</f>
        <v/>
      </c>
      <c r="Q1506" t="str">
        <f>IF($A1506="","",IF(OR($E1506="INFRUCTUEUX",$E1506="ANNULE"),$A1506&amp;"|"&amp;(COUNTIFS($A$2:$A1506,$A1506,$E$2:$E1506,"INFRUCTUEUX")+COUNTIFS($A$2:$A1506,$A1506,$E$2:$E1506,"ANNULE")),""))</f>
        <v/>
      </c>
    </row>
    <row r="1507" spans="1:17" x14ac:dyDescent="0.25">
      <c r="A1507" t="str">
        <f>IF(ISBLANK('ENGAGEMENTS 2026'!C1508),"",IF('ENGAGEMENTS 2026'!C1508="DTSI","DCT",'ENGAGEMENTS 2026'!C1508))</f>
        <v/>
      </c>
      <c r="B1507" t="str">
        <f>IF(ISBLANK('ENGAGEMENTS 2026'!C1508),"",'ENGAGEMENTS 2026'!D1508)</f>
        <v/>
      </c>
      <c r="C1507" t="str">
        <f>IF(ISBLANK('ENGAGEMENTS 2026'!C1508),"",'ENGAGEMENTS 2026'!E1508)</f>
        <v/>
      </c>
      <c r="D1507" t="str">
        <f>IF(ISBLANK('ENGAGEMENTS 2026'!C1508),"",'ENGAGEMENTS 2026'!G1508)</f>
        <v/>
      </c>
      <c r="E1507" t="str">
        <f>IF(ISBLANK('ENGAGEMENTS 2026'!C1508),"",'ENGAGEMENTS 2026'!I1508)</f>
        <v/>
      </c>
      <c r="F1507" t="str">
        <f>IF(ISBLANK('ENGAGEMENTS 2026'!C1508),"",'ENGAGEMENTS 2026'!J1508)</f>
        <v/>
      </c>
      <c r="G1507" t="str">
        <f>IF(ISBLANK('ENGAGEMENTS 2026'!C1508),"",'ENGAGEMENTS 2026'!M1508)</f>
        <v/>
      </c>
      <c r="H1507" t="str">
        <f>IF(ISBLANK('ENGAGEMENTS 2026'!C1508),"",'ENGAGEMENTS 2026'!AF1508)</f>
        <v/>
      </c>
      <c r="I1507" t="str">
        <f>IF(ISBLANK('ENGAGEMENTS 2026'!C1508),"",'ENGAGEMENTS 2026'!H1508)</f>
        <v/>
      </c>
      <c r="J1507" s="72" t="str">
        <f>IF(ISBLANK('ENGAGEMENTS 2026'!C1508),"",IF(AND(OR($E1507="INFRUCTUEUX",$E1507="ANNULE"),$C1507="AOO-M"),'ENGAGEMENTS 2026'!P1508,IF($H1507="EN COURS DE PREENGAGEMENT",'ENGAGEMENTS 2026'!O1508,IF($H1507="PREENGAGE",IF($E1507="ATTRIBUE",'ENGAGEMENTS 2026'!AE1508,'ENGAGEMENTS 2026'!O1508),'ENGAGEMENTS 2026'!AE1508))))</f>
        <v/>
      </c>
      <c r="K1507" s="97" t="str">
        <f>IF(ISBLANK('ENGAGEMENTS 2026'!W1508),"",'ENGAGEMENTS 2026'!W1508)</f>
        <v/>
      </c>
      <c r="L1507" s="73" t="str">
        <f t="shared" ca="1" si="46"/>
        <v/>
      </c>
      <c r="M1507" t="str">
        <f t="shared" si="47"/>
        <v/>
      </c>
      <c r="N1507" t="str">
        <f>IF(ISBLANK('ENGAGEMENTS 2026'!C1508),"",'ENGAGEMENTS 2026'!L1508)</f>
        <v/>
      </c>
      <c r="O1507" t="str">
        <f>IF(ISBLANK('ENGAGEMENTS 2026'!C1508),"",'ENGAGEMENTS 2026'!M1508)</f>
        <v/>
      </c>
      <c r="P1507" t="str">
        <f>IF(ISBLANK('ENGAGEMENTS 2026'!C1508),"",'ENGAGEMENTS 2026'!K1508)</f>
        <v/>
      </c>
      <c r="Q1507" t="str">
        <f>IF($A1507="","",IF(OR($E1507="INFRUCTUEUX",$E1507="ANNULE"),$A1507&amp;"|"&amp;(COUNTIFS($A$2:$A1507,$A1507,$E$2:$E1507,"INFRUCTUEUX")+COUNTIFS($A$2:$A1507,$A1507,$E$2:$E1507,"ANNULE")),""))</f>
        <v/>
      </c>
    </row>
    <row r="1508" spans="1:17" x14ac:dyDescent="0.25">
      <c r="A1508" t="str">
        <f>IF(ISBLANK('ENGAGEMENTS 2026'!C1509),"",IF('ENGAGEMENTS 2026'!C1509="DTSI","DCT",'ENGAGEMENTS 2026'!C1509))</f>
        <v/>
      </c>
      <c r="B1508" t="str">
        <f>IF(ISBLANK('ENGAGEMENTS 2026'!C1509),"",'ENGAGEMENTS 2026'!D1509)</f>
        <v/>
      </c>
      <c r="C1508" t="str">
        <f>IF(ISBLANK('ENGAGEMENTS 2026'!C1509),"",'ENGAGEMENTS 2026'!E1509)</f>
        <v/>
      </c>
      <c r="D1508" t="str">
        <f>IF(ISBLANK('ENGAGEMENTS 2026'!C1509),"",'ENGAGEMENTS 2026'!G1509)</f>
        <v/>
      </c>
      <c r="E1508" t="str">
        <f>IF(ISBLANK('ENGAGEMENTS 2026'!C1509),"",'ENGAGEMENTS 2026'!I1509)</f>
        <v/>
      </c>
      <c r="F1508" t="str">
        <f>IF(ISBLANK('ENGAGEMENTS 2026'!C1509),"",'ENGAGEMENTS 2026'!J1509)</f>
        <v/>
      </c>
      <c r="G1508" t="str">
        <f>IF(ISBLANK('ENGAGEMENTS 2026'!C1509),"",'ENGAGEMENTS 2026'!M1509)</f>
        <v/>
      </c>
      <c r="H1508" t="str">
        <f>IF(ISBLANK('ENGAGEMENTS 2026'!C1509),"",'ENGAGEMENTS 2026'!AF1509)</f>
        <v/>
      </c>
      <c r="I1508" t="str">
        <f>IF(ISBLANK('ENGAGEMENTS 2026'!C1509),"",'ENGAGEMENTS 2026'!H1509)</f>
        <v/>
      </c>
      <c r="J1508" s="72" t="str">
        <f>IF(ISBLANK('ENGAGEMENTS 2026'!C1509),"",IF(AND(OR($E1508="INFRUCTUEUX",$E1508="ANNULE"),$C1508="AOO-M"),'ENGAGEMENTS 2026'!P1509,IF($H1508="EN COURS DE PREENGAGEMENT",'ENGAGEMENTS 2026'!O1509,IF($H1508="PREENGAGE",IF($E1508="ATTRIBUE",'ENGAGEMENTS 2026'!AE1509,'ENGAGEMENTS 2026'!O1509),'ENGAGEMENTS 2026'!AE1509))))</f>
        <v/>
      </c>
      <c r="K1508" s="97" t="str">
        <f>IF(ISBLANK('ENGAGEMENTS 2026'!W1509),"",'ENGAGEMENTS 2026'!W1509)</f>
        <v/>
      </c>
      <c r="L1508" s="73" t="str">
        <f t="shared" ca="1" si="46"/>
        <v/>
      </c>
      <c r="M1508" t="str">
        <f t="shared" si="47"/>
        <v/>
      </c>
      <c r="N1508" t="str">
        <f>IF(ISBLANK('ENGAGEMENTS 2026'!C1509),"",'ENGAGEMENTS 2026'!L1509)</f>
        <v/>
      </c>
      <c r="O1508" t="str">
        <f>IF(ISBLANK('ENGAGEMENTS 2026'!C1509),"",'ENGAGEMENTS 2026'!M1509)</f>
        <v/>
      </c>
      <c r="P1508" t="str">
        <f>IF(ISBLANK('ENGAGEMENTS 2026'!C1509),"",'ENGAGEMENTS 2026'!K1509)</f>
        <v/>
      </c>
      <c r="Q1508" t="str">
        <f>IF($A1508="","",IF(OR($E1508="INFRUCTUEUX",$E1508="ANNULE"),$A1508&amp;"|"&amp;(COUNTIFS($A$2:$A1508,$A1508,$E$2:$E1508,"INFRUCTUEUX")+COUNTIFS($A$2:$A1508,$A1508,$E$2:$E1508,"ANNULE")),""))</f>
        <v/>
      </c>
    </row>
    <row r="1509" spans="1:17" x14ac:dyDescent="0.25">
      <c r="A1509" t="str">
        <f>IF(ISBLANK('ENGAGEMENTS 2026'!C1510),"",IF('ENGAGEMENTS 2026'!C1510="DTSI","DCT",'ENGAGEMENTS 2026'!C1510))</f>
        <v/>
      </c>
      <c r="B1509" t="str">
        <f>IF(ISBLANK('ENGAGEMENTS 2026'!C1510),"",'ENGAGEMENTS 2026'!D1510)</f>
        <v/>
      </c>
      <c r="C1509" t="str">
        <f>IF(ISBLANK('ENGAGEMENTS 2026'!C1510),"",'ENGAGEMENTS 2026'!E1510)</f>
        <v/>
      </c>
      <c r="D1509" t="str">
        <f>IF(ISBLANK('ENGAGEMENTS 2026'!C1510),"",'ENGAGEMENTS 2026'!G1510)</f>
        <v/>
      </c>
      <c r="E1509" t="str">
        <f>IF(ISBLANK('ENGAGEMENTS 2026'!C1510),"",'ENGAGEMENTS 2026'!I1510)</f>
        <v/>
      </c>
      <c r="F1509" t="str">
        <f>IF(ISBLANK('ENGAGEMENTS 2026'!C1510),"",'ENGAGEMENTS 2026'!J1510)</f>
        <v/>
      </c>
      <c r="G1509" t="str">
        <f>IF(ISBLANK('ENGAGEMENTS 2026'!C1510),"",'ENGAGEMENTS 2026'!M1510)</f>
        <v/>
      </c>
      <c r="H1509" t="str">
        <f>IF(ISBLANK('ENGAGEMENTS 2026'!C1510),"",'ENGAGEMENTS 2026'!AF1510)</f>
        <v/>
      </c>
      <c r="I1509" t="str">
        <f>IF(ISBLANK('ENGAGEMENTS 2026'!C1510),"",'ENGAGEMENTS 2026'!H1510)</f>
        <v/>
      </c>
      <c r="J1509" s="72" t="str">
        <f>IF(ISBLANK('ENGAGEMENTS 2026'!C1510),"",IF(AND(OR($E1509="INFRUCTUEUX",$E1509="ANNULE"),$C1509="AOO-M"),'ENGAGEMENTS 2026'!P1510,IF($H1509="EN COURS DE PREENGAGEMENT",'ENGAGEMENTS 2026'!O1510,IF($H1509="PREENGAGE",IF($E1509="ATTRIBUE",'ENGAGEMENTS 2026'!AE1510,'ENGAGEMENTS 2026'!O1510),'ENGAGEMENTS 2026'!AE1510))))</f>
        <v/>
      </c>
      <c r="K1509" s="97" t="str">
        <f>IF(ISBLANK('ENGAGEMENTS 2026'!W1510),"",'ENGAGEMENTS 2026'!W1510)</f>
        <v/>
      </c>
      <c r="L1509" s="73" t="str">
        <f t="shared" ca="1" si="46"/>
        <v/>
      </c>
      <c r="M1509" t="str">
        <f t="shared" si="47"/>
        <v/>
      </c>
      <c r="N1509" t="str">
        <f>IF(ISBLANK('ENGAGEMENTS 2026'!C1510),"",'ENGAGEMENTS 2026'!L1510)</f>
        <v/>
      </c>
      <c r="O1509" t="str">
        <f>IF(ISBLANK('ENGAGEMENTS 2026'!C1510),"",'ENGAGEMENTS 2026'!M1510)</f>
        <v/>
      </c>
      <c r="P1509" t="str">
        <f>IF(ISBLANK('ENGAGEMENTS 2026'!C1510),"",'ENGAGEMENTS 2026'!K1510)</f>
        <v/>
      </c>
      <c r="Q1509" t="str">
        <f>IF($A1509="","",IF(OR($E1509="INFRUCTUEUX",$E1509="ANNULE"),$A1509&amp;"|"&amp;(COUNTIFS($A$2:$A1509,$A1509,$E$2:$E1509,"INFRUCTUEUX")+COUNTIFS($A$2:$A1509,$A1509,$E$2:$E1509,"ANNULE")),""))</f>
        <v/>
      </c>
    </row>
    <row r="1510" spans="1:17" x14ac:dyDescent="0.25">
      <c r="A1510" t="str">
        <f>IF(ISBLANK('ENGAGEMENTS 2026'!C1511),"",IF('ENGAGEMENTS 2026'!C1511="DTSI","DCT",'ENGAGEMENTS 2026'!C1511))</f>
        <v/>
      </c>
      <c r="B1510" t="str">
        <f>IF(ISBLANK('ENGAGEMENTS 2026'!C1511),"",'ENGAGEMENTS 2026'!D1511)</f>
        <v/>
      </c>
      <c r="C1510" t="str">
        <f>IF(ISBLANK('ENGAGEMENTS 2026'!C1511),"",'ENGAGEMENTS 2026'!E1511)</f>
        <v/>
      </c>
      <c r="D1510" t="str">
        <f>IF(ISBLANK('ENGAGEMENTS 2026'!C1511),"",'ENGAGEMENTS 2026'!G1511)</f>
        <v/>
      </c>
      <c r="E1510" t="str">
        <f>IF(ISBLANK('ENGAGEMENTS 2026'!C1511),"",'ENGAGEMENTS 2026'!I1511)</f>
        <v/>
      </c>
      <c r="F1510" t="str">
        <f>IF(ISBLANK('ENGAGEMENTS 2026'!C1511),"",'ENGAGEMENTS 2026'!J1511)</f>
        <v/>
      </c>
      <c r="G1510" t="str">
        <f>IF(ISBLANK('ENGAGEMENTS 2026'!C1511),"",'ENGAGEMENTS 2026'!M1511)</f>
        <v/>
      </c>
      <c r="H1510" t="str">
        <f>IF(ISBLANK('ENGAGEMENTS 2026'!C1511),"",'ENGAGEMENTS 2026'!AF1511)</f>
        <v/>
      </c>
      <c r="I1510" t="str">
        <f>IF(ISBLANK('ENGAGEMENTS 2026'!C1511),"",'ENGAGEMENTS 2026'!H1511)</f>
        <v/>
      </c>
      <c r="J1510" s="72" t="str">
        <f>IF(ISBLANK('ENGAGEMENTS 2026'!C1511),"",IF(AND(OR($E1510="INFRUCTUEUX",$E1510="ANNULE"),$C1510="AOO-M"),'ENGAGEMENTS 2026'!P1511,IF($H1510="EN COURS DE PREENGAGEMENT",'ENGAGEMENTS 2026'!O1511,IF($H1510="PREENGAGE",IF($E1510="ATTRIBUE",'ENGAGEMENTS 2026'!AE1511,'ENGAGEMENTS 2026'!O1511),'ENGAGEMENTS 2026'!AE1511))))</f>
        <v/>
      </c>
      <c r="K1510" s="97" t="str">
        <f>IF(ISBLANK('ENGAGEMENTS 2026'!W1511),"",'ENGAGEMENTS 2026'!W1511)</f>
        <v/>
      </c>
      <c r="L1510" s="73" t="str">
        <f t="shared" ca="1" si="46"/>
        <v/>
      </c>
      <c r="M1510" t="str">
        <f t="shared" si="47"/>
        <v/>
      </c>
      <c r="N1510" t="str">
        <f>IF(ISBLANK('ENGAGEMENTS 2026'!C1511),"",'ENGAGEMENTS 2026'!L1511)</f>
        <v/>
      </c>
      <c r="O1510" t="str">
        <f>IF(ISBLANK('ENGAGEMENTS 2026'!C1511),"",'ENGAGEMENTS 2026'!M1511)</f>
        <v/>
      </c>
      <c r="P1510" t="str">
        <f>IF(ISBLANK('ENGAGEMENTS 2026'!C1511),"",'ENGAGEMENTS 2026'!K1511)</f>
        <v/>
      </c>
      <c r="Q1510" t="str">
        <f>IF($A1510="","",IF(OR($E1510="INFRUCTUEUX",$E1510="ANNULE"),$A1510&amp;"|"&amp;(COUNTIFS($A$2:$A1510,$A1510,$E$2:$E1510,"INFRUCTUEUX")+COUNTIFS($A$2:$A1510,$A1510,$E$2:$E1510,"ANNULE")),""))</f>
        <v/>
      </c>
    </row>
    <row r="1511" spans="1:17" x14ac:dyDescent="0.25">
      <c r="A1511" t="str">
        <f>IF(ISBLANK('ENGAGEMENTS 2026'!C1512),"",IF('ENGAGEMENTS 2026'!C1512="DTSI","DCT",'ENGAGEMENTS 2026'!C1512))</f>
        <v/>
      </c>
      <c r="B1511" t="str">
        <f>IF(ISBLANK('ENGAGEMENTS 2026'!C1512),"",'ENGAGEMENTS 2026'!D1512)</f>
        <v/>
      </c>
      <c r="C1511" t="str">
        <f>IF(ISBLANK('ENGAGEMENTS 2026'!C1512),"",'ENGAGEMENTS 2026'!E1512)</f>
        <v/>
      </c>
      <c r="D1511" t="str">
        <f>IF(ISBLANK('ENGAGEMENTS 2026'!C1512),"",'ENGAGEMENTS 2026'!G1512)</f>
        <v/>
      </c>
      <c r="E1511" t="str">
        <f>IF(ISBLANK('ENGAGEMENTS 2026'!C1512),"",'ENGAGEMENTS 2026'!I1512)</f>
        <v/>
      </c>
      <c r="F1511" t="str">
        <f>IF(ISBLANK('ENGAGEMENTS 2026'!C1512),"",'ENGAGEMENTS 2026'!J1512)</f>
        <v/>
      </c>
      <c r="G1511" t="str">
        <f>IF(ISBLANK('ENGAGEMENTS 2026'!C1512),"",'ENGAGEMENTS 2026'!M1512)</f>
        <v/>
      </c>
      <c r="H1511" t="str">
        <f>IF(ISBLANK('ENGAGEMENTS 2026'!C1512),"",'ENGAGEMENTS 2026'!AF1512)</f>
        <v/>
      </c>
      <c r="I1511" t="str">
        <f>IF(ISBLANK('ENGAGEMENTS 2026'!C1512),"",'ENGAGEMENTS 2026'!H1512)</f>
        <v/>
      </c>
      <c r="J1511" s="72" t="str">
        <f>IF(ISBLANK('ENGAGEMENTS 2026'!C1512),"",IF(AND(OR($E1511="INFRUCTUEUX",$E1511="ANNULE"),$C1511="AOO-M"),'ENGAGEMENTS 2026'!P1512,IF($H1511="EN COURS DE PREENGAGEMENT",'ENGAGEMENTS 2026'!O1512,IF($H1511="PREENGAGE",IF($E1511="ATTRIBUE",'ENGAGEMENTS 2026'!AE1512,'ENGAGEMENTS 2026'!O1512),'ENGAGEMENTS 2026'!AE1512))))</f>
        <v/>
      </c>
      <c r="K1511" s="97" t="str">
        <f>IF(ISBLANK('ENGAGEMENTS 2026'!W1512),"",'ENGAGEMENTS 2026'!W1512)</f>
        <v/>
      </c>
      <c r="L1511" s="73" t="str">
        <f t="shared" ca="1" si="46"/>
        <v/>
      </c>
      <c r="M1511" t="str">
        <f t="shared" si="47"/>
        <v/>
      </c>
      <c r="N1511" t="str">
        <f>IF(ISBLANK('ENGAGEMENTS 2026'!C1512),"",'ENGAGEMENTS 2026'!L1512)</f>
        <v/>
      </c>
      <c r="O1511" t="str">
        <f>IF(ISBLANK('ENGAGEMENTS 2026'!C1512),"",'ENGAGEMENTS 2026'!M1512)</f>
        <v/>
      </c>
      <c r="P1511" t="str">
        <f>IF(ISBLANK('ENGAGEMENTS 2026'!C1512),"",'ENGAGEMENTS 2026'!K1512)</f>
        <v/>
      </c>
      <c r="Q1511" t="str">
        <f>IF($A1511="","",IF(OR($E1511="INFRUCTUEUX",$E1511="ANNULE"),$A1511&amp;"|"&amp;(COUNTIFS($A$2:$A1511,$A1511,$E$2:$E1511,"INFRUCTUEUX")+COUNTIFS($A$2:$A1511,$A1511,$E$2:$E1511,"ANNULE")),""))</f>
        <v/>
      </c>
    </row>
    <row r="1512" spans="1:17" x14ac:dyDescent="0.25">
      <c r="A1512" t="str">
        <f>IF(ISBLANK('ENGAGEMENTS 2026'!C1513),"",IF('ENGAGEMENTS 2026'!C1513="DTSI","DCT",'ENGAGEMENTS 2026'!C1513))</f>
        <v/>
      </c>
      <c r="B1512" t="str">
        <f>IF(ISBLANK('ENGAGEMENTS 2026'!C1513),"",'ENGAGEMENTS 2026'!D1513)</f>
        <v/>
      </c>
      <c r="C1512" t="str">
        <f>IF(ISBLANK('ENGAGEMENTS 2026'!C1513),"",'ENGAGEMENTS 2026'!E1513)</f>
        <v/>
      </c>
      <c r="D1512" t="str">
        <f>IF(ISBLANK('ENGAGEMENTS 2026'!C1513),"",'ENGAGEMENTS 2026'!G1513)</f>
        <v/>
      </c>
      <c r="E1512" t="str">
        <f>IF(ISBLANK('ENGAGEMENTS 2026'!C1513),"",'ENGAGEMENTS 2026'!I1513)</f>
        <v/>
      </c>
      <c r="F1512" t="str">
        <f>IF(ISBLANK('ENGAGEMENTS 2026'!C1513),"",'ENGAGEMENTS 2026'!J1513)</f>
        <v/>
      </c>
      <c r="G1512" t="str">
        <f>IF(ISBLANK('ENGAGEMENTS 2026'!C1513),"",'ENGAGEMENTS 2026'!M1513)</f>
        <v/>
      </c>
      <c r="H1512" t="str">
        <f>IF(ISBLANK('ENGAGEMENTS 2026'!C1513),"",'ENGAGEMENTS 2026'!AF1513)</f>
        <v/>
      </c>
      <c r="I1512" t="str">
        <f>IF(ISBLANK('ENGAGEMENTS 2026'!C1513),"",'ENGAGEMENTS 2026'!H1513)</f>
        <v/>
      </c>
      <c r="J1512" s="72" t="str">
        <f>IF(ISBLANK('ENGAGEMENTS 2026'!C1513),"",IF(AND(OR($E1512="INFRUCTUEUX",$E1512="ANNULE"),$C1512="AOO-M"),'ENGAGEMENTS 2026'!P1513,IF($H1512="EN COURS DE PREENGAGEMENT",'ENGAGEMENTS 2026'!O1513,IF($H1512="PREENGAGE",IF($E1512="ATTRIBUE",'ENGAGEMENTS 2026'!AE1513,'ENGAGEMENTS 2026'!O1513),'ENGAGEMENTS 2026'!AE1513))))</f>
        <v/>
      </c>
      <c r="K1512" s="97" t="str">
        <f>IF(ISBLANK('ENGAGEMENTS 2026'!W1513),"",'ENGAGEMENTS 2026'!W1513)</f>
        <v/>
      </c>
      <c r="L1512" s="73" t="str">
        <f t="shared" ca="1" si="46"/>
        <v/>
      </c>
      <c r="M1512" t="str">
        <f t="shared" si="47"/>
        <v/>
      </c>
      <c r="N1512" t="str">
        <f>IF(ISBLANK('ENGAGEMENTS 2026'!C1513),"",'ENGAGEMENTS 2026'!L1513)</f>
        <v/>
      </c>
      <c r="O1512" t="str">
        <f>IF(ISBLANK('ENGAGEMENTS 2026'!C1513),"",'ENGAGEMENTS 2026'!M1513)</f>
        <v/>
      </c>
      <c r="P1512" t="str">
        <f>IF(ISBLANK('ENGAGEMENTS 2026'!C1513),"",'ENGAGEMENTS 2026'!K1513)</f>
        <v/>
      </c>
      <c r="Q1512" t="str">
        <f>IF($A1512="","",IF(OR($E1512="INFRUCTUEUX",$E1512="ANNULE"),$A1512&amp;"|"&amp;(COUNTIFS($A$2:$A1512,$A1512,$E$2:$E1512,"INFRUCTUEUX")+COUNTIFS($A$2:$A1512,$A1512,$E$2:$E1512,"ANNULE")),""))</f>
        <v/>
      </c>
    </row>
    <row r="1513" spans="1:17" x14ac:dyDescent="0.25">
      <c r="A1513" t="str">
        <f>IF(ISBLANK('ENGAGEMENTS 2026'!C1514),"",IF('ENGAGEMENTS 2026'!C1514="DTSI","DCT",'ENGAGEMENTS 2026'!C1514))</f>
        <v/>
      </c>
      <c r="B1513" t="str">
        <f>IF(ISBLANK('ENGAGEMENTS 2026'!C1514),"",'ENGAGEMENTS 2026'!D1514)</f>
        <v/>
      </c>
      <c r="C1513" t="str">
        <f>IF(ISBLANK('ENGAGEMENTS 2026'!C1514),"",'ENGAGEMENTS 2026'!E1514)</f>
        <v/>
      </c>
      <c r="D1513" t="str">
        <f>IF(ISBLANK('ENGAGEMENTS 2026'!C1514),"",'ENGAGEMENTS 2026'!G1514)</f>
        <v/>
      </c>
      <c r="E1513" t="str">
        <f>IF(ISBLANK('ENGAGEMENTS 2026'!C1514),"",'ENGAGEMENTS 2026'!I1514)</f>
        <v/>
      </c>
      <c r="F1513" t="str">
        <f>IF(ISBLANK('ENGAGEMENTS 2026'!C1514),"",'ENGAGEMENTS 2026'!J1514)</f>
        <v/>
      </c>
      <c r="G1513" t="str">
        <f>IF(ISBLANK('ENGAGEMENTS 2026'!C1514),"",'ENGAGEMENTS 2026'!M1514)</f>
        <v/>
      </c>
      <c r="H1513" t="str">
        <f>IF(ISBLANK('ENGAGEMENTS 2026'!C1514),"",'ENGAGEMENTS 2026'!AF1514)</f>
        <v/>
      </c>
      <c r="I1513" t="str">
        <f>IF(ISBLANK('ENGAGEMENTS 2026'!C1514),"",'ENGAGEMENTS 2026'!H1514)</f>
        <v/>
      </c>
      <c r="J1513" s="72" t="str">
        <f>IF(ISBLANK('ENGAGEMENTS 2026'!C1514),"",IF(AND(OR($E1513="INFRUCTUEUX",$E1513="ANNULE"),$C1513="AOO-M"),'ENGAGEMENTS 2026'!P1514,IF($H1513="EN COURS DE PREENGAGEMENT",'ENGAGEMENTS 2026'!O1514,IF($H1513="PREENGAGE",IF($E1513="ATTRIBUE",'ENGAGEMENTS 2026'!AE1514,'ENGAGEMENTS 2026'!O1514),'ENGAGEMENTS 2026'!AE1514))))</f>
        <v/>
      </c>
      <c r="K1513" s="97" t="str">
        <f>IF(ISBLANK('ENGAGEMENTS 2026'!W1514),"",'ENGAGEMENTS 2026'!W1514)</f>
        <v/>
      </c>
      <c r="L1513" s="73" t="str">
        <f t="shared" ca="1" si="46"/>
        <v/>
      </c>
      <c r="M1513" t="str">
        <f t="shared" si="47"/>
        <v/>
      </c>
      <c r="N1513" t="str">
        <f>IF(ISBLANK('ENGAGEMENTS 2026'!C1514),"",'ENGAGEMENTS 2026'!L1514)</f>
        <v/>
      </c>
      <c r="O1513" t="str">
        <f>IF(ISBLANK('ENGAGEMENTS 2026'!C1514),"",'ENGAGEMENTS 2026'!M1514)</f>
        <v/>
      </c>
      <c r="P1513" t="str">
        <f>IF(ISBLANK('ENGAGEMENTS 2026'!C1514),"",'ENGAGEMENTS 2026'!K1514)</f>
        <v/>
      </c>
      <c r="Q1513" t="str">
        <f>IF($A1513="","",IF(OR($E1513="INFRUCTUEUX",$E1513="ANNULE"),$A1513&amp;"|"&amp;(COUNTIFS($A$2:$A1513,$A1513,$E$2:$E1513,"INFRUCTUEUX")+COUNTIFS($A$2:$A1513,$A1513,$E$2:$E1513,"ANNULE")),""))</f>
        <v/>
      </c>
    </row>
    <row r="1514" spans="1:17" x14ac:dyDescent="0.25">
      <c r="A1514" t="str">
        <f>IF(ISBLANK('ENGAGEMENTS 2026'!C1515),"",IF('ENGAGEMENTS 2026'!C1515="DTSI","DCT",'ENGAGEMENTS 2026'!C1515))</f>
        <v/>
      </c>
      <c r="B1514" t="str">
        <f>IF(ISBLANK('ENGAGEMENTS 2026'!C1515),"",'ENGAGEMENTS 2026'!D1515)</f>
        <v/>
      </c>
      <c r="C1514" t="str">
        <f>IF(ISBLANK('ENGAGEMENTS 2026'!C1515),"",'ENGAGEMENTS 2026'!E1515)</f>
        <v/>
      </c>
      <c r="D1514" t="str">
        <f>IF(ISBLANK('ENGAGEMENTS 2026'!C1515),"",'ENGAGEMENTS 2026'!G1515)</f>
        <v/>
      </c>
      <c r="E1514" t="str">
        <f>IF(ISBLANK('ENGAGEMENTS 2026'!C1515),"",'ENGAGEMENTS 2026'!I1515)</f>
        <v/>
      </c>
      <c r="F1514" t="str">
        <f>IF(ISBLANK('ENGAGEMENTS 2026'!C1515),"",'ENGAGEMENTS 2026'!J1515)</f>
        <v/>
      </c>
      <c r="G1514" t="str">
        <f>IF(ISBLANK('ENGAGEMENTS 2026'!C1515),"",'ENGAGEMENTS 2026'!M1515)</f>
        <v/>
      </c>
      <c r="H1514" t="str">
        <f>IF(ISBLANK('ENGAGEMENTS 2026'!C1515),"",'ENGAGEMENTS 2026'!AF1515)</f>
        <v/>
      </c>
      <c r="I1514" t="str">
        <f>IF(ISBLANK('ENGAGEMENTS 2026'!C1515),"",'ENGAGEMENTS 2026'!H1515)</f>
        <v/>
      </c>
      <c r="J1514" s="72" t="str">
        <f>IF(ISBLANK('ENGAGEMENTS 2026'!C1515),"",IF(AND(OR($E1514="INFRUCTUEUX",$E1514="ANNULE"),$C1514="AOO-M"),'ENGAGEMENTS 2026'!P1515,IF($H1514="EN COURS DE PREENGAGEMENT",'ENGAGEMENTS 2026'!O1515,IF($H1514="PREENGAGE",IF($E1514="ATTRIBUE",'ENGAGEMENTS 2026'!AE1515,'ENGAGEMENTS 2026'!O1515),'ENGAGEMENTS 2026'!AE1515))))</f>
        <v/>
      </c>
      <c r="K1514" s="97" t="str">
        <f>IF(ISBLANK('ENGAGEMENTS 2026'!W1515),"",'ENGAGEMENTS 2026'!W1515)</f>
        <v/>
      </c>
      <c r="L1514" s="73" t="str">
        <f t="shared" ca="1" si="46"/>
        <v/>
      </c>
      <c r="M1514" t="str">
        <f t="shared" si="47"/>
        <v/>
      </c>
      <c r="N1514" t="str">
        <f>IF(ISBLANK('ENGAGEMENTS 2026'!C1515),"",'ENGAGEMENTS 2026'!L1515)</f>
        <v/>
      </c>
      <c r="O1514" t="str">
        <f>IF(ISBLANK('ENGAGEMENTS 2026'!C1515),"",'ENGAGEMENTS 2026'!M1515)</f>
        <v/>
      </c>
      <c r="P1514" t="str">
        <f>IF(ISBLANK('ENGAGEMENTS 2026'!C1515),"",'ENGAGEMENTS 2026'!K1515)</f>
        <v/>
      </c>
      <c r="Q1514" t="str">
        <f>IF($A1514="","",IF(OR($E1514="INFRUCTUEUX",$E1514="ANNULE"),$A1514&amp;"|"&amp;(COUNTIFS($A$2:$A1514,$A1514,$E$2:$E1514,"INFRUCTUEUX")+COUNTIFS($A$2:$A1514,$A1514,$E$2:$E1514,"ANNULE")),""))</f>
        <v/>
      </c>
    </row>
    <row r="1515" spans="1:17" x14ac:dyDescent="0.25">
      <c r="A1515" t="str">
        <f>IF(ISBLANK('ENGAGEMENTS 2026'!C1516),"",IF('ENGAGEMENTS 2026'!C1516="DTSI","DCT",'ENGAGEMENTS 2026'!C1516))</f>
        <v/>
      </c>
      <c r="B1515" t="str">
        <f>IF(ISBLANK('ENGAGEMENTS 2026'!C1516),"",'ENGAGEMENTS 2026'!D1516)</f>
        <v/>
      </c>
      <c r="C1515" t="str">
        <f>IF(ISBLANK('ENGAGEMENTS 2026'!C1516),"",'ENGAGEMENTS 2026'!E1516)</f>
        <v/>
      </c>
      <c r="D1515" t="str">
        <f>IF(ISBLANK('ENGAGEMENTS 2026'!C1516),"",'ENGAGEMENTS 2026'!G1516)</f>
        <v/>
      </c>
      <c r="E1515" t="str">
        <f>IF(ISBLANK('ENGAGEMENTS 2026'!C1516),"",'ENGAGEMENTS 2026'!I1516)</f>
        <v/>
      </c>
      <c r="F1515" t="str">
        <f>IF(ISBLANK('ENGAGEMENTS 2026'!C1516),"",'ENGAGEMENTS 2026'!J1516)</f>
        <v/>
      </c>
      <c r="G1515" t="str">
        <f>IF(ISBLANK('ENGAGEMENTS 2026'!C1516),"",'ENGAGEMENTS 2026'!M1516)</f>
        <v/>
      </c>
      <c r="H1515" t="str">
        <f>IF(ISBLANK('ENGAGEMENTS 2026'!C1516),"",'ENGAGEMENTS 2026'!AF1516)</f>
        <v/>
      </c>
      <c r="I1515" t="str">
        <f>IF(ISBLANK('ENGAGEMENTS 2026'!C1516),"",'ENGAGEMENTS 2026'!H1516)</f>
        <v/>
      </c>
      <c r="J1515" s="72" t="str">
        <f>IF(ISBLANK('ENGAGEMENTS 2026'!C1516),"",IF(AND(OR($E1515="INFRUCTUEUX",$E1515="ANNULE"),$C1515="AOO-M"),'ENGAGEMENTS 2026'!P1516,IF($H1515="EN COURS DE PREENGAGEMENT",'ENGAGEMENTS 2026'!O1516,IF($H1515="PREENGAGE",IF($E1515="ATTRIBUE",'ENGAGEMENTS 2026'!AE1516,'ENGAGEMENTS 2026'!O1516),'ENGAGEMENTS 2026'!AE1516))))</f>
        <v/>
      </c>
      <c r="K1515" s="97" t="str">
        <f>IF(ISBLANK('ENGAGEMENTS 2026'!W1516),"",'ENGAGEMENTS 2026'!W1516)</f>
        <v/>
      </c>
      <c r="L1515" s="73" t="str">
        <f t="shared" ca="1" si="46"/>
        <v/>
      </c>
      <c r="M1515" t="str">
        <f t="shared" si="47"/>
        <v/>
      </c>
      <c r="N1515" t="str">
        <f>IF(ISBLANK('ENGAGEMENTS 2026'!C1516),"",'ENGAGEMENTS 2026'!L1516)</f>
        <v/>
      </c>
      <c r="O1515" t="str">
        <f>IF(ISBLANK('ENGAGEMENTS 2026'!C1516),"",'ENGAGEMENTS 2026'!M1516)</f>
        <v/>
      </c>
      <c r="P1515" t="str">
        <f>IF(ISBLANK('ENGAGEMENTS 2026'!C1516),"",'ENGAGEMENTS 2026'!K1516)</f>
        <v/>
      </c>
      <c r="Q1515" t="str">
        <f>IF($A1515="","",IF(OR($E1515="INFRUCTUEUX",$E1515="ANNULE"),$A1515&amp;"|"&amp;(COUNTIFS($A$2:$A1515,$A1515,$E$2:$E1515,"INFRUCTUEUX")+COUNTIFS($A$2:$A1515,$A1515,$E$2:$E1515,"ANNULE")),""))</f>
        <v/>
      </c>
    </row>
    <row r="1516" spans="1:17" x14ac:dyDescent="0.25">
      <c r="A1516" t="str">
        <f>IF(ISBLANK('ENGAGEMENTS 2026'!C1517),"",IF('ENGAGEMENTS 2026'!C1517="DTSI","DCT",'ENGAGEMENTS 2026'!C1517))</f>
        <v/>
      </c>
      <c r="B1516" t="str">
        <f>IF(ISBLANK('ENGAGEMENTS 2026'!C1517),"",'ENGAGEMENTS 2026'!D1517)</f>
        <v/>
      </c>
      <c r="C1516" t="str">
        <f>IF(ISBLANK('ENGAGEMENTS 2026'!C1517),"",'ENGAGEMENTS 2026'!E1517)</f>
        <v/>
      </c>
      <c r="D1516" t="str">
        <f>IF(ISBLANK('ENGAGEMENTS 2026'!C1517),"",'ENGAGEMENTS 2026'!G1517)</f>
        <v/>
      </c>
      <c r="E1516" t="str">
        <f>IF(ISBLANK('ENGAGEMENTS 2026'!C1517),"",'ENGAGEMENTS 2026'!I1517)</f>
        <v/>
      </c>
      <c r="F1516" t="str">
        <f>IF(ISBLANK('ENGAGEMENTS 2026'!C1517),"",'ENGAGEMENTS 2026'!J1517)</f>
        <v/>
      </c>
      <c r="G1516" t="str">
        <f>IF(ISBLANK('ENGAGEMENTS 2026'!C1517),"",'ENGAGEMENTS 2026'!M1517)</f>
        <v/>
      </c>
      <c r="H1516" t="str">
        <f>IF(ISBLANK('ENGAGEMENTS 2026'!C1517),"",'ENGAGEMENTS 2026'!AF1517)</f>
        <v/>
      </c>
      <c r="I1516" t="str">
        <f>IF(ISBLANK('ENGAGEMENTS 2026'!C1517),"",'ENGAGEMENTS 2026'!H1517)</f>
        <v/>
      </c>
      <c r="J1516" s="72" t="str">
        <f>IF(ISBLANK('ENGAGEMENTS 2026'!C1517),"",IF(AND(OR($E1516="INFRUCTUEUX",$E1516="ANNULE"),$C1516="AOO-M"),'ENGAGEMENTS 2026'!P1517,IF($H1516="EN COURS DE PREENGAGEMENT",'ENGAGEMENTS 2026'!O1517,IF($H1516="PREENGAGE",IF($E1516="ATTRIBUE",'ENGAGEMENTS 2026'!AE1517,'ENGAGEMENTS 2026'!O1517),'ENGAGEMENTS 2026'!AE1517))))</f>
        <v/>
      </c>
      <c r="K1516" s="97" t="str">
        <f>IF(ISBLANK('ENGAGEMENTS 2026'!W1517),"",'ENGAGEMENTS 2026'!W1517)</f>
        <v/>
      </c>
      <c r="L1516" s="73" t="str">
        <f t="shared" ca="1" si="46"/>
        <v/>
      </c>
      <c r="M1516" t="str">
        <f t="shared" si="47"/>
        <v/>
      </c>
      <c r="N1516" t="str">
        <f>IF(ISBLANK('ENGAGEMENTS 2026'!C1517),"",'ENGAGEMENTS 2026'!L1517)</f>
        <v/>
      </c>
      <c r="O1516" t="str">
        <f>IF(ISBLANK('ENGAGEMENTS 2026'!C1517),"",'ENGAGEMENTS 2026'!M1517)</f>
        <v/>
      </c>
      <c r="P1516" t="str">
        <f>IF(ISBLANK('ENGAGEMENTS 2026'!C1517),"",'ENGAGEMENTS 2026'!K1517)</f>
        <v/>
      </c>
      <c r="Q1516" t="str">
        <f>IF($A1516="","",IF(OR($E1516="INFRUCTUEUX",$E1516="ANNULE"),$A1516&amp;"|"&amp;(COUNTIFS($A$2:$A1516,$A1516,$E$2:$E1516,"INFRUCTUEUX")+COUNTIFS($A$2:$A1516,$A1516,$E$2:$E1516,"ANNULE")),""))</f>
        <v/>
      </c>
    </row>
    <row r="1517" spans="1:17" x14ac:dyDescent="0.25">
      <c r="A1517" t="str">
        <f>IF(ISBLANK('ENGAGEMENTS 2026'!C1518),"",IF('ENGAGEMENTS 2026'!C1518="DTSI","DCT",'ENGAGEMENTS 2026'!C1518))</f>
        <v/>
      </c>
      <c r="B1517" t="str">
        <f>IF(ISBLANK('ENGAGEMENTS 2026'!C1518),"",'ENGAGEMENTS 2026'!D1518)</f>
        <v/>
      </c>
      <c r="C1517" t="str">
        <f>IF(ISBLANK('ENGAGEMENTS 2026'!C1518),"",'ENGAGEMENTS 2026'!E1518)</f>
        <v/>
      </c>
      <c r="D1517" t="str">
        <f>IF(ISBLANK('ENGAGEMENTS 2026'!C1518),"",'ENGAGEMENTS 2026'!G1518)</f>
        <v/>
      </c>
      <c r="E1517" t="str">
        <f>IF(ISBLANK('ENGAGEMENTS 2026'!C1518),"",'ENGAGEMENTS 2026'!I1518)</f>
        <v/>
      </c>
      <c r="F1517" t="str">
        <f>IF(ISBLANK('ENGAGEMENTS 2026'!C1518),"",'ENGAGEMENTS 2026'!J1518)</f>
        <v/>
      </c>
      <c r="G1517" t="str">
        <f>IF(ISBLANK('ENGAGEMENTS 2026'!C1518),"",'ENGAGEMENTS 2026'!M1518)</f>
        <v/>
      </c>
      <c r="H1517" t="str">
        <f>IF(ISBLANK('ENGAGEMENTS 2026'!C1518),"",'ENGAGEMENTS 2026'!AF1518)</f>
        <v/>
      </c>
      <c r="I1517" t="str">
        <f>IF(ISBLANK('ENGAGEMENTS 2026'!C1518),"",'ENGAGEMENTS 2026'!H1518)</f>
        <v/>
      </c>
      <c r="J1517" s="72" t="str">
        <f>IF(ISBLANK('ENGAGEMENTS 2026'!C1518),"",IF(AND(OR($E1517="INFRUCTUEUX",$E1517="ANNULE"),$C1517="AOO-M"),'ENGAGEMENTS 2026'!P1518,IF($H1517="EN COURS DE PREENGAGEMENT",'ENGAGEMENTS 2026'!O1518,IF($H1517="PREENGAGE",IF($E1517="ATTRIBUE",'ENGAGEMENTS 2026'!AE1518,'ENGAGEMENTS 2026'!O1518),'ENGAGEMENTS 2026'!AE1518))))</f>
        <v/>
      </c>
      <c r="K1517" s="97" t="str">
        <f>IF(ISBLANK('ENGAGEMENTS 2026'!W1518),"",'ENGAGEMENTS 2026'!W1518)</f>
        <v/>
      </c>
      <c r="L1517" s="73" t="str">
        <f t="shared" ca="1" si="46"/>
        <v/>
      </c>
      <c r="M1517" t="str">
        <f t="shared" si="47"/>
        <v/>
      </c>
      <c r="N1517" t="str">
        <f>IF(ISBLANK('ENGAGEMENTS 2026'!C1518),"",'ENGAGEMENTS 2026'!L1518)</f>
        <v/>
      </c>
      <c r="O1517" t="str">
        <f>IF(ISBLANK('ENGAGEMENTS 2026'!C1518),"",'ENGAGEMENTS 2026'!M1518)</f>
        <v/>
      </c>
      <c r="P1517" t="str">
        <f>IF(ISBLANK('ENGAGEMENTS 2026'!C1518),"",'ENGAGEMENTS 2026'!K1518)</f>
        <v/>
      </c>
      <c r="Q1517" t="str">
        <f>IF($A1517="","",IF(OR($E1517="INFRUCTUEUX",$E1517="ANNULE"),$A1517&amp;"|"&amp;(COUNTIFS($A$2:$A1517,$A1517,$E$2:$E1517,"INFRUCTUEUX")+COUNTIFS($A$2:$A1517,$A1517,$E$2:$E1517,"ANNULE")),""))</f>
        <v/>
      </c>
    </row>
    <row r="1518" spans="1:17" x14ac:dyDescent="0.25">
      <c r="A1518" t="str">
        <f>IF(ISBLANK('ENGAGEMENTS 2026'!C1519),"",IF('ENGAGEMENTS 2026'!C1519="DTSI","DCT",'ENGAGEMENTS 2026'!C1519))</f>
        <v/>
      </c>
      <c r="B1518" t="str">
        <f>IF(ISBLANK('ENGAGEMENTS 2026'!C1519),"",'ENGAGEMENTS 2026'!D1519)</f>
        <v/>
      </c>
      <c r="C1518" t="str">
        <f>IF(ISBLANK('ENGAGEMENTS 2026'!C1519),"",'ENGAGEMENTS 2026'!E1519)</f>
        <v/>
      </c>
      <c r="D1518" t="str">
        <f>IF(ISBLANK('ENGAGEMENTS 2026'!C1519),"",'ENGAGEMENTS 2026'!G1519)</f>
        <v/>
      </c>
      <c r="E1518" t="str">
        <f>IF(ISBLANK('ENGAGEMENTS 2026'!C1519),"",'ENGAGEMENTS 2026'!I1519)</f>
        <v/>
      </c>
      <c r="F1518" t="str">
        <f>IF(ISBLANK('ENGAGEMENTS 2026'!C1519),"",'ENGAGEMENTS 2026'!J1519)</f>
        <v/>
      </c>
      <c r="G1518" t="str">
        <f>IF(ISBLANK('ENGAGEMENTS 2026'!C1519),"",'ENGAGEMENTS 2026'!M1519)</f>
        <v/>
      </c>
      <c r="H1518" t="str">
        <f>IF(ISBLANK('ENGAGEMENTS 2026'!C1519),"",'ENGAGEMENTS 2026'!AF1519)</f>
        <v/>
      </c>
      <c r="I1518" t="str">
        <f>IF(ISBLANK('ENGAGEMENTS 2026'!C1519),"",'ENGAGEMENTS 2026'!H1519)</f>
        <v/>
      </c>
      <c r="J1518" s="72" t="str">
        <f>IF(ISBLANK('ENGAGEMENTS 2026'!C1519),"",IF(AND(OR($E1518="INFRUCTUEUX",$E1518="ANNULE"),$C1518="AOO-M"),'ENGAGEMENTS 2026'!P1519,IF($H1518="EN COURS DE PREENGAGEMENT",'ENGAGEMENTS 2026'!O1519,IF($H1518="PREENGAGE",IF($E1518="ATTRIBUE",'ENGAGEMENTS 2026'!AE1519,'ENGAGEMENTS 2026'!O1519),'ENGAGEMENTS 2026'!AE1519))))</f>
        <v/>
      </c>
      <c r="K1518" s="97" t="str">
        <f>IF(ISBLANK('ENGAGEMENTS 2026'!W1519),"",'ENGAGEMENTS 2026'!W1519)</f>
        <v/>
      </c>
      <c r="L1518" s="73" t="str">
        <f t="shared" ca="1" si="46"/>
        <v/>
      </c>
      <c r="M1518" t="str">
        <f t="shared" si="47"/>
        <v/>
      </c>
      <c r="N1518" t="str">
        <f>IF(ISBLANK('ENGAGEMENTS 2026'!C1519),"",'ENGAGEMENTS 2026'!L1519)</f>
        <v/>
      </c>
      <c r="O1518" t="str">
        <f>IF(ISBLANK('ENGAGEMENTS 2026'!C1519),"",'ENGAGEMENTS 2026'!M1519)</f>
        <v/>
      </c>
      <c r="P1518" t="str">
        <f>IF(ISBLANK('ENGAGEMENTS 2026'!C1519),"",'ENGAGEMENTS 2026'!K1519)</f>
        <v/>
      </c>
      <c r="Q1518" t="str">
        <f>IF($A1518="","",IF(OR($E1518="INFRUCTUEUX",$E1518="ANNULE"),$A1518&amp;"|"&amp;(COUNTIFS($A$2:$A1518,$A1518,$E$2:$E1518,"INFRUCTUEUX")+COUNTIFS($A$2:$A1518,$A1518,$E$2:$E1518,"ANNULE")),""))</f>
        <v/>
      </c>
    </row>
    <row r="1519" spans="1:17" x14ac:dyDescent="0.25">
      <c r="A1519" t="str">
        <f>IF(ISBLANK('ENGAGEMENTS 2026'!C1520),"",IF('ENGAGEMENTS 2026'!C1520="DTSI","DCT",'ENGAGEMENTS 2026'!C1520))</f>
        <v/>
      </c>
      <c r="B1519" t="str">
        <f>IF(ISBLANK('ENGAGEMENTS 2026'!C1520),"",'ENGAGEMENTS 2026'!D1520)</f>
        <v/>
      </c>
      <c r="C1519" t="str">
        <f>IF(ISBLANK('ENGAGEMENTS 2026'!C1520),"",'ENGAGEMENTS 2026'!E1520)</f>
        <v/>
      </c>
      <c r="D1519" t="str">
        <f>IF(ISBLANK('ENGAGEMENTS 2026'!C1520),"",'ENGAGEMENTS 2026'!G1520)</f>
        <v/>
      </c>
      <c r="E1519" t="str">
        <f>IF(ISBLANK('ENGAGEMENTS 2026'!C1520),"",'ENGAGEMENTS 2026'!I1520)</f>
        <v/>
      </c>
      <c r="F1519" t="str">
        <f>IF(ISBLANK('ENGAGEMENTS 2026'!C1520),"",'ENGAGEMENTS 2026'!J1520)</f>
        <v/>
      </c>
      <c r="G1519" t="str">
        <f>IF(ISBLANK('ENGAGEMENTS 2026'!C1520),"",'ENGAGEMENTS 2026'!M1520)</f>
        <v/>
      </c>
      <c r="H1519" t="str">
        <f>IF(ISBLANK('ENGAGEMENTS 2026'!C1520),"",'ENGAGEMENTS 2026'!AF1520)</f>
        <v/>
      </c>
      <c r="I1519" t="str">
        <f>IF(ISBLANK('ENGAGEMENTS 2026'!C1520),"",'ENGAGEMENTS 2026'!H1520)</f>
        <v/>
      </c>
      <c r="J1519" s="72" t="str">
        <f>IF(ISBLANK('ENGAGEMENTS 2026'!C1520),"",IF(AND(OR($E1519="INFRUCTUEUX",$E1519="ANNULE"),$C1519="AOO-M"),'ENGAGEMENTS 2026'!P1520,IF($H1519="EN COURS DE PREENGAGEMENT",'ENGAGEMENTS 2026'!O1520,IF($H1519="PREENGAGE",IF($E1519="ATTRIBUE",'ENGAGEMENTS 2026'!AE1520,'ENGAGEMENTS 2026'!O1520),'ENGAGEMENTS 2026'!AE1520))))</f>
        <v/>
      </c>
      <c r="K1519" s="97" t="str">
        <f>IF(ISBLANK('ENGAGEMENTS 2026'!W1520),"",'ENGAGEMENTS 2026'!W1520)</f>
        <v/>
      </c>
      <c r="L1519" s="73" t="str">
        <f t="shared" ca="1" si="46"/>
        <v/>
      </c>
      <c r="M1519" t="str">
        <f t="shared" si="47"/>
        <v/>
      </c>
      <c r="N1519" t="str">
        <f>IF(ISBLANK('ENGAGEMENTS 2026'!C1520),"",'ENGAGEMENTS 2026'!L1520)</f>
        <v/>
      </c>
      <c r="O1519" t="str">
        <f>IF(ISBLANK('ENGAGEMENTS 2026'!C1520),"",'ENGAGEMENTS 2026'!M1520)</f>
        <v/>
      </c>
      <c r="P1519" t="str">
        <f>IF(ISBLANK('ENGAGEMENTS 2026'!C1520),"",'ENGAGEMENTS 2026'!K1520)</f>
        <v/>
      </c>
      <c r="Q1519" t="str">
        <f>IF($A1519="","",IF(OR($E1519="INFRUCTUEUX",$E1519="ANNULE"),$A1519&amp;"|"&amp;(COUNTIFS($A$2:$A1519,$A1519,$E$2:$E1519,"INFRUCTUEUX")+COUNTIFS($A$2:$A1519,$A1519,$E$2:$E1519,"ANNULE")),""))</f>
        <v/>
      </c>
    </row>
    <row r="1520" spans="1:17" x14ac:dyDescent="0.25">
      <c r="A1520" t="str">
        <f>IF(ISBLANK('ENGAGEMENTS 2026'!C1521),"",IF('ENGAGEMENTS 2026'!C1521="DTSI","DCT",'ENGAGEMENTS 2026'!C1521))</f>
        <v/>
      </c>
      <c r="B1520" t="str">
        <f>IF(ISBLANK('ENGAGEMENTS 2026'!C1521),"",'ENGAGEMENTS 2026'!D1521)</f>
        <v/>
      </c>
      <c r="C1520" t="str">
        <f>IF(ISBLANK('ENGAGEMENTS 2026'!C1521),"",'ENGAGEMENTS 2026'!E1521)</f>
        <v/>
      </c>
      <c r="D1520" t="str">
        <f>IF(ISBLANK('ENGAGEMENTS 2026'!C1521),"",'ENGAGEMENTS 2026'!G1521)</f>
        <v/>
      </c>
      <c r="E1520" t="str">
        <f>IF(ISBLANK('ENGAGEMENTS 2026'!C1521),"",'ENGAGEMENTS 2026'!I1521)</f>
        <v/>
      </c>
      <c r="F1520" t="str">
        <f>IF(ISBLANK('ENGAGEMENTS 2026'!C1521),"",'ENGAGEMENTS 2026'!J1521)</f>
        <v/>
      </c>
      <c r="G1520" t="str">
        <f>IF(ISBLANK('ENGAGEMENTS 2026'!C1521),"",'ENGAGEMENTS 2026'!M1521)</f>
        <v/>
      </c>
      <c r="H1520" t="str">
        <f>IF(ISBLANK('ENGAGEMENTS 2026'!C1521),"",'ENGAGEMENTS 2026'!AF1521)</f>
        <v/>
      </c>
      <c r="I1520" t="str">
        <f>IF(ISBLANK('ENGAGEMENTS 2026'!C1521),"",'ENGAGEMENTS 2026'!H1521)</f>
        <v/>
      </c>
      <c r="J1520" s="72" t="str">
        <f>IF(ISBLANK('ENGAGEMENTS 2026'!C1521),"",IF(AND(OR($E1520="INFRUCTUEUX",$E1520="ANNULE"),$C1520="AOO-M"),'ENGAGEMENTS 2026'!P1521,IF($H1520="EN COURS DE PREENGAGEMENT",'ENGAGEMENTS 2026'!O1521,IF($H1520="PREENGAGE",IF($E1520="ATTRIBUE",'ENGAGEMENTS 2026'!AE1521,'ENGAGEMENTS 2026'!O1521),'ENGAGEMENTS 2026'!AE1521))))</f>
        <v/>
      </c>
      <c r="K1520" s="97" t="str">
        <f>IF(ISBLANK('ENGAGEMENTS 2026'!W1521),"",'ENGAGEMENTS 2026'!W1521)</f>
        <v/>
      </c>
      <c r="L1520" s="73" t="str">
        <f t="shared" ca="1" si="46"/>
        <v/>
      </c>
      <c r="M1520" t="str">
        <f t="shared" si="47"/>
        <v/>
      </c>
      <c r="N1520" t="str">
        <f>IF(ISBLANK('ENGAGEMENTS 2026'!C1521),"",'ENGAGEMENTS 2026'!L1521)</f>
        <v/>
      </c>
      <c r="O1520" t="str">
        <f>IF(ISBLANK('ENGAGEMENTS 2026'!C1521),"",'ENGAGEMENTS 2026'!M1521)</f>
        <v/>
      </c>
      <c r="P1520" t="str">
        <f>IF(ISBLANK('ENGAGEMENTS 2026'!C1521),"",'ENGAGEMENTS 2026'!K1521)</f>
        <v/>
      </c>
      <c r="Q1520" t="str">
        <f>IF($A1520="","",IF(OR($E1520="INFRUCTUEUX",$E1520="ANNULE"),$A1520&amp;"|"&amp;(COUNTIFS($A$2:$A1520,$A1520,$E$2:$E1520,"INFRUCTUEUX")+COUNTIFS($A$2:$A1520,$A1520,$E$2:$E1520,"ANNULE")),""))</f>
        <v/>
      </c>
    </row>
    <row r="1521" spans="1:17" x14ac:dyDescent="0.25">
      <c r="A1521" t="str">
        <f>IF(ISBLANK('ENGAGEMENTS 2026'!C1522),"",IF('ENGAGEMENTS 2026'!C1522="DTSI","DCT",'ENGAGEMENTS 2026'!C1522))</f>
        <v/>
      </c>
      <c r="B1521" t="str">
        <f>IF(ISBLANK('ENGAGEMENTS 2026'!C1522),"",'ENGAGEMENTS 2026'!D1522)</f>
        <v/>
      </c>
      <c r="C1521" t="str">
        <f>IF(ISBLANK('ENGAGEMENTS 2026'!C1522),"",'ENGAGEMENTS 2026'!E1522)</f>
        <v/>
      </c>
      <c r="D1521" t="str">
        <f>IF(ISBLANK('ENGAGEMENTS 2026'!C1522),"",'ENGAGEMENTS 2026'!G1522)</f>
        <v/>
      </c>
      <c r="E1521" t="str">
        <f>IF(ISBLANK('ENGAGEMENTS 2026'!C1522),"",'ENGAGEMENTS 2026'!I1522)</f>
        <v/>
      </c>
      <c r="F1521" t="str">
        <f>IF(ISBLANK('ENGAGEMENTS 2026'!C1522),"",'ENGAGEMENTS 2026'!J1522)</f>
        <v/>
      </c>
      <c r="G1521" t="str">
        <f>IF(ISBLANK('ENGAGEMENTS 2026'!C1522),"",'ENGAGEMENTS 2026'!M1522)</f>
        <v/>
      </c>
      <c r="H1521" t="str">
        <f>IF(ISBLANK('ENGAGEMENTS 2026'!C1522),"",'ENGAGEMENTS 2026'!AF1522)</f>
        <v/>
      </c>
      <c r="I1521" t="str">
        <f>IF(ISBLANK('ENGAGEMENTS 2026'!C1522),"",'ENGAGEMENTS 2026'!H1522)</f>
        <v/>
      </c>
      <c r="J1521" s="72" t="str">
        <f>IF(ISBLANK('ENGAGEMENTS 2026'!C1522),"",IF(AND(OR($E1521="INFRUCTUEUX",$E1521="ANNULE"),$C1521="AOO-M"),'ENGAGEMENTS 2026'!P1522,IF($H1521="EN COURS DE PREENGAGEMENT",'ENGAGEMENTS 2026'!O1522,IF($H1521="PREENGAGE",IF($E1521="ATTRIBUE",'ENGAGEMENTS 2026'!AE1522,'ENGAGEMENTS 2026'!O1522),'ENGAGEMENTS 2026'!AE1522))))</f>
        <v/>
      </c>
      <c r="K1521" s="97" t="str">
        <f>IF(ISBLANK('ENGAGEMENTS 2026'!W1522),"",'ENGAGEMENTS 2026'!W1522)</f>
        <v/>
      </c>
      <c r="L1521" s="73" t="str">
        <f t="shared" ca="1" si="46"/>
        <v/>
      </c>
      <c r="M1521" t="str">
        <f t="shared" si="47"/>
        <v/>
      </c>
      <c r="N1521" t="str">
        <f>IF(ISBLANK('ENGAGEMENTS 2026'!C1522),"",'ENGAGEMENTS 2026'!L1522)</f>
        <v/>
      </c>
      <c r="O1521" t="str">
        <f>IF(ISBLANK('ENGAGEMENTS 2026'!C1522),"",'ENGAGEMENTS 2026'!M1522)</f>
        <v/>
      </c>
      <c r="P1521" t="str">
        <f>IF(ISBLANK('ENGAGEMENTS 2026'!C1522),"",'ENGAGEMENTS 2026'!K1522)</f>
        <v/>
      </c>
      <c r="Q1521" t="str">
        <f>IF($A1521="","",IF(OR($E1521="INFRUCTUEUX",$E1521="ANNULE"),$A1521&amp;"|"&amp;(COUNTIFS($A$2:$A1521,$A1521,$E$2:$E1521,"INFRUCTUEUX")+COUNTIFS($A$2:$A1521,$A1521,$E$2:$E1521,"ANNULE")),""))</f>
        <v/>
      </c>
    </row>
    <row r="1522" spans="1:17" x14ac:dyDescent="0.25">
      <c r="A1522" t="str">
        <f>IF(ISBLANK('ENGAGEMENTS 2026'!C1523),"",IF('ENGAGEMENTS 2026'!C1523="DTSI","DCT",'ENGAGEMENTS 2026'!C1523))</f>
        <v/>
      </c>
      <c r="B1522" t="str">
        <f>IF(ISBLANK('ENGAGEMENTS 2026'!C1523),"",'ENGAGEMENTS 2026'!D1523)</f>
        <v/>
      </c>
      <c r="C1522" t="str">
        <f>IF(ISBLANK('ENGAGEMENTS 2026'!C1523),"",'ENGAGEMENTS 2026'!E1523)</f>
        <v/>
      </c>
      <c r="D1522" t="str">
        <f>IF(ISBLANK('ENGAGEMENTS 2026'!C1523),"",'ENGAGEMENTS 2026'!G1523)</f>
        <v/>
      </c>
      <c r="E1522" t="str">
        <f>IF(ISBLANK('ENGAGEMENTS 2026'!C1523),"",'ENGAGEMENTS 2026'!I1523)</f>
        <v/>
      </c>
      <c r="F1522" t="str">
        <f>IF(ISBLANK('ENGAGEMENTS 2026'!C1523),"",'ENGAGEMENTS 2026'!J1523)</f>
        <v/>
      </c>
      <c r="G1522" t="str">
        <f>IF(ISBLANK('ENGAGEMENTS 2026'!C1523),"",'ENGAGEMENTS 2026'!M1523)</f>
        <v/>
      </c>
      <c r="H1522" t="str">
        <f>IF(ISBLANK('ENGAGEMENTS 2026'!C1523),"",'ENGAGEMENTS 2026'!AF1523)</f>
        <v/>
      </c>
      <c r="I1522" t="str">
        <f>IF(ISBLANK('ENGAGEMENTS 2026'!C1523),"",'ENGAGEMENTS 2026'!H1523)</f>
        <v/>
      </c>
      <c r="J1522" s="72" t="str">
        <f>IF(ISBLANK('ENGAGEMENTS 2026'!C1523),"",IF(AND(OR($E1522="INFRUCTUEUX",$E1522="ANNULE"),$C1522="AOO-M"),'ENGAGEMENTS 2026'!P1523,IF($H1522="EN COURS DE PREENGAGEMENT",'ENGAGEMENTS 2026'!O1523,IF($H1522="PREENGAGE",IF($E1522="ATTRIBUE",'ENGAGEMENTS 2026'!AE1523,'ENGAGEMENTS 2026'!O1523),'ENGAGEMENTS 2026'!AE1523))))</f>
        <v/>
      </c>
      <c r="K1522" s="97" t="str">
        <f>IF(ISBLANK('ENGAGEMENTS 2026'!W1523),"",'ENGAGEMENTS 2026'!W1523)</f>
        <v/>
      </c>
      <c r="L1522" s="73" t="str">
        <f t="shared" ca="1" si="46"/>
        <v/>
      </c>
      <c r="M1522" t="str">
        <f t="shared" si="47"/>
        <v/>
      </c>
      <c r="N1522" t="str">
        <f>IF(ISBLANK('ENGAGEMENTS 2026'!C1523),"",'ENGAGEMENTS 2026'!L1523)</f>
        <v/>
      </c>
      <c r="O1522" t="str">
        <f>IF(ISBLANK('ENGAGEMENTS 2026'!C1523),"",'ENGAGEMENTS 2026'!M1523)</f>
        <v/>
      </c>
      <c r="P1522" t="str">
        <f>IF(ISBLANK('ENGAGEMENTS 2026'!C1523),"",'ENGAGEMENTS 2026'!K1523)</f>
        <v/>
      </c>
      <c r="Q1522" t="str">
        <f>IF($A1522="","",IF(OR($E1522="INFRUCTUEUX",$E1522="ANNULE"),$A1522&amp;"|"&amp;(COUNTIFS($A$2:$A1522,$A1522,$E$2:$E1522,"INFRUCTUEUX")+COUNTIFS($A$2:$A1522,$A1522,$E$2:$E1522,"ANNULE")),""))</f>
        <v/>
      </c>
    </row>
    <row r="1523" spans="1:17" x14ac:dyDescent="0.25">
      <c r="A1523" t="str">
        <f>IF(ISBLANK('ENGAGEMENTS 2026'!C1524),"",IF('ENGAGEMENTS 2026'!C1524="DTSI","DCT",'ENGAGEMENTS 2026'!C1524))</f>
        <v/>
      </c>
      <c r="B1523" t="str">
        <f>IF(ISBLANK('ENGAGEMENTS 2026'!C1524),"",'ENGAGEMENTS 2026'!D1524)</f>
        <v/>
      </c>
      <c r="C1523" t="str">
        <f>IF(ISBLANK('ENGAGEMENTS 2026'!C1524),"",'ENGAGEMENTS 2026'!E1524)</f>
        <v/>
      </c>
      <c r="D1523" t="str">
        <f>IF(ISBLANK('ENGAGEMENTS 2026'!C1524),"",'ENGAGEMENTS 2026'!G1524)</f>
        <v/>
      </c>
      <c r="E1523" t="str">
        <f>IF(ISBLANK('ENGAGEMENTS 2026'!C1524),"",'ENGAGEMENTS 2026'!I1524)</f>
        <v/>
      </c>
      <c r="F1523" t="str">
        <f>IF(ISBLANK('ENGAGEMENTS 2026'!C1524),"",'ENGAGEMENTS 2026'!J1524)</f>
        <v/>
      </c>
      <c r="G1523" t="str">
        <f>IF(ISBLANK('ENGAGEMENTS 2026'!C1524),"",'ENGAGEMENTS 2026'!M1524)</f>
        <v/>
      </c>
      <c r="H1523" t="str">
        <f>IF(ISBLANK('ENGAGEMENTS 2026'!C1524),"",'ENGAGEMENTS 2026'!AF1524)</f>
        <v/>
      </c>
      <c r="I1523" t="str">
        <f>IF(ISBLANK('ENGAGEMENTS 2026'!C1524),"",'ENGAGEMENTS 2026'!H1524)</f>
        <v/>
      </c>
      <c r="J1523" s="72" t="str">
        <f>IF(ISBLANK('ENGAGEMENTS 2026'!C1524),"",IF(AND(OR($E1523="INFRUCTUEUX",$E1523="ANNULE"),$C1523="AOO-M"),'ENGAGEMENTS 2026'!P1524,IF($H1523="EN COURS DE PREENGAGEMENT",'ENGAGEMENTS 2026'!O1524,IF($H1523="PREENGAGE",IF($E1523="ATTRIBUE",'ENGAGEMENTS 2026'!AE1524,'ENGAGEMENTS 2026'!O1524),'ENGAGEMENTS 2026'!AE1524))))</f>
        <v/>
      </c>
      <c r="K1523" s="97" t="str">
        <f>IF(ISBLANK('ENGAGEMENTS 2026'!W1524),"",'ENGAGEMENTS 2026'!W1524)</f>
        <v/>
      </c>
      <c r="L1523" s="73" t="str">
        <f t="shared" ca="1" si="46"/>
        <v/>
      </c>
      <c r="M1523" t="str">
        <f t="shared" si="47"/>
        <v/>
      </c>
      <c r="N1523" t="str">
        <f>IF(ISBLANK('ENGAGEMENTS 2026'!C1524),"",'ENGAGEMENTS 2026'!L1524)</f>
        <v/>
      </c>
      <c r="O1523" t="str">
        <f>IF(ISBLANK('ENGAGEMENTS 2026'!C1524),"",'ENGAGEMENTS 2026'!M1524)</f>
        <v/>
      </c>
      <c r="P1523" t="str">
        <f>IF(ISBLANK('ENGAGEMENTS 2026'!C1524),"",'ENGAGEMENTS 2026'!K1524)</f>
        <v/>
      </c>
      <c r="Q1523" t="str">
        <f>IF($A1523="","",IF(OR($E1523="INFRUCTUEUX",$E1523="ANNULE"),$A1523&amp;"|"&amp;(COUNTIFS($A$2:$A1523,$A1523,$E$2:$E1523,"INFRUCTUEUX")+COUNTIFS($A$2:$A1523,$A1523,$E$2:$E1523,"ANNULE")),""))</f>
        <v/>
      </c>
    </row>
    <row r="1524" spans="1:17" x14ac:dyDescent="0.25">
      <c r="A1524" t="str">
        <f>IF(ISBLANK('ENGAGEMENTS 2026'!C1525),"",IF('ENGAGEMENTS 2026'!C1525="DTSI","DCT",'ENGAGEMENTS 2026'!C1525))</f>
        <v/>
      </c>
      <c r="B1524" t="str">
        <f>IF(ISBLANK('ENGAGEMENTS 2026'!C1525),"",'ENGAGEMENTS 2026'!D1525)</f>
        <v/>
      </c>
      <c r="C1524" t="str">
        <f>IF(ISBLANK('ENGAGEMENTS 2026'!C1525),"",'ENGAGEMENTS 2026'!E1525)</f>
        <v/>
      </c>
      <c r="D1524" t="str">
        <f>IF(ISBLANK('ENGAGEMENTS 2026'!C1525),"",'ENGAGEMENTS 2026'!G1525)</f>
        <v/>
      </c>
      <c r="E1524" t="str">
        <f>IF(ISBLANK('ENGAGEMENTS 2026'!C1525),"",'ENGAGEMENTS 2026'!I1525)</f>
        <v/>
      </c>
      <c r="F1524" t="str">
        <f>IF(ISBLANK('ENGAGEMENTS 2026'!C1525),"",'ENGAGEMENTS 2026'!J1525)</f>
        <v/>
      </c>
      <c r="G1524" t="str">
        <f>IF(ISBLANK('ENGAGEMENTS 2026'!C1525),"",'ENGAGEMENTS 2026'!M1525)</f>
        <v/>
      </c>
      <c r="H1524" t="str">
        <f>IF(ISBLANK('ENGAGEMENTS 2026'!C1525),"",'ENGAGEMENTS 2026'!AF1525)</f>
        <v/>
      </c>
      <c r="I1524" t="str">
        <f>IF(ISBLANK('ENGAGEMENTS 2026'!C1525),"",'ENGAGEMENTS 2026'!H1525)</f>
        <v/>
      </c>
      <c r="J1524" s="72" t="str">
        <f>IF(ISBLANK('ENGAGEMENTS 2026'!C1525),"",IF(AND(OR($E1524="INFRUCTUEUX",$E1524="ANNULE"),$C1524="AOO-M"),'ENGAGEMENTS 2026'!P1525,IF($H1524="EN COURS DE PREENGAGEMENT",'ENGAGEMENTS 2026'!O1525,IF($H1524="PREENGAGE",IF($E1524="ATTRIBUE",'ENGAGEMENTS 2026'!AE1525,'ENGAGEMENTS 2026'!O1525),'ENGAGEMENTS 2026'!AE1525))))</f>
        <v/>
      </c>
      <c r="K1524" s="97" t="str">
        <f>IF(ISBLANK('ENGAGEMENTS 2026'!W1525),"",'ENGAGEMENTS 2026'!W1525)</f>
        <v/>
      </c>
      <c r="L1524" s="73" t="str">
        <f t="shared" ca="1" si="46"/>
        <v/>
      </c>
      <c r="M1524" t="str">
        <f t="shared" si="47"/>
        <v/>
      </c>
      <c r="N1524" t="str">
        <f>IF(ISBLANK('ENGAGEMENTS 2026'!C1525),"",'ENGAGEMENTS 2026'!L1525)</f>
        <v/>
      </c>
      <c r="O1524" t="str">
        <f>IF(ISBLANK('ENGAGEMENTS 2026'!C1525),"",'ENGAGEMENTS 2026'!M1525)</f>
        <v/>
      </c>
      <c r="P1524" t="str">
        <f>IF(ISBLANK('ENGAGEMENTS 2026'!C1525),"",'ENGAGEMENTS 2026'!K1525)</f>
        <v/>
      </c>
      <c r="Q1524" t="str">
        <f>IF($A1524="","",IF(OR($E1524="INFRUCTUEUX",$E1524="ANNULE"),$A1524&amp;"|"&amp;(COUNTIFS($A$2:$A1524,$A1524,$E$2:$E1524,"INFRUCTUEUX")+COUNTIFS($A$2:$A1524,$A1524,$E$2:$E1524,"ANNULE")),""))</f>
        <v/>
      </c>
    </row>
    <row r="1525" spans="1:17" x14ac:dyDescent="0.25">
      <c r="A1525" t="str">
        <f>IF(ISBLANK('ENGAGEMENTS 2026'!C1526),"",IF('ENGAGEMENTS 2026'!C1526="DTSI","DCT",'ENGAGEMENTS 2026'!C1526))</f>
        <v/>
      </c>
      <c r="B1525" t="str">
        <f>IF(ISBLANK('ENGAGEMENTS 2026'!C1526),"",'ENGAGEMENTS 2026'!D1526)</f>
        <v/>
      </c>
      <c r="C1525" t="str">
        <f>IF(ISBLANK('ENGAGEMENTS 2026'!C1526),"",'ENGAGEMENTS 2026'!E1526)</f>
        <v/>
      </c>
      <c r="D1525" t="str">
        <f>IF(ISBLANK('ENGAGEMENTS 2026'!C1526),"",'ENGAGEMENTS 2026'!G1526)</f>
        <v/>
      </c>
      <c r="E1525" t="str">
        <f>IF(ISBLANK('ENGAGEMENTS 2026'!C1526),"",'ENGAGEMENTS 2026'!I1526)</f>
        <v/>
      </c>
      <c r="F1525" t="str">
        <f>IF(ISBLANK('ENGAGEMENTS 2026'!C1526),"",'ENGAGEMENTS 2026'!J1526)</f>
        <v/>
      </c>
      <c r="G1525" t="str">
        <f>IF(ISBLANK('ENGAGEMENTS 2026'!C1526),"",'ENGAGEMENTS 2026'!M1526)</f>
        <v/>
      </c>
      <c r="H1525" t="str">
        <f>IF(ISBLANK('ENGAGEMENTS 2026'!C1526),"",'ENGAGEMENTS 2026'!AF1526)</f>
        <v/>
      </c>
      <c r="I1525" t="str">
        <f>IF(ISBLANK('ENGAGEMENTS 2026'!C1526),"",'ENGAGEMENTS 2026'!H1526)</f>
        <v/>
      </c>
      <c r="J1525" s="72" t="str">
        <f>IF(ISBLANK('ENGAGEMENTS 2026'!C1526),"",IF(AND(OR($E1525="INFRUCTUEUX",$E1525="ANNULE"),$C1525="AOO-M"),'ENGAGEMENTS 2026'!P1526,IF($H1525="EN COURS DE PREENGAGEMENT",'ENGAGEMENTS 2026'!O1526,IF($H1525="PREENGAGE",IF($E1525="ATTRIBUE",'ENGAGEMENTS 2026'!AE1526,'ENGAGEMENTS 2026'!O1526),'ENGAGEMENTS 2026'!AE1526))))</f>
        <v/>
      </c>
      <c r="K1525" s="97" t="str">
        <f>IF(ISBLANK('ENGAGEMENTS 2026'!W1526),"",'ENGAGEMENTS 2026'!W1526)</f>
        <v/>
      </c>
      <c r="L1525" s="73" t="str">
        <f t="shared" ca="1" si="46"/>
        <v/>
      </c>
      <c r="M1525" t="str">
        <f t="shared" si="47"/>
        <v/>
      </c>
      <c r="N1525" t="str">
        <f>IF(ISBLANK('ENGAGEMENTS 2026'!C1526),"",'ENGAGEMENTS 2026'!L1526)</f>
        <v/>
      </c>
      <c r="O1525" t="str">
        <f>IF(ISBLANK('ENGAGEMENTS 2026'!C1526),"",'ENGAGEMENTS 2026'!M1526)</f>
        <v/>
      </c>
      <c r="P1525" t="str">
        <f>IF(ISBLANK('ENGAGEMENTS 2026'!C1526),"",'ENGAGEMENTS 2026'!K1526)</f>
        <v/>
      </c>
      <c r="Q1525" t="str">
        <f>IF($A1525="","",IF(OR($E1525="INFRUCTUEUX",$E1525="ANNULE"),$A1525&amp;"|"&amp;(COUNTIFS($A$2:$A1525,$A1525,$E$2:$E1525,"INFRUCTUEUX")+COUNTIFS($A$2:$A1525,$A1525,$E$2:$E1525,"ANNULE")),""))</f>
        <v/>
      </c>
    </row>
    <row r="1526" spans="1:17" x14ac:dyDescent="0.25">
      <c r="A1526" t="str">
        <f>IF(ISBLANK('ENGAGEMENTS 2026'!C1527),"",IF('ENGAGEMENTS 2026'!C1527="DTSI","DCT",'ENGAGEMENTS 2026'!C1527))</f>
        <v/>
      </c>
      <c r="B1526" t="str">
        <f>IF(ISBLANK('ENGAGEMENTS 2026'!C1527),"",'ENGAGEMENTS 2026'!D1527)</f>
        <v/>
      </c>
      <c r="C1526" t="str">
        <f>IF(ISBLANK('ENGAGEMENTS 2026'!C1527),"",'ENGAGEMENTS 2026'!E1527)</f>
        <v/>
      </c>
      <c r="D1526" t="str">
        <f>IF(ISBLANK('ENGAGEMENTS 2026'!C1527),"",'ENGAGEMENTS 2026'!G1527)</f>
        <v/>
      </c>
      <c r="E1526" t="str">
        <f>IF(ISBLANK('ENGAGEMENTS 2026'!C1527),"",'ENGAGEMENTS 2026'!I1527)</f>
        <v/>
      </c>
      <c r="F1526" t="str">
        <f>IF(ISBLANK('ENGAGEMENTS 2026'!C1527),"",'ENGAGEMENTS 2026'!J1527)</f>
        <v/>
      </c>
      <c r="G1526" t="str">
        <f>IF(ISBLANK('ENGAGEMENTS 2026'!C1527),"",'ENGAGEMENTS 2026'!M1527)</f>
        <v/>
      </c>
      <c r="H1526" t="str">
        <f>IF(ISBLANK('ENGAGEMENTS 2026'!C1527),"",'ENGAGEMENTS 2026'!AF1527)</f>
        <v/>
      </c>
      <c r="I1526" t="str">
        <f>IF(ISBLANK('ENGAGEMENTS 2026'!C1527),"",'ENGAGEMENTS 2026'!H1527)</f>
        <v/>
      </c>
      <c r="J1526" s="72" t="str">
        <f>IF(ISBLANK('ENGAGEMENTS 2026'!C1527),"",IF(AND(OR($E1526="INFRUCTUEUX",$E1526="ANNULE"),$C1526="AOO-M"),'ENGAGEMENTS 2026'!P1527,IF($H1526="EN COURS DE PREENGAGEMENT",'ENGAGEMENTS 2026'!O1527,IF($H1526="PREENGAGE",IF($E1526="ATTRIBUE",'ENGAGEMENTS 2026'!AE1527,'ENGAGEMENTS 2026'!O1527),'ENGAGEMENTS 2026'!AE1527))))</f>
        <v/>
      </c>
      <c r="K1526" s="97" t="str">
        <f>IF(ISBLANK('ENGAGEMENTS 2026'!W1527),"",'ENGAGEMENTS 2026'!W1527)</f>
        <v/>
      </c>
      <c r="L1526" s="73" t="str">
        <f t="shared" ca="1" si="46"/>
        <v/>
      </c>
      <c r="M1526" t="str">
        <f t="shared" si="47"/>
        <v/>
      </c>
      <c r="N1526" t="str">
        <f>IF(ISBLANK('ENGAGEMENTS 2026'!C1527),"",'ENGAGEMENTS 2026'!L1527)</f>
        <v/>
      </c>
      <c r="O1526" t="str">
        <f>IF(ISBLANK('ENGAGEMENTS 2026'!C1527),"",'ENGAGEMENTS 2026'!M1527)</f>
        <v/>
      </c>
      <c r="P1526" t="str">
        <f>IF(ISBLANK('ENGAGEMENTS 2026'!C1527),"",'ENGAGEMENTS 2026'!K1527)</f>
        <v/>
      </c>
      <c r="Q1526" t="str">
        <f>IF($A1526="","",IF(OR($E1526="INFRUCTUEUX",$E1526="ANNULE"),$A1526&amp;"|"&amp;(COUNTIFS($A$2:$A1526,$A1526,$E$2:$E1526,"INFRUCTUEUX")+COUNTIFS($A$2:$A1526,$A1526,$E$2:$E1526,"ANNULE")),""))</f>
        <v/>
      </c>
    </row>
    <row r="1527" spans="1:17" x14ac:dyDescent="0.25">
      <c r="A1527" t="str">
        <f>IF(ISBLANK('ENGAGEMENTS 2026'!C1528),"",IF('ENGAGEMENTS 2026'!C1528="DTSI","DCT",'ENGAGEMENTS 2026'!C1528))</f>
        <v/>
      </c>
      <c r="B1527" t="str">
        <f>IF(ISBLANK('ENGAGEMENTS 2026'!C1528),"",'ENGAGEMENTS 2026'!D1528)</f>
        <v/>
      </c>
      <c r="C1527" t="str">
        <f>IF(ISBLANK('ENGAGEMENTS 2026'!C1528),"",'ENGAGEMENTS 2026'!E1528)</f>
        <v/>
      </c>
      <c r="D1527" t="str">
        <f>IF(ISBLANK('ENGAGEMENTS 2026'!C1528),"",'ENGAGEMENTS 2026'!G1528)</f>
        <v/>
      </c>
      <c r="E1527" t="str">
        <f>IF(ISBLANK('ENGAGEMENTS 2026'!C1528),"",'ENGAGEMENTS 2026'!I1528)</f>
        <v/>
      </c>
      <c r="F1527" t="str">
        <f>IF(ISBLANK('ENGAGEMENTS 2026'!C1528),"",'ENGAGEMENTS 2026'!J1528)</f>
        <v/>
      </c>
      <c r="G1527" t="str">
        <f>IF(ISBLANK('ENGAGEMENTS 2026'!C1528),"",'ENGAGEMENTS 2026'!M1528)</f>
        <v/>
      </c>
      <c r="H1527" t="str">
        <f>IF(ISBLANK('ENGAGEMENTS 2026'!C1528),"",'ENGAGEMENTS 2026'!AF1528)</f>
        <v/>
      </c>
      <c r="I1527" t="str">
        <f>IF(ISBLANK('ENGAGEMENTS 2026'!C1528),"",'ENGAGEMENTS 2026'!H1528)</f>
        <v/>
      </c>
      <c r="J1527" s="72" t="str">
        <f>IF(ISBLANK('ENGAGEMENTS 2026'!C1528),"",IF(AND(OR($E1527="INFRUCTUEUX",$E1527="ANNULE"),$C1527="AOO-M"),'ENGAGEMENTS 2026'!P1528,IF($H1527="EN COURS DE PREENGAGEMENT",'ENGAGEMENTS 2026'!O1528,IF($H1527="PREENGAGE",IF($E1527="ATTRIBUE",'ENGAGEMENTS 2026'!AE1528,'ENGAGEMENTS 2026'!O1528),'ENGAGEMENTS 2026'!AE1528))))</f>
        <v/>
      </c>
      <c r="K1527" s="97" t="str">
        <f>IF(ISBLANK('ENGAGEMENTS 2026'!W1528),"",'ENGAGEMENTS 2026'!W1528)</f>
        <v/>
      </c>
      <c r="L1527" s="73" t="str">
        <f t="shared" ca="1" si="46"/>
        <v/>
      </c>
      <c r="M1527" t="str">
        <f t="shared" si="47"/>
        <v/>
      </c>
      <c r="N1527" t="str">
        <f>IF(ISBLANK('ENGAGEMENTS 2026'!C1528),"",'ENGAGEMENTS 2026'!L1528)</f>
        <v/>
      </c>
      <c r="O1527" t="str">
        <f>IF(ISBLANK('ENGAGEMENTS 2026'!C1528),"",'ENGAGEMENTS 2026'!M1528)</f>
        <v/>
      </c>
      <c r="P1527" t="str">
        <f>IF(ISBLANK('ENGAGEMENTS 2026'!C1528),"",'ENGAGEMENTS 2026'!K1528)</f>
        <v/>
      </c>
      <c r="Q1527" t="str">
        <f>IF($A1527="","",IF(OR($E1527="INFRUCTUEUX",$E1527="ANNULE"),$A1527&amp;"|"&amp;(COUNTIFS($A$2:$A1527,$A1527,$E$2:$E1527,"INFRUCTUEUX")+COUNTIFS($A$2:$A1527,$A1527,$E$2:$E1527,"ANNULE")),""))</f>
        <v/>
      </c>
    </row>
    <row r="1528" spans="1:17" x14ac:dyDescent="0.25">
      <c r="A1528" t="str">
        <f>IF(ISBLANK('ENGAGEMENTS 2026'!C1529),"",IF('ENGAGEMENTS 2026'!C1529="DTSI","DCT",'ENGAGEMENTS 2026'!C1529))</f>
        <v/>
      </c>
      <c r="B1528" t="str">
        <f>IF(ISBLANK('ENGAGEMENTS 2026'!C1529),"",'ENGAGEMENTS 2026'!D1529)</f>
        <v/>
      </c>
      <c r="C1528" t="str">
        <f>IF(ISBLANK('ENGAGEMENTS 2026'!C1529),"",'ENGAGEMENTS 2026'!E1529)</f>
        <v/>
      </c>
      <c r="D1528" t="str">
        <f>IF(ISBLANK('ENGAGEMENTS 2026'!C1529),"",'ENGAGEMENTS 2026'!G1529)</f>
        <v/>
      </c>
      <c r="E1528" t="str">
        <f>IF(ISBLANK('ENGAGEMENTS 2026'!C1529),"",'ENGAGEMENTS 2026'!I1529)</f>
        <v/>
      </c>
      <c r="F1528" t="str">
        <f>IF(ISBLANK('ENGAGEMENTS 2026'!C1529),"",'ENGAGEMENTS 2026'!J1529)</f>
        <v/>
      </c>
      <c r="G1528" t="str">
        <f>IF(ISBLANK('ENGAGEMENTS 2026'!C1529),"",'ENGAGEMENTS 2026'!M1529)</f>
        <v/>
      </c>
      <c r="H1528" t="str">
        <f>IF(ISBLANK('ENGAGEMENTS 2026'!C1529),"",'ENGAGEMENTS 2026'!AF1529)</f>
        <v/>
      </c>
      <c r="I1528" t="str">
        <f>IF(ISBLANK('ENGAGEMENTS 2026'!C1529),"",'ENGAGEMENTS 2026'!H1529)</f>
        <v/>
      </c>
      <c r="J1528" s="72" t="str">
        <f>IF(ISBLANK('ENGAGEMENTS 2026'!C1529),"",IF(AND(OR($E1528="INFRUCTUEUX",$E1528="ANNULE"),$C1528="AOO-M"),'ENGAGEMENTS 2026'!P1529,IF($H1528="EN COURS DE PREENGAGEMENT",'ENGAGEMENTS 2026'!O1529,IF($H1528="PREENGAGE",IF($E1528="ATTRIBUE",'ENGAGEMENTS 2026'!AE1529,'ENGAGEMENTS 2026'!O1529),'ENGAGEMENTS 2026'!AE1529))))</f>
        <v/>
      </c>
      <c r="K1528" s="97" t="str">
        <f>IF(ISBLANK('ENGAGEMENTS 2026'!W1529),"",'ENGAGEMENTS 2026'!W1529)</f>
        <v/>
      </c>
      <c r="L1528" s="73" t="str">
        <f t="shared" ca="1" si="46"/>
        <v/>
      </c>
      <c r="M1528" t="str">
        <f t="shared" si="47"/>
        <v/>
      </c>
      <c r="N1528" t="str">
        <f>IF(ISBLANK('ENGAGEMENTS 2026'!C1529),"",'ENGAGEMENTS 2026'!L1529)</f>
        <v/>
      </c>
      <c r="O1528" t="str">
        <f>IF(ISBLANK('ENGAGEMENTS 2026'!C1529),"",'ENGAGEMENTS 2026'!M1529)</f>
        <v/>
      </c>
      <c r="P1528" t="str">
        <f>IF(ISBLANK('ENGAGEMENTS 2026'!C1529),"",'ENGAGEMENTS 2026'!K1529)</f>
        <v/>
      </c>
      <c r="Q1528" t="str">
        <f>IF($A1528="","",IF(OR($E1528="INFRUCTUEUX",$E1528="ANNULE"),$A1528&amp;"|"&amp;(COUNTIFS($A$2:$A1528,$A1528,$E$2:$E1528,"INFRUCTUEUX")+COUNTIFS($A$2:$A1528,$A1528,$E$2:$E1528,"ANNULE")),""))</f>
        <v/>
      </c>
    </row>
    <row r="1529" spans="1:17" x14ac:dyDescent="0.25">
      <c r="A1529" t="str">
        <f>IF(ISBLANK('ENGAGEMENTS 2026'!C1530),"",IF('ENGAGEMENTS 2026'!C1530="DTSI","DCT",'ENGAGEMENTS 2026'!C1530))</f>
        <v/>
      </c>
      <c r="B1529" t="str">
        <f>IF(ISBLANK('ENGAGEMENTS 2026'!C1530),"",'ENGAGEMENTS 2026'!D1530)</f>
        <v/>
      </c>
      <c r="C1529" t="str">
        <f>IF(ISBLANK('ENGAGEMENTS 2026'!C1530),"",'ENGAGEMENTS 2026'!E1530)</f>
        <v/>
      </c>
      <c r="D1529" t="str">
        <f>IF(ISBLANK('ENGAGEMENTS 2026'!C1530),"",'ENGAGEMENTS 2026'!G1530)</f>
        <v/>
      </c>
      <c r="E1529" t="str">
        <f>IF(ISBLANK('ENGAGEMENTS 2026'!C1530),"",'ENGAGEMENTS 2026'!I1530)</f>
        <v/>
      </c>
      <c r="F1529" t="str">
        <f>IF(ISBLANK('ENGAGEMENTS 2026'!C1530),"",'ENGAGEMENTS 2026'!J1530)</f>
        <v/>
      </c>
      <c r="G1529" t="str">
        <f>IF(ISBLANK('ENGAGEMENTS 2026'!C1530),"",'ENGAGEMENTS 2026'!M1530)</f>
        <v/>
      </c>
      <c r="H1529" t="str">
        <f>IF(ISBLANK('ENGAGEMENTS 2026'!C1530),"",'ENGAGEMENTS 2026'!AF1530)</f>
        <v/>
      </c>
      <c r="I1529" t="str">
        <f>IF(ISBLANK('ENGAGEMENTS 2026'!C1530),"",'ENGAGEMENTS 2026'!H1530)</f>
        <v/>
      </c>
      <c r="J1529" s="72" t="str">
        <f>IF(ISBLANK('ENGAGEMENTS 2026'!C1530),"",IF(AND(OR($E1529="INFRUCTUEUX",$E1529="ANNULE"),$C1529="AOO-M"),'ENGAGEMENTS 2026'!P1530,IF($H1529="EN COURS DE PREENGAGEMENT",'ENGAGEMENTS 2026'!O1530,IF($H1529="PREENGAGE",IF($E1529="ATTRIBUE",'ENGAGEMENTS 2026'!AE1530,'ENGAGEMENTS 2026'!O1530),'ENGAGEMENTS 2026'!AE1530))))</f>
        <v/>
      </c>
      <c r="K1529" s="97" t="str">
        <f>IF(ISBLANK('ENGAGEMENTS 2026'!W1530),"",'ENGAGEMENTS 2026'!W1530)</f>
        <v/>
      </c>
      <c r="L1529" s="73" t="str">
        <f t="shared" ca="1" si="46"/>
        <v/>
      </c>
      <c r="M1529" t="str">
        <f t="shared" si="47"/>
        <v/>
      </c>
      <c r="N1529" t="str">
        <f>IF(ISBLANK('ENGAGEMENTS 2026'!C1530),"",'ENGAGEMENTS 2026'!L1530)</f>
        <v/>
      </c>
      <c r="O1529" t="str">
        <f>IF(ISBLANK('ENGAGEMENTS 2026'!C1530),"",'ENGAGEMENTS 2026'!M1530)</f>
        <v/>
      </c>
      <c r="P1529" t="str">
        <f>IF(ISBLANK('ENGAGEMENTS 2026'!C1530),"",'ENGAGEMENTS 2026'!K1530)</f>
        <v/>
      </c>
      <c r="Q1529" t="str">
        <f>IF($A1529="","",IF(OR($E1529="INFRUCTUEUX",$E1529="ANNULE"),$A1529&amp;"|"&amp;(COUNTIFS($A$2:$A1529,$A1529,$E$2:$E1529,"INFRUCTUEUX")+COUNTIFS($A$2:$A1529,$A1529,$E$2:$E1529,"ANNULE")),""))</f>
        <v/>
      </c>
    </row>
    <row r="1530" spans="1:17" x14ac:dyDescent="0.25">
      <c r="A1530" t="str">
        <f>IF(ISBLANK('ENGAGEMENTS 2026'!C1531),"",IF('ENGAGEMENTS 2026'!C1531="DTSI","DCT",'ENGAGEMENTS 2026'!C1531))</f>
        <v/>
      </c>
      <c r="B1530" t="str">
        <f>IF(ISBLANK('ENGAGEMENTS 2026'!C1531),"",'ENGAGEMENTS 2026'!D1531)</f>
        <v/>
      </c>
      <c r="C1530" t="str">
        <f>IF(ISBLANK('ENGAGEMENTS 2026'!C1531),"",'ENGAGEMENTS 2026'!E1531)</f>
        <v/>
      </c>
      <c r="D1530" t="str">
        <f>IF(ISBLANK('ENGAGEMENTS 2026'!C1531),"",'ENGAGEMENTS 2026'!G1531)</f>
        <v/>
      </c>
      <c r="E1530" t="str">
        <f>IF(ISBLANK('ENGAGEMENTS 2026'!C1531),"",'ENGAGEMENTS 2026'!I1531)</f>
        <v/>
      </c>
      <c r="F1530" t="str">
        <f>IF(ISBLANK('ENGAGEMENTS 2026'!C1531),"",'ENGAGEMENTS 2026'!J1531)</f>
        <v/>
      </c>
      <c r="G1530" t="str">
        <f>IF(ISBLANK('ENGAGEMENTS 2026'!C1531),"",'ENGAGEMENTS 2026'!M1531)</f>
        <v/>
      </c>
      <c r="H1530" t="str">
        <f>IF(ISBLANK('ENGAGEMENTS 2026'!C1531),"",'ENGAGEMENTS 2026'!AF1531)</f>
        <v/>
      </c>
      <c r="I1530" t="str">
        <f>IF(ISBLANK('ENGAGEMENTS 2026'!C1531),"",'ENGAGEMENTS 2026'!H1531)</f>
        <v/>
      </c>
      <c r="J1530" s="72" t="str">
        <f>IF(ISBLANK('ENGAGEMENTS 2026'!C1531),"",IF(AND(OR($E1530="INFRUCTUEUX",$E1530="ANNULE"),$C1530="AOO-M"),'ENGAGEMENTS 2026'!P1531,IF($H1530="EN COURS DE PREENGAGEMENT",'ENGAGEMENTS 2026'!O1531,IF($H1530="PREENGAGE",IF($E1530="ATTRIBUE",'ENGAGEMENTS 2026'!AE1531,'ENGAGEMENTS 2026'!O1531),'ENGAGEMENTS 2026'!AE1531))))</f>
        <v/>
      </c>
      <c r="K1530" s="97" t="str">
        <f>IF(ISBLANK('ENGAGEMENTS 2026'!W1531),"",'ENGAGEMENTS 2026'!W1531)</f>
        <v/>
      </c>
      <c r="L1530" s="73" t="str">
        <f t="shared" ca="1" si="46"/>
        <v/>
      </c>
      <c r="M1530" t="str">
        <f t="shared" si="47"/>
        <v/>
      </c>
      <c r="N1530" t="str">
        <f>IF(ISBLANK('ENGAGEMENTS 2026'!C1531),"",'ENGAGEMENTS 2026'!L1531)</f>
        <v/>
      </c>
      <c r="O1530" t="str">
        <f>IF(ISBLANK('ENGAGEMENTS 2026'!C1531),"",'ENGAGEMENTS 2026'!M1531)</f>
        <v/>
      </c>
      <c r="P1530" t="str">
        <f>IF(ISBLANK('ENGAGEMENTS 2026'!C1531),"",'ENGAGEMENTS 2026'!K1531)</f>
        <v/>
      </c>
      <c r="Q1530" t="str">
        <f>IF($A1530="","",IF(OR($E1530="INFRUCTUEUX",$E1530="ANNULE"),$A1530&amp;"|"&amp;(COUNTIFS($A$2:$A1530,$A1530,$E$2:$E1530,"INFRUCTUEUX")+COUNTIFS($A$2:$A1530,$A1530,$E$2:$E1530,"ANNULE")),""))</f>
        <v/>
      </c>
    </row>
    <row r="1531" spans="1:17" x14ac:dyDescent="0.25">
      <c r="A1531" t="str">
        <f>IF(ISBLANK('ENGAGEMENTS 2026'!C1532),"",IF('ENGAGEMENTS 2026'!C1532="DTSI","DCT",'ENGAGEMENTS 2026'!C1532))</f>
        <v/>
      </c>
      <c r="B1531" t="str">
        <f>IF(ISBLANK('ENGAGEMENTS 2026'!C1532),"",'ENGAGEMENTS 2026'!D1532)</f>
        <v/>
      </c>
      <c r="C1531" t="str">
        <f>IF(ISBLANK('ENGAGEMENTS 2026'!C1532),"",'ENGAGEMENTS 2026'!E1532)</f>
        <v/>
      </c>
      <c r="D1531" t="str">
        <f>IF(ISBLANK('ENGAGEMENTS 2026'!C1532),"",'ENGAGEMENTS 2026'!G1532)</f>
        <v/>
      </c>
      <c r="E1531" t="str">
        <f>IF(ISBLANK('ENGAGEMENTS 2026'!C1532),"",'ENGAGEMENTS 2026'!I1532)</f>
        <v/>
      </c>
      <c r="F1531" t="str">
        <f>IF(ISBLANK('ENGAGEMENTS 2026'!C1532),"",'ENGAGEMENTS 2026'!J1532)</f>
        <v/>
      </c>
      <c r="G1531" t="str">
        <f>IF(ISBLANK('ENGAGEMENTS 2026'!C1532),"",'ENGAGEMENTS 2026'!M1532)</f>
        <v/>
      </c>
      <c r="H1531" t="str">
        <f>IF(ISBLANK('ENGAGEMENTS 2026'!C1532),"",'ENGAGEMENTS 2026'!AF1532)</f>
        <v/>
      </c>
      <c r="I1531" t="str">
        <f>IF(ISBLANK('ENGAGEMENTS 2026'!C1532),"",'ENGAGEMENTS 2026'!H1532)</f>
        <v/>
      </c>
      <c r="J1531" s="72" t="str">
        <f>IF(ISBLANK('ENGAGEMENTS 2026'!C1532),"",IF(AND(OR($E1531="INFRUCTUEUX",$E1531="ANNULE"),$C1531="AOO-M"),'ENGAGEMENTS 2026'!P1532,IF($H1531="EN COURS DE PREENGAGEMENT",'ENGAGEMENTS 2026'!O1532,IF($H1531="PREENGAGE",IF($E1531="ATTRIBUE",'ENGAGEMENTS 2026'!AE1532,'ENGAGEMENTS 2026'!O1532),'ENGAGEMENTS 2026'!AE1532))))</f>
        <v/>
      </c>
      <c r="K1531" s="97" t="str">
        <f>IF(ISBLANK('ENGAGEMENTS 2026'!W1532),"",'ENGAGEMENTS 2026'!W1532)</f>
        <v/>
      </c>
      <c r="L1531" s="73" t="str">
        <f t="shared" ca="1" si="46"/>
        <v/>
      </c>
      <c r="M1531" t="str">
        <f t="shared" si="47"/>
        <v/>
      </c>
      <c r="N1531" t="str">
        <f>IF(ISBLANK('ENGAGEMENTS 2026'!C1532),"",'ENGAGEMENTS 2026'!L1532)</f>
        <v/>
      </c>
      <c r="O1531" t="str">
        <f>IF(ISBLANK('ENGAGEMENTS 2026'!C1532),"",'ENGAGEMENTS 2026'!M1532)</f>
        <v/>
      </c>
      <c r="P1531" t="str">
        <f>IF(ISBLANK('ENGAGEMENTS 2026'!C1532),"",'ENGAGEMENTS 2026'!K1532)</f>
        <v/>
      </c>
      <c r="Q1531" t="str">
        <f>IF($A1531="","",IF(OR($E1531="INFRUCTUEUX",$E1531="ANNULE"),$A1531&amp;"|"&amp;(COUNTIFS($A$2:$A1531,$A1531,$E$2:$E1531,"INFRUCTUEUX")+COUNTIFS($A$2:$A1531,$A1531,$E$2:$E1531,"ANNULE")),""))</f>
        <v/>
      </c>
    </row>
    <row r="1532" spans="1:17" x14ac:dyDescent="0.25">
      <c r="A1532" t="str">
        <f>IF(ISBLANK('ENGAGEMENTS 2026'!C1533),"",IF('ENGAGEMENTS 2026'!C1533="DTSI","DCT",'ENGAGEMENTS 2026'!C1533))</f>
        <v/>
      </c>
      <c r="B1532" t="str">
        <f>IF(ISBLANK('ENGAGEMENTS 2026'!C1533),"",'ENGAGEMENTS 2026'!D1533)</f>
        <v/>
      </c>
      <c r="C1532" t="str">
        <f>IF(ISBLANK('ENGAGEMENTS 2026'!C1533),"",'ENGAGEMENTS 2026'!E1533)</f>
        <v/>
      </c>
      <c r="D1532" t="str">
        <f>IF(ISBLANK('ENGAGEMENTS 2026'!C1533),"",'ENGAGEMENTS 2026'!G1533)</f>
        <v/>
      </c>
      <c r="E1532" t="str">
        <f>IF(ISBLANK('ENGAGEMENTS 2026'!C1533),"",'ENGAGEMENTS 2026'!I1533)</f>
        <v/>
      </c>
      <c r="F1532" t="str">
        <f>IF(ISBLANK('ENGAGEMENTS 2026'!C1533),"",'ENGAGEMENTS 2026'!J1533)</f>
        <v/>
      </c>
      <c r="G1532" t="str">
        <f>IF(ISBLANK('ENGAGEMENTS 2026'!C1533),"",'ENGAGEMENTS 2026'!M1533)</f>
        <v/>
      </c>
      <c r="H1532" t="str">
        <f>IF(ISBLANK('ENGAGEMENTS 2026'!C1533),"",'ENGAGEMENTS 2026'!AF1533)</f>
        <v/>
      </c>
      <c r="I1532" t="str">
        <f>IF(ISBLANK('ENGAGEMENTS 2026'!C1533),"",'ENGAGEMENTS 2026'!H1533)</f>
        <v/>
      </c>
      <c r="J1532" s="72" t="str">
        <f>IF(ISBLANK('ENGAGEMENTS 2026'!C1533),"",IF(AND(OR($E1532="INFRUCTUEUX",$E1532="ANNULE"),$C1532="AOO-M"),'ENGAGEMENTS 2026'!P1533,IF($H1532="EN COURS DE PREENGAGEMENT",'ENGAGEMENTS 2026'!O1533,IF($H1532="PREENGAGE",IF($E1532="ATTRIBUE",'ENGAGEMENTS 2026'!AE1533,'ENGAGEMENTS 2026'!O1533),'ENGAGEMENTS 2026'!AE1533))))</f>
        <v/>
      </c>
      <c r="K1532" s="97" t="str">
        <f>IF(ISBLANK('ENGAGEMENTS 2026'!W1533),"",'ENGAGEMENTS 2026'!W1533)</f>
        <v/>
      </c>
      <c r="L1532" s="73" t="str">
        <f t="shared" ca="1" si="46"/>
        <v/>
      </c>
      <c r="M1532" t="str">
        <f t="shared" si="47"/>
        <v/>
      </c>
      <c r="N1532" t="str">
        <f>IF(ISBLANK('ENGAGEMENTS 2026'!C1533),"",'ENGAGEMENTS 2026'!L1533)</f>
        <v/>
      </c>
      <c r="O1532" t="str">
        <f>IF(ISBLANK('ENGAGEMENTS 2026'!C1533),"",'ENGAGEMENTS 2026'!M1533)</f>
        <v/>
      </c>
      <c r="P1532" t="str">
        <f>IF(ISBLANK('ENGAGEMENTS 2026'!C1533),"",'ENGAGEMENTS 2026'!K1533)</f>
        <v/>
      </c>
      <c r="Q1532" t="str">
        <f>IF($A1532="","",IF(OR($E1532="INFRUCTUEUX",$E1532="ANNULE"),$A1532&amp;"|"&amp;(COUNTIFS($A$2:$A1532,$A1532,$E$2:$E1532,"INFRUCTUEUX")+COUNTIFS($A$2:$A1532,$A1532,$E$2:$E1532,"ANNULE")),""))</f>
        <v/>
      </c>
    </row>
    <row r="1533" spans="1:17" x14ac:dyDescent="0.25">
      <c r="A1533" t="str">
        <f>IF(ISBLANK('ENGAGEMENTS 2026'!C1534),"",IF('ENGAGEMENTS 2026'!C1534="DTSI","DCT",'ENGAGEMENTS 2026'!C1534))</f>
        <v/>
      </c>
      <c r="B1533" t="str">
        <f>IF(ISBLANK('ENGAGEMENTS 2026'!C1534),"",'ENGAGEMENTS 2026'!D1534)</f>
        <v/>
      </c>
      <c r="C1533" t="str">
        <f>IF(ISBLANK('ENGAGEMENTS 2026'!C1534),"",'ENGAGEMENTS 2026'!E1534)</f>
        <v/>
      </c>
      <c r="D1533" t="str">
        <f>IF(ISBLANK('ENGAGEMENTS 2026'!C1534),"",'ENGAGEMENTS 2026'!G1534)</f>
        <v/>
      </c>
      <c r="E1533" t="str">
        <f>IF(ISBLANK('ENGAGEMENTS 2026'!C1534),"",'ENGAGEMENTS 2026'!I1534)</f>
        <v/>
      </c>
      <c r="F1533" t="str">
        <f>IF(ISBLANK('ENGAGEMENTS 2026'!C1534),"",'ENGAGEMENTS 2026'!J1534)</f>
        <v/>
      </c>
      <c r="G1533" t="str">
        <f>IF(ISBLANK('ENGAGEMENTS 2026'!C1534),"",'ENGAGEMENTS 2026'!M1534)</f>
        <v/>
      </c>
      <c r="H1533" t="str">
        <f>IF(ISBLANK('ENGAGEMENTS 2026'!C1534),"",'ENGAGEMENTS 2026'!AF1534)</f>
        <v/>
      </c>
      <c r="I1533" t="str">
        <f>IF(ISBLANK('ENGAGEMENTS 2026'!C1534),"",'ENGAGEMENTS 2026'!H1534)</f>
        <v/>
      </c>
      <c r="J1533" s="72" t="str">
        <f>IF(ISBLANK('ENGAGEMENTS 2026'!C1534),"",IF(AND(OR($E1533="INFRUCTUEUX",$E1533="ANNULE"),$C1533="AOO-M"),'ENGAGEMENTS 2026'!P1534,IF($H1533="EN COURS DE PREENGAGEMENT",'ENGAGEMENTS 2026'!O1534,IF($H1533="PREENGAGE",IF($E1533="ATTRIBUE",'ENGAGEMENTS 2026'!AE1534,'ENGAGEMENTS 2026'!O1534),'ENGAGEMENTS 2026'!AE1534))))</f>
        <v/>
      </c>
      <c r="K1533" s="97" t="str">
        <f>IF(ISBLANK('ENGAGEMENTS 2026'!W1534),"",'ENGAGEMENTS 2026'!W1534)</f>
        <v/>
      </c>
      <c r="L1533" s="73" t="str">
        <f t="shared" ca="1" si="46"/>
        <v/>
      </c>
      <c r="M1533" t="str">
        <f t="shared" si="47"/>
        <v/>
      </c>
      <c r="N1533" t="str">
        <f>IF(ISBLANK('ENGAGEMENTS 2026'!C1534),"",'ENGAGEMENTS 2026'!L1534)</f>
        <v/>
      </c>
      <c r="O1533" t="str">
        <f>IF(ISBLANK('ENGAGEMENTS 2026'!C1534),"",'ENGAGEMENTS 2026'!M1534)</f>
        <v/>
      </c>
      <c r="P1533" t="str">
        <f>IF(ISBLANK('ENGAGEMENTS 2026'!C1534),"",'ENGAGEMENTS 2026'!K1534)</f>
        <v/>
      </c>
      <c r="Q1533" t="str">
        <f>IF($A1533="","",IF(OR($E1533="INFRUCTUEUX",$E1533="ANNULE"),$A1533&amp;"|"&amp;(COUNTIFS($A$2:$A1533,$A1533,$E$2:$E1533,"INFRUCTUEUX")+COUNTIFS($A$2:$A1533,$A1533,$E$2:$E1533,"ANNULE")),""))</f>
        <v/>
      </c>
    </row>
    <row r="1534" spans="1:17" x14ac:dyDescent="0.25">
      <c r="A1534" t="str">
        <f>IF(ISBLANK('ENGAGEMENTS 2026'!C1535),"",IF('ENGAGEMENTS 2026'!C1535="DTSI","DCT",'ENGAGEMENTS 2026'!C1535))</f>
        <v/>
      </c>
      <c r="B1534" t="str">
        <f>IF(ISBLANK('ENGAGEMENTS 2026'!C1535),"",'ENGAGEMENTS 2026'!D1535)</f>
        <v/>
      </c>
      <c r="C1534" t="str">
        <f>IF(ISBLANK('ENGAGEMENTS 2026'!C1535),"",'ENGAGEMENTS 2026'!E1535)</f>
        <v/>
      </c>
      <c r="D1534" t="str">
        <f>IF(ISBLANK('ENGAGEMENTS 2026'!C1535),"",'ENGAGEMENTS 2026'!G1535)</f>
        <v/>
      </c>
      <c r="E1534" t="str">
        <f>IF(ISBLANK('ENGAGEMENTS 2026'!C1535),"",'ENGAGEMENTS 2026'!I1535)</f>
        <v/>
      </c>
      <c r="F1534" t="str">
        <f>IF(ISBLANK('ENGAGEMENTS 2026'!C1535),"",'ENGAGEMENTS 2026'!J1535)</f>
        <v/>
      </c>
      <c r="G1534" t="str">
        <f>IF(ISBLANK('ENGAGEMENTS 2026'!C1535),"",'ENGAGEMENTS 2026'!M1535)</f>
        <v/>
      </c>
      <c r="H1534" t="str">
        <f>IF(ISBLANK('ENGAGEMENTS 2026'!C1535),"",'ENGAGEMENTS 2026'!AF1535)</f>
        <v/>
      </c>
      <c r="I1534" t="str">
        <f>IF(ISBLANK('ENGAGEMENTS 2026'!C1535),"",'ENGAGEMENTS 2026'!H1535)</f>
        <v/>
      </c>
      <c r="J1534" s="72" t="str">
        <f>IF(ISBLANK('ENGAGEMENTS 2026'!C1535),"",IF(AND(OR($E1534="INFRUCTUEUX",$E1534="ANNULE"),$C1534="AOO-M"),'ENGAGEMENTS 2026'!P1535,IF($H1534="EN COURS DE PREENGAGEMENT",'ENGAGEMENTS 2026'!O1535,IF($H1534="PREENGAGE",IF($E1534="ATTRIBUE",'ENGAGEMENTS 2026'!AE1535,'ENGAGEMENTS 2026'!O1535),'ENGAGEMENTS 2026'!AE1535))))</f>
        <v/>
      </c>
      <c r="K1534" s="97" t="str">
        <f>IF(ISBLANK('ENGAGEMENTS 2026'!W1535),"",'ENGAGEMENTS 2026'!W1535)</f>
        <v/>
      </c>
      <c r="L1534" s="73" t="str">
        <f t="shared" ca="1" si="46"/>
        <v/>
      </c>
      <c r="M1534" t="str">
        <f t="shared" si="47"/>
        <v/>
      </c>
      <c r="N1534" t="str">
        <f>IF(ISBLANK('ENGAGEMENTS 2026'!C1535),"",'ENGAGEMENTS 2026'!L1535)</f>
        <v/>
      </c>
      <c r="O1534" t="str">
        <f>IF(ISBLANK('ENGAGEMENTS 2026'!C1535),"",'ENGAGEMENTS 2026'!M1535)</f>
        <v/>
      </c>
      <c r="P1534" t="str">
        <f>IF(ISBLANK('ENGAGEMENTS 2026'!C1535),"",'ENGAGEMENTS 2026'!K1535)</f>
        <v/>
      </c>
      <c r="Q1534" t="str">
        <f>IF($A1534="","",IF(OR($E1534="INFRUCTUEUX",$E1534="ANNULE"),$A1534&amp;"|"&amp;(COUNTIFS($A$2:$A1534,$A1534,$E$2:$E1534,"INFRUCTUEUX")+COUNTIFS($A$2:$A1534,$A1534,$E$2:$E1534,"ANNULE")),""))</f>
        <v/>
      </c>
    </row>
    <row r="1535" spans="1:17" x14ac:dyDescent="0.25">
      <c r="A1535" t="str">
        <f>IF(ISBLANK('ENGAGEMENTS 2026'!C1536),"",IF('ENGAGEMENTS 2026'!C1536="DTSI","DCT",'ENGAGEMENTS 2026'!C1536))</f>
        <v/>
      </c>
      <c r="B1535" t="str">
        <f>IF(ISBLANK('ENGAGEMENTS 2026'!C1536),"",'ENGAGEMENTS 2026'!D1536)</f>
        <v/>
      </c>
      <c r="C1535" t="str">
        <f>IF(ISBLANK('ENGAGEMENTS 2026'!C1536),"",'ENGAGEMENTS 2026'!E1536)</f>
        <v/>
      </c>
      <c r="D1535" t="str">
        <f>IF(ISBLANK('ENGAGEMENTS 2026'!C1536),"",'ENGAGEMENTS 2026'!G1536)</f>
        <v/>
      </c>
      <c r="E1535" t="str">
        <f>IF(ISBLANK('ENGAGEMENTS 2026'!C1536),"",'ENGAGEMENTS 2026'!I1536)</f>
        <v/>
      </c>
      <c r="F1535" t="str">
        <f>IF(ISBLANK('ENGAGEMENTS 2026'!C1536),"",'ENGAGEMENTS 2026'!J1536)</f>
        <v/>
      </c>
      <c r="G1535" t="str">
        <f>IF(ISBLANK('ENGAGEMENTS 2026'!C1536),"",'ENGAGEMENTS 2026'!M1536)</f>
        <v/>
      </c>
      <c r="H1535" t="str">
        <f>IF(ISBLANK('ENGAGEMENTS 2026'!C1536),"",'ENGAGEMENTS 2026'!AF1536)</f>
        <v/>
      </c>
      <c r="I1535" t="str">
        <f>IF(ISBLANK('ENGAGEMENTS 2026'!C1536),"",'ENGAGEMENTS 2026'!H1536)</f>
        <v/>
      </c>
      <c r="J1535" s="72" t="str">
        <f>IF(ISBLANK('ENGAGEMENTS 2026'!C1536),"",IF(AND(OR($E1535="INFRUCTUEUX",$E1535="ANNULE"),$C1535="AOO-M"),'ENGAGEMENTS 2026'!P1536,IF($H1535="EN COURS DE PREENGAGEMENT",'ENGAGEMENTS 2026'!O1536,IF($H1535="PREENGAGE",IF($E1535="ATTRIBUE",'ENGAGEMENTS 2026'!AE1536,'ENGAGEMENTS 2026'!O1536),'ENGAGEMENTS 2026'!AE1536))))</f>
        <v/>
      </c>
      <c r="K1535" s="97" t="str">
        <f>IF(ISBLANK('ENGAGEMENTS 2026'!W1536),"",'ENGAGEMENTS 2026'!W1536)</f>
        <v/>
      </c>
      <c r="L1535" s="73" t="str">
        <f t="shared" ca="1" si="46"/>
        <v/>
      </c>
      <c r="M1535" t="str">
        <f t="shared" si="47"/>
        <v/>
      </c>
      <c r="N1535" t="str">
        <f>IF(ISBLANK('ENGAGEMENTS 2026'!C1536),"",'ENGAGEMENTS 2026'!L1536)</f>
        <v/>
      </c>
      <c r="O1535" t="str">
        <f>IF(ISBLANK('ENGAGEMENTS 2026'!C1536),"",'ENGAGEMENTS 2026'!M1536)</f>
        <v/>
      </c>
      <c r="P1535" t="str">
        <f>IF(ISBLANK('ENGAGEMENTS 2026'!C1536),"",'ENGAGEMENTS 2026'!K1536)</f>
        <v/>
      </c>
      <c r="Q1535" t="str">
        <f>IF($A1535="","",IF(OR($E1535="INFRUCTUEUX",$E1535="ANNULE"),$A1535&amp;"|"&amp;(COUNTIFS($A$2:$A1535,$A1535,$E$2:$E1535,"INFRUCTUEUX")+COUNTIFS($A$2:$A1535,$A1535,$E$2:$E1535,"ANNULE")),""))</f>
        <v/>
      </c>
    </row>
    <row r="1536" spans="1:17" x14ac:dyDescent="0.25">
      <c r="A1536" t="str">
        <f>IF(ISBLANK('ENGAGEMENTS 2026'!C1537),"",IF('ENGAGEMENTS 2026'!C1537="DTSI","DCT",'ENGAGEMENTS 2026'!C1537))</f>
        <v/>
      </c>
      <c r="B1536" t="str">
        <f>IF(ISBLANK('ENGAGEMENTS 2026'!C1537),"",'ENGAGEMENTS 2026'!D1537)</f>
        <v/>
      </c>
      <c r="C1536" t="str">
        <f>IF(ISBLANK('ENGAGEMENTS 2026'!C1537),"",'ENGAGEMENTS 2026'!E1537)</f>
        <v/>
      </c>
      <c r="D1536" t="str">
        <f>IF(ISBLANK('ENGAGEMENTS 2026'!C1537),"",'ENGAGEMENTS 2026'!G1537)</f>
        <v/>
      </c>
      <c r="E1536" t="str">
        <f>IF(ISBLANK('ENGAGEMENTS 2026'!C1537),"",'ENGAGEMENTS 2026'!I1537)</f>
        <v/>
      </c>
      <c r="F1536" t="str">
        <f>IF(ISBLANK('ENGAGEMENTS 2026'!C1537),"",'ENGAGEMENTS 2026'!J1537)</f>
        <v/>
      </c>
      <c r="G1536" t="str">
        <f>IF(ISBLANK('ENGAGEMENTS 2026'!C1537),"",'ENGAGEMENTS 2026'!M1537)</f>
        <v/>
      </c>
      <c r="H1536" t="str">
        <f>IF(ISBLANK('ENGAGEMENTS 2026'!C1537),"",'ENGAGEMENTS 2026'!AF1537)</f>
        <v/>
      </c>
      <c r="I1536" t="str">
        <f>IF(ISBLANK('ENGAGEMENTS 2026'!C1537),"",'ENGAGEMENTS 2026'!H1537)</f>
        <v/>
      </c>
      <c r="J1536" s="72" t="str">
        <f>IF(ISBLANK('ENGAGEMENTS 2026'!C1537),"",IF(AND(OR($E1536="INFRUCTUEUX",$E1536="ANNULE"),$C1536="AOO-M"),'ENGAGEMENTS 2026'!P1537,IF($H1536="EN COURS DE PREENGAGEMENT",'ENGAGEMENTS 2026'!O1537,IF($H1536="PREENGAGE",IF($E1536="ATTRIBUE",'ENGAGEMENTS 2026'!AE1537,'ENGAGEMENTS 2026'!O1537),'ENGAGEMENTS 2026'!AE1537))))</f>
        <v/>
      </c>
      <c r="K1536" s="97" t="str">
        <f>IF(ISBLANK('ENGAGEMENTS 2026'!W1537),"",'ENGAGEMENTS 2026'!W1537)</f>
        <v/>
      </c>
      <c r="L1536" s="73" t="str">
        <f t="shared" ca="1" si="46"/>
        <v/>
      </c>
      <c r="M1536" t="str">
        <f t="shared" si="47"/>
        <v/>
      </c>
      <c r="N1536" t="str">
        <f>IF(ISBLANK('ENGAGEMENTS 2026'!C1537),"",'ENGAGEMENTS 2026'!L1537)</f>
        <v/>
      </c>
      <c r="O1536" t="str">
        <f>IF(ISBLANK('ENGAGEMENTS 2026'!C1537),"",'ENGAGEMENTS 2026'!M1537)</f>
        <v/>
      </c>
      <c r="P1536" t="str">
        <f>IF(ISBLANK('ENGAGEMENTS 2026'!C1537),"",'ENGAGEMENTS 2026'!K1537)</f>
        <v/>
      </c>
      <c r="Q1536" t="str">
        <f>IF($A1536="","",IF(OR($E1536="INFRUCTUEUX",$E1536="ANNULE"),$A1536&amp;"|"&amp;(COUNTIFS($A$2:$A1536,$A1536,$E$2:$E1536,"INFRUCTUEUX")+COUNTIFS($A$2:$A1536,$A1536,$E$2:$E1536,"ANNULE")),""))</f>
        <v/>
      </c>
    </row>
    <row r="1537" spans="1:17" x14ac:dyDescent="0.25">
      <c r="A1537" t="str">
        <f>IF(ISBLANK('ENGAGEMENTS 2026'!C1538),"",IF('ENGAGEMENTS 2026'!C1538="DTSI","DCT",'ENGAGEMENTS 2026'!C1538))</f>
        <v/>
      </c>
      <c r="B1537" t="str">
        <f>IF(ISBLANK('ENGAGEMENTS 2026'!C1538),"",'ENGAGEMENTS 2026'!D1538)</f>
        <v/>
      </c>
      <c r="C1537" t="str">
        <f>IF(ISBLANK('ENGAGEMENTS 2026'!C1538),"",'ENGAGEMENTS 2026'!E1538)</f>
        <v/>
      </c>
      <c r="D1537" t="str">
        <f>IF(ISBLANK('ENGAGEMENTS 2026'!C1538),"",'ENGAGEMENTS 2026'!G1538)</f>
        <v/>
      </c>
      <c r="E1537" t="str">
        <f>IF(ISBLANK('ENGAGEMENTS 2026'!C1538),"",'ENGAGEMENTS 2026'!I1538)</f>
        <v/>
      </c>
      <c r="F1537" t="str">
        <f>IF(ISBLANK('ENGAGEMENTS 2026'!C1538),"",'ENGAGEMENTS 2026'!J1538)</f>
        <v/>
      </c>
      <c r="G1537" t="str">
        <f>IF(ISBLANK('ENGAGEMENTS 2026'!C1538),"",'ENGAGEMENTS 2026'!M1538)</f>
        <v/>
      </c>
      <c r="H1537" t="str">
        <f>IF(ISBLANK('ENGAGEMENTS 2026'!C1538),"",'ENGAGEMENTS 2026'!AF1538)</f>
        <v/>
      </c>
      <c r="I1537" t="str">
        <f>IF(ISBLANK('ENGAGEMENTS 2026'!C1538),"",'ENGAGEMENTS 2026'!H1538)</f>
        <v/>
      </c>
      <c r="J1537" s="72" t="str">
        <f>IF(ISBLANK('ENGAGEMENTS 2026'!C1538),"",IF(AND(OR($E1537="INFRUCTUEUX",$E1537="ANNULE"),$C1537="AOO-M"),'ENGAGEMENTS 2026'!P1538,IF($H1537="EN COURS DE PREENGAGEMENT",'ENGAGEMENTS 2026'!O1538,IF($H1537="PREENGAGE",IF($E1537="ATTRIBUE",'ENGAGEMENTS 2026'!AE1538,'ENGAGEMENTS 2026'!O1538),'ENGAGEMENTS 2026'!AE1538))))</f>
        <v/>
      </c>
      <c r="K1537" s="97" t="str">
        <f>IF(ISBLANK('ENGAGEMENTS 2026'!W1538),"",'ENGAGEMENTS 2026'!W1538)</f>
        <v/>
      </c>
      <c r="L1537" s="73" t="str">
        <f t="shared" ca="1" si="46"/>
        <v/>
      </c>
      <c r="M1537" t="str">
        <f t="shared" si="47"/>
        <v/>
      </c>
      <c r="N1537" t="str">
        <f>IF(ISBLANK('ENGAGEMENTS 2026'!C1538),"",'ENGAGEMENTS 2026'!L1538)</f>
        <v/>
      </c>
      <c r="O1537" t="str">
        <f>IF(ISBLANK('ENGAGEMENTS 2026'!C1538),"",'ENGAGEMENTS 2026'!M1538)</f>
        <v/>
      </c>
      <c r="P1537" t="str">
        <f>IF(ISBLANK('ENGAGEMENTS 2026'!C1538),"",'ENGAGEMENTS 2026'!K1538)</f>
        <v/>
      </c>
      <c r="Q1537" t="str">
        <f>IF($A1537="","",IF(OR($E1537="INFRUCTUEUX",$E1537="ANNULE"),$A1537&amp;"|"&amp;(COUNTIFS($A$2:$A1537,$A1537,$E$2:$E1537,"INFRUCTUEUX")+COUNTIFS($A$2:$A1537,$A1537,$E$2:$E1537,"ANNULE")),""))</f>
        <v/>
      </c>
    </row>
    <row r="1538" spans="1:17" x14ac:dyDescent="0.25">
      <c r="A1538" t="str">
        <f>IF(ISBLANK('ENGAGEMENTS 2026'!C1539),"",IF('ENGAGEMENTS 2026'!C1539="DTSI","DCT",'ENGAGEMENTS 2026'!C1539))</f>
        <v/>
      </c>
      <c r="B1538" t="str">
        <f>IF(ISBLANK('ENGAGEMENTS 2026'!C1539),"",'ENGAGEMENTS 2026'!D1539)</f>
        <v/>
      </c>
      <c r="C1538" t="str">
        <f>IF(ISBLANK('ENGAGEMENTS 2026'!C1539),"",'ENGAGEMENTS 2026'!E1539)</f>
        <v/>
      </c>
      <c r="D1538" t="str">
        <f>IF(ISBLANK('ENGAGEMENTS 2026'!C1539),"",'ENGAGEMENTS 2026'!G1539)</f>
        <v/>
      </c>
      <c r="E1538" t="str">
        <f>IF(ISBLANK('ENGAGEMENTS 2026'!C1539),"",'ENGAGEMENTS 2026'!I1539)</f>
        <v/>
      </c>
      <c r="F1538" t="str">
        <f>IF(ISBLANK('ENGAGEMENTS 2026'!C1539),"",'ENGAGEMENTS 2026'!J1539)</f>
        <v/>
      </c>
      <c r="G1538" t="str">
        <f>IF(ISBLANK('ENGAGEMENTS 2026'!C1539),"",'ENGAGEMENTS 2026'!M1539)</f>
        <v/>
      </c>
      <c r="H1538" t="str">
        <f>IF(ISBLANK('ENGAGEMENTS 2026'!C1539),"",'ENGAGEMENTS 2026'!AF1539)</f>
        <v/>
      </c>
      <c r="I1538" t="str">
        <f>IF(ISBLANK('ENGAGEMENTS 2026'!C1539),"",'ENGAGEMENTS 2026'!H1539)</f>
        <v/>
      </c>
      <c r="J1538" s="72" t="str">
        <f>IF(ISBLANK('ENGAGEMENTS 2026'!C1539),"",IF(AND(OR($E1538="INFRUCTUEUX",$E1538="ANNULE"),$C1538="AOO-M"),'ENGAGEMENTS 2026'!P1539,IF($H1538="EN COURS DE PREENGAGEMENT",'ENGAGEMENTS 2026'!O1539,IF($H1538="PREENGAGE",IF($E1538="ATTRIBUE",'ENGAGEMENTS 2026'!AE1539,'ENGAGEMENTS 2026'!O1539),'ENGAGEMENTS 2026'!AE1539))))</f>
        <v/>
      </c>
      <c r="K1538" s="97" t="str">
        <f>IF(ISBLANK('ENGAGEMENTS 2026'!W1539),"",'ENGAGEMENTS 2026'!W1539)</f>
        <v/>
      </c>
      <c r="L1538" s="73" t="str">
        <f t="shared" ref="L1538:L1601" ca="1" si="48">IF($K1538="","",TODAY()-$K1538)</f>
        <v/>
      </c>
      <c r="M1538" t="str">
        <f t="shared" ref="M1538:M1601" si="49">IF($A1538="","",IF($H1538="ENGAGE","Engagé",IF(AND($H1538="NON ENGAGE",OR($I1538="INFRUCTUEUX",$I1538="ANNULE")),"Clôturé sans suite","En cours")))</f>
        <v/>
      </c>
      <c r="N1538" t="str">
        <f>IF(ISBLANK('ENGAGEMENTS 2026'!C1539),"",'ENGAGEMENTS 2026'!L1539)</f>
        <v/>
      </c>
      <c r="O1538" t="str">
        <f>IF(ISBLANK('ENGAGEMENTS 2026'!C1539),"",'ENGAGEMENTS 2026'!M1539)</f>
        <v/>
      </c>
      <c r="P1538" t="str">
        <f>IF(ISBLANK('ENGAGEMENTS 2026'!C1539),"",'ENGAGEMENTS 2026'!K1539)</f>
        <v/>
      </c>
      <c r="Q1538" t="str">
        <f>IF($A1538="","",IF(OR($E1538="INFRUCTUEUX",$E1538="ANNULE"),$A1538&amp;"|"&amp;(COUNTIFS($A$2:$A1538,$A1538,$E$2:$E1538,"INFRUCTUEUX")+COUNTIFS($A$2:$A1538,$A1538,$E$2:$E1538,"ANNULE")),""))</f>
        <v/>
      </c>
    </row>
    <row r="1539" spans="1:17" x14ac:dyDescent="0.25">
      <c r="A1539" t="str">
        <f>IF(ISBLANK('ENGAGEMENTS 2026'!C1540),"",IF('ENGAGEMENTS 2026'!C1540="DTSI","DCT",'ENGAGEMENTS 2026'!C1540))</f>
        <v/>
      </c>
      <c r="B1539" t="str">
        <f>IF(ISBLANK('ENGAGEMENTS 2026'!C1540),"",'ENGAGEMENTS 2026'!D1540)</f>
        <v/>
      </c>
      <c r="C1539" t="str">
        <f>IF(ISBLANK('ENGAGEMENTS 2026'!C1540),"",'ENGAGEMENTS 2026'!E1540)</f>
        <v/>
      </c>
      <c r="D1539" t="str">
        <f>IF(ISBLANK('ENGAGEMENTS 2026'!C1540),"",'ENGAGEMENTS 2026'!G1540)</f>
        <v/>
      </c>
      <c r="E1539" t="str">
        <f>IF(ISBLANK('ENGAGEMENTS 2026'!C1540),"",'ENGAGEMENTS 2026'!I1540)</f>
        <v/>
      </c>
      <c r="F1539" t="str">
        <f>IF(ISBLANK('ENGAGEMENTS 2026'!C1540),"",'ENGAGEMENTS 2026'!J1540)</f>
        <v/>
      </c>
      <c r="G1539" t="str">
        <f>IF(ISBLANK('ENGAGEMENTS 2026'!C1540),"",'ENGAGEMENTS 2026'!M1540)</f>
        <v/>
      </c>
      <c r="H1539" t="str">
        <f>IF(ISBLANK('ENGAGEMENTS 2026'!C1540),"",'ENGAGEMENTS 2026'!AF1540)</f>
        <v/>
      </c>
      <c r="I1539" t="str">
        <f>IF(ISBLANK('ENGAGEMENTS 2026'!C1540),"",'ENGAGEMENTS 2026'!H1540)</f>
        <v/>
      </c>
      <c r="J1539" s="72" t="str">
        <f>IF(ISBLANK('ENGAGEMENTS 2026'!C1540),"",IF(AND(OR($E1539="INFRUCTUEUX",$E1539="ANNULE"),$C1539="AOO-M"),'ENGAGEMENTS 2026'!P1540,IF($H1539="EN COURS DE PREENGAGEMENT",'ENGAGEMENTS 2026'!O1540,IF($H1539="PREENGAGE",IF($E1539="ATTRIBUE",'ENGAGEMENTS 2026'!AE1540,'ENGAGEMENTS 2026'!O1540),'ENGAGEMENTS 2026'!AE1540))))</f>
        <v/>
      </c>
      <c r="K1539" s="97" t="str">
        <f>IF(ISBLANK('ENGAGEMENTS 2026'!W1540),"",'ENGAGEMENTS 2026'!W1540)</f>
        <v/>
      </c>
      <c r="L1539" s="73" t="str">
        <f t="shared" ca="1" si="48"/>
        <v/>
      </c>
      <c r="M1539" t="str">
        <f t="shared" si="49"/>
        <v/>
      </c>
      <c r="N1539" t="str">
        <f>IF(ISBLANK('ENGAGEMENTS 2026'!C1540),"",'ENGAGEMENTS 2026'!L1540)</f>
        <v/>
      </c>
      <c r="O1539" t="str">
        <f>IF(ISBLANK('ENGAGEMENTS 2026'!C1540),"",'ENGAGEMENTS 2026'!M1540)</f>
        <v/>
      </c>
      <c r="P1539" t="str">
        <f>IF(ISBLANK('ENGAGEMENTS 2026'!C1540),"",'ENGAGEMENTS 2026'!K1540)</f>
        <v/>
      </c>
      <c r="Q1539" t="str">
        <f>IF($A1539="","",IF(OR($E1539="INFRUCTUEUX",$E1539="ANNULE"),$A1539&amp;"|"&amp;(COUNTIFS($A$2:$A1539,$A1539,$E$2:$E1539,"INFRUCTUEUX")+COUNTIFS($A$2:$A1539,$A1539,$E$2:$E1539,"ANNULE")),""))</f>
        <v/>
      </c>
    </row>
    <row r="1540" spans="1:17" x14ac:dyDescent="0.25">
      <c r="A1540" t="str">
        <f>IF(ISBLANK('ENGAGEMENTS 2026'!C1541),"",IF('ENGAGEMENTS 2026'!C1541="DTSI","DCT",'ENGAGEMENTS 2026'!C1541))</f>
        <v/>
      </c>
      <c r="B1540" t="str">
        <f>IF(ISBLANK('ENGAGEMENTS 2026'!C1541),"",'ENGAGEMENTS 2026'!D1541)</f>
        <v/>
      </c>
      <c r="C1540" t="str">
        <f>IF(ISBLANK('ENGAGEMENTS 2026'!C1541),"",'ENGAGEMENTS 2026'!E1541)</f>
        <v/>
      </c>
      <c r="D1540" t="str">
        <f>IF(ISBLANK('ENGAGEMENTS 2026'!C1541),"",'ENGAGEMENTS 2026'!G1541)</f>
        <v/>
      </c>
      <c r="E1540" t="str">
        <f>IF(ISBLANK('ENGAGEMENTS 2026'!C1541),"",'ENGAGEMENTS 2026'!I1541)</f>
        <v/>
      </c>
      <c r="F1540" t="str">
        <f>IF(ISBLANK('ENGAGEMENTS 2026'!C1541),"",'ENGAGEMENTS 2026'!J1541)</f>
        <v/>
      </c>
      <c r="G1540" t="str">
        <f>IF(ISBLANK('ENGAGEMENTS 2026'!C1541),"",'ENGAGEMENTS 2026'!M1541)</f>
        <v/>
      </c>
      <c r="H1540" t="str">
        <f>IF(ISBLANK('ENGAGEMENTS 2026'!C1541),"",'ENGAGEMENTS 2026'!AF1541)</f>
        <v/>
      </c>
      <c r="I1540" t="str">
        <f>IF(ISBLANK('ENGAGEMENTS 2026'!C1541),"",'ENGAGEMENTS 2026'!H1541)</f>
        <v/>
      </c>
      <c r="J1540" s="72" t="str">
        <f>IF(ISBLANK('ENGAGEMENTS 2026'!C1541),"",IF(AND(OR($E1540="INFRUCTUEUX",$E1540="ANNULE"),$C1540="AOO-M"),'ENGAGEMENTS 2026'!P1541,IF($H1540="EN COURS DE PREENGAGEMENT",'ENGAGEMENTS 2026'!O1541,IF($H1540="PREENGAGE",IF($E1540="ATTRIBUE",'ENGAGEMENTS 2026'!AE1541,'ENGAGEMENTS 2026'!O1541),'ENGAGEMENTS 2026'!AE1541))))</f>
        <v/>
      </c>
      <c r="K1540" s="97" t="str">
        <f>IF(ISBLANK('ENGAGEMENTS 2026'!W1541),"",'ENGAGEMENTS 2026'!W1541)</f>
        <v/>
      </c>
      <c r="L1540" s="73" t="str">
        <f t="shared" ca="1" si="48"/>
        <v/>
      </c>
      <c r="M1540" t="str">
        <f t="shared" si="49"/>
        <v/>
      </c>
      <c r="N1540" t="str">
        <f>IF(ISBLANK('ENGAGEMENTS 2026'!C1541),"",'ENGAGEMENTS 2026'!L1541)</f>
        <v/>
      </c>
      <c r="O1540" t="str">
        <f>IF(ISBLANK('ENGAGEMENTS 2026'!C1541),"",'ENGAGEMENTS 2026'!M1541)</f>
        <v/>
      </c>
      <c r="P1540" t="str">
        <f>IF(ISBLANK('ENGAGEMENTS 2026'!C1541),"",'ENGAGEMENTS 2026'!K1541)</f>
        <v/>
      </c>
      <c r="Q1540" t="str">
        <f>IF($A1540="","",IF(OR($E1540="INFRUCTUEUX",$E1540="ANNULE"),$A1540&amp;"|"&amp;(COUNTIFS($A$2:$A1540,$A1540,$E$2:$E1540,"INFRUCTUEUX")+COUNTIFS($A$2:$A1540,$A1540,$E$2:$E1540,"ANNULE")),""))</f>
        <v/>
      </c>
    </row>
    <row r="1541" spans="1:17" x14ac:dyDescent="0.25">
      <c r="A1541" t="str">
        <f>IF(ISBLANK('ENGAGEMENTS 2026'!C1542),"",IF('ENGAGEMENTS 2026'!C1542="DTSI","DCT",'ENGAGEMENTS 2026'!C1542))</f>
        <v/>
      </c>
      <c r="B1541" t="str">
        <f>IF(ISBLANK('ENGAGEMENTS 2026'!C1542),"",'ENGAGEMENTS 2026'!D1542)</f>
        <v/>
      </c>
      <c r="C1541" t="str">
        <f>IF(ISBLANK('ENGAGEMENTS 2026'!C1542),"",'ENGAGEMENTS 2026'!E1542)</f>
        <v/>
      </c>
      <c r="D1541" t="str">
        <f>IF(ISBLANK('ENGAGEMENTS 2026'!C1542),"",'ENGAGEMENTS 2026'!G1542)</f>
        <v/>
      </c>
      <c r="E1541" t="str">
        <f>IF(ISBLANK('ENGAGEMENTS 2026'!C1542),"",'ENGAGEMENTS 2026'!I1542)</f>
        <v/>
      </c>
      <c r="F1541" t="str">
        <f>IF(ISBLANK('ENGAGEMENTS 2026'!C1542),"",'ENGAGEMENTS 2026'!J1542)</f>
        <v/>
      </c>
      <c r="G1541" t="str">
        <f>IF(ISBLANK('ENGAGEMENTS 2026'!C1542),"",'ENGAGEMENTS 2026'!M1542)</f>
        <v/>
      </c>
      <c r="H1541" t="str">
        <f>IF(ISBLANK('ENGAGEMENTS 2026'!C1542),"",'ENGAGEMENTS 2026'!AF1542)</f>
        <v/>
      </c>
      <c r="I1541" t="str">
        <f>IF(ISBLANK('ENGAGEMENTS 2026'!C1542),"",'ENGAGEMENTS 2026'!H1542)</f>
        <v/>
      </c>
      <c r="J1541" s="72" t="str">
        <f>IF(ISBLANK('ENGAGEMENTS 2026'!C1542),"",IF(AND(OR($E1541="INFRUCTUEUX",$E1541="ANNULE"),$C1541="AOO-M"),'ENGAGEMENTS 2026'!P1542,IF($H1541="EN COURS DE PREENGAGEMENT",'ENGAGEMENTS 2026'!O1542,IF($H1541="PREENGAGE",IF($E1541="ATTRIBUE",'ENGAGEMENTS 2026'!AE1542,'ENGAGEMENTS 2026'!O1542),'ENGAGEMENTS 2026'!AE1542))))</f>
        <v/>
      </c>
      <c r="K1541" s="97" t="str">
        <f>IF(ISBLANK('ENGAGEMENTS 2026'!W1542),"",'ENGAGEMENTS 2026'!W1542)</f>
        <v/>
      </c>
      <c r="L1541" s="73" t="str">
        <f t="shared" ca="1" si="48"/>
        <v/>
      </c>
      <c r="M1541" t="str">
        <f t="shared" si="49"/>
        <v/>
      </c>
      <c r="N1541" t="str">
        <f>IF(ISBLANK('ENGAGEMENTS 2026'!C1542),"",'ENGAGEMENTS 2026'!L1542)</f>
        <v/>
      </c>
      <c r="O1541" t="str">
        <f>IF(ISBLANK('ENGAGEMENTS 2026'!C1542),"",'ENGAGEMENTS 2026'!M1542)</f>
        <v/>
      </c>
      <c r="P1541" t="str">
        <f>IF(ISBLANK('ENGAGEMENTS 2026'!C1542),"",'ENGAGEMENTS 2026'!K1542)</f>
        <v/>
      </c>
      <c r="Q1541" t="str">
        <f>IF($A1541="","",IF(OR($E1541="INFRUCTUEUX",$E1541="ANNULE"),$A1541&amp;"|"&amp;(COUNTIFS($A$2:$A1541,$A1541,$E$2:$E1541,"INFRUCTUEUX")+COUNTIFS($A$2:$A1541,$A1541,$E$2:$E1541,"ANNULE")),""))</f>
        <v/>
      </c>
    </row>
    <row r="1542" spans="1:17" x14ac:dyDescent="0.25">
      <c r="A1542" t="str">
        <f>IF(ISBLANK('ENGAGEMENTS 2026'!C1543),"",IF('ENGAGEMENTS 2026'!C1543="DTSI","DCT",'ENGAGEMENTS 2026'!C1543))</f>
        <v/>
      </c>
      <c r="B1542" t="str">
        <f>IF(ISBLANK('ENGAGEMENTS 2026'!C1543),"",'ENGAGEMENTS 2026'!D1543)</f>
        <v/>
      </c>
      <c r="C1542" t="str">
        <f>IF(ISBLANK('ENGAGEMENTS 2026'!C1543),"",'ENGAGEMENTS 2026'!E1543)</f>
        <v/>
      </c>
      <c r="D1542" t="str">
        <f>IF(ISBLANK('ENGAGEMENTS 2026'!C1543),"",'ENGAGEMENTS 2026'!G1543)</f>
        <v/>
      </c>
      <c r="E1542" t="str">
        <f>IF(ISBLANK('ENGAGEMENTS 2026'!C1543),"",'ENGAGEMENTS 2026'!I1543)</f>
        <v/>
      </c>
      <c r="F1542" t="str">
        <f>IF(ISBLANK('ENGAGEMENTS 2026'!C1543),"",'ENGAGEMENTS 2026'!J1543)</f>
        <v/>
      </c>
      <c r="G1542" t="str">
        <f>IF(ISBLANK('ENGAGEMENTS 2026'!C1543),"",'ENGAGEMENTS 2026'!M1543)</f>
        <v/>
      </c>
      <c r="H1542" t="str">
        <f>IF(ISBLANK('ENGAGEMENTS 2026'!C1543),"",'ENGAGEMENTS 2026'!AF1543)</f>
        <v/>
      </c>
      <c r="I1542" t="str">
        <f>IF(ISBLANK('ENGAGEMENTS 2026'!C1543),"",'ENGAGEMENTS 2026'!H1543)</f>
        <v/>
      </c>
      <c r="J1542" s="72" t="str">
        <f>IF(ISBLANK('ENGAGEMENTS 2026'!C1543),"",IF(AND(OR($E1542="INFRUCTUEUX",$E1542="ANNULE"),$C1542="AOO-M"),'ENGAGEMENTS 2026'!P1543,IF($H1542="EN COURS DE PREENGAGEMENT",'ENGAGEMENTS 2026'!O1543,IF($H1542="PREENGAGE",IF($E1542="ATTRIBUE",'ENGAGEMENTS 2026'!AE1543,'ENGAGEMENTS 2026'!O1543),'ENGAGEMENTS 2026'!AE1543))))</f>
        <v/>
      </c>
      <c r="K1542" s="97" t="str">
        <f>IF(ISBLANK('ENGAGEMENTS 2026'!W1543),"",'ENGAGEMENTS 2026'!W1543)</f>
        <v/>
      </c>
      <c r="L1542" s="73" t="str">
        <f t="shared" ca="1" si="48"/>
        <v/>
      </c>
      <c r="M1542" t="str">
        <f t="shared" si="49"/>
        <v/>
      </c>
      <c r="N1542" t="str">
        <f>IF(ISBLANK('ENGAGEMENTS 2026'!C1543),"",'ENGAGEMENTS 2026'!L1543)</f>
        <v/>
      </c>
      <c r="O1542" t="str">
        <f>IF(ISBLANK('ENGAGEMENTS 2026'!C1543),"",'ENGAGEMENTS 2026'!M1543)</f>
        <v/>
      </c>
      <c r="P1542" t="str">
        <f>IF(ISBLANK('ENGAGEMENTS 2026'!C1543),"",'ENGAGEMENTS 2026'!K1543)</f>
        <v/>
      </c>
      <c r="Q1542" t="str">
        <f>IF($A1542="","",IF(OR($E1542="INFRUCTUEUX",$E1542="ANNULE"),$A1542&amp;"|"&amp;(COUNTIFS($A$2:$A1542,$A1542,$E$2:$E1542,"INFRUCTUEUX")+COUNTIFS($A$2:$A1542,$A1542,$E$2:$E1542,"ANNULE")),""))</f>
        <v/>
      </c>
    </row>
    <row r="1543" spans="1:17" x14ac:dyDescent="0.25">
      <c r="A1543" t="str">
        <f>IF(ISBLANK('ENGAGEMENTS 2026'!C1544),"",IF('ENGAGEMENTS 2026'!C1544="DTSI","DCT",'ENGAGEMENTS 2026'!C1544))</f>
        <v/>
      </c>
      <c r="B1543" t="str">
        <f>IF(ISBLANK('ENGAGEMENTS 2026'!C1544),"",'ENGAGEMENTS 2026'!D1544)</f>
        <v/>
      </c>
      <c r="C1543" t="str">
        <f>IF(ISBLANK('ENGAGEMENTS 2026'!C1544),"",'ENGAGEMENTS 2026'!E1544)</f>
        <v/>
      </c>
      <c r="D1543" t="str">
        <f>IF(ISBLANK('ENGAGEMENTS 2026'!C1544),"",'ENGAGEMENTS 2026'!G1544)</f>
        <v/>
      </c>
      <c r="E1543" t="str">
        <f>IF(ISBLANK('ENGAGEMENTS 2026'!C1544),"",'ENGAGEMENTS 2026'!I1544)</f>
        <v/>
      </c>
      <c r="F1543" t="str">
        <f>IF(ISBLANK('ENGAGEMENTS 2026'!C1544),"",'ENGAGEMENTS 2026'!J1544)</f>
        <v/>
      </c>
      <c r="G1543" t="str">
        <f>IF(ISBLANK('ENGAGEMENTS 2026'!C1544),"",'ENGAGEMENTS 2026'!M1544)</f>
        <v/>
      </c>
      <c r="H1543" t="str">
        <f>IF(ISBLANK('ENGAGEMENTS 2026'!C1544),"",'ENGAGEMENTS 2026'!AF1544)</f>
        <v/>
      </c>
      <c r="I1543" t="str">
        <f>IF(ISBLANK('ENGAGEMENTS 2026'!C1544),"",'ENGAGEMENTS 2026'!H1544)</f>
        <v/>
      </c>
      <c r="J1543" s="72" t="str">
        <f>IF(ISBLANK('ENGAGEMENTS 2026'!C1544),"",IF(AND(OR($E1543="INFRUCTUEUX",$E1543="ANNULE"),$C1543="AOO-M"),'ENGAGEMENTS 2026'!P1544,IF($H1543="EN COURS DE PREENGAGEMENT",'ENGAGEMENTS 2026'!O1544,IF($H1543="PREENGAGE",IF($E1543="ATTRIBUE",'ENGAGEMENTS 2026'!AE1544,'ENGAGEMENTS 2026'!O1544),'ENGAGEMENTS 2026'!AE1544))))</f>
        <v/>
      </c>
      <c r="K1543" s="97" t="str">
        <f>IF(ISBLANK('ENGAGEMENTS 2026'!W1544),"",'ENGAGEMENTS 2026'!W1544)</f>
        <v/>
      </c>
      <c r="L1543" s="73" t="str">
        <f t="shared" ca="1" si="48"/>
        <v/>
      </c>
      <c r="M1543" t="str">
        <f t="shared" si="49"/>
        <v/>
      </c>
      <c r="N1543" t="str">
        <f>IF(ISBLANK('ENGAGEMENTS 2026'!C1544),"",'ENGAGEMENTS 2026'!L1544)</f>
        <v/>
      </c>
      <c r="O1543" t="str">
        <f>IF(ISBLANK('ENGAGEMENTS 2026'!C1544),"",'ENGAGEMENTS 2026'!M1544)</f>
        <v/>
      </c>
      <c r="P1543" t="str">
        <f>IF(ISBLANK('ENGAGEMENTS 2026'!C1544),"",'ENGAGEMENTS 2026'!K1544)</f>
        <v/>
      </c>
      <c r="Q1543" t="str">
        <f>IF($A1543="","",IF(OR($E1543="INFRUCTUEUX",$E1543="ANNULE"),$A1543&amp;"|"&amp;(COUNTIFS($A$2:$A1543,$A1543,$E$2:$E1543,"INFRUCTUEUX")+COUNTIFS($A$2:$A1543,$A1543,$E$2:$E1543,"ANNULE")),""))</f>
        <v/>
      </c>
    </row>
    <row r="1544" spans="1:17" x14ac:dyDescent="0.25">
      <c r="A1544" t="str">
        <f>IF(ISBLANK('ENGAGEMENTS 2026'!C1545),"",IF('ENGAGEMENTS 2026'!C1545="DTSI","DCT",'ENGAGEMENTS 2026'!C1545))</f>
        <v/>
      </c>
      <c r="B1544" t="str">
        <f>IF(ISBLANK('ENGAGEMENTS 2026'!C1545),"",'ENGAGEMENTS 2026'!D1545)</f>
        <v/>
      </c>
      <c r="C1544" t="str">
        <f>IF(ISBLANK('ENGAGEMENTS 2026'!C1545),"",'ENGAGEMENTS 2026'!E1545)</f>
        <v/>
      </c>
      <c r="D1544" t="str">
        <f>IF(ISBLANK('ENGAGEMENTS 2026'!C1545),"",'ENGAGEMENTS 2026'!G1545)</f>
        <v/>
      </c>
      <c r="E1544" t="str">
        <f>IF(ISBLANK('ENGAGEMENTS 2026'!C1545),"",'ENGAGEMENTS 2026'!I1545)</f>
        <v/>
      </c>
      <c r="F1544" t="str">
        <f>IF(ISBLANK('ENGAGEMENTS 2026'!C1545),"",'ENGAGEMENTS 2026'!J1545)</f>
        <v/>
      </c>
      <c r="G1544" t="str">
        <f>IF(ISBLANK('ENGAGEMENTS 2026'!C1545),"",'ENGAGEMENTS 2026'!M1545)</f>
        <v/>
      </c>
      <c r="H1544" t="str">
        <f>IF(ISBLANK('ENGAGEMENTS 2026'!C1545),"",'ENGAGEMENTS 2026'!AF1545)</f>
        <v/>
      </c>
      <c r="I1544" t="str">
        <f>IF(ISBLANK('ENGAGEMENTS 2026'!C1545),"",'ENGAGEMENTS 2026'!H1545)</f>
        <v/>
      </c>
      <c r="J1544" s="72" t="str">
        <f>IF(ISBLANK('ENGAGEMENTS 2026'!C1545),"",IF(AND(OR($E1544="INFRUCTUEUX",$E1544="ANNULE"),$C1544="AOO-M"),'ENGAGEMENTS 2026'!P1545,IF($H1544="EN COURS DE PREENGAGEMENT",'ENGAGEMENTS 2026'!O1545,IF($H1544="PREENGAGE",IF($E1544="ATTRIBUE",'ENGAGEMENTS 2026'!AE1545,'ENGAGEMENTS 2026'!O1545),'ENGAGEMENTS 2026'!AE1545))))</f>
        <v/>
      </c>
      <c r="K1544" s="97" t="str">
        <f>IF(ISBLANK('ENGAGEMENTS 2026'!W1545),"",'ENGAGEMENTS 2026'!W1545)</f>
        <v/>
      </c>
      <c r="L1544" s="73" t="str">
        <f t="shared" ca="1" si="48"/>
        <v/>
      </c>
      <c r="M1544" t="str">
        <f t="shared" si="49"/>
        <v/>
      </c>
      <c r="N1544" t="str">
        <f>IF(ISBLANK('ENGAGEMENTS 2026'!C1545),"",'ENGAGEMENTS 2026'!L1545)</f>
        <v/>
      </c>
      <c r="O1544" t="str">
        <f>IF(ISBLANK('ENGAGEMENTS 2026'!C1545),"",'ENGAGEMENTS 2026'!M1545)</f>
        <v/>
      </c>
      <c r="P1544" t="str">
        <f>IF(ISBLANK('ENGAGEMENTS 2026'!C1545),"",'ENGAGEMENTS 2026'!K1545)</f>
        <v/>
      </c>
      <c r="Q1544" t="str">
        <f>IF($A1544="","",IF(OR($E1544="INFRUCTUEUX",$E1544="ANNULE"),$A1544&amp;"|"&amp;(COUNTIFS($A$2:$A1544,$A1544,$E$2:$E1544,"INFRUCTUEUX")+COUNTIFS($A$2:$A1544,$A1544,$E$2:$E1544,"ANNULE")),""))</f>
        <v/>
      </c>
    </row>
    <row r="1545" spans="1:17" x14ac:dyDescent="0.25">
      <c r="A1545" t="str">
        <f>IF(ISBLANK('ENGAGEMENTS 2026'!C1546),"",IF('ENGAGEMENTS 2026'!C1546="DTSI","DCT",'ENGAGEMENTS 2026'!C1546))</f>
        <v/>
      </c>
      <c r="B1545" t="str">
        <f>IF(ISBLANK('ENGAGEMENTS 2026'!C1546),"",'ENGAGEMENTS 2026'!D1546)</f>
        <v/>
      </c>
      <c r="C1545" t="str">
        <f>IF(ISBLANK('ENGAGEMENTS 2026'!C1546),"",'ENGAGEMENTS 2026'!E1546)</f>
        <v/>
      </c>
      <c r="D1545" t="str">
        <f>IF(ISBLANK('ENGAGEMENTS 2026'!C1546),"",'ENGAGEMENTS 2026'!G1546)</f>
        <v/>
      </c>
      <c r="E1545" t="str">
        <f>IF(ISBLANK('ENGAGEMENTS 2026'!C1546),"",'ENGAGEMENTS 2026'!I1546)</f>
        <v/>
      </c>
      <c r="F1545" t="str">
        <f>IF(ISBLANK('ENGAGEMENTS 2026'!C1546),"",'ENGAGEMENTS 2026'!J1546)</f>
        <v/>
      </c>
      <c r="G1545" t="str">
        <f>IF(ISBLANK('ENGAGEMENTS 2026'!C1546),"",'ENGAGEMENTS 2026'!M1546)</f>
        <v/>
      </c>
      <c r="H1545" t="str">
        <f>IF(ISBLANK('ENGAGEMENTS 2026'!C1546),"",'ENGAGEMENTS 2026'!AF1546)</f>
        <v/>
      </c>
      <c r="I1545" t="str">
        <f>IF(ISBLANK('ENGAGEMENTS 2026'!C1546),"",'ENGAGEMENTS 2026'!H1546)</f>
        <v/>
      </c>
      <c r="J1545" s="72" t="str">
        <f>IF(ISBLANK('ENGAGEMENTS 2026'!C1546),"",IF(AND(OR($E1545="INFRUCTUEUX",$E1545="ANNULE"),$C1545="AOO-M"),'ENGAGEMENTS 2026'!P1546,IF($H1545="EN COURS DE PREENGAGEMENT",'ENGAGEMENTS 2026'!O1546,IF($H1545="PREENGAGE",IF($E1545="ATTRIBUE",'ENGAGEMENTS 2026'!AE1546,'ENGAGEMENTS 2026'!O1546),'ENGAGEMENTS 2026'!AE1546))))</f>
        <v/>
      </c>
      <c r="K1545" s="97" t="str">
        <f>IF(ISBLANK('ENGAGEMENTS 2026'!W1546),"",'ENGAGEMENTS 2026'!W1546)</f>
        <v/>
      </c>
      <c r="L1545" s="73" t="str">
        <f t="shared" ca="1" si="48"/>
        <v/>
      </c>
      <c r="M1545" t="str">
        <f t="shared" si="49"/>
        <v/>
      </c>
      <c r="N1545" t="str">
        <f>IF(ISBLANK('ENGAGEMENTS 2026'!C1546),"",'ENGAGEMENTS 2026'!L1546)</f>
        <v/>
      </c>
      <c r="O1545" t="str">
        <f>IF(ISBLANK('ENGAGEMENTS 2026'!C1546),"",'ENGAGEMENTS 2026'!M1546)</f>
        <v/>
      </c>
      <c r="P1545" t="str">
        <f>IF(ISBLANK('ENGAGEMENTS 2026'!C1546),"",'ENGAGEMENTS 2026'!K1546)</f>
        <v/>
      </c>
      <c r="Q1545" t="str">
        <f>IF($A1545="","",IF(OR($E1545="INFRUCTUEUX",$E1545="ANNULE"),$A1545&amp;"|"&amp;(COUNTIFS($A$2:$A1545,$A1545,$E$2:$E1545,"INFRUCTUEUX")+COUNTIFS($A$2:$A1545,$A1545,$E$2:$E1545,"ANNULE")),""))</f>
        <v/>
      </c>
    </row>
    <row r="1546" spans="1:17" x14ac:dyDescent="0.25">
      <c r="A1546" t="str">
        <f>IF(ISBLANK('ENGAGEMENTS 2026'!C1547),"",IF('ENGAGEMENTS 2026'!C1547="DTSI","DCT",'ENGAGEMENTS 2026'!C1547))</f>
        <v/>
      </c>
      <c r="B1546" t="str">
        <f>IF(ISBLANK('ENGAGEMENTS 2026'!C1547),"",'ENGAGEMENTS 2026'!D1547)</f>
        <v/>
      </c>
      <c r="C1546" t="str">
        <f>IF(ISBLANK('ENGAGEMENTS 2026'!C1547),"",'ENGAGEMENTS 2026'!E1547)</f>
        <v/>
      </c>
      <c r="D1546" t="str">
        <f>IF(ISBLANK('ENGAGEMENTS 2026'!C1547),"",'ENGAGEMENTS 2026'!G1547)</f>
        <v/>
      </c>
      <c r="E1546" t="str">
        <f>IF(ISBLANK('ENGAGEMENTS 2026'!C1547),"",'ENGAGEMENTS 2026'!I1547)</f>
        <v/>
      </c>
      <c r="F1546" t="str">
        <f>IF(ISBLANK('ENGAGEMENTS 2026'!C1547),"",'ENGAGEMENTS 2026'!J1547)</f>
        <v/>
      </c>
      <c r="G1546" t="str">
        <f>IF(ISBLANK('ENGAGEMENTS 2026'!C1547),"",'ENGAGEMENTS 2026'!M1547)</f>
        <v/>
      </c>
      <c r="H1546" t="str">
        <f>IF(ISBLANK('ENGAGEMENTS 2026'!C1547),"",'ENGAGEMENTS 2026'!AF1547)</f>
        <v/>
      </c>
      <c r="I1546" t="str">
        <f>IF(ISBLANK('ENGAGEMENTS 2026'!C1547),"",'ENGAGEMENTS 2026'!H1547)</f>
        <v/>
      </c>
      <c r="J1546" s="72" t="str">
        <f>IF(ISBLANK('ENGAGEMENTS 2026'!C1547),"",IF(AND(OR($E1546="INFRUCTUEUX",$E1546="ANNULE"),$C1546="AOO-M"),'ENGAGEMENTS 2026'!P1547,IF($H1546="EN COURS DE PREENGAGEMENT",'ENGAGEMENTS 2026'!O1547,IF($H1546="PREENGAGE",IF($E1546="ATTRIBUE",'ENGAGEMENTS 2026'!AE1547,'ENGAGEMENTS 2026'!O1547),'ENGAGEMENTS 2026'!AE1547))))</f>
        <v/>
      </c>
      <c r="K1546" s="97" t="str">
        <f>IF(ISBLANK('ENGAGEMENTS 2026'!W1547),"",'ENGAGEMENTS 2026'!W1547)</f>
        <v/>
      </c>
      <c r="L1546" s="73" t="str">
        <f t="shared" ca="1" si="48"/>
        <v/>
      </c>
      <c r="M1546" t="str">
        <f t="shared" si="49"/>
        <v/>
      </c>
      <c r="N1546" t="str">
        <f>IF(ISBLANK('ENGAGEMENTS 2026'!C1547),"",'ENGAGEMENTS 2026'!L1547)</f>
        <v/>
      </c>
      <c r="O1546" t="str">
        <f>IF(ISBLANK('ENGAGEMENTS 2026'!C1547),"",'ENGAGEMENTS 2026'!M1547)</f>
        <v/>
      </c>
      <c r="P1546" t="str">
        <f>IF(ISBLANK('ENGAGEMENTS 2026'!C1547),"",'ENGAGEMENTS 2026'!K1547)</f>
        <v/>
      </c>
      <c r="Q1546" t="str">
        <f>IF($A1546="","",IF(OR($E1546="INFRUCTUEUX",$E1546="ANNULE"),$A1546&amp;"|"&amp;(COUNTIFS($A$2:$A1546,$A1546,$E$2:$E1546,"INFRUCTUEUX")+COUNTIFS($A$2:$A1546,$A1546,$E$2:$E1546,"ANNULE")),""))</f>
        <v/>
      </c>
    </row>
    <row r="1547" spans="1:17" x14ac:dyDescent="0.25">
      <c r="A1547" t="str">
        <f>IF(ISBLANK('ENGAGEMENTS 2026'!C1548),"",IF('ENGAGEMENTS 2026'!C1548="DTSI","DCT",'ENGAGEMENTS 2026'!C1548))</f>
        <v/>
      </c>
      <c r="B1547" t="str">
        <f>IF(ISBLANK('ENGAGEMENTS 2026'!C1548),"",'ENGAGEMENTS 2026'!D1548)</f>
        <v/>
      </c>
      <c r="C1547" t="str">
        <f>IF(ISBLANK('ENGAGEMENTS 2026'!C1548),"",'ENGAGEMENTS 2026'!E1548)</f>
        <v/>
      </c>
      <c r="D1547" t="str">
        <f>IF(ISBLANK('ENGAGEMENTS 2026'!C1548),"",'ENGAGEMENTS 2026'!G1548)</f>
        <v/>
      </c>
      <c r="E1547" t="str">
        <f>IF(ISBLANK('ENGAGEMENTS 2026'!C1548),"",'ENGAGEMENTS 2026'!I1548)</f>
        <v/>
      </c>
      <c r="F1547" t="str">
        <f>IF(ISBLANK('ENGAGEMENTS 2026'!C1548),"",'ENGAGEMENTS 2026'!J1548)</f>
        <v/>
      </c>
      <c r="G1547" t="str">
        <f>IF(ISBLANK('ENGAGEMENTS 2026'!C1548),"",'ENGAGEMENTS 2026'!M1548)</f>
        <v/>
      </c>
      <c r="H1547" t="str">
        <f>IF(ISBLANK('ENGAGEMENTS 2026'!C1548),"",'ENGAGEMENTS 2026'!AF1548)</f>
        <v/>
      </c>
      <c r="I1547" t="str">
        <f>IF(ISBLANK('ENGAGEMENTS 2026'!C1548),"",'ENGAGEMENTS 2026'!H1548)</f>
        <v/>
      </c>
      <c r="J1547" s="72" t="str">
        <f>IF(ISBLANK('ENGAGEMENTS 2026'!C1548),"",IF(AND(OR($E1547="INFRUCTUEUX",$E1547="ANNULE"),$C1547="AOO-M"),'ENGAGEMENTS 2026'!P1548,IF($H1547="EN COURS DE PREENGAGEMENT",'ENGAGEMENTS 2026'!O1548,IF($H1547="PREENGAGE",IF($E1547="ATTRIBUE",'ENGAGEMENTS 2026'!AE1548,'ENGAGEMENTS 2026'!O1548),'ENGAGEMENTS 2026'!AE1548))))</f>
        <v/>
      </c>
      <c r="K1547" s="97" t="str">
        <f>IF(ISBLANK('ENGAGEMENTS 2026'!W1548),"",'ENGAGEMENTS 2026'!W1548)</f>
        <v/>
      </c>
      <c r="L1547" s="73" t="str">
        <f t="shared" ca="1" si="48"/>
        <v/>
      </c>
      <c r="M1547" t="str">
        <f t="shared" si="49"/>
        <v/>
      </c>
      <c r="N1547" t="str">
        <f>IF(ISBLANK('ENGAGEMENTS 2026'!C1548),"",'ENGAGEMENTS 2026'!L1548)</f>
        <v/>
      </c>
      <c r="O1547" t="str">
        <f>IF(ISBLANK('ENGAGEMENTS 2026'!C1548),"",'ENGAGEMENTS 2026'!M1548)</f>
        <v/>
      </c>
      <c r="P1547" t="str">
        <f>IF(ISBLANK('ENGAGEMENTS 2026'!C1548),"",'ENGAGEMENTS 2026'!K1548)</f>
        <v/>
      </c>
      <c r="Q1547" t="str">
        <f>IF($A1547="","",IF(OR($E1547="INFRUCTUEUX",$E1547="ANNULE"),$A1547&amp;"|"&amp;(COUNTIFS($A$2:$A1547,$A1547,$E$2:$E1547,"INFRUCTUEUX")+COUNTIFS($A$2:$A1547,$A1547,$E$2:$E1547,"ANNULE")),""))</f>
        <v/>
      </c>
    </row>
    <row r="1548" spans="1:17" x14ac:dyDescent="0.25">
      <c r="A1548" t="str">
        <f>IF(ISBLANK('ENGAGEMENTS 2026'!C1549),"",IF('ENGAGEMENTS 2026'!C1549="DTSI","DCT",'ENGAGEMENTS 2026'!C1549))</f>
        <v/>
      </c>
      <c r="B1548" t="str">
        <f>IF(ISBLANK('ENGAGEMENTS 2026'!C1549),"",'ENGAGEMENTS 2026'!D1549)</f>
        <v/>
      </c>
      <c r="C1548" t="str">
        <f>IF(ISBLANK('ENGAGEMENTS 2026'!C1549),"",'ENGAGEMENTS 2026'!E1549)</f>
        <v/>
      </c>
      <c r="D1548" t="str">
        <f>IF(ISBLANK('ENGAGEMENTS 2026'!C1549),"",'ENGAGEMENTS 2026'!G1549)</f>
        <v/>
      </c>
      <c r="E1548" t="str">
        <f>IF(ISBLANK('ENGAGEMENTS 2026'!C1549),"",'ENGAGEMENTS 2026'!I1549)</f>
        <v/>
      </c>
      <c r="F1548" t="str">
        <f>IF(ISBLANK('ENGAGEMENTS 2026'!C1549),"",'ENGAGEMENTS 2026'!J1549)</f>
        <v/>
      </c>
      <c r="G1548" t="str">
        <f>IF(ISBLANK('ENGAGEMENTS 2026'!C1549),"",'ENGAGEMENTS 2026'!M1549)</f>
        <v/>
      </c>
      <c r="H1548" t="str">
        <f>IF(ISBLANK('ENGAGEMENTS 2026'!C1549),"",'ENGAGEMENTS 2026'!AF1549)</f>
        <v/>
      </c>
      <c r="I1548" t="str">
        <f>IF(ISBLANK('ENGAGEMENTS 2026'!C1549),"",'ENGAGEMENTS 2026'!H1549)</f>
        <v/>
      </c>
      <c r="J1548" s="72" t="str">
        <f>IF(ISBLANK('ENGAGEMENTS 2026'!C1549),"",IF(AND(OR($E1548="INFRUCTUEUX",$E1548="ANNULE"),$C1548="AOO-M"),'ENGAGEMENTS 2026'!P1549,IF($H1548="EN COURS DE PREENGAGEMENT",'ENGAGEMENTS 2026'!O1549,IF($H1548="PREENGAGE",IF($E1548="ATTRIBUE",'ENGAGEMENTS 2026'!AE1549,'ENGAGEMENTS 2026'!O1549),'ENGAGEMENTS 2026'!AE1549))))</f>
        <v/>
      </c>
      <c r="K1548" s="97" t="str">
        <f>IF(ISBLANK('ENGAGEMENTS 2026'!W1549),"",'ENGAGEMENTS 2026'!W1549)</f>
        <v/>
      </c>
      <c r="L1548" s="73" t="str">
        <f t="shared" ca="1" si="48"/>
        <v/>
      </c>
      <c r="M1548" t="str">
        <f t="shared" si="49"/>
        <v/>
      </c>
      <c r="N1548" t="str">
        <f>IF(ISBLANK('ENGAGEMENTS 2026'!C1549),"",'ENGAGEMENTS 2026'!L1549)</f>
        <v/>
      </c>
      <c r="O1548" t="str">
        <f>IF(ISBLANK('ENGAGEMENTS 2026'!C1549),"",'ENGAGEMENTS 2026'!M1549)</f>
        <v/>
      </c>
      <c r="P1548" t="str">
        <f>IF(ISBLANK('ENGAGEMENTS 2026'!C1549),"",'ENGAGEMENTS 2026'!K1549)</f>
        <v/>
      </c>
      <c r="Q1548" t="str">
        <f>IF($A1548="","",IF(OR($E1548="INFRUCTUEUX",$E1548="ANNULE"),$A1548&amp;"|"&amp;(COUNTIFS($A$2:$A1548,$A1548,$E$2:$E1548,"INFRUCTUEUX")+COUNTIFS($A$2:$A1548,$A1548,$E$2:$E1548,"ANNULE")),""))</f>
        <v/>
      </c>
    </row>
    <row r="1549" spans="1:17" x14ac:dyDescent="0.25">
      <c r="A1549" t="str">
        <f>IF(ISBLANK('ENGAGEMENTS 2026'!C1550),"",IF('ENGAGEMENTS 2026'!C1550="DTSI","DCT",'ENGAGEMENTS 2026'!C1550))</f>
        <v/>
      </c>
      <c r="B1549" t="str">
        <f>IF(ISBLANK('ENGAGEMENTS 2026'!C1550),"",'ENGAGEMENTS 2026'!D1550)</f>
        <v/>
      </c>
      <c r="C1549" t="str">
        <f>IF(ISBLANK('ENGAGEMENTS 2026'!C1550),"",'ENGAGEMENTS 2026'!E1550)</f>
        <v/>
      </c>
      <c r="D1549" t="str">
        <f>IF(ISBLANK('ENGAGEMENTS 2026'!C1550),"",'ENGAGEMENTS 2026'!G1550)</f>
        <v/>
      </c>
      <c r="E1549" t="str">
        <f>IF(ISBLANK('ENGAGEMENTS 2026'!C1550),"",'ENGAGEMENTS 2026'!I1550)</f>
        <v/>
      </c>
      <c r="F1549" t="str">
        <f>IF(ISBLANK('ENGAGEMENTS 2026'!C1550),"",'ENGAGEMENTS 2026'!J1550)</f>
        <v/>
      </c>
      <c r="G1549" t="str">
        <f>IF(ISBLANK('ENGAGEMENTS 2026'!C1550),"",'ENGAGEMENTS 2026'!M1550)</f>
        <v/>
      </c>
      <c r="H1549" t="str">
        <f>IF(ISBLANK('ENGAGEMENTS 2026'!C1550),"",'ENGAGEMENTS 2026'!AF1550)</f>
        <v/>
      </c>
      <c r="I1549" t="str">
        <f>IF(ISBLANK('ENGAGEMENTS 2026'!C1550),"",'ENGAGEMENTS 2026'!H1550)</f>
        <v/>
      </c>
      <c r="J1549" s="72" t="str">
        <f>IF(ISBLANK('ENGAGEMENTS 2026'!C1550),"",IF(AND(OR($E1549="INFRUCTUEUX",$E1549="ANNULE"),$C1549="AOO-M"),'ENGAGEMENTS 2026'!P1550,IF($H1549="EN COURS DE PREENGAGEMENT",'ENGAGEMENTS 2026'!O1550,IF($H1549="PREENGAGE",IF($E1549="ATTRIBUE",'ENGAGEMENTS 2026'!AE1550,'ENGAGEMENTS 2026'!O1550),'ENGAGEMENTS 2026'!AE1550))))</f>
        <v/>
      </c>
      <c r="K1549" s="97" t="str">
        <f>IF(ISBLANK('ENGAGEMENTS 2026'!W1550),"",'ENGAGEMENTS 2026'!W1550)</f>
        <v/>
      </c>
      <c r="L1549" s="73" t="str">
        <f t="shared" ca="1" si="48"/>
        <v/>
      </c>
      <c r="M1549" t="str">
        <f t="shared" si="49"/>
        <v/>
      </c>
      <c r="N1549" t="str">
        <f>IF(ISBLANK('ENGAGEMENTS 2026'!C1550),"",'ENGAGEMENTS 2026'!L1550)</f>
        <v/>
      </c>
      <c r="O1549" t="str">
        <f>IF(ISBLANK('ENGAGEMENTS 2026'!C1550),"",'ENGAGEMENTS 2026'!M1550)</f>
        <v/>
      </c>
      <c r="P1549" t="str">
        <f>IF(ISBLANK('ENGAGEMENTS 2026'!C1550),"",'ENGAGEMENTS 2026'!K1550)</f>
        <v/>
      </c>
      <c r="Q1549" t="str">
        <f>IF($A1549="","",IF(OR($E1549="INFRUCTUEUX",$E1549="ANNULE"),$A1549&amp;"|"&amp;(COUNTIFS($A$2:$A1549,$A1549,$E$2:$E1549,"INFRUCTUEUX")+COUNTIFS($A$2:$A1549,$A1549,$E$2:$E1549,"ANNULE")),""))</f>
        <v/>
      </c>
    </row>
    <row r="1550" spans="1:17" x14ac:dyDescent="0.25">
      <c r="A1550" t="str">
        <f>IF(ISBLANK('ENGAGEMENTS 2026'!C1551),"",IF('ENGAGEMENTS 2026'!C1551="DTSI","DCT",'ENGAGEMENTS 2026'!C1551))</f>
        <v/>
      </c>
      <c r="B1550" t="str">
        <f>IF(ISBLANK('ENGAGEMENTS 2026'!C1551),"",'ENGAGEMENTS 2026'!D1551)</f>
        <v/>
      </c>
      <c r="C1550" t="str">
        <f>IF(ISBLANK('ENGAGEMENTS 2026'!C1551),"",'ENGAGEMENTS 2026'!E1551)</f>
        <v/>
      </c>
      <c r="D1550" t="str">
        <f>IF(ISBLANK('ENGAGEMENTS 2026'!C1551),"",'ENGAGEMENTS 2026'!G1551)</f>
        <v/>
      </c>
      <c r="E1550" t="str">
        <f>IF(ISBLANK('ENGAGEMENTS 2026'!C1551),"",'ENGAGEMENTS 2026'!I1551)</f>
        <v/>
      </c>
      <c r="F1550" t="str">
        <f>IF(ISBLANK('ENGAGEMENTS 2026'!C1551),"",'ENGAGEMENTS 2026'!J1551)</f>
        <v/>
      </c>
      <c r="G1550" t="str">
        <f>IF(ISBLANK('ENGAGEMENTS 2026'!C1551),"",'ENGAGEMENTS 2026'!M1551)</f>
        <v/>
      </c>
      <c r="H1550" t="str">
        <f>IF(ISBLANK('ENGAGEMENTS 2026'!C1551),"",'ENGAGEMENTS 2026'!AF1551)</f>
        <v/>
      </c>
      <c r="I1550" t="str">
        <f>IF(ISBLANK('ENGAGEMENTS 2026'!C1551),"",'ENGAGEMENTS 2026'!H1551)</f>
        <v/>
      </c>
      <c r="J1550" s="72" t="str">
        <f>IF(ISBLANK('ENGAGEMENTS 2026'!C1551),"",IF(AND(OR($E1550="INFRUCTUEUX",$E1550="ANNULE"),$C1550="AOO-M"),'ENGAGEMENTS 2026'!P1551,IF($H1550="EN COURS DE PREENGAGEMENT",'ENGAGEMENTS 2026'!O1551,IF($H1550="PREENGAGE",IF($E1550="ATTRIBUE",'ENGAGEMENTS 2026'!AE1551,'ENGAGEMENTS 2026'!O1551),'ENGAGEMENTS 2026'!AE1551))))</f>
        <v/>
      </c>
      <c r="K1550" s="97" t="str">
        <f>IF(ISBLANK('ENGAGEMENTS 2026'!W1551),"",'ENGAGEMENTS 2026'!W1551)</f>
        <v/>
      </c>
      <c r="L1550" s="73" t="str">
        <f t="shared" ca="1" si="48"/>
        <v/>
      </c>
      <c r="M1550" t="str">
        <f t="shared" si="49"/>
        <v/>
      </c>
      <c r="N1550" t="str">
        <f>IF(ISBLANK('ENGAGEMENTS 2026'!C1551),"",'ENGAGEMENTS 2026'!L1551)</f>
        <v/>
      </c>
      <c r="O1550" t="str">
        <f>IF(ISBLANK('ENGAGEMENTS 2026'!C1551),"",'ENGAGEMENTS 2026'!M1551)</f>
        <v/>
      </c>
      <c r="P1550" t="str">
        <f>IF(ISBLANK('ENGAGEMENTS 2026'!C1551),"",'ENGAGEMENTS 2026'!K1551)</f>
        <v/>
      </c>
      <c r="Q1550" t="str">
        <f>IF($A1550="","",IF(OR($E1550="INFRUCTUEUX",$E1550="ANNULE"),$A1550&amp;"|"&amp;(COUNTIFS($A$2:$A1550,$A1550,$E$2:$E1550,"INFRUCTUEUX")+COUNTIFS($A$2:$A1550,$A1550,$E$2:$E1550,"ANNULE")),""))</f>
        <v/>
      </c>
    </row>
    <row r="1551" spans="1:17" x14ac:dyDescent="0.25">
      <c r="A1551" t="str">
        <f>IF(ISBLANK('ENGAGEMENTS 2026'!C1552),"",IF('ENGAGEMENTS 2026'!C1552="DTSI","DCT",'ENGAGEMENTS 2026'!C1552))</f>
        <v/>
      </c>
      <c r="B1551" t="str">
        <f>IF(ISBLANK('ENGAGEMENTS 2026'!C1552),"",'ENGAGEMENTS 2026'!D1552)</f>
        <v/>
      </c>
      <c r="C1551" t="str">
        <f>IF(ISBLANK('ENGAGEMENTS 2026'!C1552),"",'ENGAGEMENTS 2026'!E1552)</f>
        <v/>
      </c>
      <c r="D1551" t="str">
        <f>IF(ISBLANK('ENGAGEMENTS 2026'!C1552),"",'ENGAGEMENTS 2026'!G1552)</f>
        <v/>
      </c>
      <c r="E1551" t="str">
        <f>IF(ISBLANK('ENGAGEMENTS 2026'!C1552),"",'ENGAGEMENTS 2026'!I1552)</f>
        <v/>
      </c>
      <c r="F1551" t="str">
        <f>IF(ISBLANK('ENGAGEMENTS 2026'!C1552),"",'ENGAGEMENTS 2026'!J1552)</f>
        <v/>
      </c>
      <c r="G1551" t="str">
        <f>IF(ISBLANK('ENGAGEMENTS 2026'!C1552),"",'ENGAGEMENTS 2026'!M1552)</f>
        <v/>
      </c>
      <c r="H1551" t="str">
        <f>IF(ISBLANK('ENGAGEMENTS 2026'!C1552),"",'ENGAGEMENTS 2026'!AF1552)</f>
        <v/>
      </c>
      <c r="I1551" t="str">
        <f>IF(ISBLANK('ENGAGEMENTS 2026'!C1552),"",'ENGAGEMENTS 2026'!H1552)</f>
        <v/>
      </c>
      <c r="J1551" s="72" t="str">
        <f>IF(ISBLANK('ENGAGEMENTS 2026'!C1552),"",IF(AND(OR($E1551="INFRUCTUEUX",$E1551="ANNULE"),$C1551="AOO-M"),'ENGAGEMENTS 2026'!P1552,IF($H1551="EN COURS DE PREENGAGEMENT",'ENGAGEMENTS 2026'!O1552,IF($H1551="PREENGAGE",IF($E1551="ATTRIBUE",'ENGAGEMENTS 2026'!AE1552,'ENGAGEMENTS 2026'!O1552),'ENGAGEMENTS 2026'!AE1552))))</f>
        <v/>
      </c>
      <c r="K1551" s="97" t="str">
        <f>IF(ISBLANK('ENGAGEMENTS 2026'!W1552),"",'ENGAGEMENTS 2026'!W1552)</f>
        <v/>
      </c>
      <c r="L1551" s="73" t="str">
        <f t="shared" ca="1" si="48"/>
        <v/>
      </c>
      <c r="M1551" t="str">
        <f t="shared" si="49"/>
        <v/>
      </c>
      <c r="N1551" t="str">
        <f>IF(ISBLANK('ENGAGEMENTS 2026'!C1552),"",'ENGAGEMENTS 2026'!L1552)</f>
        <v/>
      </c>
      <c r="O1551" t="str">
        <f>IF(ISBLANK('ENGAGEMENTS 2026'!C1552),"",'ENGAGEMENTS 2026'!M1552)</f>
        <v/>
      </c>
      <c r="P1551" t="str">
        <f>IF(ISBLANK('ENGAGEMENTS 2026'!C1552),"",'ENGAGEMENTS 2026'!K1552)</f>
        <v/>
      </c>
      <c r="Q1551" t="str">
        <f>IF($A1551="","",IF(OR($E1551="INFRUCTUEUX",$E1551="ANNULE"),$A1551&amp;"|"&amp;(COUNTIFS($A$2:$A1551,$A1551,$E$2:$E1551,"INFRUCTUEUX")+COUNTIFS($A$2:$A1551,$A1551,$E$2:$E1551,"ANNULE")),""))</f>
        <v/>
      </c>
    </row>
    <row r="1552" spans="1:17" x14ac:dyDescent="0.25">
      <c r="A1552" t="str">
        <f>IF(ISBLANK('ENGAGEMENTS 2026'!C1553),"",IF('ENGAGEMENTS 2026'!C1553="DTSI","DCT",'ENGAGEMENTS 2026'!C1553))</f>
        <v/>
      </c>
      <c r="B1552" t="str">
        <f>IF(ISBLANK('ENGAGEMENTS 2026'!C1553),"",'ENGAGEMENTS 2026'!D1553)</f>
        <v/>
      </c>
      <c r="C1552" t="str">
        <f>IF(ISBLANK('ENGAGEMENTS 2026'!C1553),"",'ENGAGEMENTS 2026'!E1553)</f>
        <v/>
      </c>
      <c r="D1552" t="str">
        <f>IF(ISBLANK('ENGAGEMENTS 2026'!C1553),"",'ENGAGEMENTS 2026'!G1553)</f>
        <v/>
      </c>
      <c r="E1552" t="str">
        <f>IF(ISBLANK('ENGAGEMENTS 2026'!C1553),"",'ENGAGEMENTS 2026'!I1553)</f>
        <v/>
      </c>
      <c r="F1552" t="str">
        <f>IF(ISBLANK('ENGAGEMENTS 2026'!C1553),"",'ENGAGEMENTS 2026'!J1553)</f>
        <v/>
      </c>
      <c r="G1552" t="str">
        <f>IF(ISBLANK('ENGAGEMENTS 2026'!C1553),"",'ENGAGEMENTS 2026'!M1553)</f>
        <v/>
      </c>
      <c r="H1552" t="str">
        <f>IF(ISBLANK('ENGAGEMENTS 2026'!C1553),"",'ENGAGEMENTS 2026'!AF1553)</f>
        <v/>
      </c>
      <c r="I1552" t="str">
        <f>IF(ISBLANK('ENGAGEMENTS 2026'!C1553),"",'ENGAGEMENTS 2026'!H1553)</f>
        <v/>
      </c>
      <c r="J1552" s="72" t="str">
        <f>IF(ISBLANK('ENGAGEMENTS 2026'!C1553),"",IF(AND(OR($E1552="INFRUCTUEUX",$E1552="ANNULE"),$C1552="AOO-M"),'ENGAGEMENTS 2026'!P1553,IF($H1552="EN COURS DE PREENGAGEMENT",'ENGAGEMENTS 2026'!O1553,IF($H1552="PREENGAGE",IF($E1552="ATTRIBUE",'ENGAGEMENTS 2026'!AE1553,'ENGAGEMENTS 2026'!O1553),'ENGAGEMENTS 2026'!AE1553))))</f>
        <v/>
      </c>
      <c r="K1552" s="97" t="str">
        <f>IF(ISBLANK('ENGAGEMENTS 2026'!W1553),"",'ENGAGEMENTS 2026'!W1553)</f>
        <v/>
      </c>
      <c r="L1552" s="73" t="str">
        <f t="shared" ca="1" si="48"/>
        <v/>
      </c>
      <c r="M1552" t="str">
        <f t="shared" si="49"/>
        <v/>
      </c>
      <c r="N1552" t="str">
        <f>IF(ISBLANK('ENGAGEMENTS 2026'!C1553),"",'ENGAGEMENTS 2026'!L1553)</f>
        <v/>
      </c>
      <c r="O1552" t="str">
        <f>IF(ISBLANK('ENGAGEMENTS 2026'!C1553),"",'ENGAGEMENTS 2026'!M1553)</f>
        <v/>
      </c>
      <c r="P1552" t="str">
        <f>IF(ISBLANK('ENGAGEMENTS 2026'!C1553),"",'ENGAGEMENTS 2026'!K1553)</f>
        <v/>
      </c>
      <c r="Q1552" t="str">
        <f>IF($A1552="","",IF(OR($E1552="INFRUCTUEUX",$E1552="ANNULE"),$A1552&amp;"|"&amp;(COUNTIFS($A$2:$A1552,$A1552,$E$2:$E1552,"INFRUCTUEUX")+COUNTIFS($A$2:$A1552,$A1552,$E$2:$E1552,"ANNULE")),""))</f>
        <v/>
      </c>
    </row>
    <row r="1553" spans="1:17" x14ac:dyDescent="0.25">
      <c r="A1553" t="str">
        <f>IF(ISBLANK('ENGAGEMENTS 2026'!C1554),"",IF('ENGAGEMENTS 2026'!C1554="DTSI","DCT",'ENGAGEMENTS 2026'!C1554))</f>
        <v/>
      </c>
      <c r="B1553" t="str">
        <f>IF(ISBLANK('ENGAGEMENTS 2026'!C1554),"",'ENGAGEMENTS 2026'!D1554)</f>
        <v/>
      </c>
      <c r="C1553" t="str">
        <f>IF(ISBLANK('ENGAGEMENTS 2026'!C1554),"",'ENGAGEMENTS 2026'!E1554)</f>
        <v/>
      </c>
      <c r="D1553" t="str">
        <f>IF(ISBLANK('ENGAGEMENTS 2026'!C1554),"",'ENGAGEMENTS 2026'!G1554)</f>
        <v/>
      </c>
      <c r="E1553" t="str">
        <f>IF(ISBLANK('ENGAGEMENTS 2026'!C1554),"",'ENGAGEMENTS 2026'!I1554)</f>
        <v/>
      </c>
      <c r="F1553" t="str">
        <f>IF(ISBLANK('ENGAGEMENTS 2026'!C1554),"",'ENGAGEMENTS 2026'!J1554)</f>
        <v/>
      </c>
      <c r="G1553" t="str">
        <f>IF(ISBLANK('ENGAGEMENTS 2026'!C1554),"",'ENGAGEMENTS 2026'!M1554)</f>
        <v/>
      </c>
      <c r="H1553" t="str">
        <f>IF(ISBLANK('ENGAGEMENTS 2026'!C1554),"",'ENGAGEMENTS 2026'!AF1554)</f>
        <v/>
      </c>
      <c r="I1553" t="str">
        <f>IF(ISBLANK('ENGAGEMENTS 2026'!C1554),"",'ENGAGEMENTS 2026'!H1554)</f>
        <v/>
      </c>
      <c r="J1553" s="72" t="str">
        <f>IF(ISBLANK('ENGAGEMENTS 2026'!C1554),"",IF(AND(OR($E1553="INFRUCTUEUX",$E1553="ANNULE"),$C1553="AOO-M"),'ENGAGEMENTS 2026'!P1554,IF($H1553="EN COURS DE PREENGAGEMENT",'ENGAGEMENTS 2026'!O1554,IF($H1553="PREENGAGE",IF($E1553="ATTRIBUE",'ENGAGEMENTS 2026'!AE1554,'ENGAGEMENTS 2026'!O1554),'ENGAGEMENTS 2026'!AE1554))))</f>
        <v/>
      </c>
      <c r="K1553" s="97" t="str">
        <f>IF(ISBLANK('ENGAGEMENTS 2026'!W1554),"",'ENGAGEMENTS 2026'!W1554)</f>
        <v/>
      </c>
      <c r="L1553" s="73" t="str">
        <f t="shared" ca="1" si="48"/>
        <v/>
      </c>
      <c r="M1553" t="str">
        <f t="shared" si="49"/>
        <v/>
      </c>
      <c r="N1553" t="str">
        <f>IF(ISBLANK('ENGAGEMENTS 2026'!C1554),"",'ENGAGEMENTS 2026'!L1554)</f>
        <v/>
      </c>
      <c r="O1553" t="str">
        <f>IF(ISBLANK('ENGAGEMENTS 2026'!C1554),"",'ENGAGEMENTS 2026'!M1554)</f>
        <v/>
      </c>
      <c r="P1553" t="str">
        <f>IF(ISBLANK('ENGAGEMENTS 2026'!C1554),"",'ENGAGEMENTS 2026'!K1554)</f>
        <v/>
      </c>
      <c r="Q1553" t="str">
        <f>IF($A1553="","",IF(OR($E1553="INFRUCTUEUX",$E1553="ANNULE"),$A1553&amp;"|"&amp;(COUNTIFS($A$2:$A1553,$A1553,$E$2:$E1553,"INFRUCTUEUX")+COUNTIFS($A$2:$A1553,$A1553,$E$2:$E1553,"ANNULE")),""))</f>
        <v/>
      </c>
    </row>
    <row r="1554" spans="1:17" x14ac:dyDescent="0.25">
      <c r="A1554" t="str">
        <f>IF(ISBLANK('ENGAGEMENTS 2026'!C1555),"",IF('ENGAGEMENTS 2026'!C1555="DTSI","DCT",'ENGAGEMENTS 2026'!C1555))</f>
        <v/>
      </c>
      <c r="B1554" t="str">
        <f>IF(ISBLANK('ENGAGEMENTS 2026'!C1555),"",'ENGAGEMENTS 2026'!D1555)</f>
        <v/>
      </c>
      <c r="C1554" t="str">
        <f>IF(ISBLANK('ENGAGEMENTS 2026'!C1555),"",'ENGAGEMENTS 2026'!E1555)</f>
        <v/>
      </c>
      <c r="D1554" t="str">
        <f>IF(ISBLANK('ENGAGEMENTS 2026'!C1555),"",'ENGAGEMENTS 2026'!G1555)</f>
        <v/>
      </c>
      <c r="E1554" t="str">
        <f>IF(ISBLANK('ENGAGEMENTS 2026'!C1555),"",'ENGAGEMENTS 2026'!I1555)</f>
        <v/>
      </c>
      <c r="F1554" t="str">
        <f>IF(ISBLANK('ENGAGEMENTS 2026'!C1555),"",'ENGAGEMENTS 2026'!J1555)</f>
        <v/>
      </c>
      <c r="G1554" t="str">
        <f>IF(ISBLANK('ENGAGEMENTS 2026'!C1555),"",'ENGAGEMENTS 2026'!M1555)</f>
        <v/>
      </c>
      <c r="H1554" t="str">
        <f>IF(ISBLANK('ENGAGEMENTS 2026'!C1555),"",'ENGAGEMENTS 2026'!AF1555)</f>
        <v/>
      </c>
      <c r="I1554" t="str">
        <f>IF(ISBLANK('ENGAGEMENTS 2026'!C1555),"",'ENGAGEMENTS 2026'!H1555)</f>
        <v/>
      </c>
      <c r="J1554" s="72" t="str">
        <f>IF(ISBLANK('ENGAGEMENTS 2026'!C1555),"",IF(AND(OR($E1554="INFRUCTUEUX",$E1554="ANNULE"),$C1554="AOO-M"),'ENGAGEMENTS 2026'!P1555,IF($H1554="EN COURS DE PREENGAGEMENT",'ENGAGEMENTS 2026'!O1555,IF($H1554="PREENGAGE",IF($E1554="ATTRIBUE",'ENGAGEMENTS 2026'!AE1555,'ENGAGEMENTS 2026'!O1555),'ENGAGEMENTS 2026'!AE1555))))</f>
        <v/>
      </c>
      <c r="K1554" s="97" t="str">
        <f>IF(ISBLANK('ENGAGEMENTS 2026'!W1555),"",'ENGAGEMENTS 2026'!W1555)</f>
        <v/>
      </c>
      <c r="L1554" s="73" t="str">
        <f t="shared" ca="1" si="48"/>
        <v/>
      </c>
      <c r="M1554" t="str">
        <f t="shared" si="49"/>
        <v/>
      </c>
      <c r="N1554" t="str">
        <f>IF(ISBLANK('ENGAGEMENTS 2026'!C1555),"",'ENGAGEMENTS 2026'!L1555)</f>
        <v/>
      </c>
      <c r="O1554" t="str">
        <f>IF(ISBLANK('ENGAGEMENTS 2026'!C1555),"",'ENGAGEMENTS 2026'!M1555)</f>
        <v/>
      </c>
      <c r="P1554" t="str">
        <f>IF(ISBLANK('ENGAGEMENTS 2026'!C1555),"",'ENGAGEMENTS 2026'!K1555)</f>
        <v/>
      </c>
      <c r="Q1554" t="str">
        <f>IF($A1554="","",IF(OR($E1554="INFRUCTUEUX",$E1554="ANNULE"),$A1554&amp;"|"&amp;(COUNTIFS($A$2:$A1554,$A1554,$E$2:$E1554,"INFRUCTUEUX")+COUNTIFS($A$2:$A1554,$A1554,$E$2:$E1554,"ANNULE")),""))</f>
        <v/>
      </c>
    </row>
    <row r="1555" spans="1:17" x14ac:dyDescent="0.25">
      <c r="A1555" t="str">
        <f>IF(ISBLANK('ENGAGEMENTS 2026'!C1556),"",IF('ENGAGEMENTS 2026'!C1556="DTSI","DCT",'ENGAGEMENTS 2026'!C1556))</f>
        <v/>
      </c>
      <c r="B1555" t="str">
        <f>IF(ISBLANK('ENGAGEMENTS 2026'!C1556),"",'ENGAGEMENTS 2026'!D1556)</f>
        <v/>
      </c>
      <c r="C1555" t="str">
        <f>IF(ISBLANK('ENGAGEMENTS 2026'!C1556),"",'ENGAGEMENTS 2026'!E1556)</f>
        <v/>
      </c>
      <c r="D1555" t="str">
        <f>IF(ISBLANK('ENGAGEMENTS 2026'!C1556),"",'ENGAGEMENTS 2026'!G1556)</f>
        <v/>
      </c>
      <c r="E1555" t="str">
        <f>IF(ISBLANK('ENGAGEMENTS 2026'!C1556),"",'ENGAGEMENTS 2026'!I1556)</f>
        <v/>
      </c>
      <c r="F1555" t="str">
        <f>IF(ISBLANK('ENGAGEMENTS 2026'!C1556),"",'ENGAGEMENTS 2026'!J1556)</f>
        <v/>
      </c>
      <c r="G1555" t="str">
        <f>IF(ISBLANK('ENGAGEMENTS 2026'!C1556),"",'ENGAGEMENTS 2026'!M1556)</f>
        <v/>
      </c>
      <c r="H1555" t="str">
        <f>IF(ISBLANK('ENGAGEMENTS 2026'!C1556),"",'ENGAGEMENTS 2026'!AF1556)</f>
        <v/>
      </c>
      <c r="I1555" t="str">
        <f>IF(ISBLANK('ENGAGEMENTS 2026'!C1556),"",'ENGAGEMENTS 2026'!H1556)</f>
        <v/>
      </c>
      <c r="J1555" s="72" t="str">
        <f>IF(ISBLANK('ENGAGEMENTS 2026'!C1556),"",IF(AND(OR($E1555="INFRUCTUEUX",$E1555="ANNULE"),$C1555="AOO-M"),'ENGAGEMENTS 2026'!P1556,IF($H1555="EN COURS DE PREENGAGEMENT",'ENGAGEMENTS 2026'!O1556,IF($H1555="PREENGAGE",IF($E1555="ATTRIBUE",'ENGAGEMENTS 2026'!AE1556,'ENGAGEMENTS 2026'!O1556),'ENGAGEMENTS 2026'!AE1556))))</f>
        <v/>
      </c>
      <c r="K1555" s="97" t="str">
        <f>IF(ISBLANK('ENGAGEMENTS 2026'!W1556),"",'ENGAGEMENTS 2026'!W1556)</f>
        <v/>
      </c>
      <c r="L1555" s="73" t="str">
        <f t="shared" ca="1" si="48"/>
        <v/>
      </c>
      <c r="M1555" t="str">
        <f t="shared" si="49"/>
        <v/>
      </c>
      <c r="N1555" t="str">
        <f>IF(ISBLANK('ENGAGEMENTS 2026'!C1556),"",'ENGAGEMENTS 2026'!L1556)</f>
        <v/>
      </c>
      <c r="O1555" t="str">
        <f>IF(ISBLANK('ENGAGEMENTS 2026'!C1556),"",'ENGAGEMENTS 2026'!M1556)</f>
        <v/>
      </c>
      <c r="P1555" t="str">
        <f>IF(ISBLANK('ENGAGEMENTS 2026'!C1556),"",'ENGAGEMENTS 2026'!K1556)</f>
        <v/>
      </c>
      <c r="Q1555" t="str">
        <f>IF($A1555="","",IF(OR($E1555="INFRUCTUEUX",$E1555="ANNULE"),$A1555&amp;"|"&amp;(COUNTIFS($A$2:$A1555,$A1555,$E$2:$E1555,"INFRUCTUEUX")+COUNTIFS($A$2:$A1555,$A1555,$E$2:$E1555,"ANNULE")),""))</f>
        <v/>
      </c>
    </row>
    <row r="1556" spans="1:17" x14ac:dyDescent="0.25">
      <c r="A1556" t="str">
        <f>IF(ISBLANK('ENGAGEMENTS 2026'!C1557),"",IF('ENGAGEMENTS 2026'!C1557="DTSI","DCT",'ENGAGEMENTS 2026'!C1557))</f>
        <v/>
      </c>
      <c r="B1556" t="str">
        <f>IF(ISBLANK('ENGAGEMENTS 2026'!C1557),"",'ENGAGEMENTS 2026'!D1557)</f>
        <v/>
      </c>
      <c r="C1556" t="str">
        <f>IF(ISBLANK('ENGAGEMENTS 2026'!C1557),"",'ENGAGEMENTS 2026'!E1557)</f>
        <v/>
      </c>
      <c r="D1556" t="str">
        <f>IF(ISBLANK('ENGAGEMENTS 2026'!C1557),"",'ENGAGEMENTS 2026'!G1557)</f>
        <v/>
      </c>
      <c r="E1556" t="str">
        <f>IF(ISBLANK('ENGAGEMENTS 2026'!C1557),"",'ENGAGEMENTS 2026'!I1557)</f>
        <v/>
      </c>
      <c r="F1556" t="str">
        <f>IF(ISBLANK('ENGAGEMENTS 2026'!C1557),"",'ENGAGEMENTS 2026'!J1557)</f>
        <v/>
      </c>
      <c r="G1556" t="str">
        <f>IF(ISBLANK('ENGAGEMENTS 2026'!C1557),"",'ENGAGEMENTS 2026'!M1557)</f>
        <v/>
      </c>
      <c r="H1556" t="str">
        <f>IF(ISBLANK('ENGAGEMENTS 2026'!C1557),"",'ENGAGEMENTS 2026'!AF1557)</f>
        <v/>
      </c>
      <c r="I1556" t="str">
        <f>IF(ISBLANK('ENGAGEMENTS 2026'!C1557),"",'ENGAGEMENTS 2026'!H1557)</f>
        <v/>
      </c>
      <c r="J1556" s="72" t="str">
        <f>IF(ISBLANK('ENGAGEMENTS 2026'!C1557),"",IF(AND(OR($E1556="INFRUCTUEUX",$E1556="ANNULE"),$C1556="AOO-M"),'ENGAGEMENTS 2026'!P1557,IF($H1556="EN COURS DE PREENGAGEMENT",'ENGAGEMENTS 2026'!O1557,IF($H1556="PREENGAGE",IF($E1556="ATTRIBUE",'ENGAGEMENTS 2026'!AE1557,'ENGAGEMENTS 2026'!O1557),'ENGAGEMENTS 2026'!AE1557))))</f>
        <v/>
      </c>
      <c r="K1556" s="97" t="str">
        <f>IF(ISBLANK('ENGAGEMENTS 2026'!W1557),"",'ENGAGEMENTS 2026'!W1557)</f>
        <v/>
      </c>
      <c r="L1556" s="73" t="str">
        <f t="shared" ca="1" si="48"/>
        <v/>
      </c>
      <c r="M1556" t="str">
        <f t="shared" si="49"/>
        <v/>
      </c>
      <c r="N1556" t="str">
        <f>IF(ISBLANK('ENGAGEMENTS 2026'!C1557),"",'ENGAGEMENTS 2026'!L1557)</f>
        <v/>
      </c>
      <c r="O1556" t="str">
        <f>IF(ISBLANK('ENGAGEMENTS 2026'!C1557),"",'ENGAGEMENTS 2026'!M1557)</f>
        <v/>
      </c>
      <c r="P1556" t="str">
        <f>IF(ISBLANK('ENGAGEMENTS 2026'!C1557),"",'ENGAGEMENTS 2026'!K1557)</f>
        <v/>
      </c>
      <c r="Q1556" t="str">
        <f>IF($A1556="","",IF(OR($E1556="INFRUCTUEUX",$E1556="ANNULE"),$A1556&amp;"|"&amp;(COUNTIFS($A$2:$A1556,$A1556,$E$2:$E1556,"INFRUCTUEUX")+COUNTIFS($A$2:$A1556,$A1556,$E$2:$E1556,"ANNULE")),""))</f>
        <v/>
      </c>
    </row>
    <row r="1557" spans="1:17" x14ac:dyDescent="0.25">
      <c r="A1557" t="str">
        <f>IF(ISBLANK('ENGAGEMENTS 2026'!C1558),"",IF('ENGAGEMENTS 2026'!C1558="DTSI","DCT",'ENGAGEMENTS 2026'!C1558))</f>
        <v/>
      </c>
      <c r="B1557" t="str">
        <f>IF(ISBLANK('ENGAGEMENTS 2026'!C1558),"",'ENGAGEMENTS 2026'!D1558)</f>
        <v/>
      </c>
      <c r="C1557" t="str">
        <f>IF(ISBLANK('ENGAGEMENTS 2026'!C1558),"",'ENGAGEMENTS 2026'!E1558)</f>
        <v/>
      </c>
      <c r="D1557" t="str">
        <f>IF(ISBLANK('ENGAGEMENTS 2026'!C1558),"",'ENGAGEMENTS 2026'!G1558)</f>
        <v/>
      </c>
      <c r="E1557" t="str">
        <f>IF(ISBLANK('ENGAGEMENTS 2026'!C1558),"",'ENGAGEMENTS 2026'!I1558)</f>
        <v/>
      </c>
      <c r="F1557" t="str">
        <f>IF(ISBLANK('ENGAGEMENTS 2026'!C1558),"",'ENGAGEMENTS 2026'!J1558)</f>
        <v/>
      </c>
      <c r="G1557" t="str">
        <f>IF(ISBLANK('ENGAGEMENTS 2026'!C1558),"",'ENGAGEMENTS 2026'!M1558)</f>
        <v/>
      </c>
      <c r="H1557" t="str">
        <f>IF(ISBLANK('ENGAGEMENTS 2026'!C1558),"",'ENGAGEMENTS 2026'!AF1558)</f>
        <v/>
      </c>
      <c r="I1557" t="str">
        <f>IF(ISBLANK('ENGAGEMENTS 2026'!C1558),"",'ENGAGEMENTS 2026'!H1558)</f>
        <v/>
      </c>
      <c r="J1557" s="72" t="str">
        <f>IF(ISBLANK('ENGAGEMENTS 2026'!C1558),"",IF(AND(OR($E1557="INFRUCTUEUX",$E1557="ANNULE"),$C1557="AOO-M"),'ENGAGEMENTS 2026'!P1558,IF($H1557="EN COURS DE PREENGAGEMENT",'ENGAGEMENTS 2026'!O1558,IF($H1557="PREENGAGE",IF($E1557="ATTRIBUE",'ENGAGEMENTS 2026'!AE1558,'ENGAGEMENTS 2026'!O1558),'ENGAGEMENTS 2026'!AE1558))))</f>
        <v/>
      </c>
      <c r="K1557" s="97" t="str">
        <f>IF(ISBLANK('ENGAGEMENTS 2026'!W1558),"",'ENGAGEMENTS 2026'!W1558)</f>
        <v/>
      </c>
      <c r="L1557" s="73" t="str">
        <f t="shared" ca="1" si="48"/>
        <v/>
      </c>
      <c r="M1557" t="str">
        <f t="shared" si="49"/>
        <v/>
      </c>
      <c r="N1557" t="str">
        <f>IF(ISBLANK('ENGAGEMENTS 2026'!C1558),"",'ENGAGEMENTS 2026'!L1558)</f>
        <v/>
      </c>
      <c r="O1557" t="str">
        <f>IF(ISBLANK('ENGAGEMENTS 2026'!C1558),"",'ENGAGEMENTS 2026'!M1558)</f>
        <v/>
      </c>
      <c r="P1557" t="str">
        <f>IF(ISBLANK('ENGAGEMENTS 2026'!C1558),"",'ENGAGEMENTS 2026'!K1558)</f>
        <v/>
      </c>
      <c r="Q1557" t="str">
        <f>IF($A1557="","",IF(OR($E1557="INFRUCTUEUX",$E1557="ANNULE"),$A1557&amp;"|"&amp;(COUNTIFS($A$2:$A1557,$A1557,$E$2:$E1557,"INFRUCTUEUX")+COUNTIFS($A$2:$A1557,$A1557,$E$2:$E1557,"ANNULE")),""))</f>
        <v/>
      </c>
    </row>
    <row r="1558" spans="1:17" x14ac:dyDescent="0.25">
      <c r="A1558" t="str">
        <f>IF(ISBLANK('ENGAGEMENTS 2026'!C1559),"",IF('ENGAGEMENTS 2026'!C1559="DTSI","DCT",'ENGAGEMENTS 2026'!C1559))</f>
        <v/>
      </c>
      <c r="B1558" t="str">
        <f>IF(ISBLANK('ENGAGEMENTS 2026'!C1559),"",'ENGAGEMENTS 2026'!D1559)</f>
        <v/>
      </c>
      <c r="C1558" t="str">
        <f>IF(ISBLANK('ENGAGEMENTS 2026'!C1559),"",'ENGAGEMENTS 2026'!E1559)</f>
        <v/>
      </c>
      <c r="D1558" t="str">
        <f>IF(ISBLANK('ENGAGEMENTS 2026'!C1559),"",'ENGAGEMENTS 2026'!G1559)</f>
        <v/>
      </c>
      <c r="E1558" t="str">
        <f>IF(ISBLANK('ENGAGEMENTS 2026'!C1559),"",'ENGAGEMENTS 2026'!I1559)</f>
        <v/>
      </c>
      <c r="F1558" t="str">
        <f>IF(ISBLANK('ENGAGEMENTS 2026'!C1559),"",'ENGAGEMENTS 2026'!J1559)</f>
        <v/>
      </c>
      <c r="G1558" t="str">
        <f>IF(ISBLANK('ENGAGEMENTS 2026'!C1559),"",'ENGAGEMENTS 2026'!M1559)</f>
        <v/>
      </c>
      <c r="H1558" t="str">
        <f>IF(ISBLANK('ENGAGEMENTS 2026'!C1559),"",'ENGAGEMENTS 2026'!AF1559)</f>
        <v/>
      </c>
      <c r="I1558" t="str">
        <f>IF(ISBLANK('ENGAGEMENTS 2026'!C1559),"",'ENGAGEMENTS 2026'!H1559)</f>
        <v/>
      </c>
      <c r="J1558" s="72" t="str">
        <f>IF(ISBLANK('ENGAGEMENTS 2026'!C1559),"",IF(AND(OR($E1558="INFRUCTUEUX",$E1558="ANNULE"),$C1558="AOO-M"),'ENGAGEMENTS 2026'!P1559,IF($H1558="EN COURS DE PREENGAGEMENT",'ENGAGEMENTS 2026'!O1559,IF($H1558="PREENGAGE",IF($E1558="ATTRIBUE",'ENGAGEMENTS 2026'!AE1559,'ENGAGEMENTS 2026'!O1559),'ENGAGEMENTS 2026'!AE1559))))</f>
        <v/>
      </c>
      <c r="K1558" s="97" t="str">
        <f>IF(ISBLANK('ENGAGEMENTS 2026'!W1559),"",'ENGAGEMENTS 2026'!W1559)</f>
        <v/>
      </c>
      <c r="L1558" s="73" t="str">
        <f t="shared" ca="1" si="48"/>
        <v/>
      </c>
      <c r="M1558" t="str">
        <f t="shared" si="49"/>
        <v/>
      </c>
      <c r="N1558" t="str">
        <f>IF(ISBLANK('ENGAGEMENTS 2026'!C1559),"",'ENGAGEMENTS 2026'!L1559)</f>
        <v/>
      </c>
      <c r="O1558" t="str">
        <f>IF(ISBLANK('ENGAGEMENTS 2026'!C1559),"",'ENGAGEMENTS 2026'!M1559)</f>
        <v/>
      </c>
      <c r="P1558" t="str">
        <f>IF(ISBLANK('ENGAGEMENTS 2026'!C1559),"",'ENGAGEMENTS 2026'!K1559)</f>
        <v/>
      </c>
      <c r="Q1558" t="str">
        <f>IF($A1558="","",IF(OR($E1558="INFRUCTUEUX",$E1558="ANNULE"),$A1558&amp;"|"&amp;(COUNTIFS($A$2:$A1558,$A1558,$E$2:$E1558,"INFRUCTUEUX")+COUNTIFS($A$2:$A1558,$A1558,$E$2:$E1558,"ANNULE")),""))</f>
        <v/>
      </c>
    </row>
    <row r="1559" spans="1:17" x14ac:dyDescent="0.25">
      <c r="A1559" t="str">
        <f>IF(ISBLANK('ENGAGEMENTS 2026'!C1560),"",IF('ENGAGEMENTS 2026'!C1560="DTSI","DCT",'ENGAGEMENTS 2026'!C1560))</f>
        <v/>
      </c>
      <c r="B1559" t="str">
        <f>IF(ISBLANK('ENGAGEMENTS 2026'!C1560),"",'ENGAGEMENTS 2026'!D1560)</f>
        <v/>
      </c>
      <c r="C1559" t="str">
        <f>IF(ISBLANK('ENGAGEMENTS 2026'!C1560),"",'ENGAGEMENTS 2026'!E1560)</f>
        <v/>
      </c>
      <c r="D1559" t="str">
        <f>IF(ISBLANK('ENGAGEMENTS 2026'!C1560),"",'ENGAGEMENTS 2026'!G1560)</f>
        <v/>
      </c>
      <c r="E1559" t="str">
        <f>IF(ISBLANK('ENGAGEMENTS 2026'!C1560),"",'ENGAGEMENTS 2026'!I1560)</f>
        <v/>
      </c>
      <c r="F1559" t="str">
        <f>IF(ISBLANK('ENGAGEMENTS 2026'!C1560),"",'ENGAGEMENTS 2026'!J1560)</f>
        <v/>
      </c>
      <c r="G1559" t="str">
        <f>IF(ISBLANK('ENGAGEMENTS 2026'!C1560),"",'ENGAGEMENTS 2026'!M1560)</f>
        <v/>
      </c>
      <c r="H1559" t="str">
        <f>IF(ISBLANK('ENGAGEMENTS 2026'!C1560),"",'ENGAGEMENTS 2026'!AF1560)</f>
        <v/>
      </c>
      <c r="I1559" t="str">
        <f>IF(ISBLANK('ENGAGEMENTS 2026'!C1560),"",'ENGAGEMENTS 2026'!H1560)</f>
        <v/>
      </c>
      <c r="J1559" s="72" t="str">
        <f>IF(ISBLANK('ENGAGEMENTS 2026'!C1560),"",IF(AND(OR($E1559="INFRUCTUEUX",$E1559="ANNULE"),$C1559="AOO-M"),'ENGAGEMENTS 2026'!P1560,IF($H1559="EN COURS DE PREENGAGEMENT",'ENGAGEMENTS 2026'!O1560,IF($H1559="PREENGAGE",IF($E1559="ATTRIBUE",'ENGAGEMENTS 2026'!AE1560,'ENGAGEMENTS 2026'!O1560),'ENGAGEMENTS 2026'!AE1560))))</f>
        <v/>
      </c>
      <c r="K1559" s="97" t="str">
        <f>IF(ISBLANK('ENGAGEMENTS 2026'!W1560),"",'ENGAGEMENTS 2026'!W1560)</f>
        <v/>
      </c>
      <c r="L1559" s="73" t="str">
        <f t="shared" ca="1" si="48"/>
        <v/>
      </c>
      <c r="M1559" t="str">
        <f t="shared" si="49"/>
        <v/>
      </c>
      <c r="N1559" t="str">
        <f>IF(ISBLANK('ENGAGEMENTS 2026'!C1560),"",'ENGAGEMENTS 2026'!L1560)</f>
        <v/>
      </c>
      <c r="O1559" t="str">
        <f>IF(ISBLANK('ENGAGEMENTS 2026'!C1560),"",'ENGAGEMENTS 2026'!M1560)</f>
        <v/>
      </c>
      <c r="P1559" t="str">
        <f>IF(ISBLANK('ENGAGEMENTS 2026'!C1560),"",'ENGAGEMENTS 2026'!K1560)</f>
        <v/>
      </c>
      <c r="Q1559" t="str">
        <f>IF($A1559="","",IF(OR($E1559="INFRUCTUEUX",$E1559="ANNULE"),$A1559&amp;"|"&amp;(COUNTIFS($A$2:$A1559,$A1559,$E$2:$E1559,"INFRUCTUEUX")+COUNTIFS($A$2:$A1559,$A1559,$E$2:$E1559,"ANNULE")),""))</f>
        <v/>
      </c>
    </row>
    <row r="1560" spans="1:17" x14ac:dyDescent="0.25">
      <c r="A1560" t="str">
        <f>IF(ISBLANK('ENGAGEMENTS 2026'!C1561),"",IF('ENGAGEMENTS 2026'!C1561="DTSI","DCT",'ENGAGEMENTS 2026'!C1561))</f>
        <v/>
      </c>
      <c r="B1560" t="str">
        <f>IF(ISBLANK('ENGAGEMENTS 2026'!C1561),"",'ENGAGEMENTS 2026'!D1561)</f>
        <v/>
      </c>
      <c r="C1560" t="str">
        <f>IF(ISBLANK('ENGAGEMENTS 2026'!C1561),"",'ENGAGEMENTS 2026'!E1561)</f>
        <v/>
      </c>
      <c r="D1560" t="str">
        <f>IF(ISBLANK('ENGAGEMENTS 2026'!C1561),"",'ENGAGEMENTS 2026'!G1561)</f>
        <v/>
      </c>
      <c r="E1560" t="str">
        <f>IF(ISBLANK('ENGAGEMENTS 2026'!C1561),"",'ENGAGEMENTS 2026'!I1561)</f>
        <v/>
      </c>
      <c r="F1560" t="str">
        <f>IF(ISBLANK('ENGAGEMENTS 2026'!C1561),"",'ENGAGEMENTS 2026'!J1561)</f>
        <v/>
      </c>
      <c r="G1560" t="str">
        <f>IF(ISBLANK('ENGAGEMENTS 2026'!C1561),"",'ENGAGEMENTS 2026'!M1561)</f>
        <v/>
      </c>
      <c r="H1560" t="str">
        <f>IF(ISBLANK('ENGAGEMENTS 2026'!C1561),"",'ENGAGEMENTS 2026'!AF1561)</f>
        <v/>
      </c>
      <c r="I1560" t="str">
        <f>IF(ISBLANK('ENGAGEMENTS 2026'!C1561),"",'ENGAGEMENTS 2026'!H1561)</f>
        <v/>
      </c>
      <c r="J1560" s="72" t="str">
        <f>IF(ISBLANK('ENGAGEMENTS 2026'!C1561),"",IF(AND(OR($E1560="INFRUCTUEUX",$E1560="ANNULE"),$C1560="AOO-M"),'ENGAGEMENTS 2026'!P1561,IF($H1560="EN COURS DE PREENGAGEMENT",'ENGAGEMENTS 2026'!O1561,IF($H1560="PREENGAGE",IF($E1560="ATTRIBUE",'ENGAGEMENTS 2026'!AE1561,'ENGAGEMENTS 2026'!O1561),'ENGAGEMENTS 2026'!AE1561))))</f>
        <v/>
      </c>
      <c r="K1560" s="97" t="str">
        <f>IF(ISBLANK('ENGAGEMENTS 2026'!W1561),"",'ENGAGEMENTS 2026'!W1561)</f>
        <v/>
      </c>
      <c r="L1560" s="73" t="str">
        <f t="shared" ca="1" si="48"/>
        <v/>
      </c>
      <c r="M1560" t="str">
        <f t="shared" si="49"/>
        <v/>
      </c>
      <c r="N1560" t="str">
        <f>IF(ISBLANK('ENGAGEMENTS 2026'!C1561),"",'ENGAGEMENTS 2026'!L1561)</f>
        <v/>
      </c>
      <c r="O1560" t="str">
        <f>IF(ISBLANK('ENGAGEMENTS 2026'!C1561),"",'ENGAGEMENTS 2026'!M1561)</f>
        <v/>
      </c>
      <c r="P1560" t="str">
        <f>IF(ISBLANK('ENGAGEMENTS 2026'!C1561),"",'ENGAGEMENTS 2026'!K1561)</f>
        <v/>
      </c>
      <c r="Q1560" t="str">
        <f>IF($A1560="","",IF(OR($E1560="INFRUCTUEUX",$E1560="ANNULE"),$A1560&amp;"|"&amp;(COUNTIFS($A$2:$A1560,$A1560,$E$2:$E1560,"INFRUCTUEUX")+COUNTIFS($A$2:$A1560,$A1560,$E$2:$E1560,"ANNULE")),""))</f>
        <v/>
      </c>
    </row>
    <row r="1561" spans="1:17" x14ac:dyDescent="0.25">
      <c r="A1561" t="str">
        <f>IF(ISBLANK('ENGAGEMENTS 2026'!C1562),"",IF('ENGAGEMENTS 2026'!C1562="DTSI","DCT",'ENGAGEMENTS 2026'!C1562))</f>
        <v/>
      </c>
      <c r="B1561" t="str">
        <f>IF(ISBLANK('ENGAGEMENTS 2026'!C1562),"",'ENGAGEMENTS 2026'!D1562)</f>
        <v/>
      </c>
      <c r="C1561" t="str">
        <f>IF(ISBLANK('ENGAGEMENTS 2026'!C1562),"",'ENGAGEMENTS 2026'!E1562)</f>
        <v/>
      </c>
      <c r="D1561" t="str">
        <f>IF(ISBLANK('ENGAGEMENTS 2026'!C1562),"",'ENGAGEMENTS 2026'!G1562)</f>
        <v/>
      </c>
      <c r="E1561" t="str">
        <f>IF(ISBLANK('ENGAGEMENTS 2026'!C1562),"",'ENGAGEMENTS 2026'!I1562)</f>
        <v/>
      </c>
      <c r="F1561" t="str">
        <f>IF(ISBLANK('ENGAGEMENTS 2026'!C1562),"",'ENGAGEMENTS 2026'!J1562)</f>
        <v/>
      </c>
      <c r="G1561" t="str">
        <f>IF(ISBLANK('ENGAGEMENTS 2026'!C1562),"",'ENGAGEMENTS 2026'!M1562)</f>
        <v/>
      </c>
      <c r="H1561" t="str">
        <f>IF(ISBLANK('ENGAGEMENTS 2026'!C1562),"",'ENGAGEMENTS 2026'!AF1562)</f>
        <v/>
      </c>
      <c r="I1561" t="str">
        <f>IF(ISBLANK('ENGAGEMENTS 2026'!C1562),"",'ENGAGEMENTS 2026'!H1562)</f>
        <v/>
      </c>
      <c r="J1561" s="72" t="str">
        <f>IF(ISBLANK('ENGAGEMENTS 2026'!C1562),"",IF(AND(OR($E1561="INFRUCTUEUX",$E1561="ANNULE"),$C1561="AOO-M"),'ENGAGEMENTS 2026'!P1562,IF($H1561="EN COURS DE PREENGAGEMENT",'ENGAGEMENTS 2026'!O1562,IF($H1561="PREENGAGE",IF($E1561="ATTRIBUE",'ENGAGEMENTS 2026'!AE1562,'ENGAGEMENTS 2026'!O1562),'ENGAGEMENTS 2026'!AE1562))))</f>
        <v/>
      </c>
      <c r="K1561" s="97" t="str">
        <f>IF(ISBLANK('ENGAGEMENTS 2026'!W1562),"",'ENGAGEMENTS 2026'!W1562)</f>
        <v/>
      </c>
      <c r="L1561" s="73" t="str">
        <f t="shared" ca="1" si="48"/>
        <v/>
      </c>
      <c r="M1561" t="str">
        <f t="shared" si="49"/>
        <v/>
      </c>
      <c r="N1561" t="str">
        <f>IF(ISBLANK('ENGAGEMENTS 2026'!C1562),"",'ENGAGEMENTS 2026'!L1562)</f>
        <v/>
      </c>
      <c r="O1561" t="str">
        <f>IF(ISBLANK('ENGAGEMENTS 2026'!C1562),"",'ENGAGEMENTS 2026'!M1562)</f>
        <v/>
      </c>
      <c r="P1561" t="str">
        <f>IF(ISBLANK('ENGAGEMENTS 2026'!C1562),"",'ENGAGEMENTS 2026'!K1562)</f>
        <v/>
      </c>
      <c r="Q1561" t="str">
        <f>IF($A1561="","",IF(OR($E1561="INFRUCTUEUX",$E1561="ANNULE"),$A1561&amp;"|"&amp;(COUNTIFS($A$2:$A1561,$A1561,$E$2:$E1561,"INFRUCTUEUX")+COUNTIFS($A$2:$A1561,$A1561,$E$2:$E1561,"ANNULE")),""))</f>
        <v/>
      </c>
    </row>
    <row r="1562" spans="1:17" x14ac:dyDescent="0.25">
      <c r="A1562" t="str">
        <f>IF(ISBLANK('ENGAGEMENTS 2026'!C1563),"",IF('ENGAGEMENTS 2026'!C1563="DTSI","DCT",'ENGAGEMENTS 2026'!C1563))</f>
        <v/>
      </c>
      <c r="B1562" t="str">
        <f>IF(ISBLANK('ENGAGEMENTS 2026'!C1563),"",'ENGAGEMENTS 2026'!D1563)</f>
        <v/>
      </c>
      <c r="C1562" t="str">
        <f>IF(ISBLANK('ENGAGEMENTS 2026'!C1563),"",'ENGAGEMENTS 2026'!E1563)</f>
        <v/>
      </c>
      <c r="D1562" t="str">
        <f>IF(ISBLANK('ENGAGEMENTS 2026'!C1563),"",'ENGAGEMENTS 2026'!G1563)</f>
        <v/>
      </c>
      <c r="E1562" t="str">
        <f>IF(ISBLANK('ENGAGEMENTS 2026'!C1563),"",'ENGAGEMENTS 2026'!I1563)</f>
        <v/>
      </c>
      <c r="F1562" t="str">
        <f>IF(ISBLANK('ENGAGEMENTS 2026'!C1563),"",'ENGAGEMENTS 2026'!J1563)</f>
        <v/>
      </c>
      <c r="G1562" t="str">
        <f>IF(ISBLANK('ENGAGEMENTS 2026'!C1563),"",'ENGAGEMENTS 2026'!M1563)</f>
        <v/>
      </c>
      <c r="H1562" t="str">
        <f>IF(ISBLANK('ENGAGEMENTS 2026'!C1563),"",'ENGAGEMENTS 2026'!AF1563)</f>
        <v/>
      </c>
      <c r="I1562" t="str">
        <f>IF(ISBLANK('ENGAGEMENTS 2026'!C1563),"",'ENGAGEMENTS 2026'!H1563)</f>
        <v/>
      </c>
      <c r="J1562" s="72" t="str">
        <f>IF(ISBLANK('ENGAGEMENTS 2026'!C1563),"",IF(AND(OR($E1562="INFRUCTUEUX",$E1562="ANNULE"),$C1562="AOO-M"),'ENGAGEMENTS 2026'!P1563,IF($H1562="EN COURS DE PREENGAGEMENT",'ENGAGEMENTS 2026'!O1563,IF($H1562="PREENGAGE",IF($E1562="ATTRIBUE",'ENGAGEMENTS 2026'!AE1563,'ENGAGEMENTS 2026'!O1563),'ENGAGEMENTS 2026'!AE1563))))</f>
        <v/>
      </c>
      <c r="K1562" s="97" t="str">
        <f>IF(ISBLANK('ENGAGEMENTS 2026'!W1563),"",'ENGAGEMENTS 2026'!W1563)</f>
        <v/>
      </c>
      <c r="L1562" s="73" t="str">
        <f t="shared" ca="1" si="48"/>
        <v/>
      </c>
      <c r="M1562" t="str">
        <f t="shared" si="49"/>
        <v/>
      </c>
      <c r="N1562" t="str">
        <f>IF(ISBLANK('ENGAGEMENTS 2026'!C1563),"",'ENGAGEMENTS 2026'!L1563)</f>
        <v/>
      </c>
      <c r="O1562" t="str">
        <f>IF(ISBLANK('ENGAGEMENTS 2026'!C1563),"",'ENGAGEMENTS 2026'!M1563)</f>
        <v/>
      </c>
      <c r="P1562" t="str">
        <f>IF(ISBLANK('ENGAGEMENTS 2026'!C1563),"",'ENGAGEMENTS 2026'!K1563)</f>
        <v/>
      </c>
      <c r="Q1562" t="str">
        <f>IF($A1562="","",IF(OR($E1562="INFRUCTUEUX",$E1562="ANNULE"),$A1562&amp;"|"&amp;(COUNTIFS($A$2:$A1562,$A1562,$E$2:$E1562,"INFRUCTUEUX")+COUNTIFS($A$2:$A1562,$A1562,$E$2:$E1562,"ANNULE")),""))</f>
        <v/>
      </c>
    </row>
    <row r="1563" spans="1:17" x14ac:dyDescent="0.25">
      <c r="A1563" t="str">
        <f>IF(ISBLANK('ENGAGEMENTS 2026'!C1564),"",IF('ENGAGEMENTS 2026'!C1564="DTSI","DCT",'ENGAGEMENTS 2026'!C1564))</f>
        <v/>
      </c>
      <c r="B1563" t="str">
        <f>IF(ISBLANK('ENGAGEMENTS 2026'!C1564),"",'ENGAGEMENTS 2026'!D1564)</f>
        <v/>
      </c>
      <c r="C1563" t="str">
        <f>IF(ISBLANK('ENGAGEMENTS 2026'!C1564),"",'ENGAGEMENTS 2026'!E1564)</f>
        <v/>
      </c>
      <c r="D1563" t="str">
        <f>IF(ISBLANK('ENGAGEMENTS 2026'!C1564),"",'ENGAGEMENTS 2026'!G1564)</f>
        <v/>
      </c>
      <c r="E1563" t="str">
        <f>IF(ISBLANK('ENGAGEMENTS 2026'!C1564),"",'ENGAGEMENTS 2026'!I1564)</f>
        <v/>
      </c>
      <c r="F1563" t="str">
        <f>IF(ISBLANK('ENGAGEMENTS 2026'!C1564),"",'ENGAGEMENTS 2026'!J1564)</f>
        <v/>
      </c>
      <c r="G1563" t="str">
        <f>IF(ISBLANK('ENGAGEMENTS 2026'!C1564),"",'ENGAGEMENTS 2026'!M1564)</f>
        <v/>
      </c>
      <c r="H1563" t="str">
        <f>IF(ISBLANK('ENGAGEMENTS 2026'!C1564),"",'ENGAGEMENTS 2026'!AF1564)</f>
        <v/>
      </c>
      <c r="I1563" t="str">
        <f>IF(ISBLANK('ENGAGEMENTS 2026'!C1564),"",'ENGAGEMENTS 2026'!H1564)</f>
        <v/>
      </c>
      <c r="J1563" s="72" t="str">
        <f>IF(ISBLANK('ENGAGEMENTS 2026'!C1564),"",IF(AND(OR($E1563="INFRUCTUEUX",$E1563="ANNULE"),$C1563="AOO-M"),'ENGAGEMENTS 2026'!P1564,IF($H1563="EN COURS DE PREENGAGEMENT",'ENGAGEMENTS 2026'!O1564,IF($H1563="PREENGAGE",IF($E1563="ATTRIBUE",'ENGAGEMENTS 2026'!AE1564,'ENGAGEMENTS 2026'!O1564),'ENGAGEMENTS 2026'!AE1564))))</f>
        <v/>
      </c>
      <c r="K1563" s="97" t="str">
        <f>IF(ISBLANK('ENGAGEMENTS 2026'!W1564),"",'ENGAGEMENTS 2026'!W1564)</f>
        <v/>
      </c>
      <c r="L1563" s="73" t="str">
        <f t="shared" ca="1" si="48"/>
        <v/>
      </c>
      <c r="M1563" t="str">
        <f t="shared" si="49"/>
        <v/>
      </c>
      <c r="N1563" t="str">
        <f>IF(ISBLANK('ENGAGEMENTS 2026'!C1564),"",'ENGAGEMENTS 2026'!L1564)</f>
        <v/>
      </c>
      <c r="O1563" t="str">
        <f>IF(ISBLANK('ENGAGEMENTS 2026'!C1564),"",'ENGAGEMENTS 2026'!M1564)</f>
        <v/>
      </c>
      <c r="P1563" t="str">
        <f>IF(ISBLANK('ENGAGEMENTS 2026'!C1564),"",'ENGAGEMENTS 2026'!K1564)</f>
        <v/>
      </c>
      <c r="Q1563" t="str">
        <f>IF($A1563="","",IF(OR($E1563="INFRUCTUEUX",$E1563="ANNULE"),$A1563&amp;"|"&amp;(COUNTIFS($A$2:$A1563,$A1563,$E$2:$E1563,"INFRUCTUEUX")+COUNTIFS($A$2:$A1563,$A1563,$E$2:$E1563,"ANNULE")),""))</f>
        <v/>
      </c>
    </row>
    <row r="1564" spans="1:17" x14ac:dyDescent="0.25">
      <c r="A1564" t="str">
        <f>IF(ISBLANK('ENGAGEMENTS 2026'!C1565),"",IF('ENGAGEMENTS 2026'!C1565="DTSI","DCT",'ENGAGEMENTS 2026'!C1565))</f>
        <v/>
      </c>
      <c r="B1564" t="str">
        <f>IF(ISBLANK('ENGAGEMENTS 2026'!C1565),"",'ENGAGEMENTS 2026'!D1565)</f>
        <v/>
      </c>
      <c r="C1564" t="str">
        <f>IF(ISBLANK('ENGAGEMENTS 2026'!C1565),"",'ENGAGEMENTS 2026'!E1565)</f>
        <v/>
      </c>
      <c r="D1564" t="str">
        <f>IF(ISBLANK('ENGAGEMENTS 2026'!C1565),"",'ENGAGEMENTS 2026'!G1565)</f>
        <v/>
      </c>
      <c r="E1564" t="str">
        <f>IF(ISBLANK('ENGAGEMENTS 2026'!C1565),"",'ENGAGEMENTS 2026'!I1565)</f>
        <v/>
      </c>
      <c r="F1564" t="str">
        <f>IF(ISBLANK('ENGAGEMENTS 2026'!C1565),"",'ENGAGEMENTS 2026'!J1565)</f>
        <v/>
      </c>
      <c r="G1564" t="str">
        <f>IF(ISBLANK('ENGAGEMENTS 2026'!C1565),"",'ENGAGEMENTS 2026'!M1565)</f>
        <v/>
      </c>
      <c r="H1564" t="str">
        <f>IF(ISBLANK('ENGAGEMENTS 2026'!C1565),"",'ENGAGEMENTS 2026'!AF1565)</f>
        <v/>
      </c>
      <c r="I1564" t="str">
        <f>IF(ISBLANK('ENGAGEMENTS 2026'!C1565),"",'ENGAGEMENTS 2026'!H1565)</f>
        <v/>
      </c>
      <c r="J1564" s="72" t="str">
        <f>IF(ISBLANK('ENGAGEMENTS 2026'!C1565),"",IF(AND(OR($E1564="INFRUCTUEUX",$E1564="ANNULE"),$C1564="AOO-M"),'ENGAGEMENTS 2026'!P1565,IF($H1564="EN COURS DE PREENGAGEMENT",'ENGAGEMENTS 2026'!O1565,IF($H1564="PREENGAGE",IF($E1564="ATTRIBUE",'ENGAGEMENTS 2026'!AE1565,'ENGAGEMENTS 2026'!O1565),'ENGAGEMENTS 2026'!AE1565))))</f>
        <v/>
      </c>
      <c r="K1564" s="97" t="str">
        <f>IF(ISBLANK('ENGAGEMENTS 2026'!W1565),"",'ENGAGEMENTS 2026'!W1565)</f>
        <v/>
      </c>
      <c r="L1564" s="73" t="str">
        <f t="shared" ca="1" si="48"/>
        <v/>
      </c>
      <c r="M1564" t="str">
        <f t="shared" si="49"/>
        <v/>
      </c>
      <c r="N1564" t="str">
        <f>IF(ISBLANK('ENGAGEMENTS 2026'!C1565),"",'ENGAGEMENTS 2026'!L1565)</f>
        <v/>
      </c>
      <c r="O1564" t="str">
        <f>IF(ISBLANK('ENGAGEMENTS 2026'!C1565),"",'ENGAGEMENTS 2026'!M1565)</f>
        <v/>
      </c>
      <c r="P1564" t="str">
        <f>IF(ISBLANK('ENGAGEMENTS 2026'!C1565),"",'ENGAGEMENTS 2026'!K1565)</f>
        <v/>
      </c>
      <c r="Q1564" t="str">
        <f>IF($A1564="","",IF(OR($E1564="INFRUCTUEUX",$E1564="ANNULE"),$A1564&amp;"|"&amp;(COUNTIFS($A$2:$A1564,$A1564,$E$2:$E1564,"INFRUCTUEUX")+COUNTIFS($A$2:$A1564,$A1564,$E$2:$E1564,"ANNULE")),""))</f>
        <v/>
      </c>
    </row>
    <row r="1565" spans="1:17" x14ac:dyDescent="0.25">
      <c r="A1565" t="str">
        <f>IF(ISBLANK('ENGAGEMENTS 2026'!C1566),"",IF('ENGAGEMENTS 2026'!C1566="DTSI","DCT",'ENGAGEMENTS 2026'!C1566))</f>
        <v/>
      </c>
      <c r="B1565" t="str">
        <f>IF(ISBLANK('ENGAGEMENTS 2026'!C1566),"",'ENGAGEMENTS 2026'!D1566)</f>
        <v/>
      </c>
      <c r="C1565" t="str">
        <f>IF(ISBLANK('ENGAGEMENTS 2026'!C1566),"",'ENGAGEMENTS 2026'!E1566)</f>
        <v/>
      </c>
      <c r="D1565" t="str">
        <f>IF(ISBLANK('ENGAGEMENTS 2026'!C1566),"",'ENGAGEMENTS 2026'!G1566)</f>
        <v/>
      </c>
      <c r="E1565" t="str">
        <f>IF(ISBLANK('ENGAGEMENTS 2026'!C1566),"",'ENGAGEMENTS 2026'!I1566)</f>
        <v/>
      </c>
      <c r="F1565" t="str">
        <f>IF(ISBLANK('ENGAGEMENTS 2026'!C1566),"",'ENGAGEMENTS 2026'!J1566)</f>
        <v/>
      </c>
      <c r="G1565" t="str">
        <f>IF(ISBLANK('ENGAGEMENTS 2026'!C1566),"",'ENGAGEMENTS 2026'!M1566)</f>
        <v/>
      </c>
      <c r="H1565" t="str">
        <f>IF(ISBLANK('ENGAGEMENTS 2026'!C1566),"",'ENGAGEMENTS 2026'!AF1566)</f>
        <v/>
      </c>
      <c r="I1565" t="str">
        <f>IF(ISBLANK('ENGAGEMENTS 2026'!C1566),"",'ENGAGEMENTS 2026'!H1566)</f>
        <v/>
      </c>
      <c r="J1565" s="72" t="str">
        <f>IF(ISBLANK('ENGAGEMENTS 2026'!C1566),"",IF(AND(OR($E1565="INFRUCTUEUX",$E1565="ANNULE"),$C1565="AOO-M"),'ENGAGEMENTS 2026'!P1566,IF($H1565="EN COURS DE PREENGAGEMENT",'ENGAGEMENTS 2026'!O1566,IF($H1565="PREENGAGE",IF($E1565="ATTRIBUE",'ENGAGEMENTS 2026'!AE1566,'ENGAGEMENTS 2026'!O1566),'ENGAGEMENTS 2026'!AE1566))))</f>
        <v/>
      </c>
      <c r="K1565" s="97" t="str">
        <f>IF(ISBLANK('ENGAGEMENTS 2026'!W1566),"",'ENGAGEMENTS 2026'!W1566)</f>
        <v/>
      </c>
      <c r="L1565" s="73" t="str">
        <f t="shared" ca="1" si="48"/>
        <v/>
      </c>
      <c r="M1565" t="str">
        <f t="shared" si="49"/>
        <v/>
      </c>
      <c r="N1565" t="str">
        <f>IF(ISBLANK('ENGAGEMENTS 2026'!C1566),"",'ENGAGEMENTS 2026'!L1566)</f>
        <v/>
      </c>
      <c r="O1565" t="str">
        <f>IF(ISBLANK('ENGAGEMENTS 2026'!C1566),"",'ENGAGEMENTS 2026'!M1566)</f>
        <v/>
      </c>
      <c r="P1565" t="str">
        <f>IF(ISBLANK('ENGAGEMENTS 2026'!C1566),"",'ENGAGEMENTS 2026'!K1566)</f>
        <v/>
      </c>
      <c r="Q1565" t="str">
        <f>IF($A1565="","",IF(OR($E1565="INFRUCTUEUX",$E1565="ANNULE"),$A1565&amp;"|"&amp;(COUNTIFS($A$2:$A1565,$A1565,$E$2:$E1565,"INFRUCTUEUX")+COUNTIFS($A$2:$A1565,$A1565,$E$2:$E1565,"ANNULE")),""))</f>
        <v/>
      </c>
    </row>
    <row r="1566" spans="1:17" x14ac:dyDescent="0.25">
      <c r="A1566" t="str">
        <f>IF(ISBLANK('ENGAGEMENTS 2026'!C1567),"",IF('ENGAGEMENTS 2026'!C1567="DTSI","DCT",'ENGAGEMENTS 2026'!C1567))</f>
        <v/>
      </c>
      <c r="B1566" t="str">
        <f>IF(ISBLANK('ENGAGEMENTS 2026'!C1567),"",'ENGAGEMENTS 2026'!D1567)</f>
        <v/>
      </c>
      <c r="C1566" t="str">
        <f>IF(ISBLANK('ENGAGEMENTS 2026'!C1567),"",'ENGAGEMENTS 2026'!E1567)</f>
        <v/>
      </c>
      <c r="D1566" t="str">
        <f>IF(ISBLANK('ENGAGEMENTS 2026'!C1567),"",'ENGAGEMENTS 2026'!G1567)</f>
        <v/>
      </c>
      <c r="E1566" t="str">
        <f>IF(ISBLANK('ENGAGEMENTS 2026'!C1567),"",'ENGAGEMENTS 2026'!I1567)</f>
        <v/>
      </c>
      <c r="F1566" t="str">
        <f>IF(ISBLANK('ENGAGEMENTS 2026'!C1567),"",'ENGAGEMENTS 2026'!J1567)</f>
        <v/>
      </c>
      <c r="G1566" t="str">
        <f>IF(ISBLANK('ENGAGEMENTS 2026'!C1567),"",'ENGAGEMENTS 2026'!M1567)</f>
        <v/>
      </c>
      <c r="H1566" t="str">
        <f>IF(ISBLANK('ENGAGEMENTS 2026'!C1567),"",'ENGAGEMENTS 2026'!AF1567)</f>
        <v/>
      </c>
      <c r="I1566" t="str">
        <f>IF(ISBLANK('ENGAGEMENTS 2026'!C1567),"",'ENGAGEMENTS 2026'!H1567)</f>
        <v/>
      </c>
      <c r="J1566" s="72" t="str">
        <f>IF(ISBLANK('ENGAGEMENTS 2026'!C1567),"",IF(AND(OR($E1566="INFRUCTUEUX",$E1566="ANNULE"),$C1566="AOO-M"),'ENGAGEMENTS 2026'!P1567,IF($H1566="EN COURS DE PREENGAGEMENT",'ENGAGEMENTS 2026'!O1567,IF($H1566="PREENGAGE",IF($E1566="ATTRIBUE",'ENGAGEMENTS 2026'!AE1567,'ENGAGEMENTS 2026'!O1567),'ENGAGEMENTS 2026'!AE1567))))</f>
        <v/>
      </c>
      <c r="K1566" s="97" t="str">
        <f>IF(ISBLANK('ENGAGEMENTS 2026'!W1567),"",'ENGAGEMENTS 2026'!W1567)</f>
        <v/>
      </c>
      <c r="L1566" s="73" t="str">
        <f t="shared" ca="1" si="48"/>
        <v/>
      </c>
      <c r="M1566" t="str">
        <f t="shared" si="49"/>
        <v/>
      </c>
      <c r="N1566" t="str">
        <f>IF(ISBLANK('ENGAGEMENTS 2026'!C1567),"",'ENGAGEMENTS 2026'!L1567)</f>
        <v/>
      </c>
      <c r="O1566" t="str">
        <f>IF(ISBLANK('ENGAGEMENTS 2026'!C1567),"",'ENGAGEMENTS 2026'!M1567)</f>
        <v/>
      </c>
      <c r="P1566" t="str">
        <f>IF(ISBLANK('ENGAGEMENTS 2026'!C1567),"",'ENGAGEMENTS 2026'!K1567)</f>
        <v/>
      </c>
      <c r="Q1566" t="str">
        <f>IF($A1566="","",IF(OR($E1566="INFRUCTUEUX",$E1566="ANNULE"),$A1566&amp;"|"&amp;(COUNTIFS($A$2:$A1566,$A1566,$E$2:$E1566,"INFRUCTUEUX")+COUNTIFS($A$2:$A1566,$A1566,$E$2:$E1566,"ANNULE")),""))</f>
        <v/>
      </c>
    </row>
    <row r="1567" spans="1:17" x14ac:dyDescent="0.25">
      <c r="A1567" t="str">
        <f>IF(ISBLANK('ENGAGEMENTS 2026'!C1568),"",IF('ENGAGEMENTS 2026'!C1568="DTSI","DCT",'ENGAGEMENTS 2026'!C1568))</f>
        <v/>
      </c>
      <c r="B1567" t="str">
        <f>IF(ISBLANK('ENGAGEMENTS 2026'!C1568),"",'ENGAGEMENTS 2026'!D1568)</f>
        <v/>
      </c>
      <c r="C1567" t="str">
        <f>IF(ISBLANK('ENGAGEMENTS 2026'!C1568),"",'ENGAGEMENTS 2026'!E1568)</f>
        <v/>
      </c>
      <c r="D1567" t="str">
        <f>IF(ISBLANK('ENGAGEMENTS 2026'!C1568),"",'ENGAGEMENTS 2026'!G1568)</f>
        <v/>
      </c>
      <c r="E1567" t="str">
        <f>IF(ISBLANK('ENGAGEMENTS 2026'!C1568),"",'ENGAGEMENTS 2026'!I1568)</f>
        <v/>
      </c>
      <c r="F1567" t="str">
        <f>IF(ISBLANK('ENGAGEMENTS 2026'!C1568),"",'ENGAGEMENTS 2026'!J1568)</f>
        <v/>
      </c>
      <c r="G1567" t="str">
        <f>IF(ISBLANK('ENGAGEMENTS 2026'!C1568),"",'ENGAGEMENTS 2026'!M1568)</f>
        <v/>
      </c>
      <c r="H1567" t="str">
        <f>IF(ISBLANK('ENGAGEMENTS 2026'!C1568),"",'ENGAGEMENTS 2026'!AF1568)</f>
        <v/>
      </c>
      <c r="I1567" t="str">
        <f>IF(ISBLANK('ENGAGEMENTS 2026'!C1568),"",'ENGAGEMENTS 2026'!H1568)</f>
        <v/>
      </c>
      <c r="J1567" s="72" t="str">
        <f>IF(ISBLANK('ENGAGEMENTS 2026'!C1568),"",IF(AND(OR($E1567="INFRUCTUEUX",$E1567="ANNULE"),$C1567="AOO-M"),'ENGAGEMENTS 2026'!P1568,IF($H1567="EN COURS DE PREENGAGEMENT",'ENGAGEMENTS 2026'!O1568,IF($H1567="PREENGAGE",IF($E1567="ATTRIBUE",'ENGAGEMENTS 2026'!AE1568,'ENGAGEMENTS 2026'!O1568),'ENGAGEMENTS 2026'!AE1568))))</f>
        <v/>
      </c>
      <c r="K1567" s="97" t="str">
        <f>IF(ISBLANK('ENGAGEMENTS 2026'!W1568),"",'ENGAGEMENTS 2026'!W1568)</f>
        <v/>
      </c>
      <c r="L1567" s="73" t="str">
        <f t="shared" ca="1" si="48"/>
        <v/>
      </c>
      <c r="M1567" t="str">
        <f t="shared" si="49"/>
        <v/>
      </c>
      <c r="N1567" t="str">
        <f>IF(ISBLANK('ENGAGEMENTS 2026'!C1568),"",'ENGAGEMENTS 2026'!L1568)</f>
        <v/>
      </c>
      <c r="O1567" t="str">
        <f>IF(ISBLANK('ENGAGEMENTS 2026'!C1568),"",'ENGAGEMENTS 2026'!M1568)</f>
        <v/>
      </c>
      <c r="P1567" t="str">
        <f>IF(ISBLANK('ENGAGEMENTS 2026'!C1568),"",'ENGAGEMENTS 2026'!K1568)</f>
        <v/>
      </c>
      <c r="Q1567" t="str">
        <f>IF($A1567="","",IF(OR($E1567="INFRUCTUEUX",$E1567="ANNULE"),$A1567&amp;"|"&amp;(COUNTIFS($A$2:$A1567,$A1567,$E$2:$E1567,"INFRUCTUEUX")+COUNTIFS($A$2:$A1567,$A1567,$E$2:$E1567,"ANNULE")),""))</f>
        <v/>
      </c>
    </row>
    <row r="1568" spans="1:17" x14ac:dyDescent="0.25">
      <c r="A1568" t="str">
        <f>IF(ISBLANK('ENGAGEMENTS 2026'!C1569),"",IF('ENGAGEMENTS 2026'!C1569="DTSI","DCT",'ENGAGEMENTS 2026'!C1569))</f>
        <v/>
      </c>
      <c r="B1568" t="str">
        <f>IF(ISBLANK('ENGAGEMENTS 2026'!C1569),"",'ENGAGEMENTS 2026'!D1569)</f>
        <v/>
      </c>
      <c r="C1568" t="str">
        <f>IF(ISBLANK('ENGAGEMENTS 2026'!C1569),"",'ENGAGEMENTS 2026'!E1569)</f>
        <v/>
      </c>
      <c r="D1568" t="str">
        <f>IF(ISBLANK('ENGAGEMENTS 2026'!C1569),"",'ENGAGEMENTS 2026'!G1569)</f>
        <v/>
      </c>
      <c r="E1568" t="str">
        <f>IF(ISBLANK('ENGAGEMENTS 2026'!C1569),"",'ENGAGEMENTS 2026'!I1569)</f>
        <v/>
      </c>
      <c r="F1568" t="str">
        <f>IF(ISBLANK('ENGAGEMENTS 2026'!C1569),"",'ENGAGEMENTS 2026'!J1569)</f>
        <v/>
      </c>
      <c r="G1568" t="str">
        <f>IF(ISBLANK('ENGAGEMENTS 2026'!C1569),"",'ENGAGEMENTS 2026'!M1569)</f>
        <v/>
      </c>
      <c r="H1568" t="str">
        <f>IF(ISBLANK('ENGAGEMENTS 2026'!C1569),"",'ENGAGEMENTS 2026'!AF1569)</f>
        <v/>
      </c>
      <c r="I1568" t="str">
        <f>IF(ISBLANK('ENGAGEMENTS 2026'!C1569),"",'ENGAGEMENTS 2026'!H1569)</f>
        <v/>
      </c>
      <c r="J1568" s="72" t="str">
        <f>IF(ISBLANK('ENGAGEMENTS 2026'!C1569),"",IF(AND(OR($E1568="INFRUCTUEUX",$E1568="ANNULE"),$C1568="AOO-M"),'ENGAGEMENTS 2026'!P1569,IF($H1568="EN COURS DE PREENGAGEMENT",'ENGAGEMENTS 2026'!O1569,IF($H1568="PREENGAGE",IF($E1568="ATTRIBUE",'ENGAGEMENTS 2026'!AE1569,'ENGAGEMENTS 2026'!O1569),'ENGAGEMENTS 2026'!AE1569))))</f>
        <v/>
      </c>
      <c r="K1568" s="97" t="str">
        <f>IF(ISBLANK('ENGAGEMENTS 2026'!W1569),"",'ENGAGEMENTS 2026'!W1569)</f>
        <v/>
      </c>
      <c r="L1568" s="73" t="str">
        <f t="shared" ca="1" si="48"/>
        <v/>
      </c>
      <c r="M1568" t="str">
        <f t="shared" si="49"/>
        <v/>
      </c>
      <c r="N1568" t="str">
        <f>IF(ISBLANK('ENGAGEMENTS 2026'!C1569),"",'ENGAGEMENTS 2026'!L1569)</f>
        <v/>
      </c>
      <c r="O1568" t="str">
        <f>IF(ISBLANK('ENGAGEMENTS 2026'!C1569),"",'ENGAGEMENTS 2026'!M1569)</f>
        <v/>
      </c>
      <c r="P1568" t="str">
        <f>IF(ISBLANK('ENGAGEMENTS 2026'!C1569),"",'ENGAGEMENTS 2026'!K1569)</f>
        <v/>
      </c>
      <c r="Q1568" t="str">
        <f>IF($A1568="","",IF(OR($E1568="INFRUCTUEUX",$E1568="ANNULE"),$A1568&amp;"|"&amp;(COUNTIFS($A$2:$A1568,$A1568,$E$2:$E1568,"INFRUCTUEUX")+COUNTIFS($A$2:$A1568,$A1568,$E$2:$E1568,"ANNULE")),""))</f>
        <v/>
      </c>
    </row>
    <row r="1569" spans="1:17" x14ac:dyDescent="0.25">
      <c r="A1569" t="str">
        <f>IF(ISBLANK('ENGAGEMENTS 2026'!C1570),"",IF('ENGAGEMENTS 2026'!C1570="DTSI","DCT",'ENGAGEMENTS 2026'!C1570))</f>
        <v/>
      </c>
      <c r="B1569" t="str">
        <f>IF(ISBLANK('ENGAGEMENTS 2026'!C1570),"",'ENGAGEMENTS 2026'!D1570)</f>
        <v/>
      </c>
      <c r="C1569" t="str">
        <f>IF(ISBLANK('ENGAGEMENTS 2026'!C1570),"",'ENGAGEMENTS 2026'!E1570)</f>
        <v/>
      </c>
      <c r="D1569" t="str">
        <f>IF(ISBLANK('ENGAGEMENTS 2026'!C1570),"",'ENGAGEMENTS 2026'!G1570)</f>
        <v/>
      </c>
      <c r="E1569" t="str">
        <f>IF(ISBLANK('ENGAGEMENTS 2026'!C1570),"",'ENGAGEMENTS 2026'!I1570)</f>
        <v/>
      </c>
      <c r="F1569" t="str">
        <f>IF(ISBLANK('ENGAGEMENTS 2026'!C1570),"",'ENGAGEMENTS 2026'!J1570)</f>
        <v/>
      </c>
      <c r="G1569" t="str">
        <f>IF(ISBLANK('ENGAGEMENTS 2026'!C1570),"",'ENGAGEMENTS 2026'!M1570)</f>
        <v/>
      </c>
      <c r="H1569" t="str">
        <f>IF(ISBLANK('ENGAGEMENTS 2026'!C1570),"",'ENGAGEMENTS 2026'!AF1570)</f>
        <v/>
      </c>
      <c r="I1569" t="str">
        <f>IF(ISBLANK('ENGAGEMENTS 2026'!C1570),"",'ENGAGEMENTS 2026'!H1570)</f>
        <v/>
      </c>
      <c r="J1569" s="72" t="str">
        <f>IF(ISBLANK('ENGAGEMENTS 2026'!C1570),"",IF(AND(OR($E1569="INFRUCTUEUX",$E1569="ANNULE"),$C1569="AOO-M"),'ENGAGEMENTS 2026'!P1570,IF($H1569="EN COURS DE PREENGAGEMENT",'ENGAGEMENTS 2026'!O1570,IF($H1569="PREENGAGE",IF($E1569="ATTRIBUE",'ENGAGEMENTS 2026'!AE1570,'ENGAGEMENTS 2026'!O1570),'ENGAGEMENTS 2026'!AE1570))))</f>
        <v/>
      </c>
      <c r="K1569" s="97" t="str">
        <f>IF(ISBLANK('ENGAGEMENTS 2026'!W1570),"",'ENGAGEMENTS 2026'!W1570)</f>
        <v/>
      </c>
      <c r="L1569" s="73" t="str">
        <f t="shared" ca="1" si="48"/>
        <v/>
      </c>
      <c r="M1569" t="str">
        <f t="shared" si="49"/>
        <v/>
      </c>
      <c r="N1569" t="str">
        <f>IF(ISBLANK('ENGAGEMENTS 2026'!C1570),"",'ENGAGEMENTS 2026'!L1570)</f>
        <v/>
      </c>
      <c r="O1569" t="str">
        <f>IF(ISBLANK('ENGAGEMENTS 2026'!C1570),"",'ENGAGEMENTS 2026'!M1570)</f>
        <v/>
      </c>
      <c r="P1569" t="str">
        <f>IF(ISBLANK('ENGAGEMENTS 2026'!C1570),"",'ENGAGEMENTS 2026'!K1570)</f>
        <v/>
      </c>
      <c r="Q1569" t="str">
        <f>IF($A1569="","",IF(OR($E1569="INFRUCTUEUX",$E1569="ANNULE"),$A1569&amp;"|"&amp;(COUNTIFS($A$2:$A1569,$A1569,$E$2:$E1569,"INFRUCTUEUX")+COUNTIFS($A$2:$A1569,$A1569,$E$2:$E1569,"ANNULE")),""))</f>
        <v/>
      </c>
    </row>
    <row r="1570" spans="1:17" x14ac:dyDescent="0.25">
      <c r="A1570" t="str">
        <f>IF(ISBLANK('ENGAGEMENTS 2026'!C1571),"",IF('ENGAGEMENTS 2026'!C1571="DTSI","DCT",'ENGAGEMENTS 2026'!C1571))</f>
        <v/>
      </c>
      <c r="B1570" t="str">
        <f>IF(ISBLANK('ENGAGEMENTS 2026'!C1571),"",'ENGAGEMENTS 2026'!D1571)</f>
        <v/>
      </c>
      <c r="C1570" t="str">
        <f>IF(ISBLANK('ENGAGEMENTS 2026'!C1571),"",'ENGAGEMENTS 2026'!E1571)</f>
        <v/>
      </c>
      <c r="D1570" t="str">
        <f>IF(ISBLANK('ENGAGEMENTS 2026'!C1571),"",'ENGAGEMENTS 2026'!G1571)</f>
        <v/>
      </c>
      <c r="E1570" t="str">
        <f>IF(ISBLANK('ENGAGEMENTS 2026'!C1571),"",'ENGAGEMENTS 2026'!I1571)</f>
        <v/>
      </c>
      <c r="F1570" t="str">
        <f>IF(ISBLANK('ENGAGEMENTS 2026'!C1571),"",'ENGAGEMENTS 2026'!J1571)</f>
        <v/>
      </c>
      <c r="G1570" t="str">
        <f>IF(ISBLANK('ENGAGEMENTS 2026'!C1571),"",'ENGAGEMENTS 2026'!M1571)</f>
        <v/>
      </c>
      <c r="H1570" t="str">
        <f>IF(ISBLANK('ENGAGEMENTS 2026'!C1571),"",'ENGAGEMENTS 2026'!AF1571)</f>
        <v/>
      </c>
      <c r="I1570" t="str">
        <f>IF(ISBLANK('ENGAGEMENTS 2026'!C1571),"",'ENGAGEMENTS 2026'!H1571)</f>
        <v/>
      </c>
      <c r="J1570" s="72" t="str">
        <f>IF(ISBLANK('ENGAGEMENTS 2026'!C1571),"",IF(AND(OR($E1570="INFRUCTUEUX",$E1570="ANNULE"),$C1570="AOO-M"),'ENGAGEMENTS 2026'!P1571,IF($H1570="EN COURS DE PREENGAGEMENT",'ENGAGEMENTS 2026'!O1571,IF($H1570="PREENGAGE",IF($E1570="ATTRIBUE",'ENGAGEMENTS 2026'!AE1571,'ENGAGEMENTS 2026'!O1571),'ENGAGEMENTS 2026'!AE1571))))</f>
        <v/>
      </c>
      <c r="K1570" s="97" t="str">
        <f>IF(ISBLANK('ENGAGEMENTS 2026'!W1571),"",'ENGAGEMENTS 2026'!W1571)</f>
        <v/>
      </c>
      <c r="L1570" s="73" t="str">
        <f t="shared" ca="1" si="48"/>
        <v/>
      </c>
      <c r="M1570" t="str">
        <f t="shared" si="49"/>
        <v/>
      </c>
      <c r="N1570" t="str">
        <f>IF(ISBLANK('ENGAGEMENTS 2026'!C1571),"",'ENGAGEMENTS 2026'!L1571)</f>
        <v/>
      </c>
      <c r="O1570" t="str">
        <f>IF(ISBLANK('ENGAGEMENTS 2026'!C1571),"",'ENGAGEMENTS 2026'!M1571)</f>
        <v/>
      </c>
      <c r="P1570" t="str">
        <f>IF(ISBLANK('ENGAGEMENTS 2026'!C1571),"",'ENGAGEMENTS 2026'!K1571)</f>
        <v/>
      </c>
      <c r="Q1570" t="str">
        <f>IF($A1570="","",IF(OR($E1570="INFRUCTUEUX",$E1570="ANNULE"),$A1570&amp;"|"&amp;(COUNTIFS($A$2:$A1570,$A1570,$E$2:$E1570,"INFRUCTUEUX")+COUNTIFS($A$2:$A1570,$A1570,$E$2:$E1570,"ANNULE")),""))</f>
        <v/>
      </c>
    </row>
    <row r="1571" spans="1:17" x14ac:dyDescent="0.25">
      <c r="A1571" t="str">
        <f>IF(ISBLANK('ENGAGEMENTS 2026'!C1572),"",IF('ENGAGEMENTS 2026'!C1572="DTSI","DCT",'ENGAGEMENTS 2026'!C1572))</f>
        <v/>
      </c>
      <c r="B1571" t="str">
        <f>IF(ISBLANK('ENGAGEMENTS 2026'!C1572),"",'ENGAGEMENTS 2026'!D1572)</f>
        <v/>
      </c>
      <c r="C1571" t="str">
        <f>IF(ISBLANK('ENGAGEMENTS 2026'!C1572),"",'ENGAGEMENTS 2026'!E1572)</f>
        <v/>
      </c>
      <c r="D1571" t="str">
        <f>IF(ISBLANK('ENGAGEMENTS 2026'!C1572),"",'ENGAGEMENTS 2026'!G1572)</f>
        <v/>
      </c>
      <c r="E1571" t="str">
        <f>IF(ISBLANK('ENGAGEMENTS 2026'!C1572),"",'ENGAGEMENTS 2026'!I1572)</f>
        <v/>
      </c>
      <c r="F1571" t="str">
        <f>IF(ISBLANK('ENGAGEMENTS 2026'!C1572),"",'ENGAGEMENTS 2026'!J1572)</f>
        <v/>
      </c>
      <c r="G1571" t="str">
        <f>IF(ISBLANK('ENGAGEMENTS 2026'!C1572),"",'ENGAGEMENTS 2026'!M1572)</f>
        <v/>
      </c>
      <c r="H1571" t="str">
        <f>IF(ISBLANK('ENGAGEMENTS 2026'!C1572),"",'ENGAGEMENTS 2026'!AF1572)</f>
        <v/>
      </c>
      <c r="I1571" t="str">
        <f>IF(ISBLANK('ENGAGEMENTS 2026'!C1572),"",'ENGAGEMENTS 2026'!H1572)</f>
        <v/>
      </c>
      <c r="J1571" s="72" t="str">
        <f>IF(ISBLANK('ENGAGEMENTS 2026'!C1572),"",IF(AND(OR($E1571="INFRUCTUEUX",$E1571="ANNULE"),$C1571="AOO-M"),'ENGAGEMENTS 2026'!P1572,IF($H1571="EN COURS DE PREENGAGEMENT",'ENGAGEMENTS 2026'!O1572,IF($H1571="PREENGAGE",IF($E1571="ATTRIBUE",'ENGAGEMENTS 2026'!AE1572,'ENGAGEMENTS 2026'!O1572),'ENGAGEMENTS 2026'!AE1572))))</f>
        <v/>
      </c>
      <c r="K1571" s="97" t="str">
        <f>IF(ISBLANK('ENGAGEMENTS 2026'!W1572),"",'ENGAGEMENTS 2026'!W1572)</f>
        <v/>
      </c>
      <c r="L1571" s="73" t="str">
        <f t="shared" ca="1" si="48"/>
        <v/>
      </c>
      <c r="M1571" t="str">
        <f t="shared" si="49"/>
        <v/>
      </c>
      <c r="N1571" t="str">
        <f>IF(ISBLANK('ENGAGEMENTS 2026'!C1572),"",'ENGAGEMENTS 2026'!L1572)</f>
        <v/>
      </c>
      <c r="O1571" t="str">
        <f>IF(ISBLANK('ENGAGEMENTS 2026'!C1572),"",'ENGAGEMENTS 2026'!M1572)</f>
        <v/>
      </c>
      <c r="P1571" t="str">
        <f>IF(ISBLANK('ENGAGEMENTS 2026'!C1572),"",'ENGAGEMENTS 2026'!K1572)</f>
        <v/>
      </c>
      <c r="Q1571" t="str">
        <f>IF($A1571="","",IF(OR($E1571="INFRUCTUEUX",$E1571="ANNULE"),$A1571&amp;"|"&amp;(COUNTIFS($A$2:$A1571,$A1571,$E$2:$E1571,"INFRUCTUEUX")+COUNTIFS($A$2:$A1571,$A1571,$E$2:$E1571,"ANNULE")),""))</f>
        <v/>
      </c>
    </row>
    <row r="1572" spans="1:17" x14ac:dyDescent="0.25">
      <c r="A1572" t="str">
        <f>IF(ISBLANK('ENGAGEMENTS 2026'!C1573),"",IF('ENGAGEMENTS 2026'!C1573="DTSI","DCT",'ENGAGEMENTS 2026'!C1573))</f>
        <v/>
      </c>
      <c r="B1572" t="str">
        <f>IF(ISBLANK('ENGAGEMENTS 2026'!C1573),"",'ENGAGEMENTS 2026'!D1573)</f>
        <v/>
      </c>
      <c r="C1572" t="str">
        <f>IF(ISBLANK('ENGAGEMENTS 2026'!C1573),"",'ENGAGEMENTS 2026'!E1573)</f>
        <v/>
      </c>
      <c r="D1572" t="str">
        <f>IF(ISBLANK('ENGAGEMENTS 2026'!C1573),"",'ENGAGEMENTS 2026'!G1573)</f>
        <v/>
      </c>
      <c r="E1572" t="str">
        <f>IF(ISBLANK('ENGAGEMENTS 2026'!C1573),"",'ENGAGEMENTS 2026'!I1573)</f>
        <v/>
      </c>
      <c r="F1572" t="str">
        <f>IF(ISBLANK('ENGAGEMENTS 2026'!C1573),"",'ENGAGEMENTS 2026'!J1573)</f>
        <v/>
      </c>
      <c r="G1572" t="str">
        <f>IF(ISBLANK('ENGAGEMENTS 2026'!C1573),"",'ENGAGEMENTS 2026'!M1573)</f>
        <v/>
      </c>
      <c r="H1572" t="str">
        <f>IF(ISBLANK('ENGAGEMENTS 2026'!C1573),"",'ENGAGEMENTS 2026'!AF1573)</f>
        <v/>
      </c>
      <c r="I1572" t="str">
        <f>IF(ISBLANK('ENGAGEMENTS 2026'!C1573),"",'ENGAGEMENTS 2026'!H1573)</f>
        <v/>
      </c>
      <c r="J1572" s="72" t="str">
        <f>IF(ISBLANK('ENGAGEMENTS 2026'!C1573),"",IF(AND(OR($E1572="INFRUCTUEUX",$E1572="ANNULE"),$C1572="AOO-M"),'ENGAGEMENTS 2026'!P1573,IF($H1572="EN COURS DE PREENGAGEMENT",'ENGAGEMENTS 2026'!O1573,IF($H1572="PREENGAGE",IF($E1572="ATTRIBUE",'ENGAGEMENTS 2026'!AE1573,'ENGAGEMENTS 2026'!O1573),'ENGAGEMENTS 2026'!AE1573))))</f>
        <v/>
      </c>
      <c r="K1572" s="97" t="str">
        <f>IF(ISBLANK('ENGAGEMENTS 2026'!W1573),"",'ENGAGEMENTS 2026'!W1573)</f>
        <v/>
      </c>
      <c r="L1572" s="73" t="str">
        <f t="shared" ca="1" si="48"/>
        <v/>
      </c>
      <c r="M1572" t="str">
        <f t="shared" si="49"/>
        <v/>
      </c>
      <c r="N1572" t="str">
        <f>IF(ISBLANK('ENGAGEMENTS 2026'!C1573),"",'ENGAGEMENTS 2026'!L1573)</f>
        <v/>
      </c>
      <c r="O1572" t="str">
        <f>IF(ISBLANK('ENGAGEMENTS 2026'!C1573),"",'ENGAGEMENTS 2026'!M1573)</f>
        <v/>
      </c>
      <c r="P1572" t="str">
        <f>IF(ISBLANK('ENGAGEMENTS 2026'!C1573),"",'ENGAGEMENTS 2026'!K1573)</f>
        <v/>
      </c>
      <c r="Q1572" t="str">
        <f>IF($A1572="","",IF(OR($E1572="INFRUCTUEUX",$E1572="ANNULE"),$A1572&amp;"|"&amp;(COUNTIFS($A$2:$A1572,$A1572,$E$2:$E1572,"INFRUCTUEUX")+COUNTIFS($A$2:$A1572,$A1572,$E$2:$E1572,"ANNULE")),""))</f>
        <v/>
      </c>
    </row>
    <row r="1573" spans="1:17" x14ac:dyDescent="0.25">
      <c r="A1573" t="str">
        <f>IF(ISBLANK('ENGAGEMENTS 2026'!C1574),"",IF('ENGAGEMENTS 2026'!C1574="DTSI","DCT",'ENGAGEMENTS 2026'!C1574))</f>
        <v/>
      </c>
      <c r="B1573" t="str">
        <f>IF(ISBLANK('ENGAGEMENTS 2026'!C1574),"",'ENGAGEMENTS 2026'!D1574)</f>
        <v/>
      </c>
      <c r="C1573" t="str">
        <f>IF(ISBLANK('ENGAGEMENTS 2026'!C1574),"",'ENGAGEMENTS 2026'!E1574)</f>
        <v/>
      </c>
      <c r="D1573" t="str">
        <f>IF(ISBLANK('ENGAGEMENTS 2026'!C1574),"",'ENGAGEMENTS 2026'!G1574)</f>
        <v/>
      </c>
      <c r="E1573" t="str">
        <f>IF(ISBLANK('ENGAGEMENTS 2026'!C1574),"",'ENGAGEMENTS 2026'!I1574)</f>
        <v/>
      </c>
      <c r="F1573" t="str">
        <f>IF(ISBLANK('ENGAGEMENTS 2026'!C1574),"",'ENGAGEMENTS 2026'!J1574)</f>
        <v/>
      </c>
      <c r="G1573" t="str">
        <f>IF(ISBLANK('ENGAGEMENTS 2026'!C1574),"",'ENGAGEMENTS 2026'!M1574)</f>
        <v/>
      </c>
      <c r="H1573" t="str">
        <f>IF(ISBLANK('ENGAGEMENTS 2026'!C1574),"",'ENGAGEMENTS 2026'!AF1574)</f>
        <v/>
      </c>
      <c r="I1573" t="str">
        <f>IF(ISBLANK('ENGAGEMENTS 2026'!C1574),"",'ENGAGEMENTS 2026'!H1574)</f>
        <v/>
      </c>
      <c r="J1573" s="72" t="str">
        <f>IF(ISBLANK('ENGAGEMENTS 2026'!C1574),"",IF(AND(OR($E1573="INFRUCTUEUX",$E1573="ANNULE"),$C1573="AOO-M"),'ENGAGEMENTS 2026'!P1574,IF($H1573="EN COURS DE PREENGAGEMENT",'ENGAGEMENTS 2026'!O1574,IF($H1573="PREENGAGE",IF($E1573="ATTRIBUE",'ENGAGEMENTS 2026'!AE1574,'ENGAGEMENTS 2026'!O1574),'ENGAGEMENTS 2026'!AE1574))))</f>
        <v/>
      </c>
      <c r="K1573" s="97" t="str">
        <f>IF(ISBLANK('ENGAGEMENTS 2026'!W1574),"",'ENGAGEMENTS 2026'!W1574)</f>
        <v/>
      </c>
      <c r="L1573" s="73" t="str">
        <f t="shared" ca="1" si="48"/>
        <v/>
      </c>
      <c r="M1573" t="str">
        <f t="shared" si="49"/>
        <v/>
      </c>
      <c r="N1573" t="str">
        <f>IF(ISBLANK('ENGAGEMENTS 2026'!C1574),"",'ENGAGEMENTS 2026'!L1574)</f>
        <v/>
      </c>
      <c r="O1573" t="str">
        <f>IF(ISBLANK('ENGAGEMENTS 2026'!C1574),"",'ENGAGEMENTS 2026'!M1574)</f>
        <v/>
      </c>
      <c r="P1573" t="str">
        <f>IF(ISBLANK('ENGAGEMENTS 2026'!C1574),"",'ENGAGEMENTS 2026'!K1574)</f>
        <v/>
      </c>
      <c r="Q1573" t="str">
        <f>IF($A1573="","",IF(OR($E1573="INFRUCTUEUX",$E1573="ANNULE"),$A1573&amp;"|"&amp;(COUNTIFS($A$2:$A1573,$A1573,$E$2:$E1573,"INFRUCTUEUX")+COUNTIFS($A$2:$A1573,$A1573,$E$2:$E1573,"ANNULE")),""))</f>
        <v/>
      </c>
    </row>
    <row r="1574" spans="1:17" x14ac:dyDescent="0.25">
      <c r="A1574" t="str">
        <f>IF(ISBLANK('ENGAGEMENTS 2026'!C1575),"",IF('ENGAGEMENTS 2026'!C1575="DTSI","DCT",'ENGAGEMENTS 2026'!C1575))</f>
        <v/>
      </c>
      <c r="B1574" t="str">
        <f>IF(ISBLANK('ENGAGEMENTS 2026'!C1575),"",'ENGAGEMENTS 2026'!D1575)</f>
        <v/>
      </c>
      <c r="C1574" t="str">
        <f>IF(ISBLANK('ENGAGEMENTS 2026'!C1575),"",'ENGAGEMENTS 2026'!E1575)</f>
        <v/>
      </c>
      <c r="D1574" t="str">
        <f>IF(ISBLANK('ENGAGEMENTS 2026'!C1575),"",'ENGAGEMENTS 2026'!G1575)</f>
        <v/>
      </c>
      <c r="E1574" t="str">
        <f>IF(ISBLANK('ENGAGEMENTS 2026'!C1575),"",'ENGAGEMENTS 2026'!I1575)</f>
        <v/>
      </c>
      <c r="F1574" t="str">
        <f>IF(ISBLANK('ENGAGEMENTS 2026'!C1575),"",'ENGAGEMENTS 2026'!J1575)</f>
        <v/>
      </c>
      <c r="G1574" t="str">
        <f>IF(ISBLANK('ENGAGEMENTS 2026'!C1575),"",'ENGAGEMENTS 2026'!M1575)</f>
        <v/>
      </c>
      <c r="H1574" t="str">
        <f>IF(ISBLANK('ENGAGEMENTS 2026'!C1575),"",'ENGAGEMENTS 2026'!AF1575)</f>
        <v/>
      </c>
      <c r="I1574" t="str">
        <f>IF(ISBLANK('ENGAGEMENTS 2026'!C1575),"",'ENGAGEMENTS 2026'!H1575)</f>
        <v/>
      </c>
      <c r="J1574" s="72" t="str">
        <f>IF(ISBLANK('ENGAGEMENTS 2026'!C1575),"",IF(AND(OR($E1574="INFRUCTUEUX",$E1574="ANNULE"),$C1574="AOO-M"),'ENGAGEMENTS 2026'!P1575,IF($H1574="EN COURS DE PREENGAGEMENT",'ENGAGEMENTS 2026'!O1575,IF($H1574="PREENGAGE",IF($E1574="ATTRIBUE",'ENGAGEMENTS 2026'!AE1575,'ENGAGEMENTS 2026'!O1575),'ENGAGEMENTS 2026'!AE1575))))</f>
        <v/>
      </c>
      <c r="K1574" s="97" t="str">
        <f>IF(ISBLANK('ENGAGEMENTS 2026'!W1575),"",'ENGAGEMENTS 2026'!W1575)</f>
        <v/>
      </c>
      <c r="L1574" s="73" t="str">
        <f t="shared" ca="1" si="48"/>
        <v/>
      </c>
      <c r="M1574" t="str">
        <f t="shared" si="49"/>
        <v/>
      </c>
      <c r="N1574" t="str">
        <f>IF(ISBLANK('ENGAGEMENTS 2026'!C1575),"",'ENGAGEMENTS 2026'!L1575)</f>
        <v/>
      </c>
      <c r="O1574" t="str">
        <f>IF(ISBLANK('ENGAGEMENTS 2026'!C1575),"",'ENGAGEMENTS 2026'!M1575)</f>
        <v/>
      </c>
      <c r="P1574" t="str">
        <f>IF(ISBLANK('ENGAGEMENTS 2026'!C1575),"",'ENGAGEMENTS 2026'!K1575)</f>
        <v/>
      </c>
      <c r="Q1574" t="str">
        <f>IF($A1574="","",IF(OR($E1574="INFRUCTUEUX",$E1574="ANNULE"),$A1574&amp;"|"&amp;(COUNTIFS($A$2:$A1574,$A1574,$E$2:$E1574,"INFRUCTUEUX")+COUNTIFS($A$2:$A1574,$A1574,$E$2:$E1574,"ANNULE")),""))</f>
        <v/>
      </c>
    </row>
    <row r="1575" spans="1:17" x14ac:dyDescent="0.25">
      <c r="A1575" t="str">
        <f>IF(ISBLANK('ENGAGEMENTS 2026'!C1576),"",IF('ENGAGEMENTS 2026'!C1576="DTSI","DCT",'ENGAGEMENTS 2026'!C1576))</f>
        <v/>
      </c>
      <c r="B1575" t="str">
        <f>IF(ISBLANK('ENGAGEMENTS 2026'!C1576),"",'ENGAGEMENTS 2026'!D1576)</f>
        <v/>
      </c>
      <c r="C1575" t="str">
        <f>IF(ISBLANK('ENGAGEMENTS 2026'!C1576),"",'ENGAGEMENTS 2026'!E1576)</f>
        <v/>
      </c>
      <c r="D1575" t="str">
        <f>IF(ISBLANK('ENGAGEMENTS 2026'!C1576),"",'ENGAGEMENTS 2026'!G1576)</f>
        <v/>
      </c>
      <c r="E1575" t="str">
        <f>IF(ISBLANK('ENGAGEMENTS 2026'!C1576),"",'ENGAGEMENTS 2026'!I1576)</f>
        <v/>
      </c>
      <c r="F1575" t="str">
        <f>IF(ISBLANK('ENGAGEMENTS 2026'!C1576),"",'ENGAGEMENTS 2026'!J1576)</f>
        <v/>
      </c>
      <c r="G1575" t="str">
        <f>IF(ISBLANK('ENGAGEMENTS 2026'!C1576),"",'ENGAGEMENTS 2026'!M1576)</f>
        <v/>
      </c>
      <c r="H1575" t="str">
        <f>IF(ISBLANK('ENGAGEMENTS 2026'!C1576),"",'ENGAGEMENTS 2026'!AF1576)</f>
        <v/>
      </c>
      <c r="I1575" t="str">
        <f>IF(ISBLANK('ENGAGEMENTS 2026'!C1576),"",'ENGAGEMENTS 2026'!H1576)</f>
        <v/>
      </c>
      <c r="J1575" s="72" t="str">
        <f>IF(ISBLANK('ENGAGEMENTS 2026'!C1576),"",IF(AND(OR($E1575="INFRUCTUEUX",$E1575="ANNULE"),$C1575="AOO-M"),'ENGAGEMENTS 2026'!P1576,IF($H1575="EN COURS DE PREENGAGEMENT",'ENGAGEMENTS 2026'!O1576,IF($H1575="PREENGAGE",IF($E1575="ATTRIBUE",'ENGAGEMENTS 2026'!AE1576,'ENGAGEMENTS 2026'!O1576),'ENGAGEMENTS 2026'!AE1576))))</f>
        <v/>
      </c>
      <c r="K1575" s="97" t="str">
        <f>IF(ISBLANK('ENGAGEMENTS 2026'!W1576),"",'ENGAGEMENTS 2026'!W1576)</f>
        <v/>
      </c>
      <c r="L1575" s="73" t="str">
        <f t="shared" ca="1" si="48"/>
        <v/>
      </c>
      <c r="M1575" t="str">
        <f t="shared" si="49"/>
        <v/>
      </c>
      <c r="N1575" t="str">
        <f>IF(ISBLANK('ENGAGEMENTS 2026'!C1576),"",'ENGAGEMENTS 2026'!L1576)</f>
        <v/>
      </c>
      <c r="O1575" t="str">
        <f>IF(ISBLANK('ENGAGEMENTS 2026'!C1576),"",'ENGAGEMENTS 2026'!M1576)</f>
        <v/>
      </c>
      <c r="P1575" t="str">
        <f>IF(ISBLANK('ENGAGEMENTS 2026'!C1576),"",'ENGAGEMENTS 2026'!K1576)</f>
        <v/>
      </c>
      <c r="Q1575" t="str">
        <f>IF($A1575="","",IF(OR($E1575="INFRUCTUEUX",$E1575="ANNULE"),$A1575&amp;"|"&amp;(COUNTIFS($A$2:$A1575,$A1575,$E$2:$E1575,"INFRUCTUEUX")+COUNTIFS($A$2:$A1575,$A1575,$E$2:$E1575,"ANNULE")),""))</f>
        <v/>
      </c>
    </row>
    <row r="1576" spans="1:17" x14ac:dyDescent="0.25">
      <c r="A1576" t="str">
        <f>IF(ISBLANK('ENGAGEMENTS 2026'!C1577),"",IF('ENGAGEMENTS 2026'!C1577="DTSI","DCT",'ENGAGEMENTS 2026'!C1577))</f>
        <v/>
      </c>
      <c r="B1576" t="str">
        <f>IF(ISBLANK('ENGAGEMENTS 2026'!C1577),"",'ENGAGEMENTS 2026'!D1577)</f>
        <v/>
      </c>
      <c r="C1576" t="str">
        <f>IF(ISBLANK('ENGAGEMENTS 2026'!C1577),"",'ENGAGEMENTS 2026'!E1577)</f>
        <v/>
      </c>
      <c r="D1576" t="str">
        <f>IF(ISBLANK('ENGAGEMENTS 2026'!C1577),"",'ENGAGEMENTS 2026'!G1577)</f>
        <v/>
      </c>
      <c r="E1576" t="str">
        <f>IF(ISBLANK('ENGAGEMENTS 2026'!C1577),"",'ENGAGEMENTS 2026'!I1577)</f>
        <v/>
      </c>
      <c r="F1576" t="str">
        <f>IF(ISBLANK('ENGAGEMENTS 2026'!C1577),"",'ENGAGEMENTS 2026'!J1577)</f>
        <v/>
      </c>
      <c r="G1576" t="str">
        <f>IF(ISBLANK('ENGAGEMENTS 2026'!C1577),"",'ENGAGEMENTS 2026'!M1577)</f>
        <v/>
      </c>
      <c r="H1576" t="str">
        <f>IF(ISBLANK('ENGAGEMENTS 2026'!C1577),"",'ENGAGEMENTS 2026'!AF1577)</f>
        <v/>
      </c>
      <c r="I1576" t="str">
        <f>IF(ISBLANK('ENGAGEMENTS 2026'!C1577),"",'ENGAGEMENTS 2026'!H1577)</f>
        <v/>
      </c>
      <c r="J1576" s="72" t="str">
        <f>IF(ISBLANK('ENGAGEMENTS 2026'!C1577),"",IF(AND(OR($E1576="INFRUCTUEUX",$E1576="ANNULE"),$C1576="AOO-M"),'ENGAGEMENTS 2026'!P1577,IF($H1576="EN COURS DE PREENGAGEMENT",'ENGAGEMENTS 2026'!O1577,IF($H1576="PREENGAGE",IF($E1576="ATTRIBUE",'ENGAGEMENTS 2026'!AE1577,'ENGAGEMENTS 2026'!O1577),'ENGAGEMENTS 2026'!AE1577))))</f>
        <v/>
      </c>
      <c r="K1576" s="97" t="str">
        <f>IF(ISBLANK('ENGAGEMENTS 2026'!W1577),"",'ENGAGEMENTS 2026'!W1577)</f>
        <v/>
      </c>
      <c r="L1576" s="73" t="str">
        <f t="shared" ca="1" si="48"/>
        <v/>
      </c>
      <c r="M1576" t="str">
        <f t="shared" si="49"/>
        <v/>
      </c>
      <c r="N1576" t="str">
        <f>IF(ISBLANK('ENGAGEMENTS 2026'!C1577),"",'ENGAGEMENTS 2026'!L1577)</f>
        <v/>
      </c>
      <c r="O1576" t="str">
        <f>IF(ISBLANK('ENGAGEMENTS 2026'!C1577),"",'ENGAGEMENTS 2026'!M1577)</f>
        <v/>
      </c>
      <c r="P1576" t="str">
        <f>IF(ISBLANK('ENGAGEMENTS 2026'!C1577),"",'ENGAGEMENTS 2026'!K1577)</f>
        <v/>
      </c>
      <c r="Q1576" t="str">
        <f>IF($A1576="","",IF(OR($E1576="INFRUCTUEUX",$E1576="ANNULE"),$A1576&amp;"|"&amp;(COUNTIFS($A$2:$A1576,$A1576,$E$2:$E1576,"INFRUCTUEUX")+COUNTIFS($A$2:$A1576,$A1576,$E$2:$E1576,"ANNULE")),""))</f>
        <v/>
      </c>
    </row>
    <row r="1577" spans="1:17" x14ac:dyDescent="0.25">
      <c r="A1577" t="str">
        <f>IF(ISBLANK('ENGAGEMENTS 2026'!C1578),"",IF('ENGAGEMENTS 2026'!C1578="DTSI","DCT",'ENGAGEMENTS 2026'!C1578))</f>
        <v/>
      </c>
      <c r="B1577" t="str">
        <f>IF(ISBLANK('ENGAGEMENTS 2026'!C1578),"",'ENGAGEMENTS 2026'!D1578)</f>
        <v/>
      </c>
      <c r="C1577" t="str">
        <f>IF(ISBLANK('ENGAGEMENTS 2026'!C1578),"",'ENGAGEMENTS 2026'!E1578)</f>
        <v/>
      </c>
      <c r="D1577" t="str">
        <f>IF(ISBLANK('ENGAGEMENTS 2026'!C1578),"",'ENGAGEMENTS 2026'!G1578)</f>
        <v/>
      </c>
      <c r="E1577" t="str">
        <f>IF(ISBLANK('ENGAGEMENTS 2026'!C1578),"",'ENGAGEMENTS 2026'!I1578)</f>
        <v/>
      </c>
      <c r="F1577" t="str">
        <f>IF(ISBLANK('ENGAGEMENTS 2026'!C1578),"",'ENGAGEMENTS 2026'!J1578)</f>
        <v/>
      </c>
      <c r="G1577" t="str">
        <f>IF(ISBLANK('ENGAGEMENTS 2026'!C1578),"",'ENGAGEMENTS 2026'!M1578)</f>
        <v/>
      </c>
      <c r="H1577" t="str">
        <f>IF(ISBLANK('ENGAGEMENTS 2026'!C1578),"",'ENGAGEMENTS 2026'!AF1578)</f>
        <v/>
      </c>
      <c r="I1577" t="str">
        <f>IF(ISBLANK('ENGAGEMENTS 2026'!C1578),"",'ENGAGEMENTS 2026'!H1578)</f>
        <v/>
      </c>
      <c r="J1577" s="72" t="str">
        <f>IF(ISBLANK('ENGAGEMENTS 2026'!C1578),"",IF(AND(OR($E1577="INFRUCTUEUX",$E1577="ANNULE"),$C1577="AOO-M"),'ENGAGEMENTS 2026'!P1578,IF($H1577="EN COURS DE PREENGAGEMENT",'ENGAGEMENTS 2026'!O1578,IF($H1577="PREENGAGE",IF($E1577="ATTRIBUE",'ENGAGEMENTS 2026'!AE1578,'ENGAGEMENTS 2026'!O1578),'ENGAGEMENTS 2026'!AE1578))))</f>
        <v/>
      </c>
      <c r="K1577" s="97" t="str">
        <f>IF(ISBLANK('ENGAGEMENTS 2026'!W1578),"",'ENGAGEMENTS 2026'!W1578)</f>
        <v/>
      </c>
      <c r="L1577" s="73" t="str">
        <f t="shared" ca="1" si="48"/>
        <v/>
      </c>
      <c r="M1577" t="str">
        <f t="shared" si="49"/>
        <v/>
      </c>
      <c r="N1577" t="str">
        <f>IF(ISBLANK('ENGAGEMENTS 2026'!C1578),"",'ENGAGEMENTS 2026'!L1578)</f>
        <v/>
      </c>
      <c r="O1577" t="str">
        <f>IF(ISBLANK('ENGAGEMENTS 2026'!C1578),"",'ENGAGEMENTS 2026'!M1578)</f>
        <v/>
      </c>
      <c r="P1577" t="str">
        <f>IF(ISBLANK('ENGAGEMENTS 2026'!C1578),"",'ENGAGEMENTS 2026'!K1578)</f>
        <v/>
      </c>
      <c r="Q1577" t="str">
        <f>IF($A1577="","",IF(OR($E1577="INFRUCTUEUX",$E1577="ANNULE"),$A1577&amp;"|"&amp;(COUNTIFS($A$2:$A1577,$A1577,$E$2:$E1577,"INFRUCTUEUX")+COUNTIFS($A$2:$A1577,$A1577,$E$2:$E1577,"ANNULE")),""))</f>
        <v/>
      </c>
    </row>
    <row r="1578" spans="1:17" x14ac:dyDescent="0.25">
      <c r="A1578" t="str">
        <f>IF(ISBLANK('ENGAGEMENTS 2026'!C1579),"",IF('ENGAGEMENTS 2026'!C1579="DTSI","DCT",'ENGAGEMENTS 2026'!C1579))</f>
        <v/>
      </c>
      <c r="B1578" t="str">
        <f>IF(ISBLANK('ENGAGEMENTS 2026'!C1579),"",'ENGAGEMENTS 2026'!D1579)</f>
        <v/>
      </c>
      <c r="C1578" t="str">
        <f>IF(ISBLANK('ENGAGEMENTS 2026'!C1579),"",'ENGAGEMENTS 2026'!E1579)</f>
        <v/>
      </c>
      <c r="D1578" t="str">
        <f>IF(ISBLANK('ENGAGEMENTS 2026'!C1579),"",'ENGAGEMENTS 2026'!G1579)</f>
        <v/>
      </c>
      <c r="E1578" t="str">
        <f>IF(ISBLANK('ENGAGEMENTS 2026'!C1579),"",'ENGAGEMENTS 2026'!I1579)</f>
        <v/>
      </c>
      <c r="F1578" t="str">
        <f>IF(ISBLANK('ENGAGEMENTS 2026'!C1579),"",'ENGAGEMENTS 2026'!J1579)</f>
        <v/>
      </c>
      <c r="G1578" t="str">
        <f>IF(ISBLANK('ENGAGEMENTS 2026'!C1579),"",'ENGAGEMENTS 2026'!M1579)</f>
        <v/>
      </c>
      <c r="H1578" t="str">
        <f>IF(ISBLANK('ENGAGEMENTS 2026'!C1579),"",'ENGAGEMENTS 2026'!AF1579)</f>
        <v/>
      </c>
      <c r="I1578" t="str">
        <f>IF(ISBLANK('ENGAGEMENTS 2026'!C1579),"",'ENGAGEMENTS 2026'!H1579)</f>
        <v/>
      </c>
      <c r="J1578" s="72" t="str">
        <f>IF(ISBLANK('ENGAGEMENTS 2026'!C1579),"",IF(AND(OR($E1578="INFRUCTUEUX",$E1578="ANNULE"),$C1578="AOO-M"),'ENGAGEMENTS 2026'!P1579,IF($H1578="EN COURS DE PREENGAGEMENT",'ENGAGEMENTS 2026'!O1579,IF($H1578="PREENGAGE",IF($E1578="ATTRIBUE",'ENGAGEMENTS 2026'!AE1579,'ENGAGEMENTS 2026'!O1579),'ENGAGEMENTS 2026'!AE1579))))</f>
        <v/>
      </c>
      <c r="K1578" s="97" t="str">
        <f>IF(ISBLANK('ENGAGEMENTS 2026'!W1579),"",'ENGAGEMENTS 2026'!W1579)</f>
        <v/>
      </c>
      <c r="L1578" s="73" t="str">
        <f t="shared" ca="1" si="48"/>
        <v/>
      </c>
      <c r="M1578" t="str">
        <f t="shared" si="49"/>
        <v/>
      </c>
      <c r="N1578" t="str">
        <f>IF(ISBLANK('ENGAGEMENTS 2026'!C1579),"",'ENGAGEMENTS 2026'!L1579)</f>
        <v/>
      </c>
      <c r="O1578" t="str">
        <f>IF(ISBLANK('ENGAGEMENTS 2026'!C1579),"",'ENGAGEMENTS 2026'!M1579)</f>
        <v/>
      </c>
      <c r="P1578" t="str">
        <f>IF(ISBLANK('ENGAGEMENTS 2026'!C1579),"",'ENGAGEMENTS 2026'!K1579)</f>
        <v/>
      </c>
      <c r="Q1578" t="str">
        <f>IF($A1578="","",IF(OR($E1578="INFRUCTUEUX",$E1578="ANNULE"),$A1578&amp;"|"&amp;(COUNTIFS($A$2:$A1578,$A1578,$E$2:$E1578,"INFRUCTUEUX")+COUNTIFS($A$2:$A1578,$A1578,$E$2:$E1578,"ANNULE")),""))</f>
        <v/>
      </c>
    </row>
    <row r="1579" spans="1:17" x14ac:dyDescent="0.25">
      <c r="A1579" t="str">
        <f>IF(ISBLANK('ENGAGEMENTS 2026'!C1580),"",IF('ENGAGEMENTS 2026'!C1580="DTSI","DCT",'ENGAGEMENTS 2026'!C1580))</f>
        <v/>
      </c>
      <c r="B1579" t="str">
        <f>IF(ISBLANK('ENGAGEMENTS 2026'!C1580),"",'ENGAGEMENTS 2026'!D1580)</f>
        <v/>
      </c>
      <c r="C1579" t="str">
        <f>IF(ISBLANK('ENGAGEMENTS 2026'!C1580),"",'ENGAGEMENTS 2026'!E1580)</f>
        <v/>
      </c>
      <c r="D1579" t="str">
        <f>IF(ISBLANK('ENGAGEMENTS 2026'!C1580),"",'ENGAGEMENTS 2026'!G1580)</f>
        <v/>
      </c>
      <c r="E1579" t="str">
        <f>IF(ISBLANK('ENGAGEMENTS 2026'!C1580),"",'ENGAGEMENTS 2026'!I1580)</f>
        <v/>
      </c>
      <c r="F1579" t="str">
        <f>IF(ISBLANK('ENGAGEMENTS 2026'!C1580),"",'ENGAGEMENTS 2026'!J1580)</f>
        <v/>
      </c>
      <c r="G1579" t="str">
        <f>IF(ISBLANK('ENGAGEMENTS 2026'!C1580),"",'ENGAGEMENTS 2026'!M1580)</f>
        <v/>
      </c>
      <c r="H1579" t="str">
        <f>IF(ISBLANK('ENGAGEMENTS 2026'!C1580),"",'ENGAGEMENTS 2026'!AF1580)</f>
        <v/>
      </c>
      <c r="I1579" t="str">
        <f>IF(ISBLANK('ENGAGEMENTS 2026'!C1580),"",'ENGAGEMENTS 2026'!H1580)</f>
        <v/>
      </c>
      <c r="J1579" s="72" t="str">
        <f>IF(ISBLANK('ENGAGEMENTS 2026'!C1580),"",IF(AND(OR($E1579="INFRUCTUEUX",$E1579="ANNULE"),$C1579="AOO-M"),'ENGAGEMENTS 2026'!P1580,IF($H1579="EN COURS DE PREENGAGEMENT",'ENGAGEMENTS 2026'!O1580,IF($H1579="PREENGAGE",IF($E1579="ATTRIBUE",'ENGAGEMENTS 2026'!AE1580,'ENGAGEMENTS 2026'!O1580),'ENGAGEMENTS 2026'!AE1580))))</f>
        <v/>
      </c>
      <c r="K1579" s="97" t="str">
        <f>IF(ISBLANK('ENGAGEMENTS 2026'!W1580),"",'ENGAGEMENTS 2026'!W1580)</f>
        <v/>
      </c>
      <c r="L1579" s="73" t="str">
        <f t="shared" ca="1" si="48"/>
        <v/>
      </c>
      <c r="M1579" t="str">
        <f t="shared" si="49"/>
        <v/>
      </c>
      <c r="N1579" t="str">
        <f>IF(ISBLANK('ENGAGEMENTS 2026'!C1580),"",'ENGAGEMENTS 2026'!L1580)</f>
        <v/>
      </c>
      <c r="O1579" t="str">
        <f>IF(ISBLANK('ENGAGEMENTS 2026'!C1580),"",'ENGAGEMENTS 2026'!M1580)</f>
        <v/>
      </c>
      <c r="P1579" t="str">
        <f>IF(ISBLANK('ENGAGEMENTS 2026'!C1580),"",'ENGAGEMENTS 2026'!K1580)</f>
        <v/>
      </c>
      <c r="Q1579" t="str">
        <f>IF($A1579="","",IF(OR($E1579="INFRUCTUEUX",$E1579="ANNULE"),$A1579&amp;"|"&amp;(COUNTIFS($A$2:$A1579,$A1579,$E$2:$E1579,"INFRUCTUEUX")+COUNTIFS($A$2:$A1579,$A1579,$E$2:$E1579,"ANNULE")),""))</f>
        <v/>
      </c>
    </row>
    <row r="1580" spans="1:17" x14ac:dyDescent="0.25">
      <c r="A1580" t="str">
        <f>IF(ISBLANK('ENGAGEMENTS 2026'!C1581),"",IF('ENGAGEMENTS 2026'!C1581="DTSI","DCT",'ENGAGEMENTS 2026'!C1581))</f>
        <v/>
      </c>
      <c r="B1580" t="str">
        <f>IF(ISBLANK('ENGAGEMENTS 2026'!C1581),"",'ENGAGEMENTS 2026'!D1581)</f>
        <v/>
      </c>
      <c r="C1580" t="str">
        <f>IF(ISBLANK('ENGAGEMENTS 2026'!C1581),"",'ENGAGEMENTS 2026'!E1581)</f>
        <v/>
      </c>
      <c r="D1580" t="str">
        <f>IF(ISBLANK('ENGAGEMENTS 2026'!C1581),"",'ENGAGEMENTS 2026'!G1581)</f>
        <v/>
      </c>
      <c r="E1580" t="str">
        <f>IF(ISBLANK('ENGAGEMENTS 2026'!C1581),"",'ENGAGEMENTS 2026'!I1581)</f>
        <v/>
      </c>
      <c r="F1580" t="str">
        <f>IF(ISBLANK('ENGAGEMENTS 2026'!C1581),"",'ENGAGEMENTS 2026'!J1581)</f>
        <v/>
      </c>
      <c r="G1580" t="str">
        <f>IF(ISBLANK('ENGAGEMENTS 2026'!C1581),"",'ENGAGEMENTS 2026'!M1581)</f>
        <v/>
      </c>
      <c r="H1580" t="str">
        <f>IF(ISBLANK('ENGAGEMENTS 2026'!C1581),"",'ENGAGEMENTS 2026'!AF1581)</f>
        <v/>
      </c>
      <c r="I1580" t="str">
        <f>IF(ISBLANK('ENGAGEMENTS 2026'!C1581),"",'ENGAGEMENTS 2026'!H1581)</f>
        <v/>
      </c>
      <c r="J1580" s="72" t="str">
        <f>IF(ISBLANK('ENGAGEMENTS 2026'!C1581),"",IF(AND(OR($E1580="INFRUCTUEUX",$E1580="ANNULE"),$C1580="AOO-M"),'ENGAGEMENTS 2026'!P1581,IF($H1580="EN COURS DE PREENGAGEMENT",'ENGAGEMENTS 2026'!O1581,IF($H1580="PREENGAGE",IF($E1580="ATTRIBUE",'ENGAGEMENTS 2026'!AE1581,'ENGAGEMENTS 2026'!O1581),'ENGAGEMENTS 2026'!AE1581))))</f>
        <v/>
      </c>
      <c r="K1580" s="97" t="str">
        <f>IF(ISBLANK('ENGAGEMENTS 2026'!W1581),"",'ENGAGEMENTS 2026'!W1581)</f>
        <v/>
      </c>
      <c r="L1580" s="73" t="str">
        <f t="shared" ca="1" si="48"/>
        <v/>
      </c>
      <c r="M1580" t="str">
        <f t="shared" si="49"/>
        <v/>
      </c>
      <c r="N1580" t="str">
        <f>IF(ISBLANK('ENGAGEMENTS 2026'!C1581),"",'ENGAGEMENTS 2026'!L1581)</f>
        <v/>
      </c>
      <c r="O1580" t="str">
        <f>IF(ISBLANK('ENGAGEMENTS 2026'!C1581),"",'ENGAGEMENTS 2026'!M1581)</f>
        <v/>
      </c>
      <c r="P1580" t="str">
        <f>IF(ISBLANK('ENGAGEMENTS 2026'!C1581),"",'ENGAGEMENTS 2026'!K1581)</f>
        <v/>
      </c>
      <c r="Q1580" t="str">
        <f>IF($A1580="","",IF(OR($E1580="INFRUCTUEUX",$E1580="ANNULE"),$A1580&amp;"|"&amp;(COUNTIFS($A$2:$A1580,$A1580,$E$2:$E1580,"INFRUCTUEUX")+COUNTIFS($A$2:$A1580,$A1580,$E$2:$E1580,"ANNULE")),""))</f>
        <v/>
      </c>
    </row>
    <row r="1581" spans="1:17" x14ac:dyDescent="0.25">
      <c r="A1581" t="str">
        <f>IF(ISBLANK('ENGAGEMENTS 2026'!C1582),"",IF('ENGAGEMENTS 2026'!C1582="DTSI","DCT",'ENGAGEMENTS 2026'!C1582))</f>
        <v/>
      </c>
      <c r="B1581" t="str">
        <f>IF(ISBLANK('ENGAGEMENTS 2026'!C1582),"",'ENGAGEMENTS 2026'!D1582)</f>
        <v/>
      </c>
      <c r="C1581" t="str">
        <f>IF(ISBLANK('ENGAGEMENTS 2026'!C1582),"",'ENGAGEMENTS 2026'!E1582)</f>
        <v/>
      </c>
      <c r="D1581" t="str">
        <f>IF(ISBLANK('ENGAGEMENTS 2026'!C1582),"",'ENGAGEMENTS 2026'!G1582)</f>
        <v/>
      </c>
      <c r="E1581" t="str">
        <f>IF(ISBLANK('ENGAGEMENTS 2026'!C1582),"",'ENGAGEMENTS 2026'!I1582)</f>
        <v/>
      </c>
      <c r="F1581" t="str">
        <f>IF(ISBLANK('ENGAGEMENTS 2026'!C1582),"",'ENGAGEMENTS 2026'!J1582)</f>
        <v/>
      </c>
      <c r="G1581" t="str">
        <f>IF(ISBLANK('ENGAGEMENTS 2026'!C1582),"",'ENGAGEMENTS 2026'!M1582)</f>
        <v/>
      </c>
      <c r="H1581" t="str">
        <f>IF(ISBLANK('ENGAGEMENTS 2026'!C1582),"",'ENGAGEMENTS 2026'!AF1582)</f>
        <v/>
      </c>
      <c r="I1581" t="str">
        <f>IF(ISBLANK('ENGAGEMENTS 2026'!C1582),"",'ENGAGEMENTS 2026'!H1582)</f>
        <v/>
      </c>
      <c r="J1581" s="72" t="str">
        <f>IF(ISBLANK('ENGAGEMENTS 2026'!C1582),"",IF(AND(OR($E1581="INFRUCTUEUX",$E1581="ANNULE"),$C1581="AOO-M"),'ENGAGEMENTS 2026'!P1582,IF($H1581="EN COURS DE PREENGAGEMENT",'ENGAGEMENTS 2026'!O1582,IF($H1581="PREENGAGE",IF($E1581="ATTRIBUE",'ENGAGEMENTS 2026'!AE1582,'ENGAGEMENTS 2026'!O1582),'ENGAGEMENTS 2026'!AE1582))))</f>
        <v/>
      </c>
      <c r="K1581" s="97" t="str">
        <f>IF(ISBLANK('ENGAGEMENTS 2026'!W1582),"",'ENGAGEMENTS 2026'!W1582)</f>
        <v/>
      </c>
      <c r="L1581" s="73" t="str">
        <f t="shared" ca="1" si="48"/>
        <v/>
      </c>
      <c r="M1581" t="str">
        <f t="shared" si="49"/>
        <v/>
      </c>
      <c r="N1581" t="str">
        <f>IF(ISBLANK('ENGAGEMENTS 2026'!C1582),"",'ENGAGEMENTS 2026'!L1582)</f>
        <v/>
      </c>
      <c r="O1581" t="str">
        <f>IF(ISBLANK('ENGAGEMENTS 2026'!C1582),"",'ENGAGEMENTS 2026'!M1582)</f>
        <v/>
      </c>
      <c r="P1581" t="str">
        <f>IF(ISBLANK('ENGAGEMENTS 2026'!C1582),"",'ENGAGEMENTS 2026'!K1582)</f>
        <v/>
      </c>
      <c r="Q1581" t="str">
        <f>IF($A1581="","",IF(OR($E1581="INFRUCTUEUX",$E1581="ANNULE"),$A1581&amp;"|"&amp;(COUNTIFS($A$2:$A1581,$A1581,$E$2:$E1581,"INFRUCTUEUX")+COUNTIFS($A$2:$A1581,$A1581,$E$2:$E1581,"ANNULE")),""))</f>
        <v/>
      </c>
    </row>
    <row r="1582" spans="1:17" x14ac:dyDescent="0.25">
      <c r="A1582" t="str">
        <f>IF(ISBLANK('ENGAGEMENTS 2026'!C1583),"",IF('ENGAGEMENTS 2026'!C1583="DTSI","DCT",'ENGAGEMENTS 2026'!C1583))</f>
        <v/>
      </c>
      <c r="B1582" t="str">
        <f>IF(ISBLANK('ENGAGEMENTS 2026'!C1583),"",'ENGAGEMENTS 2026'!D1583)</f>
        <v/>
      </c>
      <c r="C1582" t="str">
        <f>IF(ISBLANK('ENGAGEMENTS 2026'!C1583),"",'ENGAGEMENTS 2026'!E1583)</f>
        <v/>
      </c>
      <c r="D1582" t="str">
        <f>IF(ISBLANK('ENGAGEMENTS 2026'!C1583),"",'ENGAGEMENTS 2026'!G1583)</f>
        <v/>
      </c>
      <c r="E1582" t="str">
        <f>IF(ISBLANK('ENGAGEMENTS 2026'!C1583),"",'ENGAGEMENTS 2026'!I1583)</f>
        <v/>
      </c>
      <c r="F1582" t="str">
        <f>IF(ISBLANK('ENGAGEMENTS 2026'!C1583),"",'ENGAGEMENTS 2026'!J1583)</f>
        <v/>
      </c>
      <c r="G1582" t="str">
        <f>IF(ISBLANK('ENGAGEMENTS 2026'!C1583),"",'ENGAGEMENTS 2026'!M1583)</f>
        <v/>
      </c>
      <c r="H1582" t="str">
        <f>IF(ISBLANK('ENGAGEMENTS 2026'!C1583),"",'ENGAGEMENTS 2026'!AF1583)</f>
        <v/>
      </c>
      <c r="I1582" t="str">
        <f>IF(ISBLANK('ENGAGEMENTS 2026'!C1583),"",'ENGAGEMENTS 2026'!H1583)</f>
        <v/>
      </c>
      <c r="J1582" s="72" t="str">
        <f>IF(ISBLANK('ENGAGEMENTS 2026'!C1583),"",IF(AND(OR($E1582="INFRUCTUEUX",$E1582="ANNULE"),$C1582="AOO-M"),'ENGAGEMENTS 2026'!P1583,IF($H1582="EN COURS DE PREENGAGEMENT",'ENGAGEMENTS 2026'!O1583,IF($H1582="PREENGAGE",IF($E1582="ATTRIBUE",'ENGAGEMENTS 2026'!AE1583,'ENGAGEMENTS 2026'!O1583),'ENGAGEMENTS 2026'!AE1583))))</f>
        <v/>
      </c>
      <c r="K1582" s="97" t="str">
        <f>IF(ISBLANK('ENGAGEMENTS 2026'!W1583),"",'ENGAGEMENTS 2026'!W1583)</f>
        <v/>
      </c>
      <c r="L1582" s="73" t="str">
        <f t="shared" ca="1" si="48"/>
        <v/>
      </c>
      <c r="M1582" t="str">
        <f t="shared" si="49"/>
        <v/>
      </c>
      <c r="N1582" t="str">
        <f>IF(ISBLANK('ENGAGEMENTS 2026'!C1583),"",'ENGAGEMENTS 2026'!L1583)</f>
        <v/>
      </c>
      <c r="O1582" t="str">
        <f>IF(ISBLANK('ENGAGEMENTS 2026'!C1583),"",'ENGAGEMENTS 2026'!M1583)</f>
        <v/>
      </c>
      <c r="P1582" t="str">
        <f>IF(ISBLANK('ENGAGEMENTS 2026'!C1583),"",'ENGAGEMENTS 2026'!K1583)</f>
        <v/>
      </c>
      <c r="Q1582" t="str">
        <f>IF($A1582="","",IF(OR($E1582="INFRUCTUEUX",$E1582="ANNULE"),$A1582&amp;"|"&amp;(COUNTIFS($A$2:$A1582,$A1582,$E$2:$E1582,"INFRUCTUEUX")+COUNTIFS($A$2:$A1582,$A1582,$E$2:$E1582,"ANNULE")),""))</f>
        <v/>
      </c>
    </row>
    <row r="1583" spans="1:17" x14ac:dyDescent="0.25">
      <c r="A1583" t="str">
        <f>IF(ISBLANK('ENGAGEMENTS 2026'!C1584),"",IF('ENGAGEMENTS 2026'!C1584="DTSI","DCT",'ENGAGEMENTS 2026'!C1584))</f>
        <v/>
      </c>
      <c r="B1583" t="str">
        <f>IF(ISBLANK('ENGAGEMENTS 2026'!C1584),"",'ENGAGEMENTS 2026'!D1584)</f>
        <v/>
      </c>
      <c r="C1583" t="str">
        <f>IF(ISBLANK('ENGAGEMENTS 2026'!C1584),"",'ENGAGEMENTS 2026'!E1584)</f>
        <v/>
      </c>
      <c r="D1583" t="str">
        <f>IF(ISBLANK('ENGAGEMENTS 2026'!C1584),"",'ENGAGEMENTS 2026'!G1584)</f>
        <v/>
      </c>
      <c r="E1583" t="str">
        <f>IF(ISBLANK('ENGAGEMENTS 2026'!C1584),"",'ENGAGEMENTS 2026'!I1584)</f>
        <v/>
      </c>
      <c r="F1583" t="str">
        <f>IF(ISBLANK('ENGAGEMENTS 2026'!C1584),"",'ENGAGEMENTS 2026'!J1584)</f>
        <v/>
      </c>
      <c r="G1583" t="str">
        <f>IF(ISBLANK('ENGAGEMENTS 2026'!C1584),"",'ENGAGEMENTS 2026'!M1584)</f>
        <v/>
      </c>
      <c r="H1583" t="str">
        <f>IF(ISBLANK('ENGAGEMENTS 2026'!C1584),"",'ENGAGEMENTS 2026'!AF1584)</f>
        <v/>
      </c>
      <c r="I1583" t="str">
        <f>IF(ISBLANK('ENGAGEMENTS 2026'!C1584),"",'ENGAGEMENTS 2026'!H1584)</f>
        <v/>
      </c>
      <c r="J1583" s="72" t="str">
        <f>IF(ISBLANK('ENGAGEMENTS 2026'!C1584),"",IF(AND(OR($E1583="INFRUCTUEUX",$E1583="ANNULE"),$C1583="AOO-M"),'ENGAGEMENTS 2026'!P1584,IF($H1583="EN COURS DE PREENGAGEMENT",'ENGAGEMENTS 2026'!O1584,IF($H1583="PREENGAGE",IF($E1583="ATTRIBUE",'ENGAGEMENTS 2026'!AE1584,'ENGAGEMENTS 2026'!O1584),'ENGAGEMENTS 2026'!AE1584))))</f>
        <v/>
      </c>
      <c r="K1583" s="97" t="str">
        <f>IF(ISBLANK('ENGAGEMENTS 2026'!W1584),"",'ENGAGEMENTS 2026'!W1584)</f>
        <v/>
      </c>
      <c r="L1583" s="73" t="str">
        <f t="shared" ca="1" si="48"/>
        <v/>
      </c>
      <c r="M1583" t="str">
        <f t="shared" si="49"/>
        <v/>
      </c>
      <c r="N1583" t="str">
        <f>IF(ISBLANK('ENGAGEMENTS 2026'!C1584),"",'ENGAGEMENTS 2026'!L1584)</f>
        <v/>
      </c>
      <c r="O1583" t="str">
        <f>IF(ISBLANK('ENGAGEMENTS 2026'!C1584),"",'ENGAGEMENTS 2026'!M1584)</f>
        <v/>
      </c>
      <c r="P1583" t="str">
        <f>IF(ISBLANK('ENGAGEMENTS 2026'!C1584),"",'ENGAGEMENTS 2026'!K1584)</f>
        <v/>
      </c>
      <c r="Q1583" t="str">
        <f>IF($A1583="","",IF(OR($E1583="INFRUCTUEUX",$E1583="ANNULE"),$A1583&amp;"|"&amp;(COUNTIFS($A$2:$A1583,$A1583,$E$2:$E1583,"INFRUCTUEUX")+COUNTIFS($A$2:$A1583,$A1583,$E$2:$E1583,"ANNULE")),""))</f>
        <v/>
      </c>
    </row>
    <row r="1584" spans="1:17" x14ac:dyDescent="0.25">
      <c r="A1584" t="str">
        <f>IF(ISBLANK('ENGAGEMENTS 2026'!C1585),"",IF('ENGAGEMENTS 2026'!C1585="DTSI","DCT",'ENGAGEMENTS 2026'!C1585))</f>
        <v/>
      </c>
      <c r="B1584" t="str">
        <f>IF(ISBLANK('ENGAGEMENTS 2026'!C1585),"",'ENGAGEMENTS 2026'!D1585)</f>
        <v/>
      </c>
      <c r="C1584" t="str">
        <f>IF(ISBLANK('ENGAGEMENTS 2026'!C1585),"",'ENGAGEMENTS 2026'!E1585)</f>
        <v/>
      </c>
      <c r="D1584" t="str">
        <f>IF(ISBLANK('ENGAGEMENTS 2026'!C1585),"",'ENGAGEMENTS 2026'!G1585)</f>
        <v/>
      </c>
      <c r="E1584" t="str">
        <f>IF(ISBLANK('ENGAGEMENTS 2026'!C1585),"",'ENGAGEMENTS 2026'!I1585)</f>
        <v/>
      </c>
      <c r="F1584" t="str">
        <f>IF(ISBLANK('ENGAGEMENTS 2026'!C1585),"",'ENGAGEMENTS 2026'!J1585)</f>
        <v/>
      </c>
      <c r="G1584" t="str">
        <f>IF(ISBLANK('ENGAGEMENTS 2026'!C1585),"",'ENGAGEMENTS 2026'!M1585)</f>
        <v/>
      </c>
      <c r="H1584" t="str">
        <f>IF(ISBLANK('ENGAGEMENTS 2026'!C1585),"",'ENGAGEMENTS 2026'!AF1585)</f>
        <v/>
      </c>
      <c r="I1584" t="str">
        <f>IF(ISBLANK('ENGAGEMENTS 2026'!C1585),"",'ENGAGEMENTS 2026'!H1585)</f>
        <v/>
      </c>
      <c r="J1584" s="72" t="str">
        <f>IF(ISBLANK('ENGAGEMENTS 2026'!C1585),"",IF(AND(OR($E1584="INFRUCTUEUX",$E1584="ANNULE"),$C1584="AOO-M"),'ENGAGEMENTS 2026'!P1585,IF($H1584="EN COURS DE PREENGAGEMENT",'ENGAGEMENTS 2026'!O1585,IF($H1584="PREENGAGE",IF($E1584="ATTRIBUE",'ENGAGEMENTS 2026'!AE1585,'ENGAGEMENTS 2026'!O1585),'ENGAGEMENTS 2026'!AE1585))))</f>
        <v/>
      </c>
      <c r="K1584" s="97" t="str">
        <f>IF(ISBLANK('ENGAGEMENTS 2026'!W1585),"",'ENGAGEMENTS 2026'!W1585)</f>
        <v/>
      </c>
      <c r="L1584" s="73" t="str">
        <f t="shared" ca="1" si="48"/>
        <v/>
      </c>
      <c r="M1584" t="str">
        <f t="shared" si="49"/>
        <v/>
      </c>
      <c r="N1584" t="str">
        <f>IF(ISBLANK('ENGAGEMENTS 2026'!C1585),"",'ENGAGEMENTS 2026'!L1585)</f>
        <v/>
      </c>
      <c r="O1584" t="str">
        <f>IF(ISBLANK('ENGAGEMENTS 2026'!C1585),"",'ENGAGEMENTS 2026'!M1585)</f>
        <v/>
      </c>
      <c r="P1584" t="str">
        <f>IF(ISBLANK('ENGAGEMENTS 2026'!C1585),"",'ENGAGEMENTS 2026'!K1585)</f>
        <v/>
      </c>
      <c r="Q1584" t="str">
        <f>IF($A1584="","",IF(OR($E1584="INFRUCTUEUX",$E1584="ANNULE"),$A1584&amp;"|"&amp;(COUNTIFS($A$2:$A1584,$A1584,$E$2:$E1584,"INFRUCTUEUX")+COUNTIFS($A$2:$A1584,$A1584,$E$2:$E1584,"ANNULE")),""))</f>
        <v/>
      </c>
    </row>
    <row r="1585" spans="1:17" x14ac:dyDescent="0.25">
      <c r="A1585" t="str">
        <f>IF(ISBLANK('ENGAGEMENTS 2026'!C1586),"",IF('ENGAGEMENTS 2026'!C1586="DTSI","DCT",'ENGAGEMENTS 2026'!C1586))</f>
        <v/>
      </c>
      <c r="B1585" t="str">
        <f>IF(ISBLANK('ENGAGEMENTS 2026'!C1586),"",'ENGAGEMENTS 2026'!D1586)</f>
        <v/>
      </c>
      <c r="C1585" t="str">
        <f>IF(ISBLANK('ENGAGEMENTS 2026'!C1586),"",'ENGAGEMENTS 2026'!E1586)</f>
        <v/>
      </c>
      <c r="D1585" t="str">
        <f>IF(ISBLANK('ENGAGEMENTS 2026'!C1586),"",'ENGAGEMENTS 2026'!G1586)</f>
        <v/>
      </c>
      <c r="E1585" t="str">
        <f>IF(ISBLANK('ENGAGEMENTS 2026'!C1586),"",'ENGAGEMENTS 2026'!I1586)</f>
        <v/>
      </c>
      <c r="F1585" t="str">
        <f>IF(ISBLANK('ENGAGEMENTS 2026'!C1586),"",'ENGAGEMENTS 2026'!J1586)</f>
        <v/>
      </c>
      <c r="G1585" t="str">
        <f>IF(ISBLANK('ENGAGEMENTS 2026'!C1586),"",'ENGAGEMENTS 2026'!M1586)</f>
        <v/>
      </c>
      <c r="H1585" t="str">
        <f>IF(ISBLANK('ENGAGEMENTS 2026'!C1586),"",'ENGAGEMENTS 2026'!AF1586)</f>
        <v/>
      </c>
      <c r="I1585" t="str">
        <f>IF(ISBLANK('ENGAGEMENTS 2026'!C1586),"",'ENGAGEMENTS 2026'!H1586)</f>
        <v/>
      </c>
      <c r="J1585" s="72" t="str">
        <f>IF(ISBLANK('ENGAGEMENTS 2026'!C1586),"",IF(AND(OR($E1585="INFRUCTUEUX",$E1585="ANNULE"),$C1585="AOO-M"),'ENGAGEMENTS 2026'!P1586,IF($H1585="EN COURS DE PREENGAGEMENT",'ENGAGEMENTS 2026'!O1586,IF($H1585="PREENGAGE",IF($E1585="ATTRIBUE",'ENGAGEMENTS 2026'!AE1586,'ENGAGEMENTS 2026'!O1586),'ENGAGEMENTS 2026'!AE1586))))</f>
        <v/>
      </c>
      <c r="K1585" s="97" t="str">
        <f>IF(ISBLANK('ENGAGEMENTS 2026'!W1586),"",'ENGAGEMENTS 2026'!W1586)</f>
        <v/>
      </c>
      <c r="L1585" s="73" t="str">
        <f t="shared" ca="1" si="48"/>
        <v/>
      </c>
      <c r="M1585" t="str">
        <f t="shared" si="49"/>
        <v/>
      </c>
      <c r="N1585" t="str">
        <f>IF(ISBLANK('ENGAGEMENTS 2026'!C1586),"",'ENGAGEMENTS 2026'!L1586)</f>
        <v/>
      </c>
      <c r="O1585" t="str">
        <f>IF(ISBLANK('ENGAGEMENTS 2026'!C1586),"",'ENGAGEMENTS 2026'!M1586)</f>
        <v/>
      </c>
      <c r="P1585" t="str">
        <f>IF(ISBLANK('ENGAGEMENTS 2026'!C1586),"",'ENGAGEMENTS 2026'!K1586)</f>
        <v/>
      </c>
      <c r="Q1585" t="str">
        <f>IF($A1585="","",IF(OR($E1585="INFRUCTUEUX",$E1585="ANNULE"),$A1585&amp;"|"&amp;(COUNTIFS($A$2:$A1585,$A1585,$E$2:$E1585,"INFRUCTUEUX")+COUNTIFS($A$2:$A1585,$A1585,$E$2:$E1585,"ANNULE")),""))</f>
        <v/>
      </c>
    </row>
    <row r="1586" spans="1:17" x14ac:dyDescent="0.25">
      <c r="A1586" t="str">
        <f>IF(ISBLANK('ENGAGEMENTS 2026'!C1587),"",IF('ENGAGEMENTS 2026'!C1587="DTSI","DCT",'ENGAGEMENTS 2026'!C1587))</f>
        <v/>
      </c>
      <c r="B1586" t="str">
        <f>IF(ISBLANK('ENGAGEMENTS 2026'!C1587),"",'ENGAGEMENTS 2026'!D1587)</f>
        <v/>
      </c>
      <c r="C1586" t="str">
        <f>IF(ISBLANK('ENGAGEMENTS 2026'!C1587),"",'ENGAGEMENTS 2026'!E1587)</f>
        <v/>
      </c>
      <c r="D1586" t="str">
        <f>IF(ISBLANK('ENGAGEMENTS 2026'!C1587),"",'ENGAGEMENTS 2026'!G1587)</f>
        <v/>
      </c>
      <c r="E1586" t="str">
        <f>IF(ISBLANK('ENGAGEMENTS 2026'!C1587),"",'ENGAGEMENTS 2026'!I1587)</f>
        <v/>
      </c>
      <c r="F1586" t="str">
        <f>IF(ISBLANK('ENGAGEMENTS 2026'!C1587),"",'ENGAGEMENTS 2026'!J1587)</f>
        <v/>
      </c>
      <c r="G1586" t="str">
        <f>IF(ISBLANK('ENGAGEMENTS 2026'!C1587),"",'ENGAGEMENTS 2026'!M1587)</f>
        <v/>
      </c>
      <c r="H1586" t="str">
        <f>IF(ISBLANK('ENGAGEMENTS 2026'!C1587),"",'ENGAGEMENTS 2026'!AF1587)</f>
        <v/>
      </c>
      <c r="I1586" t="str">
        <f>IF(ISBLANK('ENGAGEMENTS 2026'!C1587),"",'ENGAGEMENTS 2026'!H1587)</f>
        <v/>
      </c>
      <c r="J1586" s="72" t="str">
        <f>IF(ISBLANK('ENGAGEMENTS 2026'!C1587),"",IF(AND(OR($E1586="INFRUCTUEUX",$E1586="ANNULE"),$C1586="AOO-M"),'ENGAGEMENTS 2026'!P1587,IF($H1586="EN COURS DE PREENGAGEMENT",'ENGAGEMENTS 2026'!O1587,IF($H1586="PREENGAGE",IF($E1586="ATTRIBUE",'ENGAGEMENTS 2026'!AE1587,'ENGAGEMENTS 2026'!O1587),'ENGAGEMENTS 2026'!AE1587))))</f>
        <v/>
      </c>
      <c r="K1586" s="97" t="str">
        <f>IF(ISBLANK('ENGAGEMENTS 2026'!W1587),"",'ENGAGEMENTS 2026'!W1587)</f>
        <v/>
      </c>
      <c r="L1586" s="73" t="str">
        <f t="shared" ca="1" si="48"/>
        <v/>
      </c>
      <c r="M1586" t="str">
        <f t="shared" si="49"/>
        <v/>
      </c>
      <c r="N1586" t="str">
        <f>IF(ISBLANK('ENGAGEMENTS 2026'!C1587),"",'ENGAGEMENTS 2026'!L1587)</f>
        <v/>
      </c>
      <c r="O1586" t="str">
        <f>IF(ISBLANK('ENGAGEMENTS 2026'!C1587),"",'ENGAGEMENTS 2026'!M1587)</f>
        <v/>
      </c>
      <c r="P1586" t="str">
        <f>IF(ISBLANK('ENGAGEMENTS 2026'!C1587),"",'ENGAGEMENTS 2026'!K1587)</f>
        <v/>
      </c>
      <c r="Q1586" t="str">
        <f>IF($A1586="","",IF(OR($E1586="INFRUCTUEUX",$E1586="ANNULE"),$A1586&amp;"|"&amp;(COUNTIFS($A$2:$A1586,$A1586,$E$2:$E1586,"INFRUCTUEUX")+COUNTIFS($A$2:$A1586,$A1586,$E$2:$E1586,"ANNULE")),""))</f>
        <v/>
      </c>
    </row>
    <row r="1587" spans="1:17" x14ac:dyDescent="0.25">
      <c r="A1587" t="str">
        <f>IF(ISBLANK('ENGAGEMENTS 2026'!C1588),"",IF('ENGAGEMENTS 2026'!C1588="DTSI","DCT",'ENGAGEMENTS 2026'!C1588))</f>
        <v/>
      </c>
      <c r="B1587" t="str">
        <f>IF(ISBLANK('ENGAGEMENTS 2026'!C1588),"",'ENGAGEMENTS 2026'!D1588)</f>
        <v/>
      </c>
      <c r="C1587" t="str">
        <f>IF(ISBLANK('ENGAGEMENTS 2026'!C1588),"",'ENGAGEMENTS 2026'!E1588)</f>
        <v/>
      </c>
      <c r="D1587" t="str">
        <f>IF(ISBLANK('ENGAGEMENTS 2026'!C1588),"",'ENGAGEMENTS 2026'!G1588)</f>
        <v/>
      </c>
      <c r="E1587" t="str">
        <f>IF(ISBLANK('ENGAGEMENTS 2026'!C1588),"",'ENGAGEMENTS 2026'!I1588)</f>
        <v/>
      </c>
      <c r="F1587" t="str">
        <f>IF(ISBLANK('ENGAGEMENTS 2026'!C1588),"",'ENGAGEMENTS 2026'!J1588)</f>
        <v/>
      </c>
      <c r="G1587" t="str">
        <f>IF(ISBLANK('ENGAGEMENTS 2026'!C1588),"",'ENGAGEMENTS 2026'!M1588)</f>
        <v/>
      </c>
      <c r="H1587" t="str">
        <f>IF(ISBLANK('ENGAGEMENTS 2026'!C1588),"",'ENGAGEMENTS 2026'!AF1588)</f>
        <v/>
      </c>
      <c r="I1587" t="str">
        <f>IF(ISBLANK('ENGAGEMENTS 2026'!C1588),"",'ENGAGEMENTS 2026'!H1588)</f>
        <v/>
      </c>
      <c r="J1587" s="72" t="str">
        <f>IF(ISBLANK('ENGAGEMENTS 2026'!C1588),"",IF(AND(OR($E1587="INFRUCTUEUX",$E1587="ANNULE"),$C1587="AOO-M"),'ENGAGEMENTS 2026'!P1588,IF($H1587="EN COURS DE PREENGAGEMENT",'ENGAGEMENTS 2026'!O1588,IF($H1587="PREENGAGE",IF($E1587="ATTRIBUE",'ENGAGEMENTS 2026'!AE1588,'ENGAGEMENTS 2026'!O1588),'ENGAGEMENTS 2026'!AE1588))))</f>
        <v/>
      </c>
      <c r="K1587" s="97" t="str">
        <f>IF(ISBLANK('ENGAGEMENTS 2026'!W1588),"",'ENGAGEMENTS 2026'!W1588)</f>
        <v/>
      </c>
      <c r="L1587" s="73" t="str">
        <f t="shared" ca="1" si="48"/>
        <v/>
      </c>
      <c r="M1587" t="str">
        <f t="shared" si="49"/>
        <v/>
      </c>
      <c r="N1587" t="str">
        <f>IF(ISBLANK('ENGAGEMENTS 2026'!C1588),"",'ENGAGEMENTS 2026'!L1588)</f>
        <v/>
      </c>
      <c r="O1587" t="str">
        <f>IF(ISBLANK('ENGAGEMENTS 2026'!C1588),"",'ENGAGEMENTS 2026'!M1588)</f>
        <v/>
      </c>
      <c r="P1587" t="str">
        <f>IF(ISBLANK('ENGAGEMENTS 2026'!C1588),"",'ENGAGEMENTS 2026'!K1588)</f>
        <v/>
      </c>
      <c r="Q1587" t="str">
        <f>IF($A1587="","",IF(OR($E1587="INFRUCTUEUX",$E1587="ANNULE"),$A1587&amp;"|"&amp;(COUNTIFS($A$2:$A1587,$A1587,$E$2:$E1587,"INFRUCTUEUX")+COUNTIFS($A$2:$A1587,$A1587,$E$2:$E1587,"ANNULE")),""))</f>
        <v/>
      </c>
    </row>
    <row r="1588" spans="1:17" x14ac:dyDescent="0.25">
      <c r="A1588" t="str">
        <f>IF(ISBLANK('ENGAGEMENTS 2026'!C1589),"",IF('ENGAGEMENTS 2026'!C1589="DTSI","DCT",'ENGAGEMENTS 2026'!C1589))</f>
        <v/>
      </c>
      <c r="B1588" t="str">
        <f>IF(ISBLANK('ENGAGEMENTS 2026'!C1589),"",'ENGAGEMENTS 2026'!D1589)</f>
        <v/>
      </c>
      <c r="C1588" t="str">
        <f>IF(ISBLANK('ENGAGEMENTS 2026'!C1589),"",'ENGAGEMENTS 2026'!E1589)</f>
        <v/>
      </c>
      <c r="D1588" t="str">
        <f>IF(ISBLANK('ENGAGEMENTS 2026'!C1589),"",'ENGAGEMENTS 2026'!G1589)</f>
        <v/>
      </c>
      <c r="E1588" t="str">
        <f>IF(ISBLANK('ENGAGEMENTS 2026'!C1589),"",'ENGAGEMENTS 2026'!I1589)</f>
        <v/>
      </c>
      <c r="F1588" t="str">
        <f>IF(ISBLANK('ENGAGEMENTS 2026'!C1589),"",'ENGAGEMENTS 2026'!J1589)</f>
        <v/>
      </c>
      <c r="G1588" t="str">
        <f>IF(ISBLANK('ENGAGEMENTS 2026'!C1589),"",'ENGAGEMENTS 2026'!M1589)</f>
        <v/>
      </c>
      <c r="H1588" t="str">
        <f>IF(ISBLANK('ENGAGEMENTS 2026'!C1589),"",'ENGAGEMENTS 2026'!AF1589)</f>
        <v/>
      </c>
      <c r="I1588" t="str">
        <f>IF(ISBLANK('ENGAGEMENTS 2026'!C1589),"",'ENGAGEMENTS 2026'!H1589)</f>
        <v/>
      </c>
      <c r="J1588" s="72" t="str">
        <f>IF(ISBLANK('ENGAGEMENTS 2026'!C1589),"",IF(AND(OR($E1588="INFRUCTUEUX",$E1588="ANNULE"),$C1588="AOO-M"),'ENGAGEMENTS 2026'!P1589,IF($H1588="EN COURS DE PREENGAGEMENT",'ENGAGEMENTS 2026'!O1589,IF($H1588="PREENGAGE",IF($E1588="ATTRIBUE",'ENGAGEMENTS 2026'!AE1589,'ENGAGEMENTS 2026'!O1589),'ENGAGEMENTS 2026'!AE1589))))</f>
        <v/>
      </c>
      <c r="K1588" s="97" t="str">
        <f>IF(ISBLANK('ENGAGEMENTS 2026'!W1589),"",'ENGAGEMENTS 2026'!W1589)</f>
        <v/>
      </c>
      <c r="L1588" s="73" t="str">
        <f t="shared" ca="1" si="48"/>
        <v/>
      </c>
      <c r="M1588" t="str">
        <f t="shared" si="49"/>
        <v/>
      </c>
      <c r="N1588" t="str">
        <f>IF(ISBLANK('ENGAGEMENTS 2026'!C1589),"",'ENGAGEMENTS 2026'!L1589)</f>
        <v/>
      </c>
      <c r="O1588" t="str">
        <f>IF(ISBLANK('ENGAGEMENTS 2026'!C1589),"",'ENGAGEMENTS 2026'!M1589)</f>
        <v/>
      </c>
      <c r="P1588" t="str">
        <f>IF(ISBLANK('ENGAGEMENTS 2026'!C1589),"",'ENGAGEMENTS 2026'!K1589)</f>
        <v/>
      </c>
      <c r="Q1588" t="str">
        <f>IF($A1588="","",IF(OR($E1588="INFRUCTUEUX",$E1588="ANNULE"),$A1588&amp;"|"&amp;(COUNTIFS($A$2:$A1588,$A1588,$E$2:$E1588,"INFRUCTUEUX")+COUNTIFS($A$2:$A1588,$A1588,$E$2:$E1588,"ANNULE")),""))</f>
        <v/>
      </c>
    </row>
    <row r="1589" spans="1:17" x14ac:dyDescent="0.25">
      <c r="A1589" t="str">
        <f>IF(ISBLANK('ENGAGEMENTS 2026'!C1590),"",IF('ENGAGEMENTS 2026'!C1590="DTSI","DCT",'ENGAGEMENTS 2026'!C1590))</f>
        <v/>
      </c>
      <c r="B1589" t="str">
        <f>IF(ISBLANK('ENGAGEMENTS 2026'!C1590),"",'ENGAGEMENTS 2026'!D1590)</f>
        <v/>
      </c>
      <c r="C1589" t="str">
        <f>IF(ISBLANK('ENGAGEMENTS 2026'!C1590),"",'ENGAGEMENTS 2026'!E1590)</f>
        <v/>
      </c>
      <c r="D1589" t="str">
        <f>IF(ISBLANK('ENGAGEMENTS 2026'!C1590),"",'ENGAGEMENTS 2026'!G1590)</f>
        <v/>
      </c>
      <c r="E1589" t="str">
        <f>IF(ISBLANK('ENGAGEMENTS 2026'!C1590),"",'ENGAGEMENTS 2026'!I1590)</f>
        <v/>
      </c>
      <c r="F1589" t="str">
        <f>IF(ISBLANK('ENGAGEMENTS 2026'!C1590),"",'ENGAGEMENTS 2026'!J1590)</f>
        <v/>
      </c>
      <c r="G1589" t="str">
        <f>IF(ISBLANK('ENGAGEMENTS 2026'!C1590),"",'ENGAGEMENTS 2026'!M1590)</f>
        <v/>
      </c>
      <c r="H1589" t="str">
        <f>IF(ISBLANK('ENGAGEMENTS 2026'!C1590),"",'ENGAGEMENTS 2026'!AF1590)</f>
        <v/>
      </c>
      <c r="I1589" t="str">
        <f>IF(ISBLANK('ENGAGEMENTS 2026'!C1590),"",'ENGAGEMENTS 2026'!H1590)</f>
        <v/>
      </c>
      <c r="J1589" s="72" t="str">
        <f>IF(ISBLANK('ENGAGEMENTS 2026'!C1590),"",IF(AND(OR($E1589="INFRUCTUEUX",$E1589="ANNULE"),$C1589="AOO-M"),'ENGAGEMENTS 2026'!P1590,IF($H1589="EN COURS DE PREENGAGEMENT",'ENGAGEMENTS 2026'!O1590,IF($H1589="PREENGAGE",IF($E1589="ATTRIBUE",'ENGAGEMENTS 2026'!AE1590,'ENGAGEMENTS 2026'!O1590),'ENGAGEMENTS 2026'!AE1590))))</f>
        <v/>
      </c>
      <c r="K1589" s="97" t="str">
        <f>IF(ISBLANK('ENGAGEMENTS 2026'!W1590),"",'ENGAGEMENTS 2026'!W1590)</f>
        <v/>
      </c>
      <c r="L1589" s="73" t="str">
        <f t="shared" ca="1" si="48"/>
        <v/>
      </c>
      <c r="M1589" t="str">
        <f t="shared" si="49"/>
        <v/>
      </c>
      <c r="N1589" t="str">
        <f>IF(ISBLANK('ENGAGEMENTS 2026'!C1590),"",'ENGAGEMENTS 2026'!L1590)</f>
        <v/>
      </c>
      <c r="O1589" t="str">
        <f>IF(ISBLANK('ENGAGEMENTS 2026'!C1590),"",'ENGAGEMENTS 2026'!M1590)</f>
        <v/>
      </c>
      <c r="P1589" t="str">
        <f>IF(ISBLANK('ENGAGEMENTS 2026'!C1590),"",'ENGAGEMENTS 2026'!K1590)</f>
        <v/>
      </c>
      <c r="Q1589" t="str">
        <f>IF($A1589="","",IF(OR($E1589="INFRUCTUEUX",$E1589="ANNULE"),$A1589&amp;"|"&amp;(COUNTIFS($A$2:$A1589,$A1589,$E$2:$E1589,"INFRUCTUEUX")+COUNTIFS($A$2:$A1589,$A1589,$E$2:$E1589,"ANNULE")),""))</f>
        <v/>
      </c>
    </row>
    <row r="1590" spans="1:17" x14ac:dyDescent="0.25">
      <c r="A1590" t="str">
        <f>IF(ISBLANK('ENGAGEMENTS 2026'!C1591),"",IF('ENGAGEMENTS 2026'!C1591="DTSI","DCT",'ENGAGEMENTS 2026'!C1591))</f>
        <v/>
      </c>
      <c r="B1590" t="str">
        <f>IF(ISBLANK('ENGAGEMENTS 2026'!C1591),"",'ENGAGEMENTS 2026'!D1591)</f>
        <v/>
      </c>
      <c r="C1590" t="str">
        <f>IF(ISBLANK('ENGAGEMENTS 2026'!C1591),"",'ENGAGEMENTS 2026'!E1591)</f>
        <v/>
      </c>
      <c r="D1590" t="str">
        <f>IF(ISBLANK('ENGAGEMENTS 2026'!C1591),"",'ENGAGEMENTS 2026'!G1591)</f>
        <v/>
      </c>
      <c r="E1590" t="str">
        <f>IF(ISBLANK('ENGAGEMENTS 2026'!C1591),"",'ENGAGEMENTS 2026'!I1591)</f>
        <v/>
      </c>
      <c r="F1590" t="str">
        <f>IF(ISBLANK('ENGAGEMENTS 2026'!C1591),"",'ENGAGEMENTS 2026'!J1591)</f>
        <v/>
      </c>
      <c r="G1590" t="str">
        <f>IF(ISBLANK('ENGAGEMENTS 2026'!C1591),"",'ENGAGEMENTS 2026'!M1591)</f>
        <v/>
      </c>
      <c r="H1590" t="str">
        <f>IF(ISBLANK('ENGAGEMENTS 2026'!C1591),"",'ENGAGEMENTS 2026'!AF1591)</f>
        <v/>
      </c>
      <c r="I1590" t="str">
        <f>IF(ISBLANK('ENGAGEMENTS 2026'!C1591),"",'ENGAGEMENTS 2026'!H1591)</f>
        <v/>
      </c>
      <c r="J1590" s="72" t="str">
        <f>IF(ISBLANK('ENGAGEMENTS 2026'!C1591),"",IF(AND(OR($E1590="INFRUCTUEUX",$E1590="ANNULE"),$C1590="AOO-M"),'ENGAGEMENTS 2026'!P1591,IF($H1590="EN COURS DE PREENGAGEMENT",'ENGAGEMENTS 2026'!O1591,IF($H1590="PREENGAGE",IF($E1590="ATTRIBUE",'ENGAGEMENTS 2026'!AE1591,'ENGAGEMENTS 2026'!O1591),'ENGAGEMENTS 2026'!AE1591))))</f>
        <v/>
      </c>
      <c r="K1590" s="97" t="str">
        <f>IF(ISBLANK('ENGAGEMENTS 2026'!W1591),"",'ENGAGEMENTS 2026'!W1591)</f>
        <v/>
      </c>
      <c r="L1590" s="73" t="str">
        <f t="shared" ca="1" si="48"/>
        <v/>
      </c>
      <c r="M1590" t="str">
        <f t="shared" si="49"/>
        <v/>
      </c>
      <c r="N1590" t="str">
        <f>IF(ISBLANK('ENGAGEMENTS 2026'!C1591),"",'ENGAGEMENTS 2026'!L1591)</f>
        <v/>
      </c>
      <c r="O1590" t="str">
        <f>IF(ISBLANK('ENGAGEMENTS 2026'!C1591),"",'ENGAGEMENTS 2026'!M1591)</f>
        <v/>
      </c>
      <c r="P1590" t="str">
        <f>IF(ISBLANK('ENGAGEMENTS 2026'!C1591),"",'ENGAGEMENTS 2026'!K1591)</f>
        <v/>
      </c>
      <c r="Q1590" t="str">
        <f>IF($A1590="","",IF(OR($E1590="INFRUCTUEUX",$E1590="ANNULE"),$A1590&amp;"|"&amp;(COUNTIFS($A$2:$A1590,$A1590,$E$2:$E1590,"INFRUCTUEUX")+COUNTIFS($A$2:$A1590,$A1590,$E$2:$E1590,"ANNULE")),""))</f>
        <v/>
      </c>
    </row>
    <row r="1591" spans="1:17" x14ac:dyDescent="0.25">
      <c r="A1591" t="str">
        <f>IF(ISBLANK('ENGAGEMENTS 2026'!C1592),"",IF('ENGAGEMENTS 2026'!C1592="DTSI","DCT",'ENGAGEMENTS 2026'!C1592))</f>
        <v/>
      </c>
      <c r="B1591" t="str">
        <f>IF(ISBLANK('ENGAGEMENTS 2026'!C1592),"",'ENGAGEMENTS 2026'!D1592)</f>
        <v/>
      </c>
      <c r="C1591" t="str">
        <f>IF(ISBLANK('ENGAGEMENTS 2026'!C1592),"",'ENGAGEMENTS 2026'!E1592)</f>
        <v/>
      </c>
      <c r="D1591" t="str">
        <f>IF(ISBLANK('ENGAGEMENTS 2026'!C1592),"",'ENGAGEMENTS 2026'!G1592)</f>
        <v/>
      </c>
      <c r="E1591" t="str">
        <f>IF(ISBLANK('ENGAGEMENTS 2026'!C1592),"",'ENGAGEMENTS 2026'!I1592)</f>
        <v/>
      </c>
      <c r="F1591" t="str">
        <f>IF(ISBLANK('ENGAGEMENTS 2026'!C1592),"",'ENGAGEMENTS 2026'!J1592)</f>
        <v/>
      </c>
      <c r="G1591" t="str">
        <f>IF(ISBLANK('ENGAGEMENTS 2026'!C1592),"",'ENGAGEMENTS 2026'!M1592)</f>
        <v/>
      </c>
      <c r="H1591" t="str">
        <f>IF(ISBLANK('ENGAGEMENTS 2026'!C1592),"",'ENGAGEMENTS 2026'!AF1592)</f>
        <v/>
      </c>
      <c r="I1591" t="str">
        <f>IF(ISBLANK('ENGAGEMENTS 2026'!C1592),"",'ENGAGEMENTS 2026'!H1592)</f>
        <v/>
      </c>
      <c r="J1591" s="72" t="str">
        <f>IF(ISBLANK('ENGAGEMENTS 2026'!C1592),"",IF(AND(OR($E1591="INFRUCTUEUX",$E1591="ANNULE"),$C1591="AOO-M"),'ENGAGEMENTS 2026'!P1592,IF($H1591="EN COURS DE PREENGAGEMENT",'ENGAGEMENTS 2026'!O1592,IF($H1591="PREENGAGE",IF($E1591="ATTRIBUE",'ENGAGEMENTS 2026'!AE1592,'ENGAGEMENTS 2026'!O1592),'ENGAGEMENTS 2026'!AE1592))))</f>
        <v/>
      </c>
      <c r="K1591" s="97" t="str">
        <f>IF(ISBLANK('ENGAGEMENTS 2026'!W1592),"",'ENGAGEMENTS 2026'!W1592)</f>
        <v/>
      </c>
      <c r="L1591" s="73" t="str">
        <f t="shared" ca="1" si="48"/>
        <v/>
      </c>
      <c r="M1591" t="str">
        <f t="shared" si="49"/>
        <v/>
      </c>
      <c r="N1591" t="str">
        <f>IF(ISBLANK('ENGAGEMENTS 2026'!C1592),"",'ENGAGEMENTS 2026'!L1592)</f>
        <v/>
      </c>
      <c r="O1591" t="str">
        <f>IF(ISBLANK('ENGAGEMENTS 2026'!C1592),"",'ENGAGEMENTS 2026'!M1592)</f>
        <v/>
      </c>
      <c r="P1591" t="str">
        <f>IF(ISBLANK('ENGAGEMENTS 2026'!C1592),"",'ENGAGEMENTS 2026'!K1592)</f>
        <v/>
      </c>
      <c r="Q1591" t="str">
        <f>IF($A1591="","",IF(OR($E1591="INFRUCTUEUX",$E1591="ANNULE"),$A1591&amp;"|"&amp;(COUNTIFS($A$2:$A1591,$A1591,$E$2:$E1591,"INFRUCTUEUX")+COUNTIFS($A$2:$A1591,$A1591,$E$2:$E1591,"ANNULE")),""))</f>
        <v/>
      </c>
    </row>
    <row r="1592" spans="1:17" x14ac:dyDescent="0.25">
      <c r="A1592" t="str">
        <f>IF(ISBLANK('ENGAGEMENTS 2026'!C1593),"",IF('ENGAGEMENTS 2026'!C1593="DTSI","DCT",'ENGAGEMENTS 2026'!C1593))</f>
        <v/>
      </c>
      <c r="B1592" t="str">
        <f>IF(ISBLANK('ENGAGEMENTS 2026'!C1593),"",'ENGAGEMENTS 2026'!D1593)</f>
        <v/>
      </c>
      <c r="C1592" t="str">
        <f>IF(ISBLANK('ENGAGEMENTS 2026'!C1593),"",'ENGAGEMENTS 2026'!E1593)</f>
        <v/>
      </c>
      <c r="D1592" t="str">
        <f>IF(ISBLANK('ENGAGEMENTS 2026'!C1593),"",'ENGAGEMENTS 2026'!G1593)</f>
        <v/>
      </c>
      <c r="E1592" t="str">
        <f>IF(ISBLANK('ENGAGEMENTS 2026'!C1593),"",'ENGAGEMENTS 2026'!I1593)</f>
        <v/>
      </c>
      <c r="F1592" t="str">
        <f>IF(ISBLANK('ENGAGEMENTS 2026'!C1593),"",'ENGAGEMENTS 2026'!J1593)</f>
        <v/>
      </c>
      <c r="G1592" t="str">
        <f>IF(ISBLANK('ENGAGEMENTS 2026'!C1593),"",'ENGAGEMENTS 2026'!M1593)</f>
        <v/>
      </c>
      <c r="H1592" t="str">
        <f>IF(ISBLANK('ENGAGEMENTS 2026'!C1593),"",'ENGAGEMENTS 2026'!AF1593)</f>
        <v/>
      </c>
      <c r="I1592" t="str">
        <f>IF(ISBLANK('ENGAGEMENTS 2026'!C1593),"",'ENGAGEMENTS 2026'!H1593)</f>
        <v/>
      </c>
      <c r="J1592" s="72" t="str">
        <f>IF(ISBLANK('ENGAGEMENTS 2026'!C1593),"",IF(AND(OR($E1592="INFRUCTUEUX",$E1592="ANNULE"),$C1592="AOO-M"),'ENGAGEMENTS 2026'!P1593,IF($H1592="EN COURS DE PREENGAGEMENT",'ENGAGEMENTS 2026'!O1593,IF($H1592="PREENGAGE",IF($E1592="ATTRIBUE",'ENGAGEMENTS 2026'!AE1593,'ENGAGEMENTS 2026'!O1593),'ENGAGEMENTS 2026'!AE1593))))</f>
        <v/>
      </c>
      <c r="K1592" s="97" t="str">
        <f>IF(ISBLANK('ENGAGEMENTS 2026'!W1593),"",'ENGAGEMENTS 2026'!W1593)</f>
        <v/>
      </c>
      <c r="L1592" s="73" t="str">
        <f t="shared" ca="1" si="48"/>
        <v/>
      </c>
      <c r="M1592" t="str">
        <f t="shared" si="49"/>
        <v/>
      </c>
      <c r="N1592" t="str">
        <f>IF(ISBLANK('ENGAGEMENTS 2026'!C1593),"",'ENGAGEMENTS 2026'!L1593)</f>
        <v/>
      </c>
      <c r="O1592" t="str">
        <f>IF(ISBLANK('ENGAGEMENTS 2026'!C1593),"",'ENGAGEMENTS 2026'!M1593)</f>
        <v/>
      </c>
      <c r="P1592" t="str">
        <f>IF(ISBLANK('ENGAGEMENTS 2026'!C1593),"",'ENGAGEMENTS 2026'!K1593)</f>
        <v/>
      </c>
      <c r="Q1592" t="str">
        <f>IF($A1592="","",IF(OR($E1592="INFRUCTUEUX",$E1592="ANNULE"),$A1592&amp;"|"&amp;(COUNTIFS($A$2:$A1592,$A1592,$E$2:$E1592,"INFRUCTUEUX")+COUNTIFS($A$2:$A1592,$A1592,$E$2:$E1592,"ANNULE")),""))</f>
        <v/>
      </c>
    </row>
    <row r="1593" spans="1:17" x14ac:dyDescent="0.25">
      <c r="A1593" t="str">
        <f>IF(ISBLANK('ENGAGEMENTS 2026'!C1594),"",IF('ENGAGEMENTS 2026'!C1594="DTSI","DCT",'ENGAGEMENTS 2026'!C1594))</f>
        <v/>
      </c>
      <c r="B1593" t="str">
        <f>IF(ISBLANK('ENGAGEMENTS 2026'!C1594),"",'ENGAGEMENTS 2026'!D1594)</f>
        <v/>
      </c>
      <c r="C1593" t="str">
        <f>IF(ISBLANK('ENGAGEMENTS 2026'!C1594),"",'ENGAGEMENTS 2026'!E1594)</f>
        <v/>
      </c>
      <c r="D1593" t="str">
        <f>IF(ISBLANK('ENGAGEMENTS 2026'!C1594),"",'ENGAGEMENTS 2026'!G1594)</f>
        <v/>
      </c>
      <c r="E1593" t="str">
        <f>IF(ISBLANK('ENGAGEMENTS 2026'!C1594),"",'ENGAGEMENTS 2026'!I1594)</f>
        <v/>
      </c>
      <c r="F1593" t="str">
        <f>IF(ISBLANK('ENGAGEMENTS 2026'!C1594),"",'ENGAGEMENTS 2026'!J1594)</f>
        <v/>
      </c>
      <c r="G1593" t="str">
        <f>IF(ISBLANK('ENGAGEMENTS 2026'!C1594),"",'ENGAGEMENTS 2026'!M1594)</f>
        <v/>
      </c>
      <c r="H1593" t="str">
        <f>IF(ISBLANK('ENGAGEMENTS 2026'!C1594),"",'ENGAGEMENTS 2026'!AF1594)</f>
        <v/>
      </c>
      <c r="I1593" t="str">
        <f>IF(ISBLANK('ENGAGEMENTS 2026'!C1594),"",'ENGAGEMENTS 2026'!H1594)</f>
        <v/>
      </c>
      <c r="J1593" s="72" t="str">
        <f>IF(ISBLANK('ENGAGEMENTS 2026'!C1594),"",IF(AND(OR($E1593="INFRUCTUEUX",$E1593="ANNULE"),$C1593="AOO-M"),'ENGAGEMENTS 2026'!P1594,IF($H1593="EN COURS DE PREENGAGEMENT",'ENGAGEMENTS 2026'!O1594,IF($H1593="PREENGAGE",IF($E1593="ATTRIBUE",'ENGAGEMENTS 2026'!AE1594,'ENGAGEMENTS 2026'!O1594),'ENGAGEMENTS 2026'!AE1594))))</f>
        <v/>
      </c>
      <c r="K1593" s="97" t="str">
        <f>IF(ISBLANK('ENGAGEMENTS 2026'!W1594),"",'ENGAGEMENTS 2026'!W1594)</f>
        <v/>
      </c>
      <c r="L1593" s="73" t="str">
        <f t="shared" ca="1" si="48"/>
        <v/>
      </c>
      <c r="M1593" t="str">
        <f t="shared" si="49"/>
        <v/>
      </c>
      <c r="N1593" t="str">
        <f>IF(ISBLANK('ENGAGEMENTS 2026'!C1594),"",'ENGAGEMENTS 2026'!L1594)</f>
        <v/>
      </c>
      <c r="O1593" t="str">
        <f>IF(ISBLANK('ENGAGEMENTS 2026'!C1594),"",'ENGAGEMENTS 2026'!M1594)</f>
        <v/>
      </c>
      <c r="P1593" t="str">
        <f>IF(ISBLANK('ENGAGEMENTS 2026'!C1594),"",'ENGAGEMENTS 2026'!K1594)</f>
        <v/>
      </c>
      <c r="Q1593" t="str">
        <f>IF($A1593="","",IF(OR($E1593="INFRUCTUEUX",$E1593="ANNULE"),$A1593&amp;"|"&amp;(COUNTIFS($A$2:$A1593,$A1593,$E$2:$E1593,"INFRUCTUEUX")+COUNTIFS($A$2:$A1593,$A1593,$E$2:$E1593,"ANNULE")),""))</f>
        <v/>
      </c>
    </row>
    <row r="1594" spans="1:17" x14ac:dyDescent="0.25">
      <c r="A1594" t="str">
        <f>IF(ISBLANK('ENGAGEMENTS 2026'!C1595),"",IF('ENGAGEMENTS 2026'!C1595="DTSI","DCT",'ENGAGEMENTS 2026'!C1595))</f>
        <v/>
      </c>
      <c r="B1594" t="str">
        <f>IF(ISBLANK('ENGAGEMENTS 2026'!C1595),"",'ENGAGEMENTS 2026'!D1595)</f>
        <v/>
      </c>
      <c r="C1594" t="str">
        <f>IF(ISBLANK('ENGAGEMENTS 2026'!C1595),"",'ENGAGEMENTS 2026'!E1595)</f>
        <v/>
      </c>
      <c r="D1594" t="str">
        <f>IF(ISBLANK('ENGAGEMENTS 2026'!C1595),"",'ENGAGEMENTS 2026'!G1595)</f>
        <v/>
      </c>
      <c r="E1594" t="str">
        <f>IF(ISBLANK('ENGAGEMENTS 2026'!C1595),"",'ENGAGEMENTS 2026'!I1595)</f>
        <v/>
      </c>
      <c r="F1594" t="str">
        <f>IF(ISBLANK('ENGAGEMENTS 2026'!C1595),"",'ENGAGEMENTS 2026'!J1595)</f>
        <v/>
      </c>
      <c r="G1594" t="str">
        <f>IF(ISBLANK('ENGAGEMENTS 2026'!C1595),"",'ENGAGEMENTS 2026'!M1595)</f>
        <v/>
      </c>
      <c r="H1594" t="str">
        <f>IF(ISBLANK('ENGAGEMENTS 2026'!C1595),"",'ENGAGEMENTS 2026'!AF1595)</f>
        <v/>
      </c>
      <c r="I1594" t="str">
        <f>IF(ISBLANK('ENGAGEMENTS 2026'!C1595),"",'ENGAGEMENTS 2026'!H1595)</f>
        <v/>
      </c>
      <c r="J1594" s="72" t="str">
        <f>IF(ISBLANK('ENGAGEMENTS 2026'!C1595),"",IF(AND(OR($E1594="INFRUCTUEUX",$E1594="ANNULE"),$C1594="AOO-M"),'ENGAGEMENTS 2026'!P1595,IF($H1594="EN COURS DE PREENGAGEMENT",'ENGAGEMENTS 2026'!O1595,IF($H1594="PREENGAGE",IF($E1594="ATTRIBUE",'ENGAGEMENTS 2026'!AE1595,'ENGAGEMENTS 2026'!O1595),'ENGAGEMENTS 2026'!AE1595))))</f>
        <v/>
      </c>
      <c r="K1594" s="97" t="str">
        <f>IF(ISBLANK('ENGAGEMENTS 2026'!W1595),"",'ENGAGEMENTS 2026'!W1595)</f>
        <v/>
      </c>
      <c r="L1594" s="73" t="str">
        <f t="shared" ca="1" si="48"/>
        <v/>
      </c>
      <c r="M1594" t="str">
        <f t="shared" si="49"/>
        <v/>
      </c>
      <c r="N1594" t="str">
        <f>IF(ISBLANK('ENGAGEMENTS 2026'!C1595),"",'ENGAGEMENTS 2026'!L1595)</f>
        <v/>
      </c>
      <c r="O1594" t="str">
        <f>IF(ISBLANK('ENGAGEMENTS 2026'!C1595),"",'ENGAGEMENTS 2026'!M1595)</f>
        <v/>
      </c>
      <c r="P1594" t="str">
        <f>IF(ISBLANK('ENGAGEMENTS 2026'!C1595),"",'ENGAGEMENTS 2026'!K1595)</f>
        <v/>
      </c>
      <c r="Q1594" t="str">
        <f>IF($A1594="","",IF(OR($E1594="INFRUCTUEUX",$E1594="ANNULE"),$A1594&amp;"|"&amp;(COUNTIFS($A$2:$A1594,$A1594,$E$2:$E1594,"INFRUCTUEUX")+COUNTIFS($A$2:$A1594,$A1594,$E$2:$E1594,"ANNULE")),""))</f>
        <v/>
      </c>
    </row>
    <row r="1595" spans="1:17" x14ac:dyDescent="0.25">
      <c r="A1595" t="str">
        <f>IF(ISBLANK('ENGAGEMENTS 2026'!C1596),"",IF('ENGAGEMENTS 2026'!C1596="DTSI","DCT",'ENGAGEMENTS 2026'!C1596))</f>
        <v/>
      </c>
      <c r="B1595" t="str">
        <f>IF(ISBLANK('ENGAGEMENTS 2026'!C1596),"",'ENGAGEMENTS 2026'!D1596)</f>
        <v/>
      </c>
      <c r="C1595" t="str">
        <f>IF(ISBLANK('ENGAGEMENTS 2026'!C1596),"",'ENGAGEMENTS 2026'!E1596)</f>
        <v/>
      </c>
      <c r="D1595" t="str">
        <f>IF(ISBLANK('ENGAGEMENTS 2026'!C1596),"",'ENGAGEMENTS 2026'!G1596)</f>
        <v/>
      </c>
      <c r="E1595" t="str">
        <f>IF(ISBLANK('ENGAGEMENTS 2026'!C1596),"",'ENGAGEMENTS 2026'!I1596)</f>
        <v/>
      </c>
      <c r="F1595" t="str">
        <f>IF(ISBLANK('ENGAGEMENTS 2026'!C1596),"",'ENGAGEMENTS 2026'!J1596)</f>
        <v/>
      </c>
      <c r="G1595" t="str">
        <f>IF(ISBLANK('ENGAGEMENTS 2026'!C1596),"",'ENGAGEMENTS 2026'!M1596)</f>
        <v/>
      </c>
      <c r="H1595" t="str">
        <f>IF(ISBLANK('ENGAGEMENTS 2026'!C1596),"",'ENGAGEMENTS 2026'!AF1596)</f>
        <v/>
      </c>
      <c r="I1595" t="str">
        <f>IF(ISBLANK('ENGAGEMENTS 2026'!C1596),"",'ENGAGEMENTS 2026'!H1596)</f>
        <v/>
      </c>
      <c r="J1595" s="72" t="str">
        <f>IF(ISBLANK('ENGAGEMENTS 2026'!C1596),"",IF(AND(OR($E1595="INFRUCTUEUX",$E1595="ANNULE"),$C1595="AOO-M"),'ENGAGEMENTS 2026'!P1596,IF($H1595="EN COURS DE PREENGAGEMENT",'ENGAGEMENTS 2026'!O1596,IF($H1595="PREENGAGE",IF($E1595="ATTRIBUE",'ENGAGEMENTS 2026'!AE1596,'ENGAGEMENTS 2026'!O1596),'ENGAGEMENTS 2026'!AE1596))))</f>
        <v/>
      </c>
      <c r="K1595" s="97" t="str">
        <f>IF(ISBLANK('ENGAGEMENTS 2026'!W1596),"",'ENGAGEMENTS 2026'!W1596)</f>
        <v/>
      </c>
      <c r="L1595" s="73" t="str">
        <f t="shared" ca="1" si="48"/>
        <v/>
      </c>
      <c r="M1595" t="str">
        <f t="shared" si="49"/>
        <v/>
      </c>
      <c r="N1595" t="str">
        <f>IF(ISBLANK('ENGAGEMENTS 2026'!C1596),"",'ENGAGEMENTS 2026'!L1596)</f>
        <v/>
      </c>
      <c r="O1595" t="str">
        <f>IF(ISBLANK('ENGAGEMENTS 2026'!C1596),"",'ENGAGEMENTS 2026'!M1596)</f>
        <v/>
      </c>
      <c r="P1595" t="str">
        <f>IF(ISBLANK('ENGAGEMENTS 2026'!C1596),"",'ENGAGEMENTS 2026'!K1596)</f>
        <v/>
      </c>
      <c r="Q1595" t="str">
        <f>IF($A1595="","",IF(OR($E1595="INFRUCTUEUX",$E1595="ANNULE"),$A1595&amp;"|"&amp;(COUNTIFS($A$2:$A1595,$A1595,$E$2:$E1595,"INFRUCTUEUX")+COUNTIFS($A$2:$A1595,$A1595,$E$2:$E1595,"ANNULE")),""))</f>
        <v/>
      </c>
    </row>
    <row r="1596" spans="1:17" x14ac:dyDescent="0.25">
      <c r="A1596" t="str">
        <f>IF(ISBLANK('ENGAGEMENTS 2026'!C1597),"",IF('ENGAGEMENTS 2026'!C1597="DTSI","DCT",'ENGAGEMENTS 2026'!C1597))</f>
        <v/>
      </c>
      <c r="B1596" t="str">
        <f>IF(ISBLANK('ENGAGEMENTS 2026'!C1597),"",'ENGAGEMENTS 2026'!D1597)</f>
        <v/>
      </c>
      <c r="C1596" t="str">
        <f>IF(ISBLANK('ENGAGEMENTS 2026'!C1597),"",'ENGAGEMENTS 2026'!E1597)</f>
        <v/>
      </c>
      <c r="D1596" t="str">
        <f>IF(ISBLANK('ENGAGEMENTS 2026'!C1597),"",'ENGAGEMENTS 2026'!G1597)</f>
        <v/>
      </c>
      <c r="E1596" t="str">
        <f>IF(ISBLANK('ENGAGEMENTS 2026'!C1597),"",'ENGAGEMENTS 2026'!I1597)</f>
        <v/>
      </c>
      <c r="F1596" t="str">
        <f>IF(ISBLANK('ENGAGEMENTS 2026'!C1597),"",'ENGAGEMENTS 2026'!J1597)</f>
        <v/>
      </c>
      <c r="G1596" t="str">
        <f>IF(ISBLANK('ENGAGEMENTS 2026'!C1597),"",'ENGAGEMENTS 2026'!M1597)</f>
        <v/>
      </c>
      <c r="H1596" t="str">
        <f>IF(ISBLANK('ENGAGEMENTS 2026'!C1597),"",'ENGAGEMENTS 2026'!AF1597)</f>
        <v/>
      </c>
      <c r="I1596" t="str">
        <f>IF(ISBLANK('ENGAGEMENTS 2026'!C1597),"",'ENGAGEMENTS 2026'!H1597)</f>
        <v/>
      </c>
      <c r="J1596" s="72" t="str">
        <f>IF(ISBLANK('ENGAGEMENTS 2026'!C1597),"",IF(AND(OR($E1596="INFRUCTUEUX",$E1596="ANNULE"),$C1596="AOO-M"),'ENGAGEMENTS 2026'!P1597,IF($H1596="EN COURS DE PREENGAGEMENT",'ENGAGEMENTS 2026'!O1597,IF($H1596="PREENGAGE",IF($E1596="ATTRIBUE",'ENGAGEMENTS 2026'!AE1597,'ENGAGEMENTS 2026'!O1597),'ENGAGEMENTS 2026'!AE1597))))</f>
        <v/>
      </c>
      <c r="K1596" s="97" t="str">
        <f>IF(ISBLANK('ENGAGEMENTS 2026'!W1597),"",'ENGAGEMENTS 2026'!W1597)</f>
        <v/>
      </c>
      <c r="L1596" s="73" t="str">
        <f t="shared" ca="1" si="48"/>
        <v/>
      </c>
      <c r="M1596" t="str">
        <f t="shared" si="49"/>
        <v/>
      </c>
      <c r="N1596" t="str">
        <f>IF(ISBLANK('ENGAGEMENTS 2026'!C1597),"",'ENGAGEMENTS 2026'!L1597)</f>
        <v/>
      </c>
      <c r="O1596" t="str">
        <f>IF(ISBLANK('ENGAGEMENTS 2026'!C1597),"",'ENGAGEMENTS 2026'!M1597)</f>
        <v/>
      </c>
      <c r="P1596" t="str">
        <f>IF(ISBLANK('ENGAGEMENTS 2026'!C1597),"",'ENGAGEMENTS 2026'!K1597)</f>
        <v/>
      </c>
      <c r="Q1596" t="str">
        <f>IF($A1596="","",IF(OR($E1596="INFRUCTUEUX",$E1596="ANNULE"),$A1596&amp;"|"&amp;(COUNTIFS($A$2:$A1596,$A1596,$E$2:$E1596,"INFRUCTUEUX")+COUNTIFS($A$2:$A1596,$A1596,$E$2:$E1596,"ANNULE")),""))</f>
        <v/>
      </c>
    </row>
    <row r="1597" spans="1:17" x14ac:dyDescent="0.25">
      <c r="A1597" t="str">
        <f>IF(ISBLANK('ENGAGEMENTS 2026'!C1598),"",IF('ENGAGEMENTS 2026'!C1598="DTSI","DCT",'ENGAGEMENTS 2026'!C1598))</f>
        <v/>
      </c>
      <c r="B1597" t="str">
        <f>IF(ISBLANK('ENGAGEMENTS 2026'!C1598),"",'ENGAGEMENTS 2026'!D1598)</f>
        <v/>
      </c>
      <c r="C1597" t="str">
        <f>IF(ISBLANK('ENGAGEMENTS 2026'!C1598),"",'ENGAGEMENTS 2026'!E1598)</f>
        <v/>
      </c>
      <c r="D1597" t="str">
        <f>IF(ISBLANK('ENGAGEMENTS 2026'!C1598),"",'ENGAGEMENTS 2026'!G1598)</f>
        <v/>
      </c>
      <c r="E1597" t="str">
        <f>IF(ISBLANK('ENGAGEMENTS 2026'!C1598),"",'ENGAGEMENTS 2026'!I1598)</f>
        <v/>
      </c>
      <c r="F1597" t="str">
        <f>IF(ISBLANK('ENGAGEMENTS 2026'!C1598),"",'ENGAGEMENTS 2026'!J1598)</f>
        <v/>
      </c>
      <c r="G1597" t="str">
        <f>IF(ISBLANK('ENGAGEMENTS 2026'!C1598),"",'ENGAGEMENTS 2026'!M1598)</f>
        <v/>
      </c>
      <c r="H1597" t="str">
        <f>IF(ISBLANK('ENGAGEMENTS 2026'!C1598),"",'ENGAGEMENTS 2026'!AF1598)</f>
        <v/>
      </c>
      <c r="I1597" t="str">
        <f>IF(ISBLANK('ENGAGEMENTS 2026'!C1598),"",'ENGAGEMENTS 2026'!H1598)</f>
        <v/>
      </c>
      <c r="J1597" s="72" t="str">
        <f>IF(ISBLANK('ENGAGEMENTS 2026'!C1598),"",IF(AND(OR($E1597="INFRUCTUEUX",$E1597="ANNULE"),$C1597="AOO-M"),'ENGAGEMENTS 2026'!P1598,IF($H1597="EN COURS DE PREENGAGEMENT",'ENGAGEMENTS 2026'!O1598,IF($H1597="PREENGAGE",IF($E1597="ATTRIBUE",'ENGAGEMENTS 2026'!AE1598,'ENGAGEMENTS 2026'!O1598),'ENGAGEMENTS 2026'!AE1598))))</f>
        <v/>
      </c>
      <c r="K1597" s="97" t="str">
        <f>IF(ISBLANK('ENGAGEMENTS 2026'!W1598),"",'ENGAGEMENTS 2026'!W1598)</f>
        <v/>
      </c>
      <c r="L1597" s="73" t="str">
        <f t="shared" ca="1" si="48"/>
        <v/>
      </c>
      <c r="M1597" t="str">
        <f t="shared" si="49"/>
        <v/>
      </c>
      <c r="N1597" t="str">
        <f>IF(ISBLANK('ENGAGEMENTS 2026'!C1598),"",'ENGAGEMENTS 2026'!L1598)</f>
        <v/>
      </c>
      <c r="O1597" t="str">
        <f>IF(ISBLANK('ENGAGEMENTS 2026'!C1598),"",'ENGAGEMENTS 2026'!M1598)</f>
        <v/>
      </c>
      <c r="P1597" t="str">
        <f>IF(ISBLANK('ENGAGEMENTS 2026'!C1598),"",'ENGAGEMENTS 2026'!K1598)</f>
        <v/>
      </c>
      <c r="Q1597" t="str">
        <f>IF($A1597="","",IF(OR($E1597="INFRUCTUEUX",$E1597="ANNULE"),$A1597&amp;"|"&amp;(COUNTIFS($A$2:$A1597,$A1597,$E$2:$E1597,"INFRUCTUEUX")+COUNTIFS($A$2:$A1597,$A1597,$E$2:$E1597,"ANNULE")),""))</f>
        <v/>
      </c>
    </row>
    <row r="1598" spans="1:17" x14ac:dyDescent="0.25">
      <c r="A1598" t="str">
        <f>IF(ISBLANK('ENGAGEMENTS 2026'!C1599),"",IF('ENGAGEMENTS 2026'!C1599="DTSI","DCT",'ENGAGEMENTS 2026'!C1599))</f>
        <v/>
      </c>
      <c r="B1598" t="str">
        <f>IF(ISBLANK('ENGAGEMENTS 2026'!C1599),"",'ENGAGEMENTS 2026'!D1599)</f>
        <v/>
      </c>
      <c r="C1598" t="str">
        <f>IF(ISBLANK('ENGAGEMENTS 2026'!C1599),"",'ENGAGEMENTS 2026'!E1599)</f>
        <v/>
      </c>
      <c r="D1598" t="str">
        <f>IF(ISBLANK('ENGAGEMENTS 2026'!C1599),"",'ENGAGEMENTS 2026'!G1599)</f>
        <v/>
      </c>
      <c r="E1598" t="str">
        <f>IF(ISBLANK('ENGAGEMENTS 2026'!C1599),"",'ENGAGEMENTS 2026'!I1599)</f>
        <v/>
      </c>
      <c r="F1598" t="str">
        <f>IF(ISBLANK('ENGAGEMENTS 2026'!C1599),"",'ENGAGEMENTS 2026'!J1599)</f>
        <v/>
      </c>
      <c r="G1598" t="str">
        <f>IF(ISBLANK('ENGAGEMENTS 2026'!C1599),"",'ENGAGEMENTS 2026'!M1599)</f>
        <v/>
      </c>
      <c r="H1598" t="str">
        <f>IF(ISBLANK('ENGAGEMENTS 2026'!C1599),"",'ENGAGEMENTS 2026'!AF1599)</f>
        <v/>
      </c>
      <c r="I1598" t="str">
        <f>IF(ISBLANK('ENGAGEMENTS 2026'!C1599),"",'ENGAGEMENTS 2026'!H1599)</f>
        <v/>
      </c>
      <c r="J1598" s="72" t="str">
        <f>IF(ISBLANK('ENGAGEMENTS 2026'!C1599),"",IF(AND(OR($E1598="INFRUCTUEUX",$E1598="ANNULE"),$C1598="AOO-M"),'ENGAGEMENTS 2026'!P1599,IF($H1598="EN COURS DE PREENGAGEMENT",'ENGAGEMENTS 2026'!O1599,IF($H1598="PREENGAGE",IF($E1598="ATTRIBUE",'ENGAGEMENTS 2026'!AE1599,'ENGAGEMENTS 2026'!O1599),'ENGAGEMENTS 2026'!AE1599))))</f>
        <v/>
      </c>
      <c r="K1598" s="97" t="str">
        <f>IF(ISBLANK('ENGAGEMENTS 2026'!W1599),"",'ENGAGEMENTS 2026'!W1599)</f>
        <v/>
      </c>
      <c r="L1598" s="73" t="str">
        <f t="shared" ca="1" si="48"/>
        <v/>
      </c>
      <c r="M1598" t="str">
        <f t="shared" si="49"/>
        <v/>
      </c>
      <c r="N1598" t="str">
        <f>IF(ISBLANK('ENGAGEMENTS 2026'!C1599),"",'ENGAGEMENTS 2026'!L1599)</f>
        <v/>
      </c>
      <c r="O1598" t="str">
        <f>IF(ISBLANK('ENGAGEMENTS 2026'!C1599),"",'ENGAGEMENTS 2026'!M1599)</f>
        <v/>
      </c>
      <c r="P1598" t="str">
        <f>IF(ISBLANK('ENGAGEMENTS 2026'!C1599),"",'ENGAGEMENTS 2026'!K1599)</f>
        <v/>
      </c>
      <c r="Q1598" t="str">
        <f>IF($A1598="","",IF(OR($E1598="INFRUCTUEUX",$E1598="ANNULE"),$A1598&amp;"|"&amp;(COUNTIFS($A$2:$A1598,$A1598,$E$2:$E1598,"INFRUCTUEUX")+COUNTIFS($A$2:$A1598,$A1598,$E$2:$E1598,"ANNULE")),""))</f>
        <v/>
      </c>
    </row>
    <row r="1599" spans="1:17" x14ac:dyDescent="0.25">
      <c r="A1599" t="str">
        <f>IF(ISBLANK('ENGAGEMENTS 2026'!C1600),"",IF('ENGAGEMENTS 2026'!C1600="DTSI","DCT",'ENGAGEMENTS 2026'!C1600))</f>
        <v/>
      </c>
      <c r="B1599" t="str">
        <f>IF(ISBLANK('ENGAGEMENTS 2026'!C1600),"",'ENGAGEMENTS 2026'!D1600)</f>
        <v/>
      </c>
      <c r="C1599" t="str">
        <f>IF(ISBLANK('ENGAGEMENTS 2026'!C1600),"",'ENGAGEMENTS 2026'!E1600)</f>
        <v/>
      </c>
      <c r="D1599" t="str">
        <f>IF(ISBLANK('ENGAGEMENTS 2026'!C1600),"",'ENGAGEMENTS 2026'!G1600)</f>
        <v/>
      </c>
      <c r="E1599" t="str">
        <f>IF(ISBLANK('ENGAGEMENTS 2026'!C1600),"",'ENGAGEMENTS 2026'!I1600)</f>
        <v/>
      </c>
      <c r="F1599" t="str">
        <f>IF(ISBLANK('ENGAGEMENTS 2026'!C1600),"",'ENGAGEMENTS 2026'!J1600)</f>
        <v/>
      </c>
      <c r="G1599" t="str">
        <f>IF(ISBLANK('ENGAGEMENTS 2026'!C1600),"",'ENGAGEMENTS 2026'!M1600)</f>
        <v/>
      </c>
      <c r="H1599" t="str">
        <f>IF(ISBLANK('ENGAGEMENTS 2026'!C1600),"",'ENGAGEMENTS 2026'!AF1600)</f>
        <v/>
      </c>
      <c r="I1599" t="str">
        <f>IF(ISBLANK('ENGAGEMENTS 2026'!C1600),"",'ENGAGEMENTS 2026'!H1600)</f>
        <v/>
      </c>
      <c r="J1599" s="72" t="str">
        <f>IF(ISBLANK('ENGAGEMENTS 2026'!C1600),"",IF(AND(OR($E1599="INFRUCTUEUX",$E1599="ANNULE"),$C1599="AOO-M"),'ENGAGEMENTS 2026'!P1600,IF($H1599="EN COURS DE PREENGAGEMENT",'ENGAGEMENTS 2026'!O1600,IF($H1599="PREENGAGE",IF($E1599="ATTRIBUE",'ENGAGEMENTS 2026'!AE1600,'ENGAGEMENTS 2026'!O1600),'ENGAGEMENTS 2026'!AE1600))))</f>
        <v/>
      </c>
      <c r="K1599" s="97" t="str">
        <f>IF(ISBLANK('ENGAGEMENTS 2026'!W1600),"",'ENGAGEMENTS 2026'!W1600)</f>
        <v/>
      </c>
      <c r="L1599" s="73" t="str">
        <f t="shared" ca="1" si="48"/>
        <v/>
      </c>
      <c r="M1599" t="str">
        <f t="shared" si="49"/>
        <v/>
      </c>
      <c r="N1599" t="str">
        <f>IF(ISBLANK('ENGAGEMENTS 2026'!C1600),"",'ENGAGEMENTS 2026'!L1600)</f>
        <v/>
      </c>
      <c r="O1599" t="str">
        <f>IF(ISBLANK('ENGAGEMENTS 2026'!C1600),"",'ENGAGEMENTS 2026'!M1600)</f>
        <v/>
      </c>
      <c r="P1599" t="str">
        <f>IF(ISBLANK('ENGAGEMENTS 2026'!C1600),"",'ENGAGEMENTS 2026'!K1600)</f>
        <v/>
      </c>
      <c r="Q1599" t="str">
        <f>IF($A1599="","",IF(OR($E1599="INFRUCTUEUX",$E1599="ANNULE"),$A1599&amp;"|"&amp;(COUNTIFS($A$2:$A1599,$A1599,$E$2:$E1599,"INFRUCTUEUX")+COUNTIFS($A$2:$A1599,$A1599,$E$2:$E1599,"ANNULE")),""))</f>
        <v/>
      </c>
    </row>
    <row r="1600" spans="1:17" x14ac:dyDescent="0.25">
      <c r="A1600" t="str">
        <f>IF(ISBLANK('ENGAGEMENTS 2026'!C1601),"",IF('ENGAGEMENTS 2026'!C1601="DTSI","DCT",'ENGAGEMENTS 2026'!C1601))</f>
        <v/>
      </c>
      <c r="B1600" t="str">
        <f>IF(ISBLANK('ENGAGEMENTS 2026'!C1601),"",'ENGAGEMENTS 2026'!D1601)</f>
        <v/>
      </c>
      <c r="C1600" t="str">
        <f>IF(ISBLANK('ENGAGEMENTS 2026'!C1601),"",'ENGAGEMENTS 2026'!E1601)</f>
        <v/>
      </c>
      <c r="D1600" t="str">
        <f>IF(ISBLANK('ENGAGEMENTS 2026'!C1601),"",'ENGAGEMENTS 2026'!G1601)</f>
        <v/>
      </c>
      <c r="E1600" t="str">
        <f>IF(ISBLANK('ENGAGEMENTS 2026'!C1601),"",'ENGAGEMENTS 2026'!I1601)</f>
        <v/>
      </c>
      <c r="F1600" t="str">
        <f>IF(ISBLANK('ENGAGEMENTS 2026'!C1601),"",'ENGAGEMENTS 2026'!J1601)</f>
        <v/>
      </c>
      <c r="G1600" t="str">
        <f>IF(ISBLANK('ENGAGEMENTS 2026'!C1601),"",'ENGAGEMENTS 2026'!M1601)</f>
        <v/>
      </c>
      <c r="H1600" t="str">
        <f>IF(ISBLANK('ENGAGEMENTS 2026'!C1601),"",'ENGAGEMENTS 2026'!AF1601)</f>
        <v/>
      </c>
      <c r="I1600" t="str">
        <f>IF(ISBLANK('ENGAGEMENTS 2026'!C1601),"",'ENGAGEMENTS 2026'!H1601)</f>
        <v/>
      </c>
      <c r="J1600" s="72" t="str">
        <f>IF(ISBLANK('ENGAGEMENTS 2026'!C1601),"",IF(AND(OR($E1600="INFRUCTUEUX",$E1600="ANNULE"),$C1600="AOO-M"),'ENGAGEMENTS 2026'!P1601,IF($H1600="EN COURS DE PREENGAGEMENT",'ENGAGEMENTS 2026'!O1601,IF($H1600="PREENGAGE",IF($E1600="ATTRIBUE",'ENGAGEMENTS 2026'!AE1601,'ENGAGEMENTS 2026'!O1601),'ENGAGEMENTS 2026'!AE1601))))</f>
        <v/>
      </c>
      <c r="K1600" s="97" t="str">
        <f>IF(ISBLANK('ENGAGEMENTS 2026'!W1601),"",'ENGAGEMENTS 2026'!W1601)</f>
        <v/>
      </c>
      <c r="L1600" s="73" t="str">
        <f t="shared" ca="1" si="48"/>
        <v/>
      </c>
      <c r="M1600" t="str">
        <f t="shared" si="49"/>
        <v/>
      </c>
      <c r="N1600" t="str">
        <f>IF(ISBLANK('ENGAGEMENTS 2026'!C1601),"",'ENGAGEMENTS 2026'!L1601)</f>
        <v/>
      </c>
      <c r="O1600" t="str">
        <f>IF(ISBLANK('ENGAGEMENTS 2026'!C1601),"",'ENGAGEMENTS 2026'!M1601)</f>
        <v/>
      </c>
      <c r="P1600" t="str">
        <f>IF(ISBLANK('ENGAGEMENTS 2026'!C1601),"",'ENGAGEMENTS 2026'!K1601)</f>
        <v/>
      </c>
      <c r="Q1600" t="str">
        <f>IF($A1600="","",IF(OR($E1600="INFRUCTUEUX",$E1600="ANNULE"),$A1600&amp;"|"&amp;(COUNTIFS($A$2:$A1600,$A1600,$E$2:$E1600,"INFRUCTUEUX")+COUNTIFS($A$2:$A1600,$A1600,$E$2:$E1600,"ANNULE")),""))</f>
        <v/>
      </c>
    </row>
    <row r="1601" spans="1:17" x14ac:dyDescent="0.25">
      <c r="A1601" t="str">
        <f>IF(ISBLANK('ENGAGEMENTS 2026'!C1602),"",IF('ENGAGEMENTS 2026'!C1602="DTSI","DCT",'ENGAGEMENTS 2026'!C1602))</f>
        <v/>
      </c>
      <c r="B1601" t="str">
        <f>IF(ISBLANK('ENGAGEMENTS 2026'!C1602),"",'ENGAGEMENTS 2026'!D1602)</f>
        <v/>
      </c>
      <c r="C1601" t="str">
        <f>IF(ISBLANK('ENGAGEMENTS 2026'!C1602),"",'ENGAGEMENTS 2026'!E1602)</f>
        <v/>
      </c>
      <c r="D1601" t="str">
        <f>IF(ISBLANK('ENGAGEMENTS 2026'!C1602),"",'ENGAGEMENTS 2026'!G1602)</f>
        <v/>
      </c>
      <c r="E1601" t="str">
        <f>IF(ISBLANK('ENGAGEMENTS 2026'!C1602),"",'ENGAGEMENTS 2026'!I1602)</f>
        <v/>
      </c>
      <c r="F1601" t="str">
        <f>IF(ISBLANK('ENGAGEMENTS 2026'!C1602),"",'ENGAGEMENTS 2026'!J1602)</f>
        <v/>
      </c>
      <c r="G1601" t="str">
        <f>IF(ISBLANK('ENGAGEMENTS 2026'!C1602),"",'ENGAGEMENTS 2026'!M1602)</f>
        <v/>
      </c>
      <c r="H1601" t="str">
        <f>IF(ISBLANK('ENGAGEMENTS 2026'!C1602),"",'ENGAGEMENTS 2026'!AF1602)</f>
        <v/>
      </c>
      <c r="I1601" t="str">
        <f>IF(ISBLANK('ENGAGEMENTS 2026'!C1602),"",'ENGAGEMENTS 2026'!H1602)</f>
        <v/>
      </c>
      <c r="J1601" s="72" t="str">
        <f>IF(ISBLANK('ENGAGEMENTS 2026'!C1602),"",IF(AND(OR($E1601="INFRUCTUEUX",$E1601="ANNULE"),$C1601="AOO-M"),'ENGAGEMENTS 2026'!P1602,IF($H1601="EN COURS DE PREENGAGEMENT",'ENGAGEMENTS 2026'!O1602,IF($H1601="PREENGAGE",IF($E1601="ATTRIBUE",'ENGAGEMENTS 2026'!AE1602,'ENGAGEMENTS 2026'!O1602),'ENGAGEMENTS 2026'!AE1602))))</f>
        <v/>
      </c>
      <c r="K1601" s="97" t="str">
        <f>IF(ISBLANK('ENGAGEMENTS 2026'!W1602),"",'ENGAGEMENTS 2026'!W1602)</f>
        <v/>
      </c>
      <c r="L1601" s="73" t="str">
        <f t="shared" ca="1" si="48"/>
        <v/>
      </c>
      <c r="M1601" t="str">
        <f t="shared" si="49"/>
        <v/>
      </c>
      <c r="N1601" t="str">
        <f>IF(ISBLANK('ENGAGEMENTS 2026'!C1602),"",'ENGAGEMENTS 2026'!L1602)</f>
        <v/>
      </c>
      <c r="O1601" t="str">
        <f>IF(ISBLANK('ENGAGEMENTS 2026'!C1602),"",'ENGAGEMENTS 2026'!M1602)</f>
        <v/>
      </c>
      <c r="P1601" t="str">
        <f>IF(ISBLANK('ENGAGEMENTS 2026'!C1602),"",'ENGAGEMENTS 2026'!K1602)</f>
        <v/>
      </c>
      <c r="Q1601" t="str">
        <f>IF($A1601="","",IF(OR($E1601="INFRUCTUEUX",$E1601="ANNULE"),$A1601&amp;"|"&amp;(COUNTIFS($A$2:$A1601,$A1601,$E$2:$E1601,"INFRUCTUEUX")+COUNTIFS($A$2:$A1601,$A1601,$E$2:$E1601,"ANNULE")),""))</f>
        <v/>
      </c>
    </row>
    <row r="1602" spans="1:17" x14ac:dyDescent="0.25">
      <c r="A1602" t="str">
        <f>IF(ISBLANK('ENGAGEMENTS 2026'!C1603),"",IF('ENGAGEMENTS 2026'!C1603="DTSI","DCT",'ENGAGEMENTS 2026'!C1603))</f>
        <v/>
      </c>
      <c r="B1602" t="str">
        <f>IF(ISBLANK('ENGAGEMENTS 2026'!C1603),"",'ENGAGEMENTS 2026'!D1603)</f>
        <v/>
      </c>
      <c r="C1602" t="str">
        <f>IF(ISBLANK('ENGAGEMENTS 2026'!C1603),"",'ENGAGEMENTS 2026'!E1603)</f>
        <v/>
      </c>
      <c r="D1602" t="str">
        <f>IF(ISBLANK('ENGAGEMENTS 2026'!C1603),"",'ENGAGEMENTS 2026'!G1603)</f>
        <v/>
      </c>
      <c r="E1602" t="str">
        <f>IF(ISBLANK('ENGAGEMENTS 2026'!C1603),"",'ENGAGEMENTS 2026'!I1603)</f>
        <v/>
      </c>
      <c r="F1602" t="str">
        <f>IF(ISBLANK('ENGAGEMENTS 2026'!C1603),"",'ENGAGEMENTS 2026'!J1603)</f>
        <v/>
      </c>
      <c r="G1602" t="str">
        <f>IF(ISBLANK('ENGAGEMENTS 2026'!C1603),"",'ENGAGEMENTS 2026'!M1603)</f>
        <v/>
      </c>
      <c r="H1602" t="str">
        <f>IF(ISBLANK('ENGAGEMENTS 2026'!C1603),"",'ENGAGEMENTS 2026'!AF1603)</f>
        <v/>
      </c>
      <c r="I1602" t="str">
        <f>IF(ISBLANK('ENGAGEMENTS 2026'!C1603),"",'ENGAGEMENTS 2026'!H1603)</f>
        <v/>
      </c>
      <c r="J1602" s="72" t="str">
        <f>IF(ISBLANK('ENGAGEMENTS 2026'!C1603),"",IF(AND(OR($E1602="INFRUCTUEUX",$E1602="ANNULE"),$C1602="AOO-M"),'ENGAGEMENTS 2026'!P1603,IF($H1602="EN COURS DE PREENGAGEMENT",'ENGAGEMENTS 2026'!O1603,IF($H1602="PREENGAGE",IF($E1602="ATTRIBUE",'ENGAGEMENTS 2026'!AE1603,'ENGAGEMENTS 2026'!O1603),'ENGAGEMENTS 2026'!AE1603))))</f>
        <v/>
      </c>
      <c r="K1602" s="97" t="str">
        <f>IF(ISBLANK('ENGAGEMENTS 2026'!W1603),"",'ENGAGEMENTS 2026'!W1603)</f>
        <v/>
      </c>
      <c r="L1602" s="73" t="str">
        <f t="shared" ref="L1602:L1665" ca="1" si="50">IF($K1602="","",TODAY()-$K1602)</f>
        <v/>
      </c>
      <c r="M1602" t="str">
        <f t="shared" ref="M1602:M1665" si="51">IF($A1602="","",IF($H1602="ENGAGE","Engagé",IF(AND($H1602="NON ENGAGE",OR($I1602="INFRUCTUEUX",$I1602="ANNULE")),"Clôturé sans suite","En cours")))</f>
        <v/>
      </c>
      <c r="N1602" t="str">
        <f>IF(ISBLANK('ENGAGEMENTS 2026'!C1603),"",'ENGAGEMENTS 2026'!L1603)</f>
        <v/>
      </c>
      <c r="O1602" t="str">
        <f>IF(ISBLANK('ENGAGEMENTS 2026'!C1603),"",'ENGAGEMENTS 2026'!M1603)</f>
        <v/>
      </c>
      <c r="P1602" t="str">
        <f>IF(ISBLANK('ENGAGEMENTS 2026'!C1603),"",'ENGAGEMENTS 2026'!K1603)</f>
        <v/>
      </c>
      <c r="Q1602" t="str">
        <f>IF($A1602="","",IF(OR($E1602="INFRUCTUEUX",$E1602="ANNULE"),$A1602&amp;"|"&amp;(COUNTIFS($A$2:$A1602,$A1602,$E$2:$E1602,"INFRUCTUEUX")+COUNTIFS($A$2:$A1602,$A1602,$E$2:$E1602,"ANNULE")),""))</f>
        <v/>
      </c>
    </row>
    <row r="1603" spans="1:17" x14ac:dyDescent="0.25">
      <c r="A1603" t="str">
        <f>IF(ISBLANK('ENGAGEMENTS 2026'!C1604),"",IF('ENGAGEMENTS 2026'!C1604="DTSI","DCT",'ENGAGEMENTS 2026'!C1604))</f>
        <v/>
      </c>
      <c r="B1603" t="str">
        <f>IF(ISBLANK('ENGAGEMENTS 2026'!C1604),"",'ENGAGEMENTS 2026'!D1604)</f>
        <v/>
      </c>
      <c r="C1603" t="str">
        <f>IF(ISBLANK('ENGAGEMENTS 2026'!C1604),"",'ENGAGEMENTS 2026'!E1604)</f>
        <v/>
      </c>
      <c r="D1603" t="str">
        <f>IF(ISBLANK('ENGAGEMENTS 2026'!C1604),"",'ENGAGEMENTS 2026'!G1604)</f>
        <v/>
      </c>
      <c r="E1603" t="str">
        <f>IF(ISBLANK('ENGAGEMENTS 2026'!C1604),"",'ENGAGEMENTS 2026'!I1604)</f>
        <v/>
      </c>
      <c r="F1603" t="str">
        <f>IF(ISBLANK('ENGAGEMENTS 2026'!C1604),"",'ENGAGEMENTS 2026'!J1604)</f>
        <v/>
      </c>
      <c r="G1603" t="str">
        <f>IF(ISBLANK('ENGAGEMENTS 2026'!C1604),"",'ENGAGEMENTS 2026'!M1604)</f>
        <v/>
      </c>
      <c r="H1603" t="str">
        <f>IF(ISBLANK('ENGAGEMENTS 2026'!C1604),"",'ENGAGEMENTS 2026'!AF1604)</f>
        <v/>
      </c>
      <c r="I1603" t="str">
        <f>IF(ISBLANK('ENGAGEMENTS 2026'!C1604),"",'ENGAGEMENTS 2026'!H1604)</f>
        <v/>
      </c>
      <c r="J1603" s="72" t="str">
        <f>IF(ISBLANK('ENGAGEMENTS 2026'!C1604),"",IF(AND(OR($E1603="INFRUCTUEUX",$E1603="ANNULE"),$C1603="AOO-M"),'ENGAGEMENTS 2026'!P1604,IF($H1603="EN COURS DE PREENGAGEMENT",'ENGAGEMENTS 2026'!O1604,IF($H1603="PREENGAGE",IF($E1603="ATTRIBUE",'ENGAGEMENTS 2026'!AE1604,'ENGAGEMENTS 2026'!O1604),'ENGAGEMENTS 2026'!AE1604))))</f>
        <v/>
      </c>
      <c r="K1603" s="97" t="str">
        <f>IF(ISBLANK('ENGAGEMENTS 2026'!W1604),"",'ENGAGEMENTS 2026'!W1604)</f>
        <v/>
      </c>
      <c r="L1603" s="73" t="str">
        <f t="shared" ca="1" si="50"/>
        <v/>
      </c>
      <c r="M1603" t="str">
        <f t="shared" si="51"/>
        <v/>
      </c>
      <c r="N1603" t="str">
        <f>IF(ISBLANK('ENGAGEMENTS 2026'!C1604),"",'ENGAGEMENTS 2026'!L1604)</f>
        <v/>
      </c>
      <c r="O1603" t="str">
        <f>IF(ISBLANK('ENGAGEMENTS 2026'!C1604),"",'ENGAGEMENTS 2026'!M1604)</f>
        <v/>
      </c>
      <c r="P1603" t="str">
        <f>IF(ISBLANK('ENGAGEMENTS 2026'!C1604),"",'ENGAGEMENTS 2026'!K1604)</f>
        <v/>
      </c>
      <c r="Q1603" t="str">
        <f>IF($A1603="","",IF(OR($E1603="INFRUCTUEUX",$E1603="ANNULE"),$A1603&amp;"|"&amp;(COUNTIFS($A$2:$A1603,$A1603,$E$2:$E1603,"INFRUCTUEUX")+COUNTIFS($A$2:$A1603,$A1603,$E$2:$E1603,"ANNULE")),""))</f>
        <v/>
      </c>
    </row>
    <row r="1604" spans="1:17" x14ac:dyDescent="0.25">
      <c r="A1604" t="str">
        <f>IF(ISBLANK('ENGAGEMENTS 2026'!C1605),"",IF('ENGAGEMENTS 2026'!C1605="DTSI","DCT",'ENGAGEMENTS 2026'!C1605))</f>
        <v/>
      </c>
      <c r="B1604" t="str">
        <f>IF(ISBLANK('ENGAGEMENTS 2026'!C1605),"",'ENGAGEMENTS 2026'!D1605)</f>
        <v/>
      </c>
      <c r="C1604" t="str">
        <f>IF(ISBLANK('ENGAGEMENTS 2026'!C1605),"",'ENGAGEMENTS 2026'!E1605)</f>
        <v/>
      </c>
      <c r="D1604" t="str">
        <f>IF(ISBLANK('ENGAGEMENTS 2026'!C1605),"",'ENGAGEMENTS 2026'!G1605)</f>
        <v/>
      </c>
      <c r="E1604" t="str">
        <f>IF(ISBLANK('ENGAGEMENTS 2026'!C1605),"",'ENGAGEMENTS 2026'!I1605)</f>
        <v/>
      </c>
      <c r="F1604" t="str">
        <f>IF(ISBLANK('ENGAGEMENTS 2026'!C1605),"",'ENGAGEMENTS 2026'!J1605)</f>
        <v/>
      </c>
      <c r="G1604" t="str">
        <f>IF(ISBLANK('ENGAGEMENTS 2026'!C1605),"",'ENGAGEMENTS 2026'!M1605)</f>
        <v/>
      </c>
      <c r="H1604" t="str">
        <f>IF(ISBLANK('ENGAGEMENTS 2026'!C1605),"",'ENGAGEMENTS 2026'!AF1605)</f>
        <v/>
      </c>
      <c r="I1604" t="str">
        <f>IF(ISBLANK('ENGAGEMENTS 2026'!C1605),"",'ENGAGEMENTS 2026'!H1605)</f>
        <v/>
      </c>
      <c r="J1604" s="72" t="str">
        <f>IF(ISBLANK('ENGAGEMENTS 2026'!C1605),"",IF(AND(OR($E1604="INFRUCTUEUX",$E1604="ANNULE"),$C1604="AOO-M"),'ENGAGEMENTS 2026'!P1605,IF($H1604="EN COURS DE PREENGAGEMENT",'ENGAGEMENTS 2026'!O1605,IF($H1604="PREENGAGE",IF($E1604="ATTRIBUE",'ENGAGEMENTS 2026'!AE1605,'ENGAGEMENTS 2026'!O1605),'ENGAGEMENTS 2026'!AE1605))))</f>
        <v/>
      </c>
      <c r="K1604" s="97" t="str">
        <f>IF(ISBLANK('ENGAGEMENTS 2026'!W1605),"",'ENGAGEMENTS 2026'!W1605)</f>
        <v/>
      </c>
      <c r="L1604" s="73" t="str">
        <f t="shared" ca="1" si="50"/>
        <v/>
      </c>
      <c r="M1604" t="str">
        <f t="shared" si="51"/>
        <v/>
      </c>
      <c r="N1604" t="str">
        <f>IF(ISBLANK('ENGAGEMENTS 2026'!C1605),"",'ENGAGEMENTS 2026'!L1605)</f>
        <v/>
      </c>
      <c r="O1604" t="str">
        <f>IF(ISBLANK('ENGAGEMENTS 2026'!C1605),"",'ENGAGEMENTS 2026'!M1605)</f>
        <v/>
      </c>
      <c r="P1604" t="str">
        <f>IF(ISBLANK('ENGAGEMENTS 2026'!C1605),"",'ENGAGEMENTS 2026'!K1605)</f>
        <v/>
      </c>
      <c r="Q1604" t="str">
        <f>IF($A1604="","",IF(OR($E1604="INFRUCTUEUX",$E1604="ANNULE"),$A1604&amp;"|"&amp;(COUNTIFS($A$2:$A1604,$A1604,$E$2:$E1604,"INFRUCTUEUX")+COUNTIFS($A$2:$A1604,$A1604,$E$2:$E1604,"ANNULE")),""))</f>
        <v/>
      </c>
    </row>
    <row r="1605" spans="1:17" x14ac:dyDescent="0.25">
      <c r="A1605" t="str">
        <f>IF(ISBLANK('ENGAGEMENTS 2026'!C1606),"",IF('ENGAGEMENTS 2026'!C1606="DTSI","DCT",'ENGAGEMENTS 2026'!C1606))</f>
        <v/>
      </c>
      <c r="B1605" t="str">
        <f>IF(ISBLANK('ENGAGEMENTS 2026'!C1606),"",'ENGAGEMENTS 2026'!D1606)</f>
        <v/>
      </c>
      <c r="C1605" t="str">
        <f>IF(ISBLANK('ENGAGEMENTS 2026'!C1606),"",'ENGAGEMENTS 2026'!E1606)</f>
        <v/>
      </c>
      <c r="D1605" t="str">
        <f>IF(ISBLANK('ENGAGEMENTS 2026'!C1606),"",'ENGAGEMENTS 2026'!G1606)</f>
        <v/>
      </c>
      <c r="E1605" t="str">
        <f>IF(ISBLANK('ENGAGEMENTS 2026'!C1606),"",'ENGAGEMENTS 2026'!I1606)</f>
        <v/>
      </c>
      <c r="F1605" t="str">
        <f>IF(ISBLANK('ENGAGEMENTS 2026'!C1606),"",'ENGAGEMENTS 2026'!J1606)</f>
        <v/>
      </c>
      <c r="G1605" t="str">
        <f>IF(ISBLANK('ENGAGEMENTS 2026'!C1606),"",'ENGAGEMENTS 2026'!M1606)</f>
        <v/>
      </c>
      <c r="H1605" t="str">
        <f>IF(ISBLANK('ENGAGEMENTS 2026'!C1606),"",'ENGAGEMENTS 2026'!AF1606)</f>
        <v/>
      </c>
      <c r="I1605" t="str">
        <f>IF(ISBLANK('ENGAGEMENTS 2026'!C1606),"",'ENGAGEMENTS 2026'!H1606)</f>
        <v/>
      </c>
      <c r="J1605" s="72" t="str">
        <f>IF(ISBLANK('ENGAGEMENTS 2026'!C1606),"",IF(AND(OR($E1605="INFRUCTUEUX",$E1605="ANNULE"),$C1605="AOO-M"),'ENGAGEMENTS 2026'!P1606,IF($H1605="EN COURS DE PREENGAGEMENT",'ENGAGEMENTS 2026'!O1606,IF($H1605="PREENGAGE",IF($E1605="ATTRIBUE",'ENGAGEMENTS 2026'!AE1606,'ENGAGEMENTS 2026'!O1606),'ENGAGEMENTS 2026'!AE1606))))</f>
        <v/>
      </c>
      <c r="K1605" s="97" t="str">
        <f>IF(ISBLANK('ENGAGEMENTS 2026'!W1606),"",'ENGAGEMENTS 2026'!W1606)</f>
        <v/>
      </c>
      <c r="L1605" s="73" t="str">
        <f t="shared" ca="1" si="50"/>
        <v/>
      </c>
      <c r="M1605" t="str">
        <f t="shared" si="51"/>
        <v/>
      </c>
      <c r="N1605" t="str">
        <f>IF(ISBLANK('ENGAGEMENTS 2026'!C1606),"",'ENGAGEMENTS 2026'!L1606)</f>
        <v/>
      </c>
      <c r="O1605" t="str">
        <f>IF(ISBLANK('ENGAGEMENTS 2026'!C1606),"",'ENGAGEMENTS 2026'!M1606)</f>
        <v/>
      </c>
      <c r="P1605" t="str">
        <f>IF(ISBLANK('ENGAGEMENTS 2026'!C1606),"",'ENGAGEMENTS 2026'!K1606)</f>
        <v/>
      </c>
      <c r="Q1605" t="str">
        <f>IF($A1605="","",IF(OR($E1605="INFRUCTUEUX",$E1605="ANNULE"),$A1605&amp;"|"&amp;(COUNTIFS($A$2:$A1605,$A1605,$E$2:$E1605,"INFRUCTUEUX")+COUNTIFS($A$2:$A1605,$A1605,$E$2:$E1605,"ANNULE")),""))</f>
        <v/>
      </c>
    </row>
    <row r="1606" spans="1:17" x14ac:dyDescent="0.25">
      <c r="A1606" t="str">
        <f>IF(ISBLANK('ENGAGEMENTS 2026'!C1607),"",IF('ENGAGEMENTS 2026'!C1607="DTSI","DCT",'ENGAGEMENTS 2026'!C1607))</f>
        <v/>
      </c>
      <c r="B1606" t="str">
        <f>IF(ISBLANK('ENGAGEMENTS 2026'!C1607),"",'ENGAGEMENTS 2026'!D1607)</f>
        <v/>
      </c>
      <c r="C1606" t="str">
        <f>IF(ISBLANK('ENGAGEMENTS 2026'!C1607),"",'ENGAGEMENTS 2026'!E1607)</f>
        <v/>
      </c>
      <c r="D1606" t="str">
        <f>IF(ISBLANK('ENGAGEMENTS 2026'!C1607),"",'ENGAGEMENTS 2026'!G1607)</f>
        <v/>
      </c>
      <c r="E1606" t="str">
        <f>IF(ISBLANK('ENGAGEMENTS 2026'!C1607),"",'ENGAGEMENTS 2026'!I1607)</f>
        <v/>
      </c>
      <c r="F1606" t="str">
        <f>IF(ISBLANK('ENGAGEMENTS 2026'!C1607),"",'ENGAGEMENTS 2026'!J1607)</f>
        <v/>
      </c>
      <c r="G1606" t="str">
        <f>IF(ISBLANK('ENGAGEMENTS 2026'!C1607),"",'ENGAGEMENTS 2026'!M1607)</f>
        <v/>
      </c>
      <c r="H1606" t="str">
        <f>IF(ISBLANK('ENGAGEMENTS 2026'!C1607),"",'ENGAGEMENTS 2026'!AF1607)</f>
        <v/>
      </c>
      <c r="I1606" t="str">
        <f>IF(ISBLANK('ENGAGEMENTS 2026'!C1607),"",'ENGAGEMENTS 2026'!H1607)</f>
        <v/>
      </c>
      <c r="J1606" s="72" t="str">
        <f>IF(ISBLANK('ENGAGEMENTS 2026'!C1607),"",IF(AND(OR($E1606="INFRUCTUEUX",$E1606="ANNULE"),$C1606="AOO-M"),'ENGAGEMENTS 2026'!P1607,IF($H1606="EN COURS DE PREENGAGEMENT",'ENGAGEMENTS 2026'!O1607,IF($H1606="PREENGAGE",IF($E1606="ATTRIBUE",'ENGAGEMENTS 2026'!AE1607,'ENGAGEMENTS 2026'!O1607),'ENGAGEMENTS 2026'!AE1607))))</f>
        <v/>
      </c>
      <c r="K1606" s="97" t="str">
        <f>IF(ISBLANK('ENGAGEMENTS 2026'!W1607),"",'ENGAGEMENTS 2026'!W1607)</f>
        <v/>
      </c>
      <c r="L1606" s="73" t="str">
        <f t="shared" ca="1" si="50"/>
        <v/>
      </c>
      <c r="M1606" t="str">
        <f t="shared" si="51"/>
        <v/>
      </c>
      <c r="N1606" t="str">
        <f>IF(ISBLANK('ENGAGEMENTS 2026'!C1607),"",'ENGAGEMENTS 2026'!L1607)</f>
        <v/>
      </c>
      <c r="O1606" t="str">
        <f>IF(ISBLANK('ENGAGEMENTS 2026'!C1607),"",'ENGAGEMENTS 2026'!M1607)</f>
        <v/>
      </c>
      <c r="P1606" t="str">
        <f>IF(ISBLANK('ENGAGEMENTS 2026'!C1607),"",'ENGAGEMENTS 2026'!K1607)</f>
        <v/>
      </c>
      <c r="Q1606" t="str">
        <f>IF($A1606="","",IF(OR($E1606="INFRUCTUEUX",$E1606="ANNULE"),$A1606&amp;"|"&amp;(COUNTIFS($A$2:$A1606,$A1606,$E$2:$E1606,"INFRUCTUEUX")+COUNTIFS($A$2:$A1606,$A1606,$E$2:$E1606,"ANNULE")),""))</f>
        <v/>
      </c>
    </row>
    <row r="1607" spans="1:17" x14ac:dyDescent="0.25">
      <c r="A1607" t="str">
        <f>IF(ISBLANK('ENGAGEMENTS 2026'!C1608),"",IF('ENGAGEMENTS 2026'!C1608="DTSI","DCT",'ENGAGEMENTS 2026'!C1608))</f>
        <v/>
      </c>
      <c r="B1607" t="str">
        <f>IF(ISBLANK('ENGAGEMENTS 2026'!C1608),"",'ENGAGEMENTS 2026'!D1608)</f>
        <v/>
      </c>
      <c r="C1607" t="str">
        <f>IF(ISBLANK('ENGAGEMENTS 2026'!C1608),"",'ENGAGEMENTS 2026'!E1608)</f>
        <v/>
      </c>
      <c r="D1607" t="str">
        <f>IF(ISBLANK('ENGAGEMENTS 2026'!C1608),"",'ENGAGEMENTS 2026'!G1608)</f>
        <v/>
      </c>
      <c r="E1607" t="str">
        <f>IF(ISBLANK('ENGAGEMENTS 2026'!C1608),"",'ENGAGEMENTS 2026'!I1608)</f>
        <v/>
      </c>
      <c r="F1607" t="str">
        <f>IF(ISBLANK('ENGAGEMENTS 2026'!C1608),"",'ENGAGEMENTS 2026'!J1608)</f>
        <v/>
      </c>
      <c r="G1607" t="str">
        <f>IF(ISBLANK('ENGAGEMENTS 2026'!C1608),"",'ENGAGEMENTS 2026'!M1608)</f>
        <v/>
      </c>
      <c r="H1607" t="str">
        <f>IF(ISBLANK('ENGAGEMENTS 2026'!C1608),"",'ENGAGEMENTS 2026'!AF1608)</f>
        <v/>
      </c>
      <c r="I1607" t="str">
        <f>IF(ISBLANK('ENGAGEMENTS 2026'!C1608),"",'ENGAGEMENTS 2026'!H1608)</f>
        <v/>
      </c>
      <c r="J1607" s="72" t="str">
        <f>IF(ISBLANK('ENGAGEMENTS 2026'!C1608),"",IF(AND(OR($E1607="INFRUCTUEUX",$E1607="ANNULE"),$C1607="AOO-M"),'ENGAGEMENTS 2026'!P1608,IF($H1607="EN COURS DE PREENGAGEMENT",'ENGAGEMENTS 2026'!O1608,IF($H1607="PREENGAGE",IF($E1607="ATTRIBUE",'ENGAGEMENTS 2026'!AE1608,'ENGAGEMENTS 2026'!O1608),'ENGAGEMENTS 2026'!AE1608))))</f>
        <v/>
      </c>
      <c r="K1607" s="97" t="str">
        <f>IF(ISBLANK('ENGAGEMENTS 2026'!W1608),"",'ENGAGEMENTS 2026'!W1608)</f>
        <v/>
      </c>
      <c r="L1607" s="73" t="str">
        <f t="shared" ca="1" si="50"/>
        <v/>
      </c>
      <c r="M1607" t="str">
        <f t="shared" si="51"/>
        <v/>
      </c>
      <c r="N1607" t="str">
        <f>IF(ISBLANK('ENGAGEMENTS 2026'!C1608),"",'ENGAGEMENTS 2026'!L1608)</f>
        <v/>
      </c>
      <c r="O1607" t="str">
        <f>IF(ISBLANK('ENGAGEMENTS 2026'!C1608),"",'ENGAGEMENTS 2026'!M1608)</f>
        <v/>
      </c>
      <c r="P1607" t="str">
        <f>IF(ISBLANK('ENGAGEMENTS 2026'!C1608),"",'ENGAGEMENTS 2026'!K1608)</f>
        <v/>
      </c>
      <c r="Q1607" t="str">
        <f>IF($A1607="","",IF(OR($E1607="INFRUCTUEUX",$E1607="ANNULE"),$A1607&amp;"|"&amp;(COUNTIFS($A$2:$A1607,$A1607,$E$2:$E1607,"INFRUCTUEUX")+COUNTIFS($A$2:$A1607,$A1607,$E$2:$E1607,"ANNULE")),""))</f>
        <v/>
      </c>
    </row>
    <row r="1608" spans="1:17" x14ac:dyDescent="0.25">
      <c r="A1608" t="str">
        <f>IF(ISBLANK('ENGAGEMENTS 2026'!C1609),"",IF('ENGAGEMENTS 2026'!C1609="DTSI","DCT",'ENGAGEMENTS 2026'!C1609))</f>
        <v/>
      </c>
      <c r="B1608" t="str">
        <f>IF(ISBLANK('ENGAGEMENTS 2026'!C1609),"",'ENGAGEMENTS 2026'!D1609)</f>
        <v/>
      </c>
      <c r="C1608" t="str">
        <f>IF(ISBLANK('ENGAGEMENTS 2026'!C1609),"",'ENGAGEMENTS 2026'!E1609)</f>
        <v/>
      </c>
      <c r="D1608" t="str">
        <f>IF(ISBLANK('ENGAGEMENTS 2026'!C1609),"",'ENGAGEMENTS 2026'!G1609)</f>
        <v/>
      </c>
      <c r="E1608" t="str">
        <f>IF(ISBLANK('ENGAGEMENTS 2026'!C1609),"",'ENGAGEMENTS 2026'!I1609)</f>
        <v/>
      </c>
      <c r="F1608" t="str">
        <f>IF(ISBLANK('ENGAGEMENTS 2026'!C1609),"",'ENGAGEMENTS 2026'!J1609)</f>
        <v/>
      </c>
      <c r="G1608" t="str">
        <f>IF(ISBLANK('ENGAGEMENTS 2026'!C1609),"",'ENGAGEMENTS 2026'!M1609)</f>
        <v/>
      </c>
      <c r="H1608" t="str">
        <f>IF(ISBLANK('ENGAGEMENTS 2026'!C1609),"",'ENGAGEMENTS 2026'!AF1609)</f>
        <v/>
      </c>
      <c r="I1608" t="str">
        <f>IF(ISBLANK('ENGAGEMENTS 2026'!C1609),"",'ENGAGEMENTS 2026'!H1609)</f>
        <v/>
      </c>
      <c r="J1608" s="72" t="str">
        <f>IF(ISBLANK('ENGAGEMENTS 2026'!C1609),"",IF(AND(OR($E1608="INFRUCTUEUX",$E1608="ANNULE"),$C1608="AOO-M"),'ENGAGEMENTS 2026'!P1609,IF($H1608="EN COURS DE PREENGAGEMENT",'ENGAGEMENTS 2026'!O1609,IF($H1608="PREENGAGE",IF($E1608="ATTRIBUE",'ENGAGEMENTS 2026'!AE1609,'ENGAGEMENTS 2026'!O1609),'ENGAGEMENTS 2026'!AE1609))))</f>
        <v/>
      </c>
      <c r="K1608" s="97" t="str">
        <f>IF(ISBLANK('ENGAGEMENTS 2026'!W1609),"",'ENGAGEMENTS 2026'!W1609)</f>
        <v/>
      </c>
      <c r="L1608" s="73" t="str">
        <f t="shared" ca="1" si="50"/>
        <v/>
      </c>
      <c r="M1608" t="str">
        <f t="shared" si="51"/>
        <v/>
      </c>
      <c r="N1608" t="str">
        <f>IF(ISBLANK('ENGAGEMENTS 2026'!C1609),"",'ENGAGEMENTS 2026'!L1609)</f>
        <v/>
      </c>
      <c r="O1608" t="str">
        <f>IF(ISBLANK('ENGAGEMENTS 2026'!C1609),"",'ENGAGEMENTS 2026'!M1609)</f>
        <v/>
      </c>
      <c r="P1608" t="str">
        <f>IF(ISBLANK('ENGAGEMENTS 2026'!C1609),"",'ENGAGEMENTS 2026'!K1609)</f>
        <v/>
      </c>
      <c r="Q1608" t="str">
        <f>IF($A1608="","",IF(OR($E1608="INFRUCTUEUX",$E1608="ANNULE"),$A1608&amp;"|"&amp;(COUNTIFS($A$2:$A1608,$A1608,$E$2:$E1608,"INFRUCTUEUX")+COUNTIFS($A$2:$A1608,$A1608,$E$2:$E1608,"ANNULE")),""))</f>
        <v/>
      </c>
    </row>
    <row r="1609" spans="1:17" x14ac:dyDescent="0.25">
      <c r="A1609" t="str">
        <f>IF(ISBLANK('ENGAGEMENTS 2026'!C1610),"",IF('ENGAGEMENTS 2026'!C1610="DTSI","DCT",'ENGAGEMENTS 2026'!C1610))</f>
        <v/>
      </c>
      <c r="B1609" t="str">
        <f>IF(ISBLANK('ENGAGEMENTS 2026'!C1610),"",'ENGAGEMENTS 2026'!D1610)</f>
        <v/>
      </c>
      <c r="C1609" t="str">
        <f>IF(ISBLANK('ENGAGEMENTS 2026'!C1610),"",'ENGAGEMENTS 2026'!E1610)</f>
        <v/>
      </c>
      <c r="D1609" t="str">
        <f>IF(ISBLANK('ENGAGEMENTS 2026'!C1610),"",'ENGAGEMENTS 2026'!G1610)</f>
        <v/>
      </c>
      <c r="E1609" t="str">
        <f>IF(ISBLANK('ENGAGEMENTS 2026'!C1610),"",'ENGAGEMENTS 2026'!I1610)</f>
        <v/>
      </c>
      <c r="F1609" t="str">
        <f>IF(ISBLANK('ENGAGEMENTS 2026'!C1610),"",'ENGAGEMENTS 2026'!J1610)</f>
        <v/>
      </c>
      <c r="G1609" t="str">
        <f>IF(ISBLANK('ENGAGEMENTS 2026'!C1610),"",'ENGAGEMENTS 2026'!M1610)</f>
        <v/>
      </c>
      <c r="H1609" t="str">
        <f>IF(ISBLANK('ENGAGEMENTS 2026'!C1610),"",'ENGAGEMENTS 2026'!AF1610)</f>
        <v/>
      </c>
      <c r="I1609" t="str">
        <f>IF(ISBLANK('ENGAGEMENTS 2026'!C1610),"",'ENGAGEMENTS 2026'!H1610)</f>
        <v/>
      </c>
      <c r="J1609" s="72" t="str">
        <f>IF(ISBLANK('ENGAGEMENTS 2026'!C1610),"",IF(AND(OR($E1609="INFRUCTUEUX",$E1609="ANNULE"),$C1609="AOO-M"),'ENGAGEMENTS 2026'!P1610,IF($H1609="EN COURS DE PREENGAGEMENT",'ENGAGEMENTS 2026'!O1610,IF($H1609="PREENGAGE",IF($E1609="ATTRIBUE",'ENGAGEMENTS 2026'!AE1610,'ENGAGEMENTS 2026'!O1610),'ENGAGEMENTS 2026'!AE1610))))</f>
        <v/>
      </c>
      <c r="K1609" s="97" t="str">
        <f>IF(ISBLANK('ENGAGEMENTS 2026'!W1610),"",'ENGAGEMENTS 2026'!W1610)</f>
        <v/>
      </c>
      <c r="L1609" s="73" t="str">
        <f t="shared" ca="1" si="50"/>
        <v/>
      </c>
      <c r="M1609" t="str">
        <f t="shared" si="51"/>
        <v/>
      </c>
      <c r="N1609" t="str">
        <f>IF(ISBLANK('ENGAGEMENTS 2026'!C1610),"",'ENGAGEMENTS 2026'!L1610)</f>
        <v/>
      </c>
      <c r="O1609" t="str">
        <f>IF(ISBLANK('ENGAGEMENTS 2026'!C1610),"",'ENGAGEMENTS 2026'!M1610)</f>
        <v/>
      </c>
      <c r="P1609" t="str">
        <f>IF(ISBLANK('ENGAGEMENTS 2026'!C1610),"",'ENGAGEMENTS 2026'!K1610)</f>
        <v/>
      </c>
      <c r="Q1609" t="str">
        <f>IF($A1609="","",IF(OR($E1609="INFRUCTUEUX",$E1609="ANNULE"),$A1609&amp;"|"&amp;(COUNTIFS($A$2:$A1609,$A1609,$E$2:$E1609,"INFRUCTUEUX")+COUNTIFS($A$2:$A1609,$A1609,$E$2:$E1609,"ANNULE")),""))</f>
        <v/>
      </c>
    </row>
    <row r="1610" spans="1:17" x14ac:dyDescent="0.25">
      <c r="A1610" t="str">
        <f>IF(ISBLANK('ENGAGEMENTS 2026'!C1611),"",IF('ENGAGEMENTS 2026'!C1611="DTSI","DCT",'ENGAGEMENTS 2026'!C1611))</f>
        <v/>
      </c>
      <c r="B1610" t="str">
        <f>IF(ISBLANK('ENGAGEMENTS 2026'!C1611),"",'ENGAGEMENTS 2026'!D1611)</f>
        <v/>
      </c>
      <c r="C1610" t="str">
        <f>IF(ISBLANK('ENGAGEMENTS 2026'!C1611),"",'ENGAGEMENTS 2026'!E1611)</f>
        <v/>
      </c>
      <c r="D1610" t="str">
        <f>IF(ISBLANK('ENGAGEMENTS 2026'!C1611),"",'ENGAGEMENTS 2026'!G1611)</f>
        <v/>
      </c>
      <c r="E1610" t="str">
        <f>IF(ISBLANK('ENGAGEMENTS 2026'!C1611),"",'ENGAGEMENTS 2026'!I1611)</f>
        <v/>
      </c>
      <c r="F1610" t="str">
        <f>IF(ISBLANK('ENGAGEMENTS 2026'!C1611),"",'ENGAGEMENTS 2026'!J1611)</f>
        <v/>
      </c>
      <c r="G1610" t="str">
        <f>IF(ISBLANK('ENGAGEMENTS 2026'!C1611),"",'ENGAGEMENTS 2026'!M1611)</f>
        <v/>
      </c>
      <c r="H1610" t="str">
        <f>IF(ISBLANK('ENGAGEMENTS 2026'!C1611),"",'ENGAGEMENTS 2026'!AF1611)</f>
        <v/>
      </c>
      <c r="I1610" t="str">
        <f>IF(ISBLANK('ENGAGEMENTS 2026'!C1611),"",'ENGAGEMENTS 2026'!H1611)</f>
        <v/>
      </c>
      <c r="J1610" s="72" t="str">
        <f>IF(ISBLANK('ENGAGEMENTS 2026'!C1611),"",IF(AND(OR($E1610="INFRUCTUEUX",$E1610="ANNULE"),$C1610="AOO-M"),'ENGAGEMENTS 2026'!P1611,IF($H1610="EN COURS DE PREENGAGEMENT",'ENGAGEMENTS 2026'!O1611,IF($H1610="PREENGAGE",IF($E1610="ATTRIBUE",'ENGAGEMENTS 2026'!AE1611,'ENGAGEMENTS 2026'!O1611),'ENGAGEMENTS 2026'!AE1611))))</f>
        <v/>
      </c>
      <c r="K1610" s="97" t="str">
        <f>IF(ISBLANK('ENGAGEMENTS 2026'!W1611),"",'ENGAGEMENTS 2026'!W1611)</f>
        <v/>
      </c>
      <c r="L1610" s="73" t="str">
        <f t="shared" ca="1" si="50"/>
        <v/>
      </c>
      <c r="M1610" t="str">
        <f t="shared" si="51"/>
        <v/>
      </c>
      <c r="N1610" t="str">
        <f>IF(ISBLANK('ENGAGEMENTS 2026'!C1611),"",'ENGAGEMENTS 2026'!L1611)</f>
        <v/>
      </c>
      <c r="O1610" t="str">
        <f>IF(ISBLANK('ENGAGEMENTS 2026'!C1611),"",'ENGAGEMENTS 2026'!M1611)</f>
        <v/>
      </c>
      <c r="P1610" t="str">
        <f>IF(ISBLANK('ENGAGEMENTS 2026'!C1611),"",'ENGAGEMENTS 2026'!K1611)</f>
        <v/>
      </c>
      <c r="Q1610" t="str">
        <f>IF($A1610="","",IF(OR($E1610="INFRUCTUEUX",$E1610="ANNULE"),$A1610&amp;"|"&amp;(COUNTIFS($A$2:$A1610,$A1610,$E$2:$E1610,"INFRUCTUEUX")+COUNTIFS($A$2:$A1610,$A1610,$E$2:$E1610,"ANNULE")),""))</f>
        <v/>
      </c>
    </row>
    <row r="1611" spans="1:17" x14ac:dyDescent="0.25">
      <c r="A1611" t="str">
        <f>IF(ISBLANK('ENGAGEMENTS 2026'!C1612),"",IF('ENGAGEMENTS 2026'!C1612="DTSI","DCT",'ENGAGEMENTS 2026'!C1612))</f>
        <v/>
      </c>
      <c r="B1611" t="str">
        <f>IF(ISBLANK('ENGAGEMENTS 2026'!C1612),"",'ENGAGEMENTS 2026'!D1612)</f>
        <v/>
      </c>
      <c r="C1611" t="str">
        <f>IF(ISBLANK('ENGAGEMENTS 2026'!C1612),"",'ENGAGEMENTS 2026'!E1612)</f>
        <v/>
      </c>
      <c r="D1611" t="str">
        <f>IF(ISBLANK('ENGAGEMENTS 2026'!C1612),"",'ENGAGEMENTS 2026'!G1612)</f>
        <v/>
      </c>
      <c r="E1611" t="str">
        <f>IF(ISBLANK('ENGAGEMENTS 2026'!C1612),"",'ENGAGEMENTS 2026'!I1612)</f>
        <v/>
      </c>
      <c r="F1611" t="str">
        <f>IF(ISBLANK('ENGAGEMENTS 2026'!C1612),"",'ENGAGEMENTS 2026'!J1612)</f>
        <v/>
      </c>
      <c r="G1611" t="str">
        <f>IF(ISBLANK('ENGAGEMENTS 2026'!C1612),"",'ENGAGEMENTS 2026'!M1612)</f>
        <v/>
      </c>
      <c r="H1611" t="str">
        <f>IF(ISBLANK('ENGAGEMENTS 2026'!C1612),"",'ENGAGEMENTS 2026'!AF1612)</f>
        <v/>
      </c>
      <c r="I1611" t="str">
        <f>IF(ISBLANK('ENGAGEMENTS 2026'!C1612),"",'ENGAGEMENTS 2026'!H1612)</f>
        <v/>
      </c>
      <c r="J1611" s="72" t="str">
        <f>IF(ISBLANK('ENGAGEMENTS 2026'!C1612),"",IF(AND(OR($E1611="INFRUCTUEUX",$E1611="ANNULE"),$C1611="AOO-M"),'ENGAGEMENTS 2026'!P1612,IF($H1611="EN COURS DE PREENGAGEMENT",'ENGAGEMENTS 2026'!O1612,IF($H1611="PREENGAGE",IF($E1611="ATTRIBUE",'ENGAGEMENTS 2026'!AE1612,'ENGAGEMENTS 2026'!O1612),'ENGAGEMENTS 2026'!AE1612))))</f>
        <v/>
      </c>
      <c r="K1611" s="97" t="str">
        <f>IF(ISBLANK('ENGAGEMENTS 2026'!W1612),"",'ENGAGEMENTS 2026'!W1612)</f>
        <v/>
      </c>
      <c r="L1611" s="73" t="str">
        <f t="shared" ca="1" si="50"/>
        <v/>
      </c>
      <c r="M1611" t="str">
        <f t="shared" si="51"/>
        <v/>
      </c>
      <c r="N1611" t="str">
        <f>IF(ISBLANK('ENGAGEMENTS 2026'!C1612),"",'ENGAGEMENTS 2026'!L1612)</f>
        <v/>
      </c>
      <c r="O1611" t="str">
        <f>IF(ISBLANK('ENGAGEMENTS 2026'!C1612),"",'ENGAGEMENTS 2026'!M1612)</f>
        <v/>
      </c>
      <c r="P1611" t="str">
        <f>IF(ISBLANK('ENGAGEMENTS 2026'!C1612),"",'ENGAGEMENTS 2026'!K1612)</f>
        <v/>
      </c>
      <c r="Q1611" t="str">
        <f>IF($A1611="","",IF(OR($E1611="INFRUCTUEUX",$E1611="ANNULE"),$A1611&amp;"|"&amp;(COUNTIFS($A$2:$A1611,$A1611,$E$2:$E1611,"INFRUCTUEUX")+COUNTIFS($A$2:$A1611,$A1611,$E$2:$E1611,"ANNULE")),""))</f>
        <v/>
      </c>
    </row>
    <row r="1612" spans="1:17" x14ac:dyDescent="0.25">
      <c r="A1612" t="str">
        <f>IF(ISBLANK('ENGAGEMENTS 2026'!C1613),"",IF('ENGAGEMENTS 2026'!C1613="DTSI","DCT",'ENGAGEMENTS 2026'!C1613))</f>
        <v/>
      </c>
      <c r="B1612" t="str">
        <f>IF(ISBLANK('ENGAGEMENTS 2026'!C1613),"",'ENGAGEMENTS 2026'!D1613)</f>
        <v/>
      </c>
      <c r="C1612" t="str">
        <f>IF(ISBLANK('ENGAGEMENTS 2026'!C1613),"",'ENGAGEMENTS 2026'!E1613)</f>
        <v/>
      </c>
      <c r="D1612" t="str">
        <f>IF(ISBLANK('ENGAGEMENTS 2026'!C1613),"",'ENGAGEMENTS 2026'!G1613)</f>
        <v/>
      </c>
      <c r="E1612" t="str">
        <f>IF(ISBLANK('ENGAGEMENTS 2026'!C1613),"",'ENGAGEMENTS 2026'!I1613)</f>
        <v/>
      </c>
      <c r="F1612" t="str">
        <f>IF(ISBLANK('ENGAGEMENTS 2026'!C1613),"",'ENGAGEMENTS 2026'!J1613)</f>
        <v/>
      </c>
      <c r="G1612" t="str">
        <f>IF(ISBLANK('ENGAGEMENTS 2026'!C1613),"",'ENGAGEMENTS 2026'!M1613)</f>
        <v/>
      </c>
      <c r="H1612" t="str">
        <f>IF(ISBLANK('ENGAGEMENTS 2026'!C1613),"",'ENGAGEMENTS 2026'!AF1613)</f>
        <v/>
      </c>
      <c r="I1612" t="str">
        <f>IF(ISBLANK('ENGAGEMENTS 2026'!C1613),"",'ENGAGEMENTS 2026'!H1613)</f>
        <v/>
      </c>
      <c r="J1612" s="72" t="str">
        <f>IF(ISBLANK('ENGAGEMENTS 2026'!C1613),"",IF(AND(OR($E1612="INFRUCTUEUX",$E1612="ANNULE"),$C1612="AOO-M"),'ENGAGEMENTS 2026'!P1613,IF($H1612="EN COURS DE PREENGAGEMENT",'ENGAGEMENTS 2026'!O1613,IF($H1612="PREENGAGE",IF($E1612="ATTRIBUE",'ENGAGEMENTS 2026'!AE1613,'ENGAGEMENTS 2026'!O1613),'ENGAGEMENTS 2026'!AE1613))))</f>
        <v/>
      </c>
      <c r="K1612" s="97" t="str">
        <f>IF(ISBLANK('ENGAGEMENTS 2026'!W1613),"",'ENGAGEMENTS 2026'!W1613)</f>
        <v/>
      </c>
      <c r="L1612" s="73" t="str">
        <f t="shared" ca="1" si="50"/>
        <v/>
      </c>
      <c r="M1612" t="str">
        <f t="shared" si="51"/>
        <v/>
      </c>
      <c r="N1612" t="str">
        <f>IF(ISBLANK('ENGAGEMENTS 2026'!C1613),"",'ENGAGEMENTS 2026'!L1613)</f>
        <v/>
      </c>
      <c r="O1612" t="str">
        <f>IF(ISBLANK('ENGAGEMENTS 2026'!C1613),"",'ENGAGEMENTS 2026'!M1613)</f>
        <v/>
      </c>
      <c r="P1612" t="str">
        <f>IF(ISBLANK('ENGAGEMENTS 2026'!C1613),"",'ENGAGEMENTS 2026'!K1613)</f>
        <v/>
      </c>
      <c r="Q1612" t="str">
        <f>IF($A1612="","",IF(OR($E1612="INFRUCTUEUX",$E1612="ANNULE"),$A1612&amp;"|"&amp;(COUNTIFS($A$2:$A1612,$A1612,$E$2:$E1612,"INFRUCTUEUX")+COUNTIFS($A$2:$A1612,$A1612,$E$2:$E1612,"ANNULE")),""))</f>
        <v/>
      </c>
    </row>
    <row r="1613" spans="1:17" x14ac:dyDescent="0.25">
      <c r="A1613" t="str">
        <f>IF(ISBLANK('ENGAGEMENTS 2026'!C1614),"",IF('ENGAGEMENTS 2026'!C1614="DTSI","DCT",'ENGAGEMENTS 2026'!C1614))</f>
        <v/>
      </c>
      <c r="B1613" t="str">
        <f>IF(ISBLANK('ENGAGEMENTS 2026'!C1614),"",'ENGAGEMENTS 2026'!D1614)</f>
        <v/>
      </c>
      <c r="C1613" t="str">
        <f>IF(ISBLANK('ENGAGEMENTS 2026'!C1614),"",'ENGAGEMENTS 2026'!E1614)</f>
        <v/>
      </c>
      <c r="D1613" t="str">
        <f>IF(ISBLANK('ENGAGEMENTS 2026'!C1614),"",'ENGAGEMENTS 2026'!G1614)</f>
        <v/>
      </c>
      <c r="E1613" t="str">
        <f>IF(ISBLANK('ENGAGEMENTS 2026'!C1614),"",'ENGAGEMENTS 2026'!I1614)</f>
        <v/>
      </c>
      <c r="F1613" t="str">
        <f>IF(ISBLANK('ENGAGEMENTS 2026'!C1614),"",'ENGAGEMENTS 2026'!J1614)</f>
        <v/>
      </c>
      <c r="G1613" t="str">
        <f>IF(ISBLANK('ENGAGEMENTS 2026'!C1614),"",'ENGAGEMENTS 2026'!M1614)</f>
        <v/>
      </c>
      <c r="H1613" t="str">
        <f>IF(ISBLANK('ENGAGEMENTS 2026'!C1614),"",'ENGAGEMENTS 2026'!AF1614)</f>
        <v/>
      </c>
      <c r="I1613" t="str">
        <f>IF(ISBLANK('ENGAGEMENTS 2026'!C1614),"",'ENGAGEMENTS 2026'!H1614)</f>
        <v/>
      </c>
      <c r="J1613" s="72" t="str">
        <f>IF(ISBLANK('ENGAGEMENTS 2026'!C1614),"",IF(AND(OR($E1613="INFRUCTUEUX",$E1613="ANNULE"),$C1613="AOO-M"),'ENGAGEMENTS 2026'!P1614,IF($H1613="EN COURS DE PREENGAGEMENT",'ENGAGEMENTS 2026'!O1614,IF($H1613="PREENGAGE",IF($E1613="ATTRIBUE",'ENGAGEMENTS 2026'!AE1614,'ENGAGEMENTS 2026'!O1614),'ENGAGEMENTS 2026'!AE1614))))</f>
        <v/>
      </c>
      <c r="K1613" s="97" t="str">
        <f>IF(ISBLANK('ENGAGEMENTS 2026'!W1614),"",'ENGAGEMENTS 2026'!W1614)</f>
        <v/>
      </c>
      <c r="L1613" s="73" t="str">
        <f t="shared" ca="1" si="50"/>
        <v/>
      </c>
      <c r="M1613" t="str">
        <f t="shared" si="51"/>
        <v/>
      </c>
      <c r="N1613" t="str">
        <f>IF(ISBLANK('ENGAGEMENTS 2026'!C1614),"",'ENGAGEMENTS 2026'!L1614)</f>
        <v/>
      </c>
      <c r="O1613" t="str">
        <f>IF(ISBLANK('ENGAGEMENTS 2026'!C1614),"",'ENGAGEMENTS 2026'!M1614)</f>
        <v/>
      </c>
      <c r="P1613" t="str">
        <f>IF(ISBLANK('ENGAGEMENTS 2026'!C1614),"",'ENGAGEMENTS 2026'!K1614)</f>
        <v/>
      </c>
      <c r="Q1613" t="str">
        <f>IF($A1613="","",IF(OR($E1613="INFRUCTUEUX",$E1613="ANNULE"),$A1613&amp;"|"&amp;(COUNTIFS($A$2:$A1613,$A1613,$E$2:$E1613,"INFRUCTUEUX")+COUNTIFS($A$2:$A1613,$A1613,$E$2:$E1613,"ANNULE")),""))</f>
        <v/>
      </c>
    </row>
    <row r="1614" spans="1:17" x14ac:dyDescent="0.25">
      <c r="A1614" t="str">
        <f>IF(ISBLANK('ENGAGEMENTS 2026'!C1615),"",IF('ENGAGEMENTS 2026'!C1615="DTSI","DCT",'ENGAGEMENTS 2026'!C1615))</f>
        <v/>
      </c>
      <c r="B1614" t="str">
        <f>IF(ISBLANK('ENGAGEMENTS 2026'!C1615),"",'ENGAGEMENTS 2026'!D1615)</f>
        <v/>
      </c>
      <c r="C1614" t="str">
        <f>IF(ISBLANK('ENGAGEMENTS 2026'!C1615),"",'ENGAGEMENTS 2026'!E1615)</f>
        <v/>
      </c>
      <c r="D1614" t="str">
        <f>IF(ISBLANK('ENGAGEMENTS 2026'!C1615),"",'ENGAGEMENTS 2026'!G1615)</f>
        <v/>
      </c>
      <c r="E1614" t="str">
        <f>IF(ISBLANK('ENGAGEMENTS 2026'!C1615),"",'ENGAGEMENTS 2026'!I1615)</f>
        <v/>
      </c>
      <c r="F1614" t="str">
        <f>IF(ISBLANK('ENGAGEMENTS 2026'!C1615),"",'ENGAGEMENTS 2026'!J1615)</f>
        <v/>
      </c>
      <c r="G1614" t="str">
        <f>IF(ISBLANK('ENGAGEMENTS 2026'!C1615),"",'ENGAGEMENTS 2026'!M1615)</f>
        <v/>
      </c>
      <c r="H1614" t="str">
        <f>IF(ISBLANK('ENGAGEMENTS 2026'!C1615),"",'ENGAGEMENTS 2026'!AF1615)</f>
        <v/>
      </c>
      <c r="I1614" t="str">
        <f>IF(ISBLANK('ENGAGEMENTS 2026'!C1615),"",'ENGAGEMENTS 2026'!H1615)</f>
        <v/>
      </c>
      <c r="J1614" s="72" t="str">
        <f>IF(ISBLANK('ENGAGEMENTS 2026'!C1615),"",IF(AND(OR($E1614="INFRUCTUEUX",$E1614="ANNULE"),$C1614="AOO-M"),'ENGAGEMENTS 2026'!P1615,IF($H1614="EN COURS DE PREENGAGEMENT",'ENGAGEMENTS 2026'!O1615,IF($H1614="PREENGAGE",IF($E1614="ATTRIBUE",'ENGAGEMENTS 2026'!AE1615,'ENGAGEMENTS 2026'!O1615),'ENGAGEMENTS 2026'!AE1615))))</f>
        <v/>
      </c>
      <c r="K1614" s="97" t="str">
        <f>IF(ISBLANK('ENGAGEMENTS 2026'!W1615),"",'ENGAGEMENTS 2026'!W1615)</f>
        <v/>
      </c>
      <c r="L1614" s="73" t="str">
        <f t="shared" ca="1" si="50"/>
        <v/>
      </c>
      <c r="M1614" t="str">
        <f t="shared" si="51"/>
        <v/>
      </c>
      <c r="N1614" t="str">
        <f>IF(ISBLANK('ENGAGEMENTS 2026'!C1615),"",'ENGAGEMENTS 2026'!L1615)</f>
        <v/>
      </c>
      <c r="O1614" t="str">
        <f>IF(ISBLANK('ENGAGEMENTS 2026'!C1615),"",'ENGAGEMENTS 2026'!M1615)</f>
        <v/>
      </c>
      <c r="P1614" t="str">
        <f>IF(ISBLANK('ENGAGEMENTS 2026'!C1615),"",'ENGAGEMENTS 2026'!K1615)</f>
        <v/>
      </c>
      <c r="Q1614" t="str">
        <f>IF($A1614="","",IF(OR($E1614="INFRUCTUEUX",$E1614="ANNULE"),$A1614&amp;"|"&amp;(COUNTIFS($A$2:$A1614,$A1614,$E$2:$E1614,"INFRUCTUEUX")+COUNTIFS($A$2:$A1614,$A1614,$E$2:$E1614,"ANNULE")),""))</f>
        <v/>
      </c>
    </row>
    <row r="1615" spans="1:17" x14ac:dyDescent="0.25">
      <c r="A1615" t="str">
        <f>IF(ISBLANK('ENGAGEMENTS 2026'!C1616),"",IF('ENGAGEMENTS 2026'!C1616="DTSI","DCT",'ENGAGEMENTS 2026'!C1616))</f>
        <v/>
      </c>
      <c r="B1615" t="str">
        <f>IF(ISBLANK('ENGAGEMENTS 2026'!C1616),"",'ENGAGEMENTS 2026'!D1616)</f>
        <v/>
      </c>
      <c r="C1615" t="str">
        <f>IF(ISBLANK('ENGAGEMENTS 2026'!C1616),"",'ENGAGEMENTS 2026'!E1616)</f>
        <v/>
      </c>
      <c r="D1615" t="str">
        <f>IF(ISBLANK('ENGAGEMENTS 2026'!C1616),"",'ENGAGEMENTS 2026'!G1616)</f>
        <v/>
      </c>
      <c r="E1615" t="str">
        <f>IF(ISBLANK('ENGAGEMENTS 2026'!C1616),"",'ENGAGEMENTS 2026'!I1616)</f>
        <v/>
      </c>
      <c r="F1615" t="str">
        <f>IF(ISBLANK('ENGAGEMENTS 2026'!C1616),"",'ENGAGEMENTS 2026'!J1616)</f>
        <v/>
      </c>
      <c r="G1615" t="str">
        <f>IF(ISBLANK('ENGAGEMENTS 2026'!C1616),"",'ENGAGEMENTS 2026'!M1616)</f>
        <v/>
      </c>
      <c r="H1615" t="str">
        <f>IF(ISBLANK('ENGAGEMENTS 2026'!C1616),"",'ENGAGEMENTS 2026'!AF1616)</f>
        <v/>
      </c>
      <c r="I1615" t="str">
        <f>IF(ISBLANK('ENGAGEMENTS 2026'!C1616),"",'ENGAGEMENTS 2026'!H1616)</f>
        <v/>
      </c>
      <c r="J1615" s="72" t="str">
        <f>IF(ISBLANK('ENGAGEMENTS 2026'!C1616),"",IF(AND(OR($E1615="INFRUCTUEUX",$E1615="ANNULE"),$C1615="AOO-M"),'ENGAGEMENTS 2026'!P1616,IF($H1615="EN COURS DE PREENGAGEMENT",'ENGAGEMENTS 2026'!O1616,IF($H1615="PREENGAGE",IF($E1615="ATTRIBUE",'ENGAGEMENTS 2026'!AE1616,'ENGAGEMENTS 2026'!O1616),'ENGAGEMENTS 2026'!AE1616))))</f>
        <v/>
      </c>
      <c r="K1615" s="97" t="str">
        <f>IF(ISBLANK('ENGAGEMENTS 2026'!W1616),"",'ENGAGEMENTS 2026'!W1616)</f>
        <v/>
      </c>
      <c r="L1615" s="73" t="str">
        <f t="shared" ca="1" si="50"/>
        <v/>
      </c>
      <c r="M1615" t="str">
        <f t="shared" si="51"/>
        <v/>
      </c>
      <c r="N1615" t="str">
        <f>IF(ISBLANK('ENGAGEMENTS 2026'!C1616),"",'ENGAGEMENTS 2026'!L1616)</f>
        <v/>
      </c>
      <c r="O1615" t="str">
        <f>IF(ISBLANK('ENGAGEMENTS 2026'!C1616),"",'ENGAGEMENTS 2026'!M1616)</f>
        <v/>
      </c>
      <c r="P1615" t="str">
        <f>IF(ISBLANK('ENGAGEMENTS 2026'!C1616),"",'ENGAGEMENTS 2026'!K1616)</f>
        <v/>
      </c>
      <c r="Q1615" t="str">
        <f>IF($A1615="","",IF(OR($E1615="INFRUCTUEUX",$E1615="ANNULE"),$A1615&amp;"|"&amp;(COUNTIFS($A$2:$A1615,$A1615,$E$2:$E1615,"INFRUCTUEUX")+COUNTIFS($A$2:$A1615,$A1615,$E$2:$E1615,"ANNULE")),""))</f>
        <v/>
      </c>
    </row>
    <row r="1616" spans="1:17" x14ac:dyDescent="0.25">
      <c r="A1616" t="str">
        <f>IF(ISBLANK('ENGAGEMENTS 2026'!C1617),"",IF('ENGAGEMENTS 2026'!C1617="DTSI","DCT",'ENGAGEMENTS 2026'!C1617))</f>
        <v/>
      </c>
      <c r="B1616" t="str">
        <f>IF(ISBLANK('ENGAGEMENTS 2026'!C1617),"",'ENGAGEMENTS 2026'!D1617)</f>
        <v/>
      </c>
      <c r="C1616" t="str">
        <f>IF(ISBLANK('ENGAGEMENTS 2026'!C1617),"",'ENGAGEMENTS 2026'!E1617)</f>
        <v/>
      </c>
      <c r="D1616" t="str">
        <f>IF(ISBLANK('ENGAGEMENTS 2026'!C1617),"",'ENGAGEMENTS 2026'!G1617)</f>
        <v/>
      </c>
      <c r="E1616" t="str">
        <f>IF(ISBLANK('ENGAGEMENTS 2026'!C1617),"",'ENGAGEMENTS 2026'!I1617)</f>
        <v/>
      </c>
      <c r="F1616" t="str">
        <f>IF(ISBLANK('ENGAGEMENTS 2026'!C1617),"",'ENGAGEMENTS 2026'!J1617)</f>
        <v/>
      </c>
      <c r="G1616" t="str">
        <f>IF(ISBLANK('ENGAGEMENTS 2026'!C1617),"",'ENGAGEMENTS 2026'!M1617)</f>
        <v/>
      </c>
      <c r="H1616" t="str">
        <f>IF(ISBLANK('ENGAGEMENTS 2026'!C1617),"",'ENGAGEMENTS 2026'!AF1617)</f>
        <v/>
      </c>
      <c r="I1616" t="str">
        <f>IF(ISBLANK('ENGAGEMENTS 2026'!C1617),"",'ENGAGEMENTS 2026'!H1617)</f>
        <v/>
      </c>
      <c r="J1616" s="72" t="str">
        <f>IF(ISBLANK('ENGAGEMENTS 2026'!C1617),"",IF(AND(OR($E1616="INFRUCTUEUX",$E1616="ANNULE"),$C1616="AOO-M"),'ENGAGEMENTS 2026'!P1617,IF($H1616="EN COURS DE PREENGAGEMENT",'ENGAGEMENTS 2026'!O1617,IF($H1616="PREENGAGE",IF($E1616="ATTRIBUE",'ENGAGEMENTS 2026'!AE1617,'ENGAGEMENTS 2026'!O1617),'ENGAGEMENTS 2026'!AE1617))))</f>
        <v/>
      </c>
      <c r="K1616" s="97" t="str">
        <f>IF(ISBLANK('ENGAGEMENTS 2026'!W1617),"",'ENGAGEMENTS 2026'!W1617)</f>
        <v/>
      </c>
      <c r="L1616" s="73" t="str">
        <f t="shared" ca="1" si="50"/>
        <v/>
      </c>
      <c r="M1616" t="str">
        <f t="shared" si="51"/>
        <v/>
      </c>
      <c r="N1616" t="str">
        <f>IF(ISBLANK('ENGAGEMENTS 2026'!C1617),"",'ENGAGEMENTS 2026'!L1617)</f>
        <v/>
      </c>
      <c r="O1616" t="str">
        <f>IF(ISBLANK('ENGAGEMENTS 2026'!C1617),"",'ENGAGEMENTS 2026'!M1617)</f>
        <v/>
      </c>
      <c r="P1616" t="str">
        <f>IF(ISBLANK('ENGAGEMENTS 2026'!C1617),"",'ENGAGEMENTS 2026'!K1617)</f>
        <v/>
      </c>
      <c r="Q1616" t="str">
        <f>IF($A1616="","",IF(OR($E1616="INFRUCTUEUX",$E1616="ANNULE"),$A1616&amp;"|"&amp;(COUNTIFS($A$2:$A1616,$A1616,$E$2:$E1616,"INFRUCTUEUX")+COUNTIFS($A$2:$A1616,$A1616,$E$2:$E1616,"ANNULE")),""))</f>
        <v/>
      </c>
    </row>
    <row r="1617" spans="1:17" x14ac:dyDescent="0.25">
      <c r="A1617" t="str">
        <f>IF(ISBLANK('ENGAGEMENTS 2026'!C1618),"",IF('ENGAGEMENTS 2026'!C1618="DTSI","DCT",'ENGAGEMENTS 2026'!C1618))</f>
        <v/>
      </c>
      <c r="B1617" t="str">
        <f>IF(ISBLANK('ENGAGEMENTS 2026'!C1618),"",'ENGAGEMENTS 2026'!D1618)</f>
        <v/>
      </c>
      <c r="C1617" t="str">
        <f>IF(ISBLANK('ENGAGEMENTS 2026'!C1618),"",'ENGAGEMENTS 2026'!E1618)</f>
        <v/>
      </c>
      <c r="D1617" t="str">
        <f>IF(ISBLANK('ENGAGEMENTS 2026'!C1618),"",'ENGAGEMENTS 2026'!G1618)</f>
        <v/>
      </c>
      <c r="E1617" t="str">
        <f>IF(ISBLANK('ENGAGEMENTS 2026'!C1618),"",'ENGAGEMENTS 2026'!I1618)</f>
        <v/>
      </c>
      <c r="F1617" t="str">
        <f>IF(ISBLANK('ENGAGEMENTS 2026'!C1618),"",'ENGAGEMENTS 2026'!J1618)</f>
        <v/>
      </c>
      <c r="G1617" t="str">
        <f>IF(ISBLANK('ENGAGEMENTS 2026'!C1618),"",'ENGAGEMENTS 2026'!M1618)</f>
        <v/>
      </c>
      <c r="H1617" t="str">
        <f>IF(ISBLANK('ENGAGEMENTS 2026'!C1618),"",'ENGAGEMENTS 2026'!AF1618)</f>
        <v/>
      </c>
      <c r="I1617" t="str">
        <f>IF(ISBLANK('ENGAGEMENTS 2026'!C1618),"",'ENGAGEMENTS 2026'!H1618)</f>
        <v/>
      </c>
      <c r="J1617" s="72" t="str">
        <f>IF(ISBLANK('ENGAGEMENTS 2026'!C1618),"",IF(AND(OR($E1617="INFRUCTUEUX",$E1617="ANNULE"),$C1617="AOO-M"),'ENGAGEMENTS 2026'!P1618,IF($H1617="EN COURS DE PREENGAGEMENT",'ENGAGEMENTS 2026'!O1618,IF($H1617="PREENGAGE",IF($E1617="ATTRIBUE",'ENGAGEMENTS 2026'!AE1618,'ENGAGEMENTS 2026'!O1618),'ENGAGEMENTS 2026'!AE1618))))</f>
        <v/>
      </c>
      <c r="K1617" s="97" t="str">
        <f>IF(ISBLANK('ENGAGEMENTS 2026'!W1618),"",'ENGAGEMENTS 2026'!W1618)</f>
        <v/>
      </c>
      <c r="L1617" s="73" t="str">
        <f t="shared" ca="1" si="50"/>
        <v/>
      </c>
      <c r="M1617" t="str">
        <f t="shared" si="51"/>
        <v/>
      </c>
      <c r="N1617" t="str">
        <f>IF(ISBLANK('ENGAGEMENTS 2026'!C1618),"",'ENGAGEMENTS 2026'!L1618)</f>
        <v/>
      </c>
      <c r="O1617" t="str">
        <f>IF(ISBLANK('ENGAGEMENTS 2026'!C1618),"",'ENGAGEMENTS 2026'!M1618)</f>
        <v/>
      </c>
      <c r="P1617" t="str">
        <f>IF(ISBLANK('ENGAGEMENTS 2026'!C1618),"",'ENGAGEMENTS 2026'!K1618)</f>
        <v/>
      </c>
      <c r="Q1617" t="str">
        <f>IF($A1617="","",IF(OR($E1617="INFRUCTUEUX",$E1617="ANNULE"),$A1617&amp;"|"&amp;(COUNTIFS($A$2:$A1617,$A1617,$E$2:$E1617,"INFRUCTUEUX")+COUNTIFS($A$2:$A1617,$A1617,$E$2:$E1617,"ANNULE")),""))</f>
        <v/>
      </c>
    </row>
    <row r="1618" spans="1:17" x14ac:dyDescent="0.25">
      <c r="A1618" t="str">
        <f>IF(ISBLANK('ENGAGEMENTS 2026'!C1619),"",IF('ENGAGEMENTS 2026'!C1619="DTSI","DCT",'ENGAGEMENTS 2026'!C1619))</f>
        <v/>
      </c>
      <c r="B1618" t="str">
        <f>IF(ISBLANK('ENGAGEMENTS 2026'!C1619),"",'ENGAGEMENTS 2026'!D1619)</f>
        <v/>
      </c>
      <c r="C1618" t="str">
        <f>IF(ISBLANK('ENGAGEMENTS 2026'!C1619),"",'ENGAGEMENTS 2026'!E1619)</f>
        <v/>
      </c>
      <c r="D1618" t="str">
        <f>IF(ISBLANK('ENGAGEMENTS 2026'!C1619),"",'ENGAGEMENTS 2026'!G1619)</f>
        <v/>
      </c>
      <c r="E1618" t="str">
        <f>IF(ISBLANK('ENGAGEMENTS 2026'!C1619),"",'ENGAGEMENTS 2026'!I1619)</f>
        <v/>
      </c>
      <c r="F1618" t="str">
        <f>IF(ISBLANK('ENGAGEMENTS 2026'!C1619),"",'ENGAGEMENTS 2026'!J1619)</f>
        <v/>
      </c>
      <c r="G1618" t="str">
        <f>IF(ISBLANK('ENGAGEMENTS 2026'!C1619),"",'ENGAGEMENTS 2026'!M1619)</f>
        <v/>
      </c>
      <c r="H1618" t="str">
        <f>IF(ISBLANK('ENGAGEMENTS 2026'!C1619),"",'ENGAGEMENTS 2026'!AF1619)</f>
        <v/>
      </c>
      <c r="I1618" t="str">
        <f>IF(ISBLANK('ENGAGEMENTS 2026'!C1619),"",'ENGAGEMENTS 2026'!H1619)</f>
        <v/>
      </c>
      <c r="J1618" s="72" t="str">
        <f>IF(ISBLANK('ENGAGEMENTS 2026'!C1619),"",IF(AND(OR($E1618="INFRUCTUEUX",$E1618="ANNULE"),$C1618="AOO-M"),'ENGAGEMENTS 2026'!P1619,IF($H1618="EN COURS DE PREENGAGEMENT",'ENGAGEMENTS 2026'!O1619,IF($H1618="PREENGAGE",IF($E1618="ATTRIBUE",'ENGAGEMENTS 2026'!AE1619,'ENGAGEMENTS 2026'!O1619),'ENGAGEMENTS 2026'!AE1619))))</f>
        <v/>
      </c>
      <c r="K1618" s="97" t="str">
        <f>IF(ISBLANK('ENGAGEMENTS 2026'!W1619),"",'ENGAGEMENTS 2026'!W1619)</f>
        <v/>
      </c>
      <c r="L1618" s="73" t="str">
        <f t="shared" ca="1" si="50"/>
        <v/>
      </c>
      <c r="M1618" t="str">
        <f t="shared" si="51"/>
        <v/>
      </c>
      <c r="N1618" t="str">
        <f>IF(ISBLANK('ENGAGEMENTS 2026'!C1619),"",'ENGAGEMENTS 2026'!L1619)</f>
        <v/>
      </c>
      <c r="O1618" t="str">
        <f>IF(ISBLANK('ENGAGEMENTS 2026'!C1619),"",'ENGAGEMENTS 2026'!M1619)</f>
        <v/>
      </c>
      <c r="P1618" t="str">
        <f>IF(ISBLANK('ENGAGEMENTS 2026'!C1619),"",'ENGAGEMENTS 2026'!K1619)</f>
        <v/>
      </c>
      <c r="Q1618" t="str">
        <f>IF($A1618="","",IF(OR($E1618="INFRUCTUEUX",$E1618="ANNULE"),$A1618&amp;"|"&amp;(COUNTIFS($A$2:$A1618,$A1618,$E$2:$E1618,"INFRUCTUEUX")+COUNTIFS($A$2:$A1618,$A1618,$E$2:$E1618,"ANNULE")),""))</f>
        <v/>
      </c>
    </row>
    <row r="1619" spans="1:17" x14ac:dyDescent="0.25">
      <c r="A1619" t="str">
        <f>IF(ISBLANK('ENGAGEMENTS 2026'!C1620),"",IF('ENGAGEMENTS 2026'!C1620="DTSI","DCT",'ENGAGEMENTS 2026'!C1620))</f>
        <v/>
      </c>
      <c r="B1619" t="str">
        <f>IF(ISBLANK('ENGAGEMENTS 2026'!C1620),"",'ENGAGEMENTS 2026'!D1620)</f>
        <v/>
      </c>
      <c r="C1619" t="str">
        <f>IF(ISBLANK('ENGAGEMENTS 2026'!C1620),"",'ENGAGEMENTS 2026'!E1620)</f>
        <v/>
      </c>
      <c r="D1619" t="str">
        <f>IF(ISBLANK('ENGAGEMENTS 2026'!C1620),"",'ENGAGEMENTS 2026'!G1620)</f>
        <v/>
      </c>
      <c r="E1619" t="str">
        <f>IF(ISBLANK('ENGAGEMENTS 2026'!C1620),"",'ENGAGEMENTS 2026'!I1620)</f>
        <v/>
      </c>
      <c r="F1619" t="str">
        <f>IF(ISBLANK('ENGAGEMENTS 2026'!C1620),"",'ENGAGEMENTS 2026'!J1620)</f>
        <v/>
      </c>
      <c r="G1619" t="str">
        <f>IF(ISBLANK('ENGAGEMENTS 2026'!C1620),"",'ENGAGEMENTS 2026'!M1620)</f>
        <v/>
      </c>
      <c r="H1619" t="str">
        <f>IF(ISBLANK('ENGAGEMENTS 2026'!C1620),"",'ENGAGEMENTS 2026'!AF1620)</f>
        <v/>
      </c>
      <c r="I1619" t="str">
        <f>IF(ISBLANK('ENGAGEMENTS 2026'!C1620),"",'ENGAGEMENTS 2026'!H1620)</f>
        <v/>
      </c>
      <c r="J1619" s="72" t="str">
        <f>IF(ISBLANK('ENGAGEMENTS 2026'!C1620),"",IF(AND(OR($E1619="INFRUCTUEUX",$E1619="ANNULE"),$C1619="AOO-M"),'ENGAGEMENTS 2026'!P1620,IF($H1619="EN COURS DE PREENGAGEMENT",'ENGAGEMENTS 2026'!O1620,IF($H1619="PREENGAGE",IF($E1619="ATTRIBUE",'ENGAGEMENTS 2026'!AE1620,'ENGAGEMENTS 2026'!O1620),'ENGAGEMENTS 2026'!AE1620))))</f>
        <v/>
      </c>
      <c r="K1619" s="97" t="str">
        <f>IF(ISBLANK('ENGAGEMENTS 2026'!W1620),"",'ENGAGEMENTS 2026'!W1620)</f>
        <v/>
      </c>
      <c r="L1619" s="73" t="str">
        <f t="shared" ca="1" si="50"/>
        <v/>
      </c>
      <c r="M1619" t="str">
        <f t="shared" si="51"/>
        <v/>
      </c>
      <c r="N1619" t="str">
        <f>IF(ISBLANK('ENGAGEMENTS 2026'!C1620),"",'ENGAGEMENTS 2026'!L1620)</f>
        <v/>
      </c>
      <c r="O1619" t="str">
        <f>IF(ISBLANK('ENGAGEMENTS 2026'!C1620),"",'ENGAGEMENTS 2026'!M1620)</f>
        <v/>
      </c>
      <c r="P1619" t="str">
        <f>IF(ISBLANK('ENGAGEMENTS 2026'!C1620),"",'ENGAGEMENTS 2026'!K1620)</f>
        <v/>
      </c>
      <c r="Q1619" t="str">
        <f>IF($A1619="","",IF(OR($E1619="INFRUCTUEUX",$E1619="ANNULE"),$A1619&amp;"|"&amp;(COUNTIFS($A$2:$A1619,$A1619,$E$2:$E1619,"INFRUCTUEUX")+COUNTIFS($A$2:$A1619,$A1619,$E$2:$E1619,"ANNULE")),""))</f>
        <v/>
      </c>
    </row>
    <row r="1620" spans="1:17" x14ac:dyDescent="0.25">
      <c r="A1620" t="str">
        <f>IF(ISBLANK('ENGAGEMENTS 2026'!C1621),"",IF('ENGAGEMENTS 2026'!C1621="DTSI","DCT",'ENGAGEMENTS 2026'!C1621))</f>
        <v/>
      </c>
      <c r="B1620" t="str">
        <f>IF(ISBLANK('ENGAGEMENTS 2026'!C1621),"",'ENGAGEMENTS 2026'!D1621)</f>
        <v/>
      </c>
      <c r="C1620" t="str">
        <f>IF(ISBLANK('ENGAGEMENTS 2026'!C1621),"",'ENGAGEMENTS 2026'!E1621)</f>
        <v/>
      </c>
      <c r="D1620" t="str">
        <f>IF(ISBLANK('ENGAGEMENTS 2026'!C1621),"",'ENGAGEMENTS 2026'!G1621)</f>
        <v/>
      </c>
      <c r="E1620" t="str">
        <f>IF(ISBLANK('ENGAGEMENTS 2026'!C1621),"",'ENGAGEMENTS 2026'!I1621)</f>
        <v/>
      </c>
      <c r="F1620" t="str">
        <f>IF(ISBLANK('ENGAGEMENTS 2026'!C1621),"",'ENGAGEMENTS 2026'!J1621)</f>
        <v/>
      </c>
      <c r="G1620" t="str">
        <f>IF(ISBLANK('ENGAGEMENTS 2026'!C1621),"",'ENGAGEMENTS 2026'!M1621)</f>
        <v/>
      </c>
      <c r="H1620" t="str">
        <f>IF(ISBLANK('ENGAGEMENTS 2026'!C1621),"",'ENGAGEMENTS 2026'!AF1621)</f>
        <v/>
      </c>
      <c r="I1620" t="str">
        <f>IF(ISBLANK('ENGAGEMENTS 2026'!C1621),"",'ENGAGEMENTS 2026'!H1621)</f>
        <v/>
      </c>
      <c r="J1620" s="72" t="str">
        <f>IF(ISBLANK('ENGAGEMENTS 2026'!C1621),"",IF(AND(OR($E1620="INFRUCTUEUX",$E1620="ANNULE"),$C1620="AOO-M"),'ENGAGEMENTS 2026'!P1621,IF($H1620="EN COURS DE PREENGAGEMENT",'ENGAGEMENTS 2026'!O1621,IF($H1620="PREENGAGE",IF($E1620="ATTRIBUE",'ENGAGEMENTS 2026'!AE1621,'ENGAGEMENTS 2026'!O1621),'ENGAGEMENTS 2026'!AE1621))))</f>
        <v/>
      </c>
      <c r="K1620" s="97" t="str">
        <f>IF(ISBLANK('ENGAGEMENTS 2026'!W1621),"",'ENGAGEMENTS 2026'!W1621)</f>
        <v/>
      </c>
      <c r="L1620" s="73" t="str">
        <f t="shared" ca="1" si="50"/>
        <v/>
      </c>
      <c r="M1620" t="str">
        <f t="shared" si="51"/>
        <v/>
      </c>
      <c r="N1620" t="str">
        <f>IF(ISBLANK('ENGAGEMENTS 2026'!C1621),"",'ENGAGEMENTS 2026'!L1621)</f>
        <v/>
      </c>
      <c r="O1620" t="str">
        <f>IF(ISBLANK('ENGAGEMENTS 2026'!C1621),"",'ENGAGEMENTS 2026'!M1621)</f>
        <v/>
      </c>
      <c r="P1620" t="str">
        <f>IF(ISBLANK('ENGAGEMENTS 2026'!C1621),"",'ENGAGEMENTS 2026'!K1621)</f>
        <v/>
      </c>
      <c r="Q1620" t="str">
        <f>IF($A1620="","",IF(OR($E1620="INFRUCTUEUX",$E1620="ANNULE"),$A1620&amp;"|"&amp;(COUNTIFS($A$2:$A1620,$A1620,$E$2:$E1620,"INFRUCTUEUX")+COUNTIFS($A$2:$A1620,$A1620,$E$2:$E1620,"ANNULE")),""))</f>
        <v/>
      </c>
    </row>
    <row r="1621" spans="1:17" x14ac:dyDescent="0.25">
      <c r="A1621" t="str">
        <f>IF(ISBLANK('ENGAGEMENTS 2026'!C1622),"",IF('ENGAGEMENTS 2026'!C1622="DTSI","DCT",'ENGAGEMENTS 2026'!C1622))</f>
        <v/>
      </c>
      <c r="B1621" t="str">
        <f>IF(ISBLANK('ENGAGEMENTS 2026'!C1622),"",'ENGAGEMENTS 2026'!D1622)</f>
        <v/>
      </c>
      <c r="C1621" t="str">
        <f>IF(ISBLANK('ENGAGEMENTS 2026'!C1622),"",'ENGAGEMENTS 2026'!E1622)</f>
        <v/>
      </c>
      <c r="D1621" t="str">
        <f>IF(ISBLANK('ENGAGEMENTS 2026'!C1622),"",'ENGAGEMENTS 2026'!G1622)</f>
        <v/>
      </c>
      <c r="E1621" t="str">
        <f>IF(ISBLANK('ENGAGEMENTS 2026'!C1622),"",'ENGAGEMENTS 2026'!I1622)</f>
        <v/>
      </c>
      <c r="F1621" t="str">
        <f>IF(ISBLANK('ENGAGEMENTS 2026'!C1622),"",'ENGAGEMENTS 2026'!J1622)</f>
        <v/>
      </c>
      <c r="G1621" t="str">
        <f>IF(ISBLANK('ENGAGEMENTS 2026'!C1622),"",'ENGAGEMENTS 2026'!M1622)</f>
        <v/>
      </c>
      <c r="H1621" t="str">
        <f>IF(ISBLANK('ENGAGEMENTS 2026'!C1622),"",'ENGAGEMENTS 2026'!AF1622)</f>
        <v/>
      </c>
      <c r="I1621" t="str">
        <f>IF(ISBLANK('ENGAGEMENTS 2026'!C1622),"",'ENGAGEMENTS 2026'!H1622)</f>
        <v/>
      </c>
      <c r="J1621" s="72" t="str">
        <f>IF(ISBLANK('ENGAGEMENTS 2026'!C1622),"",IF(AND(OR($E1621="INFRUCTUEUX",$E1621="ANNULE"),$C1621="AOO-M"),'ENGAGEMENTS 2026'!P1622,IF($H1621="EN COURS DE PREENGAGEMENT",'ENGAGEMENTS 2026'!O1622,IF($H1621="PREENGAGE",IF($E1621="ATTRIBUE",'ENGAGEMENTS 2026'!AE1622,'ENGAGEMENTS 2026'!O1622),'ENGAGEMENTS 2026'!AE1622))))</f>
        <v/>
      </c>
      <c r="K1621" s="97" t="str">
        <f>IF(ISBLANK('ENGAGEMENTS 2026'!W1622),"",'ENGAGEMENTS 2026'!W1622)</f>
        <v/>
      </c>
      <c r="L1621" s="73" t="str">
        <f t="shared" ca="1" si="50"/>
        <v/>
      </c>
      <c r="M1621" t="str">
        <f t="shared" si="51"/>
        <v/>
      </c>
      <c r="N1621" t="str">
        <f>IF(ISBLANK('ENGAGEMENTS 2026'!C1622),"",'ENGAGEMENTS 2026'!L1622)</f>
        <v/>
      </c>
      <c r="O1621" t="str">
        <f>IF(ISBLANK('ENGAGEMENTS 2026'!C1622),"",'ENGAGEMENTS 2026'!M1622)</f>
        <v/>
      </c>
      <c r="P1621" t="str">
        <f>IF(ISBLANK('ENGAGEMENTS 2026'!C1622),"",'ENGAGEMENTS 2026'!K1622)</f>
        <v/>
      </c>
      <c r="Q1621" t="str">
        <f>IF($A1621="","",IF(OR($E1621="INFRUCTUEUX",$E1621="ANNULE"),$A1621&amp;"|"&amp;(COUNTIFS($A$2:$A1621,$A1621,$E$2:$E1621,"INFRUCTUEUX")+COUNTIFS($A$2:$A1621,$A1621,$E$2:$E1621,"ANNULE")),""))</f>
        <v/>
      </c>
    </row>
    <row r="1622" spans="1:17" x14ac:dyDescent="0.25">
      <c r="A1622" t="str">
        <f>IF(ISBLANK('ENGAGEMENTS 2026'!C1623),"",IF('ENGAGEMENTS 2026'!C1623="DTSI","DCT",'ENGAGEMENTS 2026'!C1623))</f>
        <v/>
      </c>
      <c r="B1622" t="str">
        <f>IF(ISBLANK('ENGAGEMENTS 2026'!C1623),"",'ENGAGEMENTS 2026'!D1623)</f>
        <v/>
      </c>
      <c r="C1622" t="str">
        <f>IF(ISBLANK('ENGAGEMENTS 2026'!C1623),"",'ENGAGEMENTS 2026'!E1623)</f>
        <v/>
      </c>
      <c r="D1622" t="str">
        <f>IF(ISBLANK('ENGAGEMENTS 2026'!C1623),"",'ENGAGEMENTS 2026'!G1623)</f>
        <v/>
      </c>
      <c r="E1622" t="str">
        <f>IF(ISBLANK('ENGAGEMENTS 2026'!C1623),"",'ENGAGEMENTS 2026'!I1623)</f>
        <v/>
      </c>
      <c r="F1622" t="str">
        <f>IF(ISBLANK('ENGAGEMENTS 2026'!C1623),"",'ENGAGEMENTS 2026'!J1623)</f>
        <v/>
      </c>
      <c r="G1622" t="str">
        <f>IF(ISBLANK('ENGAGEMENTS 2026'!C1623),"",'ENGAGEMENTS 2026'!M1623)</f>
        <v/>
      </c>
      <c r="H1622" t="str">
        <f>IF(ISBLANK('ENGAGEMENTS 2026'!C1623),"",'ENGAGEMENTS 2026'!AF1623)</f>
        <v/>
      </c>
      <c r="I1622" t="str">
        <f>IF(ISBLANK('ENGAGEMENTS 2026'!C1623),"",'ENGAGEMENTS 2026'!H1623)</f>
        <v/>
      </c>
      <c r="J1622" s="72" t="str">
        <f>IF(ISBLANK('ENGAGEMENTS 2026'!C1623),"",IF(AND(OR($E1622="INFRUCTUEUX",$E1622="ANNULE"),$C1622="AOO-M"),'ENGAGEMENTS 2026'!P1623,IF($H1622="EN COURS DE PREENGAGEMENT",'ENGAGEMENTS 2026'!O1623,IF($H1622="PREENGAGE",IF($E1622="ATTRIBUE",'ENGAGEMENTS 2026'!AE1623,'ENGAGEMENTS 2026'!O1623),'ENGAGEMENTS 2026'!AE1623))))</f>
        <v/>
      </c>
      <c r="K1622" s="97" t="str">
        <f>IF(ISBLANK('ENGAGEMENTS 2026'!W1623),"",'ENGAGEMENTS 2026'!W1623)</f>
        <v/>
      </c>
      <c r="L1622" s="73" t="str">
        <f t="shared" ca="1" si="50"/>
        <v/>
      </c>
      <c r="M1622" t="str">
        <f t="shared" si="51"/>
        <v/>
      </c>
      <c r="N1622" t="str">
        <f>IF(ISBLANK('ENGAGEMENTS 2026'!C1623),"",'ENGAGEMENTS 2026'!L1623)</f>
        <v/>
      </c>
      <c r="O1622" t="str">
        <f>IF(ISBLANK('ENGAGEMENTS 2026'!C1623),"",'ENGAGEMENTS 2026'!M1623)</f>
        <v/>
      </c>
      <c r="P1622" t="str">
        <f>IF(ISBLANK('ENGAGEMENTS 2026'!C1623),"",'ENGAGEMENTS 2026'!K1623)</f>
        <v/>
      </c>
      <c r="Q1622" t="str">
        <f>IF($A1622="","",IF(OR($E1622="INFRUCTUEUX",$E1622="ANNULE"),$A1622&amp;"|"&amp;(COUNTIFS($A$2:$A1622,$A1622,$E$2:$E1622,"INFRUCTUEUX")+COUNTIFS($A$2:$A1622,$A1622,$E$2:$E1622,"ANNULE")),""))</f>
        <v/>
      </c>
    </row>
    <row r="1623" spans="1:17" x14ac:dyDescent="0.25">
      <c r="A1623" t="str">
        <f>IF(ISBLANK('ENGAGEMENTS 2026'!C1624),"",IF('ENGAGEMENTS 2026'!C1624="DTSI","DCT",'ENGAGEMENTS 2026'!C1624))</f>
        <v/>
      </c>
      <c r="B1623" t="str">
        <f>IF(ISBLANK('ENGAGEMENTS 2026'!C1624),"",'ENGAGEMENTS 2026'!D1624)</f>
        <v/>
      </c>
      <c r="C1623" t="str">
        <f>IF(ISBLANK('ENGAGEMENTS 2026'!C1624),"",'ENGAGEMENTS 2026'!E1624)</f>
        <v/>
      </c>
      <c r="D1623" t="str">
        <f>IF(ISBLANK('ENGAGEMENTS 2026'!C1624),"",'ENGAGEMENTS 2026'!G1624)</f>
        <v/>
      </c>
      <c r="E1623" t="str">
        <f>IF(ISBLANK('ENGAGEMENTS 2026'!C1624),"",'ENGAGEMENTS 2026'!I1624)</f>
        <v/>
      </c>
      <c r="F1623" t="str">
        <f>IF(ISBLANK('ENGAGEMENTS 2026'!C1624),"",'ENGAGEMENTS 2026'!J1624)</f>
        <v/>
      </c>
      <c r="G1623" t="str">
        <f>IF(ISBLANK('ENGAGEMENTS 2026'!C1624),"",'ENGAGEMENTS 2026'!M1624)</f>
        <v/>
      </c>
      <c r="H1623" t="str">
        <f>IF(ISBLANK('ENGAGEMENTS 2026'!C1624),"",'ENGAGEMENTS 2026'!AF1624)</f>
        <v/>
      </c>
      <c r="I1623" t="str">
        <f>IF(ISBLANK('ENGAGEMENTS 2026'!C1624),"",'ENGAGEMENTS 2026'!H1624)</f>
        <v/>
      </c>
      <c r="J1623" s="72" t="str">
        <f>IF(ISBLANK('ENGAGEMENTS 2026'!C1624),"",IF(AND(OR($E1623="INFRUCTUEUX",$E1623="ANNULE"),$C1623="AOO-M"),'ENGAGEMENTS 2026'!P1624,IF($H1623="EN COURS DE PREENGAGEMENT",'ENGAGEMENTS 2026'!O1624,IF($H1623="PREENGAGE",IF($E1623="ATTRIBUE",'ENGAGEMENTS 2026'!AE1624,'ENGAGEMENTS 2026'!O1624),'ENGAGEMENTS 2026'!AE1624))))</f>
        <v/>
      </c>
      <c r="K1623" s="97" t="str">
        <f>IF(ISBLANK('ENGAGEMENTS 2026'!W1624),"",'ENGAGEMENTS 2026'!W1624)</f>
        <v/>
      </c>
      <c r="L1623" s="73" t="str">
        <f t="shared" ca="1" si="50"/>
        <v/>
      </c>
      <c r="M1623" t="str">
        <f t="shared" si="51"/>
        <v/>
      </c>
      <c r="N1623" t="str">
        <f>IF(ISBLANK('ENGAGEMENTS 2026'!C1624),"",'ENGAGEMENTS 2026'!L1624)</f>
        <v/>
      </c>
      <c r="O1623" t="str">
        <f>IF(ISBLANK('ENGAGEMENTS 2026'!C1624),"",'ENGAGEMENTS 2026'!M1624)</f>
        <v/>
      </c>
      <c r="P1623" t="str">
        <f>IF(ISBLANK('ENGAGEMENTS 2026'!C1624),"",'ENGAGEMENTS 2026'!K1624)</f>
        <v/>
      </c>
      <c r="Q1623" t="str">
        <f>IF($A1623="","",IF(OR($E1623="INFRUCTUEUX",$E1623="ANNULE"),$A1623&amp;"|"&amp;(COUNTIFS($A$2:$A1623,$A1623,$E$2:$E1623,"INFRUCTUEUX")+COUNTIFS($A$2:$A1623,$A1623,$E$2:$E1623,"ANNULE")),""))</f>
        <v/>
      </c>
    </row>
    <row r="1624" spans="1:17" x14ac:dyDescent="0.25">
      <c r="A1624" t="str">
        <f>IF(ISBLANK('ENGAGEMENTS 2026'!C1625),"",IF('ENGAGEMENTS 2026'!C1625="DTSI","DCT",'ENGAGEMENTS 2026'!C1625))</f>
        <v/>
      </c>
      <c r="B1624" t="str">
        <f>IF(ISBLANK('ENGAGEMENTS 2026'!C1625),"",'ENGAGEMENTS 2026'!D1625)</f>
        <v/>
      </c>
      <c r="C1624" t="str">
        <f>IF(ISBLANK('ENGAGEMENTS 2026'!C1625),"",'ENGAGEMENTS 2026'!E1625)</f>
        <v/>
      </c>
      <c r="D1624" t="str">
        <f>IF(ISBLANK('ENGAGEMENTS 2026'!C1625),"",'ENGAGEMENTS 2026'!G1625)</f>
        <v/>
      </c>
      <c r="E1624" t="str">
        <f>IF(ISBLANK('ENGAGEMENTS 2026'!C1625),"",'ENGAGEMENTS 2026'!I1625)</f>
        <v/>
      </c>
      <c r="F1624" t="str">
        <f>IF(ISBLANK('ENGAGEMENTS 2026'!C1625),"",'ENGAGEMENTS 2026'!J1625)</f>
        <v/>
      </c>
      <c r="G1624" t="str">
        <f>IF(ISBLANK('ENGAGEMENTS 2026'!C1625),"",'ENGAGEMENTS 2026'!M1625)</f>
        <v/>
      </c>
      <c r="H1624" t="str">
        <f>IF(ISBLANK('ENGAGEMENTS 2026'!C1625),"",'ENGAGEMENTS 2026'!AF1625)</f>
        <v/>
      </c>
      <c r="I1624" t="str">
        <f>IF(ISBLANK('ENGAGEMENTS 2026'!C1625),"",'ENGAGEMENTS 2026'!H1625)</f>
        <v/>
      </c>
      <c r="J1624" s="72" t="str">
        <f>IF(ISBLANK('ENGAGEMENTS 2026'!C1625),"",IF(AND(OR($E1624="INFRUCTUEUX",$E1624="ANNULE"),$C1624="AOO-M"),'ENGAGEMENTS 2026'!P1625,IF($H1624="EN COURS DE PREENGAGEMENT",'ENGAGEMENTS 2026'!O1625,IF($H1624="PREENGAGE",IF($E1624="ATTRIBUE",'ENGAGEMENTS 2026'!AE1625,'ENGAGEMENTS 2026'!O1625),'ENGAGEMENTS 2026'!AE1625))))</f>
        <v/>
      </c>
      <c r="K1624" s="97" t="str">
        <f>IF(ISBLANK('ENGAGEMENTS 2026'!W1625),"",'ENGAGEMENTS 2026'!W1625)</f>
        <v/>
      </c>
      <c r="L1624" s="73" t="str">
        <f t="shared" ca="1" si="50"/>
        <v/>
      </c>
      <c r="M1624" t="str">
        <f t="shared" si="51"/>
        <v/>
      </c>
      <c r="N1624" t="str">
        <f>IF(ISBLANK('ENGAGEMENTS 2026'!C1625),"",'ENGAGEMENTS 2026'!L1625)</f>
        <v/>
      </c>
      <c r="O1624" t="str">
        <f>IF(ISBLANK('ENGAGEMENTS 2026'!C1625),"",'ENGAGEMENTS 2026'!M1625)</f>
        <v/>
      </c>
      <c r="P1624" t="str">
        <f>IF(ISBLANK('ENGAGEMENTS 2026'!C1625),"",'ENGAGEMENTS 2026'!K1625)</f>
        <v/>
      </c>
      <c r="Q1624" t="str">
        <f>IF($A1624="","",IF(OR($E1624="INFRUCTUEUX",$E1624="ANNULE"),$A1624&amp;"|"&amp;(COUNTIFS($A$2:$A1624,$A1624,$E$2:$E1624,"INFRUCTUEUX")+COUNTIFS($A$2:$A1624,$A1624,$E$2:$E1624,"ANNULE")),""))</f>
        <v/>
      </c>
    </row>
    <row r="1625" spans="1:17" x14ac:dyDescent="0.25">
      <c r="A1625" t="str">
        <f>IF(ISBLANK('ENGAGEMENTS 2026'!C1626),"",IF('ENGAGEMENTS 2026'!C1626="DTSI","DCT",'ENGAGEMENTS 2026'!C1626))</f>
        <v/>
      </c>
      <c r="B1625" t="str">
        <f>IF(ISBLANK('ENGAGEMENTS 2026'!C1626),"",'ENGAGEMENTS 2026'!D1626)</f>
        <v/>
      </c>
      <c r="C1625" t="str">
        <f>IF(ISBLANK('ENGAGEMENTS 2026'!C1626),"",'ENGAGEMENTS 2026'!E1626)</f>
        <v/>
      </c>
      <c r="D1625" t="str">
        <f>IF(ISBLANK('ENGAGEMENTS 2026'!C1626),"",'ENGAGEMENTS 2026'!G1626)</f>
        <v/>
      </c>
      <c r="E1625" t="str">
        <f>IF(ISBLANK('ENGAGEMENTS 2026'!C1626),"",'ENGAGEMENTS 2026'!I1626)</f>
        <v/>
      </c>
      <c r="F1625" t="str">
        <f>IF(ISBLANK('ENGAGEMENTS 2026'!C1626),"",'ENGAGEMENTS 2026'!J1626)</f>
        <v/>
      </c>
      <c r="G1625" t="str">
        <f>IF(ISBLANK('ENGAGEMENTS 2026'!C1626),"",'ENGAGEMENTS 2026'!M1626)</f>
        <v/>
      </c>
      <c r="H1625" t="str">
        <f>IF(ISBLANK('ENGAGEMENTS 2026'!C1626),"",'ENGAGEMENTS 2026'!AF1626)</f>
        <v/>
      </c>
      <c r="I1625" t="str">
        <f>IF(ISBLANK('ENGAGEMENTS 2026'!C1626),"",'ENGAGEMENTS 2026'!H1626)</f>
        <v/>
      </c>
      <c r="J1625" s="72" t="str">
        <f>IF(ISBLANK('ENGAGEMENTS 2026'!C1626),"",IF(AND(OR($E1625="INFRUCTUEUX",$E1625="ANNULE"),$C1625="AOO-M"),'ENGAGEMENTS 2026'!P1626,IF($H1625="EN COURS DE PREENGAGEMENT",'ENGAGEMENTS 2026'!O1626,IF($H1625="PREENGAGE",IF($E1625="ATTRIBUE",'ENGAGEMENTS 2026'!AE1626,'ENGAGEMENTS 2026'!O1626),'ENGAGEMENTS 2026'!AE1626))))</f>
        <v/>
      </c>
      <c r="K1625" s="97" t="str">
        <f>IF(ISBLANK('ENGAGEMENTS 2026'!W1626),"",'ENGAGEMENTS 2026'!W1626)</f>
        <v/>
      </c>
      <c r="L1625" s="73" t="str">
        <f t="shared" ca="1" si="50"/>
        <v/>
      </c>
      <c r="M1625" t="str">
        <f t="shared" si="51"/>
        <v/>
      </c>
      <c r="N1625" t="str">
        <f>IF(ISBLANK('ENGAGEMENTS 2026'!C1626),"",'ENGAGEMENTS 2026'!L1626)</f>
        <v/>
      </c>
      <c r="O1625" t="str">
        <f>IF(ISBLANK('ENGAGEMENTS 2026'!C1626),"",'ENGAGEMENTS 2026'!M1626)</f>
        <v/>
      </c>
      <c r="P1625" t="str">
        <f>IF(ISBLANK('ENGAGEMENTS 2026'!C1626),"",'ENGAGEMENTS 2026'!K1626)</f>
        <v/>
      </c>
      <c r="Q1625" t="str">
        <f>IF($A1625="","",IF(OR($E1625="INFRUCTUEUX",$E1625="ANNULE"),$A1625&amp;"|"&amp;(COUNTIFS($A$2:$A1625,$A1625,$E$2:$E1625,"INFRUCTUEUX")+COUNTIFS($A$2:$A1625,$A1625,$E$2:$E1625,"ANNULE")),""))</f>
        <v/>
      </c>
    </row>
    <row r="1626" spans="1:17" x14ac:dyDescent="0.25">
      <c r="A1626" t="str">
        <f>IF(ISBLANK('ENGAGEMENTS 2026'!C1627),"",IF('ENGAGEMENTS 2026'!C1627="DTSI","DCT",'ENGAGEMENTS 2026'!C1627))</f>
        <v/>
      </c>
      <c r="B1626" t="str">
        <f>IF(ISBLANK('ENGAGEMENTS 2026'!C1627),"",'ENGAGEMENTS 2026'!D1627)</f>
        <v/>
      </c>
      <c r="C1626" t="str">
        <f>IF(ISBLANK('ENGAGEMENTS 2026'!C1627),"",'ENGAGEMENTS 2026'!E1627)</f>
        <v/>
      </c>
      <c r="D1626" t="str">
        <f>IF(ISBLANK('ENGAGEMENTS 2026'!C1627),"",'ENGAGEMENTS 2026'!G1627)</f>
        <v/>
      </c>
      <c r="E1626" t="str">
        <f>IF(ISBLANK('ENGAGEMENTS 2026'!C1627),"",'ENGAGEMENTS 2026'!I1627)</f>
        <v/>
      </c>
      <c r="F1626" t="str">
        <f>IF(ISBLANK('ENGAGEMENTS 2026'!C1627),"",'ENGAGEMENTS 2026'!J1627)</f>
        <v/>
      </c>
      <c r="G1626" t="str">
        <f>IF(ISBLANK('ENGAGEMENTS 2026'!C1627),"",'ENGAGEMENTS 2026'!M1627)</f>
        <v/>
      </c>
      <c r="H1626" t="str">
        <f>IF(ISBLANK('ENGAGEMENTS 2026'!C1627),"",'ENGAGEMENTS 2026'!AF1627)</f>
        <v/>
      </c>
      <c r="I1626" t="str">
        <f>IF(ISBLANK('ENGAGEMENTS 2026'!C1627),"",'ENGAGEMENTS 2026'!H1627)</f>
        <v/>
      </c>
      <c r="J1626" s="72" t="str">
        <f>IF(ISBLANK('ENGAGEMENTS 2026'!C1627),"",IF(AND(OR($E1626="INFRUCTUEUX",$E1626="ANNULE"),$C1626="AOO-M"),'ENGAGEMENTS 2026'!P1627,IF($H1626="EN COURS DE PREENGAGEMENT",'ENGAGEMENTS 2026'!O1627,IF($H1626="PREENGAGE",IF($E1626="ATTRIBUE",'ENGAGEMENTS 2026'!AE1627,'ENGAGEMENTS 2026'!O1627),'ENGAGEMENTS 2026'!AE1627))))</f>
        <v/>
      </c>
      <c r="K1626" s="97" t="str">
        <f>IF(ISBLANK('ENGAGEMENTS 2026'!W1627),"",'ENGAGEMENTS 2026'!W1627)</f>
        <v/>
      </c>
      <c r="L1626" s="73" t="str">
        <f t="shared" ca="1" si="50"/>
        <v/>
      </c>
      <c r="M1626" t="str">
        <f t="shared" si="51"/>
        <v/>
      </c>
      <c r="N1626" t="str">
        <f>IF(ISBLANK('ENGAGEMENTS 2026'!C1627),"",'ENGAGEMENTS 2026'!L1627)</f>
        <v/>
      </c>
      <c r="O1626" t="str">
        <f>IF(ISBLANK('ENGAGEMENTS 2026'!C1627),"",'ENGAGEMENTS 2026'!M1627)</f>
        <v/>
      </c>
      <c r="P1626" t="str">
        <f>IF(ISBLANK('ENGAGEMENTS 2026'!C1627),"",'ENGAGEMENTS 2026'!K1627)</f>
        <v/>
      </c>
      <c r="Q1626" t="str">
        <f>IF($A1626="","",IF(OR($E1626="INFRUCTUEUX",$E1626="ANNULE"),$A1626&amp;"|"&amp;(COUNTIFS($A$2:$A1626,$A1626,$E$2:$E1626,"INFRUCTUEUX")+COUNTIFS($A$2:$A1626,$A1626,$E$2:$E1626,"ANNULE")),""))</f>
        <v/>
      </c>
    </row>
    <row r="1627" spans="1:17" x14ac:dyDescent="0.25">
      <c r="A1627" t="str">
        <f>IF(ISBLANK('ENGAGEMENTS 2026'!C1628),"",IF('ENGAGEMENTS 2026'!C1628="DTSI","DCT",'ENGAGEMENTS 2026'!C1628))</f>
        <v/>
      </c>
      <c r="B1627" t="str">
        <f>IF(ISBLANK('ENGAGEMENTS 2026'!C1628),"",'ENGAGEMENTS 2026'!D1628)</f>
        <v/>
      </c>
      <c r="C1627" t="str">
        <f>IF(ISBLANK('ENGAGEMENTS 2026'!C1628),"",'ENGAGEMENTS 2026'!E1628)</f>
        <v/>
      </c>
      <c r="D1627" t="str">
        <f>IF(ISBLANK('ENGAGEMENTS 2026'!C1628),"",'ENGAGEMENTS 2026'!G1628)</f>
        <v/>
      </c>
      <c r="E1627" t="str">
        <f>IF(ISBLANK('ENGAGEMENTS 2026'!C1628),"",'ENGAGEMENTS 2026'!I1628)</f>
        <v/>
      </c>
      <c r="F1627" t="str">
        <f>IF(ISBLANK('ENGAGEMENTS 2026'!C1628),"",'ENGAGEMENTS 2026'!J1628)</f>
        <v/>
      </c>
      <c r="G1627" t="str">
        <f>IF(ISBLANK('ENGAGEMENTS 2026'!C1628),"",'ENGAGEMENTS 2026'!M1628)</f>
        <v/>
      </c>
      <c r="H1627" t="str">
        <f>IF(ISBLANK('ENGAGEMENTS 2026'!C1628),"",'ENGAGEMENTS 2026'!AF1628)</f>
        <v/>
      </c>
      <c r="I1627" t="str">
        <f>IF(ISBLANK('ENGAGEMENTS 2026'!C1628),"",'ENGAGEMENTS 2026'!H1628)</f>
        <v/>
      </c>
      <c r="J1627" s="72" t="str">
        <f>IF(ISBLANK('ENGAGEMENTS 2026'!C1628),"",IF(AND(OR($E1627="INFRUCTUEUX",$E1627="ANNULE"),$C1627="AOO-M"),'ENGAGEMENTS 2026'!P1628,IF($H1627="EN COURS DE PREENGAGEMENT",'ENGAGEMENTS 2026'!O1628,IF($H1627="PREENGAGE",IF($E1627="ATTRIBUE",'ENGAGEMENTS 2026'!AE1628,'ENGAGEMENTS 2026'!O1628),'ENGAGEMENTS 2026'!AE1628))))</f>
        <v/>
      </c>
      <c r="K1627" s="97" t="str">
        <f>IF(ISBLANK('ENGAGEMENTS 2026'!W1628),"",'ENGAGEMENTS 2026'!W1628)</f>
        <v/>
      </c>
      <c r="L1627" s="73" t="str">
        <f t="shared" ca="1" si="50"/>
        <v/>
      </c>
      <c r="M1627" t="str">
        <f t="shared" si="51"/>
        <v/>
      </c>
      <c r="N1627" t="str">
        <f>IF(ISBLANK('ENGAGEMENTS 2026'!C1628),"",'ENGAGEMENTS 2026'!L1628)</f>
        <v/>
      </c>
      <c r="O1627" t="str">
        <f>IF(ISBLANK('ENGAGEMENTS 2026'!C1628),"",'ENGAGEMENTS 2026'!M1628)</f>
        <v/>
      </c>
      <c r="P1627" t="str">
        <f>IF(ISBLANK('ENGAGEMENTS 2026'!C1628),"",'ENGAGEMENTS 2026'!K1628)</f>
        <v/>
      </c>
      <c r="Q1627" t="str">
        <f>IF($A1627="","",IF(OR($E1627="INFRUCTUEUX",$E1627="ANNULE"),$A1627&amp;"|"&amp;(COUNTIFS($A$2:$A1627,$A1627,$E$2:$E1627,"INFRUCTUEUX")+COUNTIFS($A$2:$A1627,$A1627,$E$2:$E1627,"ANNULE")),""))</f>
        <v/>
      </c>
    </row>
    <row r="1628" spans="1:17" x14ac:dyDescent="0.25">
      <c r="A1628" t="str">
        <f>IF(ISBLANK('ENGAGEMENTS 2026'!C1629),"",IF('ENGAGEMENTS 2026'!C1629="DTSI","DCT",'ENGAGEMENTS 2026'!C1629))</f>
        <v/>
      </c>
      <c r="B1628" t="str">
        <f>IF(ISBLANK('ENGAGEMENTS 2026'!C1629),"",'ENGAGEMENTS 2026'!D1629)</f>
        <v/>
      </c>
      <c r="C1628" t="str">
        <f>IF(ISBLANK('ENGAGEMENTS 2026'!C1629),"",'ENGAGEMENTS 2026'!E1629)</f>
        <v/>
      </c>
      <c r="D1628" t="str">
        <f>IF(ISBLANK('ENGAGEMENTS 2026'!C1629),"",'ENGAGEMENTS 2026'!G1629)</f>
        <v/>
      </c>
      <c r="E1628" t="str">
        <f>IF(ISBLANK('ENGAGEMENTS 2026'!C1629),"",'ENGAGEMENTS 2026'!I1629)</f>
        <v/>
      </c>
      <c r="F1628" t="str">
        <f>IF(ISBLANK('ENGAGEMENTS 2026'!C1629),"",'ENGAGEMENTS 2026'!J1629)</f>
        <v/>
      </c>
      <c r="G1628" t="str">
        <f>IF(ISBLANK('ENGAGEMENTS 2026'!C1629),"",'ENGAGEMENTS 2026'!M1629)</f>
        <v/>
      </c>
      <c r="H1628" t="str">
        <f>IF(ISBLANK('ENGAGEMENTS 2026'!C1629),"",'ENGAGEMENTS 2026'!AF1629)</f>
        <v/>
      </c>
      <c r="I1628" t="str">
        <f>IF(ISBLANK('ENGAGEMENTS 2026'!C1629),"",'ENGAGEMENTS 2026'!H1629)</f>
        <v/>
      </c>
      <c r="J1628" s="72" t="str">
        <f>IF(ISBLANK('ENGAGEMENTS 2026'!C1629),"",IF(AND(OR($E1628="INFRUCTUEUX",$E1628="ANNULE"),$C1628="AOO-M"),'ENGAGEMENTS 2026'!P1629,IF($H1628="EN COURS DE PREENGAGEMENT",'ENGAGEMENTS 2026'!O1629,IF($H1628="PREENGAGE",IF($E1628="ATTRIBUE",'ENGAGEMENTS 2026'!AE1629,'ENGAGEMENTS 2026'!O1629),'ENGAGEMENTS 2026'!AE1629))))</f>
        <v/>
      </c>
      <c r="K1628" s="97" t="str">
        <f>IF(ISBLANK('ENGAGEMENTS 2026'!W1629),"",'ENGAGEMENTS 2026'!W1629)</f>
        <v/>
      </c>
      <c r="L1628" s="73" t="str">
        <f t="shared" ca="1" si="50"/>
        <v/>
      </c>
      <c r="M1628" t="str">
        <f t="shared" si="51"/>
        <v/>
      </c>
      <c r="N1628" t="str">
        <f>IF(ISBLANK('ENGAGEMENTS 2026'!C1629),"",'ENGAGEMENTS 2026'!L1629)</f>
        <v/>
      </c>
      <c r="O1628" t="str">
        <f>IF(ISBLANK('ENGAGEMENTS 2026'!C1629),"",'ENGAGEMENTS 2026'!M1629)</f>
        <v/>
      </c>
      <c r="P1628" t="str">
        <f>IF(ISBLANK('ENGAGEMENTS 2026'!C1629),"",'ENGAGEMENTS 2026'!K1629)</f>
        <v/>
      </c>
      <c r="Q1628" t="str">
        <f>IF($A1628="","",IF(OR($E1628="INFRUCTUEUX",$E1628="ANNULE"),$A1628&amp;"|"&amp;(COUNTIFS($A$2:$A1628,$A1628,$E$2:$E1628,"INFRUCTUEUX")+COUNTIFS($A$2:$A1628,$A1628,$E$2:$E1628,"ANNULE")),""))</f>
        <v/>
      </c>
    </row>
    <row r="1629" spans="1:17" x14ac:dyDescent="0.25">
      <c r="A1629" t="str">
        <f>IF(ISBLANK('ENGAGEMENTS 2026'!C1630),"",IF('ENGAGEMENTS 2026'!C1630="DTSI","DCT",'ENGAGEMENTS 2026'!C1630))</f>
        <v/>
      </c>
      <c r="B1629" t="str">
        <f>IF(ISBLANK('ENGAGEMENTS 2026'!C1630),"",'ENGAGEMENTS 2026'!D1630)</f>
        <v/>
      </c>
      <c r="C1629" t="str">
        <f>IF(ISBLANK('ENGAGEMENTS 2026'!C1630),"",'ENGAGEMENTS 2026'!E1630)</f>
        <v/>
      </c>
      <c r="D1629" t="str">
        <f>IF(ISBLANK('ENGAGEMENTS 2026'!C1630),"",'ENGAGEMENTS 2026'!G1630)</f>
        <v/>
      </c>
      <c r="E1629" t="str">
        <f>IF(ISBLANK('ENGAGEMENTS 2026'!C1630),"",'ENGAGEMENTS 2026'!I1630)</f>
        <v/>
      </c>
      <c r="F1629" t="str">
        <f>IF(ISBLANK('ENGAGEMENTS 2026'!C1630),"",'ENGAGEMENTS 2026'!J1630)</f>
        <v/>
      </c>
      <c r="G1629" t="str">
        <f>IF(ISBLANK('ENGAGEMENTS 2026'!C1630),"",'ENGAGEMENTS 2026'!M1630)</f>
        <v/>
      </c>
      <c r="H1629" t="str">
        <f>IF(ISBLANK('ENGAGEMENTS 2026'!C1630),"",'ENGAGEMENTS 2026'!AF1630)</f>
        <v/>
      </c>
      <c r="I1629" t="str">
        <f>IF(ISBLANK('ENGAGEMENTS 2026'!C1630),"",'ENGAGEMENTS 2026'!H1630)</f>
        <v/>
      </c>
      <c r="J1629" s="72" t="str">
        <f>IF(ISBLANK('ENGAGEMENTS 2026'!C1630),"",IF(AND(OR($E1629="INFRUCTUEUX",$E1629="ANNULE"),$C1629="AOO-M"),'ENGAGEMENTS 2026'!P1630,IF($H1629="EN COURS DE PREENGAGEMENT",'ENGAGEMENTS 2026'!O1630,IF($H1629="PREENGAGE",IF($E1629="ATTRIBUE",'ENGAGEMENTS 2026'!AE1630,'ENGAGEMENTS 2026'!O1630),'ENGAGEMENTS 2026'!AE1630))))</f>
        <v/>
      </c>
      <c r="K1629" s="97" t="str">
        <f>IF(ISBLANK('ENGAGEMENTS 2026'!W1630),"",'ENGAGEMENTS 2026'!W1630)</f>
        <v/>
      </c>
      <c r="L1629" s="73" t="str">
        <f t="shared" ca="1" si="50"/>
        <v/>
      </c>
      <c r="M1629" t="str">
        <f t="shared" si="51"/>
        <v/>
      </c>
      <c r="N1629" t="str">
        <f>IF(ISBLANK('ENGAGEMENTS 2026'!C1630),"",'ENGAGEMENTS 2026'!L1630)</f>
        <v/>
      </c>
      <c r="O1629" t="str">
        <f>IF(ISBLANK('ENGAGEMENTS 2026'!C1630),"",'ENGAGEMENTS 2026'!M1630)</f>
        <v/>
      </c>
      <c r="P1629" t="str">
        <f>IF(ISBLANK('ENGAGEMENTS 2026'!C1630),"",'ENGAGEMENTS 2026'!K1630)</f>
        <v/>
      </c>
      <c r="Q1629" t="str">
        <f>IF($A1629="","",IF(OR($E1629="INFRUCTUEUX",$E1629="ANNULE"),$A1629&amp;"|"&amp;(COUNTIFS($A$2:$A1629,$A1629,$E$2:$E1629,"INFRUCTUEUX")+COUNTIFS($A$2:$A1629,$A1629,$E$2:$E1629,"ANNULE")),""))</f>
        <v/>
      </c>
    </row>
    <row r="1630" spans="1:17" x14ac:dyDescent="0.25">
      <c r="A1630" t="str">
        <f>IF(ISBLANK('ENGAGEMENTS 2026'!C1631),"",IF('ENGAGEMENTS 2026'!C1631="DTSI","DCT",'ENGAGEMENTS 2026'!C1631))</f>
        <v/>
      </c>
      <c r="B1630" t="str">
        <f>IF(ISBLANK('ENGAGEMENTS 2026'!C1631),"",'ENGAGEMENTS 2026'!D1631)</f>
        <v/>
      </c>
      <c r="C1630" t="str">
        <f>IF(ISBLANK('ENGAGEMENTS 2026'!C1631),"",'ENGAGEMENTS 2026'!E1631)</f>
        <v/>
      </c>
      <c r="D1630" t="str">
        <f>IF(ISBLANK('ENGAGEMENTS 2026'!C1631),"",'ENGAGEMENTS 2026'!G1631)</f>
        <v/>
      </c>
      <c r="E1630" t="str">
        <f>IF(ISBLANK('ENGAGEMENTS 2026'!C1631),"",'ENGAGEMENTS 2026'!I1631)</f>
        <v/>
      </c>
      <c r="F1630" t="str">
        <f>IF(ISBLANK('ENGAGEMENTS 2026'!C1631),"",'ENGAGEMENTS 2026'!J1631)</f>
        <v/>
      </c>
      <c r="G1630" t="str">
        <f>IF(ISBLANK('ENGAGEMENTS 2026'!C1631),"",'ENGAGEMENTS 2026'!M1631)</f>
        <v/>
      </c>
      <c r="H1630" t="str">
        <f>IF(ISBLANK('ENGAGEMENTS 2026'!C1631),"",'ENGAGEMENTS 2026'!AF1631)</f>
        <v/>
      </c>
      <c r="I1630" t="str">
        <f>IF(ISBLANK('ENGAGEMENTS 2026'!C1631),"",'ENGAGEMENTS 2026'!H1631)</f>
        <v/>
      </c>
      <c r="J1630" s="72" t="str">
        <f>IF(ISBLANK('ENGAGEMENTS 2026'!C1631),"",IF(AND(OR($E1630="INFRUCTUEUX",$E1630="ANNULE"),$C1630="AOO-M"),'ENGAGEMENTS 2026'!P1631,IF($H1630="EN COURS DE PREENGAGEMENT",'ENGAGEMENTS 2026'!O1631,IF($H1630="PREENGAGE",IF($E1630="ATTRIBUE",'ENGAGEMENTS 2026'!AE1631,'ENGAGEMENTS 2026'!O1631),'ENGAGEMENTS 2026'!AE1631))))</f>
        <v/>
      </c>
      <c r="K1630" s="97" t="str">
        <f>IF(ISBLANK('ENGAGEMENTS 2026'!W1631),"",'ENGAGEMENTS 2026'!W1631)</f>
        <v/>
      </c>
      <c r="L1630" s="73" t="str">
        <f t="shared" ca="1" si="50"/>
        <v/>
      </c>
      <c r="M1630" t="str">
        <f t="shared" si="51"/>
        <v/>
      </c>
      <c r="N1630" t="str">
        <f>IF(ISBLANK('ENGAGEMENTS 2026'!C1631),"",'ENGAGEMENTS 2026'!L1631)</f>
        <v/>
      </c>
      <c r="O1630" t="str">
        <f>IF(ISBLANK('ENGAGEMENTS 2026'!C1631),"",'ENGAGEMENTS 2026'!M1631)</f>
        <v/>
      </c>
      <c r="P1630" t="str">
        <f>IF(ISBLANK('ENGAGEMENTS 2026'!C1631),"",'ENGAGEMENTS 2026'!K1631)</f>
        <v/>
      </c>
      <c r="Q1630" t="str">
        <f>IF($A1630="","",IF(OR($E1630="INFRUCTUEUX",$E1630="ANNULE"),$A1630&amp;"|"&amp;(COUNTIFS($A$2:$A1630,$A1630,$E$2:$E1630,"INFRUCTUEUX")+COUNTIFS($A$2:$A1630,$A1630,$E$2:$E1630,"ANNULE")),""))</f>
        <v/>
      </c>
    </row>
    <row r="1631" spans="1:17" x14ac:dyDescent="0.25">
      <c r="A1631" t="str">
        <f>IF(ISBLANK('ENGAGEMENTS 2026'!C1632),"",IF('ENGAGEMENTS 2026'!C1632="DTSI","DCT",'ENGAGEMENTS 2026'!C1632))</f>
        <v/>
      </c>
      <c r="B1631" t="str">
        <f>IF(ISBLANK('ENGAGEMENTS 2026'!C1632),"",'ENGAGEMENTS 2026'!D1632)</f>
        <v/>
      </c>
      <c r="C1631" t="str">
        <f>IF(ISBLANK('ENGAGEMENTS 2026'!C1632),"",'ENGAGEMENTS 2026'!E1632)</f>
        <v/>
      </c>
      <c r="D1631" t="str">
        <f>IF(ISBLANK('ENGAGEMENTS 2026'!C1632),"",'ENGAGEMENTS 2026'!G1632)</f>
        <v/>
      </c>
      <c r="E1631" t="str">
        <f>IF(ISBLANK('ENGAGEMENTS 2026'!C1632),"",'ENGAGEMENTS 2026'!I1632)</f>
        <v/>
      </c>
      <c r="F1631" t="str">
        <f>IF(ISBLANK('ENGAGEMENTS 2026'!C1632),"",'ENGAGEMENTS 2026'!J1632)</f>
        <v/>
      </c>
      <c r="G1631" t="str">
        <f>IF(ISBLANK('ENGAGEMENTS 2026'!C1632),"",'ENGAGEMENTS 2026'!M1632)</f>
        <v/>
      </c>
      <c r="H1631" t="str">
        <f>IF(ISBLANK('ENGAGEMENTS 2026'!C1632),"",'ENGAGEMENTS 2026'!AF1632)</f>
        <v/>
      </c>
      <c r="I1631" t="str">
        <f>IF(ISBLANK('ENGAGEMENTS 2026'!C1632),"",'ENGAGEMENTS 2026'!H1632)</f>
        <v/>
      </c>
      <c r="J1631" s="72" t="str">
        <f>IF(ISBLANK('ENGAGEMENTS 2026'!C1632),"",IF(AND(OR($E1631="INFRUCTUEUX",$E1631="ANNULE"),$C1631="AOO-M"),'ENGAGEMENTS 2026'!P1632,IF($H1631="EN COURS DE PREENGAGEMENT",'ENGAGEMENTS 2026'!O1632,IF($H1631="PREENGAGE",IF($E1631="ATTRIBUE",'ENGAGEMENTS 2026'!AE1632,'ENGAGEMENTS 2026'!O1632),'ENGAGEMENTS 2026'!AE1632))))</f>
        <v/>
      </c>
      <c r="K1631" s="97" t="str">
        <f>IF(ISBLANK('ENGAGEMENTS 2026'!W1632),"",'ENGAGEMENTS 2026'!W1632)</f>
        <v/>
      </c>
      <c r="L1631" s="73" t="str">
        <f t="shared" ca="1" si="50"/>
        <v/>
      </c>
      <c r="M1631" t="str">
        <f t="shared" si="51"/>
        <v/>
      </c>
      <c r="N1631" t="str">
        <f>IF(ISBLANK('ENGAGEMENTS 2026'!C1632),"",'ENGAGEMENTS 2026'!L1632)</f>
        <v/>
      </c>
      <c r="O1631" t="str">
        <f>IF(ISBLANK('ENGAGEMENTS 2026'!C1632),"",'ENGAGEMENTS 2026'!M1632)</f>
        <v/>
      </c>
      <c r="P1631" t="str">
        <f>IF(ISBLANK('ENGAGEMENTS 2026'!C1632),"",'ENGAGEMENTS 2026'!K1632)</f>
        <v/>
      </c>
      <c r="Q1631" t="str">
        <f>IF($A1631="","",IF(OR($E1631="INFRUCTUEUX",$E1631="ANNULE"),$A1631&amp;"|"&amp;(COUNTIFS($A$2:$A1631,$A1631,$E$2:$E1631,"INFRUCTUEUX")+COUNTIFS($A$2:$A1631,$A1631,$E$2:$E1631,"ANNULE")),""))</f>
        <v/>
      </c>
    </row>
    <row r="1632" spans="1:17" x14ac:dyDescent="0.25">
      <c r="A1632" t="str">
        <f>IF(ISBLANK('ENGAGEMENTS 2026'!C1633),"",IF('ENGAGEMENTS 2026'!C1633="DTSI","DCT",'ENGAGEMENTS 2026'!C1633))</f>
        <v/>
      </c>
      <c r="B1632" t="str">
        <f>IF(ISBLANK('ENGAGEMENTS 2026'!C1633),"",'ENGAGEMENTS 2026'!D1633)</f>
        <v/>
      </c>
      <c r="C1632" t="str">
        <f>IF(ISBLANK('ENGAGEMENTS 2026'!C1633),"",'ENGAGEMENTS 2026'!E1633)</f>
        <v/>
      </c>
      <c r="D1632" t="str">
        <f>IF(ISBLANK('ENGAGEMENTS 2026'!C1633),"",'ENGAGEMENTS 2026'!G1633)</f>
        <v/>
      </c>
      <c r="E1632" t="str">
        <f>IF(ISBLANK('ENGAGEMENTS 2026'!C1633),"",'ENGAGEMENTS 2026'!I1633)</f>
        <v/>
      </c>
      <c r="F1632" t="str">
        <f>IF(ISBLANK('ENGAGEMENTS 2026'!C1633),"",'ENGAGEMENTS 2026'!J1633)</f>
        <v/>
      </c>
      <c r="G1632" t="str">
        <f>IF(ISBLANK('ENGAGEMENTS 2026'!C1633),"",'ENGAGEMENTS 2026'!M1633)</f>
        <v/>
      </c>
      <c r="H1632" t="str">
        <f>IF(ISBLANK('ENGAGEMENTS 2026'!C1633),"",'ENGAGEMENTS 2026'!AF1633)</f>
        <v/>
      </c>
      <c r="I1632" t="str">
        <f>IF(ISBLANK('ENGAGEMENTS 2026'!C1633),"",'ENGAGEMENTS 2026'!H1633)</f>
        <v/>
      </c>
      <c r="J1632" s="72" t="str">
        <f>IF(ISBLANK('ENGAGEMENTS 2026'!C1633),"",IF(AND(OR($E1632="INFRUCTUEUX",$E1632="ANNULE"),$C1632="AOO-M"),'ENGAGEMENTS 2026'!P1633,IF($H1632="EN COURS DE PREENGAGEMENT",'ENGAGEMENTS 2026'!O1633,IF($H1632="PREENGAGE",IF($E1632="ATTRIBUE",'ENGAGEMENTS 2026'!AE1633,'ENGAGEMENTS 2026'!O1633),'ENGAGEMENTS 2026'!AE1633))))</f>
        <v/>
      </c>
      <c r="K1632" s="97" t="str">
        <f>IF(ISBLANK('ENGAGEMENTS 2026'!W1633),"",'ENGAGEMENTS 2026'!W1633)</f>
        <v/>
      </c>
      <c r="L1632" s="73" t="str">
        <f t="shared" ca="1" si="50"/>
        <v/>
      </c>
      <c r="M1632" t="str">
        <f t="shared" si="51"/>
        <v/>
      </c>
      <c r="N1632" t="str">
        <f>IF(ISBLANK('ENGAGEMENTS 2026'!C1633),"",'ENGAGEMENTS 2026'!L1633)</f>
        <v/>
      </c>
      <c r="O1632" t="str">
        <f>IF(ISBLANK('ENGAGEMENTS 2026'!C1633),"",'ENGAGEMENTS 2026'!M1633)</f>
        <v/>
      </c>
      <c r="P1632" t="str">
        <f>IF(ISBLANK('ENGAGEMENTS 2026'!C1633),"",'ENGAGEMENTS 2026'!K1633)</f>
        <v/>
      </c>
      <c r="Q1632" t="str">
        <f>IF($A1632="","",IF(OR($E1632="INFRUCTUEUX",$E1632="ANNULE"),$A1632&amp;"|"&amp;(COUNTIFS($A$2:$A1632,$A1632,$E$2:$E1632,"INFRUCTUEUX")+COUNTIFS($A$2:$A1632,$A1632,$E$2:$E1632,"ANNULE")),""))</f>
        <v/>
      </c>
    </row>
    <row r="1633" spans="1:17" x14ac:dyDescent="0.25">
      <c r="A1633" t="str">
        <f>IF(ISBLANK('ENGAGEMENTS 2026'!C1634),"",IF('ENGAGEMENTS 2026'!C1634="DTSI","DCT",'ENGAGEMENTS 2026'!C1634))</f>
        <v/>
      </c>
      <c r="B1633" t="str">
        <f>IF(ISBLANK('ENGAGEMENTS 2026'!C1634),"",'ENGAGEMENTS 2026'!D1634)</f>
        <v/>
      </c>
      <c r="C1633" t="str">
        <f>IF(ISBLANK('ENGAGEMENTS 2026'!C1634),"",'ENGAGEMENTS 2026'!E1634)</f>
        <v/>
      </c>
      <c r="D1633" t="str">
        <f>IF(ISBLANK('ENGAGEMENTS 2026'!C1634),"",'ENGAGEMENTS 2026'!G1634)</f>
        <v/>
      </c>
      <c r="E1633" t="str">
        <f>IF(ISBLANK('ENGAGEMENTS 2026'!C1634),"",'ENGAGEMENTS 2026'!I1634)</f>
        <v/>
      </c>
      <c r="F1633" t="str">
        <f>IF(ISBLANK('ENGAGEMENTS 2026'!C1634),"",'ENGAGEMENTS 2026'!J1634)</f>
        <v/>
      </c>
      <c r="G1633" t="str">
        <f>IF(ISBLANK('ENGAGEMENTS 2026'!C1634),"",'ENGAGEMENTS 2026'!M1634)</f>
        <v/>
      </c>
      <c r="H1633" t="str">
        <f>IF(ISBLANK('ENGAGEMENTS 2026'!C1634),"",'ENGAGEMENTS 2026'!AF1634)</f>
        <v/>
      </c>
      <c r="I1633" t="str">
        <f>IF(ISBLANK('ENGAGEMENTS 2026'!C1634),"",'ENGAGEMENTS 2026'!H1634)</f>
        <v/>
      </c>
      <c r="J1633" s="72" t="str">
        <f>IF(ISBLANK('ENGAGEMENTS 2026'!C1634),"",IF(AND(OR($E1633="INFRUCTUEUX",$E1633="ANNULE"),$C1633="AOO-M"),'ENGAGEMENTS 2026'!P1634,IF($H1633="EN COURS DE PREENGAGEMENT",'ENGAGEMENTS 2026'!O1634,IF($H1633="PREENGAGE",IF($E1633="ATTRIBUE",'ENGAGEMENTS 2026'!AE1634,'ENGAGEMENTS 2026'!O1634),'ENGAGEMENTS 2026'!AE1634))))</f>
        <v/>
      </c>
      <c r="K1633" s="97" t="str">
        <f>IF(ISBLANK('ENGAGEMENTS 2026'!W1634),"",'ENGAGEMENTS 2026'!W1634)</f>
        <v/>
      </c>
      <c r="L1633" s="73" t="str">
        <f t="shared" ca="1" si="50"/>
        <v/>
      </c>
      <c r="M1633" t="str">
        <f t="shared" si="51"/>
        <v/>
      </c>
      <c r="N1633" t="str">
        <f>IF(ISBLANK('ENGAGEMENTS 2026'!C1634),"",'ENGAGEMENTS 2026'!L1634)</f>
        <v/>
      </c>
      <c r="O1633" t="str">
        <f>IF(ISBLANK('ENGAGEMENTS 2026'!C1634),"",'ENGAGEMENTS 2026'!M1634)</f>
        <v/>
      </c>
      <c r="P1633" t="str">
        <f>IF(ISBLANK('ENGAGEMENTS 2026'!C1634),"",'ENGAGEMENTS 2026'!K1634)</f>
        <v/>
      </c>
      <c r="Q1633" t="str">
        <f>IF($A1633="","",IF(OR($E1633="INFRUCTUEUX",$E1633="ANNULE"),$A1633&amp;"|"&amp;(COUNTIFS($A$2:$A1633,$A1633,$E$2:$E1633,"INFRUCTUEUX")+COUNTIFS($A$2:$A1633,$A1633,$E$2:$E1633,"ANNULE")),""))</f>
        <v/>
      </c>
    </row>
    <row r="1634" spans="1:17" x14ac:dyDescent="0.25">
      <c r="A1634" t="str">
        <f>IF(ISBLANK('ENGAGEMENTS 2026'!C1635),"",IF('ENGAGEMENTS 2026'!C1635="DTSI","DCT",'ENGAGEMENTS 2026'!C1635))</f>
        <v/>
      </c>
      <c r="B1634" t="str">
        <f>IF(ISBLANK('ENGAGEMENTS 2026'!C1635),"",'ENGAGEMENTS 2026'!D1635)</f>
        <v/>
      </c>
      <c r="C1634" t="str">
        <f>IF(ISBLANK('ENGAGEMENTS 2026'!C1635),"",'ENGAGEMENTS 2026'!E1635)</f>
        <v/>
      </c>
      <c r="D1634" t="str">
        <f>IF(ISBLANK('ENGAGEMENTS 2026'!C1635),"",'ENGAGEMENTS 2026'!G1635)</f>
        <v/>
      </c>
      <c r="E1634" t="str">
        <f>IF(ISBLANK('ENGAGEMENTS 2026'!C1635),"",'ENGAGEMENTS 2026'!I1635)</f>
        <v/>
      </c>
      <c r="F1634" t="str">
        <f>IF(ISBLANK('ENGAGEMENTS 2026'!C1635),"",'ENGAGEMENTS 2026'!J1635)</f>
        <v/>
      </c>
      <c r="G1634" t="str">
        <f>IF(ISBLANK('ENGAGEMENTS 2026'!C1635),"",'ENGAGEMENTS 2026'!M1635)</f>
        <v/>
      </c>
      <c r="H1634" t="str">
        <f>IF(ISBLANK('ENGAGEMENTS 2026'!C1635),"",'ENGAGEMENTS 2026'!AF1635)</f>
        <v/>
      </c>
      <c r="I1634" t="str">
        <f>IF(ISBLANK('ENGAGEMENTS 2026'!C1635),"",'ENGAGEMENTS 2026'!H1635)</f>
        <v/>
      </c>
      <c r="J1634" s="72" t="str">
        <f>IF(ISBLANK('ENGAGEMENTS 2026'!C1635),"",IF(AND(OR($E1634="INFRUCTUEUX",$E1634="ANNULE"),$C1634="AOO-M"),'ENGAGEMENTS 2026'!P1635,IF($H1634="EN COURS DE PREENGAGEMENT",'ENGAGEMENTS 2026'!O1635,IF($H1634="PREENGAGE",IF($E1634="ATTRIBUE",'ENGAGEMENTS 2026'!AE1635,'ENGAGEMENTS 2026'!O1635),'ENGAGEMENTS 2026'!AE1635))))</f>
        <v/>
      </c>
      <c r="K1634" s="97" t="str">
        <f>IF(ISBLANK('ENGAGEMENTS 2026'!W1635),"",'ENGAGEMENTS 2026'!W1635)</f>
        <v/>
      </c>
      <c r="L1634" s="73" t="str">
        <f t="shared" ca="1" si="50"/>
        <v/>
      </c>
      <c r="M1634" t="str">
        <f t="shared" si="51"/>
        <v/>
      </c>
      <c r="N1634" t="str">
        <f>IF(ISBLANK('ENGAGEMENTS 2026'!C1635),"",'ENGAGEMENTS 2026'!L1635)</f>
        <v/>
      </c>
      <c r="O1634" t="str">
        <f>IF(ISBLANK('ENGAGEMENTS 2026'!C1635),"",'ENGAGEMENTS 2026'!M1635)</f>
        <v/>
      </c>
      <c r="P1634" t="str">
        <f>IF(ISBLANK('ENGAGEMENTS 2026'!C1635),"",'ENGAGEMENTS 2026'!K1635)</f>
        <v/>
      </c>
      <c r="Q1634" t="str">
        <f>IF($A1634="","",IF(OR($E1634="INFRUCTUEUX",$E1634="ANNULE"),$A1634&amp;"|"&amp;(COUNTIFS($A$2:$A1634,$A1634,$E$2:$E1634,"INFRUCTUEUX")+COUNTIFS($A$2:$A1634,$A1634,$E$2:$E1634,"ANNULE")),""))</f>
        <v/>
      </c>
    </row>
    <row r="1635" spans="1:17" x14ac:dyDescent="0.25">
      <c r="A1635" t="str">
        <f>IF(ISBLANK('ENGAGEMENTS 2026'!C1636),"",IF('ENGAGEMENTS 2026'!C1636="DTSI","DCT",'ENGAGEMENTS 2026'!C1636))</f>
        <v/>
      </c>
      <c r="B1635" t="str">
        <f>IF(ISBLANK('ENGAGEMENTS 2026'!C1636),"",'ENGAGEMENTS 2026'!D1636)</f>
        <v/>
      </c>
      <c r="C1635" t="str">
        <f>IF(ISBLANK('ENGAGEMENTS 2026'!C1636),"",'ENGAGEMENTS 2026'!E1636)</f>
        <v/>
      </c>
      <c r="D1635" t="str">
        <f>IF(ISBLANK('ENGAGEMENTS 2026'!C1636),"",'ENGAGEMENTS 2026'!G1636)</f>
        <v/>
      </c>
      <c r="E1635" t="str">
        <f>IF(ISBLANK('ENGAGEMENTS 2026'!C1636),"",'ENGAGEMENTS 2026'!I1636)</f>
        <v/>
      </c>
      <c r="F1635" t="str">
        <f>IF(ISBLANK('ENGAGEMENTS 2026'!C1636),"",'ENGAGEMENTS 2026'!J1636)</f>
        <v/>
      </c>
      <c r="G1635" t="str">
        <f>IF(ISBLANK('ENGAGEMENTS 2026'!C1636),"",'ENGAGEMENTS 2026'!M1636)</f>
        <v/>
      </c>
      <c r="H1635" t="str">
        <f>IF(ISBLANK('ENGAGEMENTS 2026'!C1636),"",'ENGAGEMENTS 2026'!AF1636)</f>
        <v/>
      </c>
      <c r="I1635" t="str">
        <f>IF(ISBLANK('ENGAGEMENTS 2026'!C1636),"",'ENGAGEMENTS 2026'!H1636)</f>
        <v/>
      </c>
      <c r="J1635" s="72" t="str">
        <f>IF(ISBLANK('ENGAGEMENTS 2026'!C1636),"",IF(AND(OR($E1635="INFRUCTUEUX",$E1635="ANNULE"),$C1635="AOO-M"),'ENGAGEMENTS 2026'!P1636,IF($H1635="EN COURS DE PREENGAGEMENT",'ENGAGEMENTS 2026'!O1636,IF($H1635="PREENGAGE",IF($E1635="ATTRIBUE",'ENGAGEMENTS 2026'!AE1636,'ENGAGEMENTS 2026'!O1636),'ENGAGEMENTS 2026'!AE1636))))</f>
        <v/>
      </c>
      <c r="K1635" s="97" t="str">
        <f>IF(ISBLANK('ENGAGEMENTS 2026'!W1636),"",'ENGAGEMENTS 2026'!W1636)</f>
        <v/>
      </c>
      <c r="L1635" s="73" t="str">
        <f t="shared" ca="1" si="50"/>
        <v/>
      </c>
      <c r="M1635" t="str">
        <f t="shared" si="51"/>
        <v/>
      </c>
      <c r="N1635" t="str">
        <f>IF(ISBLANK('ENGAGEMENTS 2026'!C1636),"",'ENGAGEMENTS 2026'!L1636)</f>
        <v/>
      </c>
      <c r="O1635" t="str">
        <f>IF(ISBLANK('ENGAGEMENTS 2026'!C1636),"",'ENGAGEMENTS 2026'!M1636)</f>
        <v/>
      </c>
      <c r="P1635" t="str">
        <f>IF(ISBLANK('ENGAGEMENTS 2026'!C1636),"",'ENGAGEMENTS 2026'!K1636)</f>
        <v/>
      </c>
      <c r="Q1635" t="str">
        <f>IF($A1635="","",IF(OR($E1635="INFRUCTUEUX",$E1635="ANNULE"),$A1635&amp;"|"&amp;(COUNTIFS($A$2:$A1635,$A1635,$E$2:$E1635,"INFRUCTUEUX")+COUNTIFS($A$2:$A1635,$A1635,$E$2:$E1635,"ANNULE")),""))</f>
        <v/>
      </c>
    </row>
    <row r="1636" spans="1:17" x14ac:dyDescent="0.25">
      <c r="A1636" t="str">
        <f>IF(ISBLANK('ENGAGEMENTS 2026'!C1637),"",IF('ENGAGEMENTS 2026'!C1637="DTSI","DCT",'ENGAGEMENTS 2026'!C1637))</f>
        <v/>
      </c>
      <c r="B1636" t="str">
        <f>IF(ISBLANK('ENGAGEMENTS 2026'!C1637),"",'ENGAGEMENTS 2026'!D1637)</f>
        <v/>
      </c>
      <c r="C1636" t="str">
        <f>IF(ISBLANK('ENGAGEMENTS 2026'!C1637),"",'ENGAGEMENTS 2026'!E1637)</f>
        <v/>
      </c>
      <c r="D1636" t="str">
        <f>IF(ISBLANK('ENGAGEMENTS 2026'!C1637),"",'ENGAGEMENTS 2026'!G1637)</f>
        <v/>
      </c>
      <c r="E1636" t="str">
        <f>IF(ISBLANK('ENGAGEMENTS 2026'!C1637),"",'ENGAGEMENTS 2026'!I1637)</f>
        <v/>
      </c>
      <c r="F1636" t="str">
        <f>IF(ISBLANK('ENGAGEMENTS 2026'!C1637),"",'ENGAGEMENTS 2026'!J1637)</f>
        <v/>
      </c>
      <c r="G1636" t="str">
        <f>IF(ISBLANK('ENGAGEMENTS 2026'!C1637),"",'ENGAGEMENTS 2026'!M1637)</f>
        <v/>
      </c>
      <c r="H1636" t="str">
        <f>IF(ISBLANK('ENGAGEMENTS 2026'!C1637),"",'ENGAGEMENTS 2026'!AF1637)</f>
        <v/>
      </c>
      <c r="I1636" t="str">
        <f>IF(ISBLANK('ENGAGEMENTS 2026'!C1637),"",'ENGAGEMENTS 2026'!H1637)</f>
        <v/>
      </c>
      <c r="J1636" s="72" t="str">
        <f>IF(ISBLANK('ENGAGEMENTS 2026'!C1637),"",IF(AND(OR($E1636="INFRUCTUEUX",$E1636="ANNULE"),$C1636="AOO-M"),'ENGAGEMENTS 2026'!P1637,IF($H1636="EN COURS DE PREENGAGEMENT",'ENGAGEMENTS 2026'!O1637,IF($H1636="PREENGAGE",IF($E1636="ATTRIBUE",'ENGAGEMENTS 2026'!AE1637,'ENGAGEMENTS 2026'!O1637),'ENGAGEMENTS 2026'!AE1637))))</f>
        <v/>
      </c>
      <c r="K1636" s="97" t="str">
        <f>IF(ISBLANK('ENGAGEMENTS 2026'!W1637),"",'ENGAGEMENTS 2026'!W1637)</f>
        <v/>
      </c>
      <c r="L1636" s="73" t="str">
        <f t="shared" ca="1" si="50"/>
        <v/>
      </c>
      <c r="M1636" t="str">
        <f t="shared" si="51"/>
        <v/>
      </c>
      <c r="N1636" t="str">
        <f>IF(ISBLANK('ENGAGEMENTS 2026'!C1637),"",'ENGAGEMENTS 2026'!L1637)</f>
        <v/>
      </c>
      <c r="O1636" t="str">
        <f>IF(ISBLANK('ENGAGEMENTS 2026'!C1637),"",'ENGAGEMENTS 2026'!M1637)</f>
        <v/>
      </c>
      <c r="P1636" t="str">
        <f>IF(ISBLANK('ENGAGEMENTS 2026'!C1637),"",'ENGAGEMENTS 2026'!K1637)</f>
        <v/>
      </c>
      <c r="Q1636" t="str">
        <f>IF($A1636="","",IF(OR($E1636="INFRUCTUEUX",$E1636="ANNULE"),$A1636&amp;"|"&amp;(COUNTIFS($A$2:$A1636,$A1636,$E$2:$E1636,"INFRUCTUEUX")+COUNTIFS($A$2:$A1636,$A1636,$E$2:$E1636,"ANNULE")),""))</f>
        <v/>
      </c>
    </row>
    <row r="1637" spans="1:17" x14ac:dyDescent="0.25">
      <c r="A1637" t="str">
        <f>IF(ISBLANK('ENGAGEMENTS 2026'!C1638),"",IF('ENGAGEMENTS 2026'!C1638="DTSI","DCT",'ENGAGEMENTS 2026'!C1638))</f>
        <v/>
      </c>
      <c r="B1637" t="str">
        <f>IF(ISBLANK('ENGAGEMENTS 2026'!C1638),"",'ENGAGEMENTS 2026'!D1638)</f>
        <v/>
      </c>
      <c r="C1637" t="str">
        <f>IF(ISBLANK('ENGAGEMENTS 2026'!C1638),"",'ENGAGEMENTS 2026'!E1638)</f>
        <v/>
      </c>
      <c r="D1637" t="str">
        <f>IF(ISBLANK('ENGAGEMENTS 2026'!C1638),"",'ENGAGEMENTS 2026'!G1638)</f>
        <v/>
      </c>
      <c r="E1637" t="str">
        <f>IF(ISBLANK('ENGAGEMENTS 2026'!C1638),"",'ENGAGEMENTS 2026'!I1638)</f>
        <v/>
      </c>
      <c r="F1637" t="str">
        <f>IF(ISBLANK('ENGAGEMENTS 2026'!C1638),"",'ENGAGEMENTS 2026'!J1638)</f>
        <v/>
      </c>
      <c r="G1637" t="str">
        <f>IF(ISBLANK('ENGAGEMENTS 2026'!C1638),"",'ENGAGEMENTS 2026'!M1638)</f>
        <v/>
      </c>
      <c r="H1637" t="str">
        <f>IF(ISBLANK('ENGAGEMENTS 2026'!C1638),"",'ENGAGEMENTS 2026'!AF1638)</f>
        <v/>
      </c>
      <c r="I1637" t="str">
        <f>IF(ISBLANK('ENGAGEMENTS 2026'!C1638),"",'ENGAGEMENTS 2026'!H1638)</f>
        <v/>
      </c>
      <c r="J1637" s="72" t="str">
        <f>IF(ISBLANK('ENGAGEMENTS 2026'!C1638),"",IF(AND(OR($E1637="INFRUCTUEUX",$E1637="ANNULE"),$C1637="AOO-M"),'ENGAGEMENTS 2026'!P1638,IF($H1637="EN COURS DE PREENGAGEMENT",'ENGAGEMENTS 2026'!O1638,IF($H1637="PREENGAGE",IF($E1637="ATTRIBUE",'ENGAGEMENTS 2026'!AE1638,'ENGAGEMENTS 2026'!O1638),'ENGAGEMENTS 2026'!AE1638))))</f>
        <v/>
      </c>
      <c r="K1637" s="97" t="str">
        <f>IF(ISBLANK('ENGAGEMENTS 2026'!W1638),"",'ENGAGEMENTS 2026'!W1638)</f>
        <v/>
      </c>
      <c r="L1637" s="73" t="str">
        <f t="shared" ca="1" si="50"/>
        <v/>
      </c>
      <c r="M1637" t="str">
        <f t="shared" si="51"/>
        <v/>
      </c>
      <c r="N1637" t="str">
        <f>IF(ISBLANK('ENGAGEMENTS 2026'!C1638),"",'ENGAGEMENTS 2026'!L1638)</f>
        <v/>
      </c>
      <c r="O1637" t="str">
        <f>IF(ISBLANK('ENGAGEMENTS 2026'!C1638),"",'ENGAGEMENTS 2026'!M1638)</f>
        <v/>
      </c>
      <c r="P1637" t="str">
        <f>IF(ISBLANK('ENGAGEMENTS 2026'!C1638),"",'ENGAGEMENTS 2026'!K1638)</f>
        <v/>
      </c>
      <c r="Q1637" t="str">
        <f>IF($A1637="","",IF(OR($E1637="INFRUCTUEUX",$E1637="ANNULE"),$A1637&amp;"|"&amp;(COUNTIFS($A$2:$A1637,$A1637,$E$2:$E1637,"INFRUCTUEUX")+COUNTIFS($A$2:$A1637,$A1637,$E$2:$E1637,"ANNULE")),""))</f>
        <v/>
      </c>
    </row>
    <row r="1638" spans="1:17" x14ac:dyDescent="0.25">
      <c r="A1638" t="str">
        <f>IF(ISBLANK('ENGAGEMENTS 2026'!C1639),"",IF('ENGAGEMENTS 2026'!C1639="DTSI","DCT",'ENGAGEMENTS 2026'!C1639))</f>
        <v/>
      </c>
      <c r="B1638" t="str">
        <f>IF(ISBLANK('ENGAGEMENTS 2026'!C1639),"",'ENGAGEMENTS 2026'!D1639)</f>
        <v/>
      </c>
      <c r="C1638" t="str">
        <f>IF(ISBLANK('ENGAGEMENTS 2026'!C1639),"",'ENGAGEMENTS 2026'!E1639)</f>
        <v/>
      </c>
      <c r="D1638" t="str">
        <f>IF(ISBLANK('ENGAGEMENTS 2026'!C1639),"",'ENGAGEMENTS 2026'!G1639)</f>
        <v/>
      </c>
      <c r="E1638" t="str">
        <f>IF(ISBLANK('ENGAGEMENTS 2026'!C1639),"",'ENGAGEMENTS 2026'!I1639)</f>
        <v/>
      </c>
      <c r="F1638" t="str">
        <f>IF(ISBLANK('ENGAGEMENTS 2026'!C1639),"",'ENGAGEMENTS 2026'!J1639)</f>
        <v/>
      </c>
      <c r="G1638" t="str">
        <f>IF(ISBLANK('ENGAGEMENTS 2026'!C1639),"",'ENGAGEMENTS 2026'!M1639)</f>
        <v/>
      </c>
      <c r="H1638" t="str">
        <f>IF(ISBLANK('ENGAGEMENTS 2026'!C1639),"",'ENGAGEMENTS 2026'!AF1639)</f>
        <v/>
      </c>
      <c r="I1638" t="str">
        <f>IF(ISBLANK('ENGAGEMENTS 2026'!C1639),"",'ENGAGEMENTS 2026'!H1639)</f>
        <v/>
      </c>
      <c r="J1638" s="72" t="str">
        <f>IF(ISBLANK('ENGAGEMENTS 2026'!C1639),"",IF(AND(OR($E1638="INFRUCTUEUX",$E1638="ANNULE"),$C1638="AOO-M"),'ENGAGEMENTS 2026'!P1639,IF($H1638="EN COURS DE PREENGAGEMENT",'ENGAGEMENTS 2026'!O1639,IF($H1638="PREENGAGE",IF($E1638="ATTRIBUE",'ENGAGEMENTS 2026'!AE1639,'ENGAGEMENTS 2026'!O1639),'ENGAGEMENTS 2026'!AE1639))))</f>
        <v/>
      </c>
      <c r="K1638" s="97" t="str">
        <f>IF(ISBLANK('ENGAGEMENTS 2026'!W1639),"",'ENGAGEMENTS 2026'!W1639)</f>
        <v/>
      </c>
      <c r="L1638" s="73" t="str">
        <f t="shared" ca="1" si="50"/>
        <v/>
      </c>
      <c r="M1638" t="str">
        <f t="shared" si="51"/>
        <v/>
      </c>
      <c r="N1638" t="str">
        <f>IF(ISBLANK('ENGAGEMENTS 2026'!C1639),"",'ENGAGEMENTS 2026'!L1639)</f>
        <v/>
      </c>
      <c r="O1638" t="str">
        <f>IF(ISBLANK('ENGAGEMENTS 2026'!C1639),"",'ENGAGEMENTS 2026'!M1639)</f>
        <v/>
      </c>
      <c r="P1638" t="str">
        <f>IF(ISBLANK('ENGAGEMENTS 2026'!C1639),"",'ENGAGEMENTS 2026'!K1639)</f>
        <v/>
      </c>
      <c r="Q1638" t="str">
        <f>IF($A1638="","",IF(OR($E1638="INFRUCTUEUX",$E1638="ANNULE"),$A1638&amp;"|"&amp;(COUNTIFS($A$2:$A1638,$A1638,$E$2:$E1638,"INFRUCTUEUX")+COUNTIFS($A$2:$A1638,$A1638,$E$2:$E1638,"ANNULE")),""))</f>
        <v/>
      </c>
    </row>
    <row r="1639" spans="1:17" x14ac:dyDescent="0.25">
      <c r="A1639" t="str">
        <f>IF(ISBLANK('ENGAGEMENTS 2026'!C1640),"",IF('ENGAGEMENTS 2026'!C1640="DTSI","DCT",'ENGAGEMENTS 2026'!C1640))</f>
        <v/>
      </c>
      <c r="B1639" t="str">
        <f>IF(ISBLANK('ENGAGEMENTS 2026'!C1640),"",'ENGAGEMENTS 2026'!D1640)</f>
        <v/>
      </c>
      <c r="C1639" t="str">
        <f>IF(ISBLANK('ENGAGEMENTS 2026'!C1640),"",'ENGAGEMENTS 2026'!E1640)</f>
        <v/>
      </c>
      <c r="D1639" t="str">
        <f>IF(ISBLANK('ENGAGEMENTS 2026'!C1640),"",'ENGAGEMENTS 2026'!G1640)</f>
        <v/>
      </c>
      <c r="E1639" t="str">
        <f>IF(ISBLANK('ENGAGEMENTS 2026'!C1640),"",'ENGAGEMENTS 2026'!I1640)</f>
        <v/>
      </c>
      <c r="F1639" t="str">
        <f>IF(ISBLANK('ENGAGEMENTS 2026'!C1640),"",'ENGAGEMENTS 2026'!J1640)</f>
        <v/>
      </c>
      <c r="G1639" t="str">
        <f>IF(ISBLANK('ENGAGEMENTS 2026'!C1640),"",'ENGAGEMENTS 2026'!M1640)</f>
        <v/>
      </c>
      <c r="H1639" t="str">
        <f>IF(ISBLANK('ENGAGEMENTS 2026'!C1640),"",'ENGAGEMENTS 2026'!AF1640)</f>
        <v/>
      </c>
      <c r="I1639" t="str">
        <f>IF(ISBLANK('ENGAGEMENTS 2026'!C1640),"",'ENGAGEMENTS 2026'!H1640)</f>
        <v/>
      </c>
      <c r="J1639" s="72" t="str">
        <f>IF(ISBLANK('ENGAGEMENTS 2026'!C1640),"",IF(AND(OR($E1639="INFRUCTUEUX",$E1639="ANNULE"),$C1639="AOO-M"),'ENGAGEMENTS 2026'!P1640,IF($H1639="EN COURS DE PREENGAGEMENT",'ENGAGEMENTS 2026'!O1640,IF($H1639="PREENGAGE",IF($E1639="ATTRIBUE",'ENGAGEMENTS 2026'!AE1640,'ENGAGEMENTS 2026'!O1640),'ENGAGEMENTS 2026'!AE1640))))</f>
        <v/>
      </c>
      <c r="K1639" s="97" t="str">
        <f>IF(ISBLANK('ENGAGEMENTS 2026'!W1640),"",'ENGAGEMENTS 2026'!W1640)</f>
        <v/>
      </c>
      <c r="L1639" s="73" t="str">
        <f t="shared" ca="1" si="50"/>
        <v/>
      </c>
      <c r="M1639" t="str">
        <f t="shared" si="51"/>
        <v/>
      </c>
      <c r="N1639" t="str">
        <f>IF(ISBLANK('ENGAGEMENTS 2026'!C1640),"",'ENGAGEMENTS 2026'!L1640)</f>
        <v/>
      </c>
      <c r="O1639" t="str">
        <f>IF(ISBLANK('ENGAGEMENTS 2026'!C1640),"",'ENGAGEMENTS 2026'!M1640)</f>
        <v/>
      </c>
      <c r="P1639" t="str">
        <f>IF(ISBLANK('ENGAGEMENTS 2026'!C1640),"",'ENGAGEMENTS 2026'!K1640)</f>
        <v/>
      </c>
      <c r="Q1639" t="str">
        <f>IF($A1639="","",IF(OR($E1639="INFRUCTUEUX",$E1639="ANNULE"),$A1639&amp;"|"&amp;(COUNTIFS($A$2:$A1639,$A1639,$E$2:$E1639,"INFRUCTUEUX")+COUNTIFS($A$2:$A1639,$A1639,$E$2:$E1639,"ANNULE")),""))</f>
        <v/>
      </c>
    </row>
    <row r="1640" spans="1:17" x14ac:dyDescent="0.25">
      <c r="A1640" t="str">
        <f>IF(ISBLANK('ENGAGEMENTS 2026'!C1641),"",IF('ENGAGEMENTS 2026'!C1641="DTSI","DCT",'ENGAGEMENTS 2026'!C1641))</f>
        <v/>
      </c>
      <c r="B1640" t="str">
        <f>IF(ISBLANK('ENGAGEMENTS 2026'!C1641),"",'ENGAGEMENTS 2026'!D1641)</f>
        <v/>
      </c>
      <c r="C1640" t="str">
        <f>IF(ISBLANK('ENGAGEMENTS 2026'!C1641),"",'ENGAGEMENTS 2026'!E1641)</f>
        <v/>
      </c>
      <c r="D1640" t="str">
        <f>IF(ISBLANK('ENGAGEMENTS 2026'!C1641),"",'ENGAGEMENTS 2026'!G1641)</f>
        <v/>
      </c>
      <c r="E1640" t="str">
        <f>IF(ISBLANK('ENGAGEMENTS 2026'!C1641),"",'ENGAGEMENTS 2026'!I1641)</f>
        <v/>
      </c>
      <c r="F1640" t="str">
        <f>IF(ISBLANK('ENGAGEMENTS 2026'!C1641),"",'ENGAGEMENTS 2026'!J1641)</f>
        <v/>
      </c>
      <c r="G1640" t="str">
        <f>IF(ISBLANK('ENGAGEMENTS 2026'!C1641),"",'ENGAGEMENTS 2026'!M1641)</f>
        <v/>
      </c>
      <c r="H1640" t="str">
        <f>IF(ISBLANK('ENGAGEMENTS 2026'!C1641),"",'ENGAGEMENTS 2026'!AF1641)</f>
        <v/>
      </c>
      <c r="I1640" t="str">
        <f>IF(ISBLANK('ENGAGEMENTS 2026'!C1641),"",'ENGAGEMENTS 2026'!H1641)</f>
        <v/>
      </c>
      <c r="J1640" s="72" t="str">
        <f>IF(ISBLANK('ENGAGEMENTS 2026'!C1641),"",IF(AND(OR($E1640="INFRUCTUEUX",$E1640="ANNULE"),$C1640="AOO-M"),'ENGAGEMENTS 2026'!P1641,IF($H1640="EN COURS DE PREENGAGEMENT",'ENGAGEMENTS 2026'!O1641,IF($H1640="PREENGAGE",IF($E1640="ATTRIBUE",'ENGAGEMENTS 2026'!AE1641,'ENGAGEMENTS 2026'!O1641),'ENGAGEMENTS 2026'!AE1641))))</f>
        <v/>
      </c>
      <c r="K1640" s="97" t="str">
        <f>IF(ISBLANK('ENGAGEMENTS 2026'!W1641),"",'ENGAGEMENTS 2026'!W1641)</f>
        <v/>
      </c>
      <c r="L1640" s="73" t="str">
        <f t="shared" ca="1" si="50"/>
        <v/>
      </c>
      <c r="M1640" t="str">
        <f t="shared" si="51"/>
        <v/>
      </c>
      <c r="N1640" t="str">
        <f>IF(ISBLANK('ENGAGEMENTS 2026'!C1641),"",'ENGAGEMENTS 2026'!L1641)</f>
        <v/>
      </c>
      <c r="O1640" t="str">
        <f>IF(ISBLANK('ENGAGEMENTS 2026'!C1641),"",'ENGAGEMENTS 2026'!M1641)</f>
        <v/>
      </c>
      <c r="P1640" t="str">
        <f>IF(ISBLANK('ENGAGEMENTS 2026'!C1641),"",'ENGAGEMENTS 2026'!K1641)</f>
        <v/>
      </c>
      <c r="Q1640" t="str">
        <f>IF($A1640="","",IF(OR($E1640="INFRUCTUEUX",$E1640="ANNULE"),$A1640&amp;"|"&amp;(COUNTIFS($A$2:$A1640,$A1640,$E$2:$E1640,"INFRUCTUEUX")+COUNTIFS($A$2:$A1640,$A1640,$E$2:$E1640,"ANNULE")),""))</f>
        <v/>
      </c>
    </row>
    <row r="1641" spans="1:17" x14ac:dyDescent="0.25">
      <c r="A1641" t="str">
        <f>IF(ISBLANK('ENGAGEMENTS 2026'!C1642),"",IF('ENGAGEMENTS 2026'!C1642="DTSI","DCT",'ENGAGEMENTS 2026'!C1642))</f>
        <v/>
      </c>
      <c r="B1641" t="str">
        <f>IF(ISBLANK('ENGAGEMENTS 2026'!C1642),"",'ENGAGEMENTS 2026'!D1642)</f>
        <v/>
      </c>
      <c r="C1641" t="str">
        <f>IF(ISBLANK('ENGAGEMENTS 2026'!C1642),"",'ENGAGEMENTS 2026'!E1642)</f>
        <v/>
      </c>
      <c r="D1641" t="str">
        <f>IF(ISBLANK('ENGAGEMENTS 2026'!C1642),"",'ENGAGEMENTS 2026'!G1642)</f>
        <v/>
      </c>
      <c r="E1641" t="str">
        <f>IF(ISBLANK('ENGAGEMENTS 2026'!C1642),"",'ENGAGEMENTS 2026'!I1642)</f>
        <v/>
      </c>
      <c r="F1641" t="str">
        <f>IF(ISBLANK('ENGAGEMENTS 2026'!C1642),"",'ENGAGEMENTS 2026'!J1642)</f>
        <v/>
      </c>
      <c r="G1641" t="str">
        <f>IF(ISBLANK('ENGAGEMENTS 2026'!C1642),"",'ENGAGEMENTS 2026'!M1642)</f>
        <v/>
      </c>
      <c r="H1641" t="str">
        <f>IF(ISBLANK('ENGAGEMENTS 2026'!C1642),"",'ENGAGEMENTS 2026'!AF1642)</f>
        <v/>
      </c>
      <c r="I1641" t="str">
        <f>IF(ISBLANK('ENGAGEMENTS 2026'!C1642),"",'ENGAGEMENTS 2026'!H1642)</f>
        <v/>
      </c>
      <c r="J1641" s="72" t="str">
        <f>IF(ISBLANK('ENGAGEMENTS 2026'!C1642),"",IF(AND(OR($E1641="INFRUCTUEUX",$E1641="ANNULE"),$C1641="AOO-M"),'ENGAGEMENTS 2026'!P1642,IF($H1641="EN COURS DE PREENGAGEMENT",'ENGAGEMENTS 2026'!O1642,IF($H1641="PREENGAGE",IF($E1641="ATTRIBUE",'ENGAGEMENTS 2026'!AE1642,'ENGAGEMENTS 2026'!O1642),'ENGAGEMENTS 2026'!AE1642))))</f>
        <v/>
      </c>
      <c r="K1641" s="97" t="str">
        <f>IF(ISBLANK('ENGAGEMENTS 2026'!W1642),"",'ENGAGEMENTS 2026'!W1642)</f>
        <v/>
      </c>
      <c r="L1641" s="73" t="str">
        <f t="shared" ca="1" si="50"/>
        <v/>
      </c>
      <c r="M1641" t="str">
        <f t="shared" si="51"/>
        <v/>
      </c>
      <c r="N1641" t="str">
        <f>IF(ISBLANK('ENGAGEMENTS 2026'!C1642),"",'ENGAGEMENTS 2026'!L1642)</f>
        <v/>
      </c>
      <c r="O1641" t="str">
        <f>IF(ISBLANK('ENGAGEMENTS 2026'!C1642),"",'ENGAGEMENTS 2026'!M1642)</f>
        <v/>
      </c>
      <c r="P1641" t="str">
        <f>IF(ISBLANK('ENGAGEMENTS 2026'!C1642),"",'ENGAGEMENTS 2026'!K1642)</f>
        <v/>
      </c>
      <c r="Q1641" t="str">
        <f>IF($A1641="","",IF(OR($E1641="INFRUCTUEUX",$E1641="ANNULE"),$A1641&amp;"|"&amp;(COUNTIFS($A$2:$A1641,$A1641,$E$2:$E1641,"INFRUCTUEUX")+COUNTIFS($A$2:$A1641,$A1641,$E$2:$E1641,"ANNULE")),""))</f>
        <v/>
      </c>
    </row>
    <row r="1642" spans="1:17" x14ac:dyDescent="0.25">
      <c r="A1642" t="str">
        <f>IF(ISBLANK('ENGAGEMENTS 2026'!C1643),"",IF('ENGAGEMENTS 2026'!C1643="DTSI","DCT",'ENGAGEMENTS 2026'!C1643))</f>
        <v/>
      </c>
      <c r="B1642" t="str">
        <f>IF(ISBLANK('ENGAGEMENTS 2026'!C1643),"",'ENGAGEMENTS 2026'!D1643)</f>
        <v/>
      </c>
      <c r="C1642" t="str">
        <f>IF(ISBLANK('ENGAGEMENTS 2026'!C1643),"",'ENGAGEMENTS 2026'!E1643)</f>
        <v/>
      </c>
      <c r="D1642" t="str">
        <f>IF(ISBLANK('ENGAGEMENTS 2026'!C1643),"",'ENGAGEMENTS 2026'!G1643)</f>
        <v/>
      </c>
      <c r="E1642" t="str">
        <f>IF(ISBLANK('ENGAGEMENTS 2026'!C1643),"",'ENGAGEMENTS 2026'!I1643)</f>
        <v/>
      </c>
      <c r="F1642" t="str">
        <f>IF(ISBLANK('ENGAGEMENTS 2026'!C1643),"",'ENGAGEMENTS 2026'!J1643)</f>
        <v/>
      </c>
      <c r="G1642" t="str">
        <f>IF(ISBLANK('ENGAGEMENTS 2026'!C1643),"",'ENGAGEMENTS 2026'!M1643)</f>
        <v/>
      </c>
      <c r="H1642" t="str">
        <f>IF(ISBLANK('ENGAGEMENTS 2026'!C1643),"",'ENGAGEMENTS 2026'!AF1643)</f>
        <v/>
      </c>
      <c r="I1642" t="str">
        <f>IF(ISBLANK('ENGAGEMENTS 2026'!C1643),"",'ENGAGEMENTS 2026'!H1643)</f>
        <v/>
      </c>
      <c r="J1642" s="72" t="str">
        <f>IF(ISBLANK('ENGAGEMENTS 2026'!C1643),"",IF(AND(OR($E1642="INFRUCTUEUX",$E1642="ANNULE"),$C1642="AOO-M"),'ENGAGEMENTS 2026'!P1643,IF($H1642="EN COURS DE PREENGAGEMENT",'ENGAGEMENTS 2026'!O1643,IF($H1642="PREENGAGE",IF($E1642="ATTRIBUE",'ENGAGEMENTS 2026'!AE1643,'ENGAGEMENTS 2026'!O1643),'ENGAGEMENTS 2026'!AE1643))))</f>
        <v/>
      </c>
      <c r="K1642" s="97" t="str">
        <f>IF(ISBLANK('ENGAGEMENTS 2026'!W1643),"",'ENGAGEMENTS 2026'!W1643)</f>
        <v/>
      </c>
      <c r="L1642" s="73" t="str">
        <f t="shared" ca="1" si="50"/>
        <v/>
      </c>
      <c r="M1642" t="str">
        <f t="shared" si="51"/>
        <v/>
      </c>
      <c r="N1642" t="str">
        <f>IF(ISBLANK('ENGAGEMENTS 2026'!C1643),"",'ENGAGEMENTS 2026'!L1643)</f>
        <v/>
      </c>
      <c r="O1642" t="str">
        <f>IF(ISBLANK('ENGAGEMENTS 2026'!C1643),"",'ENGAGEMENTS 2026'!M1643)</f>
        <v/>
      </c>
      <c r="P1642" t="str">
        <f>IF(ISBLANK('ENGAGEMENTS 2026'!C1643),"",'ENGAGEMENTS 2026'!K1643)</f>
        <v/>
      </c>
      <c r="Q1642" t="str">
        <f>IF($A1642="","",IF(OR($E1642="INFRUCTUEUX",$E1642="ANNULE"),$A1642&amp;"|"&amp;(COUNTIFS($A$2:$A1642,$A1642,$E$2:$E1642,"INFRUCTUEUX")+COUNTIFS($A$2:$A1642,$A1642,$E$2:$E1642,"ANNULE")),""))</f>
        <v/>
      </c>
    </row>
    <row r="1643" spans="1:17" x14ac:dyDescent="0.25">
      <c r="A1643" t="str">
        <f>IF(ISBLANK('ENGAGEMENTS 2026'!C1644),"",IF('ENGAGEMENTS 2026'!C1644="DTSI","DCT",'ENGAGEMENTS 2026'!C1644))</f>
        <v/>
      </c>
      <c r="B1643" t="str">
        <f>IF(ISBLANK('ENGAGEMENTS 2026'!C1644),"",'ENGAGEMENTS 2026'!D1644)</f>
        <v/>
      </c>
      <c r="C1643" t="str">
        <f>IF(ISBLANK('ENGAGEMENTS 2026'!C1644),"",'ENGAGEMENTS 2026'!E1644)</f>
        <v/>
      </c>
      <c r="D1643" t="str">
        <f>IF(ISBLANK('ENGAGEMENTS 2026'!C1644),"",'ENGAGEMENTS 2026'!G1644)</f>
        <v/>
      </c>
      <c r="E1643" t="str">
        <f>IF(ISBLANK('ENGAGEMENTS 2026'!C1644),"",'ENGAGEMENTS 2026'!I1644)</f>
        <v/>
      </c>
      <c r="F1643" t="str">
        <f>IF(ISBLANK('ENGAGEMENTS 2026'!C1644),"",'ENGAGEMENTS 2026'!J1644)</f>
        <v/>
      </c>
      <c r="G1643" t="str">
        <f>IF(ISBLANK('ENGAGEMENTS 2026'!C1644),"",'ENGAGEMENTS 2026'!M1644)</f>
        <v/>
      </c>
      <c r="H1643" t="str">
        <f>IF(ISBLANK('ENGAGEMENTS 2026'!C1644),"",'ENGAGEMENTS 2026'!AF1644)</f>
        <v/>
      </c>
      <c r="I1643" t="str">
        <f>IF(ISBLANK('ENGAGEMENTS 2026'!C1644),"",'ENGAGEMENTS 2026'!H1644)</f>
        <v/>
      </c>
      <c r="J1643" s="72" t="str">
        <f>IF(ISBLANK('ENGAGEMENTS 2026'!C1644),"",IF(AND(OR($E1643="INFRUCTUEUX",$E1643="ANNULE"),$C1643="AOO-M"),'ENGAGEMENTS 2026'!P1644,IF($H1643="EN COURS DE PREENGAGEMENT",'ENGAGEMENTS 2026'!O1644,IF($H1643="PREENGAGE",IF($E1643="ATTRIBUE",'ENGAGEMENTS 2026'!AE1644,'ENGAGEMENTS 2026'!O1644),'ENGAGEMENTS 2026'!AE1644))))</f>
        <v/>
      </c>
      <c r="K1643" s="97" t="str">
        <f>IF(ISBLANK('ENGAGEMENTS 2026'!W1644),"",'ENGAGEMENTS 2026'!W1644)</f>
        <v/>
      </c>
      <c r="L1643" s="73" t="str">
        <f t="shared" ca="1" si="50"/>
        <v/>
      </c>
      <c r="M1643" t="str">
        <f t="shared" si="51"/>
        <v/>
      </c>
      <c r="N1643" t="str">
        <f>IF(ISBLANK('ENGAGEMENTS 2026'!C1644),"",'ENGAGEMENTS 2026'!L1644)</f>
        <v/>
      </c>
      <c r="O1643" t="str">
        <f>IF(ISBLANK('ENGAGEMENTS 2026'!C1644),"",'ENGAGEMENTS 2026'!M1644)</f>
        <v/>
      </c>
      <c r="P1643" t="str">
        <f>IF(ISBLANK('ENGAGEMENTS 2026'!C1644),"",'ENGAGEMENTS 2026'!K1644)</f>
        <v/>
      </c>
      <c r="Q1643" t="str">
        <f>IF($A1643="","",IF(OR($E1643="INFRUCTUEUX",$E1643="ANNULE"),$A1643&amp;"|"&amp;(COUNTIFS($A$2:$A1643,$A1643,$E$2:$E1643,"INFRUCTUEUX")+COUNTIFS($A$2:$A1643,$A1643,$E$2:$E1643,"ANNULE")),""))</f>
        <v/>
      </c>
    </row>
    <row r="1644" spans="1:17" x14ac:dyDescent="0.25">
      <c r="A1644" t="str">
        <f>IF(ISBLANK('ENGAGEMENTS 2026'!C1645),"",IF('ENGAGEMENTS 2026'!C1645="DTSI","DCT",'ENGAGEMENTS 2026'!C1645))</f>
        <v/>
      </c>
      <c r="B1644" t="str">
        <f>IF(ISBLANK('ENGAGEMENTS 2026'!C1645),"",'ENGAGEMENTS 2026'!D1645)</f>
        <v/>
      </c>
      <c r="C1644" t="str">
        <f>IF(ISBLANK('ENGAGEMENTS 2026'!C1645),"",'ENGAGEMENTS 2026'!E1645)</f>
        <v/>
      </c>
      <c r="D1644" t="str">
        <f>IF(ISBLANK('ENGAGEMENTS 2026'!C1645),"",'ENGAGEMENTS 2026'!G1645)</f>
        <v/>
      </c>
      <c r="E1644" t="str">
        <f>IF(ISBLANK('ENGAGEMENTS 2026'!C1645),"",'ENGAGEMENTS 2026'!I1645)</f>
        <v/>
      </c>
      <c r="F1644" t="str">
        <f>IF(ISBLANK('ENGAGEMENTS 2026'!C1645),"",'ENGAGEMENTS 2026'!J1645)</f>
        <v/>
      </c>
      <c r="G1644" t="str">
        <f>IF(ISBLANK('ENGAGEMENTS 2026'!C1645),"",'ENGAGEMENTS 2026'!M1645)</f>
        <v/>
      </c>
      <c r="H1644" t="str">
        <f>IF(ISBLANK('ENGAGEMENTS 2026'!C1645),"",'ENGAGEMENTS 2026'!AF1645)</f>
        <v/>
      </c>
      <c r="I1644" t="str">
        <f>IF(ISBLANK('ENGAGEMENTS 2026'!C1645),"",'ENGAGEMENTS 2026'!H1645)</f>
        <v/>
      </c>
      <c r="J1644" s="72" t="str">
        <f>IF(ISBLANK('ENGAGEMENTS 2026'!C1645),"",IF(AND(OR($E1644="INFRUCTUEUX",$E1644="ANNULE"),$C1644="AOO-M"),'ENGAGEMENTS 2026'!P1645,IF($H1644="EN COURS DE PREENGAGEMENT",'ENGAGEMENTS 2026'!O1645,IF($H1644="PREENGAGE",IF($E1644="ATTRIBUE",'ENGAGEMENTS 2026'!AE1645,'ENGAGEMENTS 2026'!O1645),'ENGAGEMENTS 2026'!AE1645))))</f>
        <v/>
      </c>
      <c r="K1644" s="97" t="str">
        <f>IF(ISBLANK('ENGAGEMENTS 2026'!W1645),"",'ENGAGEMENTS 2026'!W1645)</f>
        <v/>
      </c>
      <c r="L1644" s="73" t="str">
        <f t="shared" ca="1" si="50"/>
        <v/>
      </c>
      <c r="M1644" t="str">
        <f t="shared" si="51"/>
        <v/>
      </c>
      <c r="N1644" t="str">
        <f>IF(ISBLANK('ENGAGEMENTS 2026'!C1645),"",'ENGAGEMENTS 2026'!L1645)</f>
        <v/>
      </c>
      <c r="O1644" t="str">
        <f>IF(ISBLANK('ENGAGEMENTS 2026'!C1645),"",'ENGAGEMENTS 2026'!M1645)</f>
        <v/>
      </c>
      <c r="P1644" t="str">
        <f>IF(ISBLANK('ENGAGEMENTS 2026'!C1645),"",'ENGAGEMENTS 2026'!K1645)</f>
        <v/>
      </c>
      <c r="Q1644" t="str">
        <f>IF($A1644="","",IF(OR($E1644="INFRUCTUEUX",$E1644="ANNULE"),$A1644&amp;"|"&amp;(COUNTIFS($A$2:$A1644,$A1644,$E$2:$E1644,"INFRUCTUEUX")+COUNTIFS($A$2:$A1644,$A1644,$E$2:$E1644,"ANNULE")),""))</f>
        <v/>
      </c>
    </row>
    <row r="1645" spans="1:17" x14ac:dyDescent="0.25">
      <c r="A1645" t="str">
        <f>IF(ISBLANK('ENGAGEMENTS 2026'!C1646),"",IF('ENGAGEMENTS 2026'!C1646="DTSI","DCT",'ENGAGEMENTS 2026'!C1646))</f>
        <v/>
      </c>
      <c r="B1645" t="str">
        <f>IF(ISBLANK('ENGAGEMENTS 2026'!C1646),"",'ENGAGEMENTS 2026'!D1646)</f>
        <v/>
      </c>
      <c r="C1645" t="str">
        <f>IF(ISBLANK('ENGAGEMENTS 2026'!C1646),"",'ENGAGEMENTS 2026'!E1646)</f>
        <v/>
      </c>
      <c r="D1645" t="str">
        <f>IF(ISBLANK('ENGAGEMENTS 2026'!C1646),"",'ENGAGEMENTS 2026'!G1646)</f>
        <v/>
      </c>
      <c r="E1645" t="str">
        <f>IF(ISBLANK('ENGAGEMENTS 2026'!C1646),"",'ENGAGEMENTS 2026'!I1646)</f>
        <v/>
      </c>
      <c r="F1645" t="str">
        <f>IF(ISBLANK('ENGAGEMENTS 2026'!C1646),"",'ENGAGEMENTS 2026'!J1646)</f>
        <v/>
      </c>
      <c r="G1645" t="str">
        <f>IF(ISBLANK('ENGAGEMENTS 2026'!C1646),"",'ENGAGEMENTS 2026'!M1646)</f>
        <v/>
      </c>
      <c r="H1645" t="str">
        <f>IF(ISBLANK('ENGAGEMENTS 2026'!C1646),"",'ENGAGEMENTS 2026'!AF1646)</f>
        <v/>
      </c>
      <c r="I1645" t="str">
        <f>IF(ISBLANK('ENGAGEMENTS 2026'!C1646),"",'ENGAGEMENTS 2026'!H1646)</f>
        <v/>
      </c>
      <c r="J1645" s="72" t="str">
        <f>IF(ISBLANK('ENGAGEMENTS 2026'!C1646),"",IF(AND(OR($E1645="INFRUCTUEUX",$E1645="ANNULE"),$C1645="AOO-M"),'ENGAGEMENTS 2026'!P1646,IF($H1645="EN COURS DE PREENGAGEMENT",'ENGAGEMENTS 2026'!O1646,IF($H1645="PREENGAGE",IF($E1645="ATTRIBUE",'ENGAGEMENTS 2026'!AE1646,'ENGAGEMENTS 2026'!O1646),'ENGAGEMENTS 2026'!AE1646))))</f>
        <v/>
      </c>
      <c r="K1645" s="97" t="str">
        <f>IF(ISBLANK('ENGAGEMENTS 2026'!W1646),"",'ENGAGEMENTS 2026'!W1646)</f>
        <v/>
      </c>
      <c r="L1645" s="73" t="str">
        <f t="shared" ca="1" si="50"/>
        <v/>
      </c>
      <c r="M1645" t="str">
        <f t="shared" si="51"/>
        <v/>
      </c>
      <c r="N1645" t="str">
        <f>IF(ISBLANK('ENGAGEMENTS 2026'!C1646),"",'ENGAGEMENTS 2026'!L1646)</f>
        <v/>
      </c>
      <c r="O1645" t="str">
        <f>IF(ISBLANK('ENGAGEMENTS 2026'!C1646),"",'ENGAGEMENTS 2026'!M1646)</f>
        <v/>
      </c>
      <c r="P1645" t="str">
        <f>IF(ISBLANK('ENGAGEMENTS 2026'!C1646),"",'ENGAGEMENTS 2026'!K1646)</f>
        <v/>
      </c>
      <c r="Q1645" t="str">
        <f>IF($A1645="","",IF(OR($E1645="INFRUCTUEUX",$E1645="ANNULE"),$A1645&amp;"|"&amp;(COUNTIFS($A$2:$A1645,$A1645,$E$2:$E1645,"INFRUCTUEUX")+COUNTIFS($A$2:$A1645,$A1645,$E$2:$E1645,"ANNULE")),""))</f>
        <v/>
      </c>
    </row>
    <row r="1646" spans="1:17" x14ac:dyDescent="0.25">
      <c r="A1646" t="str">
        <f>IF(ISBLANK('ENGAGEMENTS 2026'!C1647),"",IF('ENGAGEMENTS 2026'!C1647="DTSI","DCT",'ENGAGEMENTS 2026'!C1647))</f>
        <v/>
      </c>
      <c r="B1646" t="str">
        <f>IF(ISBLANK('ENGAGEMENTS 2026'!C1647),"",'ENGAGEMENTS 2026'!D1647)</f>
        <v/>
      </c>
      <c r="C1646" t="str">
        <f>IF(ISBLANK('ENGAGEMENTS 2026'!C1647),"",'ENGAGEMENTS 2026'!E1647)</f>
        <v/>
      </c>
      <c r="D1646" t="str">
        <f>IF(ISBLANK('ENGAGEMENTS 2026'!C1647),"",'ENGAGEMENTS 2026'!G1647)</f>
        <v/>
      </c>
      <c r="E1646" t="str">
        <f>IF(ISBLANK('ENGAGEMENTS 2026'!C1647),"",'ENGAGEMENTS 2026'!I1647)</f>
        <v/>
      </c>
      <c r="F1646" t="str">
        <f>IF(ISBLANK('ENGAGEMENTS 2026'!C1647),"",'ENGAGEMENTS 2026'!J1647)</f>
        <v/>
      </c>
      <c r="G1646" t="str">
        <f>IF(ISBLANK('ENGAGEMENTS 2026'!C1647),"",'ENGAGEMENTS 2026'!M1647)</f>
        <v/>
      </c>
      <c r="H1646" t="str">
        <f>IF(ISBLANK('ENGAGEMENTS 2026'!C1647),"",'ENGAGEMENTS 2026'!AF1647)</f>
        <v/>
      </c>
      <c r="I1646" t="str">
        <f>IF(ISBLANK('ENGAGEMENTS 2026'!C1647),"",'ENGAGEMENTS 2026'!H1647)</f>
        <v/>
      </c>
      <c r="J1646" s="72" t="str">
        <f>IF(ISBLANK('ENGAGEMENTS 2026'!C1647),"",IF(AND(OR($E1646="INFRUCTUEUX",$E1646="ANNULE"),$C1646="AOO-M"),'ENGAGEMENTS 2026'!P1647,IF($H1646="EN COURS DE PREENGAGEMENT",'ENGAGEMENTS 2026'!O1647,IF($H1646="PREENGAGE",IF($E1646="ATTRIBUE",'ENGAGEMENTS 2026'!AE1647,'ENGAGEMENTS 2026'!O1647),'ENGAGEMENTS 2026'!AE1647))))</f>
        <v/>
      </c>
      <c r="K1646" s="97" t="str">
        <f>IF(ISBLANK('ENGAGEMENTS 2026'!W1647),"",'ENGAGEMENTS 2026'!W1647)</f>
        <v/>
      </c>
      <c r="L1646" s="73" t="str">
        <f t="shared" ca="1" si="50"/>
        <v/>
      </c>
      <c r="M1646" t="str">
        <f t="shared" si="51"/>
        <v/>
      </c>
      <c r="N1646" t="str">
        <f>IF(ISBLANK('ENGAGEMENTS 2026'!C1647),"",'ENGAGEMENTS 2026'!L1647)</f>
        <v/>
      </c>
      <c r="O1646" t="str">
        <f>IF(ISBLANK('ENGAGEMENTS 2026'!C1647),"",'ENGAGEMENTS 2026'!M1647)</f>
        <v/>
      </c>
      <c r="P1646" t="str">
        <f>IF(ISBLANK('ENGAGEMENTS 2026'!C1647),"",'ENGAGEMENTS 2026'!K1647)</f>
        <v/>
      </c>
      <c r="Q1646" t="str">
        <f>IF($A1646="","",IF(OR($E1646="INFRUCTUEUX",$E1646="ANNULE"),$A1646&amp;"|"&amp;(COUNTIFS($A$2:$A1646,$A1646,$E$2:$E1646,"INFRUCTUEUX")+COUNTIFS($A$2:$A1646,$A1646,$E$2:$E1646,"ANNULE")),""))</f>
        <v/>
      </c>
    </row>
    <row r="1647" spans="1:17" x14ac:dyDescent="0.25">
      <c r="A1647" t="str">
        <f>IF(ISBLANK('ENGAGEMENTS 2026'!C1648),"",IF('ENGAGEMENTS 2026'!C1648="DTSI","DCT",'ENGAGEMENTS 2026'!C1648))</f>
        <v/>
      </c>
      <c r="B1647" t="str">
        <f>IF(ISBLANK('ENGAGEMENTS 2026'!C1648),"",'ENGAGEMENTS 2026'!D1648)</f>
        <v/>
      </c>
      <c r="C1647" t="str">
        <f>IF(ISBLANK('ENGAGEMENTS 2026'!C1648),"",'ENGAGEMENTS 2026'!E1648)</f>
        <v/>
      </c>
      <c r="D1647" t="str">
        <f>IF(ISBLANK('ENGAGEMENTS 2026'!C1648),"",'ENGAGEMENTS 2026'!G1648)</f>
        <v/>
      </c>
      <c r="E1647" t="str">
        <f>IF(ISBLANK('ENGAGEMENTS 2026'!C1648),"",'ENGAGEMENTS 2026'!I1648)</f>
        <v/>
      </c>
      <c r="F1647" t="str">
        <f>IF(ISBLANK('ENGAGEMENTS 2026'!C1648),"",'ENGAGEMENTS 2026'!J1648)</f>
        <v/>
      </c>
      <c r="G1647" t="str">
        <f>IF(ISBLANK('ENGAGEMENTS 2026'!C1648),"",'ENGAGEMENTS 2026'!M1648)</f>
        <v/>
      </c>
      <c r="H1647" t="str">
        <f>IF(ISBLANK('ENGAGEMENTS 2026'!C1648),"",'ENGAGEMENTS 2026'!AF1648)</f>
        <v/>
      </c>
      <c r="I1647" t="str">
        <f>IF(ISBLANK('ENGAGEMENTS 2026'!C1648),"",'ENGAGEMENTS 2026'!H1648)</f>
        <v/>
      </c>
      <c r="J1647" s="72" t="str">
        <f>IF(ISBLANK('ENGAGEMENTS 2026'!C1648),"",IF(AND(OR($E1647="INFRUCTUEUX",$E1647="ANNULE"),$C1647="AOO-M"),'ENGAGEMENTS 2026'!P1648,IF($H1647="EN COURS DE PREENGAGEMENT",'ENGAGEMENTS 2026'!O1648,IF($H1647="PREENGAGE",IF($E1647="ATTRIBUE",'ENGAGEMENTS 2026'!AE1648,'ENGAGEMENTS 2026'!O1648),'ENGAGEMENTS 2026'!AE1648))))</f>
        <v/>
      </c>
      <c r="K1647" s="97" t="str">
        <f>IF(ISBLANK('ENGAGEMENTS 2026'!W1648),"",'ENGAGEMENTS 2026'!W1648)</f>
        <v/>
      </c>
      <c r="L1647" s="73" t="str">
        <f t="shared" ca="1" si="50"/>
        <v/>
      </c>
      <c r="M1647" t="str">
        <f t="shared" si="51"/>
        <v/>
      </c>
      <c r="N1647" t="str">
        <f>IF(ISBLANK('ENGAGEMENTS 2026'!C1648),"",'ENGAGEMENTS 2026'!L1648)</f>
        <v/>
      </c>
      <c r="O1647" t="str">
        <f>IF(ISBLANK('ENGAGEMENTS 2026'!C1648),"",'ENGAGEMENTS 2026'!M1648)</f>
        <v/>
      </c>
      <c r="P1647" t="str">
        <f>IF(ISBLANK('ENGAGEMENTS 2026'!C1648),"",'ENGAGEMENTS 2026'!K1648)</f>
        <v/>
      </c>
      <c r="Q1647" t="str">
        <f>IF($A1647="","",IF(OR($E1647="INFRUCTUEUX",$E1647="ANNULE"),$A1647&amp;"|"&amp;(COUNTIFS($A$2:$A1647,$A1647,$E$2:$E1647,"INFRUCTUEUX")+COUNTIFS($A$2:$A1647,$A1647,$E$2:$E1647,"ANNULE")),""))</f>
        <v/>
      </c>
    </row>
    <row r="1648" spans="1:17" x14ac:dyDescent="0.25">
      <c r="A1648" t="str">
        <f>IF(ISBLANK('ENGAGEMENTS 2026'!C1649),"",IF('ENGAGEMENTS 2026'!C1649="DTSI","DCT",'ENGAGEMENTS 2026'!C1649))</f>
        <v/>
      </c>
      <c r="B1648" t="str">
        <f>IF(ISBLANK('ENGAGEMENTS 2026'!C1649),"",'ENGAGEMENTS 2026'!D1649)</f>
        <v/>
      </c>
      <c r="C1648" t="str">
        <f>IF(ISBLANK('ENGAGEMENTS 2026'!C1649),"",'ENGAGEMENTS 2026'!E1649)</f>
        <v/>
      </c>
      <c r="D1648" t="str">
        <f>IF(ISBLANK('ENGAGEMENTS 2026'!C1649),"",'ENGAGEMENTS 2026'!G1649)</f>
        <v/>
      </c>
      <c r="E1648" t="str">
        <f>IF(ISBLANK('ENGAGEMENTS 2026'!C1649),"",'ENGAGEMENTS 2026'!I1649)</f>
        <v/>
      </c>
      <c r="F1648" t="str">
        <f>IF(ISBLANK('ENGAGEMENTS 2026'!C1649),"",'ENGAGEMENTS 2026'!J1649)</f>
        <v/>
      </c>
      <c r="G1648" t="str">
        <f>IF(ISBLANK('ENGAGEMENTS 2026'!C1649),"",'ENGAGEMENTS 2026'!M1649)</f>
        <v/>
      </c>
      <c r="H1648" t="str">
        <f>IF(ISBLANK('ENGAGEMENTS 2026'!C1649),"",'ENGAGEMENTS 2026'!AF1649)</f>
        <v/>
      </c>
      <c r="I1648" t="str">
        <f>IF(ISBLANK('ENGAGEMENTS 2026'!C1649),"",'ENGAGEMENTS 2026'!H1649)</f>
        <v/>
      </c>
      <c r="J1648" s="72" t="str">
        <f>IF(ISBLANK('ENGAGEMENTS 2026'!C1649),"",IF(AND(OR($E1648="INFRUCTUEUX",$E1648="ANNULE"),$C1648="AOO-M"),'ENGAGEMENTS 2026'!P1649,IF($H1648="EN COURS DE PREENGAGEMENT",'ENGAGEMENTS 2026'!O1649,IF($H1648="PREENGAGE",IF($E1648="ATTRIBUE",'ENGAGEMENTS 2026'!AE1649,'ENGAGEMENTS 2026'!O1649),'ENGAGEMENTS 2026'!AE1649))))</f>
        <v/>
      </c>
      <c r="K1648" s="97" t="str">
        <f>IF(ISBLANK('ENGAGEMENTS 2026'!W1649),"",'ENGAGEMENTS 2026'!W1649)</f>
        <v/>
      </c>
      <c r="L1648" s="73" t="str">
        <f t="shared" ca="1" si="50"/>
        <v/>
      </c>
      <c r="M1648" t="str">
        <f t="shared" si="51"/>
        <v/>
      </c>
      <c r="N1648" t="str">
        <f>IF(ISBLANK('ENGAGEMENTS 2026'!C1649),"",'ENGAGEMENTS 2026'!L1649)</f>
        <v/>
      </c>
      <c r="O1648" t="str">
        <f>IF(ISBLANK('ENGAGEMENTS 2026'!C1649),"",'ENGAGEMENTS 2026'!M1649)</f>
        <v/>
      </c>
      <c r="P1648" t="str">
        <f>IF(ISBLANK('ENGAGEMENTS 2026'!C1649),"",'ENGAGEMENTS 2026'!K1649)</f>
        <v/>
      </c>
      <c r="Q1648" t="str">
        <f>IF($A1648="","",IF(OR($E1648="INFRUCTUEUX",$E1648="ANNULE"),$A1648&amp;"|"&amp;(COUNTIFS($A$2:$A1648,$A1648,$E$2:$E1648,"INFRUCTUEUX")+COUNTIFS($A$2:$A1648,$A1648,$E$2:$E1648,"ANNULE")),""))</f>
        <v/>
      </c>
    </row>
    <row r="1649" spans="1:17" x14ac:dyDescent="0.25">
      <c r="A1649" t="str">
        <f>IF(ISBLANK('ENGAGEMENTS 2026'!C1650),"",IF('ENGAGEMENTS 2026'!C1650="DTSI","DCT",'ENGAGEMENTS 2026'!C1650))</f>
        <v/>
      </c>
      <c r="B1649" t="str">
        <f>IF(ISBLANK('ENGAGEMENTS 2026'!C1650),"",'ENGAGEMENTS 2026'!D1650)</f>
        <v/>
      </c>
      <c r="C1649" t="str">
        <f>IF(ISBLANK('ENGAGEMENTS 2026'!C1650),"",'ENGAGEMENTS 2026'!E1650)</f>
        <v/>
      </c>
      <c r="D1649" t="str">
        <f>IF(ISBLANK('ENGAGEMENTS 2026'!C1650),"",'ENGAGEMENTS 2026'!G1650)</f>
        <v/>
      </c>
      <c r="E1649" t="str">
        <f>IF(ISBLANK('ENGAGEMENTS 2026'!C1650),"",'ENGAGEMENTS 2026'!I1650)</f>
        <v/>
      </c>
      <c r="F1649" t="str">
        <f>IF(ISBLANK('ENGAGEMENTS 2026'!C1650),"",'ENGAGEMENTS 2026'!J1650)</f>
        <v/>
      </c>
      <c r="G1649" t="str">
        <f>IF(ISBLANK('ENGAGEMENTS 2026'!C1650),"",'ENGAGEMENTS 2026'!M1650)</f>
        <v/>
      </c>
      <c r="H1649" t="str">
        <f>IF(ISBLANK('ENGAGEMENTS 2026'!C1650),"",'ENGAGEMENTS 2026'!AF1650)</f>
        <v/>
      </c>
      <c r="I1649" t="str">
        <f>IF(ISBLANK('ENGAGEMENTS 2026'!C1650),"",'ENGAGEMENTS 2026'!H1650)</f>
        <v/>
      </c>
      <c r="J1649" s="72" t="str">
        <f>IF(ISBLANK('ENGAGEMENTS 2026'!C1650),"",IF(AND(OR($E1649="INFRUCTUEUX",$E1649="ANNULE"),$C1649="AOO-M"),'ENGAGEMENTS 2026'!P1650,IF($H1649="EN COURS DE PREENGAGEMENT",'ENGAGEMENTS 2026'!O1650,IF($H1649="PREENGAGE",IF($E1649="ATTRIBUE",'ENGAGEMENTS 2026'!AE1650,'ENGAGEMENTS 2026'!O1650),'ENGAGEMENTS 2026'!AE1650))))</f>
        <v/>
      </c>
      <c r="K1649" s="97" t="str">
        <f>IF(ISBLANK('ENGAGEMENTS 2026'!W1650),"",'ENGAGEMENTS 2026'!W1650)</f>
        <v/>
      </c>
      <c r="L1649" s="73" t="str">
        <f t="shared" ca="1" si="50"/>
        <v/>
      </c>
      <c r="M1649" t="str">
        <f t="shared" si="51"/>
        <v/>
      </c>
      <c r="N1649" t="str">
        <f>IF(ISBLANK('ENGAGEMENTS 2026'!C1650),"",'ENGAGEMENTS 2026'!L1650)</f>
        <v/>
      </c>
      <c r="O1649" t="str">
        <f>IF(ISBLANK('ENGAGEMENTS 2026'!C1650),"",'ENGAGEMENTS 2026'!M1650)</f>
        <v/>
      </c>
      <c r="P1649" t="str">
        <f>IF(ISBLANK('ENGAGEMENTS 2026'!C1650),"",'ENGAGEMENTS 2026'!K1650)</f>
        <v/>
      </c>
      <c r="Q1649" t="str">
        <f>IF($A1649="","",IF(OR($E1649="INFRUCTUEUX",$E1649="ANNULE"),$A1649&amp;"|"&amp;(COUNTIFS($A$2:$A1649,$A1649,$E$2:$E1649,"INFRUCTUEUX")+COUNTIFS($A$2:$A1649,$A1649,$E$2:$E1649,"ANNULE")),""))</f>
        <v/>
      </c>
    </row>
    <row r="1650" spans="1:17" x14ac:dyDescent="0.25">
      <c r="A1650" t="str">
        <f>IF(ISBLANK('ENGAGEMENTS 2026'!C1651),"",IF('ENGAGEMENTS 2026'!C1651="DTSI","DCT",'ENGAGEMENTS 2026'!C1651))</f>
        <v/>
      </c>
      <c r="B1650" t="str">
        <f>IF(ISBLANK('ENGAGEMENTS 2026'!C1651),"",'ENGAGEMENTS 2026'!D1651)</f>
        <v/>
      </c>
      <c r="C1650" t="str">
        <f>IF(ISBLANK('ENGAGEMENTS 2026'!C1651),"",'ENGAGEMENTS 2026'!E1651)</f>
        <v/>
      </c>
      <c r="D1650" t="str">
        <f>IF(ISBLANK('ENGAGEMENTS 2026'!C1651),"",'ENGAGEMENTS 2026'!G1651)</f>
        <v/>
      </c>
      <c r="E1650" t="str">
        <f>IF(ISBLANK('ENGAGEMENTS 2026'!C1651),"",'ENGAGEMENTS 2026'!I1651)</f>
        <v/>
      </c>
      <c r="F1650" t="str">
        <f>IF(ISBLANK('ENGAGEMENTS 2026'!C1651),"",'ENGAGEMENTS 2026'!J1651)</f>
        <v/>
      </c>
      <c r="G1650" t="str">
        <f>IF(ISBLANK('ENGAGEMENTS 2026'!C1651),"",'ENGAGEMENTS 2026'!M1651)</f>
        <v/>
      </c>
      <c r="H1650" t="str">
        <f>IF(ISBLANK('ENGAGEMENTS 2026'!C1651),"",'ENGAGEMENTS 2026'!AF1651)</f>
        <v/>
      </c>
      <c r="I1650" t="str">
        <f>IF(ISBLANK('ENGAGEMENTS 2026'!C1651),"",'ENGAGEMENTS 2026'!H1651)</f>
        <v/>
      </c>
      <c r="J1650" s="72" t="str">
        <f>IF(ISBLANK('ENGAGEMENTS 2026'!C1651),"",IF(AND(OR($E1650="INFRUCTUEUX",$E1650="ANNULE"),$C1650="AOO-M"),'ENGAGEMENTS 2026'!P1651,IF($H1650="EN COURS DE PREENGAGEMENT",'ENGAGEMENTS 2026'!O1651,IF($H1650="PREENGAGE",IF($E1650="ATTRIBUE",'ENGAGEMENTS 2026'!AE1651,'ENGAGEMENTS 2026'!O1651),'ENGAGEMENTS 2026'!AE1651))))</f>
        <v/>
      </c>
      <c r="K1650" s="97" t="str">
        <f>IF(ISBLANK('ENGAGEMENTS 2026'!W1651),"",'ENGAGEMENTS 2026'!W1651)</f>
        <v/>
      </c>
      <c r="L1650" s="73" t="str">
        <f t="shared" ca="1" si="50"/>
        <v/>
      </c>
      <c r="M1650" t="str">
        <f t="shared" si="51"/>
        <v/>
      </c>
      <c r="N1650" t="str">
        <f>IF(ISBLANK('ENGAGEMENTS 2026'!C1651),"",'ENGAGEMENTS 2026'!L1651)</f>
        <v/>
      </c>
      <c r="O1650" t="str">
        <f>IF(ISBLANK('ENGAGEMENTS 2026'!C1651),"",'ENGAGEMENTS 2026'!M1651)</f>
        <v/>
      </c>
      <c r="P1650" t="str">
        <f>IF(ISBLANK('ENGAGEMENTS 2026'!C1651),"",'ENGAGEMENTS 2026'!K1651)</f>
        <v/>
      </c>
      <c r="Q1650" t="str">
        <f>IF($A1650="","",IF(OR($E1650="INFRUCTUEUX",$E1650="ANNULE"),$A1650&amp;"|"&amp;(COUNTIFS($A$2:$A1650,$A1650,$E$2:$E1650,"INFRUCTUEUX")+COUNTIFS($A$2:$A1650,$A1650,$E$2:$E1650,"ANNULE")),""))</f>
        <v/>
      </c>
    </row>
    <row r="1651" spans="1:17" x14ac:dyDescent="0.25">
      <c r="A1651" t="str">
        <f>IF(ISBLANK('ENGAGEMENTS 2026'!C1652),"",IF('ENGAGEMENTS 2026'!C1652="DTSI","DCT",'ENGAGEMENTS 2026'!C1652))</f>
        <v/>
      </c>
      <c r="B1651" t="str">
        <f>IF(ISBLANK('ENGAGEMENTS 2026'!C1652),"",'ENGAGEMENTS 2026'!D1652)</f>
        <v/>
      </c>
      <c r="C1651" t="str">
        <f>IF(ISBLANK('ENGAGEMENTS 2026'!C1652),"",'ENGAGEMENTS 2026'!E1652)</f>
        <v/>
      </c>
      <c r="D1651" t="str">
        <f>IF(ISBLANK('ENGAGEMENTS 2026'!C1652),"",'ENGAGEMENTS 2026'!G1652)</f>
        <v/>
      </c>
      <c r="E1651" t="str">
        <f>IF(ISBLANK('ENGAGEMENTS 2026'!C1652),"",'ENGAGEMENTS 2026'!I1652)</f>
        <v/>
      </c>
      <c r="F1651" t="str">
        <f>IF(ISBLANK('ENGAGEMENTS 2026'!C1652),"",'ENGAGEMENTS 2026'!J1652)</f>
        <v/>
      </c>
      <c r="G1651" t="str">
        <f>IF(ISBLANK('ENGAGEMENTS 2026'!C1652),"",'ENGAGEMENTS 2026'!M1652)</f>
        <v/>
      </c>
      <c r="H1651" t="str">
        <f>IF(ISBLANK('ENGAGEMENTS 2026'!C1652),"",'ENGAGEMENTS 2026'!AF1652)</f>
        <v/>
      </c>
      <c r="I1651" t="str">
        <f>IF(ISBLANK('ENGAGEMENTS 2026'!C1652),"",'ENGAGEMENTS 2026'!H1652)</f>
        <v/>
      </c>
      <c r="J1651" s="72" t="str">
        <f>IF(ISBLANK('ENGAGEMENTS 2026'!C1652),"",IF(AND(OR($E1651="INFRUCTUEUX",$E1651="ANNULE"),$C1651="AOO-M"),'ENGAGEMENTS 2026'!P1652,IF($H1651="EN COURS DE PREENGAGEMENT",'ENGAGEMENTS 2026'!O1652,IF($H1651="PREENGAGE",IF($E1651="ATTRIBUE",'ENGAGEMENTS 2026'!AE1652,'ENGAGEMENTS 2026'!O1652),'ENGAGEMENTS 2026'!AE1652))))</f>
        <v/>
      </c>
      <c r="K1651" s="97" t="str">
        <f>IF(ISBLANK('ENGAGEMENTS 2026'!W1652),"",'ENGAGEMENTS 2026'!W1652)</f>
        <v/>
      </c>
      <c r="L1651" s="73" t="str">
        <f t="shared" ca="1" si="50"/>
        <v/>
      </c>
      <c r="M1651" t="str">
        <f t="shared" si="51"/>
        <v/>
      </c>
      <c r="N1651" t="str">
        <f>IF(ISBLANK('ENGAGEMENTS 2026'!C1652),"",'ENGAGEMENTS 2026'!L1652)</f>
        <v/>
      </c>
      <c r="O1651" t="str">
        <f>IF(ISBLANK('ENGAGEMENTS 2026'!C1652),"",'ENGAGEMENTS 2026'!M1652)</f>
        <v/>
      </c>
      <c r="P1651" t="str">
        <f>IF(ISBLANK('ENGAGEMENTS 2026'!C1652),"",'ENGAGEMENTS 2026'!K1652)</f>
        <v/>
      </c>
      <c r="Q1651" t="str">
        <f>IF($A1651="","",IF(OR($E1651="INFRUCTUEUX",$E1651="ANNULE"),$A1651&amp;"|"&amp;(COUNTIFS($A$2:$A1651,$A1651,$E$2:$E1651,"INFRUCTUEUX")+COUNTIFS($A$2:$A1651,$A1651,$E$2:$E1651,"ANNULE")),""))</f>
        <v/>
      </c>
    </row>
    <row r="1652" spans="1:17" x14ac:dyDescent="0.25">
      <c r="A1652" t="str">
        <f>IF(ISBLANK('ENGAGEMENTS 2026'!C1653),"",IF('ENGAGEMENTS 2026'!C1653="DTSI","DCT",'ENGAGEMENTS 2026'!C1653))</f>
        <v/>
      </c>
      <c r="B1652" t="str">
        <f>IF(ISBLANK('ENGAGEMENTS 2026'!C1653),"",'ENGAGEMENTS 2026'!D1653)</f>
        <v/>
      </c>
      <c r="C1652" t="str">
        <f>IF(ISBLANK('ENGAGEMENTS 2026'!C1653),"",'ENGAGEMENTS 2026'!E1653)</f>
        <v/>
      </c>
      <c r="D1652" t="str">
        <f>IF(ISBLANK('ENGAGEMENTS 2026'!C1653),"",'ENGAGEMENTS 2026'!G1653)</f>
        <v/>
      </c>
      <c r="E1652" t="str">
        <f>IF(ISBLANK('ENGAGEMENTS 2026'!C1653),"",'ENGAGEMENTS 2026'!I1653)</f>
        <v/>
      </c>
      <c r="F1652" t="str">
        <f>IF(ISBLANK('ENGAGEMENTS 2026'!C1653),"",'ENGAGEMENTS 2026'!J1653)</f>
        <v/>
      </c>
      <c r="G1652" t="str">
        <f>IF(ISBLANK('ENGAGEMENTS 2026'!C1653),"",'ENGAGEMENTS 2026'!M1653)</f>
        <v/>
      </c>
      <c r="H1652" t="str">
        <f>IF(ISBLANK('ENGAGEMENTS 2026'!C1653),"",'ENGAGEMENTS 2026'!AF1653)</f>
        <v/>
      </c>
      <c r="I1652" t="str">
        <f>IF(ISBLANK('ENGAGEMENTS 2026'!C1653),"",'ENGAGEMENTS 2026'!H1653)</f>
        <v/>
      </c>
      <c r="J1652" s="72" t="str">
        <f>IF(ISBLANK('ENGAGEMENTS 2026'!C1653),"",IF(AND(OR($E1652="INFRUCTUEUX",$E1652="ANNULE"),$C1652="AOO-M"),'ENGAGEMENTS 2026'!P1653,IF($H1652="EN COURS DE PREENGAGEMENT",'ENGAGEMENTS 2026'!O1653,IF($H1652="PREENGAGE",IF($E1652="ATTRIBUE",'ENGAGEMENTS 2026'!AE1653,'ENGAGEMENTS 2026'!O1653),'ENGAGEMENTS 2026'!AE1653))))</f>
        <v/>
      </c>
      <c r="K1652" s="97" t="str">
        <f>IF(ISBLANK('ENGAGEMENTS 2026'!W1653),"",'ENGAGEMENTS 2026'!W1653)</f>
        <v/>
      </c>
      <c r="L1652" s="73" t="str">
        <f t="shared" ca="1" si="50"/>
        <v/>
      </c>
      <c r="M1652" t="str">
        <f t="shared" si="51"/>
        <v/>
      </c>
      <c r="N1652" t="str">
        <f>IF(ISBLANK('ENGAGEMENTS 2026'!C1653),"",'ENGAGEMENTS 2026'!L1653)</f>
        <v/>
      </c>
      <c r="O1652" t="str">
        <f>IF(ISBLANK('ENGAGEMENTS 2026'!C1653),"",'ENGAGEMENTS 2026'!M1653)</f>
        <v/>
      </c>
      <c r="P1652" t="str">
        <f>IF(ISBLANK('ENGAGEMENTS 2026'!C1653),"",'ENGAGEMENTS 2026'!K1653)</f>
        <v/>
      </c>
      <c r="Q1652" t="str">
        <f>IF($A1652="","",IF(OR($E1652="INFRUCTUEUX",$E1652="ANNULE"),$A1652&amp;"|"&amp;(COUNTIFS($A$2:$A1652,$A1652,$E$2:$E1652,"INFRUCTUEUX")+COUNTIFS($A$2:$A1652,$A1652,$E$2:$E1652,"ANNULE")),""))</f>
        <v/>
      </c>
    </row>
    <row r="1653" spans="1:17" x14ac:dyDescent="0.25">
      <c r="A1653" t="str">
        <f>IF(ISBLANK('ENGAGEMENTS 2026'!C1654),"",IF('ENGAGEMENTS 2026'!C1654="DTSI","DCT",'ENGAGEMENTS 2026'!C1654))</f>
        <v/>
      </c>
      <c r="B1653" t="str">
        <f>IF(ISBLANK('ENGAGEMENTS 2026'!C1654),"",'ENGAGEMENTS 2026'!D1654)</f>
        <v/>
      </c>
      <c r="C1653" t="str">
        <f>IF(ISBLANK('ENGAGEMENTS 2026'!C1654),"",'ENGAGEMENTS 2026'!E1654)</f>
        <v/>
      </c>
      <c r="D1653" t="str">
        <f>IF(ISBLANK('ENGAGEMENTS 2026'!C1654),"",'ENGAGEMENTS 2026'!G1654)</f>
        <v/>
      </c>
      <c r="E1653" t="str">
        <f>IF(ISBLANK('ENGAGEMENTS 2026'!C1654),"",'ENGAGEMENTS 2026'!I1654)</f>
        <v/>
      </c>
      <c r="F1653" t="str">
        <f>IF(ISBLANK('ENGAGEMENTS 2026'!C1654),"",'ENGAGEMENTS 2026'!J1654)</f>
        <v/>
      </c>
      <c r="G1653" t="str">
        <f>IF(ISBLANK('ENGAGEMENTS 2026'!C1654),"",'ENGAGEMENTS 2026'!M1654)</f>
        <v/>
      </c>
      <c r="H1653" t="str">
        <f>IF(ISBLANK('ENGAGEMENTS 2026'!C1654),"",'ENGAGEMENTS 2026'!AF1654)</f>
        <v/>
      </c>
      <c r="I1653" t="str">
        <f>IF(ISBLANK('ENGAGEMENTS 2026'!C1654),"",'ENGAGEMENTS 2026'!H1654)</f>
        <v/>
      </c>
      <c r="J1653" s="72" t="str">
        <f>IF(ISBLANK('ENGAGEMENTS 2026'!C1654),"",IF(AND(OR($E1653="INFRUCTUEUX",$E1653="ANNULE"),$C1653="AOO-M"),'ENGAGEMENTS 2026'!P1654,IF($H1653="EN COURS DE PREENGAGEMENT",'ENGAGEMENTS 2026'!O1654,IF($H1653="PREENGAGE",IF($E1653="ATTRIBUE",'ENGAGEMENTS 2026'!AE1654,'ENGAGEMENTS 2026'!O1654),'ENGAGEMENTS 2026'!AE1654))))</f>
        <v/>
      </c>
      <c r="K1653" s="97" t="str">
        <f>IF(ISBLANK('ENGAGEMENTS 2026'!W1654),"",'ENGAGEMENTS 2026'!W1654)</f>
        <v/>
      </c>
      <c r="L1653" s="73" t="str">
        <f t="shared" ca="1" si="50"/>
        <v/>
      </c>
      <c r="M1653" t="str">
        <f t="shared" si="51"/>
        <v/>
      </c>
      <c r="N1653" t="str">
        <f>IF(ISBLANK('ENGAGEMENTS 2026'!C1654),"",'ENGAGEMENTS 2026'!L1654)</f>
        <v/>
      </c>
      <c r="O1653" t="str">
        <f>IF(ISBLANK('ENGAGEMENTS 2026'!C1654),"",'ENGAGEMENTS 2026'!M1654)</f>
        <v/>
      </c>
      <c r="P1653" t="str">
        <f>IF(ISBLANK('ENGAGEMENTS 2026'!C1654),"",'ENGAGEMENTS 2026'!K1654)</f>
        <v/>
      </c>
      <c r="Q1653" t="str">
        <f>IF($A1653="","",IF(OR($E1653="INFRUCTUEUX",$E1653="ANNULE"),$A1653&amp;"|"&amp;(COUNTIFS($A$2:$A1653,$A1653,$E$2:$E1653,"INFRUCTUEUX")+COUNTIFS($A$2:$A1653,$A1653,$E$2:$E1653,"ANNULE")),""))</f>
        <v/>
      </c>
    </row>
    <row r="1654" spans="1:17" x14ac:dyDescent="0.25">
      <c r="A1654" t="str">
        <f>IF(ISBLANK('ENGAGEMENTS 2026'!C1655),"",IF('ENGAGEMENTS 2026'!C1655="DTSI","DCT",'ENGAGEMENTS 2026'!C1655))</f>
        <v/>
      </c>
      <c r="B1654" t="str">
        <f>IF(ISBLANK('ENGAGEMENTS 2026'!C1655),"",'ENGAGEMENTS 2026'!D1655)</f>
        <v/>
      </c>
      <c r="C1654" t="str">
        <f>IF(ISBLANK('ENGAGEMENTS 2026'!C1655),"",'ENGAGEMENTS 2026'!E1655)</f>
        <v/>
      </c>
      <c r="D1654" t="str">
        <f>IF(ISBLANK('ENGAGEMENTS 2026'!C1655),"",'ENGAGEMENTS 2026'!G1655)</f>
        <v/>
      </c>
      <c r="E1654" t="str">
        <f>IF(ISBLANK('ENGAGEMENTS 2026'!C1655),"",'ENGAGEMENTS 2026'!I1655)</f>
        <v/>
      </c>
      <c r="F1654" t="str">
        <f>IF(ISBLANK('ENGAGEMENTS 2026'!C1655),"",'ENGAGEMENTS 2026'!J1655)</f>
        <v/>
      </c>
      <c r="G1654" t="str">
        <f>IF(ISBLANK('ENGAGEMENTS 2026'!C1655),"",'ENGAGEMENTS 2026'!M1655)</f>
        <v/>
      </c>
      <c r="H1654" t="str">
        <f>IF(ISBLANK('ENGAGEMENTS 2026'!C1655),"",'ENGAGEMENTS 2026'!AF1655)</f>
        <v/>
      </c>
      <c r="I1654" t="str">
        <f>IF(ISBLANK('ENGAGEMENTS 2026'!C1655),"",'ENGAGEMENTS 2026'!H1655)</f>
        <v/>
      </c>
      <c r="J1654" s="72" t="str">
        <f>IF(ISBLANK('ENGAGEMENTS 2026'!C1655),"",IF(AND(OR($E1654="INFRUCTUEUX",$E1654="ANNULE"),$C1654="AOO-M"),'ENGAGEMENTS 2026'!P1655,IF($H1654="EN COURS DE PREENGAGEMENT",'ENGAGEMENTS 2026'!O1655,IF($H1654="PREENGAGE",IF($E1654="ATTRIBUE",'ENGAGEMENTS 2026'!AE1655,'ENGAGEMENTS 2026'!O1655),'ENGAGEMENTS 2026'!AE1655))))</f>
        <v/>
      </c>
      <c r="K1654" s="97" t="str">
        <f>IF(ISBLANK('ENGAGEMENTS 2026'!W1655),"",'ENGAGEMENTS 2026'!W1655)</f>
        <v/>
      </c>
      <c r="L1654" s="73" t="str">
        <f t="shared" ca="1" si="50"/>
        <v/>
      </c>
      <c r="M1654" t="str">
        <f t="shared" si="51"/>
        <v/>
      </c>
      <c r="N1654" t="str">
        <f>IF(ISBLANK('ENGAGEMENTS 2026'!C1655),"",'ENGAGEMENTS 2026'!L1655)</f>
        <v/>
      </c>
      <c r="O1654" t="str">
        <f>IF(ISBLANK('ENGAGEMENTS 2026'!C1655),"",'ENGAGEMENTS 2026'!M1655)</f>
        <v/>
      </c>
      <c r="P1654" t="str">
        <f>IF(ISBLANK('ENGAGEMENTS 2026'!C1655),"",'ENGAGEMENTS 2026'!K1655)</f>
        <v/>
      </c>
      <c r="Q1654" t="str">
        <f>IF($A1654="","",IF(OR($E1654="INFRUCTUEUX",$E1654="ANNULE"),$A1654&amp;"|"&amp;(COUNTIFS($A$2:$A1654,$A1654,$E$2:$E1654,"INFRUCTUEUX")+COUNTIFS($A$2:$A1654,$A1654,$E$2:$E1654,"ANNULE")),""))</f>
        <v/>
      </c>
    </row>
    <row r="1655" spans="1:17" x14ac:dyDescent="0.25">
      <c r="A1655" t="str">
        <f>IF(ISBLANK('ENGAGEMENTS 2026'!C1656),"",IF('ENGAGEMENTS 2026'!C1656="DTSI","DCT",'ENGAGEMENTS 2026'!C1656))</f>
        <v/>
      </c>
      <c r="B1655" t="str">
        <f>IF(ISBLANK('ENGAGEMENTS 2026'!C1656),"",'ENGAGEMENTS 2026'!D1656)</f>
        <v/>
      </c>
      <c r="C1655" t="str">
        <f>IF(ISBLANK('ENGAGEMENTS 2026'!C1656),"",'ENGAGEMENTS 2026'!E1656)</f>
        <v/>
      </c>
      <c r="D1655" t="str">
        <f>IF(ISBLANK('ENGAGEMENTS 2026'!C1656),"",'ENGAGEMENTS 2026'!G1656)</f>
        <v/>
      </c>
      <c r="E1655" t="str">
        <f>IF(ISBLANK('ENGAGEMENTS 2026'!C1656),"",'ENGAGEMENTS 2026'!I1656)</f>
        <v/>
      </c>
      <c r="F1655" t="str">
        <f>IF(ISBLANK('ENGAGEMENTS 2026'!C1656),"",'ENGAGEMENTS 2026'!J1656)</f>
        <v/>
      </c>
      <c r="G1655" t="str">
        <f>IF(ISBLANK('ENGAGEMENTS 2026'!C1656),"",'ENGAGEMENTS 2026'!M1656)</f>
        <v/>
      </c>
      <c r="H1655" t="str">
        <f>IF(ISBLANK('ENGAGEMENTS 2026'!C1656),"",'ENGAGEMENTS 2026'!AF1656)</f>
        <v/>
      </c>
      <c r="I1655" t="str">
        <f>IF(ISBLANK('ENGAGEMENTS 2026'!C1656),"",'ENGAGEMENTS 2026'!H1656)</f>
        <v/>
      </c>
      <c r="J1655" s="72" t="str">
        <f>IF(ISBLANK('ENGAGEMENTS 2026'!C1656),"",IF(AND(OR($E1655="INFRUCTUEUX",$E1655="ANNULE"),$C1655="AOO-M"),'ENGAGEMENTS 2026'!P1656,IF($H1655="EN COURS DE PREENGAGEMENT",'ENGAGEMENTS 2026'!O1656,IF($H1655="PREENGAGE",IF($E1655="ATTRIBUE",'ENGAGEMENTS 2026'!AE1656,'ENGAGEMENTS 2026'!O1656),'ENGAGEMENTS 2026'!AE1656))))</f>
        <v/>
      </c>
      <c r="K1655" s="97" t="str">
        <f>IF(ISBLANK('ENGAGEMENTS 2026'!W1656),"",'ENGAGEMENTS 2026'!W1656)</f>
        <v/>
      </c>
      <c r="L1655" s="73" t="str">
        <f t="shared" ca="1" si="50"/>
        <v/>
      </c>
      <c r="M1655" t="str">
        <f t="shared" si="51"/>
        <v/>
      </c>
      <c r="N1655" t="str">
        <f>IF(ISBLANK('ENGAGEMENTS 2026'!C1656),"",'ENGAGEMENTS 2026'!L1656)</f>
        <v/>
      </c>
      <c r="O1655" t="str">
        <f>IF(ISBLANK('ENGAGEMENTS 2026'!C1656),"",'ENGAGEMENTS 2026'!M1656)</f>
        <v/>
      </c>
      <c r="P1655" t="str">
        <f>IF(ISBLANK('ENGAGEMENTS 2026'!C1656),"",'ENGAGEMENTS 2026'!K1656)</f>
        <v/>
      </c>
      <c r="Q1655" t="str">
        <f>IF($A1655="","",IF(OR($E1655="INFRUCTUEUX",$E1655="ANNULE"),$A1655&amp;"|"&amp;(COUNTIFS($A$2:$A1655,$A1655,$E$2:$E1655,"INFRUCTUEUX")+COUNTIFS($A$2:$A1655,$A1655,$E$2:$E1655,"ANNULE")),""))</f>
        <v/>
      </c>
    </row>
    <row r="1656" spans="1:17" x14ac:dyDescent="0.25">
      <c r="A1656" t="str">
        <f>IF(ISBLANK('ENGAGEMENTS 2026'!C1657),"",IF('ENGAGEMENTS 2026'!C1657="DTSI","DCT",'ENGAGEMENTS 2026'!C1657))</f>
        <v/>
      </c>
      <c r="B1656" t="str">
        <f>IF(ISBLANK('ENGAGEMENTS 2026'!C1657),"",'ENGAGEMENTS 2026'!D1657)</f>
        <v/>
      </c>
      <c r="C1656" t="str">
        <f>IF(ISBLANK('ENGAGEMENTS 2026'!C1657),"",'ENGAGEMENTS 2026'!E1657)</f>
        <v/>
      </c>
      <c r="D1656" t="str">
        <f>IF(ISBLANK('ENGAGEMENTS 2026'!C1657),"",'ENGAGEMENTS 2026'!G1657)</f>
        <v/>
      </c>
      <c r="E1656" t="str">
        <f>IF(ISBLANK('ENGAGEMENTS 2026'!C1657),"",'ENGAGEMENTS 2026'!I1657)</f>
        <v/>
      </c>
      <c r="F1656" t="str">
        <f>IF(ISBLANK('ENGAGEMENTS 2026'!C1657),"",'ENGAGEMENTS 2026'!J1657)</f>
        <v/>
      </c>
      <c r="G1656" t="str">
        <f>IF(ISBLANK('ENGAGEMENTS 2026'!C1657),"",'ENGAGEMENTS 2026'!M1657)</f>
        <v/>
      </c>
      <c r="H1656" t="str">
        <f>IF(ISBLANK('ENGAGEMENTS 2026'!C1657),"",'ENGAGEMENTS 2026'!AF1657)</f>
        <v/>
      </c>
      <c r="I1656" t="str">
        <f>IF(ISBLANK('ENGAGEMENTS 2026'!C1657),"",'ENGAGEMENTS 2026'!H1657)</f>
        <v/>
      </c>
      <c r="J1656" s="72" t="str">
        <f>IF(ISBLANK('ENGAGEMENTS 2026'!C1657),"",IF(AND(OR($E1656="INFRUCTUEUX",$E1656="ANNULE"),$C1656="AOO-M"),'ENGAGEMENTS 2026'!P1657,IF($H1656="EN COURS DE PREENGAGEMENT",'ENGAGEMENTS 2026'!O1657,IF($H1656="PREENGAGE",IF($E1656="ATTRIBUE",'ENGAGEMENTS 2026'!AE1657,'ENGAGEMENTS 2026'!O1657),'ENGAGEMENTS 2026'!AE1657))))</f>
        <v/>
      </c>
      <c r="K1656" s="97" t="str">
        <f>IF(ISBLANK('ENGAGEMENTS 2026'!W1657),"",'ENGAGEMENTS 2026'!W1657)</f>
        <v/>
      </c>
      <c r="L1656" s="73" t="str">
        <f t="shared" ca="1" si="50"/>
        <v/>
      </c>
      <c r="M1656" t="str">
        <f t="shared" si="51"/>
        <v/>
      </c>
      <c r="N1656" t="str">
        <f>IF(ISBLANK('ENGAGEMENTS 2026'!C1657),"",'ENGAGEMENTS 2026'!L1657)</f>
        <v/>
      </c>
      <c r="O1656" t="str">
        <f>IF(ISBLANK('ENGAGEMENTS 2026'!C1657),"",'ENGAGEMENTS 2026'!M1657)</f>
        <v/>
      </c>
      <c r="P1656" t="str">
        <f>IF(ISBLANK('ENGAGEMENTS 2026'!C1657),"",'ENGAGEMENTS 2026'!K1657)</f>
        <v/>
      </c>
      <c r="Q1656" t="str">
        <f>IF($A1656="","",IF(OR($E1656="INFRUCTUEUX",$E1656="ANNULE"),$A1656&amp;"|"&amp;(COUNTIFS($A$2:$A1656,$A1656,$E$2:$E1656,"INFRUCTUEUX")+COUNTIFS($A$2:$A1656,$A1656,$E$2:$E1656,"ANNULE")),""))</f>
        <v/>
      </c>
    </row>
    <row r="1657" spans="1:17" x14ac:dyDescent="0.25">
      <c r="A1657" t="str">
        <f>IF(ISBLANK('ENGAGEMENTS 2026'!C1658),"",IF('ENGAGEMENTS 2026'!C1658="DTSI","DCT",'ENGAGEMENTS 2026'!C1658))</f>
        <v/>
      </c>
      <c r="B1657" t="str">
        <f>IF(ISBLANK('ENGAGEMENTS 2026'!C1658),"",'ENGAGEMENTS 2026'!D1658)</f>
        <v/>
      </c>
      <c r="C1657" t="str">
        <f>IF(ISBLANK('ENGAGEMENTS 2026'!C1658),"",'ENGAGEMENTS 2026'!E1658)</f>
        <v/>
      </c>
      <c r="D1657" t="str">
        <f>IF(ISBLANK('ENGAGEMENTS 2026'!C1658),"",'ENGAGEMENTS 2026'!G1658)</f>
        <v/>
      </c>
      <c r="E1657" t="str">
        <f>IF(ISBLANK('ENGAGEMENTS 2026'!C1658),"",'ENGAGEMENTS 2026'!I1658)</f>
        <v/>
      </c>
      <c r="F1657" t="str">
        <f>IF(ISBLANK('ENGAGEMENTS 2026'!C1658),"",'ENGAGEMENTS 2026'!J1658)</f>
        <v/>
      </c>
      <c r="G1657" t="str">
        <f>IF(ISBLANK('ENGAGEMENTS 2026'!C1658),"",'ENGAGEMENTS 2026'!M1658)</f>
        <v/>
      </c>
      <c r="H1657" t="str">
        <f>IF(ISBLANK('ENGAGEMENTS 2026'!C1658),"",'ENGAGEMENTS 2026'!AF1658)</f>
        <v/>
      </c>
      <c r="I1657" t="str">
        <f>IF(ISBLANK('ENGAGEMENTS 2026'!C1658),"",'ENGAGEMENTS 2026'!H1658)</f>
        <v/>
      </c>
      <c r="J1657" s="72" t="str">
        <f>IF(ISBLANK('ENGAGEMENTS 2026'!C1658),"",IF(AND(OR($E1657="INFRUCTUEUX",$E1657="ANNULE"),$C1657="AOO-M"),'ENGAGEMENTS 2026'!P1658,IF($H1657="EN COURS DE PREENGAGEMENT",'ENGAGEMENTS 2026'!O1658,IF($H1657="PREENGAGE",IF($E1657="ATTRIBUE",'ENGAGEMENTS 2026'!AE1658,'ENGAGEMENTS 2026'!O1658),'ENGAGEMENTS 2026'!AE1658))))</f>
        <v/>
      </c>
      <c r="K1657" s="97" t="str">
        <f>IF(ISBLANK('ENGAGEMENTS 2026'!W1658),"",'ENGAGEMENTS 2026'!W1658)</f>
        <v/>
      </c>
      <c r="L1657" s="73" t="str">
        <f t="shared" ca="1" si="50"/>
        <v/>
      </c>
      <c r="M1657" t="str">
        <f t="shared" si="51"/>
        <v/>
      </c>
      <c r="N1657" t="str">
        <f>IF(ISBLANK('ENGAGEMENTS 2026'!C1658),"",'ENGAGEMENTS 2026'!L1658)</f>
        <v/>
      </c>
      <c r="O1657" t="str">
        <f>IF(ISBLANK('ENGAGEMENTS 2026'!C1658),"",'ENGAGEMENTS 2026'!M1658)</f>
        <v/>
      </c>
      <c r="P1657" t="str">
        <f>IF(ISBLANK('ENGAGEMENTS 2026'!C1658),"",'ENGAGEMENTS 2026'!K1658)</f>
        <v/>
      </c>
      <c r="Q1657" t="str">
        <f>IF($A1657="","",IF(OR($E1657="INFRUCTUEUX",$E1657="ANNULE"),$A1657&amp;"|"&amp;(COUNTIFS($A$2:$A1657,$A1657,$E$2:$E1657,"INFRUCTUEUX")+COUNTIFS($A$2:$A1657,$A1657,$E$2:$E1657,"ANNULE")),""))</f>
        <v/>
      </c>
    </row>
    <row r="1658" spans="1:17" x14ac:dyDescent="0.25">
      <c r="A1658" t="str">
        <f>IF(ISBLANK('ENGAGEMENTS 2026'!C1659),"",IF('ENGAGEMENTS 2026'!C1659="DTSI","DCT",'ENGAGEMENTS 2026'!C1659))</f>
        <v/>
      </c>
      <c r="B1658" t="str">
        <f>IF(ISBLANK('ENGAGEMENTS 2026'!C1659),"",'ENGAGEMENTS 2026'!D1659)</f>
        <v/>
      </c>
      <c r="C1658" t="str">
        <f>IF(ISBLANK('ENGAGEMENTS 2026'!C1659),"",'ENGAGEMENTS 2026'!E1659)</f>
        <v/>
      </c>
      <c r="D1658" t="str">
        <f>IF(ISBLANK('ENGAGEMENTS 2026'!C1659),"",'ENGAGEMENTS 2026'!G1659)</f>
        <v/>
      </c>
      <c r="E1658" t="str">
        <f>IF(ISBLANK('ENGAGEMENTS 2026'!C1659),"",'ENGAGEMENTS 2026'!I1659)</f>
        <v/>
      </c>
      <c r="F1658" t="str">
        <f>IF(ISBLANK('ENGAGEMENTS 2026'!C1659),"",'ENGAGEMENTS 2026'!J1659)</f>
        <v/>
      </c>
      <c r="G1658" t="str">
        <f>IF(ISBLANK('ENGAGEMENTS 2026'!C1659),"",'ENGAGEMENTS 2026'!M1659)</f>
        <v/>
      </c>
      <c r="H1658" t="str">
        <f>IF(ISBLANK('ENGAGEMENTS 2026'!C1659),"",'ENGAGEMENTS 2026'!AF1659)</f>
        <v/>
      </c>
      <c r="I1658" t="str">
        <f>IF(ISBLANK('ENGAGEMENTS 2026'!C1659),"",'ENGAGEMENTS 2026'!H1659)</f>
        <v/>
      </c>
      <c r="J1658" s="72" t="str">
        <f>IF(ISBLANK('ENGAGEMENTS 2026'!C1659),"",IF(AND(OR($E1658="INFRUCTUEUX",$E1658="ANNULE"),$C1658="AOO-M"),'ENGAGEMENTS 2026'!P1659,IF($H1658="EN COURS DE PREENGAGEMENT",'ENGAGEMENTS 2026'!O1659,IF($H1658="PREENGAGE",IF($E1658="ATTRIBUE",'ENGAGEMENTS 2026'!AE1659,'ENGAGEMENTS 2026'!O1659),'ENGAGEMENTS 2026'!AE1659))))</f>
        <v/>
      </c>
      <c r="K1658" s="97" t="str">
        <f>IF(ISBLANK('ENGAGEMENTS 2026'!W1659),"",'ENGAGEMENTS 2026'!W1659)</f>
        <v/>
      </c>
      <c r="L1658" s="73" t="str">
        <f t="shared" ca="1" si="50"/>
        <v/>
      </c>
      <c r="M1658" t="str">
        <f t="shared" si="51"/>
        <v/>
      </c>
      <c r="N1658" t="str">
        <f>IF(ISBLANK('ENGAGEMENTS 2026'!C1659),"",'ENGAGEMENTS 2026'!L1659)</f>
        <v/>
      </c>
      <c r="O1658" t="str">
        <f>IF(ISBLANK('ENGAGEMENTS 2026'!C1659),"",'ENGAGEMENTS 2026'!M1659)</f>
        <v/>
      </c>
      <c r="P1658" t="str">
        <f>IF(ISBLANK('ENGAGEMENTS 2026'!C1659),"",'ENGAGEMENTS 2026'!K1659)</f>
        <v/>
      </c>
      <c r="Q1658" t="str">
        <f>IF($A1658="","",IF(OR($E1658="INFRUCTUEUX",$E1658="ANNULE"),$A1658&amp;"|"&amp;(COUNTIFS($A$2:$A1658,$A1658,$E$2:$E1658,"INFRUCTUEUX")+COUNTIFS($A$2:$A1658,$A1658,$E$2:$E1658,"ANNULE")),""))</f>
        <v/>
      </c>
    </row>
    <row r="1659" spans="1:17" x14ac:dyDescent="0.25">
      <c r="A1659" t="str">
        <f>IF(ISBLANK('ENGAGEMENTS 2026'!C1660),"",IF('ENGAGEMENTS 2026'!C1660="DTSI","DCT",'ENGAGEMENTS 2026'!C1660))</f>
        <v/>
      </c>
      <c r="B1659" t="str">
        <f>IF(ISBLANK('ENGAGEMENTS 2026'!C1660),"",'ENGAGEMENTS 2026'!D1660)</f>
        <v/>
      </c>
      <c r="C1659" t="str">
        <f>IF(ISBLANK('ENGAGEMENTS 2026'!C1660),"",'ENGAGEMENTS 2026'!E1660)</f>
        <v/>
      </c>
      <c r="D1659" t="str">
        <f>IF(ISBLANK('ENGAGEMENTS 2026'!C1660),"",'ENGAGEMENTS 2026'!G1660)</f>
        <v/>
      </c>
      <c r="E1659" t="str">
        <f>IF(ISBLANK('ENGAGEMENTS 2026'!C1660),"",'ENGAGEMENTS 2026'!I1660)</f>
        <v/>
      </c>
      <c r="F1659" t="str">
        <f>IF(ISBLANK('ENGAGEMENTS 2026'!C1660),"",'ENGAGEMENTS 2026'!J1660)</f>
        <v/>
      </c>
      <c r="G1659" t="str">
        <f>IF(ISBLANK('ENGAGEMENTS 2026'!C1660),"",'ENGAGEMENTS 2026'!M1660)</f>
        <v/>
      </c>
      <c r="H1659" t="str">
        <f>IF(ISBLANK('ENGAGEMENTS 2026'!C1660),"",'ENGAGEMENTS 2026'!AF1660)</f>
        <v/>
      </c>
      <c r="I1659" t="str">
        <f>IF(ISBLANK('ENGAGEMENTS 2026'!C1660),"",'ENGAGEMENTS 2026'!H1660)</f>
        <v/>
      </c>
      <c r="J1659" s="72" t="str">
        <f>IF(ISBLANK('ENGAGEMENTS 2026'!C1660),"",IF(AND(OR($E1659="INFRUCTUEUX",$E1659="ANNULE"),$C1659="AOO-M"),'ENGAGEMENTS 2026'!P1660,IF($H1659="EN COURS DE PREENGAGEMENT",'ENGAGEMENTS 2026'!O1660,IF($H1659="PREENGAGE",IF($E1659="ATTRIBUE",'ENGAGEMENTS 2026'!AE1660,'ENGAGEMENTS 2026'!O1660),'ENGAGEMENTS 2026'!AE1660))))</f>
        <v/>
      </c>
      <c r="K1659" s="97" t="str">
        <f>IF(ISBLANK('ENGAGEMENTS 2026'!W1660),"",'ENGAGEMENTS 2026'!W1660)</f>
        <v/>
      </c>
      <c r="L1659" s="73" t="str">
        <f t="shared" ca="1" si="50"/>
        <v/>
      </c>
      <c r="M1659" t="str">
        <f t="shared" si="51"/>
        <v/>
      </c>
      <c r="N1659" t="str">
        <f>IF(ISBLANK('ENGAGEMENTS 2026'!C1660),"",'ENGAGEMENTS 2026'!L1660)</f>
        <v/>
      </c>
      <c r="O1659" t="str">
        <f>IF(ISBLANK('ENGAGEMENTS 2026'!C1660),"",'ENGAGEMENTS 2026'!M1660)</f>
        <v/>
      </c>
      <c r="P1659" t="str">
        <f>IF(ISBLANK('ENGAGEMENTS 2026'!C1660),"",'ENGAGEMENTS 2026'!K1660)</f>
        <v/>
      </c>
      <c r="Q1659" t="str">
        <f>IF($A1659="","",IF(OR($E1659="INFRUCTUEUX",$E1659="ANNULE"),$A1659&amp;"|"&amp;(COUNTIFS($A$2:$A1659,$A1659,$E$2:$E1659,"INFRUCTUEUX")+COUNTIFS($A$2:$A1659,$A1659,$E$2:$E1659,"ANNULE")),""))</f>
        <v/>
      </c>
    </row>
    <row r="1660" spans="1:17" x14ac:dyDescent="0.25">
      <c r="A1660" t="str">
        <f>IF(ISBLANK('ENGAGEMENTS 2026'!C1661),"",IF('ENGAGEMENTS 2026'!C1661="DTSI","DCT",'ENGAGEMENTS 2026'!C1661))</f>
        <v/>
      </c>
      <c r="B1660" t="str">
        <f>IF(ISBLANK('ENGAGEMENTS 2026'!C1661),"",'ENGAGEMENTS 2026'!D1661)</f>
        <v/>
      </c>
      <c r="C1660" t="str">
        <f>IF(ISBLANK('ENGAGEMENTS 2026'!C1661),"",'ENGAGEMENTS 2026'!E1661)</f>
        <v/>
      </c>
      <c r="D1660" t="str">
        <f>IF(ISBLANK('ENGAGEMENTS 2026'!C1661),"",'ENGAGEMENTS 2026'!G1661)</f>
        <v/>
      </c>
      <c r="E1660" t="str">
        <f>IF(ISBLANK('ENGAGEMENTS 2026'!C1661),"",'ENGAGEMENTS 2026'!I1661)</f>
        <v/>
      </c>
      <c r="F1660" t="str">
        <f>IF(ISBLANK('ENGAGEMENTS 2026'!C1661),"",'ENGAGEMENTS 2026'!J1661)</f>
        <v/>
      </c>
      <c r="G1660" t="str">
        <f>IF(ISBLANK('ENGAGEMENTS 2026'!C1661),"",'ENGAGEMENTS 2026'!M1661)</f>
        <v/>
      </c>
      <c r="H1660" t="str">
        <f>IF(ISBLANK('ENGAGEMENTS 2026'!C1661),"",'ENGAGEMENTS 2026'!AF1661)</f>
        <v/>
      </c>
      <c r="I1660" t="str">
        <f>IF(ISBLANK('ENGAGEMENTS 2026'!C1661),"",'ENGAGEMENTS 2026'!H1661)</f>
        <v/>
      </c>
      <c r="J1660" s="72" t="str">
        <f>IF(ISBLANK('ENGAGEMENTS 2026'!C1661),"",IF(AND(OR($E1660="INFRUCTUEUX",$E1660="ANNULE"),$C1660="AOO-M"),'ENGAGEMENTS 2026'!P1661,IF($H1660="EN COURS DE PREENGAGEMENT",'ENGAGEMENTS 2026'!O1661,IF($H1660="PREENGAGE",IF($E1660="ATTRIBUE",'ENGAGEMENTS 2026'!AE1661,'ENGAGEMENTS 2026'!O1661),'ENGAGEMENTS 2026'!AE1661))))</f>
        <v/>
      </c>
      <c r="K1660" s="97" t="str">
        <f>IF(ISBLANK('ENGAGEMENTS 2026'!W1661),"",'ENGAGEMENTS 2026'!W1661)</f>
        <v/>
      </c>
      <c r="L1660" s="73" t="str">
        <f t="shared" ca="1" si="50"/>
        <v/>
      </c>
      <c r="M1660" t="str">
        <f t="shared" si="51"/>
        <v/>
      </c>
      <c r="N1660" t="str">
        <f>IF(ISBLANK('ENGAGEMENTS 2026'!C1661),"",'ENGAGEMENTS 2026'!L1661)</f>
        <v/>
      </c>
      <c r="O1660" t="str">
        <f>IF(ISBLANK('ENGAGEMENTS 2026'!C1661),"",'ENGAGEMENTS 2026'!M1661)</f>
        <v/>
      </c>
      <c r="P1660" t="str">
        <f>IF(ISBLANK('ENGAGEMENTS 2026'!C1661),"",'ENGAGEMENTS 2026'!K1661)</f>
        <v/>
      </c>
      <c r="Q1660" t="str">
        <f>IF($A1660="","",IF(OR($E1660="INFRUCTUEUX",$E1660="ANNULE"),$A1660&amp;"|"&amp;(COUNTIFS($A$2:$A1660,$A1660,$E$2:$E1660,"INFRUCTUEUX")+COUNTIFS($A$2:$A1660,$A1660,$E$2:$E1660,"ANNULE")),""))</f>
        <v/>
      </c>
    </row>
    <row r="1661" spans="1:17" x14ac:dyDescent="0.25">
      <c r="A1661" t="str">
        <f>IF(ISBLANK('ENGAGEMENTS 2026'!C1662),"",IF('ENGAGEMENTS 2026'!C1662="DTSI","DCT",'ENGAGEMENTS 2026'!C1662))</f>
        <v/>
      </c>
      <c r="B1661" t="str">
        <f>IF(ISBLANK('ENGAGEMENTS 2026'!C1662),"",'ENGAGEMENTS 2026'!D1662)</f>
        <v/>
      </c>
      <c r="C1661" t="str">
        <f>IF(ISBLANK('ENGAGEMENTS 2026'!C1662),"",'ENGAGEMENTS 2026'!E1662)</f>
        <v/>
      </c>
      <c r="D1661" t="str">
        <f>IF(ISBLANK('ENGAGEMENTS 2026'!C1662),"",'ENGAGEMENTS 2026'!G1662)</f>
        <v/>
      </c>
      <c r="E1661" t="str">
        <f>IF(ISBLANK('ENGAGEMENTS 2026'!C1662),"",'ENGAGEMENTS 2026'!I1662)</f>
        <v/>
      </c>
      <c r="F1661" t="str">
        <f>IF(ISBLANK('ENGAGEMENTS 2026'!C1662),"",'ENGAGEMENTS 2026'!J1662)</f>
        <v/>
      </c>
      <c r="G1661" t="str">
        <f>IF(ISBLANK('ENGAGEMENTS 2026'!C1662),"",'ENGAGEMENTS 2026'!M1662)</f>
        <v/>
      </c>
      <c r="H1661" t="str">
        <f>IF(ISBLANK('ENGAGEMENTS 2026'!C1662),"",'ENGAGEMENTS 2026'!AF1662)</f>
        <v/>
      </c>
      <c r="I1661" t="str">
        <f>IF(ISBLANK('ENGAGEMENTS 2026'!C1662),"",'ENGAGEMENTS 2026'!H1662)</f>
        <v/>
      </c>
      <c r="J1661" s="72" t="str">
        <f>IF(ISBLANK('ENGAGEMENTS 2026'!C1662),"",IF(AND(OR($E1661="INFRUCTUEUX",$E1661="ANNULE"),$C1661="AOO-M"),'ENGAGEMENTS 2026'!P1662,IF($H1661="EN COURS DE PREENGAGEMENT",'ENGAGEMENTS 2026'!O1662,IF($H1661="PREENGAGE",IF($E1661="ATTRIBUE",'ENGAGEMENTS 2026'!AE1662,'ENGAGEMENTS 2026'!O1662),'ENGAGEMENTS 2026'!AE1662))))</f>
        <v/>
      </c>
      <c r="K1661" s="97" t="str">
        <f>IF(ISBLANK('ENGAGEMENTS 2026'!W1662),"",'ENGAGEMENTS 2026'!W1662)</f>
        <v/>
      </c>
      <c r="L1661" s="73" t="str">
        <f t="shared" ca="1" si="50"/>
        <v/>
      </c>
      <c r="M1661" t="str">
        <f t="shared" si="51"/>
        <v/>
      </c>
      <c r="N1661" t="str">
        <f>IF(ISBLANK('ENGAGEMENTS 2026'!C1662),"",'ENGAGEMENTS 2026'!L1662)</f>
        <v/>
      </c>
      <c r="O1661" t="str">
        <f>IF(ISBLANK('ENGAGEMENTS 2026'!C1662),"",'ENGAGEMENTS 2026'!M1662)</f>
        <v/>
      </c>
      <c r="P1661" t="str">
        <f>IF(ISBLANK('ENGAGEMENTS 2026'!C1662),"",'ENGAGEMENTS 2026'!K1662)</f>
        <v/>
      </c>
      <c r="Q1661" t="str">
        <f>IF($A1661="","",IF(OR($E1661="INFRUCTUEUX",$E1661="ANNULE"),$A1661&amp;"|"&amp;(COUNTIFS($A$2:$A1661,$A1661,$E$2:$E1661,"INFRUCTUEUX")+COUNTIFS($A$2:$A1661,$A1661,$E$2:$E1661,"ANNULE")),""))</f>
        <v/>
      </c>
    </row>
    <row r="1662" spans="1:17" x14ac:dyDescent="0.25">
      <c r="A1662" t="str">
        <f>IF(ISBLANK('ENGAGEMENTS 2026'!C1663),"",IF('ENGAGEMENTS 2026'!C1663="DTSI","DCT",'ENGAGEMENTS 2026'!C1663))</f>
        <v/>
      </c>
      <c r="B1662" t="str">
        <f>IF(ISBLANK('ENGAGEMENTS 2026'!C1663),"",'ENGAGEMENTS 2026'!D1663)</f>
        <v/>
      </c>
      <c r="C1662" t="str">
        <f>IF(ISBLANK('ENGAGEMENTS 2026'!C1663),"",'ENGAGEMENTS 2026'!E1663)</f>
        <v/>
      </c>
      <c r="D1662" t="str">
        <f>IF(ISBLANK('ENGAGEMENTS 2026'!C1663),"",'ENGAGEMENTS 2026'!G1663)</f>
        <v/>
      </c>
      <c r="E1662" t="str">
        <f>IF(ISBLANK('ENGAGEMENTS 2026'!C1663),"",'ENGAGEMENTS 2026'!I1663)</f>
        <v/>
      </c>
      <c r="F1662" t="str">
        <f>IF(ISBLANK('ENGAGEMENTS 2026'!C1663),"",'ENGAGEMENTS 2026'!J1663)</f>
        <v/>
      </c>
      <c r="G1662" t="str">
        <f>IF(ISBLANK('ENGAGEMENTS 2026'!C1663),"",'ENGAGEMENTS 2026'!M1663)</f>
        <v/>
      </c>
      <c r="H1662" t="str">
        <f>IF(ISBLANK('ENGAGEMENTS 2026'!C1663),"",'ENGAGEMENTS 2026'!AF1663)</f>
        <v/>
      </c>
      <c r="I1662" t="str">
        <f>IF(ISBLANK('ENGAGEMENTS 2026'!C1663),"",'ENGAGEMENTS 2026'!H1663)</f>
        <v/>
      </c>
      <c r="J1662" s="72" t="str">
        <f>IF(ISBLANK('ENGAGEMENTS 2026'!C1663),"",IF(AND(OR($E1662="INFRUCTUEUX",$E1662="ANNULE"),$C1662="AOO-M"),'ENGAGEMENTS 2026'!P1663,IF($H1662="EN COURS DE PREENGAGEMENT",'ENGAGEMENTS 2026'!O1663,IF($H1662="PREENGAGE",IF($E1662="ATTRIBUE",'ENGAGEMENTS 2026'!AE1663,'ENGAGEMENTS 2026'!O1663),'ENGAGEMENTS 2026'!AE1663))))</f>
        <v/>
      </c>
      <c r="K1662" s="97" t="str">
        <f>IF(ISBLANK('ENGAGEMENTS 2026'!W1663),"",'ENGAGEMENTS 2026'!W1663)</f>
        <v/>
      </c>
      <c r="L1662" s="73" t="str">
        <f t="shared" ca="1" si="50"/>
        <v/>
      </c>
      <c r="M1662" t="str">
        <f t="shared" si="51"/>
        <v/>
      </c>
      <c r="N1662" t="str">
        <f>IF(ISBLANK('ENGAGEMENTS 2026'!C1663),"",'ENGAGEMENTS 2026'!L1663)</f>
        <v/>
      </c>
      <c r="O1662" t="str">
        <f>IF(ISBLANK('ENGAGEMENTS 2026'!C1663),"",'ENGAGEMENTS 2026'!M1663)</f>
        <v/>
      </c>
      <c r="P1662" t="str">
        <f>IF(ISBLANK('ENGAGEMENTS 2026'!C1663),"",'ENGAGEMENTS 2026'!K1663)</f>
        <v/>
      </c>
      <c r="Q1662" t="str">
        <f>IF($A1662="","",IF(OR($E1662="INFRUCTUEUX",$E1662="ANNULE"),$A1662&amp;"|"&amp;(COUNTIFS($A$2:$A1662,$A1662,$E$2:$E1662,"INFRUCTUEUX")+COUNTIFS($A$2:$A1662,$A1662,$E$2:$E1662,"ANNULE")),""))</f>
        <v/>
      </c>
    </row>
    <row r="1663" spans="1:17" x14ac:dyDescent="0.25">
      <c r="A1663" t="str">
        <f>IF(ISBLANK('ENGAGEMENTS 2026'!C1664),"",IF('ENGAGEMENTS 2026'!C1664="DTSI","DCT",'ENGAGEMENTS 2026'!C1664))</f>
        <v/>
      </c>
      <c r="B1663" t="str">
        <f>IF(ISBLANK('ENGAGEMENTS 2026'!C1664),"",'ENGAGEMENTS 2026'!D1664)</f>
        <v/>
      </c>
      <c r="C1663" t="str">
        <f>IF(ISBLANK('ENGAGEMENTS 2026'!C1664),"",'ENGAGEMENTS 2026'!E1664)</f>
        <v/>
      </c>
      <c r="D1663" t="str">
        <f>IF(ISBLANK('ENGAGEMENTS 2026'!C1664),"",'ENGAGEMENTS 2026'!G1664)</f>
        <v/>
      </c>
      <c r="E1663" t="str">
        <f>IF(ISBLANK('ENGAGEMENTS 2026'!C1664),"",'ENGAGEMENTS 2026'!I1664)</f>
        <v/>
      </c>
      <c r="F1663" t="str">
        <f>IF(ISBLANK('ENGAGEMENTS 2026'!C1664),"",'ENGAGEMENTS 2026'!J1664)</f>
        <v/>
      </c>
      <c r="G1663" t="str">
        <f>IF(ISBLANK('ENGAGEMENTS 2026'!C1664),"",'ENGAGEMENTS 2026'!M1664)</f>
        <v/>
      </c>
      <c r="H1663" t="str">
        <f>IF(ISBLANK('ENGAGEMENTS 2026'!C1664),"",'ENGAGEMENTS 2026'!AF1664)</f>
        <v/>
      </c>
      <c r="I1663" t="str">
        <f>IF(ISBLANK('ENGAGEMENTS 2026'!C1664),"",'ENGAGEMENTS 2026'!H1664)</f>
        <v/>
      </c>
      <c r="J1663" s="72" t="str">
        <f>IF(ISBLANK('ENGAGEMENTS 2026'!C1664),"",IF(AND(OR($E1663="INFRUCTUEUX",$E1663="ANNULE"),$C1663="AOO-M"),'ENGAGEMENTS 2026'!P1664,IF($H1663="EN COURS DE PREENGAGEMENT",'ENGAGEMENTS 2026'!O1664,IF($H1663="PREENGAGE",IF($E1663="ATTRIBUE",'ENGAGEMENTS 2026'!AE1664,'ENGAGEMENTS 2026'!O1664),'ENGAGEMENTS 2026'!AE1664))))</f>
        <v/>
      </c>
      <c r="K1663" s="97" t="str">
        <f>IF(ISBLANK('ENGAGEMENTS 2026'!W1664),"",'ENGAGEMENTS 2026'!W1664)</f>
        <v/>
      </c>
      <c r="L1663" s="73" t="str">
        <f t="shared" ca="1" si="50"/>
        <v/>
      </c>
      <c r="M1663" t="str">
        <f t="shared" si="51"/>
        <v/>
      </c>
      <c r="N1663" t="str">
        <f>IF(ISBLANK('ENGAGEMENTS 2026'!C1664),"",'ENGAGEMENTS 2026'!L1664)</f>
        <v/>
      </c>
      <c r="O1663" t="str">
        <f>IF(ISBLANK('ENGAGEMENTS 2026'!C1664),"",'ENGAGEMENTS 2026'!M1664)</f>
        <v/>
      </c>
      <c r="P1663" t="str">
        <f>IF(ISBLANK('ENGAGEMENTS 2026'!C1664),"",'ENGAGEMENTS 2026'!K1664)</f>
        <v/>
      </c>
      <c r="Q1663" t="str">
        <f>IF($A1663="","",IF(OR($E1663="INFRUCTUEUX",$E1663="ANNULE"),$A1663&amp;"|"&amp;(COUNTIFS($A$2:$A1663,$A1663,$E$2:$E1663,"INFRUCTUEUX")+COUNTIFS($A$2:$A1663,$A1663,$E$2:$E1663,"ANNULE")),""))</f>
        <v/>
      </c>
    </row>
    <row r="1664" spans="1:17" x14ac:dyDescent="0.25">
      <c r="A1664" t="str">
        <f>IF(ISBLANK('ENGAGEMENTS 2026'!C1665),"",IF('ENGAGEMENTS 2026'!C1665="DTSI","DCT",'ENGAGEMENTS 2026'!C1665))</f>
        <v/>
      </c>
      <c r="B1664" t="str">
        <f>IF(ISBLANK('ENGAGEMENTS 2026'!C1665),"",'ENGAGEMENTS 2026'!D1665)</f>
        <v/>
      </c>
      <c r="C1664" t="str">
        <f>IF(ISBLANK('ENGAGEMENTS 2026'!C1665),"",'ENGAGEMENTS 2026'!E1665)</f>
        <v/>
      </c>
      <c r="D1664" t="str">
        <f>IF(ISBLANK('ENGAGEMENTS 2026'!C1665),"",'ENGAGEMENTS 2026'!G1665)</f>
        <v/>
      </c>
      <c r="E1664" t="str">
        <f>IF(ISBLANK('ENGAGEMENTS 2026'!C1665),"",'ENGAGEMENTS 2026'!I1665)</f>
        <v/>
      </c>
      <c r="F1664" t="str">
        <f>IF(ISBLANK('ENGAGEMENTS 2026'!C1665),"",'ENGAGEMENTS 2026'!J1665)</f>
        <v/>
      </c>
      <c r="G1664" t="str">
        <f>IF(ISBLANK('ENGAGEMENTS 2026'!C1665),"",'ENGAGEMENTS 2026'!M1665)</f>
        <v/>
      </c>
      <c r="H1664" t="str">
        <f>IF(ISBLANK('ENGAGEMENTS 2026'!C1665),"",'ENGAGEMENTS 2026'!AF1665)</f>
        <v/>
      </c>
      <c r="I1664" t="str">
        <f>IF(ISBLANK('ENGAGEMENTS 2026'!C1665),"",'ENGAGEMENTS 2026'!H1665)</f>
        <v/>
      </c>
      <c r="J1664" s="72" t="str">
        <f>IF(ISBLANK('ENGAGEMENTS 2026'!C1665),"",IF(AND(OR($E1664="INFRUCTUEUX",$E1664="ANNULE"),$C1664="AOO-M"),'ENGAGEMENTS 2026'!P1665,IF($H1664="EN COURS DE PREENGAGEMENT",'ENGAGEMENTS 2026'!O1665,IF($H1664="PREENGAGE",IF($E1664="ATTRIBUE",'ENGAGEMENTS 2026'!AE1665,'ENGAGEMENTS 2026'!O1665),'ENGAGEMENTS 2026'!AE1665))))</f>
        <v/>
      </c>
      <c r="K1664" s="97" t="str">
        <f>IF(ISBLANK('ENGAGEMENTS 2026'!W1665),"",'ENGAGEMENTS 2026'!W1665)</f>
        <v/>
      </c>
      <c r="L1664" s="73" t="str">
        <f t="shared" ca="1" si="50"/>
        <v/>
      </c>
      <c r="M1664" t="str">
        <f t="shared" si="51"/>
        <v/>
      </c>
      <c r="N1664" t="str">
        <f>IF(ISBLANK('ENGAGEMENTS 2026'!C1665),"",'ENGAGEMENTS 2026'!L1665)</f>
        <v/>
      </c>
      <c r="O1664" t="str">
        <f>IF(ISBLANK('ENGAGEMENTS 2026'!C1665),"",'ENGAGEMENTS 2026'!M1665)</f>
        <v/>
      </c>
      <c r="P1664" t="str">
        <f>IF(ISBLANK('ENGAGEMENTS 2026'!C1665),"",'ENGAGEMENTS 2026'!K1665)</f>
        <v/>
      </c>
      <c r="Q1664" t="str">
        <f>IF($A1664="","",IF(OR($E1664="INFRUCTUEUX",$E1664="ANNULE"),$A1664&amp;"|"&amp;(COUNTIFS($A$2:$A1664,$A1664,$E$2:$E1664,"INFRUCTUEUX")+COUNTIFS($A$2:$A1664,$A1664,$E$2:$E1664,"ANNULE")),""))</f>
        <v/>
      </c>
    </row>
    <row r="1665" spans="1:17" x14ac:dyDescent="0.25">
      <c r="A1665" t="str">
        <f>IF(ISBLANK('ENGAGEMENTS 2026'!C1666),"",IF('ENGAGEMENTS 2026'!C1666="DTSI","DCT",'ENGAGEMENTS 2026'!C1666))</f>
        <v/>
      </c>
      <c r="B1665" t="str">
        <f>IF(ISBLANK('ENGAGEMENTS 2026'!C1666),"",'ENGAGEMENTS 2026'!D1666)</f>
        <v/>
      </c>
      <c r="C1665" t="str">
        <f>IF(ISBLANK('ENGAGEMENTS 2026'!C1666),"",'ENGAGEMENTS 2026'!E1666)</f>
        <v/>
      </c>
      <c r="D1665" t="str">
        <f>IF(ISBLANK('ENGAGEMENTS 2026'!C1666),"",'ENGAGEMENTS 2026'!G1666)</f>
        <v/>
      </c>
      <c r="E1665" t="str">
        <f>IF(ISBLANK('ENGAGEMENTS 2026'!C1666),"",'ENGAGEMENTS 2026'!I1666)</f>
        <v/>
      </c>
      <c r="F1665" t="str">
        <f>IF(ISBLANK('ENGAGEMENTS 2026'!C1666),"",'ENGAGEMENTS 2026'!J1666)</f>
        <v/>
      </c>
      <c r="G1665" t="str">
        <f>IF(ISBLANK('ENGAGEMENTS 2026'!C1666),"",'ENGAGEMENTS 2026'!M1666)</f>
        <v/>
      </c>
      <c r="H1665" t="str">
        <f>IF(ISBLANK('ENGAGEMENTS 2026'!C1666),"",'ENGAGEMENTS 2026'!AF1666)</f>
        <v/>
      </c>
      <c r="I1665" t="str">
        <f>IF(ISBLANK('ENGAGEMENTS 2026'!C1666),"",'ENGAGEMENTS 2026'!H1666)</f>
        <v/>
      </c>
      <c r="J1665" s="72" t="str">
        <f>IF(ISBLANK('ENGAGEMENTS 2026'!C1666),"",IF(AND(OR($E1665="INFRUCTUEUX",$E1665="ANNULE"),$C1665="AOO-M"),'ENGAGEMENTS 2026'!P1666,IF($H1665="EN COURS DE PREENGAGEMENT",'ENGAGEMENTS 2026'!O1666,IF($H1665="PREENGAGE",IF($E1665="ATTRIBUE",'ENGAGEMENTS 2026'!AE1666,'ENGAGEMENTS 2026'!O1666),'ENGAGEMENTS 2026'!AE1666))))</f>
        <v/>
      </c>
      <c r="K1665" s="97" t="str">
        <f>IF(ISBLANK('ENGAGEMENTS 2026'!W1666),"",'ENGAGEMENTS 2026'!W1666)</f>
        <v/>
      </c>
      <c r="L1665" s="73" t="str">
        <f t="shared" ca="1" si="50"/>
        <v/>
      </c>
      <c r="M1665" t="str">
        <f t="shared" si="51"/>
        <v/>
      </c>
      <c r="N1665" t="str">
        <f>IF(ISBLANK('ENGAGEMENTS 2026'!C1666),"",'ENGAGEMENTS 2026'!L1666)</f>
        <v/>
      </c>
      <c r="O1665" t="str">
        <f>IF(ISBLANK('ENGAGEMENTS 2026'!C1666),"",'ENGAGEMENTS 2026'!M1666)</f>
        <v/>
      </c>
      <c r="P1665" t="str">
        <f>IF(ISBLANK('ENGAGEMENTS 2026'!C1666),"",'ENGAGEMENTS 2026'!K1666)</f>
        <v/>
      </c>
      <c r="Q1665" t="str">
        <f>IF($A1665="","",IF(OR($E1665="INFRUCTUEUX",$E1665="ANNULE"),$A1665&amp;"|"&amp;(COUNTIFS($A$2:$A1665,$A1665,$E$2:$E1665,"INFRUCTUEUX")+COUNTIFS($A$2:$A1665,$A1665,$E$2:$E1665,"ANNULE")),""))</f>
        <v/>
      </c>
    </row>
    <row r="1666" spans="1:17" x14ac:dyDescent="0.25">
      <c r="A1666" t="str">
        <f>IF(ISBLANK('ENGAGEMENTS 2026'!C1667),"",IF('ENGAGEMENTS 2026'!C1667="DTSI","DCT",'ENGAGEMENTS 2026'!C1667))</f>
        <v/>
      </c>
      <c r="B1666" t="str">
        <f>IF(ISBLANK('ENGAGEMENTS 2026'!C1667),"",'ENGAGEMENTS 2026'!D1667)</f>
        <v/>
      </c>
      <c r="C1666" t="str">
        <f>IF(ISBLANK('ENGAGEMENTS 2026'!C1667),"",'ENGAGEMENTS 2026'!E1667)</f>
        <v/>
      </c>
      <c r="D1666" t="str">
        <f>IF(ISBLANK('ENGAGEMENTS 2026'!C1667),"",'ENGAGEMENTS 2026'!G1667)</f>
        <v/>
      </c>
      <c r="E1666" t="str">
        <f>IF(ISBLANK('ENGAGEMENTS 2026'!C1667),"",'ENGAGEMENTS 2026'!I1667)</f>
        <v/>
      </c>
      <c r="F1666" t="str">
        <f>IF(ISBLANK('ENGAGEMENTS 2026'!C1667),"",'ENGAGEMENTS 2026'!J1667)</f>
        <v/>
      </c>
      <c r="G1666" t="str">
        <f>IF(ISBLANK('ENGAGEMENTS 2026'!C1667),"",'ENGAGEMENTS 2026'!M1667)</f>
        <v/>
      </c>
      <c r="H1666" t="str">
        <f>IF(ISBLANK('ENGAGEMENTS 2026'!C1667),"",'ENGAGEMENTS 2026'!AF1667)</f>
        <v/>
      </c>
      <c r="I1666" t="str">
        <f>IF(ISBLANK('ENGAGEMENTS 2026'!C1667),"",'ENGAGEMENTS 2026'!H1667)</f>
        <v/>
      </c>
      <c r="J1666" s="72" t="str">
        <f>IF(ISBLANK('ENGAGEMENTS 2026'!C1667),"",IF(AND(OR($E1666="INFRUCTUEUX",$E1666="ANNULE"),$C1666="AOO-M"),'ENGAGEMENTS 2026'!P1667,IF($H1666="EN COURS DE PREENGAGEMENT",'ENGAGEMENTS 2026'!O1667,IF($H1666="PREENGAGE",IF($E1666="ATTRIBUE",'ENGAGEMENTS 2026'!AE1667,'ENGAGEMENTS 2026'!O1667),'ENGAGEMENTS 2026'!AE1667))))</f>
        <v/>
      </c>
      <c r="K1666" s="97" t="str">
        <f>IF(ISBLANK('ENGAGEMENTS 2026'!W1667),"",'ENGAGEMENTS 2026'!W1667)</f>
        <v/>
      </c>
      <c r="L1666" s="73" t="str">
        <f t="shared" ref="L1666:L1729" ca="1" si="52">IF($K1666="","",TODAY()-$K1666)</f>
        <v/>
      </c>
      <c r="M1666" t="str">
        <f t="shared" ref="M1666:M1729" si="53">IF($A1666="","",IF($H1666="ENGAGE","Engagé",IF(AND($H1666="NON ENGAGE",OR($I1666="INFRUCTUEUX",$I1666="ANNULE")),"Clôturé sans suite","En cours")))</f>
        <v/>
      </c>
      <c r="N1666" t="str">
        <f>IF(ISBLANK('ENGAGEMENTS 2026'!C1667),"",'ENGAGEMENTS 2026'!L1667)</f>
        <v/>
      </c>
      <c r="O1666" t="str">
        <f>IF(ISBLANK('ENGAGEMENTS 2026'!C1667),"",'ENGAGEMENTS 2026'!M1667)</f>
        <v/>
      </c>
      <c r="P1666" t="str">
        <f>IF(ISBLANK('ENGAGEMENTS 2026'!C1667),"",'ENGAGEMENTS 2026'!K1667)</f>
        <v/>
      </c>
      <c r="Q1666" t="str">
        <f>IF($A1666="","",IF(OR($E1666="INFRUCTUEUX",$E1666="ANNULE"),$A1666&amp;"|"&amp;(COUNTIFS($A$2:$A1666,$A1666,$E$2:$E1666,"INFRUCTUEUX")+COUNTIFS($A$2:$A1666,$A1666,$E$2:$E1666,"ANNULE")),""))</f>
        <v/>
      </c>
    </row>
    <row r="1667" spans="1:17" x14ac:dyDescent="0.25">
      <c r="A1667" t="str">
        <f>IF(ISBLANK('ENGAGEMENTS 2026'!C1668),"",IF('ENGAGEMENTS 2026'!C1668="DTSI","DCT",'ENGAGEMENTS 2026'!C1668))</f>
        <v/>
      </c>
      <c r="B1667" t="str">
        <f>IF(ISBLANK('ENGAGEMENTS 2026'!C1668),"",'ENGAGEMENTS 2026'!D1668)</f>
        <v/>
      </c>
      <c r="C1667" t="str">
        <f>IF(ISBLANK('ENGAGEMENTS 2026'!C1668),"",'ENGAGEMENTS 2026'!E1668)</f>
        <v/>
      </c>
      <c r="D1667" t="str">
        <f>IF(ISBLANK('ENGAGEMENTS 2026'!C1668),"",'ENGAGEMENTS 2026'!G1668)</f>
        <v/>
      </c>
      <c r="E1667" t="str">
        <f>IF(ISBLANK('ENGAGEMENTS 2026'!C1668),"",'ENGAGEMENTS 2026'!I1668)</f>
        <v/>
      </c>
      <c r="F1667" t="str">
        <f>IF(ISBLANK('ENGAGEMENTS 2026'!C1668),"",'ENGAGEMENTS 2026'!J1668)</f>
        <v/>
      </c>
      <c r="G1667" t="str">
        <f>IF(ISBLANK('ENGAGEMENTS 2026'!C1668),"",'ENGAGEMENTS 2026'!M1668)</f>
        <v/>
      </c>
      <c r="H1667" t="str">
        <f>IF(ISBLANK('ENGAGEMENTS 2026'!C1668),"",'ENGAGEMENTS 2026'!AF1668)</f>
        <v/>
      </c>
      <c r="I1667" t="str">
        <f>IF(ISBLANK('ENGAGEMENTS 2026'!C1668),"",'ENGAGEMENTS 2026'!H1668)</f>
        <v/>
      </c>
      <c r="J1667" s="72" t="str">
        <f>IF(ISBLANK('ENGAGEMENTS 2026'!C1668),"",IF(AND(OR($E1667="INFRUCTUEUX",$E1667="ANNULE"),$C1667="AOO-M"),'ENGAGEMENTS 2026'!P1668,IF($H1667="EN COURS DE PREENGAGEMENT",'ENGAGEMENTS 2026'!O1668,IF($H1667="PREENGAGE",IF($E1667="ATTRIBUE",'ENGAGEMENTS 2026'!AE1668,'ENGAGEMENTS 2026'!O1668),'ENGAGEMENTS 2026'!AE1668))))</f>
        <v/>
      </c>
      <c r="K1667" s="97" t="str">
        <f>IF(ISBLANK('ENGAGEMENTS 2026'!W1668),"",'ENGAGEMENTS 2026'!W1668)</f>
        <v/>
      </c>
      <c r="L1667" s="73" t="str">
        <f t="shared" ca="1" si="52"/>
        <v/>
      </c>
      <c r="M1667" t="str">
        <f t="shared" si="53"/>
        <v/>
      </c>
      <c r="N1667" t="str">
        <f>IF(ISBLANK('ENGAGEMENTS 2026'!C1668),"",'ENGAGEMENTS 2026'!L1668)</f>
        <v/>
      </c>
      <c r="O1667" t="str">
        <f>IF(ISBLANK('ENGAGEMENTS 2026'!C1668),"",'ENGAGEMENTS 2026'!M1668)</f>
        <v/>
      </c>
      <c r="P1667" t="str">
        <f>IF(ISBLANK('ENGAGEMENTS 2026'!C1668),"",'ENGAGEMENTS 2026'!K1668)</f>
        <v/>
      </c>
      <c r="Q1667" t="str">
        <f>IF($A1667="","",IF(OR($E1667="INFRUCTUEUX",$E1667="ANNULE"),$A1667&amp;"|"&amp;(COUNTIFS($A$2:$A1667,$A1667,$E$2:$E1667,"INFRUCTUEUX")+COUNTIFS($A$2:$A1667,$A1667,$E$2:$E1667,"ANNULE")),""))</f>
        <v/>
      </c>
    </row>
    <row r="1668" spans="1:17" x14ac:dyDescent="0.25">
      <c r="A1668" t="str">
        <f>IF(ISBLANK('ENGAGEMENTS 2026'!C1669),"",IF('ENGAGEMENTS 2026'!C1669="DTSI","DCT",'ENGAGEMENTS 2026'!C1669))</f>
        <v/>
      </c>
      <c r="B1668" t="str">
        <f>IF(ISBLANK('ENGAGEMENTS 2026'!C1669),"",'ENGAGEMENTS 2026'!D1669)</f>
        <v/>
      </c>
      <c r="C1668" t="str">
        <f>IF(ISBLANK('ENGAGEMENTS 2026'!C1669),"",'ENGAGEMENTS 2026'!E1669)</f>
        <v/>
      </c>
      <c r="D1668" t="str">
        <f>IF(ISBLANK('ENGAGEMENTS 2026'!C1669),"",'ENGAGEMENTS 2026'!G1669)</f>
        <v/>
      </c>
      <c r="E1668" t="str">
        <f>IF(ISBLANK('ENGAGEMENTS 2026'!C1669),"",'ENGAGEMENTS 2026'!I1669)</f>
        <v/>
      </c>
      <c r="F1668" t="str">
        <f>IF(ISBLANK('ENGAGEMENTS 2026'!C1669),"",'ENGAGEMENTS 2026'!J1669)</f>
        <v/>
      </c>
      <c r="G1668" t="str">
        <f>IF(ISBLANK('ENGAGEMENTS 2026'!C1669),"",'ENGAGEMENTS 2026'!M1669)</f>
        <v/>
      </c>
      <c r="H1668" t="str">
        <f>IF(ISBLANK('ENGAGEMENTS 2026'!C1669),"",'ENGAGEMENTS 2026'!AF1669)</f>
        <v/>
      </c>
      <c r="I1668" t="str">
        <f>IF(ISBLANK('ENGAGEMENTS 2026'!C1669),"",'ENGAGEMENTS 2026'!H1669)</f>
        <v/>
      </c>
      <c r="J1668" s="72" t="str">
        <f>IF(ISBLANK('ENGAGEMENTS 2026'!C1669),"",IF(AND(OR($E1668="INFRUCTUEUX",$E1668="ANNULE"),$C1668="AOO-M"),'ENGAGEMENTS 2026'!P1669,IF($H1668="EN COURS DE PREENGAGEMENT",'ENGAGEMENTS 2026'!O1669,IF($H1668="PREENGAGE",IF($E1668="ATTRIBUE",'ENGAGEMENTS 2026'!AE1669,'ENGAGEMENTS 2026'!O1669),'ENGAGEMENTS 2026'!AE1669))))</f>
        <v/>
      </c>
      <c r="K1668" s="97" t="str">
        <f>IF(ISBLANK('ENGAGEMENTS 2026'!W1669),"",'ENGAGEMENTS 2026'!W1669)</f>
        <v/>
      </c>
      <c r="L1668" s="73" t="str">
        <f t="shared" ca="1" si="52"/>
        <v/>
      </c>
      <c r="M1668" t="str">
        <f t="shared" si="53"/>
        <v/>
      </c>
      <c r="N1668" t="str">
        <f>IF(ISBLANK('ENGAGEMENTS 2026'!C1669),"",'ENGAGEMENTS 2026'!L1669)</f>
        <v/>
      </c>
      <c r="O1668" t="str">
        <f>IF(ISBLANK('ENGAGEMENTS 2026'!C1669),"",'ENGAGEMENTS 2026'!M1669)</f>
        <v/>
      </c>
      <c r="P1668" t="str">
        <f>IF(ISBLANK('ENGAGEMENTS 2026'!C1669),"",'ENGAGEMENTS 2026'!K1669)</f>
        <v/>
      </c>
      <c r="Q1668" t="str">
        <f>IF($A1668="","",IF(OR($E1668="INFRUCTUEUX",$E1668="ANNULE"),$A1668&amp;"|"&amp;(COUNTIFS($A$2:$A1668,$A1668,$E$2:$E1668,"INFRUCTUEUX")+COUNTIFS($A$2:$A1668,$A1668,$E$2:$E1668,"ANNULE")),""))</f>
        <v/>
      </c>
    </row>
    <row r="1669" spans="1:17" x14ac:dyDescent="0.25">
      <c r="A1669" t="str">
        <f>IF(ISBLANK('ENGAGEMENTS 2026'!C1670),"",IF('ENGAGEMENTS 2026'!C1670="DTSI","DCT",'ENGAGEMENTS 2026'!C1670))</f>
        <v/>
      </c>
      <c r="B1669" t="str">
        <f>IF(ISBLANK('ENGAGEMENTS 2026'!C1670),"",'ENGAGEMENTS 2026'!D1670)</f>
        <v/>
      </c>
      <c r="C1669" t="str">
        <f>IF(ISBLANK('ENGAGEMENTS 2026'!C1670),"",'ENGAGEMENTS 2026'!E1670)</f>
        <v/>
      </c>
      <c r="D1669" t="str">
        <f>IF(ISBLANK('ENGAGEMENTS 2026'!C1670),"",'ENGAGEMENTS 2026'!G1670)</f>
        <v/>
      </c>
      <c r="E1669" t="str">
        <f>IF(ISBLANK('ENGAGEMENTS 2026'!C1670),"",'ENGAGEMENTS 2026'!I1670)</f>
        <v/>
      </c>
      <c r="F1669" t="str">
        <f>IF(ISBLANK('ENGAGEMENTS 2026'!C1670),"",'ENGAGEMENTS 2026'!J1670)</f>
        <v/>
      </c>
      <c r="G1669" t="str">
        <f>IF(ISBLANK('ENGAGEMENTS 2026'!C1670),"",'ENGAGEMENTS 2026'!M1670)</f>
        <v/>
      </c>
      <c r="H1669" t="str">
        <f>IF(ISBLANK('ENGAGEMENTS 2026'!C1670),"",'ENGAGEMENTS 2026'!AF1670)</f>
        <v/>
      </c>
      <c r="I1669" t="str">
        <f>IF(ISBLANK('ENGAGEMENTS 2026'!C1670),"",'ENGAGEMENTS 2026'!H1670)</f>
        <v/>
      </c>
      <c r="J1669" s="72" t="str">
        <f>IF(ISBLANK('ENGAGEMENTS 2026'!C1670),"",IF(AND(OR($E1669="INFRUCTUEUX",$E1669="ANNULE"),$C1669="AOO-M"),'ENGAGEMENTS 2026'!P1670,IF($H1669="EN COURS DE PREENGAGEMENT",'ENGAGEMENTS 2026'!O1670,IF($H1669="PREENGAGE",IF($E1669="ATTRIBUE",'ENGAGEMENTS 2026'!AE1670,'ENGAGEMENTS 2026'!O1670),'ENGAGEMENTS 2026'!AE1670))))</f>
        <v/>
      </c>
      <c r="K1669" s="97" t="str">
        <f>IF(ISBLANK('ENGAGEMENTS 2026'!W1670),"",'ENGAGEMENTS 2026'!W1670)</f>
        <v/>
      </c>
      <c r="L1669" s="73" t="str">
        <f t="shared" ca="1" si="52"/>
        <v/>
      </c>
      <c r="M1669" t="str">
        <f t="shared" si="53"/>
        <v/>
      </c>
      <c r="N1669" t="str">
        <f>IF(ISBLANK('ENGAGEMENTS 2026'!C1670),"",'ENGAGEMENTS 2026'!L1670)</f>
        <v/>
      </c>
      <c r="O1669" t="str">
        <f>IF(ISBLANK('ENGAGEMENTS 2026'!C1670),"",'ENGAGEMENTS 2026'!M1670)</f>
        <v/>
      </c>
      <c r="P1669" t="str">
        <f>IF(ISBLANK('ENGAGEMENTS 2026'!C1670),"",'ENGAGEMENTS 2026'!K1670)</f>
        <v/>
      </c>
      <c r="Q1669" t="str">
        <f>IF($A1669="","",IF(OR($E1669="INFRUCTUEUX",$E1669="ANNULE"),$A1669&amp;"|"&amp;(COUNTIFS($A$2:$A1669,$A1669,$E$2:$E1669,"INFRUCTUEUX")+COUNTIFS($A$2:$A1669,$A1669,$E$2:$E1669,"ANNULE")),""))</f>
        <v/>
      </c>
    </row>
    <row r="1670" spans="1:17" x14ac:dyDescent="0.25">
      <c r="A1670" t="str">
        <f>IF(ISBLANK('ENGAGEMENTS 2026'!C1671),"",IF('ENGAGEMENTS 2026'!C1671="DTSI","DCT",'ENGAGEMENTS 2026'!C1671))</f>
        <v/>
      </c>
      <c r="B1670" t="str">
        <f>IF(ISBLANK('ENGAGEMENTS 2026'!C1671),"",'ENGAGEMENTS 2026'!D1671)</f>
        <v/>
      </c>
      <c r="C1670" t="str">
        <f>IF(ISBLANK('ENGAGEMENTS 2026'!C1671),"",'ENGAGEMENTS 2026'!E1671)</f>
        <v/>
      </c>
      <c r="D1670" t="str">
        <f>IF(ISBLANK('ENGAGEMENTS 2026'!C1671),"",'ENGAGEMENTS 2026'!G1671)</f>
        <v/>
      </c>
      <c r="E1670" t="str">
        <f>IF(ISBLANK('ENGAGEMENTS 2026'!C1671),"",'ENGAGEMENTS 2026'!I1671)</f>
        <v/>
      </c>
      <c r="F1670" t="str">
        <f>IF(ISBLANK('ENGAGEMENTS 2026'!C1671),"",'ENGAGEMENTS 2026'!J1671)</f>
        <v/>
      </c>
      <c r="G1670" t="str">
        <f>IF(ISBLANK('ENGAGEMENTS 2026'!C1671),"",'ENGAGEMENTS 2026'!M1671)</f>
        <v/>
      </c>
      <c r="H1670" t="str">
        <f>IF(ISBLANK('ENGAGEMENTS 2026'!C1671),"",'ENGAGEMENTS 2026'!AF1671)</f>
        <v/>
      </c>
      <c r="I1670" t="str">
        <f>IF(ISBLANK('ENGAGEMENTS 2026'!C1671),"",'ENGAGEMENTS 2026'!H1671)</f>
        <v/>
      </c>
      <c r="J1670" s="72" t="str">
        <f>IF(ISBLANK('ENGAGEMENTS 2026'!C1671),"",IF(AND(OR($E1670="INFRUCTUEUX",$E1670="ANNULE"),$C1670="AOO-M"),'ENGAGEMENTS 2026'!P1671,IF($H1670="EN COURS DE PREENGAGEMENT",'ENGAGEMENTS 2026'!O1671,IF($H1670="PREENGAGE",IF($E1670="ATTRIBUE",'ENGAGEMENTS 2026'!AE1671,'ENGAGEMENTS 2026'!O1671),'ENGAGEMENTS 2026'!AE1671))))</f>
        <v/>
      </c>
      <c r="K1670" s="97" t="str">
        <f>IF(ISBLANK('ENGAGEMENTS 2026'!W1671),"",'ENGAGEMENTS 2026'!W1671)</f>
        <v/>
      </c>
      <c r="L1670" s="73" t="str">
        <f t="shared" ca="1" si="52"/>
        <v/>
      </c>
      <c r="M1670" t="str">
        <f t="shared" si="53"/>
        <v/>
      </c>
      <c r="N1670" t="str">
        <f>IF(ISBLANK('ENGAGEMENTS 2026'!C1671),"",'ENGAGEMENTS 2026'!L1671)</f>
        <v/>
      </c>
      <c r="O1670" t="str">
        <f>IF(ISBLANK('ENGAGEMENTS 2026'!C1671),"",'ENGAGEMENTS 2026'!M1671)</f>
        <v/>
      </c>
      <c r="P1670" t="str">
        <f>IF(ISBLANK('ENGAGEMENTS 2026'!C1671),"",'ENGAGEMENTS 2026'!K1671)</f>
        <v/>
      </c>
      <c r="Q1670" t="str">
        <f>IF($A1670="","",IF(OR($E1670="INFRUCTUEUX",$E1670="ANNULE"),$A1670&amp;"|"&amp;(COUNTIFS($A$2:$A1670,$A1670,$E$2:$E1670,"INFRUCTUEUX")+COUNTIFS($A$2:$A1670,$A1670,$E$2:$E1670,"ANNULE")),""))</f>
        <v/>
      </c>
    </row>
    <row r="1671" spans="1:17" x14ac:dyDescent="0.25">
      <c r="A1671" t="str">
        <f>IF(ISBLANK('ENGAGEMENTS 2026'!C1672),"",IF('ENGAGEMENTS 2026'!C1672="DTSI","DCT",'ENGAGEMENTS 2026'!C1672))</f>
        <v/>
      </c>
      <c r="B1671" t="str">
        <f>IF(ISBLANK('ENGAGEMENTS 2026'!C1672),"",'ENGAGEMENTS 2026'!D1672)</f>
        <v/>
      </c>
      <c r="C1671" t="str">
        <f>IF(ISBLANK('ENGAGEMENTS 2026'!C1672),"",'ENGAGEMENTS 2026'!E1672)</f>
        <v/>
      </c>
      <c r="D1671" t="str">
        <f>IF(ISBLANK('ENGAGEMENTS 2026'!C1672),"",'ENGAGEMENTS 2026'!G1672)</f>
        <v/>
      </c>
      <c r="E1671" t="str">
        <f>IF(ISBLANK('ENGAGEMENTS 2026'!C1672),"",'ENGAGEMENTS 2026'!I1672)</f>
        <v/>
      </c>
      <c r="F1671" t="str">
        <f>IF(ISBLANK('ENGAGEMENTS 2026'!C1672),"",'ENGAGEMENTS 2026'!J1672)</f>
        <v/>
      </c>
      <c r="G1671" t="str">
        <f>IF(ISBLANK('ENGAGEMENTS 2026'!C1672),"",'ENGAGEMENTS 2026'!M1672)</f>
        <v/>
      </c>
      <c r="H1671" t="str">
        <f>IF(ISBLANK('ENGAGEMENTS 2026'!C1672),"",'ENGAGEMENTS 2026'!AF1672)</f>
        <v/>
      </c>
      <c r="I1671" t="str">
        <f>IF(ISBLANK('ENGAGEMENTS 2026'!C1672),"",'ENGAGEMENTS 2026'!H1672)</f>
        <v/>
      </c>
      <c r="J1671" s="72" t="str">
        <f>IF(ISBLANK('ENGAGEMENTS 2026'!C1672),"",IF(AND(OR($E1671="INFRUCTUEUX",$E1671="ANNULE"),$C1671="AOO-M"),'ENGAGEMENTS 2026'!P1672,IF($H1671="EN COURS DE PREENGAGEMENT",'ENGAGEMENTS 2026'!O1672,IF($H1671="PREENGAGE",IF($E1671="ATTRIBUE",'ENGAGEMENTS 2026'!AE1672,'ENGAGEMENTS 2026'!O1672),'ENGAGEMENTS 2026'!AE1672))))</f>
        <v/>
      </c>
      <c r="K1671" s="97" t="str">
        <f>IF(ISBLANK('ENGAGEMENTS 2026'!W1672),"",'ENGAGEMENTS 2026'!W1672)</f>
        <v/>
      </c>
      <c r="L1671" s="73" t="str">
        <f t="shared" ca="1" si="52"/>
        <v/>
      </c>
      <c r="M1671" t="str">
        <f t="shared" si="53"/>
        <v/>
      </c>
      <c r="N1671" t="str">
        <f>IF(ISBLANK('ENGAGEMENTS 2026'!C1672),"",'ENGAGEMENTS 2026'!L1672)</f>
        <v/>
      </c>
      <c r="O1671" t="str">
        <f>IF(ISBLANK('ENGAGEMENTS 2026'!C1672),"",'ENGAGEMENTS 2026'!M1672)</f>
        <v/>
      </c>
      <c r="P1671" t="str">
        <f>IF(ISBLANK('ENGAGEMENTS 2026'!C1672),"",'ENGAGEMENTS 2026'!K1672)</f>
        <v/>
      </c>
      <c r="Q1671" t="str">
        <f>IF($A1671="","",IF(OR($E1671="INFRUCTUEUX",$E1671="ANNULE"),$A1671&amp;"|"&amp;(COUNTIFS($A$2:$A1671,$A1671,$E$2:$E1671,"INFRUCTUEUX")+COUNTIFS($A$2:$A1671,$A1671,$E$2:$E1671,"ANNULE")),""))</f>
        <v/>
      </c>
    </row>
    <row r="1672" spans="1:17" x14ac:dyDescent="0.25">
      <c r="A1672" t="str">
        <f>IF(ISBLANK('ENGAGEMENTS 2026'!C1673),"",IF('ENGAGEMENTS 2026'!C1673="DTSI","DCT",'ENGAGEMENTS 2026'!C1673))</f>
        <v/>
      </c>
      <c r="B1672" t="str">
        <f>IF(ISBLANK('ENGAGEMENTS 2026'!C1673),"",'ENGAGEMENTS 2026'!D1673)</f>
        <v/>
      </c>
      <c r="C1672" t="str">
        <f>IF(ISBLANK('ENGAGEMENTS 2026'!C1673),"",'ENGAGEMENTS 2026'!E1673)</f>
        <v/>
      </c>
      <c r="D1672" t="str">
        <f>IF(ISBLANK('ENGAGEMENTS 2026'!C1673),"",'ENGAGEMENTS 2026'!G1673)</f>
        <v/>
      </c>
      <c r="E1672" t="str">
        <f>IF(ISBLANK('ENGAGEMENTS 2026'!C1673),"",'ENGAGEMENTS 2026'!I1673)</f>
        <v/>
      </c>
      <c r="F1672" t="str">
        <f>IF(ISBLANK('ENGAGEMENTS 2026'!C1673),"",'ENGAGEMENTS 2026'!J1673)</f>
        <v/>
      </c>
      <c r="G1672" t="str">
        <f>IF(ISBLANK('ENGAGEMENTS 2026'!C1673),"",'ENGAGEMENTS 2026'!M1673)</f>
        <v/>
      </c>
      <c r="H1672" t="str">
        <f>IF(ISBLANK('ENGAGEMENTS 2026'!C1673),"",'ENGAGEMENTS 2026'!AF1673)</f>
        <v/>
      </c>
      <c r="I1672" t="str">
        <f>IF(ISBLANK('ENGAGEMENTS 2026'!C1673),"",'ENGAGEMENTS 2026'!H1673)</f>
        <v/>
      </c>
      <c r="J1672" s="72" t="str">
        <f>IF(ISBLANK('ENGAGEMENTS 2026'!C1673),"",IF(AND(OR($E1672="INFRUCTUEUX",$E1672="ANNULE"),$C1672="AOO-M"),'ENGAGEMENTS 2026'!P1673,IF($H1672="EN COURS DE PREENGAGEMENT",'ENGAGEMENTS 2026'!O1673,IF($H1672="PREENGAGE",IF($E1672="ATTRIBUE",'ENGAGEMENTS 2026'!AE1673,'ENGAGEMENTS 2026'!O1673),'ENGAGEMENTS 2026'!AE1673))))</f>
        <v/>
      </c>
      <c r="K1672" s="97" t="str">
        <f>IF(ISBLANK('ENGAGEMENTS 2026'!W1673),"",'ENGAGEMENTS 2026'!W1673)</f>
        <v/>
      </c>
      <c r="L1672" s="73" t="str">
        <f t="shared" ca="1" si="52"/>
        <v/>
      </c>
      <c r="M1672" t="str">
        <f t="shared" si="53"/>
        <v/>
      </c>
      <c r="N1672" t="str">
        <f>IF(ISBLANK('ENGAGEMENTS 2026'!C1673),"",'ENGAGEMENTS 2026'!L1673)</f>
        <v/>
      </c>
      <c r="O1672" t="str">
        <f>IF(ISBLANK('ENGAGEMENTS 2026'!C1673),"",'ENGAGEMENTS 2026'!M1673)</f>
        <v/>
      </c>
      <c r="P1672" t="str">
        <f>IF(ISBLANK('ENGAGEMENTS 2026'!C1673),"",'ENGAGEMENTS 2026'!K1673)</f>
        <v/>
      </c>
      <c r="Q1672" t="str">
        <f>IF($A1672="","",IF(OR($E1672="INFRUCTUEUX",$E1672="ANNULE"),$A1672&amp;"|"&amp;(COUNTIFS($A$2:$A1672,$A1672,$E$2:$E1672,"INFRUCTUEUX")+COUNTIFS($A$2:$A1672,$A1672,$E$2:$E1672,"ANNULE")),""))</f>
        <v/>
      </c>
    </row>
    <row r="1673" spans="1:17" x14ac:dyDescent="0.25">
      <c r="A1673" t="str">
        <f>IF(ISBLANK('ENGAGEMENTS 2026'!C1674),"",IF('ENGAGEMENTS 2026'!C1674="DTSI","DCT",'ENGAGEMENTS 2026'!C1674))</f>
        <v/>
      </c>
      <c r="B1673" t="str">
        <f>IF(ISBLANK('ENGAGEMENTS 2026'!C1674),"",'ENGAGEMENTS 2026'!D1674)</f>
        <v/>
      </c>
      <c r="C1673" t="str">
        <f>IF(ISBLANK('ENGAGEMENTS 2026'!C1674),"",'ENGAGEMENTS 2026'!E1674)</f>
        <v/>
      </c>
      <c r="D1673" t="str">
        <f>IF(ISBLANK('ENGAGEMENTS 2026'!C1674),"",'ENGAGEMENTS 2026'!G1674)</f>
        <v/>
      </c>
      <c r="E1673" t="str">
        <f>IF(ISBLANK('ENGAGEMENTS 2026'!C1674),"",'ENGAGEMENTS 2026'!I1674)</f>
        <v/>
      </c>
      <c r="F1673" t="str">
        <f>IF(ISBLANK('ENGAGEMENTS 2026'!C1674),"",'ENGAGEMENTS 2026'!J1674)</f>
        <v/>
      </c>
      <c r="G1673" t="str">
        <f>IF(ISBLANK('ENGAGEMENTS 2026'!C1674),"",'ENGAGEMENTS 2026'!M1674)</f>
        <v/>
      </c>
      <c r="H1673" t="str">
        <f>IF(ISBLANK('ENGAGEMENTS 2026'!C1674),"",'ENGAGEMENTS 2026'!AF1674)</f>
        <v/>
      </c>
      <c r="I1673" t="str">
        <f>IF(ISBLANK('ENGAGEMENTS 2026'!C1674),"",'ENGAGEMENTS 2026'!H1674)</f>
        <v/>
      </c>
      <c r="J1673" s="72" t="str">
        <f>IF(ISBLANK('ENGAGEMENTS 2026'!C1674),"",IF(AND(OR($E1673="INFRUCTUEUX",$E1673="ANNULE"),$C1673="AOO-M"),'ENGAGEMENTS 2026'!P1674,IF($H1673="EN COURS DE PREENGAGEMENT",'ENGAGEMENTS 2026'!O1674,IF($H1673="PREENGAGE",IF($E1673="ATTRIBUE",'ENGAGEMENTS 2026'!AE1674,'ENGAGEMENTS 2026'!O1674),'ENGAGEMENTS 2026'!AE1674))))</f>
        <v/>
      </c>
      <c r="K1673" s="97" t="str">
        <f>IF(ISBLANK('ENGAGEMENTS 2026'!W1674),"",'ENGAGEMENTS 2026'!W1674)</f>
        <v/>
      </c>
      <c r="L1673" s="73" t="str">
        <f t="shared" ca="1" si="52"/>
        <v/>
      </c>
      <c r="M1673" t="str">
        <f t="shared" si="53"/>
        <v/>
      </c>
      <c r="N1673" t="str">
        <f>IF(ISBLANK('ENGAGEMENTS 2026'!C1674),"",'ENGAGEMENTS 2026'!L1674)</f>
        <v/>
      </c>
      <c r="O1673" t="str">
        <f>IF(ISBLANK('ENGAGEMENTS 2026'!C1674),"",'ENGAGEMENTS 2026'!M1674)</f>
        <v/>
      </c>
      <c r="P1673" t="str">
        <f>IF(ISBLANK('ENGAGEMENTS 2026'!C1674),"",'ENGAGEMENTS 2026'!K1674)</f>
        <v/>
      </c>
      <c r="Q1673" t="str">
        <f>IF($A1673="","",IF(OR($E1673="INFRUCTUEUX",$E1673="ANNULE"),$A1673&amp;"|"&amp;(COUNTIFS($A$2:$A1673,$A1673,$E$2:$E1673,"INFRUCTUEUX")+COUNTIFS($A$2:$A1673,$A1673,$E$2:$E1673,"ANNULE")),""))</f>
        <v/>
      </c>
    </row>
    <row r="1674" spans="1:17" x14ac:dyDescent="0.25">
      <c r="A1674" t="str">
        <f>IF(ISBLANK('ENGAGEMENTS 2026'!C1675),"",IF('ENGAGEMENTS 2026'!C1675="DTSI","DCT",'ENGAGEMENTS 2026'!C1675))</f>
        <v/>
      </c>
      <c r="B1674" t="str">
        <f>IF(ISBLANK('ENGAGEMENTS 2026'!C1675),"",'ENGAGEMENTS 2026'!D1675)</f>
        <v/>
      </c>
      <c r="C1674" t="str">
        <f>IF(ISBLANK('ENGAGEMENTS 2026'!C1675),"",'ENGAGEMENTS 2026'!E1675)</f>
        <v/>
      </c>
      <c r="D1674" t="str">
        <f>IF(ISBLANK('ENGAGEMENTS 2026'!C1675),"",'ENGAGEMENTS 2026'!G1675)</f>
        <v/>
      </c>
      <c r="E1674" t="str">
        <f>IF(ISBLANK('ENGAGEMENTS 2026'!C1675),"",'ENGAGEMENTS 2026'!I1675)</f>
        <v/>
      </c>
      <c r="F1674" t="str">
        <f>IF(ISBLANK('ENGAGEMENTS 2026'!C1675),"",'ENGAGEMENTS 2026'!J1675)</f>
        <v/>
      </c>
      <c r="G1674" t="str">
        <f>IF(ISBLANK('ENGAGEMENTS 2026'!C1675),"",'ENGAGEMENTS 2026'!M1675)</f>
        <v/>
      </c>
      <c r="H1674" t="str">
        <f>IF(ISBLANK('ENGAGEMENTS 2026'!C1675),"",'ENGAGEMENTS 2026'!AF1675)</f>
        <v/>
      </c>
      <c r="I1674" t="str">
        <f>IF(ISBLANK('ENGAGEMENTS 2026'!C1675),"",'ENGAGEMENTS 2026'!H1675)</f>
        <v/>
      </c>
      <c r="J1674" s="72" t="str">
        <f>IF(ISBLANK('ENGAGEMENTS 2026'!C1675),"",IF(AND(OR($E1674="INFRUCTUEUX",$E1674="ANNULE"),$C1674="AOO-M"),'ENGAGEMENTS 2026'!P1675,IF($H1674="EN COURS DE PREENGAGEMENT",'ENGAGEMENTS 2026'!O1675,IF($H1674="PREENGAGE",IF($E1674="ATTRIBUE",'ENGAGEMENTS 2026'!AE1675,'ENGAGEMENTS 2026'!O1675),'ENGAGEMENTS 2026'!AE1675))))</f>
        <v/>
      </c>
      <c r="K1674" s="97" t="str">
        <f>IF(ISBLANK('ENGAGEMENTS 2026'!W1675),"",'ENGAGEMENTS 2026'!W1675)</f>
        <v/>
      </c>
      <c r="L1674" s="73" t="str">
        <f t="shared" ca="1" si="52"/>
        <v/>
      </c>
      <c r="M1674" t="str">
        <f t="shared" si="53"/>
        <v/>
      </c>
      <c r="N1674" t="str">
        <f>IF(ISBLANK('ENGAGEMENTS 2026'!C1675),"",'ENGAGEMENTS 2026'!L1675)</f>
        <v/>
      </c>
      <c r="O1674" t="str">
        <f>IF(ISBLANK('ENGAGEMENTS 2026'!C1675),"",'ENGAGEMENTS 2026'!M1675)</f>
        <v/>
      </c>
      <c r="P1674" t="str">
        <f>IF(ISBLANK('ENGAGEMENTS 2026'!C1675),"",'ENGAGEMENTS 2026'!K1675)</f>
        <v/>
      </c>
      <c r="Q1674" t="str">
        <f>IF($A1674="","",IF(OR($E1674="INFRUCTUEUX",$E1674="ANNULE"),$A1674&amp;"|"&amp;(COUNTIFS($A$2:$A1674,$A1674,$E$2:$E1674,"INFRUCTUEUX")+COUNTIFS($A$2:$A1674,$A1674,$E$2:$E1674,"ANNULE")),""))</f>
        <v/>
      </c>
    </row>
    <row r="1675" spans="1:17" x14ac:dyDescent="0.25">
      <c r="A1675" t="str">
        <f>IF(ISBLANK('ENGAGEMENTS 2026'!C1676),"",IF('ENGAGEMENTS 2026'!C1676="DTSI","DCT",'ENGAGEMENTS 2026'!C1676))</f>
        <v/>
      </c>
      <c r="B1675" t="str">
        <f>IF(ISBLANK('ENGAGEMENTS 2026'!C1676),"",'ENGAGEMENTS 2026'!D1676)</f>
        <v/>
      </c>
      <c r="C1675" t="str">
        <f>IF(ISBLANK('ENGAGEMENTS 2026'!C1676),"",'ENGAGEMENTS 2026'!E1676)</f>
        <v/>
      </c>
      <c r="D1675" t="str">
        <f>IF(ISBLANK('ENGAGEMENTS 2026'!C1676),"",'ENGAGEMENTS 2026'!G1676)</f>
        <v/>
      </c>
      <c r="E1675" t="str">
        <f>IF(ISBLANK('ENGAGEMENTS 2026'!C1676),"",'ENGAGEMENTS 2026'!I1676)</f>
        <v/>
      </c>
      <c r="F1675" t="str">
        <f>IF(ISBLANK('ENGAGEMENTS 2026'!C1676),"",'ENGAGEMENTS 2026'!J1676)</f>
        <v/>
      </c>
      <c r="G1675" t="str">
        <f>IF(ISBLANK('ENGAGEMENTS 2026'!C1676),"",'ENGAGEMENTS 2026'!M1676)</f>
        <v/>
      </c>
      <c r="H1675" t="str">
        <f>IF(ISBLANK('ENGAGEMENTS 2026'!C1676),"",'ENGAGEMENTS 2026'!AF1676)</f>
        <v/>
      </c>
      <c r="I1675" t="str">
        <f>IF(ISBLANK('ENGAGEMENTS 2026'!C1676),"",'ENGAGEMENTS 2026'!H1676)</f>
        <v/>
      </c>
      <c r="J1675" s="72" t="str">
        <f>IF(ISBLANK('ENGAGEMENTS 2026'!C1676),"",IF(AND(OR($E1675="INFRUCTUEUX",$E1675="ANNULE"),$C1675="AOO-M"),'ENGAGEMENTS 2026'!P1676,IF($H1675="EN COURS DE PREENGAGEMENT",'ENGAGEMENTS 2026'!O1676,IF($H1675="PREENGAGE",IF($E1675="ATTRIBUE",'ENGAGEMENTS 2026'!AE1676,'ENGAGEMENTS 2026'!O1676),'ENGAGEMENTS 2026'!AE1676))))</f>
        <v/>
      </c>
      <c r="K1675" s="97" t="str">
        <f>IF(ISBLANK('ENGAGEMENTS 2026'!W1676),"",'ENGAGEMENTS 2026'!W1676)</f>
        <v/>
      </c>
      <c r="L1675" s="73" t="str">
        <f t="shared" ca="1" si="52"/>
        <v/>
      </c>
      <c r="M1675" t="str">
        <f t="shared" si="53"/>
        <v/>
      </c>
      <c r="N1675" t="str">
        <f>IF(ISBLANK('ENGAGEMENTS 2026'!C1676),"",'ENGAGEMENTS 2026'!L1676)</f>
        <v/>
      </c>
      <c r="O1675" t="str">
        <f>IF(ISBLANK('ENGAGEMENTS 2026'!C1676),"",'ENGAGEMENTS 2026'!M1676)</f>
        <v/>
      </c>
      <c r="P1675" t="str">
        <f>IF(ISBLANK('ENGAGEMENTS 2026'!C1676),"",'ENGAGEMENTS 2026'!K1676)</f>
        <v/>
      </c>
      <c r="Q1675" t="str">
        <f>IF($A1675="","",IF(OR($E1675="INFRUCTUEUX",$E1675="ANNULE"),$A1675&amp;"|"&amp;(COUNTIFS($A$2:$A1675,$A1675,$E$2:$E1675,"INFRUCTUEUX")+COUNTIFS($A$2:$A1675,$A1675,$E$2:$E1675,"ANNULE")),""))</f>
        <v/>
      </c>
    </row>
    <row r="1676" spans="1:17" x14ac:dyDescent="0.25">
      <c r="A1676" t="str">
        <f>IF(ISBLANK('ENGAGEMENTS 2026'!C1677),"",IF('ENGAGEMENTS 2026'!C1677="DTSI","DCT",'ENGAGEMENTS 2026'!C1677))</f>
        <v/>
      </c>
      <c r="B1676" t="str">
        <f>IF(ISBLANK('ENGAGEMENTS 2026'!C1677),"",'ENGAGEMENTS 2026'!D1677)</f>
        <v/>
      </c>
      <c r="C1676" t="str">
        <f>IF(ISBLANK('ENGAGEMENTS 2026'!C1677),"",'ENGAGEMENTS 2026'!E1677)</f>
        <v/>
      </c>
      <c r="D1676" t="str">
        <f>IF(ISBLANK('ENGAGEMENTS 2026'!C1677),"",'ENGAGEMENTS 2026'!G1677)</f>
        <v/>
      </c>
      <c r="E1676" t="str">
        <f>IF(ISBLANK('ENGAGEMENTS 2026'!C1677),"",'ENGAGEMENTS 2026'!I1677)</f>
        <v/>
      </c>
      <c r="F1676" t="str">
        <f>IF(ISBLANK('ENGAGEMENTS 2026'!C1677),"",'ENGAGEMENTS 2026'!J1677)</f>
        <v/>
      </c>
      <c r="G1676" t="str">
        <f>IF(ISBLANK('ENGAGEMENTS 2026'!C1677),"",'ENGAGEMENTS 2026'!M1677)</f>
        <v/>
      </c>
      <c r="H1676" t="str">
        <f>IF(ISBLANK('ENGAGEMENTS 2026'!C1677),"",'ENGAGEMENTS 2026'!AF1677)</f>
        <v/>
      </c>
      <c r="I1676" t="str">
        <f>IF(ISBLANK('ENGAGEMENTS 2026'!C1677),"",'ENGAGEMENTS 2026'!H1677)</f>
        <v/>
      </c>
      <c r="J1676" s="72" t="str">
        <f>IF(ISBLANK('ENGAGEMENTS 2026'!C1677),"",IF(AND(OR($E1676="INFRUCTUEUX",$E1676="ANNULE"),$C1676="AOO-M"),'ENGAGEMENTS 2026'!P1677,IF($H1676="EN COURS DE PREENGAGEMENT",'ENGAGEMENTS 2026'!O1677,IF($H1676="PREENGAGE",IF($E1676="ATTRIBUE",'ENGAGEMENTS 2026'!AE1677,'ENGAGEMENTS 2026'!O1677),'ENGAGEMENTS 2026'!AE1677))))</f>
        <v/>
      </c>
      <c r="K1676" s="97" t="str">
        <f>IF(ISBLANK('ENGAGEMENTS 2026'!W1677),"",'ENGAGEMENTS 2026'!W1677)</f>
        <v/>
      </c>
      <c r="L1676" s="73" t="str">
        <f t="shared" ca="1" si="52"/>
        <v/>
      </c>
      <c r="M1676" t="str">
        <f t="shared" si="53"/>
        <v/>
      </c>
      <c r="N1676" t="str">
        <f>IF(ISBLANK('ENGAGEMENTS 2026'!C1677),"",'ENGAGEMENTS 2026'!L1677)</f>
        <v/>
      </c>
      <c r="O1676" t="str">
        <f>IF(ISBLANK('ENGAGEMENTS 2026'!C1677),"",'ENGAGEMENTS 2026'!M1677)</f>
        <v/>
      </c>
      <c r="P1676" t="str">
        <f>IF(ISBLANK('ENGAGEMENTS 2026'!C1677),"",'ENGAGEMENTS 2026'!K1677)</f>
        <v/>
      </c>
      <c r="Q1676" t="str">
        <f>IF($A1676="","",IF(OR($E1676="INFRUCTUEUX",$E1676="ANNULE"),$A1676&amp;"|"&amp;(COUNTIFS($A$2:$A1676,$A1676,$E$2:$E1676,"INFRUCTUEUX")+COUNTIFS($A$2:$A1676,$A1676,$E$2:$E1676,"ANNULE")),""))</f>
        <v/>
      </c>
    </row>
    <row r="1677" spans="1:17" x14ac:dyDescent="0.25">
      <c r="A1677" t="str">
        <f>IF(ISBLANK('ENGAGEMENTS 2026'!C1678),"",IF('ENGAGEMENTS 2026'!C1678="DTSI","DCT",'ENGAGEMENTS 2026'!C1678))</f>
        <v/>
      </c>
      <c r="B1677" t="str">
        <f>IF(ISBLANK('ENGAGEMENTS 2026'!C1678),"",'ENGAGEMENTS 2026'!D1678)</f>
        <v/>
      </c>
      <c r="C1677" t="str">
        <f>IF(ISBLANK('ENGAGEMENTS 2026'!C1678),"",'ENGAGEMENTS 2026'!E1678)</f>
        <v/>
      </c>
      <c r="D1677" t="str">
        <f>IF(ISBLANK('ENGAGEMENTS 2026'!C1678),"",'ENGAGEMENTS 2026'!G1678)</f>
        <v/>
      </c>
      <c r="E1677" t="str">
        <f>IF(ISBLANK('ENGAGEMENTS 2026'!C1678),"",'ENGAGEMENTS 2026'!I1678)</f>
        <v/>
      </c>
      <c r="F1677" t="str">
        <f>IF(ISBLANK('ENGAGEMENTS 2026'!C1678),"",'ENGAGEMENTS 2026'!J1678)</f>
        <v/>
      </c>
      <c r="G1677" t="str">
        <f>IF(ISBLANK('ENGAGEMENTS 2026'!C1678),"",'ENGAGEMENTS 2026'!M1678)</f>
        <v/>
      </c>
      <c r="H1677" t="str">
        <f>IF(ISBLANK('ENGAGEMENTS 2026'!C1678),"",'ENGAGEMENTS 2026'!AF1678)</f>
        <v/>
      </c>
      <c r="I1677" t="str">
        <f>IF(ISBLANK('ENGAGEMENTS 2026'!C1678),"",'ENGAGEMENTS 2026'!H1678)</f>
        <v/>
      </c>
      <c r="J1677" s="72" t="str">
        <f>IF(ISBLANK('ENGAGEMENTS 2026'!C1678),"",IF(AND(OR($E1677="INFRUCTUEUX",$E1677="ANNULE"),$C1677="AOO-M"),'ENGAGEMENTS 2026'!P1678,IF($H1677="EN COURS DE PREENGAGEMENT",'ENGAGEMENTS 2026'!O1678,IF($H1677="PREENGAGE",IF($E1677="ATTRIBUE",'ENGAGEMENTS 2026'!AE1678,'ENGAGEMENTS 2026'!O1678),'ENGAGEMENTS 2026'!AE1678))))</f>
        <v/>
      </c>
      <c r="K1677" s="97" t="str">
        <f>IF(ISBLANK('ENGAGEMENTS 2026'!W1678),"",'ENGAGEMENTS 2026'!W1678)</f>
        <v/>
      </c>
      <c r="L1677" s="73" t="str">
        <f t="shared" ca="1" si="52"/>
        <v/>
      </c>
      <c r="M1677" t="str">
        <f t="shared" si="53"/>
        <v/>
      </c>
      <c r="N1677" t="str">
        <f>IF(ISBLANK('ENGAGEMENTS 2026'!C1678),"",'ENGAGEMENTS 2026'!L1678)</f>
        <v/>
      </c>
      <c r="O1677" t="str">
        <f>IF(ISBLANK('ENGAGEMENTS 2026'!C1678),"",'ENGAGEMENTS 2026'!M1678)</f>
        <v/>
      </c>
      <c r="P1677" t="str">
        <f>IF(ISBLANK('ENGAGEMENTS 2026'!C1678),"",'ENGAGEMENTS 2026'!K1678)</f>
        <v/>
      </c>
      <c r="Q1677" t="str">
        <f>IF($A1677="","",IF(OR($E1677="INFRUCTUEUX",$E1677="ANNULE"),$A1677&amp;"|"&amp;(COUNTIFS($A$2:$A1677,$A1677,$E$2:$E1677,"INFRUCTUEUX")+COUNTIFS($A$2:$A1677,$A1677,$E$2:$E1677,"ANNULE")),""))</f>
        <v/>
      </c>
    </row>
    <row r="1678" spans="1:17" x14ac:dyDescent="0.25">
      <c r="A1678" t="str">
        <f>IF(ISBLANK('ENGAGEMENTS 2026'!C1679),"",IF('ENGAGEMENTS 2026'!C1679="DTSI","DCT",'ENGAGEMENTS 2026'!C1679))</f>
        <v/>
      </c>
      <c r="B1678" t="str">
        <f>IF(ISBLANK('ENGAGEMENTS 2026'!C1679),"",'ENGAGEMENTS 2026'!D1679)</f>
        <v/>
      </c>
      <c r="C1678" t="str">
        <f>IF(ISBLANK('ENGAGEMENTS 2026'!C1679),"",'ENGAGEMENTS 2026'!E1679)</f>
        <v/>
      </c>
      <c r="D1678" t="str">
        <f>IF(ISBLANK('ENGAGEMENTS 2026'!C1679),"",'ENGAGEMENTS 2026'!G1679)</f>
        <v/>
      </c>
      <c r="E1678" t="str">
        <f>IF(ISBLANK('ENGAGEMENTS 2026'!C1679),"",'ENGAGEMENTS 2026'!I1679)</f>
        <v/>
      </c>
      <c r="F1678" t="str">
        <f>IF(ISBLANK('ENGAGEMENTS 2026'!C1679),"",'ENGAGEMENTS 2026'!J1679)</f>
        <v/>
      </c>
      <c r="G1678" t="str">
        <f>IF(ISBLANK('ENGAGEMENTS 2026'!C1679),"",'ENGAGEMENTS 2026'!M1679)</f>
        <v/>
      </c>
      <c r="H1678" t="str">
        <f>IF(ISBLANK('ENGAGEMENTS 2026'!C1679),"",'ENGAGEMENTS 2026'!AF1679)</f>
        <v/>
      </c>
      <c r="I1678" t="str">
        <f>IF(ISBLANK('ENGAGEMENTS 2026'!C1679),"",'ENGAGEMENTS 2026'!H1679)</f>
        <v/>
      </c>
      <c r="J1678" s="72" t="str">
        <f>IF(ISBLANK('ENGAGEMENTS 2026'!C1679),"",IF(AND(OR($E1678="INFRUCTUEUX",$E1678="ANNULE"),$C1678="AOO-M"),'ENGAGEMENTS 2026'!P1679,IF($H1678="EN COURS DE PREENGAGEMENT",'ENGAGEMENTS 2026'!O1679,IF($H1678="PREENGAGE",IF($E1678="ATTRIBUE",'ENGAGEMENTS 2026'!AE1679,'ENGAGEMENTS 2026'!O1679),'ENGAGEMENTS 2026'!AE1679))))</f>
        <v/>
      </c>
      <c r="K1678" s="97" t="str">
        <f>IF(ISBLANK('ENGAGEMENTS 2026'!W1679),"",'ENGAGEMENTS 2026'!W1679)</f>
        <v/>
      </c>
      <c r="L1678" s="73" t="str">
        <f t="shared" ca="1" si="52"/>
        <v/>
      </c>
      <c r="M1678" t="str">
        <f t="shared" si="53"/>
        <v/>
      </c>
      <c r="N1678" t="str">
        <f>IF(ISBLANK('ENGAGEMENTS 2026'!C1679),"",'ENGAGEMENTS 2026'!L1679)</f>
        <v/>
      </c>
      <c r="O1678" t="str">
        <f>IF(ISBLANK('ENGAGEMENTS 2026'!C1679),"",'ENGAGEMENTS 2026'!M1679)</f>
        <v/>
      </c>
      <c r="P1678" t="str">
        <f>IF(ISBLANK('ENGAGEMENTS 2026'!C1679),"",'ENGAGEMENTS 2026'!K1679)</f>
        <v/>
      </c>
      <c r="Q1678" t="str">
        <f>IF($A1678="","",IF(OR($E1678="INFRUCTUEUX",$E1678="ANNULE"),$A1678&amp;"|"&amp;(COUNTIFS($A$2:$A1678,$A1678,$E$2:$E1678,"INFRUCTUEUX")+COUNTIFS($A$2:$A1678,$A1678,$E$2:$E1678,"ANNULE")),""))</f>
        <v/>
      </c>
    </row>
    <row r="1679" spans="1:17" x14ac:dyDescent="0.25">
      <c r="A1679" t="str">
        <f>IF(ISBLANK('ENGAGEMENTS 2026'!C1680),"",IF('ENGAGEMENTS 2026'!C1680="DTSI","DCT",'ENGAGEMENTS 2026'!C1680))</f>
        <v/>
      </c>
      <c r="B1679" t="str">
        <f>IF(ISBLANK('ENGAGEMENTS 2026'!C1680),"",'ENGAGEMENTS 2026'!D1680)</f>
        <v/>
      </c>
      <c r="C1679" t="str">
        <f>IF(ISBLANK('ENGAGEMENTS 2026'!C1680),"",'ENGAGEMENTS 2026'!E1680)</f>
        <v/>
      </c>
      <c r="D1679" t="str">
        <f>IF(ISBLANK('ENGAGEMENTS 2026'!C1680),"",'ENGAGEMENTS 2026'!G1680)</f>
        <v/>
      </c>
      <c r="E1679" t="str">
        <f>IF(ISBLANK('ENGAGEMENTS 2026'!C1680),"",'ENGAGEMENTS 2026'!I1680)</f>
        <v/>
      </c>
      <c r="F1679" t="str">
        <f>IF(ISBLANK('ENGAGEMENTS 2026'!C1680),"",'ENGAGEMENTS 2026'!J1680)</f>
        <v/>
      </c>
      <c r="G1679" t="str">
        <f>IF(ISBLANK('ENGAGEMENTS 2026'!C1680),"",'ENGAGEMENTS 2026'!M1680)</f>
        <v/>
      </c>
      <c r="H1679" t="str">
        <f>IF(ISBLANK('ENGAGEMENTS 2026'!C1680),"",'ENGAGEMENTS 2026'!AF1680)</f>
        <v/>
      </c>
      <c r="I1679" t="str">
        <f>IF(ISBLANK('ENGAGEMENTS 2026'!C1680),"",'ENGAGEMENTS 2026'!H1680)</f>
        <v/>
      </c>
      <c r="J1679" s="72" t="str">
        <f>IF(ISBLANK('ENGAGEMENTS 2026'!C1680),"",IF(AND(OR($E1679="INFRUCTUEUX",$E1679="ANNULE"),$C1679="AOO-M"),'ENGAGEMENTS 2026'!P1680,IF($H1679="EN COURS DE PREENGAGEMENT",'ENGAGEMENTS 2026'!O1680,IF($H1679="PREENGAGE",IF($E1679="ATTRIBUE",'ENGAGEMENTS 2026'!AE1680,'ENGAGEMENTS 2026'!O1680),'ENGAGEMENTS 2026'!AE1680))))</f>
        <v/>
      </c>
      <c r="K1679" s="97" t="str">
        <f>IF(ISBLANK('ENGAGEMENTS 2026'!W1680),"",'ENGAGEMENTS 2026'!W1680)</f>
        <v/>
      </c>
      <c r="L1679" s="73" t="str">
        <f t="shared" ca="1" si="52"/>
        <v/>
      </c>
      <c r="M1679" t="str">
        <f t="shared" si="53"/>
        <v/>
      </c>
      <c r="N1679" t="str">
        <f>IF(ISBLANK('ENGAGEMENTS 2026'!C1680),"",'ENGAGEMENTS 2026'!L1680)</f>
        <v/>
      </c>
      <c r="O1679" t="str">
        <f>IF(ISBLANK('ENGAGEMENTS 2026'!C1680),"",'ENGAGEMENTS 2026'!M1680)</f>
        <v/>
      </c>
      <c r="P1679" t="str">
        <f>IF(ISBLANK('ENGAGEMENTS 2026'!C1680),"",'ENGAGEMENTS 2026'!K1680)</f>
        <v/>
      </c>
      <c r="Q1679" t="str">
        <f>IF($A1679="","",IF(OR($E1679="INFRUCTUEUX",$E1679="ANNULE"),$A1679&amp;"|"&amp;(COUNTIFS($A$2:$A1679,$A1679,$E$2:$E1679,"INFRUCTUEUX")+COUNTIFS($A$2:$A1679,$A1679,$E$2:$E1679,"ANNULE")),""))</f>
        <v/>
      </c>
    </row>
    <row r="1680" spans="1:17" x14ac:dyDescent="0.25">
      <c r="A1680" t="str">
        <f>IF(ISBLANK('ENGAGEMENTS 2026'!C1681),"",IF('ENGAGEMENTS 2026'!C1681="DTSI","DCT",'ENGAGEMENTS 2026'!C1681))</f>
        <v/>
      </c>
      <c r="B1680" t="str">
        <f>IF(ISBLANK('ENGAGEMENTS 2026'!C1681),"",'ENGAGEMENTS 2026'!D1681)</f>
        <v/>
      </c>
      <c r="C1680" t="str">
        <f>IF(ISBLANK('ENGAGEMENTS 2026'!C1681),"",'ENGAGEMENTS 2026'!E1681)</f>
        <v/>
      </c>
      <c r="D1680" t="str">
        <f>IF(ISBLANK('ENGAGEMENTS 2026'!C1681),"",'ENGAGEMENTS 2026'!G1681)</f>
        <v/>
      </c>
      <c r="E1680" t="str">
        <f>IF(ISBLANK('ENGAGEMENTS 2026'!C1681),"",'ENGAGEMENTS 2026'!I1681)</f>
        <v/>
      </c>
      <c r="F1680" t="str">
        <f>IF(ISBLANK('ENGAGEMENTS 2026'!C1681),"",'ENGAGEMENTS 2026'!J1681)</f>
        <v/>
      </c>
      <c r="G1680" t="str">
        <f>IF(ISBLANK('ENGAGEMENTS 2026'!C1681),"",'ENGAGEMENTS 2026'!M1681)</f>
        <v/>
      </c>
      <c r="H1680" t="str">
        <f>IF(ISBLANK('ENGAGEMENTS 2026'!C1681),"",'ENGAGEMENTS 2026'!AF1681)</f>
        <v/>
      </c>
      <c r="I1680" t="str">
        <f>IF(ISBLANK('ENGAGEMENTS 2026'!C1681),"",'ENGAGEMENTS 2026'!H1681)</f>
        <v/>
      </c>
      <c r="J1680" s="72" t="str">
        <f>IF(ISBLANK('ENGAGEMENTS 2026'!C1681),"",IF(AND(OR($E1680="INFRUCTUEUX",$E1680="ANNULE"),$C1680="AOO-M"),'ENGAGEMENTS 2026'!P1681,IF($H1680="EN COURS DE PREENGAGEMENT",'ENGAGEMENTS 2026'!O1681,IF($H1680="PREENGAGE",IF($E1680="ATTRIBUE",'ENGAGEMENTS 2026'!AE1681,'ENGAGEMENTS 2026'!O1681),'ENGAGEMENTS 2026'!AE1681))))</f>
        <v/>
      </c>
      <c r="K1680" s="97" t="str">
        <f>IF(ISBLANK('ENGAGEMENTS 2026'!W1681),"",'ENGAGEMENTS 2026'!W1681)</f>
        <v/>
      </c>
      <c r="L1680" s="73" t="str">
        <f t="shared" ca="1" si="52"/>
        <v/>
      </c>
      <c r="M1680" t="str">
        <f t="shared" si="53"/>
        <v/>
      </c>
      <c r="N1680" t="str">
        <f>IF(ISBLANK('ENGAGEMENTS 2026'!C1681),"",'ENGAGEMENTS 2026'!L1681)</f>
        <v/>
      </c>
      <c r="O1680" t="str">
        <f>IF(ISBLANK('ENGAGEMENTS 2026'!C1681),"",'ENGAGEMENTS 2026'!M1681)</f>
        <v/>
      </c>
      <c r="P1680" t="str">
        <f>IF(ISBLANK('ENGAGEMENTS 2026'!C1681),"",'ENGAGEMENTS 2026'!K1681)</f>
        <v/>
      </c>
      <c r="Q1680" t="str">
        <f>IF($A1680="","",IF(OR($E1680="INFRUCTUEUX",$E1680="ANNULE"),$A1680&amp;"|"&amp;(COUNTIFS($A$2:$A1680,$A1680,$E$2:$E1680,"INFRUCTUEUX")+COUNTIFS($A$2:$A1680,$A1680,$E$2:$E1680,"ANNULE")),""))</f>
        <v/>
      </c>
    </row>
    <row r="1681" spans="1:17" x14ac:dyDescent="0.25">
      <c r="A1681" t="str">
        <f>IF(ISBLANK('ENGAGEMENTS 2026'!C1682),"",IF('ENGAGEMENTS 2026'!C1682="DTSI","DCT",'ENGAGEMENTS 2026'!C1682))</f>
        <v/>
      </c>
      <c r="B1681" t="str">
        <f>IF(ISBLANK('ENGAGEMENTS 2026'!C1682),"",'ENGAGEMENTS 2026'!D1682)</f>
        <v/>
      </c>
      <c r="C1681" t="str">
        <f>IF(ISBLANK('ENGAGEMENTS 2026'!C1682),"",'ENGAGEMENTS 2026'!E1682)</f>
        <v/>
      </c>
      <c r="D1681" t="str">
        <f>IF(ISBLANK('ENGAGEMENTS 2026'!C1682),"",'ENGAGEMENTS 2026'!G1682)</f>
        <v/>
      </c>
      <c r="E1681" t="str">
        <f>IF(ISBLANK('ENGAGEMENTS 2026'!C1682),"",'ENGAGEMENTS 2026'!I1682)</f>
        <v/>
      </c>
      <c r="F1681" t="str">
        <f>IF(ISBLANK('ENGAGEMENTS 2026'!C1682),"",'ENGAGEMENTS 2026'!J1682)</f>
        <v/>
      </c>
      <c r="G1681" t="str">
        <f>IF(ISBLANK('ENGAGEMENTS 2026'!C1682),"",'ENGAGEMENTS 2026'!M1682)</f>
        <v/>
      </c>
      <c r="H1681" t="str">
        <f>IF(ISBLANK('ENGAGEMENTS 2026'!C1682),"",'ENGAGEMENTS 2026'!AF1682)</f>
        <v/>
      </c>
      <c r="I1681" t="str">
        <f>IF(ISBLANK('ENGAGEMENTS 2026'!C1682),"",'ENGAGEMENTS 2026'!H1682)</f>
        <v/>
      </c>
      <c r="J1681" s="72" t="str">
        <f>IF(ISBLANK('ENGAGEMENTS 2026'!C1682),"",IF(AND(OR($E1681="INFRUCTUEUX",$E1681="ANNULE"),$C1681="AOO-M"),'ENGAGEMENTS 2026'!P1682,IF($H1681="EN COURS DE PREENGAGEMENT",'ENGAGEMENTS 2026'!O1682,IF($H1681="PREENGAGE",IF($E1681="ATTRIBUE",'ENGAGEMENTS 2026'!AE1682,'ENGAGEMENTS 2026'!O1682),'ENGAGEMENTS 2026'!AE1682))))</f>
        <v/>
      </c>
      <c r="K1681" s="97" t="str">
        <f>IF(ISBLANK('ENGAGEMENTS 2026'!W1682),"",'ENGAGEMENTS 2026'!W1682)</f>
        <v/>
      </c>
      <c r="L1681" s="73" t="str">
        <f t="shared" ca="1" si="52"/>
        <v/>
      </c>
      <c r="M1681" t="str">
        <f t="shared" si="53"/>
        <v/>
      </c>
      <c r="N1681" t="str">
        <f>IF(ISBLANK('ENGAGEMENTS 2026'!C1682),"",'ENGAGEMENTS 2026'!L1682)</f>
        <v/>
      </c>
      <c r="O1681" t="str">
        <f>IF(ISBLANK('ENGAGEMENTS 2026'!C1682),"",'ENGAGEMENTS 2026'!M1682)</f>
        <v/>
      </c>
      <c r="P1681" t="str">
        <f>IF(ISBLANK('ENGAGEMENTS 2026'!C1682),"",'ENGAGEMENTS 2026'!K1682)</f>
        <v/>
      </c>
      <c r="Q1681" t="str">
        <f>IF($A1681="","",IF(OR($E1681="INFRUCTUEUX",$E1681="ANNULE"),$A1681&amp;"|"&amp;(COUNTIFS($A$2:$A1681,$A1681,$E$2:$E1681,"INFRUCTUEUX")+COUNTIFS($A$2:$A1681,$A1681,$E$2:$E1681,"ANNULE")),""))</f>
        <v/>
      </c>
    </row>
    <row r="1682" spans="1:17" x14ac:dyDescent="0.25">
      <c r="A1682" t="str">
        <f>IF(ISBLANK('ENGAGEMENTS 2026'!C1683),"",IF('ENGAGEMENTS 2026'!C1683="DTSI","DCT",'ENGAGEMENTS 2026'!C1683))</f>
        <v/>
      </c>
      <c r="B1682" t="str">
        <f>IF(ISBLANK('ENGAGEMENTS 2026'!C1683),"",'ENGAGEMENTS 2026'!D1683)</f>
        <v/>
      </c>
      <c r="C1682" t="str">
        <f>IF(ISBLANK('ENGAGEMENTS 2026'!C1683),"",'ENGAGEMENTS 2026'!E1683)</f>
        <v/>
      </c>
      <c r="D1682" t="str">
        <f>IF(ISBLANK('ENGAGEMENTS 2026'!C1683),"",'ENGAGEMENTS 2026'!G1683)</f>
        <v/>
      </c>
      <c r="E1682" t="str">
        <f>IF(ISBLANK('ENGAGEMENTS 2026'!C1683),"",'ENGAGEMENTS 2026'!I1683)</f>
        <v/>
      </c>
      <c r="F1682" t="str">
        <f>IF(ISBLANK('ENGAGEMENTS 2026'!C1683),"",'ENGAGEMENTS 2026'!J1683)</f>
        <v/>
      </c>
      <c r="G1682" t="str">
        <f>IF(ISBLANK('ENGAGEMENTS 2026'!C1683),"",'ENGAGEMENTS 2026'!M1683)</f>
        <v/>
      </c>
      <c r="H1682" t="str">
        <f>IF(ISBLANK('ENGAGEMENTS 2026'!C1683),"",'ENGAGEMENTS 2026'!AF1683)</f>
        <v/>
      </c>
      <c r="I1682" t="str">
        <f>IF(ISBLANK('ENGAGEMENTS 2026'!C1683),"",'ENGAGEMENTS 2026'!H1683)</f>
        <v/>
      </c>
      <c r="J1682" s="72" t="str">
        <f>IF(ISBLANK('ENGAGEMENTS 2026'!C1683),"",IF(AND(OR($E1682="INFRUCTUEUX",$E1682="ANNULE"),$C1682="AOO-M"),'ENGAGEMENTS 2026'!P1683,IF($H1682="EN COURS DE PREENGAGEMENT",'ENGAGEMENTS 2026'!O1683,IF($H1682="PREENGAGE",IF($E1682="ATTRIBUE",'ENGAGEMENTS 2026'!AE1683,'ENGAGEMENTS 2026'!O1683),'ENGAGEMENTS 2026'!AE1683))))</f>
        <v/>
      </c>
      <c r="K1682" s="97" t="str">
        <f>IF(ISBLANK('ENGAGEMENTS 2026'!W1683),"",'ENGAGEMENTS 2026'!W1683)</f>
        <v/>
      </c>
      <c r="L1682" s="73" t="str">
        <f t="shared" ca="1" si="52"/>
        <v/>
      </c>
      <c r="M1682" t="str">
        <f t="shared" si="53"/>
        <v/>
      </c>
      <c r="N1682" t="str">
        <f>IF(ISBLANK('ENGAGEMENTS 2026'!C1683),"",'ENGAGEMENTS 2026'!L1683)</f>
        <v/>
      </c>
      <c r="O1682" t="str">
        <f>IF(ISBLANK('ENGAGEMENTS 2026'!C1683),"",'ENGAGEMENTS 2026'!M1683)</f>
        <v/>
      </c>
      <c r="P1682" t="str">
        <f>IF(ISBLANK('ENGAGEMENTS 2026'!C1683),"",'ENGAGEMENTS 2026'!K1683)</f>
        <v/>
      </c>
      <c r="Q1682" t="str">
        <f>IF($A1682="","",IF(OR($E1682="INFRUCTUEUX",$E1682="ANNULE"),$A1682&amp;"|"&amp;(COUNTIFS($A$2:$A1682,$A1682,$E$2:$E1682,"INFRUCTUEUX")+COUNTIFS($A$2:$A1682,$A1682,$E$2:$E1682,"ANNULE")),""))</f>
        <v/>
      </c>
    </row>
    <row r="1683" spans="1:17" x14ac:dyDescent="0.25">
      <c r="A1683" t="str">
        <f>IF(ISBLANK('ENGAGEMENTS 2026'!C1684),"",IF('ENGAGEMENTS 2026'!C1684="DTSI","DCT",'ENGAGEMENTS 2026'!C1684))</f>
        <v/>
      </c>
      <c r="B1683" t="str">
        <f>IF(ISBLANK('ENGAGEMENTS 2026'!C1684),"",'ENGAGEMENTS 2026'!D1684)</f>
        <v/>
      </c>
      <c r="C1683" t="str">
        <f>IF(ISBLANK('ENGAGEMENTS 2026'!C1684),"",'ENGAGEMENTS 2026'!E1684)</f>
        <v/>
      </c>
      <c r="D1683" t="str">
        <f>IF(ISBLANK('ENGAGEMENTS 2026'!C1684),"",'ENGAGEMENTS 2026'!G1684)</f>
        <v/>
      </c>
      <c r="E1683" t="str">
        <f>IF(ISBLANK('ENGAGEMENTS 2026'!C1684),"",'ENGAGEMENTS 2026'!I1684)</f>
        <v/>
      </c>
      <c r="F1683" t="str">
        <f>IF(ISBLANK('ENGAGEMENTS 2026'!C1684),"",'ENGAGEMENTS 2026'!J1684)</f>
        <v/>
      </c>
      <c r="G1683" t="str">
        <f>IF(ISBLANK('ENGAGEMENTS 2026'!C1684),"",'ENGAGEMENTS 2026'!M1684)</f>
        <v/>
      </c>
      <c r="H1683" t="str">
        <f>IF(ISBLANK('ENGAGEMENTS 2026'!C1684),"",'ENGAGEMENTS 2026'!AF1684)</f>
        <v/>
      </c>
      <c r="I1683" t="str">
        <f>IF(ISBLANK('ENGAGEMENTS 2026'!C1684),"",'ENGAGEMENTS 2026'!H1684)</f>
        <v/>
      </c>
      <c r="J1683" s="72" t="str">
        <f>IF(ISBLANK('ENGAGEMENTS 2026'!C1684),"",IF(AND(OR($E1683="INFRUCTUEUX",$E1683="ANNULE"),$C1683="AOO-M"),'ENGAGEMENTS 2026'!P1684,IF($H1683="EN COURS DE PREENGAGEMENT",'ENGAGEMENTS 2026'!O1684,IF($H1683="PREENGAGE",IF($E1683="ATTRIBUE",'ENGAGEMENTS 2026'!AE1684,'ENGAGEMENTS 2026'!O1684),'ENGAGEMENTS 2026'!AE1684))))</f>
        <v/>
      </c>
      <c r="K1683" s="97" t="str">
        <f>IF(ISBLANK('ENGAGEMENTS 2026'!W1684),"",'ENGAGEMENTS 2026'!W1684)</f>
        <v/>
      </c>
      <c r="L1683" s="73" t="str">
        <f t="shared" ca="1" si="52"/>
        <v/>
      </c>
      <c r="M1683" t="str">
        <f t="shared" si="53"/>
        <v/>
      </c>
      <c r="N1683" t="str">
        <f>IF(ISBLANK('ENGAGEMENTS 2026'!C1684),"",'ENGAGEMENTS 2026'!L1684)</f>
        <v/>
      </c>
      <c r="O1683" t="str">
        <f>IF(ISBLANK('ENGAGEMENTS 2026'!C1684),"",'ENGAGEMENTS 2026'!M1684)</f>
        <v/>
      </c>
      <c r="P1683" t="str">
        <f>IF(ISBLANK('ENGAGEMENTS 2026'!C1684),"",'ENGAGEMENTS 2026'!K1684)</f>
        <v/>
      </c>
      <c r="Q1683" t="str">
        <f>IF($A1683="","",IF(OR($E1683="INFRUCTUEUX",$E1683="ANNULE"),$A1683&amp;"|"&amp;(COUNTIFS($A$2:$A1683,$A1683,$E$2:$E1683,"INFRUCTUEUX")+COUNTIFS($A$2:$A1683,$A1683,$E$2:$E1683,"ANNULE")),""))</f>
        <v/>
      </c>
    </row>
    <row r="1684" spans="1:17" x14ac:dyDescent="0.25">
      <c r="A1684" t="str">
        <f>IF(ISBLANK('ENGAGEMENTS 2026'!C1685),"",IF('ENGAGEMENTS 2026'!C1685="DTSI","DCT",'ENGAGEMENTS 2026'!C1685))</f>
        <v/>
      </c>
      <c r="B1684" t="str">
        <f>IF(ISBLANK('ENGAGEMENTS 2026'!C1685),"",'ENGAGEMENTS 2026'!D1685)</f>
        <v/>
      </c>
      <c r="C1684" t="str">
        <f>IF(ISBLANK('ENGAGEMENTS 2026'!C1685),"",'ENGAGEMENTS 2026'!E1685)</f>
        <v/>
      </c>
      <c r="D1684" t="str">
        <f>IF(ISBLANK('ENGAGEMENTS 2026'!C1685),"",'ENGAGEMENTS 2026'!G1685)</f>
        <v/>
      </c>
      <c r="E1684" t="str">
        <f>IF(ISBLANK('ENGAGEMENTS 2026'!C1685),"",'ENGAGEMENTS 2026'!I1685)</f>
        <v/>
      </c>
      <c r="F1684" t="str">
        <f>IF(ISBLANK('ENGAGEMENTS 2026'!C1685),"",'ENGAGEMENTS 2026'!J1685)</f>
        <v/>
      </c>
      <c r="G1684" t="str">
        <f>IF(ISBLANK('ENGAGEMENTS 2026'!C1685),"",'ENGAGEMENTS 2026'!M1685)</f>
        <v/>
      </c>
      <c r="H1684" t="str">
        <f>IF(ISBLANK('ENGAGEMENTS 2026'!C1685),"",'ENGAGEMENTS 2026'!AF1685)</f>
        <v/>
      </c>
      <c r="I1684" t="str">
        <f>IF(ISBLANK('ENGAGEMENTS 2026'!C1685),"",'ENGAGEMENTS 2026'!H1685)</f>
        <v/>
      </c>
      <c r="J1684" s="72" t="str">
        <f>IF(ISBLANK('ENGAGEMENTS 2026'!C1685),"",IF(AND(OR($E1684="INFRUCTUEUX",$E1684="ANNULE"),$C1684="AOO-M"),'ENGAGEMENTS 2026'!P1685,IF($H1684="EN COURS DE PREENGAGEMENT",'ENGAGEMENTS 2026'!O1685,IF($H1684="PREENGAGE",IF($E1684="ATTRIBUE",'ENGAGEMENTS 2026'!AE1685,'ENGAGEMENTS 2026'!O1685),'ENGAGEMENTS 2026'!AE1685))))</f>
        <v/>
      </c>
      <c r="K1684" s="97" t="str">
        <f>IF(ISBLANK('ENGAGEMENTS 2026'!W1685),"",'ENGAGEMENTS 2026'!W1685)</f>
        <v/>
      </c>
      <c r="L1684" s="73" t="str">
        <f t="shared" ca="1" si="52"/>
        <v/>
      </c>
      <c r="M1684" t="str">
        <f t="shared" si="53"/>
        <v/>
      </c>
      <c r="N1684" t="str">
        <f>IF(ISBLANK('ENGAGEMENTS 2026'!C1685),"",'ENGAGEMENTS 2026'!L1685)</f>
        <v/>
      </c>
      <c r="O1684" t="str">
        <f>IF(ISBLANK('ENGAGEMENTS 2026'!C1685),"",'ENGAGEMENTS 2026'!M1685)</f>
        <v/>
      </c>
      <c r="P1684" t="str">
        <f>IF(ISBLANK('ENGAGEMENTS 2026'!C1685),"",'ENGAGEMENTS 2026'!K1685)</f>
        <v/>
      </c>
      <c r="Q1684" t="str">
        <f>IF($A1684="","",IF(OR($E1684="INFRUCTUEUX",$E1684="ANNULE"),$A1684&amp;"|"&amp;(COUNTIFS($A$2:$A1684,$A1684,$E$2:$E1684,"INFRUCTUEUX")+COUNTIFS($A$2:$A1684,$A1684,$E$2:$E1684,"ANNULE")),""))</f>
        <v/>
      </c>
    </row>
    <row r="1685" spans="1:17" x14ac:dyDescent="0.25">
      <c r="A1685" t="str">
        <f>IF(ISBLANK('ENGAGEMENTS 2026'!C1686),"",IF('ENGAGEMENTS 2026'!C1686="DTSI","DCT",'ENGAGEMENTS 2026'!C1686))</f>
        <v/>
      </c>
      <c r="B1685" t="str">
        <f>IF(ISBLANK('ENGAGEMENTS 2026'!C1686),"",'ENGAGEMENTS 2026'!D1686)</f>
        <v/>
      </c>
      <c r="C1685" t="str">
        <f>IF(ISBLANK('ENGAGEMENTS 2026'!C1686),"",'ENGAGEMENTS 2026'!E1686)</f>
        <v/>
      </c>
      <c r="D1685" t="str">
        <f>IF(ISBLANK('ENGAGEMENTS 2026'!C1686),"",'ENGAGEMENTS 2026'!G1686)</f>
        <v/>
      </c>
      <c r="E1685" t="str">
        <f>IF(ISBLANK('ENGAGEMENTS 2026'!C1686),"",'ENGAGEMENTS 2026'!I1686)</f>
        <v/>
      </c>
      <c r="F1685" t="str">
        <f>IF(ISBLANK('ENGAGEMENTS 2026'!C1686),"",'ENGAGEMENTS 2026'!J1686)</f>
        <v/>
      </c>
      <c r="G1685" t="str">
        <f>IF(ISBLANK('ENGAGEMENTS 2026'!C1686),"",'ENGAGEMENTS 2026'!M1686)</f>
        <v/>
      </c>
      <c r="H1685" t="str">
        <f>IF(ISBLANK('ENGAGEMENTS 2026'!C1686),"",'ENGAGEMENTS 2026'!AF1686)</f>
        <v/>
      </c>
      <c r="I1685" t="str">
        <f>IF(ISBLANK('ENGAGEMENTS 2026'!C1686),"",'ENGAGEMENTS 2026'!H1686)</f>
        <v/>
      </c>
      <c r="J1685" s="72" t="str">
        <f>IF(ISBLANK('ENGAGEMENTS 2026'!C1686),"",IF(AND(OR($E1685="INFRUCTUEUX",$E1685="ANNULE"),$C1685="AOO-M"),'ENGAGEMENTS 2026'!P1686,IF($H1685="EN COURS DE PREENGAGEMENT",'ENGAGEMENTS 2026'!O1686,IF($H1685="PREENGAGE",IF($E1685="ATTRIBUE",'ENGAGEMENTS 2026'!AE1686,'ENGAGEMENTS 2026'!O1686),'ENGAGEMENTS 2026'!AE1686))))</f>
        <v/>
      </c>
      <c r="K1685" s="97" t="str">
        <f>IF(ISBLANK('ENGAGEMENTS 2026'!W1686),"",'ENGAGEMENTS 2026'!W1686)</f>
        <v/>
      </c>
      <c r="L1685" s="73" t="str">
        <f t="shared" ca="1" si="52"/>
        <v/>
      </c>
      <c r="M1685" t="str">
        <f t="shared" si="53"/>
        <v/>
      </c>
      <c r="N1685" t="str">
        <f>IF(ISBLANK('ENGAGEMENTS 2026'!C1686),"",'ENGAGEMENTS 2026'!L1686)</f>
        <v/>
      </c>
      <c r="O1685" t="str">
        <f>IF(ISBLANK('ENGAGEMENTS 2026'!C1686),"",'ENGAGEMENTS 2026'!M1686)</f>
        <v/>
      </c>
      <c r="P1685" t="str">
        <f>IF(ISBLANK('ENGAGEMENTS 2026'!C1686),"",'ENGAGEMENTS 2026'!K1686)</f>
        <v/>
      </c>
      <c r="Q1685" t="str">
        <f>IF($A1685="","",IF(OR($E1685="INFRUCTUEUX",$E1685="ANNULE"),$A1685&amp;"|"&amp;(COUNTIFS($A$2:$A1685,$A1685,$E$2:$E1685,"INFRUCTUEUX")+COUNTIFS($A$2:$A1685,$A1685,$E$2:$E1685,"ANNULE")),""))</f>
        <v/>
      </c>
    </row>
    <row r="1686" spans="1:17" x14ac:dyDescent="0.25">
      <c r="A1686" t="str">
        <f>IF(ISBLANK('ENGAGEMENTS 2026'!C1687),"",IF('ENGAGEMENTS 2026'!C1687="DTSI","DCT",'ENGAGEMENTS 2026'!C1687))</f>
        <v/>
      </c>
      <c r="B1686" t="str">
        <f>IF(ISBLANK('ENGAGEMENTS 2026'!C1687),"",'ENGAGEMENTS 2026'!D1687)</f>
        <v/>
      </c>
      <c r="C1686" t="str">
        <f>IF(ISBLANK('ENGAGEMENTS 2026'!C1687),"",'ENGAGEMENTS 2026'!E1687)</f>
        <v/>
      </c>
      <c r="D1686" t="str">
        <f>IF(ISBLANK('ENGAGEMENTS 2026'!C1687),"",'ENGAGEMENTS 2026'!G1687)</f>
        <v/>
      </c>
      <c r="E1686" t="str">
        <f>IF(ISBLANK('ENGAGEMENTS 2026'!C1687),"",'ENGAGEMENTS 2026'!I1687)</f>
        <v/>
      </c>
      <c r="F1686" t="str">
        <f>IF(ISBLANK('ENGAGEMENTS 2026'!C1687),"",'ENGAGEMENTS 2026'!J1687)</f>
        <v/>
      </c>
      <c r="G1686" t="str">
        <f>IF(ISBLANK('ENGAGEMENTS 2026'!C1687),"",'ENGAGEMENTS 2026'!M1687)</f>
        <v/>
      </c>
      <c r="H1686" t="str">
        <f>IF(ISBLANK('ENGAGEMENTS 2026'!C1687),"",'ENGAGEMENTS 2026'!AF1687)</f>
        <v/>
      </c>
      <c r="I1686" t="str">
        <f>IF(ISBLANK('ENGAGEMENTS 2026'!C1687),"",'ENGAGEMENTS 2026'!H1687)</f>
        <v/>
      </c>
      <c r="J1686" s="72" t="str">
        <f>IF(ISBLANK('ENGAGEMENTS 2026'!C1687),"",IF(AND(OR($E1686="INFRUCTUEUX",$E1686="ANNULE"),$C1686="AOO-M"),'ENGAGEMENTS 2026'!P1687,IF($H1686="EN COURS DE PREENGAGEMENT",'ENGAGEMENTS 2026'!O1687,IF($H1686="PREENGAGE",IF($E1686="ATTRIBUE",'ENGAGEMENTS 2026'!AE1687,'ENGAGEMENTS 2026'!O1687),'ENGAGEMENTS 2026'!AE1687))))</f>
        <v/>
      </c>
      <c r="K1686" s="97" t="str">
        <f>IF(ISBLANK('ENGAGEMENTS 2026'!W1687),"",'ENGAGEMENTS 2026'!W1687)</f>
        <v/>
      </c>
      <c r="L1686" s="73" t="str">
        <f t="shared" ca="1" si="52"/>
        <v/>
      </c>
      <c r="M1686" t="str">
        <f t="shared" si="53"/>
        <v/>
      </c>
      <c r="N1686" t="str">
        <f>IF(ISBLANK('ENGAGEMENTS 2026'!C1687),"",'ENGAGEMENTS 2026'!L1687)</f>
        <v/>
      </c>
      <c r="O1686" t="str">
        <f>IF(ISBLANK('ENGAGEMENTS 2026'!C1687),"",'ENGAGEMENTS 2026'!M1687)</f>
        <v/>
      </c>
      <c r="P1686" t="str">
        <f>IF(ISBLANK('ENGAGEMENTS 2026'!C1687),"",'ENGAGEMENTS 2026'!K1687)</f>
        <v/>
      </c>
      <c r="Q1686" t="str">
        <f>IF($A1686="","",IF(OR($E1686="INFRUCTUEUX",$E1686="ANNULE"),$A1686&amp;"|"&amp;(COUNTIFS($A$2:$A1686,$A1686,$E$2:$E1686,"INFRUCTUEUX")+COUNTIFS($A$2:$A1686,$A1686,$E$2:$E1686,"ANNULE")),""))</f>
        <v/>
      </c>
    </row>
    <row r="1687" spans="1:17" x14ac:dyDescent="0.25">
      <c r="A1687" t="str">
        <f>IF(ISBLANK('ENGAGEMENTS 2026'!C1688),"",IF('ENGAGEMENTS 2026'!C1688="DTSI","DCT",'ENGAGEMENTS 2026'!C1688))</f>
        <v/>
      </c>
      <c r="B1687" t="str">
        <f>IF(ISBLANK('ENGAGEMENTS 2026'!C1688),"",'ENGAGEMENTS 2026'!D1688)</f>
        <v/>
      </c>
      <c r="C1687" t="str">
        <f>IF(ISBLANK('ENGAGEMENTS 2026'!C1688),"",'ENGAGEMENTS 2026'!E1688)</f>
        <v/>
      </c>
      <c r="D1687" t="str">
        <f>IF(ISBLANK('ENGAGEMENTS 2026'!C1688),"",'ENGAGEMENTS 2026'!G1688)</f>
        <v/>
      </c>
      <c r="E1687" t="str">
        <f>IF(ISBLANK('ENGAGEMENTS 2026'!C1688),"",'ENGAGEMENTS 2026'!I1688)</f>
        <v/>
      </c>
      <c r="F1687" t="str">
        <f>IF(ISBLANK('ENGAGEMENTS 2026'!C1688),"",'ENGAGEMENTS 2026'!J1688)</f>
        <v/>
      </c>
      <c r="G1687" t="str">
        <f>IF(ISBLANK('ENGAGEMENTS 2026'!C1688),"",'ENGAGEMENTS 2026'!M1688)</f>
        <v/>
      </c>
      <c r="H1687" t="str">
        <f>IF(ISBLANK('ENGAGEMENTS 2026'!C1688),"",'ENGAGEMENTS 2026'!AF1688)</f>
        <v/>
      </c>
      <c r="I1687" t="str">
        <f>IF(ISBLANK('ENGAGEMENTS 2026'!C1688),"",'ENGAGEMENTS 2026'!H1688)</f>
        <v/>
      </c>
      <c r="J1687" s="72" t="str">
        <f>IF(ISBLANK('ENGAGEMENTS 2026'!C1688),"",IF(AND(OR($E1687="INFRUCTUEUX",$E1687="ANNULE"),$C1687="AOO-M"),'ENGAGEMENTS 2026'!P1688,IF($H1687="EN COURS DE PREENGAGEMENT",'ENGAGEMENTS 2026'!O1688,IF($H1687="PREENGAGE",IF($E1687="ATTRIBUE",'ENGAGEMENTS 2026'!AE1688,'ENGAGEMENTS 2026'!O1688),'ENGAGEMENTS 2026'!AE1688))))</f>
        <v/>
      </c>
      <c r="K1687" s="97" t="str">
        <f>IF(ISBLANK('ENGAGEMENTS 2026'!W1688),"",'ENGAGEMENTS 2026'!W1688)</f>
        <v/>
      </c>
      <c r="L1687" s="73" t="str">
        <f t="shared" ca="1" si="52"/>
        <v/>
      </c>
      <c r="M1687" t="str">
        <f t="shared" si="53"/>
        <v/>
      </c>
      <c r="N1687" t="str">
        <f>IF(ISBLANK('ENGAGEMENTS 2026'!C1688),"",'ENGAGEMENTS 2026'!L1688)</f>
        <v/>
      </c>
      <c r="O1687" t="str">
        <f>IF(ISBLANK('ENGAGEMENTS 2026'!C1688),"",'ENGAGEMENTS 2026'!M1688)</f>
        <v/>
      </c>
      <c r="P1687" t="str">
        <f>IF(ISBLANK('ENGAGEMENTS 2026'!C1688),"",'ENGAGEMENTS 2026'!K1688)</f>
        <v/>
      </c>
      <c r="Q1687" t="str">
        <f>IF($A1687="","",IF(OR($E1687="INFRUCTUEUX",$E1687="ANNULE"),$A1687&amp;"|"&amp;(COUNTIFS($A$2:$A1687,$A1687,$E$2:$E1687,"INFRUCTUEUX")+COUNTIFS($A$2:$A1687,$A1687,$E$2:$E1687,"ANNULE")),""))</f>
        <v/>
      </c>
    </row>
    <row r="1688" spans="1:17" x14ac:dyDescent="0.25">
      <c r="A1688" t="str">
        <f>IF(ISBLANK('ENGAGEMENTS 2026'!C1689),"",IF('ENGAGEMENTS 2026'!C1689="DTSI","DCT",'ENGAGEMENTS 2026'!C1689))</f>
        <v/>
      </c>
      <c r="B1688" t="str">
        <f>IF(ISBLANK('ENGAGEMENTS 2026'!C1689),"",'ENGAGEMENTS 2026'!D1689)</f>
        <v/>
      </c>
      <c r="C1688" t="str">
        <f>IF(ISBLANK('ENGAGEMENTS 2026'!C1689),"",'ENGAGEMENTS 2026'!E1689)</f>
        <v/>
      </c>
      <c r="D1688" t="str">
        <f>IF(ISBLANK('ENGAGEMENTS 2026'!C1689),"",'ENGAGEMENTS 2026'!G1689)</f>
        <v/>
      </c>
      <c r="E1688" t="str">
        <f>IF(ISBLANK('ENGAGEMENTS 2026'!C1689),"",'ENGAGEMENTS 2026'!I1689)</f>
        <v/>
      </c>
      <c r="F1688" t="str">
        <f>IF(ISBLANK('ENGAGEMENTS 2026'!C1689),"",'ENGAGEMENTS 2026'!J1689)</f>
        <v/>
      </c>
      <c r="G1688" t="str">
        <f>IF(ISBLANK('ENGAGEMENTS 2026'!C1689),"",'ENGAGEMENTS 2026'!M1689)</f>
        <v/>
      </c>
      <c r="H1688" t="str">
        <f>IF(ISBLANK('ENGAGEMENTS 2026'!C1689),"",'ENGAGEMENTS 2026'!AF1689)</f>
        <v/>
      </c>
      <c r="I1688" t="str">
        <f>IF(ISBLANK('ENGAGEMENTS 2026'!C1689),"",'ENGAGEMENTS 2026'!H1689)</f>
        <v/>
      </c>
      <c r="J1688" s="72" t="str">
        <f>IF(ISBLANK('ENGAGEMENTS 2026'!C1689),"",IF(AND(OR($E1688="INFRUCTUEUX",$E1688="ANNULE"),$C1688="AOO-M"),'ENGAGEMENTS 2026'!P1689,IF($H1688="EN COURS DE PREENGAGEMENT",'ENGAGEMENTS 2026'!O1689,IF($H1688="PREENGAGE",IF($E1688="ATTRIBUE",'ENGAGEMENTS 2026'!AE1689,'ENGAGEMENTS 2026'!O1689),'ENGAGEMENTS 2026'!AE1689))))</f>
        <v/>
      </c>
      <c r="K1688" s="97" t="str">
        <f>IF(ISBLANK('ENGAGEMENTS 2026'!W1689),"",'ENGAGEMENTS 2026'!W1689)</f>
        <v/>
      </c>
      <c r="L1688" s="73" t="str">
        <f t="shared" ca="1" si="52"/>
        <v/>
      </c>
      <c r="M1688" t="str">
        <f t="shared" si="53"/>
        <v/>
      </c>
      <c r="N1688" t="str">
        <f>IF(ISBLANK('ENGAGEMENTS 2026'!C1689),"",'ENGAGEMENTS 2026'!L1689)</f>
        <v/>
      </c>
      <c r="O1688" t="str">
        <f>IF(ISBLANK('ENGAGEMENTS 2026'!C1689),"",'ENGAGEMENTS 2026'!M1689)</f>
        <v/>
      </c>
      <c r="P1688" t="str">
        <f>IF(ISBLANK('ENGAGEMENTS 2026'!C1689),"",'ENGAGEMENTS 2026'!K1689)</f>
        <v/>
      </c>
      <c r="Q1688" t="str">
        <f>IF($A1688="","",IF(OR($E1688="INFRUCTUEUX",$E1688="ANNULE"),$A1688&amp;"|"&amp;(COUNTIFS($A$2:$A1688,$A1688,$E$2:$E1688,"INFRUCTUEUX")+COUNTIFS($A$2:$A1688,$A1688,$E$2:$E1688,"ANNULE")),""))</f>
        <v/>
      </c>
    </row>
    <row r="1689" spans="1:17" x14ac:dyDescent="0.25">
      <c r="A1689" t="str">
        <f>IF(ISBLANK('ENGAGEMENTS 2026'!C1690),"",IF('ENGAGEMENTS 2026'!C1690="DTSI","DCT",'ENGAGEMENTS 2026'!C1690))</f>
        <v/>
      </c>
      <c r="B1689" t="str">
        <f>IF(ISBLANK('ENGAGEMENTS 2026'!C1690),"",'ENGAGEMENTS 2026'!D1690)</f>
        <v/>
      </c>
      <c r="C1689" t="str">
        <f>IF(ISBLANK('ENGAGEMENTS 2026'!C1690),"",'ENGAGEMENTS 2026'!E1690)</f>
        <v/>
      </c>
      <c r="D1689" t="str">
        <f>IF(ISBLANK('ENGAGEMENTS 2026'!C1690),"",'ENGAGEMENTS 2026'!G1690)</f>
        <v/>
      </c>
      <c r="E1689" t="str">
        <f>IF(ISBLANK('ENGAGEMENTS 2026'!C1690),"",'ENGAGEMENTS 2026'!I1690)</f>
        <v/>
      </c>
      <c r="F1689" t="str">
        <f>IF(ISBLANK('ENGAGEMENTS 2026'!C1690),"",'ENGAGEMENTS 2026'!J1690)</f>
        <v/>
      </c>
      <c r="G1689" t="str">
        <f>IF(ISBLANK('ENGAGEMENTS 2026'!C1690),"",'ENGAGEMENTS 2026'!M1690)</f>
        <v/>
      </c>
      <c r="H1689" t="str">
        <f>IF(ISBLANK('ENGAGEMENTS 2026'!C1690),"",'ENGAGEMENTS 2026'!AF1690)</f>
        <v/>
      </c>
      <c r="I1689" t="str">
        <f>IF(ISBLANK('ENGAGEMENTS 2026'!C1690),"",'ENGAGEMENTS 2026'!H1690)</f>
        <v/>
      </c>
      <c r="J1689" s="72" t="str">
        <f>IF(ISBLANK('ENGAGEMENTS 2026'!C1690),"",IF(AND(OR($E1689="INFRUCTUEUX",$E1689="ANNULE"),$C1689="AOO-M"),'ENGAGEMENTS 2026'!P1690,IF($H1689="EN COURS DE PREENGAGEMENT",'ENGAGEMENTS 2026'!O1690,IF($H1689="PREENGAGE",IF($E1689="ATTRIBUE",'ENGAGEMENTS 2026'!AE1690,'ENGAGEMENTS 2026'!O1690),'ENGAGEMENTS 2026'!AE1690))))</f>
        <v/>
      </c>
      <c r="K1689" s="97" t="str">
        <f>IF(ISBLANK('ENGAGEMENTS 2026'!W1690),"",'ENGAGEMENTS 2026'!W1690)</f>
        <v/>
      </c>
      <c r="L1689" s="73" t="str">
        <f t="shared" ca="1" si="52"/>
        <v/>
      </c>
      <c r="M1689" t="str">
        <f t="shared" si="53"/>
        <v/>
      </c>
      <c r="N1689" t="str">
        <f>IF(ISBLANK('ENGAGEMENTS 2026'!C1690),"",'ENGAGEMENTS 2026'!L1690)</f>
        <v/>
      </c>
      <c r="O1689" t="str">
        <f>IF(ISBLANK('ENGAGEMENTS 2026'!C1690),"",'ENGAGEMENTS 2026'!M1690)</f>
        <v/>
      </c>
      <c r="P1689" t="str">
        <f>IF(ISBLANK('ENGAGEMENTS 2026'!C1690),"",'ENGAGEMENTS 2026'!K1690)</f>
        <v/>
      </c>
      <c r="Q1689" t="str">
        <f>IF($A1689="","",IF(OR($E1689="INFRUCTUEUX",$E1689="ANNULE"),$A1689&amp;"|"&amp;(COUNTIFS($A$2:$A1689,$A1689,$E$2:$E1689,"INFRUCTUEUX")+COUNTIFS($A$2:$A1689,$A1689,$E$2:$E1689,"ANNULE")),""))</f>
        <v/>
      </c>
    </row>
    <row r="1690" spans="1:17" x14ac:dyDescent="0.25">
      <c r="A1690" t="str">
        <f>IF(ISBLANK('ENGAGEMENTS 2026'!C1691),"",IF('ENGAGEMENTS 2026'!C1691="DTSI","DCT",'ENGAGEMENTS 2026'!C1691))</f>
        <v/>
      </c>
      <c r="B1690" t="str">
        <f>IF(ISBLANK('ENGAGEMENTS 2026'!C1691),"",'ENGAGEMENTS 2026'!D1691)</f>
        <v/>
      </c>
      <c r="C1690" t="str">
        <f>IF(ISBLANK('ENGAGEMENTS 2026'!C1691),"",'ENGAGEMENTS 2026'!E1691)</f>
        <v/>
      </c>
      <c r="D1690" t="str">
        <f>IF(ISBLANK('ENGAGEMENTS 2026'!C1691),"",'ENGAGEMENTS 2026'!G1691)</f>
        <v/>
      </c>
      <c r="E1690" t="str">
        <f>IF(ISBLANK('ENGAGEMENTS 2026'!C1691),"",'ENGAGEMENTS 2026'!I1691)</f>
        <v/>
      </c>
      <c r="F1690" t="str">
        <f>IF(ISBLANK('ENGAGEMENTS 2026'!C1691),"",'ENGAGEMENTS 2026'!J1691)</f>
        <v/>
      </c>
      <c r="G1690" t="str">
        <f>IF(ISBLANK('ENGAGEMENTS 2026'!C1691),"",'ENGAGEMENTS 2026'!M1691)</f>
        <v/>
      </c>
      <c r="H1690" t="str">
        <f>IF(ISBLANK('ENGAGEMENTS 2026'!C1691),"",'ENGAGEMENTS 2026'!AF1691)</f>
        <v/>
      </c>
      <c r="I1690" t="str">
        <f>IF(ISBLANK('ENGAGEMENTS 2026'!C1691),"",'ENGAGEMENTS 2026'!H1691)</f>
        <v/>
      </c>
      <c r="J1690" s="72" t="str">
        <f>IF(ISBLANK('ENGAGEMENTS 2026'!C1691),"",IF(AND(OR($E1690="INFRUCTUEUX",$E1690="ANNULE"),$C1690="AOO-M"),'ENGAGEMENTS 2026'!P1691,IF($H1690="EN COURS DE PREENGAGEMENT",'ENGAGEMENTS 2026'!O1691,IF($H1690="PREENGAGE",IF($E1690="ATTRIBUE",'ENGAGEMENTS 2026'!AE1691,'ENGAGEMENTS 2026'!O1691),'ENGAGEMENTS 2026'!AE1691))))</f>
        <v/>
      </c>
      <c r="K1690" s="97" t="str">
        <f>IF(ISBLANK('ENGAGEMENTS 2026'!W1691),"",'ENGAGEMENTS 2026'!W1691)</f>
        <v/>
      </c>
      <c r="L1690" s="73" t="str">
        <f t="shared" ca="1" si="52"/>
        <v/>
      </c>
      <c r="M1690" t="str">
        <f t="shared" si="53"/>
        <v/>
      </c>
      <c r="N1690" t="str">
        <f>IF(ISBLANK('ENGAGEMENTS 2026'!C1691),"",'ENGAGEMENTS 2026'!L1691)</f>
        <v/>
      </c>
      <c r="O1690" t="str">
        <f>IF(ISBLANK('ENGAGEMENTS 2026'!C1691),"",'ENGAGEMENTS 2026'!M1691)</f>
        <v/>
      </c>
      <c r="P1690" t="str">
        <f>IF(ISBLANK('ENGAGEMENTS 2026'!C1691),"",'ENGAGEMENTS 2026'!K1691)</f>
        <v/>
      </c>
      <c r="Q1690" t="str">
        <f>IF($A1690="","",IF(OR($E1690="INFRUCTUEUX",$E1690="ANNULE"),$A1690&amp;"|"&amp;(COUNTIFS($A$2:$A1690,$A1690,$E$2:$E1690,"INFRUCTUEUX")+COUNTIFS($A$2:$A1690,$A1690,$E$2:$E1690,"ANNULE")),""))</f>
        <v/>
      </c>
    </row>
    <row r="1691" spans="1:17" x14ac:dyDescent="0.25">
      <c r="A1691" t="str">
        <f>IF(ISBLANK('ENGAGEMENTS 2026'!C1692),"",IF('ENGAGEMENTS 2026'!C1692="DTSI","DCT",'ENGAGEMENTS 2026'!C1692))</f>
        <v/>
      </c>
      <c r="B1691" t="str">
        <f>IF(ISBLANK('ENGAGEMENTS 2026'!C1692),"",'ENGAGEMENTS 2026'!D1692)</f>
        <v/>
      </c>
      <c r="C1691" t="str">
        <f>IF(ISBLANK('ENGAGEMENTS 2026'!C1692),"",'ENGAGEMENTS 2026'!E1692)</f>
        <v/>
      </c>
      <c r="D1691" t="str">
        <f>IF(ISBLANK('ENGAGEMENTS 2026'!C1692),"",'ENGAGEMENTS 2026'!G1692)</f>
        <v/>
      </c>
      <c r="E1691" t="str">
        <f>IF(ISBLANK('ENGAGEMENTS 2026'!C1692),"",'ENGAGEMENTS 2026'!I1692)</f>
        <v/>
      </c>
      <c r="F1691" t="str">
        <f>IF(ISBLANK('ENGAGEMENTS 2026'!C1692),"",'ENGAGEMENTS 2026'!J1692)</f>
        <v/>
      </c>
      <c r="G1691" t="str">
        <f>IF(ISBLANK('ENGAGEMENTS 2026'!C1692),"",'ENGAGEMENTS 2026'!M1692)</f>
        <v/>
      </c>
      <c r="H1691" t="str">
        <f>IF(ISBLANK('ENGAGEMENTS 2026'!C1692),"",'ENGAGEMENTS 2026'!AF1692)</f>
        <v/>
      </c>
      <c r="I1691" t="str">
        <f>IF(ISBLANK('ENGAGEMENTS 2026'!C1692),"",'ENGAGEMENTS 2026'!H1692)</f>
        <v/>
      </c>
      <c r="J1691" s="72" t="str">
        <f>IF(ISBLANK('ENGAGEMENTS 2026'!C1692),"",IF(AND(OR($E1691="INFRUCTUEUX",$E1691="ANNULE"),$C1691="AOO-M"),'ENGAGEMENTS 2026'!P1692,IF($H1691="EN COURS DE PREENGAGEMENT",'ENGAGEMENTS 2026'!O1692,IF($H1691="PREENGAGE",IF($E1691="ATTRIBUE",'ENGAGEMENTS 2026'!AE1692,'ENGAGEMENTS 2026'!O1692),'ENGAGEMENTS 2026'!AE1692))))</f>
        <v/>
      </c>
      <c r="K1691" s="97" t="str">
        <f>IF(ISBLANK('ENGAGEMENTS 2026'!W1692),"",'ENGAGEMENTS 2026'!W1692)</f>
        <v/>
      </c>
      <c r="L1691" s="73" t="str">
        <f t="shared" ca="1" si="52"/>
        <v/>
      </c>
      <c r="M1691" t="str">
        <f t="shared" si="53"/>
        <v/>
      </c>
      <c r="N1691" t="str">
        <f>IF(ISBLANK('ENGAGEMENTS 2026'!C1692),"",'ENGAGEMENTS 2026'!L1692)</f>
        <v/>
      </c>
      <c r="O1691" t="str">
        <f>IF(ISBLANK('ENGAGEMENTS 2026'!C1692),"",'ENGAGEMENTS 2026'!M1692)</f>
        <v/>
      </c>
      <c r="P1691" t="str">
        <f>IF(ISBLANK('ENGAGEMENTS 2026'!C1692),"",'ENGAGEMENTS 2026'!K1692)</f>
        <v/>
      </c>
      <c r="Q1691" t="str">
        <f>IF($A1691="","",IF(OR($E1691="INFRUCTUEUX",$E1691="ANNULE"),$A1691&amp;"|"&amp;(COUNTIFS($A$2:$A1691,$A1691,$E$2:$E1691,"INFRUCTUEUX")+COUNTIFS($A$2:$A1691,$A1691,$E$2:$E1691,"ANNULE")),""))</f>
        <v/>
      </c>
    </row>
    <row r="1692" spans="1:17" x14ac:dyDescent="0.25">
      <c r="A1692" t="str">
        <f>IF(ISBLANK('ENGAGEMENTS 2026'!C1693),"",IF('ENGAGEMENTS 2026'!C1693="DTSI","DCT",'ENGAGEMENTS 2026'!C1693))</f>
        <v/>
      </c>
      <c r="B1692" t="str">
        <f>IF(ISBLANK('ENGAGEMENTS 2026'!C1693),"",'ENGAGEMENTS 2026'!D1693)</f>
        <v/>
      </c>
      <c r="C1692" t="str">
        <f>IF(ISBLANK('ENGAGEMENTS 2026'!C1693),"",'ENGAGEMENTS 2026'!E1693)</f>
        <v/>
      </c>
      <c r="D1692" t="str">
        <f>IF(ISBLANK('ENGAGEMENTS 2026'!C1693),"",'ENGAGEMENTS 2026'!G1693)</f>
        <v/>
      </c>
      <c r="E1692" t="str">
        <f>IF(ISBLANK('ENGAGEMENTS 2026'!C1693),"",'ENGAGEMENTS 2026'!I1693)</f>
        <v/>
      </c>
      <c r="F1692" t="str">
        <f>IF(ISBLANK('ENGAGEMENTS 2026'!C1693),"",'ENGAGEMENTS 2026'!J1693)</f>
        <v/>
      </c>
      <c r="G1692" t="str">
        <f>IF(ISBLANK('ENGAGEMENTS 2026'!C1693),"",'ENGAGEMENTS 2026'!M1693)</f>
        <v/>
      </c>
      <c r="H1692" t="str">
        <f>IF(ISBLANK('ENGAGEMENTS 2026'!C1693),"",'ENGAGEMENTS 2026'!AF1693)</f>
        <v/>
      </c>
      <c r="I1692" t="str">
        <f>IF(ISBLANK('ENGAGEMENTS 2026'!C1693),"",'ENGAGEMENTS 2026'!H1693)</f>
        <v/>
      </c>
      <c r="J1692" s="72" t="str">
        <f>IF(ISBLANK('ENGAGEMENTS 2026'!C1693),"",IF(AND(OR($E1692="INFRUCTUEUX",$E1692="ANNULE"),$C1692="AOO-M"),'ENGAGEMENTS 2026'!P1693,IF($H1692="EN COURS DE PREENGAGEMENT",'ENGAGEMENTS 2026'!O1693,IF($H1692="PREENGAGE",IF($E1692="ATTRIBUE",'ENGAGEMENTS 2026'!AE1693,'ENGAGEMENTS 2026'!O1693),'ENGAGEMENTS 2026'!AE1693))))</f>
        <v/>
      </c>
      <c r="K1692" s="97" t="str">
        <f>IF(ISBLANK('ENGAGEMENTS 2026'!W1693),"",'ENGAGEMENTS 2026'!W1693)</f>
        <v/>
      </c>
      <c r="L1692" s="73" t="str">
        <f t="shared" ca="1" si="52"/>
        <v/>
      </c>
      <c r="M1692" t="str">
        <f t="shared" si="53"/>
        <v/>
      </c>
      <c r="N1692" t="str">
        <f>IF(ISBLANK('ENGAGEMENTS 2026'!C1693),"",'ENGAGEMENTS 2026'!L1693)</f>
        <v/>
      </c>
      <c r="O1692" t="str">
        <f>IF(ISBLANK('ENGAGEMENTS 2026'!C1693),"",'ENGAGEMENTS 2026'!M1693)</f>
        <v/>
      </c>
      <c r="P1692" t="str">
        <f>IF(ISBLANK('ENGAGEMENTS 2026'!C1693),"",'ENGAGEMENTS 2026'!K1693)</f>
        <v/>
      </c>
      <c r="Q1692" t="str">
        <f>IF($A1692="","",IF(OR($E1692="INFRUCTUEUX",$E1692="ANNULE"),$A1692&amp;"|"&amp;(COUNTIFS($A$2:$A1692,$A1692,$E$2:$E1692,"INFRUCTUEUX")+COUNTIFS($A$2:$A1692,$A1692,$E$2:$E1692,"ANNULE")),""))</f>
        <v/>
      </c>
    </row>
    <row r="1693" spans="1:17" x14ac:dyDescent="0.25">
      <c r="A1693" t="str">
        <f>IF(ISBLANK('ENGAGEMENTS 2026'!C1694),"",IF('ENGAGEMENTS 2026'!C1694="DTSI","DCT",'ENGAGEMENTS 2026'!C1694))</f>
        <v/>
      </c>
      <c r="B1693" t="str">
        <f>IF(ISBLANK('ENGAGEMENTS 2026'!C1694),"",'ENGAGEMENTS 2026'!D1694)</f>
        <v/>
      </c>
      <c r="C1693" t="str">
        <f>IF(ISBLANK('ENGAGEMENTS 2026'!C1694),"",'ENGAGEMENTS 2026'!E1694)</f>
        <v/>
      </c>
      <c r="D1693" t="str">
        <f>IF(ISBLANK('ENGAGEMENTS 2026'!C1694),"",'ENGAGEMENTS 2026'!G1694)</f>
        <v/>
      </c>
      <c r="E1693" t="str">
        <f>IF(ISBLANK('ENGAGEMENTS 2026'!C1694),"",'ENGAGEMENTS 2026'!I1694)</f>
        <v/>
      </c>
      <c r="F1693" t="str">
        <f>IF(ISBLANK('ENGAGEMENTS 2026'!C1694),"",'ENGAGEMENTS 2026'!J1694)</f>
        <v/>
      </c>
      <c r="G1693" t="str">
        <f>IF(ISBLANK('ENGAGEMENTS 2026'!C1694),"",'ENGAGEMENTS 2026'!M1694)</f>
        <v/>
      </c>
      <c r="H1693" t="str">
        <f>IF(ISBLANK('ENGAGEMENTS 2026'!C1694),"",'ENGAGEMENTS 2026'!AF1694)</f>
        <v/>
      </c>
      <c r="I1693" t="str">
        <f>IF(ISBLANK('ENGAGEMENTS 2026'!C1694),"",'ENGAGEMENTS 2026'!H1694)</f>
        <v/>
      </c>
      <c r="J1693" s="72" t="str">
        <f>IF(ISBLANK('ENGAGEMENTS 2026'!C1694),"",IF(AND(OR($E1693="INFRUCTUEUX",$E1693="ANNULE"),$C1693="AOO-M"),'ENGAGEMENTS 2026'!P1694,IF($H1693="EN COURS DE PREENGAGEMENT",'ENGAGEMENTS 2026'!O1694,IF($H1693="PREENGAGE",IF($E1693="ATTRIBUE",'ENGAGEMENTS 2026'!AE1694,'ENGAGEMENTS 2026'!O1694),'ENGAGEMENTS 2026'!AE1694))))</f>
        <v/>
      </c>
      <c r="K1693" s="97" t="str">
        <f>IF(ISBLANK('ENGAGEMENTS 2026'!W1694),"",'ENGAGEMENTS 2026'!W1694)</f>
        <v/>
      </c>
      <c r="L1693" s="73" t="str">
        <f t="shared" ca="1" si="52"/>
        <v/>
      </c>
      <c r="M1693" t="str">
        <f t="shared" si="53"/>
        <v/>
      </c>
      <c r="N1693" t="str">
        <f>IF(ISBLANK('ENGAGEMENTS 2026'!C1694),"",'ENGAGEMENTS 2026'!L1694)</f>
        <v/>
      </c>
      <c r="O1693" t="str">
        <f>IF(ISBLANK('ENGAGEMENTS 2026'!C1694),"",'ENGAGEMENTS 2026'!M1694)</f>
        <v/>
      </c>
      <c r="P1693" t="str">
        <f>IF(ISBLANK('ENGAGEMENTS 2026'!C1694),"",'ENGAGEMENTS 2026'!K1694)</f>
        <v/>
      </c>
      <c r="Q1693" t="str">
        <f>IF($A1693="","",IF(OR($E1693="INFRUCTUEUX",$E1693="ANNULE"),$A1693&amp;"|"&amp;(COUNTIFS($A$2:$A1693,$A1693,$E$2:$E1693,"INFRUCTUEUX")+COUNTIFS($A$2:$A1693,$A1693,$E$2:$E1693,"ANNULE")),""))</f>
        <v/>
      </c>
    </row>
    <row r="1694" spans="1:17" x14ac:dyDescent="0.25">
      <c r="A1694" t="str">
        <f>IF(ISBLANK('ENGAGEMENTS 2026'!C1695),"",IF('ENGAGEMENTS 2026'!C1695="DTSI","DCT",'ENGAGEMENTS 2026'!C1695))</f>
        <v/>
      </c>
      <c r="B1694" t="str">
        <f>IF(ISBLANK('ENGAGEMENTS 2026'!C1695),"",'ENGAGEMENTS 2026'!D1695)</f>
        <v/>
      </c>
      <c r="C1694" t="str">
        <f>IF(ISBLANK('ENGAGEMENTS 2026'!C1695),"",'ENGAGEMENTS 2026'!E1695)</f>
        <v/>
      </c>
      <c r="D1694" t="str">
        <f>IF(ISBLANK('ENGAGEMENTS 2026'!C1695),"",'ENGAGEMENTS 2026'!G1695)</f>
        <v/>
      </c>
      <c r="E1694" t="str">
        <f>IF(ISBLANK('ENGAGEMENTS 2026'!C1695),"",'ENGAGEMENTS 2026'!I1695)</f>
        <v/>
      </c>
      <c r="F1694" t="str">
        <f>IF(ISBLANK('ENGAGEMENTS 2026'!C1695),"",'ENGAGEMENTS 2026'!J1695)</f>
        <v/>
      </c>
      <c r="G1694" t="str">
        <f>IF(ISBLANK('ENGAGEMENTS 2026'!C1695),"",'ENGAGEMENTS 2026'!M1695)</f>
        <v/>
      </c>
      <c r="H1694" t="str">
        <f>IF(ISBLANK('ENGAGEMENTS 2026'!C1695),"",'ENGAGEMENTS 2026'!AF1695)</f>
        <v/>
      </c>
      <c r="I1694" t="str">
        <f>IF(ISBLANK('ENGAGEMENTS 2026'!C1695),"",'ENGAGEMENTS 2026'!H1695)</f>
        <v/>
      </c>
      <c r="J1694" s="72" t="str">
        <f>IF(ISBLANK('ENGAGEMENTS 2026'!C1695),"",IF(AND(OR($E1694="INFRUCTUEUX",$E1694="ANNULE"),$C1694="AOO-M"),'ENGAGEMENTS 2026'!P1695,IF($H1694="EN COURS DE PREENGAGEMENT",'ENGAGEMENTS 2026'!O1695,IF($H1694="PREENGAGE",IF($E1694="ATTRIBUE",'ENGAGEMENTS 2026'!AE1695,'ENGAGEMENTS 2026'!O1695),'ENGAGEMENTS 2026'!AE1695))))</f>
        <v/>
      </c>
      <c r="K1694" s="97" t="str">
        <f>IF(ISBLANK('ENGAGEMENTS 2026'!W1695),"",'ENGAGEMENTS 2026'!W1695)</f>
        <v/>
      </c>
      <c r="L1694" s="73" t="str">
        <f t="shared" ca="1" si="52"/>
        <v/>
      </c>
      <c r="M1694" t="str">
        <f t="shared" si="53"/>
        <v/>
      </c>
      <c r="N1694" t="str">
        <f>IF(ISBLANK('ENGAGEMENTS 2026'!C1695),"",'ENGAGEMENTS 2026'!L1695)</f>
        <v/>
      </c>
      <c r="O1694" t="str">
        <f>IF(ISBLANK('ENGAGEMENTS 2026'!C1695),"",'ENGAGEMENTS 2026'!M1695)</f>
        <v/>
      </c>
      <c r="P1694" t="str">
        <f>IF(ISBLANK('ENGAGEMENTS 2026'!C1695),"",'ENGAGEMENTS 2026'!K1695)</f>
        <v/>
      </c>
      <c r="Q1694" t="str">
        <f>IF($A1694="","",IF(OR($E1694="INFRUCTUEUX",$E1694="ANNULE"),$A1694&amp;"|"&amp;(COUNTIFS($A$2:$A1694,$A1694,$E$2:$E1694,"INFRUCTUEUX")+COUNTIFS($A$2:$A1694,$A1694,$E$2:$E1694,"ANNULE")),""))</f>
        <v/>
      </c>
    </row>
    <row r="1695" spans="1:17" x14ac:dyDescent="0.25">
      <c r="A1695" t="str">
        <f>IF(ISBLANK('ENGAGEMENTS 2026'!C1696),"",IF('ENGAGEMENTS 2026'!C1696="DTSI","DCT",'ENGAGEMENTS 2026'!C1696))</f>
        <v/>
      </c>
      <c r="B1695" t="str">
        <f>IF(ISBLANK('ENGAGEMENTS 2026'!C1696),"",'ENGAGEMENTS 2026'!D1696)</f>
        <v/>
      </c>
      <c r="C1695" t="str">
        <f>IF(ISBLANK('ENGAGEMENTS 2026'!C1696),"",'ENGAGEMENTS 2026'!E1696)</f>
        <v/>
      </c>
      <c r="D1695" t="str">
        <f>IF(ISBLANK('ENGAGEMENTS 2026'!C1696),"",'ENGAGEMENTS 2026'!G1696)</f>
        <v/>
      </c>
      <c r="E1695" t="str">
        <f>IF(ISBLANK('ENGAGEMENTS 2026'!C1696),"",'ENGAGEMENTS 2026'!I1696)</f>
        <v/>
      </c>
      <c r="F1695" t="str">
        <f>IF(ISBLANK('ENGAGEMENTS 2026'!C1696),"",'ENGAGEMENTS 2026'!J1696)</f>
        <v/>
      </c>
      <c r="G1695" t="str">
        <f>IF(ISBLANK('ENGAGEMENTS 2026'!C1696),"",'ENGAGEMENTS 2026'!M1696)</f>
        <v/>
      </c>
      <c r="H1695" t="str">
        <f>IF(ISBLANK('ENGAGEMENTS 2026'!C1696),"",'ENGAGEMENTS 2026'!AF1696)</f>
        <v/>
      </c>
      <c r="I1695" t="str">
        <f>IF(ISBLANK('ENGAGEMENTS 2026'!C1696),"",'ENGAGEMENTS 2026'!H1696)</f>
        <v/>
      </c>
      <c r="J1695" s="72" t="str">
        <f>IF(ISBLANK('ENGAGEMENTS 2026'!C1696),"",IF(AND(OR($E1695="INFRUCTUEUX",$E1695="ANNULE"),$C1695="AOO-M"),'ENGAGEMENTS 2026'!P1696,IF($H1695="EN COURS DE PREENGAGEMENT",'ENGAGEMENTS 2026'!O1696,IF($H1695="PREENGAGE",IF($E1695="ATTRIBUE",'ENGAGEMENTS 2026'!AE1696,'ENGAGEMENTS 2026'!O1696),'ENGAGEMENTS 2026'!AE1696))))</f>
        <v/>
      </c>
      <c r="K1695" s="97" t="str">
        <f>IF(ISBLANK('ENGAGEMENTS 2026'!W1696),"",'ENGAGEMENTS 2026'!W1696)</f>
        <v/>
      </c>
      <c r="L1695" s="73" t="str">
        <f t="shared" ca="1" si="52"/>
        <v/>
      </c>
      <c r="M1695" t="str">
        <f t="shared" si="53"/>
        <v/>
      </c>
      <c r="N1695" t="str">
        <f>IF(ISBLANK('ENGAGEMENTS 2026'!C1696),"",'ENGAGEMENTS 2026'!L1696)</f>
        <v/>
      </c>
      <c r="O1695" t="str">
        <f>IF(ISBLANK('ENGAGEMENTS 2026'!C1696),"",'ENGAGEMENTS 2026'!M1696)</f>
        <v/>
      </c>
      <c r="P1695" t="str">
        <f>IF(ISBLANK('ENGAGEMENTS 2026'!C1696),"",'ENGAGEMENTS 2026'!K1696)</f>
        <v/>
      </c>
      <c r="Q1695" t="str">
        <f>IF($A1695="","",IF(OR($E1695="INFRUCTUEUX",$E1695="ANNULE"),$A1695&amp;"|"&amp;(COUNTIFS($A$2:$A1695,$A1695,$E$2:$E1695,"INFRUCTUEUX")+COUNTIFS($A$2:$A1695,$A1695,$E$2:$E1695,"ANNULE")),""))</f>
        <v/>
      </c>
    </row>
    <row r="1696" spans="1:17" x14ac:dyDescent="0.25">
      <c r="A1696" t="str">
        <f>IF(ISBLANK('ENGAGEMENTS 2026'!C1697),"",IF('ENGAGEMENTS 2026'!C1697="DTSI","DCT",'ENGAGEMENTS 2026'!C1697))</f>
        <v/>
      </c>
      <c r="B1696" t="str">
        <f>IF(ISBLANK('ENGAGEMENTS 2026'!C1697),"",'ENGAGEMENTS 2026'!D1697)</f>
        <v/>
      </c>
      <c r="C1696" t="str">
        <f>IF(ISBLANK('ENGAGEMENTS 2026'!C1697),"",'ENGAGEMENTS 2026'!E1697)</f>
        <v/>
      </c>
      <c r="D1696" t="str">
        <f>IF(ISBLANK('ENGAGEMENTS 2026'!C1697),"",'ENGAGEMENTS 2026'!G1697)</f>
        <v/>
      </c>
      <c r="E1696" t="str">
        <f>IF(ISBLANK('ENGAGEMENTS 2026'!C1697),"",'ENGAGEMENTS 2026'!I1697)</f>
        <v/>
      </c>
      <c r="F1696" t="str">
        <f>IF(ISBLANK('ENGAGEMENTS 2026'!C1697),"",'ENGAGEMENTS 2026'!J1697)</f>
        <v/>
      </c>
      <c r="G1696" t="str">
        <f>IF(ISBLANK('ENGAGEMENTS 2026'!C1697),"",'ENGAGEMENTS 2026'!M1697)</f>
        <v/>
      </c>
      <c r="H1696" t="str">
        <f>IF(ISBLANK('ENGAGEMENTS 2026'!C1697),"",'ENGAGEMENTS 2026'!AF1697)</f>
        <v/>
      </c>
      <c r="I1696" t="str">
        <f>IF(ISBLANK('ENGAGEMENTS 2026'!C1697),"",'ENGAGEMENTS 2026'!H1697)</f>
        <v/>
      </c>
      <c r="J1696" s="72" t="str">
        <f>IF(ISBLANK('ENGAGEMENTS 2026'!C1697),"",IF(AND(OR($E1696="INFRUCTUEUX",$E1696="ANNULE"),$C1696="AOO-M"),'ENGAGEMENTS 2026'!P1697,IF($H1696="EN COURS DE PREENGAGEMENT",'ENGAGEMENTS 2026'!O1697,IF($H1696="PREENGAGE",IF($E1696="ATTRIBUE",'ENGAGEMENTS 2026'!AE1697,'ENGAGEMENTS 2026'!O1697),'ENGAGEMENTS 2026'!AE1697))))</f>
        <v/>
      </c>
      <c r="K1696" s="97" t="str">
        <f>IF(ISBLANK('ENGAGEMENTS 2026'!W1697),"",'ENGAGEMENTS 2026'!W1697)</f>
        <v/>
      </c>
      <c r="L1696" s="73" t="str">
        <f t="shared" ca="1" si="52"/>
        <v/>
      </c>
      <c r="M1696" t="str">
        <f t="shared" si="53"/>
        <v/>
      </c>
      <c r="N1696" t="str">
        <f>IF(ISBLANK('ENGAGEMENTS 2026'!C1697),"",'ENGAGEMENTS 2026'!L1697)</f>
        <v/>
      </c>
      <c r="O1696" t="str">
        <f>IF(ISBLANK('ENGAGEMENTS 2026'!C1697),"",'ENGAGEMENTS 2026'!M1697)</f>
        <v/>
      </c>
      <c r="P1696" t="str">
        <f>IF(ISBLANK('ENGAGEMENTS 2026'!C1697),"",'ENGAGEMENTS 2026'!K1697)</f>
        <v/>
      </c>
      <c r="Q1696" t="str">
        <f>IF($A1696="","",IF(OR($E1696="INFRUCTUEUX",$E1696="ANNULE"),$A1696&amp;"|"&amp;(COUNTIFS($A$2:$A1696,$A1696,$E$2:$E1696,"INFRUCTUEUX")+COUNTIFS($A$2:$A1696,$A1696,$E$2:$E1696,"ANNULE")),""))</f>
        <v/>
      </c>
    </row>
    <row r="1697" spans="1:17" x14ac:dyDescent="0.25">
      <c r="A1697" t="str">
        <f>IF(ISBLANK('ENGAGEMENTS 2026'!C1698),"",IF('ENGAGEMENTS 2026'!C1698="DTSI","DCT",'ENGAGEMENTS 2026'!C1698))</f>
        <v/>
      </c>
      <c r="B1697" t="str">
        <f>IF(ISBLANK('ENGAGEMENTS 2026'!C1698),"",'ENGAGEMENTS 2026'!D1698)</f>
        <v/>
      </c>
      <c r="C1697" t="str">
        <f>IF(ISBLANK('ENGAGEMENTS 2026'!C1698),"",'ENGAGEMENTS 2026'!E1698)</f>
        <v/>
      </c>
      <c r="D1697" t="str">
        <f>IF(ISBLANK('ENGAGEMENTS 2026'!C1698),"",'ENGAGEMENTS 2026'!G1698)</f>
        <v/>
      </c>
      <c r="E1697" t="str">
        <f>IF(ISBLANK('ENGAGEMENTS 2026'!C1698),"",'ENGAGEMENTS 2026'!I1698)</f>
        <v/>
      </c>
      <c r="F1697" t="str">
        <f>IF(ISBLANK('ENGAGEMENTS 2026'!C1698),"",'ENGAGEMENTS 2026'!J1698)</f>
        <v/>
      </c>
      <c r="G1697" t="str">
        <f>IF(ISBLANK('ENGAGEMENTS 2026'!C1698),"",'ENGAGEMENTS 2026'!M1698)</f>
        <v/>
      </c>
      <c r="H1697" t="str">
        <f>IF(ISBLANK('ENGAGEMENTS 2026'!C1698),"",'ENGAGEMENTS 2026'!AF1698)</f>
        <v/>
      </c>
      <c r="I1697" t="str">
        <f>IF(ISBLANK('ENGAGEMENTS 2026'!C1698),"",'ENGAGEMENTS 2026'!H1698)</f>
        <v/>
      </c>
      <c r="J1697" s="72" t="str">
        <f>IF(ISBLANK('ENGAGEMENTS 2026'!C1698),"",IF(AND(OR($E1697="INFRUCTUEUX",$E1697="ANNULE"),$C1697="AOO-M"),'ENGAGEMENTS 2026'!P1698,IF($H1697="EN COURS DE PREENGAGEMENT",'ENGAGEMENTS 2026'!O1698,IF($H1697="PREENGAGE",IF($E1697="ATTRIBUE",'ENGAGEMENTS 2026'!AE1698,'ENGAGEMENTS 2026'!O1698),'ENGAGEMENTS 2026'!AE1698))))</f>
        <v/>
      </c>
      <c r="K1697" s="97" t="str">
        <f>IF(ISBLANK('ENGAGEMENTS 2026'!W1698),"",'ENGAGEMENTS 2026'!W1698)</f>
        <v/>
      </c>
      <c r="L1697" s="73" t="str">
        <f t="shared" ca="1" si="52"/>
        <v/>
      </c>
      <c r="M1697" t="str">
        <f t="shared" si="53"/>
        <v/>
      </c>
      <c r="N1697" t="str">
        <f>IF(ISBLANK('ENGAGEMENTS 2026'!C1698),"",'ENGAGEMENTS 2026'!L1698)</f>
        <v/>
      </c>
      <c r="O1697" t="str">
        <f>IF(ISBLANK('ENGAGEMENTS 2026'!C1698),"",'ENGAGEMENTS 2026'!M1698)</f>
        <v/>
      </c>
      <c r="P1697" t="str">
        <f>IF(ISBLANK('ENGAGEMENTS 2026'!C1698),"",'ENGAGEMENTS 2026'!K1698)</f>
        <v/>
      </c>
      <c r="Q1697" t="str">
        <f>IF($A1697="","",IF(OR($E1697="INFRUCTUEUX",$E1697="ANNULE"),$A1697&amp;"|"&amp;(COUNTIFS($A$2:$A1697,$A1697,$E$2:$E1697,"INFRUCTUEUX")+COUNTIFS($A$2:$A1697,$A1697,$E$2:$E1697,"ANNULE")),""))</f>
        <v/>
      </c>
    </row>
    <row r="1698" spans="1:17" x14ac:dyDescent="0.25">
      <c r="A1698" t="str">
        <f>IF(ISBLANK('ENGAGEMENTS 2026'!C1699),"",IF('ENGAGEMENTS 2026'!C1699="DTSI","DCT",'ENGAGEMENTS 2026'!C1699))</f>
        <v/>
      </c>
      <c r="B1698" t="str">
        <f>IF(ISBLANK('ENGAGEMENTS 2026'!C1699),"",'ENGAGEMENTS 2026'!D1699)</f>
        <v/>
      </c>
      <c r="C1698" t="str">
        <f>IF(ISBLANK('ENGAGEMENTS 2026'!C1699),"",'ENGAGEMENTS 2026'!E1699)</f>
        <v/>
      </c>
      <c r="D1698" t="str">
        <f>IF(ISBLANK('ENGAGEMENTS 2026'!C1699),"",'ENGAGEMENTS 2026'!G1699)</f>
        <v/>
      </c>
      <c r="E1698" t="str">
        <f>IF(ISBLANK('ENGAGEMENTS 2026'!C1699),"",'ENGAGEMENTS 2026'!I1699)</f>
        <v/>
      </c>
      <c r="F1698" t="str">
        <f>IF(ISBLANK('ENGAGEMENTS 2026'!C1699),"",'ENGAGEMENTS 2026'!J1699)</f>
        <v/>
      </c>
      <c r="G1698" t="str">
        <f>IF(ISBLANK('ENGAGEMENTS 2026'!C1699),"",'ENGAGEMENTS 2026'!M1699)</f>
        <v/>
      </c>
      <c r="H1698" t="str">
        <f>IF(ISBLANK('ENGAGEMENTS 2026'!C1699),"",'ENGAGEMENTS 2026'!AF1699)</f>
        <v/>
      </c>
      <c r="I1698" t="str">
        <f>IF(ISBLANK('ENGAGEMENTS 2026'!C1699),"",'ENGAGEMENTS 2026'!H1699)</f>
        <v/>
      </c>
      <c r="J1698" s="72" t="str">
        <f>IF(ISBLANK('ENGAGEMENTS 2026'!C1699),"",IF(AND(OR($E1698="INFRUCTUEUX",$E1698="ANNULE"),$C1698="AOO-M"),'ENGAGEMENTS 2026'!P1699,IF($H1698="EN COURS DE PREENGAGEMENT",'ENGAGEMENTS 2026'!O1699,IF($H1698="PREENGAGE",IF($E1698="ATTRIBUE",'ENGAGEMENTS 2026'!AE1699,'ENGAGEMENTS 2026'!O1699),'ENGAGEMENTS 2026'!AE1699))))</f>
        <v/>
      </c>
      <c r="K1698" s="97" t="str">
        <f>IF(ISBLANK('ENGAGEMENTS 2026'!W1699),"",'ENGAGEMENTS 2026'!W1699)</f>
        <v/>
      </c>
      <c r="L1698" s="73" t="str">
        <f t="shared" ca="1" si="52"/>
        <v/>
      </c>
      <c r="M1698" t="str">
        <f t="shared" si="53"/>
        <v/>
      </c>
      <c r="N1698" t="str">
        <f>IF(ISBLANK('ENGAGEMENTS 2026'!C1699),"",'ENGAGEMENTS 2026'!L1699)</f>
        <v/>
      </c>
      <c r="O1698" t="str">
        <f>IF(ISBLANK('ENGAGEMENTS 2026'!C1699),"",'ENGAGEMENTS 2026'!M1699)</f>
        <v/>
      </c>
      <c r="P1698" t="str">
        <f>IF(ISBLANK('ENGAGEMENTS 2026'!C1699),"",'ENGAGEMENTS 2026'!K1699)</f>
        <v/>
      </c>
      <c r="Q1698" t="str">
        <f>IF($A1698="","",IF(OR($E1698="INFRUCTUEUX",$E1698="ANNULE"),$A1698&amp;"|"&amp;(COUNTIFS($A$2:$A1698,$A1698,$E$2:$E1698,"INFRUCTUEUX")+COUNTIFS($A$2:$A1698,$A1698,$E$2:$E1698,"ANNULE")),""))</f>
        <v/>
      </c>
    </row>
    <row r="1699" spans="1:17" x14ac:dyDescent="0.25">
      <c r="A1699" t="str">
        <f>IF(ISBLANK('ENGAGEMENTS 2026'!C1700),"",IF('ENGAGEMENTS 2026'!C1700="DTSI","DCT",'ENGAGEMENTS 2026'!C1700))</f>
        <v/>
      </c>
      <c r="B1699" t="str">
        <f>IF(ISBLANK('ENGAGEMENTS 2026'!C1700),"",'ENGAGEMENTS 2026'!D1700)</f>
        <v/>
      </c>
      <c r="C1699" t="str">
        <f>IF(ISBLANK('ENGAGEMENTS 2026'!C1700),"",'ENGAGEMENTS 2026'!E1700)</f>
        <v/>
      </c>
      <c r="D1699" t="str">
        <f>IF(ISBLANK('ENGAGEMENTS 2026'!C1700),"",'ENGAGEMENTS 2026'!G1700)</f>
        <v/>
      </c>
      <c r="E1699" t="str">
        <f>IF(ISBLANK('ENGAGEMENTS 2026'!C1700),"",'ENGAGEMENTS 2026'!I1700)</f>
        <v/>
      </c>
      <c r="F1699" t="str">
        <f>IF(ISBLANK('ENGAGEMENTS 2026'!C1700),"",'ENGAGEMENTS 2026'!J1700)</f>
        <v/>
      </c>
      <c r="G1699" t="str">
        <f>IF(ISBLANK('ENGAGEMENTS 2026'!C1700),"",'ENGAGEMENTS 2026'!M1700)</f>
        <v/>
      </c>
      <c r="H1699" t="str">
        <f>IF(ISBLANK('ENGAGEMENTS 2026'!C1700),"",'ENGAGEMENTS 2026'!AF1700)</f>
        <v/>
      </c>
      <c r="I1699" t="str">
        <f>IF(ISBLANK('ENGAGEMENTS 2026'!C1700),"",'ENGAGEMENTS 2026'!H1700)</f>
        <v/>
      </c>
      <c r="J1699" s="72" t="str">
        <f>IF(ISBLANK('ENGAGEMENTS 2026'!C1700),"",IF(AND(OR($E1699="INFRUCTUEUX",$E1699="ANNULE"),$C1699="AOO-M"),'ENGAGEMENTS 2026'!P1700,IF($H1699="EN COURS DE PREENGAGEMENT",'ENGAGEMENTS 2026'!O1700,IF($H1699="PREENGAGE",IF($E1699="ATTRIBUE",'ENGAGEMENTS 2026'!AE1700,'ENGAGEMENTS 2026'!O1700),'ENGAGEMENTS 2026'!AE1700))))</f>
        <v/>
      </c>
      <c r="K1699" s="97" t="str">
        <f>IF(ISBLANK('ENGAGEMENTS 2026'!W1700),"",'ENGAGEMENTS 2026'!W1700)</f>
        <v/>
      </c>
      <c r="L1699" s="73" t="str">
        <f t="shared" ca="1" si="52"/>
        <v/>
      </c>
      <c r="M1699" t="str">
        <f t="shared" si="53"/>
        <v/>
      </c>
      <c r="N1699" t="str">
        <f>IF(ISBLANK('ENGAGEMENTS 2026'!C1700),"",'ENGAGEMENTS 2026'!L1700)</f>
        <v/>
      </c>
      <c r="O1699" t="str">
        <f>IF(ISBLANK('ENGAGEMENTS 2026'!C1700),"",'ENGAGEMENTS 2026'!M1700)</f>
        <v/>
      </c>
      <c r="P1699" t="str">
        <f>IF(ISBLANK('ENGAGEMENTS 2026'!C1700),"",'ENGAGEMENTS 2026'!K1700)</f>
        <v/>
      </c>
      <c r="Q1699" t="str">
        <f>IF($A1699="","",IF(OR($E1699="INFRUCTUEUX",$E1699="ANNULE"),$A1699&amp;"|"&amp;(COUNTIFS($A$2:$A1699,$A1699,$E$2:$E1699,"INFRUCTUEUX")+COUNTIFS($A$2:$A1699,$A1699,$E$2:$E1699,"ANNULE")),""))</f>
        <v/>
      </c>
    </row>
    <row r="1700" spans="1:17" x14ac:dyDescent="0.25">
      <c r="A1700" t="str">
        <f>IF(ISBLANK('ENGAGEMENTS 2026'!C1701),"",IF('ENGAGEMENTS 2026'!C1701="DTSI","DCT",'ENGAGEMENTS 2026'!C1701))</f>
        <v/>
      </c>
      <c r="B1700" t="str">
        <f>IF(ISBLANK('ENGAGEMENTS 2026'!C1701),"",'ENGAGEMENTS 2026'!D1701)</f>
        <v/>
      </c>
      <c r="C1700" t="str">
        <f>IF(ISBLANK('ENGAGEMENTS 2026'!C1701),"",'ENGAGEMENTS 2026'!E1701)</f>
        <v/>
      </c>
      <c r="D1700" t="str">
        <f>IF(ISBLANK('ENGAGEMENTS 2026'!C1701),"",'ENGAGEMENTS 2026'!G1701)</f>
        <v/>
      </c>
      <c r="E1700" t="str">
        <f>IF(ISBLANK('ENGAGEMENTS 2026'!C1701),"",'ENGAGEMENTS 2026'!I1701)</f>
        <v/>
      </c>
      <c r="F1700" t="str">
        <f>IF(ISBLANK('ENGAGEMENTS 2026'!C1701),"",'ENGAGEMENTS 2026'!J1701)</f>
        <v/>
      </c>
      <c r="G1700" t="str">
        <f>IF(ISBLANK('ENGAGEMENTS 2026'!C1701),"",'ENGAGEMENTS 2026'!M1701)</f>
        <v/>
      </c>
      <c r="H1700" t="str">
        <f>IF(ISBLANK('ENGAGEMENTS 2026'!C1701),"",'ENGAGEMENTS 2026'!AF1701)</f>
        <v/>
      </c>
      <c r="I1700" t="str">
        <f>IF(ISBLANK('ENGAGEMENTS 2026'!C1701),"",'ENGAGEMENTS 2026'!H1701)</f>
        <v/>
      </c>
      <c r="J1700" s="72" t="str">
        <f>IF(ISBLANK('ENGAGEMENTS 2026'!C1701),"",IF(AND(OR($E1700="INFRUCTUEUX",$E1700="ANNULE"),$C1700="AOO-M"),'ENGAGEMENTS 2026'!P1701,IF($H1700="EN COURS DE PREENGAGEMENT",'ENGAGEMENTS 2026'!O1701,IF($H1700="PREENGAGE",IF($E1700="ATTRIBUE",'ENGAGEMENTS 2026'!AE1701,'ENGAGEMENTS 2026'!O1701),'ENGAGEMENTS 2026'!AE1701))))</f>
        <v/>
      </c>
      <c r="K1700" s="97" t="str">
        <f>IF(ISBLANK('ENGAGEMENTS 2026'!W1701),"",'ENGAGEMENTS 2026'!W1701)</f>
        <v/>
      </c>
      <c r="L1700" s="73" t="str">
        <f t="shared" ca="1" si="52"/>
        <v/>
      </c>
      <c r="M1700" t="str">
        <f t="shared" si="53"/>
        <v/>
      </c>
      <c r="N1700" t="str">
        <f>IF(ISBLANK('ENGAGEMENTS 2026'!C1701),"",'ENGAGEMENTS 2026'!L1701)</f>
        <v/>
      </c>
      <c r="O1700" t="str">
        <f>IF(ISBLANK('ENGAGEMENTS 2026'!C1701),"",'ENGAGEMENTS 2026'!M1701)</f>
        <v/>
      </c>
      <c r="P1700" t="str">
        <f>IF(ISBLANK('ENGAGEMENTS 2026'!C1701),"",'ENGAGEMENTS 2026'!K1701)</f>
        <v/>
      </c>
      <c r="Q1700" t="str">
        <f>IF($A1700="","",IF(OR($E1700="INFRUCTUEUX",$E1700="ANNULE"),$A1700&amp;"|"&amp;(COUNTIFS($A$2:$A1700,$A1700,$E$2:$E1700,"INFRUCTUEUX")+COUNTIFS($A$2:$A1700,$A1700,$E$2:$E1700,"ANNULE")),""))</f>
        <v/>
      </c>
    </row>
    <row r="1701" spans="1:17" x14ac:dyDescent="0.25">
      <c r="A1701" t="str">
        <f>IF(ISBLANK('ENGAGEMENTS 2026'!C1702),"",IF('ENGAGEMENTS 2026'!C1702="DTSI","DCT",'ENGAGEMENTS 2026'!C1702))</f>
        <v/>
      </c>
      <c r="B1701" t="str">
        <f>IF(ISBLANK('ENGAGEMENTS 2026'!C1702),"",'ENGAGEMENTS 2026'!D1702)</f>
        <v/>
      </c>
      <c r="C1701" t="str">
        <f>IF(ISBLANK('ENGAGEMENTS 2026'!C1702),"",'ENGAGEMENTS 2026'!E1702)</f>
        <v/>
      </c>
      <c r="D1701" t="str">
        <f>IF(ISBLANK('ENGAGEMENTS 2026'!C1702),"",'ENGAGEMENTS 2026'!G1702)</f>
        <v/>
      </c>
      <c r="E1701" t="str">
        <f>IF(ISBLANK('ENGAGEMENTS 2026'!C1702),"",'ENGAGEMENTS 2026'!I1702)</f>
        <v/>
      </c>
      <c r="F1701" t="str">
        <f>IF(ISBLANK('ENGAGEMENTS 2026'!C1702),"",'ENGAGEMENTS 2026'!J1702)</f>
        <v/>
      </c>
      <c r="G1701" t="str">
        <f>IF(ISBLANK('ENGAGEMENTS 2026'!C1702),"",'ENGAGEMENTS 2026'!M1702)</f>
        <v/>
      </c>
      <c r="H1701" t="str">
        <f>IF(ISBLANK('ENGAGEMENTS 2026'!C1702),"",'ENGAGEMENTS 2026'!AF1702)</f>
        <v/>
      </c>
      <c r="I1701" t="str">
        <f>IF(ISBLANK('ENGAGEMENTS 2026'!C1702),"",'ENGAGEMENTS 2026'!H1702)</f>
        <v/>
      </c>
      <c r="J1701" s="72" t="str">
        <f>IF(ISBLANK('ENGAGEMENTS 2026'!C1702),"",IF(AND(OR($E1701="INFRUCTUEUX",$E1701="ANNULE"),$C1701="AOO-M"),'ENGAGEMENTS 2026'!P1702,IF($H1701="EN COURS DE PREENGAGEMENT",'ENGAGEMENTS 2026'!O1702,IF($H1701="PREENGAGE",IF($E1701="ATTRIBUE",'ENGAGEMENTS 2026'!AE1702,'ENGAGEMENTS 2026'!O1702),'ENGAGEMENTS 2026'!AE1702))))</f>
        <v/>
      </c>
      <c r="K1701" s="97" t="str">
        <f>IF(ISBLANK('ENGAGEMENTS 2026'!W1702),"",'ENGAGEMENTS 2026'!W1702)</f>
        <v/>
      </c>
      <c r="L1701" s="73" t="str">
        <f t="shared" ca="1" si="52"/>
        <v/>
      </c>
      <c r="M1701" t="str">
        <f t="shared" si="53"/>
        <v/>
      </c>
      <c r="N1701" t="str">
        <f>IF(ISBLANK('ENGAGEMENTS 2026'!C1702),"",'ENGAGEMENTS 2026'!L1702)</f>
        <v/>
      </c>
      <c r="O1701" t="str">
        <f>IF(ISBLANK('ENGAGEMENTS 2026'!C1702),"",'ENGAGEMENTS 2026'!M1702)</f>
        <v/>
      </c>
      <c r="P1701" t="str">
        <f>IF(ISBLANK('ENGAGEMENTS 2026'!C1702),"",'ENGAGEMENTS 2026'!K1702)</f>
        <v/>
      </c>
      <c r="Q1701" t="str">
        <f>IF($A1701="","",IF(OR($E1701="INFRUCTUEUX",$E1701="ANNULE"),$A1701&amp;"|"&amp;(COUNTIFS($A$2:$A1701,$A1701,$E$2:$E1701,"INFRUCTUEUX")+COUNTIFS($A$2:$A1701,$A1701,$E$2:$E1701,"ANNULE")),""))</f>
        <v/>
      </c>
    </row>
    <row r="1702" spans="1:17" x14ac:dyDescent="0.25">
      <c r="A1702" t="str">
        <f>IF(ISBLANK('ENGAGEMENTS 2026'!C1703),"",IF('ENGAGEMENTS 2026'!C1703="DTSI","DCT",'ENGAGEMENTS 2026'!C1703))</f>
        <v/>
      </c>
      <c r="B1702" t="str">
        <f>IF(ISBLANK('ENGAGEMENTS 2026'!C1703),"",'ENGAGEMENTS 2026'!D1703)</f>
        <v/>
      </c>
      <c r="C1702" t="str">
        <f>IF(ISBLANK('ENGAGEMENTS 2026'!C1703),"",'ENGAGEMENTS 2026'!E1703)</f>
        <v/>
      </c>
      <c r="D1702" t="str">
        <f>IF(ISBLANK('ENGAGEMENTS 2026'!C1703),"",'ENGAGEMENTS 2026'!G1703)</f>
        <v/>
      </c>
      <c r="E1702" t="str">
        <f>IF(ISBLANK('ENGAGEMENTS 2026'!C1703),"",'ENGAGEMENTS 2026'!I1703)</f>
        <v/>
      </c>
      <c r="F1702" t="str">
        <f>IF(ISBLANK('ENGAGEMENTS 2026'!C1703),"",'ENGAGEMENTS 2026'!J1703)</f>
        <v/>
      </c>
      <c r="G1702" t="str">
        <f>IF(ISBLANK('ENGAGEMENTS 2026'!C1703),"",'ENGAGEMENTS 2026'!M1703)</f>
        <v/>
      </c>
      <c r="H1702" t="str">
        <f>IF(ISBLANK('ENGAGEMENTS 2026'!C1703),"",'ENGAGEMENTS 2026'!AF1703)</f>
        <v/>
      </c>
      <c r="I1702" t="str">
        <f>IF(ISBLANK('ENGAGEMENTS 2026'!C1703),"",'ENGAGEMENTS 2026'!H1703)</f>
        <v/>
      </c>
      <c r="J1702" s="72" t="str">
        <f>IF(ISBLANK('ENGAGEMENTS 2026'!C1703),"",IF(AND(OR($E1702="INFRUCTUEUX",$E1702="ANNULE"),$C1702="AOO-M"),'ENGAGEMENTS 2026'!P1703,IF($H1702="EN COURS DE PREENGAGEMENT",'ENGAGEMENTS 2026'!O1703,IF($H1702="PREENGAGE",IF($E1702="ATTRIBUE",'ENGAGEMENTS 2026'!AE1703,'ENGAGEMENTS 2026'!O1703),'ENGAGEMENTS 2026'!AE1703))))</f>
        <v/>
      </c>
      <c r="K1702" s="97" t="str">
        <f>IF(ISBLANK('ENGAGEMENTS 2026'!W1703),"",'ENGAGEMENTS 2026'!W1703)</f>
        <v/>
      </c>
      <c r="L1702" s="73" t="str">
        <f t="shared" ca="1" si="52"/>
        <v/>
      </c>
      <c r="M1702" t="str">
        <f t="shared" si="53"/>
        <v/>
      </c>
      <c r="N1702" t="str">
        <f>IF(ISBLANK('ENGAGEMENTS 2026'!C1703),"",'ENGAGEMENTS 2026'!L1703)</f>
        <v/>
      </c>
      <c r="O1702" t="str">
        <f>IF(ISBLANK('ENGAGEMENTS 2026'!C1703),"",'ENGAGEMENTS 2026'!M1703)</f>
        <v/>
      </c>
      <c r="P1702" t="str">
        <f>IF(ISBLANK('ENGAGEMENTS 2026'!C1703),"",'ENGAGEMENTS 2026'!K1703)</f>
        <v/>
      </c>
      <c r="Q1702" t="str">
        <f>IF($A1702="","",IF(OR($E1702="INFRUCTUEUX",$E1702="ANNULE"),$A1702&amp;"|"&amp;(COUNTIFS($A$2:$A1702,$A1702,$E$2:$E1702,"INFRUCTUEUX")+COUNTIFS($A$2:$A1702,$A1702,$E$2:$E1702,"ANNULE")),""))</f>
        <v/>
      </c>
    </row>
    <row r="1703" spans="1:17" x14ac:dyDescent="0.25">
      <c r="A1703" t="str">
        <f>IF(ISBLANK('ENGAGEMENTS 2026'!C1704),"",IF('ENGAGEMENTS 2026'!C1704="DTSI","DCT",'ENGAGEMENTS 2026'!C1704))</f>
        <v/>
      </c>
      <c r="B1703" t="str">
        <f>IF(ISBLANK('ENGAGEMENTS 2026'!C1704),"",'ENGAGEMENTS 2026'!D1704)</f>
        <v/>
      </c>
      <c r="C1703" t="str">
        <f>IF(ISBLANK('ENGAGEMENTS 2026'!C1704),"",'ENGAGEMENTS 2026'!E1704)</f>
        <v/>
      </c>
      <c r="D1703" t="str">
        <f>IF(ISBLANK('ENGAGEMENTS 2026'!C1704),"",'ENGAGEMENTS 2026'!G1704)</f>
        <v/>
      </c>
      <c r="E1703" t="str">
        <f>IF(ISBLANK('ENGAGEMENTS 2026'!C1704),"",'ENGAGEMENTS 2026'!I1704)</f>
        <v/>
      </c>
      <c r="F1703" t="str">
        <f>IF(ISBLANK('ENGAGEMENTS 2026'!C1704),"",'ENGAGEMENTS 2026'!J1704)</f>
        <v/>
      </c>
      <c r="G1703" t="str">
        <f>IF(ISBLANK('ENGAGEMENTS 2026'!C1704),"",'ENGAGEMENTS 2026'!M1704)</f>
        <v/>
      </c>
      <c r="H1703" t="str">
        <f>IF(ISBLANK('ENGAGEMENTS 2026'!C1704),"",'ENGAGEMENTS 2026'!AF1704)</f>
        <v/>
      </c>
      <c r="I1703" t="str">
        <f>IF(ISBLANK('ENGAGEMENTS 2026'!C1704),"",'ENGAGEMENTS 2026'!H1704)</f>
        <v/>
      </c>
      <c r="J1703" s="72" t="str">
        <f>IF(ISBLANK('ENGAGEMENTS 2026'!C1704),"",IF(AND(OR($E1703="INFRUCTUEUX",$E1703="ANNULE"),$C1703="AOO-M"),'ENGAGEMENTS 2026'!P1704,IF($H1703="EN COURS DE PREENGAGEMENT",'ENGAGEMENTS 2026'!O1704,IF($H1703="PREENGAGE",IF($E1703="ATTRIBUE",'ENGAGEMENTS 2026'!AE1704,'ENGAGEMENTS 2026'!O1704),'ENGAGEMENTS 2026'!AE1704))))</f>
        <v/>
      </c>
      <c r="K1703" s="97" t="str">
        <f>IF(ISBLANK('ENGAGEMENTS 2026'!W1704),"",'ENGAGEMENTS 2026'!W1704)</f>
        <v/>
      </c>
      <c r="L1703" s="73" t="str">
        <f t="shared" ca="1" si="52"/>
        <v/>
      </c>
      <c r="M1703" t="str">
        <f t="shared" si="53"/>
        <v/>
      </c>
      <c r="N1703" t="str">
        <f>IF(ISBLANK('ENGAGEMENTS 2026'!C1704),"",'ENGAGEMENTS 2026'!L1704)</f>
        <v/>
      </c>
      <c r="O1703" t="str">
        <f>IF(ISBLANK('ENGAGEMENTS 2026'!C1704),"",'ENGAGEMENTS 2026'!M1704)</f>
        <v/>
      </c>
      <c r="P1703" t="str">
        <f>IF(ISBLANK('ENGAGEMENTS 2026'!C1704),"",'ENGAGEMENTS 2026'!K1704)</f>
        <v/>
      </c>
      <c r="Q1703" t="str">
        <f>IF($A1703="","",IF(OR($E1703="INFRUCTUEUX",$E1703="ANNULE"),$A1703&amp;"|"&amp;(COUNTIFS($A$2:$A1703,$A1703,$E$2:$E1703,"INFRUCTUEUX")+COUNTIFS($A$2:$A1703,$A1703,$E$2:$E1703,"ANNULE")),""))</f>
        <v/>
      </c>
    </row>
    <row r="1704" spans="1:17" x14ac:dyDescent="0.25">
      <c r="A1704" t="str">
        <f>IF(ISBLANK('ENGAGEMENTS 2026'!C1705),"",IF('ENGAGEMENTS 2026'!C1705="DTSI","DCT",'ENGAGEMENTS 2026'!C1705))</f>
        <v/>
      </c>
      <c r="B1704" t="str">
        <f>IF(ISBLANK('ENGAGEMENTS 2026'!C1705),"",'ENGAGEMENTS 2026'!D1705)</f>
        <v/>
      </c>
      <c r="C1704" t="str">
        <f>IF(ISBLANK('ENGAGEMENTS 2026'!C1705),"",'ENGAGEMENTS 2026'!E1705)</f>
        <v/>
      </c>
      <c r="D1704" t="str">
        <f>IF(ISBLANK('ENGAGEMENTS 2026'!C1705),"",'ENGAGEMENTS 2026'!G1705)</f>
        <v/>
      </c>
      <c r="E1704" t="str">
        <f>IF(ISBLANK('ENGAGEMENTS 2026'!C1705),"",'ENGAGEMENTS 2026'!I1705)</f>
        <v/>
      </c>
      <c r="F1704" t="str">
        <f>IF(ISBLANK('ENGAGEMENTS 2026'!C1705),"",'ENGAGEMENTS 2026'!J1705)</f>
        <v/>
      </c>
      <c r="G1704" t="str">
        <f>IF(ISBLANK('ENGAGEMENTS 2026'!C1705),"",'ENGAGEMENTS 2026'!M1705)</f>
        <v/>
      </c>
      <c r="H1704" t="str">
        <f>IF(ISBLANK('ENGAGEMENTS 2026'!C1705),"",'ENGAGEMENTS 2026'!AF1705)</f>
        <v/>
      </c>
      <c r="I1704" t="str">
        <f>IF(ISBLANK('ENGAGEMENTS 2026'!C1705),"",'ENGAGEMENTS 2026'!H1705)</f>
        <v/>
      </c>
      <c r="J1704" s="72" t="str">
        <f>IF(ISBLANK('ENGAGEMENTS 2026'!C1705),"",IF(AND(OR($E1704="INFRUCTUEUX",$E1704="ANNULE"),$C1704="AOO-M"),'ENGAGEMENTS 2026'!P1705,IF($H1704="EN COURS DE PREENGAGEMENT",'ENGAGEMENTS 2026'!O1705,IF($H1704="PREENGAGE",IF($E1704="ATTRIBUE",'ENGAGEMENTS 2026'!AE1705,'ENGAGEMENTS 2026'!O1705),'ENGAGEMENTS 2026'!AE1705))))</f>
        <v/>
      </c>
      <c r="K1704" s="97" t="str">
        <f>IF(ISBLANK('ENGAGEMENTS 2026'!W1705),"",'ENGAGEMENTS 2026'!W1705)</f>
        <v/>
      </c>
      <c r="L1704" s="73" t="str">
        <f t="shared" ca="1" si="52"/>
        <v/>
      </c>
      <c r="M1704" t="str">
        <f t="shared" si="53"/>
        <v/>
      </c>
      <c r="N1704" t="str">
        <f>IF(ISBLANK('ENGAGEMENTS 2026'!C1705),"",'ENGAGEMENTS 2026'!L1705)</f>
        <v/>
      </c>
      <c r="O1704" t="str">
        <f>IF(ISBLANK('ENGAGEMENTS 2026'!C1705),"",'ENGAGEMENTS 2026'!M1705)</f>
        <v/>
      </c>
      <c r="P1704" t="str">
        <f>IF(ISBLANK('ENGAGEMENTS 2026'!C1705),"",'ENGAGEMENTS 2026'!K1705)</f>
        <v/>
      </c>
      <c r="Q1704" t="str">
        <f>IF($A1704="","",IF(OR($E1704="INFRUCTUEUX",$E1704="ANNULE"),$A1704&amp;"|"&amp;(COUNTIFS($A$2:$A1704,$A1704,$E$2:$E1704,"INFRUCTUEUX")+COUNTIFS($A$2:$A1704,$A1704,$E$2:$E1704,"ANNULE")),""))</f>
        <v/>
      </c>
    </row>
    <row r="1705" spans="1:17" x14ac:dyDescent="0.25">
      <c r="A1705" t="str">
        <f>IF(ISBLANK('ENGAGEMENTS 2026'!C1706),"",IF('ENGAGEMENTS 2026'!C1706="DTSI","DCT",'ENGAGEMENTS 2026'!C1706))</f>
        <v/>
      </c>
      <c r="B1705" t="str">
        <f>IF(ISBLANK('ENGAGEMENTS 2026'!C1706),"",'ENGAGEMENTS 2026'!D1706)</f>
        <v/>
      </c>
      <c r="C1705" t="str">
        <f>IF(ISBLANK('ENGAGEMENTS 2026'!C1706),"",'ENGAGEMENTS 2026'!E1706)</f>
        <v/>
      </c>
      <c r="D1705" t="str">
        <f>IF(ISBLANK('ENGAGEMENTS 2026'!C1706),"",'ENGAGEMENTS 2026'!G1706)</f>
        <v/>
      </c>
      <c r="E1705" t="str">
        <f>IF(ISBLANK('ENGAGEMENTS 2026'!C1706),"",'ENGAGEMENTS 2026'!I1706)</f>
        <v/>
      </c>
      <c r="F1705" t="str">
        <f>IF(ISBLANK('ENGAGEMENTS 2026'!C1706),"",'ENGAGEMENTS 2026'!J1706)</f>
        <v/>
      </c>
      <c r="G1705" t="str">
        <f>IF(ISBLANK('ENGAGEMENTS 2026'!C1706),"",'ENGAGEMENTS 2026'!M1706)</f>
        <v/>
      </c>
      <c r="H1705" t="str">
        <f>IF(ISBLANK('ENGAGEMENTS 2026'!C1706),"",'ENGAGEMENTS 2026'!AF1706)</f>
        <v/>
      </c>
      <c r="I1705" t="str">
        <f>IF(ISBLANK('ENGAGEMENTS 2026'!C1706),"",'ENGAGEMENTS 2026'!H1706)</f>
        <v/>
      </c>
      <c r="J1705" s="72" t="str">
        <f>IF(ISBLANK('ENGAGEMENTS 2026'!C1706),"",IF(AND(OR($E1705="INFRUCTUEUX",$E1705="ANNULE"),$C1705="AOO-M"),'ENGAGEMENTS 2026'!P1706,IF($H1705="EN COURS DE PREENGAGEMENT",'ENGAGEMENTS 2026'!O1706,IF($H1705="PREENGAGE",IF($E1705="ATTRIBUE",'ENGAGEMENTS 2026'!AE1706,'ENGAGEMENTS 2026'!O1706),'ENGAGEMENTS 2026'!AE1706))))</f>
        <v/>
      </c>
      <c r="K1705" s="97" t="str">
        <f>IF(ISBLANK('ENGAGEMENTS 2026'!W1706),"",'ENGAGEMENTS 2026'!W1706)</f>
        <v/>
      </c>
      <c r="L1705" s="73" t="str">
        <f t="shared" ca="1" si="52"/>
        <v/>
      </c>
      <c r="M1705" t="str">
        <f t="shared" si="53"/>
        <v/>
      </c>
      <c r="N1705" t="str">
        <f>IF(ISBLANK('ENGAGEMENTS 2026'!C1706),"",'ENGAGEMENTS 2026'!L1706)</f>
        <v/>
      </c>
      <c r="O1705" t="str">
        <f>IF(ISBLANK('ENGAGEMENTS 2026'!C1706),"",'ENGAGEMENTS 2026'!M1706)</f>
        <v/>
      </c>
      <c r="P1705" t="str">
        <f>IF(ISBLANK('ENGAGEMENTS 2026'!C1706),"",'ENGAGEMENTS 2026'!K1706)</f>
        <v/>
      </c>
      <c r="Q1705" t="str">
        <f>IF($A1705="","",IF(OR($E1705="INFRUCTUEUX",$E1705="ANNULE"),$A1705&amp;"|"&amp;(COUNTIFS($A$2:$A1705,$A1705,$E$2:$E1705,"INFRUCTUEUX")+COUNTIFS($A$2:$A1705,$A1705,$E$2:$E1705,"ANNULE")),""))</f>
        <v/>
      </c>
    </row>
    <row r="1706" spans="1:17" x14ac:dyDescent="0.25">
      <c r="A1706" t="str">
        <f>IF(ISBLANK('ENGAGEMENTS 2026'!C1707),"",IF('ENGAGEMENTS 2026'!C1707="DTSI","DCT",'ENGAGEMENTS 2026'!C1707))</f>
        <v/>
      </c>
      <c r="B1706" t="str">
        <f>IF(ISBLANK('ENGAGEMENTS 2026'!C1707),"",'ENGAGEMENTS 2026'!D1707)</f>
        <v/>
      </c>
      <c r="C1706" t="str">
        <f>IF(ISBLANK('ENGAGEMENTS 2026'!C1707),"",'ENGAGEMENTS 2026'!E1707)</f>
        <v/>
      </c>
      <c r="D1706" t="str">
        <f>IF(ISBLANK('ENGAGEMENTS 2026'!C1707),"",'ENGAGEMENTS 2026'!G1707)</f>
        <v/>
      </c>
      <c r="E1706" t="str">
        <f>IF(ISBLANK('ENGAGEMENTS 2026'!C1707),"",'ENGAGEMENTS 2026'!I1707)</f>
        <v/>
      </c>
      <c r="F1706" t="str">
        <f>IF(ISBLANK('ENGAGEMENTS 2026'!C1707),"",'ENGAGEMENTS 2026'!J1707)</f>
        <v/>
      </c>
      <c r="G1706" t="str">
        <f>IF(ISBLANK('ENGAGEMENTS 2026'!C1707),"",'ENGAGEMENTS 2026'!M1707)</f>
        <v/>
      </c>
      <c r="H1706" t="str">
        <f>IF(ISBLANK('ENGAGEMENTS 2026'!C1707),"",'ENGAGEMENTS 2026'!AF1707)</f>
        <v/>
      </c>
      <c r="I1706" t="str">
        <f>IF(ISBLANK('ENGAGEMENTS 2026'!C1707),"",'ENGAGEMENTS 2026'!H1707)</f>
        <v/>
      </c>
      <c r="J1706" s="72" t="str">
        <f>IF(ISBLANK('ENGAGEMENTS 2026'!C1707),"",IF(AND(OR($E1706="INFRUCTUEUX",$E1706="ANNULE"),$C1706="AOO-M"),'ENGAGEMENTS 2026'!P1707,IF($H1706="EN COURS DE PREENGAGEMENT",'ENGAGEMENTS 2026'!O1707,IF($H1706="PREENGAGE",IF($E1706="ATTRIBUE",'ENGAGEMENTS 2026'!AE1707,'ENGAGEMENTS 2026'!O1707),'ENGAGEMENTS 2026'!AE1707))))</f>
        <v/>
      </c>
      <c r="K1706" s="97" t="str">
        <f>IF(ISBLANK('ENGAGEMENTS 2026'!W1707),"",'ENGAGEMENTS 2026'!W1707)</f>
        <v/>
      </c>
      <c r="L1706" s="73" t="str">
        <f t="shared" ca="1" si="52"/>
        <v/>
      </c>
      <c r="M1706" t="str">
        <f t="shared" si="53"/>
        <v/>
      </c>
      <c r="N1706" t="str">
        <f>IF(ISBLANK('ENGAGEMENTS 2026'!C1707),"",'ENGAGEMENTS 2026'!L1707)</f>
        <v/>
      </c>
      <c r="O1706" t="str">
        <f>IF(ISBLANK('ENGAGEMENTS 2026'!C1707),"",'ENGAGEMENTS 2026'!M1707)</f>
        <v/>
      </c>
      <c r="P1706" t="str">
        <f>IF(ISBLANK('ENGAGEMENTS 2026'!C1707),"",'ENGAGEMENTS 2026'!K1707)</f>
        <v/>
      </c>
      <c r="Q1706" t="str">
        <f>IF($A1706="","",IF(OR($E1706="INFRUCTUEUX",$E1706="ANNULE"),$A1706&amp;"|"&amp;(COUNTIFS($A$2:$A1706,$A1706,$E$2:$E1706,"INFRUCTUEUX")+COUNTIFS($A$2:$A1706,$A1706,$E$2:$E1706,"ANNULE")),""))</f>
        <v/>
      </c>
    </row>
    <row r="1707" spans="1:17" x14ac:dyDescent="0.25">
      <c r="A1707" t="str">
        <f>IF(ISBLANK('ENGAGEMENTS 2026'!C1708),"",IF('ENGAGEMENTS 2026'!C1708="DTSI","DCT",'ENGAGEMENTS 2026'!C1708))</f>
        <v/>
      </c>
      <c r="B1707" t="str">
        <f>IF(ISBLANK('ENGAGEMENTS 2026'!C1708),"",'ENGAGEMENTS 2026'!D1708)</f>
        <v/>
      </c>
      <c r="C1707" t="str">
        <f>IF(ISBLANK('ENGAGEMENTS 2026'!C1708),"",'ENGAGEMENTS 2026'!E1708)</f>
        <v/>
      </c>
      <c r="D1707" t="str">
        <f>IF(ISBLANK('ENGAGEMENTS 2026'!C1708),"",'ENGAGEMENTS 2026'!G1708)</f>
        <v/>
      </c>
      <c r="E1707" t="str">
        <f>IF(ISBLANK('ENGAGEMENTS 2026'!C1708),"",'ENGAGEMENTS 2026'!I1708)</f>
        <v/>
      </c>
      <c r="F1707" t="str">
        <f>IF(ISBLANK('ENGAGEMENTS 2026'!C1708),"",'ENGAGEMENTS 2026'!J1708)</f>
        <v/>
      </c>
      <c r="G1707" t="str">
        <f>IF(ISBLANK('ENGAGEMENTS 2026'!C1708),"",'ENGAGEMENTS 2026'!M1708)</f>
        <v/>
      </c>
      <c r="H1707" t="str">
        <f>IF(ISBLANK('ENGAGEMENTS 2026'!C1708),"",'ENGAGEMENTS 2026'!AF1708)</f>
        <v/>
      </c>
      <c r="I1707" t="str">
        <f>IF(ISBLANK('ENGAGEMENTS 2026'!C1708),"",'ENGAGEMENTS 2026'!H1708)</f>
        <v/>
      </c>
      <c r="J1707" s="72" t="str">
        <f>IF(ISBLANK('ENGAGEMENTS 2026'!C1708),"",IF(AND(OR($E1707="INFRUCTUEUX",$E1707="ANNULE"),$C1707="AOO-M"),'ENGAGEMENTS 2026'!P1708,IF($H1707="EN COURS DE PREENGAGEMENT",'ENGAGEMENTS 2026'!O1708,IF($H1707="PREENGAGE",IF($E1707="ATTRIBUE",'ENGAGEMENTS 2026'!AE1708,'ENGAGEMENTS 2026'!O1708),'ENGAGEMENTS 2026'!AE1708))))</f>
        <v/>
      </c>
      <c r="K1707" s="97" t="str">
        <f>IF(ISBLANK('ENGAGEMENTS 2026'!W1708),"",'ENGAGEMENTS 2026'!W1708)</f>
        <v/>
      </c>
      <c r="L1707" s="73" t="str">
        <f t="shared" ca="1" si="52"/>
        <v/>
      </c>
      <c r="M1707" t="str">
        <f t="shared" si="53"/>
        <v/>
      </c>
      <c r="N1707" t="str">
        <f>IF(ISBLANK('ENGAGEMENTS 2026'!C1708),"",'ENGAGEMENTS 2026'!L1708)</f>
        <v/>
      </c>
      <c r="O1707" t="str">
        <f>IF(ISBLANK('ENGAGEMENTS 2026'!C1708),"",'ENGAGEMENTS 2026'!M1708)</f>
        <v/>
      </c>
      <c r="P1707" t="str">
        <f>IF(ISBLANK('ENGAGEMENTS 2026'!C1708),"",'ENGAGEMENTS 2026'!K1708)</f>
        <v/>
      </c>
      <c r="Q1707" t="str">
        <f>IF($A1707="","",IF(OR($E1707="INFRUCTUEUX",$E1707="ANNULE"),$A1707&amp;"|"&amp;(COUNTIFS($A$2:$A1707,$A1707,$E$2:$E1707,"INFRUCTUEUX")+COUNTIFS($A$2:$A1707,$A1707,$E$2:$E1707,"ANNULE")),""))</f>
        <v/>
      </c>
    </row>
    <row r="1708" spans="1:17" x14ac:dyDescent="0.25">
      <c r="A1708" t="str">
        <f>IF(ISBLANK('ENGAGEMENTS 2026'!C1709),"",IF('ENGAGEMENTS 2026'!C1709="DTSI","DCT",'ENGAGEMENTS 2026'!C1709))</f>
        <v/>
      </c>
      <c r="B1708" t="str">
        <f>IF(ISBLANK('ENGAGEMENTS 2026'!C1709),"",'ENGAGEMENTS 2026'!D1709)</f>
        <v/>
      </c>
      <c r="C1708" t="str">
        <f>IF(ISBLANK('ENGAGEMENTS 2026'!C1709),"",'ENGAGEMENTS 2026'!E1709)</f>
        <v/>
      </c>
      <c r="D1708" t="str">
        <f>IF(ISBLANK('ENGAGEMENTS 2026'!C1709),"",'ENGAGEMENTS 2026'!G1709)</f>
        <v/>
      </c>
      <c r="E1708" t="str">
        <f>IF(ISBLANK('ENGAGEMENTS 2026'!C1709),"",'ENGAGEMENTS 2026'!I1709)</f>
        <v/>
      </c>
      <c r="F1708" t="str">
        <f>IF(ISBLANK('ENGAGEMENTS 2026'!C1709),"",'ENGAGEMENTS 2026'!J1709)</f>
        <v/>
      </c>
      <c r="G1708" t="str">
        <f>IF(ISBLANK('ENGAGEMENTS 2026'!C1709),"",'ENGAGEMENTS 2026'!M1709)</f>
        <v/>
      </c>
      <c r="H1708" t="str">
        <f>IF(ISBLANK('ENGAGEMENTS 2026'!C1709),"",'ENGAGEMENTS 2026'!AF1709)</f>
        <v/>
      </c>
      <c r="I1708" t="str">
        <f>IF(ISBLANK('ENGAGEMENTS 2026'!C1709),"",'ENGAGEMENTS 2026'!H1709)</f>
        <v/>
      </c>
      <c r="J1708" s="72" t="str">
        <f>IF(ISBLANK('ENGAGEMENTS 2026'!C1709),"",IF(AND(OR($E1708="INFRUCTUEUX",$E1708="ANNULE"),$C1708="AOO-M"),'ENGAGEMENTS 2026'!P1709,IF($H1708="EN COURS DE PREENGAGEMENT",'ENGAGEMENTS 2026'!O1709,IF($H1708="PREENGAGE",IF($E1708="ATTRIBUE",'ENGAGEMENTS 2026'!AE1709,'ENGAGEMENTS 2026'!O1709),'ENGAGEMENTS 2026'!AE1709))))</f>
        <v/>
      </c>
      <c r="K1708" s="97" t="str">
        <f>IF(ISBLANK('ENGAGEMENTS 2026'!W1709),"",'ENGAGEMENTS 2026'!W1709)</f>
        <v/>
      </c>
      <c r="L1708" s="73" t="str">
        <f t="shared" ca="1" si="52"/>
        <v/>
      </c>
      <c r="M1708" t="str">
        <f t="shared" si="53"/>
        <v/>
      </c>
      <c r="N1708" t="str">
        <f>IF(ISBLANK('ENGAGEMENTS 2026'!C1709),"",'ENGAGEMENTS 2026'!L1709)</f>
        <v/>
      </c>
      <c r="O1708" t="str">
        <f>IF(ISBLANK('ENGAGEMENTS 2026'!C1709),"",'ENGAGEMENTS 2026'!M1709)</f>
        <v/>
      </c>
      <c r="P1708" t="str">
        <f>IF(ISBLANK('ENGAGEMENTS 2026'!C1709),"",'ENGAGEMENTS 2026'!K1709)</f>
        <v/>
      </c>
      <c r="Q1708" t="str">
        <f>IF($A1708="","",IF(OR($E1708="INFRUCTUEUX",$E1708="ANNULE"),$A1708&amp;"|"&amp;(COUNTIFS($A$2:$A1708,$A1708,$E$2:$E1708,"INFRUCTUEUX")+COUNTIFS($A$2:$A1708,$A1708,$E$2:$E1708,"ANNULE")),""))</f>
        <v/>
      </c>
    </row>
    <row r="1709" spans="1:17" x14ac:dyDescent="0.25">
      <c r="A1709" t="str">
        <f>IF(ISBLANK('ENGAGEMENTS 2026'!C1710),"",IF('ENGAGEMENTS 2026'!C1710="DTSI","DCT",'ENGAGEMENTS 2026'!C1710))</f>
        <v/>
      </c>
      <c r="B1709" t="str">
        <f>IF(ISBLANK('ENGAGEMENTS 2026'!C1710),"",'ENGAGEMENTS 2026'!D1710)</f>
        <v/>
      </c>
      <c r="C1709" t="str">
        <f>IF(ISBLANK('ENGAGEMENTS 2026'!C1710),"",'ENGAGEMENTS 2026'!E1710)</f>
        <v/>
      </c>
      <c r="D1709" t="str">
        <f>IF(ISBLANK('ENGAGEMENTS 2026'!C1710),"",'ENGAGEMENTS 2026'!G1710)</f>
        <v/>
      </c>
      <c r="E1709" t="str">
        <f>IF(ISBLANK('ENGAGEMENTS 2026'!C1710),"",'ENGAGEMENTS 2026'!I1710)</f>
        <v/>
      </c>
      <c r="F1709" t="str">
        <f>IF(ISBLANK('ENGAGEMENTS 2026'!C1710),"",'ENGAGEMENTS 2026'!J1710)</f>
        <v/>
      </c>
      <c r="G1709" t="str">
        <f>IF(ISBLANK('ENGAGEMENTS 2026'!C1710),"",'ENGAGEMENTS 2026'!M1710)</f>
        <v/>
      </c>
      <c r="H1709" t="str">
        <f>IF(ISBLANK('ENGAGEMENTS 2026'!C1710),"",'ENGAGEMENTS 2026'!AF1710)</f>
        <v/>
      </c>
      <c r="I1709" t="str">
        <f>IF(ISBLANK('ENGAGEMENTS 2026'!C1710),"",'ENGAGEMENTS 2026'!H1710)</f>
        <v/>
      </c>
      <c r="J1709" s="72" t="str">
        <f>IF(ISBLANK('ENGAGEMENTS 2026'!C1710),"",IF(AND(OR($E1709="INFRUCTUEUX",$E1709="ANNULE"),$C1709="AOO-M"),'ENGAGEMENTS 2026'!P1710,IF($H1709="EN COURS DE PREENGAGEMENT",'ENGAGEMENTS 2026'!O1710,IF($H1709="PREENGAGE",IF($E1709="ATTRIBUE",'ENGAGEMENTS 2026'!AE1710,'ENGAGEMENTS 2026'!O1710),'ENGAGEMENTS 2026'!AE1710))))</f>
        <v/>
      </c>
      <c r="K1709" s="97" t="str">
        <f>IF(ISBLANK('ENGAGEMENTS 2026'!W1710),"",'ENGAGEMENTS 2026'!W1710)</f>
        <v/>
      </c>
      <c r="L1709" s="73" t="str">
        <f t="shared" ca="1" si="52"/>
        <v/>
      </c>
      <c r="M1709" t="str">
        <f t="shared" si="53"/>
        <v/>
      </c>
      <c r="N1709" t="str">
        <f>IF(ISBLANK('ENGAGEMENTS 2026'!C1710),"",'ENGAGEMENTS 2026'!L1710)</f>
        <v/>
      </c>
      <c r="O1709" t="str">
        <f>IF(ISBLANK('ENGAGEMENTS 2026'!C1710),"",'ENGAGEMENTS 2026'!M1710)</f>
        <v/>
      </c>
      <c r="P1709" t="str">
        <f>IF(ISBLANK('ENGAGEMENTS 2026'!C1710),"",'ENGAGEMENTS 2026'!K1710)</f>
        <v/>
      </c>
      <c r="Q1709" t="str">
        <f>IF($A1709="","",IF(OR($E1709="INFRUCTUEUX",$E1709="ANNULE"),$A1709&amp;"|"&amp;(COUNTIFS($A$2:$A1709,$A1709,$E$2:$E1709,"INFRUCTUEUX")+COUNTIFS($A$2:$A1709,$A1709,$E$2:$E1709,"ANNULE")),""))</f>
        <v/>
      </c>
    </row>
    <row r="1710" spans="1:17" x14ac:dyDescent="0.25">
      <c r="A1710" t="str">
        <f>IF(ISBLANK('ENGAGEMENTS 2026'!C1711),"",IF('ENGAGEMENTS 2026'!C1711="DTSI","DCT",'ENGAGEMENTS 2026'!C1711))</f>
        <v/>
      </c>
      <c r="B1710" t="str">
        <f>IF(ISBLANK('ENGAGEMENTS 2026'!C1711),"",'ENGAGEMENTS 2026'!D1711)</f>
        <v/>
      </c>
      <c r="C1710" t="str">
        <f>IF(ISBLANK('ENGAGEMENTS 2026'!C1711),"",'ENGAGEMENTS 2026'!E1711)</f>
        <v/>
      </c>
      <c r="D1710" t="str">
        <f>IF(ISBLANK('ENGAGEMENTS 2026'!C1711),"",'ENGAGEMENTS 2026'!G1711)</f>
        <v/>
      </c>
      <c r="E1710" t="str">
        <f>IF(ISBLANK('ENGAGEMENTS 2026'!C1711),"",'ENGAGEMENTS 2026'!I1711)</f>
        <v/>
      </c>
      <c r="F1710" t="str">
        <f>IF(ISBLANK('ENGAGEMENTS 2026'!C1711),"",'ENGAGEMENTS 2026'!J1711)</f>
        <v/>
      </c>
      <c r="G1710" t="str">
        <f>IF(ISBLANK('ENGAGEMENTS 2026'!C1711),"",'ENGAGEMENTS 2026'!M1711)</f>
        <v/>
      </c>
      <c r="H1710" t="str">
        <f>IF(ISBLANK('ENGAGEMENTS 2026'!C1711),"",'ENGAGEMENTS 2026'!AF1711)</f>
        <v/>
      </c>
      <c r="I1710" t="str">
        <f>IF(ISBLANK('ENGAGEMENTS 2026'!C1711),"",'ENGAGEMENTS 2026'!H1711)</f>
        <v/>
      </c>
      <c r="J1710" s="72" t="str">
        <f>IF(ISBLANK('ENGAGEMENTS 2026'!C1711),"",IF(AND(OR($E1710="INFRUCTUEUX",$E1710="ANNULE"),$C1710="AOO-M"),'ENGAGEMENTS 2026'!P1711,IF($H1710="EN COURS DE PREENGAGEMENT",'ENGAGEMENTS 2026'!O1711,IF($H1710="PREENGAGE",IF($E1710="ATTRIBUE",'ENGAGEMENTS 2026'!AE1711,'ENGAGEMENTS 2026'!O1711),'ENGAGEMENTS 2026'!AE1711))))</f>
        <v/>
      </c>
      <c r="K1710" s="97" t="str">
        <f>IF(ISBLANK('ENGAGEMENTS 2026'!W1711),"",'ENGAGEMENTS 2026'!W1711)</f>
        <v/>
      </c>
      <c r="L1710" s="73" t="str">
        <f t="shared" ca="1" si="52"/>
        <v/>
      </c>
      <c r="M1710" t="str">
        <f t="shared" si="53"/>
        <v/>
      </c>
      <c r="N1710" t="str">
        <f>IF(ISBLANK('ENGAGEMENTS 2026'!C1711),"",'ENGAGEMENTS 2026'!L1711)</f>
        <v/>
      </c>
      <c r="O1710" t="str">
        <f>IF(ISBLANK('ENGAGEMENTS 2026'!C1711),"",'ENGAGEMENTS 2026'!M1711)</f>
        <v/>
      </c>
      <c r="P1710" t="str">
        <f>IF(ISBLANK('ENGAGEMENTS 2026'!C1711),"",'ENGAGEMENTS 2026'!K1711)</f>
        <v/>
      </c>
      <c r="Q1710" t="str">
        <f>IF($A1710="","",IF(OR($E1710="INFRUCTUEUX",$E1710="ANNULE"),$A1710&amp;"|"&amp;(COUNTIFS($A$2:$A1710,$A1710,$E$2:$E1710,"INFRUCTUEUX")+COUNTIFS($A$2:$A1710,$A1710,$E$2:$E1710,"ANNULE")),""))</f>
        <v/>
      </c>
    </row>
    <row r="1711" spans="1:17" x14ac:dyDescent="0.25">
      <c r="A1711" t="str">
        <f>IF(ISBLANK('ENGAGEMENTS 2026'!C1712),"",IF('ENGAGEMENTS 2026'!C1712="DTSI","DCT",'ENGAGEMENTS 2026'!C1712))</f>
        <v/>
      </c>
      <c r="B1711" t="str">
        <f>IF(ISBLANK('ENGAGEMENTS 2026'!C1712),"",'ENGAGEMENTS 2026'!D1712)</f>
        <v/>
      </c>
      <c r="C1711" t="str">
        <f>IF(ISBLANK('ENGAGEMENTS 2026'!C1712),"",'ENGAGEMENTS 2026'!E1712)</f>
        <v/>
      </c>
      <c r="D1711" t="str">
        <f>IF(ISBLANK('ENGAGEMENTS 2026'!C1712),"",'ENGAGEMENTS 2026'!G1712)</f>
        <v/>
      </c>
      <c r="E1711" t="str">
        <f>IF(ISBLANK('ENGAGEMENTS 2026'!C1712),"",'ENGAGEMENTS 2026'!I1712)</f>
        <v/>
      </c>
      <c r="F1711" t="str">
        <f>IF(ISBLANK('ENGAGEMENTS 2026'!C1712),"",'ENGAGEMENTS 2026'!J1712)</f>
        <v/>
      </c>
      <c r="G1711" t="str">
        <f>IF(ISBLANK('ENGAGEMENTS 2026'!C1712),"",'ENGAGEMENTS 2026'!M1712)</f>
        <v/>
      </c>
      <c r="H1711" t="str">
        <f>IF(ISBLANK('ENGAGEMENTS 2026'!C1712),"",'ENGAGEMENTS 2026'!AF1712)</f>
        <v/>
      </c>
      <c r="I1711" t="str">
        <f>IF(ISBLANK('ENGAGEMENTS 2026'!C1712),"",'ENGAGEMENTS 2026'!H1712)</f>
        <v/>
      </c>
      <c r="J1711" s="72" t="str">
        <f>IF(ISBLANK('ENGAGEMENTS 2026'!C1712),"",IF(AND(OR($E1711="INFRUCTUEUX",$E1711="ANNULE"),$C1711="AOO-M"),'ENGAGEMENTS 2026'!P1712,IF($H1711="EN COURS DE PREENGAGEMENT",'ENGAGEMENTS 2026'!O1712,IF($H1711="PREENGAGE",IF($E1711="ATTRIBUE",'ENGAGEMENTS 2026'!AE1712,'ENGAGEMENTS 2026'!O1712),'ENGAGEMENTS 2026'!AE1712))))</f>
        <v/>
      </c>
      <c r="K1711" s="97" t="str">
        <f>IF(ISBLANK('ENGAGEMENTS 2026'!W1712),"",'ENGAGEMENTS 2026'!W1712)</f>
        <v/>
      </c>
      <c r="L1711" s="73" t="str">
        <f t="shared" ca="1" si="52"/>
        <v/>
      </c>
      <c r="M1711" t="str">
        <f t="shared" si="53"/>
        <v/>
      </c>
      <c r="N1711" t="str">
        <f>IF(ISBLANK('ENGAGEMENTS 2026'!C1712),"",'ENGAGEMENTS 2026'!L1712)</f>
        <v/>
      </c>
      <c r="O1711" t="str">
        <f>IF(ISBLANK('ENGAGEMENTS 2026'!C1712),"",'ENGAGEMENTS 2026'!M1712)</f>
        <v/>
      </c>
      <c r="P1711" t="str">
        <f>IF(ISBLANK('ENGAGEMENTS 2026'!C1712),"",'ENGAGEMENTS 2026'!K1712)</f>
        <v/>
      </c>
      <c r="Q1711" t="str">
        <f>IF($A1711="","",IF(OR($E1711="INFRUCTUEUX",$E1711="ANNULE"),$A1711&amp;"|"&amp;(COUNTIFS($A$2:$A1711,$A1711,$E$2:$E1711,"INFRUCTUEUX")+COUNTIFS($A$2:$A1711,$A1711,$E$2:$E1711,"ANNULE")),""))</f>
        <v/>
      </c>
    </row>
    <row r="1712" spans="1:17" x14ac:dyDescent="0.25">
      <c r="A1712" t="str">
        <f>IF(ISBLANK('ENGAGEMENTS 2026'!C1713),"",IF('ENGAGEMENTS 2026'!C1713="DTSI","DCT",'ENGAGEMENTS 2026'!C1713))</f>
        <v/>
      </c>
      <c r="B1712" t="str">
        <f>IF(ISBLANK('ENGAGEMENTS 2026'!C1713),"",'ENGAGEMENTS 2026'!D1713)</f>
        <v/>
      </c>
      <c r="C1712" t="str">
        <f>IF(ISBLANK('ENGAGEMENTS 2026'!C1713),"",'ENGAGEMENTS 2026'!E1713)</f>
        <v/>
      </c>
      <c r="D1712" t="str">
        <f>IF(ISBLANK('ENGAGEMENTS 2026'!C1713),"",'ENGAGEMENTS 2026'!G1713)</f>
        <v/>
      </c>
      <c r="E1712" t="str">
        <f>IF(ISBLANK('ENGAGEMENTS 2026'!C1713),"",'ENGAGEMENTS 2026'!I1713)</f>
        <v/>
      </c>
      <c r="F1712" t="str">
        <f>IF(ISBLANK('ENGAGEMENTS 2026'!C1713),"",'ENGAGEMENTS 2026'!J1713)</f>
        <v/>
      </c>
      <c r="G1712" t="str">
        <f>IF(ISBLANK('ENGAGEMENTS 2026'!C1713),"",'ENGAGEMENTS 2026'!M1713)</f>
        <v/>
      </c>
      <c r="H1712" t="str">
        <f>IF(ISBLANK('ENGAGEMENTS 2026'!C1713),"",'ENGAGEMENTS 2026'!AF1713)</f>
        <v/>
      </c>
      <c r="I1712" t="str">
        <f>IF(ISBLANK('ENGAGEMENTS 2026'!C1713),"",'ENGAGEMENTS 2026'!H1713)</f>
        <v/>
      </c>
      <c r="J1712" s="72" t="str">
        <f>IF(ISBLANK('ENGAGEMENTS 2026'!C1713),"",IF(AND(OR($E1712="INFRUCTUEUX",$E1712="ANNULE"),$C1712="AOO-M"),'ENGAGEMENTS 2026'!P1713,IF($H1712="EN COURS DE PREENGAGEMENT",'ENGAGEMENTS 2026'!O1713,IF($H1712="PREENGAGE",IF($E1712="ATTRIBUE",'ENGAGEMENTS 2026'!AE1713,'ENGAGEMENTS 2026'!O1713),'ENGAGEMENTS 2026'!AE1713))))</f>
        <v/>
      </c>
      <c r="K1712" s="97" t="str">
        <f>IF(ISBLANK('ENGAGEMENTS 2026'!W1713),"",'ENGAGEMENTS 2026'!W1713)</f>
        <v/>
      </c>
      <c r="L1712" s="73" t="str">
        <f t="shared" ca="1" si="52"/>
        <v/>
      </c>
      <c r="M1712" t="str">
        <f t="shared" si="53"/>
        <v/>
      </c>
      <c r="N1712" t="str">
        <f>IF(ISBLANK('ENGAGEMENTS 2026'!C1713),"",'ENGAGEMENTS 2026'!L1713)</f>
        <v/>
      </c>
      <c r="O1712" t="str">
        <f>IF(ISBLANK('ENGAGEMENTS 2026'!C1713),"",'ENGAGEMENTS 2026'!M1713)</f>
        <v/>
      </c>
      <c r="P1712" t="str">
        <f>IF(ISBLANK('ENGAGEMENTS 2026'!C1713),"",'ENGAGEMENTS 2026'!K1713)</f>
        <v/>
      </c>
      <c r="Q1712" t="str">
        <f>IF($A1712="","",IF(OR($E1712="INFRUCTUEUX",$E1712="ANNULE"),$A1712&amp;"|"&amp;(COUNTIFS($A$2:$A1712,$A1712,$E$2:$E1712,"INFRUCTUEUX")+COUNTIFS($A$2:$A1712,$A1712,$E$2:$E1712,"ANNULE")),""))</f>
        <v/>
      </c>
    </row>
    <row r="1713" spans="1:17" x14ac:dyDescent="0.25">
      <c r="A1713" t="str">
        <f>IF(ISBLANK('ENGAGEMENTS 2026'!C1714),"",IF('ENGAGEMENTS 2026'!C1714="DTSI","DCT",'ENGAGEMENTS 2026'!C1714))</f>
        <v/>
      </c>
      <c r="B1713" t="str">
        <f>IF(ISBLANK('ENGAGEMENTS 2026'!C1714),"",'ENGAGEMENTS 2026'!D1714)</f>
        <v/>
      </c>
      <c r="C1713" t="str">
        <f>IF(ISBLANK('ENGAGEMENTS 2026'!C1714),"",'ENGAGEMENTS 2026'!E1714)</f>
        <v/>
      </c>
      <c r="D1713" t="str">
        <f>IF(ISBLANK('ENGAGEMENTS 2026'!C1714),"",'ENGAGEMENTS 2026'!G1714)</f>
        <v/>
      </c>
      <c r="E1713" t="str">
        <f>IF(ISBLANK('ENGAGEMENTS 2026'!C1714),"",'ENGAGEMENTS 2026'!I1714)</f>
        <v/>
      </c>
      <c r="F1713" t="str">
        <f>IF(ISBLANK('ENGAGEMENTS 2026'!C1714),"",'ENGAGEMENTS 2026'!J1714)</f>
        <v/>
      </c>
      <c r="G1713" t="str">
        <f>IF(ISBLANK('ENGAGEMENTS 2026'!C1714),"",'ENGAGEMENTS 2026'!M1714)</f>
        <v/>
      </c>
      <c r="H1713" t="str">
        <f>IF(ISBLANK('ENGAGEMENTS 2026'!C1714),"",'ENGAGEMENTS 2026'!AF1714)</f>
        <v/>
      </c>
      <c r="I1713" t="str">
        <f>IF(ISBLANK('ENGAGEMENTS 2026'!C1714),"",'ENGAGEMENTS 2026'!H1714)</f>
        <v/>
      </c>
      <c r="J1713" s="72" t="str">
        <f>IF(ISBLANK('ENGAGEMENTS 2026'!C1714),"",IF(AND(OR($E1713="INFRUCTUEUX",$E1713="ANNULE"),$C1713="AOO-M"),'ENGAGEMENTS 2026'!P1714,IF($H1713="EN COURS DE PREENGAGEMENT",'ENGAGEMENTS 2026'!O1714,IF($H1713="PREENGAGE",IF($E1713="ATTRIBUE",'ENGAGEMENTS 2026'!AE1714,'ENGAGEMENTS 2026'!O1714),'ENGAGEMENTS 2026'!AE1714))))</f>
        <v/>
      </c>
      <c r="K1713" s="97" t="str">
        <f>IF(ISBLANK('ENGAGEMENTS 2026'!W1714),"",'ENGAGEMENTS 2026'!W1714)</f>
        <v/>
      </c>
      <c r="L1713" s="73" t="str">
        <f t="shared" ca="1" si="52"/>
        <v/>
      </c>
      <c r="M1713" t="str">
        <f t="shared" si="53"/>
        <v/>
      </c>
      <c r="N1713" t="str">
        <f>IF(ISBLANK('ENGAGEMENTS 2026'!C1714),"",'ENGAGEMENTS 2026'!L1714)</f>
        <v/>
      </c>
      <c r="O1713" t="str">
        <f>IF(ISBLANK('ENGAGEMENTS 2026'!C1714),"",'ENGAGEMENTS 2026'!M1714)</f>
        <v/>
      </c>
      <c r="P1713" t="str">
        <f>IF(ISBLANK('ENGAGEMENTS 2026'!C1714),"",'ENGAGEMENTS 2026'!K1714)</f>
        <v/>
      </c>
      <c r="Q1713" t="str">
        <f>IF($A1713="","",IF(OR($E1713="INFRUCTUEUX",$E1713="ANNULE"),$A1713&amp;"|"&amp;(COUNTIFS($A$2:$A1713,$A1713,$E$2:$E1713,"INFRUCTUEUX")+COUNTIFS($A$2:$A1713,$A1713,$E$2:$E1713,"ANNULE")),""))</f>
        <v/>
      </c>
    </row>
    <row r="1714" spans="1:17" x14ac:dyDescent="0.25">
      <c r="A1714" t="str">
        <f>IF(ISBLANK('ENGAGEMENTS 2026'!C1715),"",IF('ENGAGEMENTS 2026'!C1715="DTSI","DCT",'ENGAGEMENTS 2026'!C1715))</f>
        <v/>
      </c>
      <c r="B1714" t="str">
        <f>IF(ISBLANK('ENGAGEMENTS 2026'!C1715),"",'ENGAGEMENTS 2026'!D1715)</f>
        <v/>
      </c>
      <c r="C1714" t="str">
        <f>IF(ISBLANK('ENGAGEMENTS 2026'!C1715),"",'ENGAGEMENTS 2026'!E1715)</f>
        <v/>
      </c>
      <c r="D1714" t="str">
        <f>IF(ISBLANK('ENGAGEMENTS 2026'!C1715),"",'ENGAGEMENTS 2026'!G1715)</f>
        <v/>
      </c>
      <c r="E1714" t="str">
        <f>IF(ISBLANK('ENGAGEMENTS 2026'!C1715),"",'ENGAGEMENTS 2026'!I1715)</f>
        <v/>
      </c>
      <c r="F1714" t="str">
        <f>IF(ISBLANK('ENGAGEMENTS 2026'!C1715),"",'ENGAGEMENTS 2026'!J1715)</f>
        <v/>
      </c>
      <c r="G1714" t="str">
        <f>IF(ISBLANK('ENGAGEMENTS 2026'!C1715),"",'ENGAGEMENTS 2026'!M1715)</f>
        <v/>
      </c>
      <c r="H1714" t="str">
        <f>IF(ISBLANK('ENGAGEMENTS 2026'!C1715),"",'ENGAGEMENTS 2026'!AF1715)</f>
        <v/>
      </c>
      <c r="I1714" t="str">
        <f>IF(ISBLANK('ENGAGEMENTS 2026'!C1715),"",'ENGAGEMENTS 2026'!H1715)</f>
        <v/>
      </c>
      <c r="J1714" s="72" t="str">
        <f>IF(ISBLANK('ENGAGEMENTS 2026'!C1715),"",IF(AND(OR($E1714="INFRUCTUEUX",$E1714="ANNULE"),$C1714="AOO-M"),'ENGAGEMENTS 2026'!P1715,IF($H1714="EN COURS DE PREENGAGEMENT",'ENGAGEMENTS 2026'!O1715,IF($H1714="PREENGAGE",IF($E1714="ATTRIBUE",'ENGAGEMENTS 2026'!AE1715,'ENGAGEMENTS 2026'!O1715),'ENGAGEMENTS 2026'!AE1715))))</f>
        <v/>
      </c>
      <c r="K1714" s="97" t="str">
        <f>IF(ISBLANK('ENGAGEMENTS 2026'!W1715),"",'ENGAGEMENTS 2026'!W1715)</f>
        <v/>
      </c>
      <c r="L1714" s="73" t="str">
        <f t="shared" ca="1" si="52"/>
        <v/>
      </c>
      <c r="M1714" t="str">
        <f t="shared" si="53"/>
        <v/>
      </c>
      <c r="N1714" t="str">
        <f>IF(ISBLANK('ENGAGEMENTS 2026'!C1715),"",'ENGAGEMENTS 2026'!L1715)</f>
        <v/>
      </c>
      <c r="O1714" t="str">
        <f>IF(ISBLANK('ENGAGEMENTS 2026'!C1715),"",'ENGAGEMENTS 2026'!M1715)</f>
        <v/>
      </c>
      <c r="P1714" t="str">
        <f>IF(ISBLANK('ENGAGEMENTS 2026'!C1715),"",'ENGAGEMENTS 2026'!K1715)</f>
        <v/>
      </c>
      <c r="Q1714" t="str">
        <f>IF($A1714="","",IF(OR($E1714="INFRUCTUEUX",$E1714="ANNULE"),$A1714&amp;"|"&amp;(COUNTIFS($A$2:$A1714,$A1714,$E$2:$E1714,"INFRUCTUEUX")+COUNTIFS($A$2:$A1714,$A1714,$E$2:$E1714,"ANNULE")),""))</f>
        <v/>
      </c>
    </row>
    <row r="1715" spans="1:17" x14ac:dyDescent="0.25">
      <c r="A1715" t="str">
        <f>IF(ISBLANK('ENGAGEMENTS 2026'!C1716),"",IF('ENGAGEMENTS 2026'!C1716="DTSI","DCT",'ENGAGEMENTS 2026'!C1716))</f>
        <v/>
      </c>
      <c r="B1715" t="str">
        <f>IF(ISBLANK('ENGAGEMENTS 2026'!C1716),"",'ENGAGEMENTS 2026'!D1716)</f>
        <v/>
      </c>
      <c r="C1715" t="str">
        <f>IF(ISBLANK('ENGAGEMENTS 2026'!C1716),"",'ENGAGEMENTS 2026'!E1716)</f>
        <v/>
      </c>
      <c r="D1715" t="str">
        <f>IF(ISBLANK('ENGAGEMENTS 2026'!C1716),"",'ENGAGEMENTS 2026'!G1716)</f>
        <v/>
      </c>
      <c r="E1715" t="str">
        <f>IF(ISBLANK('ENGAGEMENTS 2026'!C1716),"",'ENGAGEMENTS 2026'!I1716)</f>
        <v/>
      </c>
      <c r="F1715" t="str">
        <f>IF(ISBLANK('ENGAGEMENTS 2026'!C1716),"",'ENGAGEMENTS 2026'!J1716)</f>
        <v/>
      </c>
      <c r="G1715" t="str">
        <f>IF(ISBLANK('ENGAGEMENTS 2026'!C1716),"",'ENGAGEMENTS 2026'!M1716)</f>
        <v/>
      </c>
      <c r="H1715" t="str">
        <f>IF(ISBLANK('ENGAGEMENTS 2026'!C1716),"",'ENGAGEMENTS 2026'!AF1716)</f>
        <v/>
      </c>
      <c r="I1715" t="str">
        <f>IF(ISBLANK('ENGAGEMENTS 2026'!C1716),"",'ENGAGEMENTS 2026'!H1716)</f>
        <v/>
      </c>
      <c r="J1715" s="72" t="str">
        <f>IF(ISBLANK('ENGAGEMENTS 2026'!C1716),"",IF(AND(OR($E1715="INFRUCTUEUX",$E1715="ANNULE"),$C1715="AOO-M"),'ENGAGEMENTS 2026'!P1716,IF($H1715="EN COURS DE PREENGAGEMENT",'ENGAGEMENTS 2026'!O1716,IF($H1715="PREENGAGE",IF($E1715="ATTRIBUE",'ENGAGEMENTS 2026'!AE1716,'ENGAGEMENTS 2026'!O1716),'ENGAGEMENTS 2026'!AE1716))))</f>
        <v/>
      </c>
      <c r="K1715" s="97" t="str">
        <f>IF(ISBLANK('ENGAGEMENTS 2026'!W1716),"",'ENGAGEMENTS 2026'!W1716)</f>
        <v/>
      </c>
      <c r="L1715" s="73" t="str">
        <f t="shared" ca="1" si="52"/>
        <v/>
      </c>
      <c r="M1715" t="str">
        <f t="shared" si="53"/>
        <v/>
      </c>
      <c r="N1715" t="str">
        <f>IF(ISBLANK('ENGAGEMENTS 2026'!C1716),"",'ENGAGEMENTS 2026'!L1716)</f>
        <v/>
      </c>
      <c r="O1715" t="str">
        <f>IF(ISBLANK('ENGAGEMENTS 2026'!C1716),"",'ENGAGEMENTS 2026'!M1716)</f>
        <v/>
      </c>
      <c r="P1715" t="str">
        <f>IF(ISBLANK('ENGAGEMENTS 2026'!C1716),"",'ENGAGEMENTS 2026'!K1716)</f>
        <v/>
      </c>
      <c r="Q1715" t="str">
        <f>IF($A1715="","",IF(OR($E1715="INFRUCTUEUX",$E1715="ANNULE"),$A1715&amp;"|"&amp;(COUNTIFS($A$2:$A1715,$A1715,$E$2:$E1715,"INFRUCTUEUX")+COUNTIFS($A$2:$A1715,$A1715,$E$2:$E1715,"ANNULE")),""))</f>
        <v/>
      </c>
    </row>
    <row r="1716" spans="1:17" x14ac:dyDescent="0.25">
      <c r="A1716" t="str">
        <f>IF(ISBLANK('ENGAGEMENTS 2026'!C1717),"",IF('ENGAGEMENTS 2026'!C1717="DTSI","DCT",'ENGAGEMENTS 2026'!C1717))</f>
        <v/>
      </c>
      <c r="B1716" t="str">
        <f>IF(ISBLANK('ENGAGEMENTS 2026'!C1717),"",'ENGAGEMENTS 2026'!D1717)</f>
        <v/>
      </c>
      <c r="C1716" t="str">
        <f>IF(ISBLANK('ENGAGEMENTS 2026'!C1717),"",'ENGAGEMENTS 2026'!E1717)</f>
        <v/>
      </c>
      <c r="D1716" t="str">
        <f>IF(ISBLANK('ENGAGEMENTS 2026'!C1717),"",'ENGAGEMENTS 2026'!G1717)</f>
        <v/>
      </c>
      <c r="E1716" t="str">
        <f>IF(ISBLANK('ENGAGEMENTS 2026'!C1717),"",'ENGAGEMENTS 2026'!I1717)</f>
        <v/>
      </c>
      <c r="F1716" t="str">
        <f>IF(ISBLANK('ENGAGEMENTS 2026'!C1717),"",'ENGAGEMENTS 2026'!J1717)</f>
        <v/>
      </c>
      <c r="G1716" t="str">
        <f>IF(ISBLANK('ENGAGEMENTS 2026'!C1717),"",'ENGAGEMENTS 2026'!M1717)</f>
        <v/>
      </c>
      <c r="H1716" t="str">
        <f>IF(ISBLANK('ENGAGEMENTS 2026'!C1717),"",'ENGAGEMENTS 2026'!AF1717)</f>
        <v/>
      </c>
      <c r="I1716" t="str">
        <f>IF(ISBLANK('ENGAGEMENTS 2026'!C1717),"",'ENGAGEMENTS 2026'!H1717)</f>
        <v/>
      </c>
      <c r="J1716" s="72" t="str">
        <f>IF(ISBLANK('ENGAGEMENTS 2026'!C1717),"",IF(AND(OR($E1716="INFRUCTUEUX",$E1716="ANNULE"),$C1716="AOO-M"),'ENGAGEMENTS 2026'!P1717,IF($H1716="EN COURS DE PREENGAGEMENT",'ENGAGEMENTS 2026'!O1717,IF($H1716="PREENGAGE",IF($E1716="ATTRIBUE",'ENGAGEMENTS 2026'!AE1717,'ENGAGEMENTS 2026'!O1717),'ENGAGEMENTS 2026'!AE1717))))</f>
        <v/>
      </c>
      <c r="K1716" s="97" t="str">
        <f>IF(ISBLANK('ENGAGEMENTS 2026'!W1717),"",'ENGAGEMENTS 2026'!W1717)</f>
        <v/>
      </c>
      <c r="L1716" s="73" t="str">
        <f t="shared" ca="1" si="52"/>
        <v/>
      </c>
      <c r="M1716" t="str">
        <f t="shared" si="53"/>
        <v/>
      </c>
      <c r="N1716" t="str">
        <f>IF(ISBLANK('ENGAGEMENTS 2026'!C1717),"",'ENGAGEMENTS 2026'!L1717)</f>
        <v/>
      </c>
      <c r="O1716" t="str">
        <f>IF(ISBLANK('ENGAGEMENTS 2026'!C1717),"",'ENGAGEMENTS 2026'!M1717)</f>
        <v/>
      </c>
      <c r="P1716" t="str">
        <f>IF(ISBLANK('ENGAGEMENTS 2026'!C1717),"",'ENGAGEMENTS 2026'!K1717)</f>
        <v/>
      </c>
      <c r="Q1716" t="str">
        <f>IF($A1716="","",IF(OR($E1716="INFRUCTUEUX",$E1716="ANNULE"),$A1716&amp;"|"&amp;(COUNTIFS($A$2:$A1716,$A1716,$E$2:$E1716,"INFRUCTUEUX")+COUNTIFS($A$2:$A1716,$A1716,$E$2:$E1716,"ANNULE")),""))</f>
        <v/>
      </c>
    </row>
    <row r="1717" spans="1:17" x14ac:dyDescent="0.25">
      <c r="A1717" t="str">
        <f>IF(ISBLANK('ENGAGEMENTS 2026'!C1718),"",IF('ENGAGEMENTS 2026'!C1718="DTSI","DCT",'ENGAGEMENTS 2026'!C1718))</f>
        <v/>
      </c>
      <c r="B1717" t="str">
        <f>IF(ISBLANK('ENGAGEMENTS 2026'!C1718),"",'ENGAGEMENTS 2026'!D1718)</f>
        <v/>
      </c>
      <c r="C1717" t="str">
        <f>IF(ISBLANK('ENGAGEMENTS 2026'!C1718),"",'ENGAGEMENTS 2026'!E1718)</f>
        <v/>
      </c>
      <c r="D1717" t="str">
        <f>IF(ISBLANK('ENGAGEMENTS 2026'!C1718),"",'ENGAGEMENTS 2026'!G1718)</f>
        <v/>
      </c>
      <c r="E1717" t="str">
        <f>IF(ISBLANK('ENGAGEMENTS 2026'!C1718),"",'ENGAGEMENTS 2026'!I1718)</f>
        <v/>
      </c>
      <c r="F1717" t="str">
        <f>IF(ISBLANK('ENGAGEMENTS 2026'!C1718),"",'ENGAGEMENTS 2026'!J1718)</f>
        <v/>
      </c>
      <c r="G1717" t="str">
        <f>IF(ISBLANK('ENGAGEMENTS 2026'!C1718),"",'ENGAGEMENTS 2026'!M1718)</f>
        <v/>
      </c>
      <c r="H1717" t="str">
        <f>IF(ISBLANK('ENGAGEMENTS 2026'!C1718),"",'ENGAGEMENTS 2026'!AF1718)</f>
        <v/>
      </c>
      <c r="I1717" t="str">
        <f>IF(ISBLANK('ENGAGEMENTS 2026'!C1718),"",'ENGAGEMENTS 2026'!H1718)</f>
        <v/>
      </c>
      <c r="J1717" s="72" t="str">
        <f>IF(ISBLANK('ENGAGEMENTS 2026'!C1718),"",IF(AND(OR($E1717="INFRUCTUEUX",$E1717="ANNULE"),$C1717="AOO-M"),'ENGAGEMENTS 2026'!P1718,IF($H1717="EN COURS DE PREENGAGEMENT",'ENGAGEMENTS 2026'!O1718,IF($H1717="PREENGAGE",IF($E1717="ATTRIBUE",'ENGAGEMENTS 2026'!AE1718,'ENGAGEMENTS 2026'!O1718),'ENGAGEMENTS 2026'!AE1718))))</f>
        <v/>
      </c>
      <c r="K1717" s="97" t="str">
        <f>IF(ISBLANK('ENGAGEMENTS 2026'!W1718),"",'ENGAGEMENTS 2026'!W1718)</f>
        <v/>
      </c>
      <c r="L1717" s="73" t="str">
        <f t="shared" ca="1" si="52"/>
        <v/>
      </c>
      <c r="M1717" t="str">
        <f t="shared" si="53"/>
        <v/>
      </c>
      <c r="N1717" t="str">
        <f>IF(ISBLANK('ENGAGEMENTS 2026'!C1718),"",'ENGAGEMENTS 2026'!L1718)</f>
        <v/>
      </c>
      <c r="O1717" t="str">
        <f>IF(ISBLANK('ENGAGEMENTS 2026'!C1718),"",'ENGAGEMENTS 2026'!M1718)</f>
        <v/>
      </c>
      <c r="P1717" t="str">
        <f>IF(ISBLANK('ENGAGEMENTS 2026'!C1718),"",'ENGAGEMENTS 2026'!K1718)</f>
        <v/>
      </c>
      <c r="Q1717" t="str">
        <f>IF($A1717="","",IF(OR($E1717="INFRUCTUEUX",$E1717="ANNULE"),$A1717&amp;"|"&amp;(COUNTIFS($A$2:$A1717,$A1717,$E$2:$E1717,"INFRUCTUEUX")+COUNTIFS($A$2:$A1717,$A1717,$E$2:$E1717,"ANNULE")),""))</f>
        <v/>
      </c>
    </row>
    <row r="1718" spans="1:17" x14ac:dyDescent="0.25">
      <c r="A1718" t="str">
        <f>IF(ISBLANK('ENGAGEMENTS 2026'!C1719),"",IF('ENGAGEMENTS 2026'!C1719="DTSI","DCT",'ENGAGEMENTS 2026'!C1719))</f>
        <v/>
      </c>
      <c r="B1718" t="str">
        <f>IF(ISBLANK('ENGAGEMENTS 2026'!C1719),"",'ENGAGEMENTS 2026'!D1719)</f>
        <v/>
      </c>
      <c r="C1718" t="str">
        <f>IF(ISBLANK('ENGAGEMENTS 2026'!C1719),"",'ENGAGEMENTS 2026'!E1719)</f>
        <v/>
      </c>
      <c r="D1718" t="str">
        <f>IF(ISBLANK('ENGAGEMENTS 2026'!C1719),"",'ENGAGEMENTS 2026'!G1719)</f>
        <v/>
      </c>
      <c r="E1718" t="str">
        <f>IF(ISBLANK('ENGAGEMENTS 2026'!C1719),"",'ENGAGEMENTS 2026'!I1719)</f>
        <v/>
      </c>
      <c r="F1718" t="str">
        <f>IF(ISBLANK('ENGAGEMENTS 2026'!C1719),"",'ENGAGEMENTS 2026'!J1719)</f>
        <v/>
      </c>
      <c r="G1718" t="str">
        <f>IF(ISBLANK('ENGAGEMENTS 2026'!C1719),"",'ENGAGEMENTS 2026'!M1719)</f>
        <v/>
      </c>
      <c r="H1718" t="str">
        <f>IF(ISBLANK('ENGAGEMENTS 2026'!C1719),"",'ENGAGEMENTS 2026'!AF1719)</f>
        <v/>
      </c>
      <c r="I1718" t="str">
        <f>IF(ISBLANK('ENGAGEMENTS 2026'!C1719),"",'ENGAGEMENTS 2026'!H1719)</f>
        <v/>
      </c>
      <c r="J1718" s="72" t="str">
        <f>IF(ISBLANK('ENGAGEMENTS 2026'!C1719),"",IF(AND(OR($E1718="INFRUCTUEUX",$E1718="ANNULE"),$C1718="AOO-M"),'ENGAGEMENTS 2026'!P1719,IF($H1718="EN COURS DE PREENGAGEMENT",'ENGAGEMENTS 2026'!O1719,IF($H1718="PREENGAGE",IF($E1718="ATTRIBUE",'ENGAGEMENTS 2026'!AE1719,'ENGAGEMENTS 2026'!O1719),'ENGAGEMENTS 2026'!AE1719))))</f>
        <v/>
      </c>
      <c r="K1718" s="97" t="str">
        <f>IF(ISBLANK('ENGAGEMENTS 2026'!W1719),"",'ENGAGEMENTS 2026'!W1719)</f>
        <v/>
      </c>
      <c r="L1718" s="73" t="str">
        <f t="shared" ca="1" si="52"/>
        <v/>
      </c>
      <c r="M1718" t="str">
        <f t="shared" si="53"/>
        <v/>
      </c>
      <c r="N1718" t="str">
        <f>IF(ISBLANK('ENGAGEMENTS 2026'!C1719),"",'ENGAGEMENTS 2026'!L1719)</f>
        <v/>
      </c>
      <c r="O1718" t="str">
        <f>IF(ISBLANK('ENGAGEMENTS 2026'!C1719),"",'ENGAGEMENTS 2026'!M1719)</f>
        <v/>
      </c>
      <c r="P1718" t="str">
        <f>IF(ISBLANK('ENGAGEMENTS 2026'!C1719),"",'ENGAGEMENTS 2026'!K1719)</f>
        <v/>
      </c>
      <c r="Q1718" t="str">
        <f>IF($A1718="","",IF(OR($E1718="INFRUCTUEUX",$E1718="ANNULE"),$A1718&amp;"|"&amp;(COUNTIFS($A$2:$A1718,$A1718,$E$2:$E1718,"INFRUCTUEUX")+COUNTIFS($A$2:$A1718,$A1718,$E$2:$E1718,"ANNULE")),""))</f>
        <v/>
      </c>
    </row>
    <row r="1719" spans="1:17" x14ac:dyDescent="0.25">
      <c r="A1719" t="str">
        <f>IF(ISBLANK('ENGAGEMENTS 2026'!C1720),"",IF('ENGAGEMENTS 2026'!C1720="DTSI","DCT",'ENGAGEMENTS 2026'!C1720))</f>
        <v/>
      </c>
      <c r="B1719" t="str">
        <f>IF(ISBLANK('ENGAGEMENTS 2026'!C1720),"",'ENGAGEMENTS 2026'!D1720)</f>
        <v/>
      </c>
      <c r="C1719" t="str">
        <f>IF(ISBLANK('ENGAGEMENTS 2026'!C1720),"",'ENGAGEMENTS 2026'!E1720)</f>
        <v/>
      </c>
      <c r="D1719" t="str">
        <f>IF(ISBLANK('ENGAGEMENTS 2026'!C1720),"",'ENGAGEMENTS 2026'!G1720)</f>
        <v/>
      </c>
      <c r="E1719" t="str">
        <f>IF(ISBLANK('ENGAGEMENTS 2026'!C1720),"",'ENGAGEMENTS 2026'!I1720)</f>
        <v/>
      </c>
      <c r="F1719" t="str">
        <f>IF(ISBLANK('ENGAGEMENTS 2026'!C1720),"",'ENGAGEMENTS 2026'!J1720)</f>
        <v/>
      </c>
      <c r="G1719" t="str">
        <f>IF(ISBLANK('ENGAGEMENTS 2026'!C1720),"",'ENGAGEMENTS 2026'!M1720)</f>
        <v/>
      </c>
      <c r="H1719" t="str">
        <f>IF(ISBLANK('ENGAGEMENTS 2026'!C1720),"",'ENGAGEMENTS 2026'!AF1720)</f>
        <v/>
      </c>
      <c r="I1719" t="str">
        <f>IF(ISBLANK('ENGAGEMENTS 2026'!C1720),"",'ENGAGEMENTS 2026'!H1720)</f>
        <v/>
      </c>
      <c r="J1719" s="72" t="str">
        <f>IF(ISBLANK('ENGAGEMENTS 2026'!C1720),"",IF(AND(OR($E1719="INFRUCTUEUX",$E1719="ANNULE"),$C1719="AOO-M"),'ENGAGEMENTS 2026'!P1720,IF($H1719="EN COURS DE PREENGAGEMENT",'ENGAGEMENTS 2026'!O1720,IF($H1719="PREENGAGE",IF($E1719="ATTRIBUE",'ENGAGEMENTS 2026'!AE1720,'ENGAGEMENTS 2026'!O1720),'ENGAGEMENTS 2026'!AE1720))))</f>
        <v/>
      </c>
      <c r="K1719" s="97" t="str">
        <f>IF(ISBLANK('ENGAGEMENTS 2026'!W1720),"",'ENGAGEMENTS 2026'!W1720)</f>
        <v/>
      </c>
      <c r="L1719" s="73" t="str">
        <f t="shared" ca="1" si="52"/>
        <v/>
      </c>
      <c r="M1719" t="str">
        <f t="shared" si="53"/>
        <v/>
      </c>
      <c r="N1719" t="str">
        <f>IF(ISBLANK('ENGAGEMENTS 2026'!C1720),"",'ENGAGEMENTS 2026'!L1720)</f>
        <v/>
      </c>
      <c r="O1719" t="str">
        <f>IF(ISBLANK('ENGAGEMENTS 2026'!C1720),"",'ENGAGEMENTS 2026'!M1720)</f>
        <v/>
      </c>
      <c r="P1719" t="str">
        <f>IF(ISBLANK('ENGAGEMENTS 2026'!C1720),"",'ENGAGEMENTS 2026'!K1720)</f>
        <v/>
      </c>
      <c r="Q1719" t="str">
        <f>IF($A1719="","",IF(OR($E1719="INFRUCTUEUX",$E1719="ANNULE"),$A1719&amp;"|"&amp;(COUNTIFS($A$2:$A1719,$A1719,$E$2:$E1719,"INFRUCTUEUX")+COUNTIFS($A$2:$A1719,$A1719,$E$2:$E1719,"ANNULE")),""))</f>
        <v/>
      </c>
    </row>
    <row r="1720" spans="1:17" x14ac:dyDescent="0.25">
      <c r="A1720" t="str">
        <f>IF(ISBLANK('ENGAGEMENTS 2026'!C1721),"",IF('ENGAGEMENTS 2026'!C1721="DTSI","DCT",'ENGAGEMENTS 2026'!C1721))</f>
        <v/>
      </c>
      <c r="B1720" t="str">
        <f>IF(ISBLANK('ENGAGEMENTS 2026'!C1721),"",'ENGAGEMENTS 2026'!D1721)</f>
        <v/>
      </c>
      <c r="C1720" t="str">
        <f>IF(ISBLANK('ENGAGEMENTS 2026'!C1721),"",'ENGAGEMENTS 2026'!E1721)</f>
        <v/>
      </c>
      <c r="D1720" t="str">
        <f>IF(ISBLANK('ENGAGEMENTS 2026'!C1721),"",'ENGAGEMENTS 2026'!G1721)</f>
        <v/>
      </c>
      <c r="E1720" t="str">
        <f>IF(ISBLANK('ENGAGEMENTS 2026'!C1721),"",'ENGAGEMENTS 2026'!I1721)</f>
        <v/>
      </c>
      <c r="F1720" t="str">
        <f>IF(ISBLANK('ENGAGEMENTS 2026'!C1721),"",'ENGAGEMENTS 2026'!J1721)</f>
        <v/>
      </c>
      <c r="G1720" t="str">
        <f>IF(ISBLANK('ENGAGEMENTS 2026'!C1721),"",'ENGAGEMENTS 2026'!M1721)</f>
        <v/>
      </c>
      <c r="H1720" t="str">
        <f>IF(ISBLANK('ENGAGEMENTS 2026'!C1721),"",'ENGAGEMENTS 2026'!AF1721)</f>
        <v/>
      </c>
      <c r="I1720" t="str">
        <f>IF(ISBLANK('ENGAGEMENTS 2026'!C1721),"",'ENGAGEMENTS 2026'!H1721)</f>
        <v/>
      </c>
      <c r="J1720" s="72" t="str">
        <f>IF(ISBLANK('ENGAGEMENTS 2026'!C1721),"",IF(AND(OR($E1720="INFRUCTUEUX",$E1720="ANNULE"),$C1720="AOO-M"),'ENGAGEMENTS 2026'!P1721,IF($H1720="EN COURS DE PREENGAGEMENT",'ENGAGEMENTS 2026'!O1721,IF($H1720="PREENGAGE",IF($E1720="ATTRIBUE",'ENGAGEMENTS 2026'!AE1721,'ENGAGEMENTS 2026'!O1721),'ENGAGEMENTS 2026'!AE1721))))</f>
        <v/>
      </c>
      <c r="K1720" s="97" t="str">
        <f>IF(ISBLANK('ENGAGEMENTS 2026'!W1721),"",'ENGAGEMENTS 2026'!W1721)</f>
        <v/>
      </c>
      <c r="L1720" s="73" t="str">
        <f t="shared" ca="1" si="52"/>
        <v/>
      </c>
      <c r="M1720" t="str">
        <f t="shared" si="53"/>
        <v/>
      </c>
      <c r="N1720" t="str">
        <f>IF(ISBLANK('ENGAGEMENTS 2026'!C1721),"",'ENGAGEMENTS 2026'!L1721)</f>
        <v/>
      </c>
      <c r="O1720" t="str">
        <f>IF(ISBLANK('ENGAGEMENTS 2026'!C1721),"",'ENGAGEMENTS 2026'!M1721)</f>
        <v/>
      </c>
      <c r="P1720" t="str">
        <f>IF(ISBLANK('ENGAGEMENTS 2026'!C1721),"",'ENGAGEMENTS 2026'!K1721)</f>
        <v/>
      </c>
      <c r="Q1720" t="str">
        <f>IF($A1720="","",IF(OR($E1720="INFRUCTUEUX",$E1720="ANNULE"),$A1720&amp;"|"&amp;(COUNTIFS($A$2:$A1720,$A1720,$E$2:$E1720,"INFRUCTUEUX")+COUNTIFS($A$2:$A1720,$A1720,$E$2:$E1720,"ANNULE")),""))</f>
        <v/>
      </c>
    </row>
    <row r="1721" spans="1:17" x14ac:dyDescent="0.25">
      <c r="A1721" t="str">
        <f>IF(ISBLANK('ENGAGEMENTS 2026'!C1722),"",IF('ENGAGEMENTS 2026'!C1722="DTSI","DCT",'ENGAGEMENTS 2026'!C1722))</f>
        <v/>
      </c>
      <c r="B1721" t="str">
        <f>IF(ISBLANK('ENGAGEMENTS 2026'!C1722),"",'ENGAGEMENTS 2026'!D1722)</f>
        <v/>
      </c>
      <c r="C1721" t="str">
        <f>IF(ISBLANK('ENGAGEMENTS 2026'!C1722),"",'ENGAGEMENTS 2026'!E1722)</f>
        <v/>
      </c>
      <c r="D1721" t="str">
        <f>IF(ISBLANK('ENGAGEMENTS 2026'!C1722),"",'ENGAGEMENTS 2026'!G1722)</f>
        <v/>
      </c>
      <c r="E1721" t="str">
        <f>IF(ISBLANK('ENGAGEMENTS 2026'!C1722),"",'ENGAGEMENTS 2026'!I1722)</f>
        <v/>
      </c>
      <c r="F1721" t="str">
        <f>IF(ISBLANK('ENGAGEMENTS 2026'!C1722),"",'ENGAGEMENTS 2026'!J1722)</f>
        <v/>
      </c>
      <c r="G1721" t="str">
        <f>IF(ISBLANK('ENGAGEMENTS 2026'!C1722),"",'ENGAGEMENTS 2026'!M1722)</f>
        <v/>
      </c>
      <c r="H1721" t="str">
        <f>IF(ISBLANK('ENGAGEMENTS 2026'!C1722),"",'ENGAGEMENTS 2026'!AF1722)</f>
        <v/>
      </c>
      <c r="I1721" t="str">
        <f>IF(ISBLANK('ENGAGEMENTS 2026'!C1722),"",'ENGAGEMENTS 2026'!H1722)</f>
        <v/>
      </c>
      <c r="J1721" s="72" t="str">
        <f>IF(ISBLANK('ENGAGEMENTS 2026'!C1722),"",IF(AND(OR($E1721="INFRUCTUEUX",$E1721="ANNULE"),$C1721="AOO-M"),'ENGAGEMENTS 2026'!P1722,IF($H1721="EN COURS DE PREENGAGEMENT",'ENGAGEMENTS 2026'!O1722,IF($H1721="PREENGAGE",IF($E1721="ATTRIBUE",'ENGAGEMENTS 2026'!AE1722,'ENGAGEMENTS 2026'!O1722),'ENGAGEMENTS 2026'!AE1722))))</f>
        <v/>
      </c>
      <c r="K1721" s="97" t="str">
        <f>IF(ISBLANK('ENGAGEMENTS 2026'!W1722),"",'ENGAGEMENTS 2026'!W1722)</f>
        <v/>
      </c>
      <c r="L1721" s="73" t="str">
        <f t="shared" ca="1" si="52"/>
        <v/>
      </c>
      <c r="M1721" t="str">
        <f t="shared" si="53"/>
        <v/>
      </c>
      <c r="N1721" t="str">
        <f>IF(ISBLANK('ENGAGEMENTS 2026'!C1722),"",'ENGAGEMENTS 2026'!L1722)</f>
        <v/>
      </c>
      <c r="O1721" t="str">
        <f>IF(ISBLANK('ENGAGEMENTS 2026'!C1722),"",'ENGAGEMENTS 2026'!M1722)</f>
        <v/>
      </c>
      <c r="P1721" t="str">
        <f>IF(ISBLANK('ENGAGEMENTS 2026'!C1722),"",'ENGAGEMENTS 2026'!K1722)</f>
        <v/>
      </c>
      <c r="Q1721" t="str">
        <f>IF($A1721="","",IF(OR($E1721="INFRUCTUEUX",$E1721="ANNULE"),$A1721&amp;"|"&amp;(COUNTIFS($A$2:$A1721,$A1721,$E$2:$E1721,"INFRUCTUEUX")+COUNTIFS($A$2:$A1721,$A1721,$E$2:$E1721,"ANNULE")),""))</f>
        <v/>
      </c>
    </row>
    <row r="1722" spans="1:17" x14ac:dyDescent="0.25">
      <c r="A1722" t="str">
        <f>IF(ISBLANK('ENGAGEMENTS 2026'!C1723),"",IF('ENGAGEMENTS 2026'!C1723="DTSI","DCT",'ENGAGEMENTS 2026'!C1723))</f>
        <v/>
      </c>
      <c r="B1722" t="str">
        <f>IF(ISBLANK('ENGAGEMENTS 2026'!C1723),"",'ENGAGEMENTS 2026'!D1723)</f>
        <v/>
      </c>
      <c r="C1722" t="str">
        <f>IF(ISBLANK('ENGAGEMENTS 2026'!C1723),"",'ENGAGEMENTS 2026'!E1723)</f>
        <v/>
      </c>
      <c r="D1722" t="str">
        <f>IF(ISBLANK('ENGAGEMENTS 2026'!C1723),"",'ENGAGEMENTS 2026'!G1723)</f>
        <v/>
      </c>
      <c r="E1722" t="str">
        <f>IF(ISBLANK('ENGAGEMENTS 2026'!C1723),"",'ENGAGEMENTS 2026'!I1723)</f>
        <v/>
      </c>
      <c r="F1722" t="str">
        <f>IF(ISBLANK('ENGAGEMENTS 2026'!C1723),"",'ENGAGEMENTS 2026'!J1723)</f>
        <v/>
      </c>
      <c r="G1722" t="str">
        <f>IF(ISBLANK('ENGAGEMENTS 2026'!C1723),"",'ENGAGEMENTS 2026'!M1723)</f>
        <v/>
      </c>
      <c r="H1722" t="str">
        <f>IF(ISBLANK('ENGAGEMENTS 2026'!C1723),"",'ENGAGEMENTS 2026'!AF1723)</f>
        <v/>
      </c>
      <c r="I1722" t="str">
        <f>IF(ISBLANK('ENGAGEMENTS 2026'!C1723),"",'ENGAGEMENTS 2026'!H1723)</f>
        <v/>
      </c>
      <c r="J1722" s="72" t="str">
        <f>IF(ISBLANK('ENGAGEMENTS 2026'!C1723),"",IF(AND(OR($E1722="INFRUCTUEUX",$E1722="ANNULE"),$C1722="AOO-M"),'ENGAGEMENTS 2026'!P1723,IF($H1722="EN COURS DE PREENGAGEMENT",'ENGAGEMENTS 2026'!O1723,IF($H1722="PREENGAGE",IF($E1722="ATTRIBUE",'ENGAGEMENTS 2026'!AE1723,'ENGAGEMENTS 2026'!O1723),'ENGAGEMENTS 2026'!AE1723))))</f>
        <v/>
      </c>
      <c r="K1722" s="97" t="str">
        <f>IF(ISBLANK('ENGAGEMENTS 2026'!W1723),"",'ENGAGEMENTS 2026'!W1723)</f>
        <v/>
      </c>
      <c r="L1722" s="73" t="str">
        <f t="shared" ca="1" si="52"/>
        <v/>
      </c>
      <c r="M1722" t="str">
        <f t="shared" si="53"/>
        <v/>
      </c>
      <c r="N1722" t="str">
        <f>IF(ISBLANK('ENGAGEMENTS 2026'!C1723),"",'ENGAGEMENTS 2026'!L1723)</f>
        <v/>
      </c>
      <c r="O1722" t="str">
        <f>IF(ISBLANK('ENGAGEMENTS 2026'!C1723),"",'ENGAGEMENTS 2026'!M1723)</f>
        <v/>
      </c>
      <c r="P1722" t="str">
        <f>IF(ISBLANK('ENGAGEMENTS 2026'!C1723),"",'ENGAGEMENTS 2026'!K1723)</f>
        <v/>
      </c>
      <c r="Q1722" t="str">
        <f>IF($A1722="","",IF(OR($E1722="INFRUCTUEUX",$E1722="ANNULE"),$A1722&amp;"|"&amp;(COUNTIFS($A$2:$A1722,$A1722,$E$2:$E1722,"INFRUCTUEUX")+COUNTIFS($A$2:$A1722,$A1722,$E$2:$E1722,"ANNULE")),""))</f>
        <v/>
      </c>
    </row>
    <row r="1723" spans="1:17" x14ac:dyDescent="0.25">
      <c r="A1723" t="str">
        <f>IF(ISBLANK('ENGAGEMENTS 2026'!C1724),"",IF('ENGAGEMENTS 2026'!C1724="DTSI","DCT",'ENGAGEMENTS 2026'!C1724))</f>
        <v/>
      </c>
      <c r="B1723" t="str">
        <f>IF(ISBLANK('ENGAGEMENTS 2026'!C1724),"",'ENGAGEMENTS 2026'!D1724)</f>
        <v/>
      </c>
      <c r="C1723" t="str">
        <f>IF(ISBLANK('ENGAGEMENTS 2026'!C1724),"",'ENGAGEMENTS 2026'!E1724)</f>
        <v/>
      </c>
      <c r="D1723" t="str">
        <f>IF(ISBLANK('ENGAGEMENTS 2026'!C1724),"",'ENGAGEMENTS 2026'!G1724)</f>
        <v/>
      </c>
      <c r="E1723" t="str">
        <f>IF(ISBLANK('ENGAGEMENTS 2026'!C1724),"",'ENGAGEMENTS 2026'!I1724)</f>
        <v/>
      </c>
      <c r="F1723" t="str">
        <f>IF(ISBLANK('ENGAGEMENTS 2026'!C1724),"",'ENGAGEMENTS 2026'!J1724)</f>
        <v/>
      </c>
      <c r="G1723" t="str">
        <f>IF(ISBLANK('ENGAGEMENTS 2026'!C1724),"",'ENGAGEMENTS 2026'!M1724)</f>
        <v/>
      </c>
      <c r="H1723" t="str">
        <f>IF(ISBLANK('ENGAGEMENTS 2026'!C1724),"",'ENGAGEMENTS 2026'!AF1724)</f>
        <v/>
      </c>
      <c r="I1723" t="str">
        <f>IF(ISBLANK('ENGAGEMENTS 2026'!C1724),"",'ENGAGEMENTS 2026'!H1724)</f>
        <v/>
      </c>
      <c r="J1723" s="72" t="str">
        <f>IF(ISBLANK('ENGAGEMENTS 2026'!C1724),"",IF(AND(OR($E1723="INFRUCTUEUX",$E1723="ANNULE"),$C1723="AOO-M"),'ENGAGEMENTS 2026'!P1724,IF($H1723="EN COURS DE PREENGAGEMENT",'ENGAGEMENTS 2026'!O1724,IF($H1723="PREENGAGE",IF($E1723="ATTRIBUE",'ENGAGEMENTS 2026'!AE1724,'ENGAGEMENTS 2026'!O1724),'ENGAGEMENTS 2026'!AE1724))))</f>
        <v/>
      </c>
      <c r="K1723" s="97" t="str">
        <f>IF(ISBLANK('ENGAGEMENTS 2026'!W1724),"",'ENGAGEMENTS 2026'!W1724)</f>
        <v/>
      </c>
      <c r="L1723" s="73" t="str">
        <f t="shared" ca="1" si="52"/>
        <v/>
      </c>
      <c r="M1723" t="str">
        <f t="shared" si="53"/>
        <v/>
      </c>
      <c r="N1723" t="str">
        <f>IF(ISBLANK('ENGAGEMENTS 2026'!C1724),"",'ENGAGEMENTS 2026'!L1724)</f>
        <v/>
      </c>
      <c r="O1723" t="str">
        <f>IF(ISBLANK('ENGAGEMENTS 2026'!C1724),"",'ENGAGEMENTS 2026'!M1724)</f>
        <v/>
      </c>
      <c r="P1723" t="str">
        <f>IF(ISBLANK('ENGAGEMENTS 2026'!C1724),"",'ENGAGEMENTS 2026'!K1724)</f>
        <v/>
      </c>
      <c r="Q1723" t="str">
        <f>IF($A1723="","",IF(OR($E1723="INFRUCTUEUX",$E1723="ANNULE"),$A1723&amp;"|"&amp;(COUNTIFS($A$2:$A1723,$A1723,$E$2:$E1723,"INFRUCTUEUX")+COUNTIFS($A$2:$A1723,$A1723,$E$2:$E1723,"ANNULE")),""))</f>
        <v/>
      </c>
    </row>
    <row r="1724" spans="1:17" x14ac:dyDescent="0.25">
      <c r="A1724" t="str">
        <f>IF(ISBLANK('ENGAGEMENTS 2026'!C1725),"",IF('ENGAGEMENTS 2026'!C1725="DTSI","DCT",'ENGAGEMENTS 2026'!C1725))</f>
        <v/>
      </c>
      <c r="B1724" t="str">
        <f>IF(ISBLANK('ENGAGEMENTS 2026'!C1725),"",'ENGAGEMENTS 2026'!D1725)</f>
        <v/>
      </c>
      <c r="C1724" t="str">
        <f>IF(ISBLANK('ENGAGEMENTS 2026'!C1725),"",'ENGAGEMENTS 2026'!E1725)</f>
        <v/>
      </c>
      <c r="D1724" t="str">
        <f>IF(ISBLANK('ENGAGEMENTS 2026'!C1725),"",'ENGAGEMENTS 2026'!G1725)</f>
        <v/>
      </c>
      <c r="E1724" t="str">
        <f>IF(ISBLANK('ENGAGEMENTS 2026'!C1725),"",'ENGAGEMENTS 2026'!I1725)</f>
        <v/>
      </c>
      <c r="F1724" t="str">
        <f>IF(ISBLANK('ENGAGEMENTS 2026'!C1725),"",'ENGAGEMENTS 2026'!J1725)</f>
        <v/>
      </c>
      <c r="G1724" t="str">
        <f>IF(ISBLANK('ENGAGEMENTS 2026'!C1725),"",'ENGAGEMENTS 2026'!M1725)</f>
        <v/>
      </c>
      <c r="H1724" t="str">
        <f>IF(ISBLANK('ENGAGEMENTS 2026'!C1725),"",'ENGAGEMENTS 2026'!AF1725)</f>
        <v/>
      </c>
      <c r="I1724" t="str">
        <f>IF(ISBLANK('ENGAGEMENTS 2026'!C1725),"",'ENGAGEMENTS 2026'!H1725)</f>
        <v/>
      </c>
      <c r="J1724" s="72" t="str">
        <f>IF(ISBLANK('ENGAGEMENTS 2026'!C1725),"",IF(AND(OR($E1724="INFRUCTUEUX",$E1724="ANNULE"),$C1724="AOO-M"),'ENGAGEMENTS 2026'!P1725,IF($H1724="EN COURS DE PREENGAGEMENT",'ENGAGEMENTS 2026'!O1725,IF($H1724="PREENGAGE",IF($E1724="ATTRIBUE",'ENGAGEMENTS 2026'!AE1725,'ENGAGEMENTS 2026'!O1725),'ENGAGEMENTS 2026'!AE1725))))</f>
        <v/>
      </c>
      <c r="K1724" s="97" t="str">
        <f>IF(ISBLANK('ENGAGEMENTS 2026'!W1725),"",'ENGAGEMENTS 2026'!W1725)</f>
        <v/>
      </c>
      <c r="L1724" s="73" t="str">
        <f t="shared" ca="1" si="52"/>
        <v/>
      </c>
      <c r="M1724" t="str">
        <f t="shared" si="53"/>
        <v/>
      </c>
      <c r="N1724" t="str">
        <f>IF(ISBLANK('ENGAGEMENTS 2026'!C1725),"",'ENGAGEMENTS 2026'!L1725)</f>
        <v/>
      </c>
      <c r="O1724" t="str">
        <f>IF(ISBLANK('ENGAGEMENTS 2026'!C1725),"",'ENGAGEMENTS 2026'!M1725)</f>
        <v/>
      </c>
      <c r="P1724" t="str">
        <f>IF(ISBLANK('ENGAGEMENTS 2026'!C1725),"",'ENGAGEMENTS 2026'!K1725)</f>
        <v/>
      </c>
      <c r="Q1724" t="str">
        <f>IF($A1724="","",IF(OR($E1724="INFRUCTUEUX",$E1724="ANNULE"),$A1724&amp;"|"&amp;(COUNTIFS($A$2:$A1724,$A1724,$E$2:$E1724,"INFRUCTUEUX")+COUNTIFS($A$2:$A1724,$A1724,$E$2:$E1724,"ANNULE")),""))</f>
        <v/>
      </c>
    </row>
    <row r="1725" spans="1:17" x14ac:dyDescent="0.25">
      <c r="A1725" t="str">
        <f>IF(ISBLANK('ENGAGEMENTS 2026'!C1726),"",IF('ENGAGEMENTS 2026'!C1726="DTSI","DCT",'ENGAGEMENTS 2026'!C1726))</f>
        <v/>
      </c>
      <c r="B1725" t="str">
        <f>IF(ISBLANK('ENGAGEMENTS 2026'!C1726),"",'ENGAGEMENTS 2026'!D1726)</f>
        <v/>
      </c>
      <c r="C1725" t="str">
        <f>IF(ISBLANK('ENGAGEMENTS 2026'!C1726),"",'ENGAGEMENTS 2026'!E1726)</f>
        <v/>
      </c>
      <c r="D1725" t="str">
        <f>IF(ISBLANK('ENGAGEMENTS 2026'!C1726),"",'ENGAGEMENTS 2026'!G1726)</f>
        <v/>
      </c>
      <c r="E1725" t="str">
        <f>IF(ISBLANK('ENGAGEMENTS 2026'!C1726),"",'ENGAGEMENTS 2026'!I1726)</f>
        <v/>
      </c>
      <c r="F1725" t="str">
        <f>IF(ISBLANK('ENGAGEMENTS 2026'!C1726),"",'ENGAGEMENTS 2026'!J1726)</f>
        <v/>
      </c>
      <c r="G1725" t="str">
        <f>IF(ISBLANK('ENGAGEMENTS 2026'!C1726),"",'ENGAGEMENTS 2026'!M1726)</f>
        <v/>
      </c>
      <c r="H1725" t="str">
        <f>IF(ISBLANK('ENGAGEMENTS 2026'!C1726),"",'ENGAGEMENTS 2026'!AF1726)</f>
        <v/>
      </c>
      <c r="I1725" t="str">
        <f>IF(ISBLANK('ENGAGEMENTS 2026'!C1726),"",'ENGAGEMENTS 2026'!H1726)</f>
        <v/>
      </c>
      <c r="J1725" s="72" t="str">
        <f>IF(ISBLANK('ENGAGEMENTS 2026'!C1726),"",IF(AND(OR($E1725="INFRUCTUEUX",$E1725="ANNULE"),$C1725="AOO-M"),'ENGAGEMENTS 2026'!P1726,IF($H1725="EN COURS DE PREENGAGEMENT",'ENGAGEMENTS 2026'!O1726,IF($H1725="PREENGAGE",IF($E1725="ATTRIBUE",'ENGAGEMENTS 2026'!AE1726,'ENGAGEMENTS 2026'!O1726),'ENGAGEMENTS 2026'!AE1726))))</f>
        <v/>
      </c>
      <c r="K1725" s="97" t="str">
        <f>IF(ISBLANK('ENGAGEMENTS 2026'!W1726),"",'ENGAGEMENTS 2026'!W1726)</f>
        <v/>
      </c>
      <c r="L1725" s="73" t="str">
        <f t="shared" ca="1" si="52"/>
        <v/>
      </c>
      <c r="M1725" t="str">
        <f t="shared" si="53"/>
        <v/>
      </c>
      <c r="N1725" t="str">
        <f>IF(ISBLANK('ENGAGEMENTS 2026'!C1726),"",'ENGAGEMENTS 2026'!L1726)</f>
        <v/>
      </c>
      <c r="O1725" t="str">
        <f>IF(ISBLANK('ENGAGEMENTS 2026'!C1726),"",'ENGAGEMENTS 2026'!M1726)</f>
        <v/>
      </c>
      <c r="P1725" t="str">
        <f>IF(ISBLANK('ENGAGEMENTS 2026'!C1726),"",'ENGAGEMENTS 2026'!K1726)</f>
        <v/>
      </c>
      <c r="Q1725" t="str">
        <f>IF($A1725="","",IF(OR($E1725="INFRUCTUEUX",$E1725="ANNULE"),$A1725&amp;"|"&amp;(COUNTIFS($A$2:$A1725,$A1725,$E$2:$E1725,"INFRUCTUEUX")+COUNTIFS($A$2:$A1725,$A1725,$E$2:$E1725,"ANNULE")),""))</f>
        <v/>
      </c>
    </row>
    <row r="1726" spans="1:17" x14ac:dyDescent="0.25">
      <c r="A1726" t="str">
        <f>IF(ISBLANK('ENGAGEMENTS 2026'!C1727),"",IF('ENGAGEMENTS 2026'!C1727="DTSI","DCT",'ENGAGEMENTS 2026'!C1727))</f>
        <v/>
      </c>
      <c r="B1726" t="str">
        <f>IF(ISBLANK('ENGAGEMENTS 2026'!C1727),"",'ENGAGEMENTS 2026'!D1727)</f>
        <v/>
      </c>
      <c r="C1726" t="str">
        <f>IF(ISBLANK('ENGAGEMENTS 2026'!C1727),"",'ENGAGEMENTS 2026'!E1727)</f>
        <v/>
      </c>
      <c r="D1726" t="str">
        <f>IF(ISBLANK('ENGAGEMENTS 2026'!C1727),"",'ENGAGEMENTS 2026'!G1727)</f>
        <v/>
      </c>
      <c r="E1726" t="str">
        <f>IF(ISBLANK('ENGAGEMENTS 2026'!C1727),"",'ENGAGEMENTS 2026'!I1727)</f>
        <v/>
      </c>
      <c r="F1726" t="str">
        <f>IF(ISBLANK('ENGAGEMENTS 2026'!C1727),"",'ENGAGEMENTS 2026'!J1727)</f>
        <v/>
      </c>
      <c r="G1726" t="str">
        <f>IF(ISBLANK('ENGAGEMENTS 2026'!C1727),"",'ENGAGEMENTS 2026'!M1727)</f>
        <v/>
      </c>
      <c r="H1726" t="str">
        <f>IF(ISBLANK('ENGAGEMENTS 2026'!C1727),"",'ENGAGEMENTS 2026'!AF1727)</f>
        <v/>
      </c>
      <c r="I1726" t="str">
        <f>IF(ISBLANK('ENGAGEMENTS 2026'!C1727),"",'ENGAGEMENTS 2026'!H1727)</f>
        <v/>
      </c>
      <c r="J1726" s="72" t="str">
        <f>IF(ISBLANK('ENGAGEMENTS 2026'!C1727),"",IF(AND(OR($E1726="INFRUCTUEUX",$E1726="ANNULE"),$C1726="AOO-M"),'ENGAGEMENTS 2026'!P1727,IF($H1726="EN COURS DE PREENGAGEMENT",'ENGAGEMENTS 2026'!O1727,IF($H1726="PREENGAGE",IF($E1726="ATTRIBUE",'ENGAGEMENTS 2026'!AE1727,'ENGAGEMENTS 2026'!O1727),'ENGAGEMENTS 2026'!AE1727))))</f>
        <v/>
      </c>
      <c r="K1726" s="97" t="str">
        <f>IF(ISBLANK('ENGAGEMENTS 2026'!W1727),"",'ENGAGEMENTS 2026'!W1727)</f>
        <v/>
      </c>
      <c r="L1726" s="73" t="str">
        <f t="shared" ca="1" si="52"/>
        <v/>
      </c>
      <c r="M1726" t="str">
        <f t="shared" si="53"/>
        <v/>
      </c>
      <c r="N1726" t="str">
        <f>IF(ISBLANK('ENGAGEMENTS 2026'!C1727),"",'ENGAGEMENTS 2026'!L1727)</f>
        <v/>
      </c>
      <c r="O1726" t="str">
        <f>IF(ISBLANK('ENGAGEMENTS 2026'!C1727),"",'ENGAGEMENTS 2026'!M1727)</f>
        <v/>
      </c>
      <c r="P1726" t="str">
        <f>IF(ISBLANK('ENGAGEMENTS 2026'!C1727),"",'ENGAGEMENTS 2026'!K1727)</f>
        <v/>
      </c>
      <c r="Q1726" t="str">
        <f>IF($A1726="","",IF(OR($E1726="INFRUCTUEUX",$E1726="ANNULE"),$A1726&amp;"|"&amp;(COUNTIFS($A$2:$A1726,$A1726,$E$2:$E1726,"INFRUCTUEUX")+COUNTIFS($A$2:$A1726,$A1726,$E$2:$E1726,"ANNULE")),""))</f>
        <v/>
      </c>
    </row>
    <row r="1727" spans="1:17" x14ac:dyDescent="0.25">
      <c r="A1727" t="str">
        <f>IF(ISBLANK('ENGAGEMENTS 2026'!C1728),"",IF('ENGAGEMENTS 2026'!C1728="DTSI","DCT",'ENGAGEMENTS 2026'!C1728))</f>
        <v/>
      </c>
      <c r="B1727" t="str">
        <f>IF(ISBLANK('ENGAGEMENTS 2026'!C1728),"",'ENGAGEMENTS 2026'!D1728)</f>
        <v/>
      </c>
      <c r="C1727" t="str">
        <f>IF(ISBLANK('ENGAGEMENTS 2026'!C1728),"",'ENGAGEMENTS 2026'!E1728)</f>
        <v/>
      </c>
      <c r="D1727" t="str">
        <f>IF(ISBLANK('ENGAGEMENTS 2026'!C1728),"",'ENGAGEMENTS 2026'!G1728)</f>
        <v/>
      </c>
      <c r="E1727" t="str">
        <f>IF(ISBLANK('ENGAGEMENTS 2026'!C1728),"",'ENGAGEMENTS 2026'!I1728)</f>
        <v/>
      </c>
      <c r="F1727" t="str">
        <f>IF(ISBLANK('ENGAGEMENTS 2026'!C1728),"",'ENGAGEMENTS 2026'!J1728)</f>
        <v/>
      </c>
      <c r="G1727" t="str">
        <f>IF(ISBLANK('ENGAGEMENTS 2026'!C1728),"",'ENGAGEMENTS 2026'!M1728)</f>
        <v/>
      </c>
      <c r="H1727" t="str">
        <f>IF(ISBLANK('ENGAGEMENTS 2026'!C1728),"",'ENGAGEMENTS 2026'!AF1728)</f>
        <v/>
      </c>
      <c r="I1727" t="str">
        <f>IF(ISBLANK('ENGAGEMENTS 2026'!C1728),"",'ENGAGEMENTS 2026'!H1728)</f>
        <v/>
      </c>
      <c r="J1727" s="72" t="str">
        <f>IF(ISBLANK('ENGAGEMENTS 2026'!C1728),"",IF(AND(OR($E1727="INFRUCTUEUX",$E1727="ANNULE"),$C1727="AOO-M"),'ENGAGEMENTS 2026'!P1728,IF($H1727="EN COURS DE PREENGAGEMENT",'ENGAGEMENTS 2026'!O1728,IF($H1727="PREENGAGE",IF($E1727="ATTRIBUE",'ENGAGEMENTS 2026'!AE1728,'ENGAGEMENTS 2026'!O1728),'ENGAGEMENTS 2026'!AE1728))))</f>
        <v/>
      </c>
      <c r="K1727" s="97" t="str">
        <f>IF(ISBLANK('ENGAGEMENTS 2026'!W1728),"",'ENGAGEMENTS 2026'!W1728)</f>
        <v/>
      </c>
      <c r="L1727" s="73" t="str">
        <f t="shared" ca="1" si="52"/>
        <v/>
      </c>
      <c r="M1727" t="str">
        <f t="shared" si="53"/>
        <v/>
      </c>
      <c r="N1727" t="str">
        <f>IF(ISBLANK('ENGAGEMENTS 2026'!C1728),"",'ENGAGEMENTS 2026'!L1728)</f>
        <v/>
      </c>
      <c r="O1727" t="str">
        <f>IF(ISBLANK('ENGAGEMENTS 2026'!C1728),"",'ENGAGEMENTS 2026'!M1728)</f>
        <v/>
      </c>
      <c r="P1727" t="str">
        <f>IF(ISBLANK('ENGAGEMENTS 2026'!C1728),"",'ENGAGEMENTS 2026'!K1728)</f>
        <v/>
      </c>
      <c r="Q1727" t="str">
        <f>IF($A1727="","",IF(OR($E1727="INFRUCTUEUX",$E1727="ANNULE"),$A1727&amp;"|"&amp;(COUNTIFS($A$2:$A1727,$A1727,$E$2:$E1727,"INFRUCTUEUX")+COUNTIFS($A$2:$A1727,$A1727,$E$2:$E1727,"ANNULE")),""))</f>
        <v/>
      </c>
    </row>
    <row r="1728" spans="1:17" x14ac:dyDescent="0.25">
      <c r="A1728" t="str">
        <f>IF(ISBLANK('ENGAGEMENTS 2026'!C1729),"",IF('ENGAGEMENTS 2026'!C1729="DTSI","DCT",'ENGAGEMENTS 2026'!C1729))</f>
        <v/>
      </c>
      <c r="B1728" t="str">
        <f>IF(ISBLANK('ENGAGEMENTS 2026'!C1729),"",'ENGAGEMENTS 2026'!D1729)</f>
        <v/>
      </c>
      <c r="C1728" t="str">
        <f>IF(ISBLANK('ENGAGEMENTS 2026'!C1729),"",'ENGAGEMENTS 2026'!E1729)</f>
        <v/>
      </c>
      <c r="D1728" t="str">
        <f>IF(ISBLANK('ENGAGEMENTS 2026'!C1729),"",'ENGAGEMENTS 2026'!G1729)</f>
        <v/>
      </c>
      <c r="E1728" t="str">
        <f>IF(ISBLANK('ENGAGEMENTS 2026'!C1729),"",'ENGAGEMENTS 2026'!I1729)</f>
        <v/>
      </c>
      <c r="F1728" t="str">
        <f>IF(ISBLANK('ENGAGEMENTS 2026'!C1729),"",'ENGAGEMENTS 2026'!J1729)</f>
        <v/>
      </c>
      <c r="G1728" t="str">
        <f>IF(ISBLANK('ENGAGEMENTS 2026'!C1729),"",'ENGAGEMENTS 2026'!M1729)</f>
        <v/>
      </c>
      <c r="H1728" t="str">
        <f>IF(ISBLANK('ENGAGEMENTS 2026'!C1729),"",'ENGAGEMENTS 2026'!AF1729)</f>
        <v/>
      </c>
      <c r="I1728" t="str">
        <f>IF(ISBLANK('ENGAGEMENTS 2026'!C1729),"",'ENGAGEMENTS 2026'!H1729)</f>
        <v/>
      </c>
      <c r="J1728" s="72" t="str">
        <f>IF(ISBLANK('ENGAGEMENTS 2026'!C1729),"",IF(AND(OR($E1728="INFRUCTUEUX",$E1728="ANNULE"),$C1728="AOO-M"),'ENGAGEMENTS 2026'!P1729,IF($H1728="EN COURS DE PREENGAGEMENT",'ENGAGEMENTS 2026'!O1729,IF($H1728="PREENGAGE",IF($E1728="ATTRIBUE",'ENGAGEMENTS 2026'!AE1729,'ENGAGEMENTS 2026'!O1729),'ENGAGEMENTS 2026'!AE1729))))</f>
        <v/>
      </c>
      <c r="K1728" s="97" t="str">
        <f>IF(ISBLANK('ENGAGEMENTS 2026'!W1729),"",'ENGAGEMENTS 2026'!W1729)</f>
        <v/>
      </c>
      <c r="L1728" s="73" t="str">
        <f t="shared" ca="1" si="52"/>
        <v/>
      </c>
      <c r="M1728" t="str">
        <f t="shared" si="53"/>
        <v/>
      </c>
      <c r="N1728" t="str">
        <f>IF(ISBLANK('ENGAGEMENTS 2026'!C1729),"",'ENGAGEMENTS 2026'!L1729)</f>
        <v/>
      </c>
      <c r="O1728" t="str">
        <f>IF(ISBLANK('ENGAGEMENTS 2026'!C1729),"",'ENGAGEMENTS 2026'!M1729)</f>
        <v/>
      </c>
      <c r="P1728" t="str">
        <f>IF(ISBLANK('ENGAGEMENTS 2026'!C1729),"",'ENGAGEMENTS 2026'!K1729)</f>
        <v/>
      </c>
      <c r="Q1728" t="str">
        <f>IF($A1728="","",IF(OR($E1728="INFRUCTUEUX",$E1728="ANNULE"),$A1728&amp;"|"&amp;(COUNTIFS($A$2:$A1728,$A1728,$E$2:$E1728,"INFRUCTUEUX")+COUNTIFS($A$2:$A1728,$A1728,$E$2:$E1728,"ANNULE")),""))</f>
        <v/>
      </c>
    </row>
    <row r="1729" spans="1:17" x14ac:dyDescent="0.25">
      <c r="A1729" t="str">
        <f>IF(ISBLANK('ENGAGEMENTS 2026'!C1730),"",IF('ENGAGEMENTS 2026'!C1730="DTSI","DCT",'ENGAGEMENTS 2026'!C1730))</f>
        <v/>
      </c>
      <c r="B1729" t="str">
        <f>IF(ISBLANK('ENGAGEMENTS 2026'!C1730),"",'ENGAGEMENTS 2026'!D1730)</f>
        <v/>
      </c>
      <c r="C1729" t="str">
        <f>IF(ISBLANK('ENGAGEMENTS 2026'!C1730),"",'ENGAGEMENTS 2026'!E1730)</f>
        <v/>
      </c>
      <c r="D1729" t="str">
        <f>IF(ISBLANK('ENGAGEMENTS 2026'!C1730),"",'ENGAGEMENTS 2026'!G1730)</f>
        <v/>
      </c>
      <c r="E1729" t="str">
        <f>IF(ISBLANK('ENGAGEMENTS 2026'!C1730),"",'ENGAGEMENTS 2026'!I1730)</f>
        <v/>
      </c>
      <c r="F1729" t="str">
        <f>IF(ISBLANK('ENGAGEMENTS 2026'!C1730),"",'ENGAGEMENTS 2026'!J1730)</f>
        <v/>
      </c>
      <c r="G1729" t="str">
        <f>IF(ISBLANK('ENGAGEMENTS 2026'!C1730),"",'ENGAGEMENTS 2026'!M1730)</f>
        <v/>
      </c>
      <c r="H1729" t="str">
        <f>IF(ISBLANK('ENGAGEMENTS 2026'!C1730),"",'ENGAGEMENTS 2026'!AF1730)</f>
        <v/>
      </c>
      <c r="I1729" t="str">
        <f>IF(ISBLANK('ENGAGEMENTS 2026'!C1730),"",'ENGAGEMENTS 2026'!H1730)</f>
        <v/>
      </c>
      <c r="J1729" s="72" t="str">
        <f>IF(ISBLANK('ENGAGEMENTS 2026'!C1730),"",IF(AND(OR($E1729="INFRUCTUEUX",$E1729="ANNULE"),$C1729="AOO-M"),'ENGAGEMENTS 2026'!P1730,IF($H1729="EN COURS DE PREENGAGEMENT",'ENGAGEMENTS 2026'!O1730,IF($H1729="PREENGAGE",IF($E1729="ATTRIBUE",'ENGAGEMENTS 2026'!AE1730,'ENGAGEMENTS 2026'!O1730),'ENGAGEMENTS 2026'!AE1730))))</f>
        <v/>
      </c>
      <c r="K1729" s="97" t="str">
        <f>IF(ISBLANK('ENGAGEMENTS 2026'!W1730),"",'ENGAGEMENTS 2026'!W1730)</f>
        <v/>
      </c>
      <c r="L1729" s="73" t="str">
        <f t="shared" ca="1" si="52"/>
        <v/>
      </c>
      <c r="M1729" t="str">
        <f t="shared" si="53"/>
        <v/>
      </c>
      <c r="N1729" t="str">
        <f>IF(ISBLANK('ENGAGEMENTS 2026'!C1730),"",'ENGAGEMENTS 2026'!L1730)</f>
        <v/>
      </c>
      <c r="O1729" t="str">
        <f>IF(ISBLANK('ENGAGEMENTS 2026'!C1730),"",'ENGAGEMENTS 2026'!M1730)</f>
        <v/>
      </c>
      <c r="P1729" t="str">
        <f>IF(ISBLANK('ENGAGEMENTS 2026'!C1730),"",'ENGAGEMENTS 2026'!K1730)</f>
        <v/>
      </c>
      <c r="Q1729" t="str">
        <f>IF($A1729="","",IF(OR($E1729="INFRUCTUEUX",$E1729="ANNULE"),$A1729&amp;"|"&amp;(COUNTIFS($A$2:$A1729,$A1729,$E$2:$E1729,"INFRUCTUEUX")+COUNTIFS($A$2:$A1729,$A1729,$E$2:$E1729,"ANNULE")),""))</f>
        <v/>
      </c>
    </row>
    <row r="1730" spans="1:17" x14ac:dyDescent="0.25">
      <c r="A1730" t="str">
        <f>IF(ISBLANK('ENGAGEMENTS 2026'!C1731),"",IF('ENGAGEMENTS 2026'!C1731="DTSI","DCT",'ENGAGEMENTS 2026'!C1731))</f>
        <v/>
      </c>
      <c r="B1730" t="str">
        <f>IF(ISBLANK('ENGAGEMENTS 2026'!C1731),"",'ENGAGEMENTS 2026'!D1731)</f>
        <v/>
      </c>
      <c r="C1730" t="str">
        <f>IF(ISBLANK('ENGAGEMENTS 2026'!C1731),"",'ENGAGEMENTS 2026'!E1731)</f>
        <v/>
      </c>
      <c r="D1730" t="str">
        <f>IF(ISBLANK('ENGAGEMENTS 2026'!C1731),"",'ENGAGEMENTS 2026'!G1731)</f>
        <v/>
      </c>
      <c r="E1730" t="str">
        <f>IF(ISBLANK('ENGAGEMENTS 2026'!C1731),"",'ENGAGEMENTS 2026'!I1731)</f>
        <v/>
      </c>
      <c r="F1730" t="str">
        <f>IF(ISBLANK('ENGAGEMENTS 2026'!C1731),"",'ENGAGEMENTS 2026'!J1731)</f>
        <v/>
      </c>
      <c r="G1730" t="str">
        <f>IF(ISBLANK('ENGAGEMENTS 2026'!C1731),"",'ENGAGEMENTS 2026'!M1731)</f>
        <v/>
      </c>
      <c r="H1730" t="str">
        <f>IF(ISBLANK('ENGAGEMENTS 2026'!C1731),"",'ENGAGEMENTS 2026'!AF1731)</f>
        <v/>
      </c>
      <c r="I1730" t="str">
        <f>IF(ISBLANK('ENGAGEMENTS 2026'!C1731),"",'ENGAGEMENTS 2026'!H1731)</f>
        <v/>
      </c>
      <c r="J1730" s="72" t="str">
        <f>IF(ISBLANK('ENGAGEMENTS 2026'!C1731),"",IF(AND(OR($E1730="INFRUCTUEUX",$E1730="ANNULE"),$C1730="AOO-M"),'ENGAGEMENTS 2026'!P1731,IF($H1730="EN COURS DE PREENGAGEMENT",'ENGAGEMENTS 2026'!O1731,IF($H1730="PREENGAGE",IF($E1730="ATTRIBUE",'ENGAGEMENTS 2026'!AE1731,'ENGAGEMENTS 2026'!O1731),'ENGAGEMENTS 2026'!AE1731))))</f>
        <v/>
      </c>
      <c r="K1730" s="97" t="str">
        <f>IF(ISBLANK('ENGAGEMENTS 2026'!W1731),"",'ENGAGEMENTS 2026'!W1731)</f>
        <v/>
      </c>
      <c r="L1730" s="73" t="str">
        <f t="shared" ref="L1730:L1793" ca="1" si="54">IF($K1730="","",TODAY()-$K1730)</f>
        <v/>
      </c>
      <c r="M1730" t="str">
        <f t="shared" ref="M1730:M1793" si="55">IF($A1730="","",IF($H1730="ENGAGE","Engagé",IF(AND($H1730="NON ENGAGE",OR($I1730="INFRUCTUEUX",$I1730="ANNULE")),"Clôturé sans suite","En cours")))</f>
        <v/>
      </c>
      <c r="N1730" t="str">
        <f>IF(ISBLANK('ENGAGEMENTS 2026'!C1731),"",'ENGAGEMENTS 2026'!L1731)</f>
        <v/>
      </c>
      <c r="O1730" t="str">
        <f>IF(ISBLANK('ENGAGEMENTS 2026'!C1731),"",'ENGAGEMENTS 2026'!M1731)</f>
        <v/>
      </c>
      <c r="P1730" t="str">
        <f>IF(ISBLANK('ENGAGEMENTS 2026'!C1731),"",'ENGAGEMENTS 2026'!K1731)</f>
        <v/>
      </c>
      <c r="Q1730" t="str">
        <f>IF($A1730="","",IF(OR($E1730="INFRUCTUEUX",$E1730="ANNULE"),$A1730&amp;"|"&amp;(COUNTIFS($A$2:$A1730,$A1730,$E$2:$E1730,"INFRUCTUEUX")+COUNTIFS($A$2:$A1730,$A1730,$E$2:$E1730,"ANNULE")),""))</f>
        <v/>
      </c>
    </row>
    <row r="1731" spans="1:17" x14ac:dyDescent="0.25">
      <c r="A1731" t="str">
        <f>IF(ISBLANK('ENGAGEMENTS 2026'!C1732),"",IF('ENGAGEMENTS 2026'!C1732="DTSI","DCT",'ENGAGEMENTS 2026'!C1732))</f>
        <v/>
      </c>
      <c r="B1731" t="str">
        <f>IF(ISBLANK('ENGAGEMENTS 2026'!C1732),"",'ENGAGEMENTS 2026'!D1732)</f>
        <v/>
      </c>
      <c r="C1731" t="str">
        <f>IF(ISBLANK('ENGAGEMENTS 2026'!C1732),"",'ENGAGEMENTS 2026'!E1732)</f>
        <v/>
      </c>
      <c r="D1731" t="str">
        <f>IF(ISBLANK('ENGAGEMENTS 2026'!C1732),"",'ENGAGEMENTS 2026'!G1732)</f>
        <v/>
      </c>
      <c r="E1731" t="str">
        <f>IF(ISBLANK('ENGAGEMENTS 2026'!C1732),"",'ENGAGEMENTS 2026'!I1732)</f>
        <v/>
      </c>
      <c r="F1731" t="str">
        <f>IF(ISBLANK('ENGAGEMENTS 2026'!C1732),"",'ENGAGEMENTS 2026'!J1732)</f>
        <v/>
      </c>
      <c r="G1731" t="str">
        <f>IF(ISBLANK('ENGAGEMENTS 2026'!C1732),"",'ENGAGEMENTS 2026'!M1732)</f>
        <v/>
      </c>
      <c r="H1731" t="str">
        <f>IF(ISBLANK('ENGAGEMENTS 2026'!C1732),"",'ENGAGEMENTS 2026'!AF1732)</f>
        <v/>
      </c>
      <c r="I1731" t="str">
        <f>IF(ISBLANK('ENGAGEMENTS 2026'!C1732),"",'ENGAGEMENTS 2026'!H1732)</f>
        <v/>
      </c>
      <c r="J1731" s="72" t="str">
        <f>IF(ISBLANK('ENGAGEMENTS 2026'!C1732),"",IF(AND(OR($E1731="INFRUCTUEUX",$E1731="ANNULE"),$C1731="AOO-M"),'ENGAGEMENTS 2026'!P1732,IF($H1731="EN COURS DE PREENGAGEMENT",'ENGAGEMENTS 2026'!O1732,IF($H1731="PREENGAGE",IF($E1731="ATTRIBUE",'ENGAGEMENTS 2026'!AE1732,'ENGAGEMENTS 2026'!O1732),'ENGAGEMENTS 2026'!AE1732))))</f>
        <v/>
      </c>
      <c r="K1731" s="97" t="str">
        <f>IF(ISBLANK('ENGAGEMENTS 2026'!W1732),"",'ENGAGEMENTS 2026'!W1732)</f>
        <v/>
      </c>
      <c r="L1731" s="73" t="str">
        <f t="shared" ca="1" si="54"/>
        <v/>
      </c>
      <c r="M1731" t="str">
        <f t="shared" si="55"/>
        <v/>
      </c>
      <c r="N1731" t="str">
        <f>IF(ISBLANK('ENGAGEMENTS 2026'!C1732),"",'ENGAGEMENTS 2026'!L1732)</f>
        <v/>
      </c>
      <c r="O1731" t="str">
        <f>IF(ISBLANK('ENGAGEMENTS 2026'!C1732),"",'ENGAGEMENTS 2026'!M1732)</f>
        <v/>
      </c>
      <c r="P1731" t="str">
        <f>IF(ISBLANK('ENGAGEMENTS 2026'!C1732),"",'ENGAGEMENTS 2026'!K1732)</f>
        <v/>
      </c>
      <c r="Q1731" t="str">
        <f>IF($A1731="","",IF(OR($E1731="INFRUCTUEUX",$E1731="ANNULE"),$A1731&amp;"|"&amp;(COUNTIFS($A$2:$A1731,$A1731,$E$2:$E1731,"INFRUCTUEUX")+COUNTIFS($A$2:$A1731,$A1731,$E$2:$E1731,"ANNULE")),""))</f>
        <v/>
      </c>
    </row>
    <row r="1732" spans="1:17" x14ac:dyDescent="0.25">
      <c r="A1732" t="str">
        <f>IF(ISBLANK('ENGAGEMENTS 2026'!C1733),"",IF('ENGAGEMENTS 2026'!C1733="DTSI","DCT",'ENGAGEMENTS 2026'!C1733))</f>
        <v/>
      </c>
      <c r="B1732" t="str">
        <f>IF(ISBLANK('ENGAGEMENTS 2026'!C1733),"",'ENGAGEMENTS 2026'!D1733)</f>
        <v/>
      </c>
      <c r="C1732" t="str">
        <f>IF(ISBLANK('ENGAGEMENTS 2026'!C1733),"",'ENGAGEMENTS 2026'!E1733)</f>
        <v/>
      </c>
      <c r="D1732" t="str">
        <f>IF(ISBLANK('ENGAGEMENTS 2026'!C1733),"",'ENGAGEMENTS 2026'!G1733)</f>
        <v/>
      </c>
      <c r="E1732" t="str">
        <f>IF(ISBLANK('ENGAGEMENTS 2026'!C1733),"",'ENGAGEMENTS 2026'!I1733)</f>
        <v/>
      </c>
      <c r="F1732" t="str">
        <f>IF(ISBLANK('ENGAGEMENTS 2026'!C1733),"",'ENGAGEMENTS 2026'!J1733)</f>
        <v/>
      </c>
      <c r="G1732" t="str">
        <f>IF(ISBLANK('ENGAGEMENTS 2026'!C1733),"",'ENGAGEMENTS 2026'!M1733)</f>
        <v/>
      </c>
      <c r="H1732" t="str">
        <f>IF(ISBLANK('ENGAGEMENTS 2026'!C1733),"",'ENGAGEMENTS 2026'!AF1733)</f>
        <v/>
      </c>
      <c r="I1732" t="str">
        <f>IF(ISBLANK('ENGAGEMENTS 2026'!C1733),"",'ENGAGEMENTS 2026'!H1733)</f>
        <v/>
      </c>
      <c r="J1732" s="72" t="str">
        <f>IF(ISBLANK('ENGAGEMENTS 2026'!C1733),"",IF(AND(OR($E1732="INFRUCTUEUX",$E1732="ANNULE"),$C1732="AOO-M"),'ENGAGEMENTS 2026'!P1733,IF($H1732="EN COURS DE PREENGAGEMENT",'ENGAGEMENTS 2026'!O1733,IF($H1732="PREENGAGE",IF($E1732="ATTRIBUE",'ENGAGEMENTS 2026'!AE1733,'ENGAGEMENTS 2026'!O1733),'ENGAGEMENTS 2026'!AE1733))))</f>
        <v/>
      </c>
      <c r="K1732" s="97" t="str">
        <f>IF(ISBLANK('ENGAGEMENTS 2026'!W1733),"",'ENGAGEMENTS 2026'!W1733)</f>
        <v/>
      </c>
      <c r="L1732" s="73" t="str">
        <f t="shared" ca="1" si="54"/>
        <v/>
      </c>
      <c r="M1732" t="str">
        <f t="shared" si="55"/>
        <v/>
      </c>
      <c r="N1732" t="str">
        <f>IF(ISBLANK('ENGAGEMENTS 2026'!C1733),"",'ENGAGEMENTS 2026'!L1733)</f>
        <v/>
      </c>
      <c r="O1732" t="str">
        <f>IF(ISBLANK('ENGAGEMENTS 2026'!C1733),"",'ENGAGEMENTS 2026'!M1733)</f>
        <v/>
      </c>
      <c r="P1732" t="str">
        <f>IF(ISBLANK('ENGAGEMENTS 2026'!C1733),"",'ENGAGEMENTS 2026'!K1733)</f>
        <v/>
      </c>
      <c r="Q1732" t="str">
        <f>IF($A1732="","",IF(OR($E1732="INFRUCTUEUX",$E1732="ANNULE"),$A1732&amp;"|"&amp;(COUNTIFS($A$2:$A1732,$A1732,$E$2:$E1732,"INFRUCTUEUX")+COUNTIFS($A$2:$A1732,$A1732,$E$2:$E1732,"ANNULE")),""))</f>
        <v/>
      </c>
    </row>
    <row r="1733" spans="1:17" x14ac:dyDescent="0.25">
      <c r="A1733" t="str">
        <f>IF(ISBLANK('ENGAGEMENTS 2026'!C1734),"",IF('ENGAGEMENTS 2026'!C1734="DTSI","DCT",'ENGAGEMENTS 2026'!C1734))</f>
        <v/>
      </c>
      <c r="B1733" t="str">
        <f>IF(ISBLANK('ENGAGEMENTS 2026'!C1734),"",'ENGAGEMENTS 2026'!D1734)</f>
        <v/>
      </c>
      <c r="C1733" t="str">
        <f>IF(ISBLANK('ENGAGEMENTS 2026'!C1734),"",'ENGAGEMENTS 2026'!E1734)</f>
        <v/>
      </c>
      <c r="D1733" t="str">
        <f>IF(ISBLANK('ENGAGEMENTS 2026'!C1734),"",'ENGAGEMENTS 2026'!G1734)</f>
        <v/>
      </c>
      <c r="E1733" t="str">
        <f>IF(ISBLANK('ENGAGEMENTS 2026'!C1734),"",'ENGAGEMENTS 2026'!I1734)</f>
        <v/>
      </c>
      <c r="F1733" t="str">
        <f>IF(ISBLANK('ENGAGEMENTS 2026'!C1734),"",'ENGAGEMENTS 2026'!J1734)</f>
        <v/>
      </c>
      <c r="G1733" t="str">
        <f>IF(ISBLANK('ENGAGEMENTS 2026'!C1734),"",'ENGAGEMENTS 2026'!M1734)</f>
        <v/>
      </c>
      <c r="H1733" t="str">
        <f>IF(ISBLANK('ENGAGEMENTS 2026'!C1734),"",'ENGAGEMENTS 2026'!AF1734)</f>
        <v/>
      </c>
      <c r="I1733" t="str">
        <f>IF(ISBLANK('ENGAGEMENTS 2026'!C1734),"",'ENGAGEMENTS 2026'!H1734)</f>
        <v/>
      </c>
      <c r="J1733" s="72" t="str">
        <f>IF(ISBLANK('ENGAGEMENTS 2026'!C1734),"",IF(AND(OR($E1733="INFRUCTUEUX",$E1733="ANNULE"),$C1733="AOO-M"),'ENGAGEMENTS 2026'!P1734,IF($H1733="EN COURS DE PREENGAGEMENT",'ENGAGEMENTS 2026'!O1734,IF($H1733="PREENGAGE",IF($E1733="ATTRIBUE",'ENGAGEMENTS 2026'!AE1734,'ENGAGEMENTS 2026'!O1734),'ENGAGEMENTS 2026'!AE1734))))</f>
        <v/>
      </c>
      <c r="K1733" s="97" t="str">
        <f>IF(ISBLANK('ENGAGEMENTS 2026'!W1734),"",'ENGAGEMENTS 2026'!W1734)</f>
        <v/>
      </c>
      <c r="L1733" s="73" t="str">
        <f t="shared" ca="1" si="54"/>
        <v/>
      </c>
      <c r="M1733" t="str">
        <f t="shared" si="55"/>
        <v/>
      </c>
      <c r="N1733" t="str">
        <f>IF(ISBLANK('ENGAGEMENTS 2026'!C1734),"",'ENGAGEMENTS 2026'!L1734)</f>
        <v/>
      </c>
      <c r="O1733" t="str">
        <f>IF(ISBLANK('ENGAGEMENTS 2026'!C1734),"",'ENGAGEMENTS 2026'!M1734)</f>
        <v/>
      </c>
      <c r="P1733" t="str">
        <f>IF(ISBLANK('ENGAGEMENTS 2026'!C1734),"",'ENGAGEMENTS 2026'!K1734)</f>
        <v/>
      </c>
      <c r="Q1733" t="str">
        <f>IF($A1733="","",IF(OR($E1733="INFRUCTUEUX",$E1733="ANNULE"),$A1733&amp;"|"&amp;(COUNTIFS($A$2:$A1733,$A1733,$E$2:$E1733,"INFRUCTUEUX")+COUNTIFS($A$2:$A1733,$A1733,$E$2:$E1733,"ANNULE")),""))</f>
        <v/>
      </c>
    </row>
    <row r="1734" spans="1:17" x14ac:dyDescent="0.25">
      <c r="A1734" t="str">
        <f>IF(ISBLANK('ENGAGEMENTS 2026'!C1735),"",IF('ENGAGEMENTS 2026'!C1735="DTSI","DCT",'ENGAGEMENTS 2026'!C1735))</f>
        <v/>
      </c>
      <c r="B1734" t="str">
        <f>IF(ISBLANK('ENGAGEMENTS 2026'!C1735),"",'ENGAGEMENTS 2026'!D1735)</f>
        <v/>
      </c>
      <c r="C1734" t="str">
        <f>IF(ISBLANK('ENGAGEMENTS 2026'!C1735),"",'ENGAGEMENTS 2026'!E1735)</f>
        <v/>
      </c>
      <c r="D1734" t="str">
        <f>IF(ISBLANK('ENGAGEMENTS 2026'!C1735),"",'ENGAGEMENTS 2026'!G1735)</f>
        <v/>
      </c>
      <c r="E1734" t="str">
        <f>IF(ISBLANK('ENGAGEMENTS 2026'!C1735),"",'ENGAGEMENTS 2026'!I1735)</f>
        <v/>
      </c>
      <c r="F1734" t="str">
        <f>IF(ISBLANK('ENGAGEMENTS 2026'!C1735),"",'ENGAGEMENTS 2026'!J1735)</f>
        <v/>
      </c>
      <c r="G1734" t="str">
        <f>IF(ISBLANK('ENGAGEMENTS 2026'!C1735),"",'ENGAGEMENTS 2026'!M1735)</f>
        <v/>
      </c>
      <c r="H1734" t="str">
        <f>IF(ISBLANK('ENGAGEMENTS 2026'!C1735),"",'ENGAGEMENTS 2026'!AF1735)</f>
        <v/>
      </c>
      <c r="I1734" t="str">
        <f>IF(ISBLANK('ENGAGEMENTS 2026'!C1735),"",'ENGAGEMENTS 2026'!H1735)</f>
        <v/>
      </c>
      <c r="J1734" s="72" t="str">
        <f>IF(ISBLANK('ENGAGEMENTS 2026'!C1735),"",IF(AND(OR($E1734="INFRUCTUEUX",$E1734="ANNULE"),$C1734="AOO-M"),'ENGAGEMENTS 2026'!P1735,IF($H1734="EN COURS DE PREENGAGEMENT",'ENGAGEMENTS 2026'!O1735,IF($H1734="PREENGAGE",IF($E1734="ATTRIBUE",'ENGAGEMENTS 2026'!AE1735,'ENGAGEMENTS 2026'!O1735),'ENGAGEMENTS 2026'!AE1735))))</f>
        <v/>
      </c>
      <c r="K1734" s="97" t="str">
        <f>IF(ISBLANK('ENGAGEMENTS 2026'!W1735),"",'ENGAGEMENTS 2026'!W1735)</f>
        <v/>
      </c>
      <c r="L1734" s="73" t="str">
        <f t="shared" ca="1" si="54"/>
        <v/>
      </c>
      <c r="M1734" t="str">
        <f t="shared" si="55"/>
        <v/>
      </c>
      <c r="N1734" t="str">
        <f>IF(ISBLANK('ENGAGEMENTS 2026'!C1735),"",'ENGAGEMENTS 2026'!L1735)</f>
        <v/>
      </c>
      <c r="O1734" t="str">
        <f>IF(ISBLANK('ENGAGEMENTS 2026'!C1735),"",'ENGAGEMENTS 2026'!M1735)</f>
        <v/>
      </c>
      <c r="P1734" t="str">
        <f>IF(ISBLANK('ENGAGEMENTS 2026'!C1735),"",'ENGAGEMENTS 2026'!K1735)</f>
        <v/>
      </c>
      <c r="Q1734" t="str">
        <f>IF($A1734="","",IF(OR($E1734="INFRUCTUEUX",$E1734="ANNULE"),$A1734&amp;"|"&amp;(COUNTIFS($A$2:$A1734,$A1734,$E$2:$E1734,"INFRUCTUEUX")+COUNTIFS($A$2:$A1734,$A1734,$E$2:$E1734,"ANNULE")),""))</f>
        <v/>
      </c>
    </row>
    <row r="1735" spans="1:17" x14ac:dyDescent="0.25">
      <c r="A1735" t="str">
        <f>IF(ISBLANK('ENGAGEMENTS 2026'!C1736),"",IF('ENGAGEMENTS 2026'!C1736="DTSI","DCT",'ENGAGEMENTS 2026'!C1736))</f>
        <v/>
      </c>
      <c r="B1735" t="str">
        <f>IF(ISBLANK('ENGAGEMENTS 2026'!C1736),"",'ENGAGEMENTS 2026'!D1736)</f>
        <v/>
      </c>
      <c r="C1735" t="str">
        <f>IF(ISBLANK('ENGAGEMENTS 2026'!C1736),"",'ENGAGEMENTS 2026'!E1736)</f>
        <v/>
      </c>
      <c r="D1735" t="str">
        <f>IF(ISBLANK('ENGAGEMENTS 2026'!C1736),"",'ENGAGEMENTS 2026'!G1736)</f>
        <v/>
      </c>
      <c r="E1735" t="str">
        <f>IF(ISBLANK('ENGAGEMENTS 2026'!C1736),"",'ENGAGEMENTS 2026'!I1736)</f>
        <v/>
      </c>
      <c r="F1735" t="str">
        <f>IF(ISBLANK('ENGAGEMENTS 2026'!C1736),"",'ENGAGEMENTS 2026'!J1736)</f>
        <v/>
      </c>
      <c r="G1735" t="str">
        <f>IF(ISBLANK('ENGAGEMENTS 2026'!C1736),"",'ENGAGEMENTS 2026'!M1736)</f>
        <v/>
      </c>
      <c r="H1735" t="str">
        <f>IF(ISBLANK('ENGAGEMENTS 2026'!C1736),"",'ENGAGEMENTS 2026'!AF1736)</f>
        <v/>
      </c>
      <c r="I1735" t="str">
        <f>IF(ISBLANK('ENGAGEMENTS 2026'!C1736),"",'ENGAGEMENTS 2026'!H1736)</f>
        <v/>
      </c>
      <c r="J1735" s="72" t="str">
        <f>IF(ISBLANK('ENGAGEMENTS 2026'!C1736),"",IF(AND(OR($E1735="INFRUCTUEUX",$E1735="ANNULE"),$C1735="AOO-M"),'ENGAGEMENTS 2026'!P1736,IF($H1735="EN COURS DE PREENGAGEMENT",'ENGAGEMENTS 2026'!O1736,IF($H1735="PREENGAGE",IF($E1735="ATTRIBUE",'ENGAGEMENTS 2026'!AE1736,'ENGAGEMENTS 2026'!O1736),'ENGAGEMENTS 2026'!AE1736))))</f>
        <v/>
      </c>
      <c r="K1735" s="97" t="str">
        <f>IF(ISBLANK('ENGAGEMENTS 2026'!W1736),"",'ENGAGEMENTS 2026'!W1736)</f>
        <v/>
      </c>
      <c r="L1735" s="73" t="str">
        <f t="shared" ca="1" si="54"/>
        <v/>
      </c>
      <c r="M1735" t="str">
        <f t="shared" si="55"/>
        <v/>
      </c>
      <c r="N1735" t="str">
        <f>IF(ISBLANK('ENGAGEMENTS 2026'!C1736),"",'ENGAGEMENTS 2026'!L1736)</f>
        <v/>
      </c>
      <c r="O1735" t="str">
        <f>IF(ISBLANK('ENGAGEMENTS 2026'!C1736),"",'ENGAGEMENTS 2026'!M1736)</f>
        <v/>
      </c>
      <c r="P1735" t="str">
        <f>IF(ISBLANK('ENGAGEMENTS 2026'!C1736),"",'ENGAGEMENTS 2026'!K1736)</f>
        <v/>
      </c>
      <c r="Q1735" t="str">
        <f>IF($A1735="","",IF(OR($E1735="INFRUCTUEUX",$E1735="ANNULE"),$A1735&amp;"|"&amp;(COUNTIFS($A$2:$A1735,$A1735,$E$2:$E1735,"INFRUCTUEUX")+COUNTIFS($A$2:$A1735,$A1735,$E$2:$E1735,"ANNULE")),""))</f>
        <v/>
      </c>
    </row>
    <row r="1736" spans="1:17" x14ac:dyDescent="0.25">
      <c r="A1736" t="str">
        <f>IF(ISBLANK('ENGAGEMENTS 2026'!C1737),"",IF('ENGAGEMENTS 2026'!C1737="DTSI","DCT",'ENGAGEMENTS 2026'!C1737))</f>
        <v/>
      </c>
      <c r="B1736" t="str">
        <f>IF(ISBLANK('ENGAGEMENTS 2026'!C1737),"",'ENGAGEMENTS 2026'!D1737)</f>
        <v/>
      </c>
      <c r="C1736" t="str">
        <f>IF(ISBLANK('ENGAGEMENTS 2026'!C1737),"",'ENGAGEMENTS 2026'!E1737)</f>
        <v/>
      </c>
      <c r="D1736" t="str">
        <f>IF(ISBLANK('ENGAGEMENTS 2026'!C1737),"",'ENGAGEMENTS 2026'!G1737)</f>
        <v/>
      </c>
      <c r="E1736" t="str">
        <f>IF(ISBLANK('ENGAGEMENTS 2026'!C1737),"",'ENGAGEMENTS 2026'!I1737)</f>
        <v/>
      </c>
      <c r="F1736" t="str">
        <f>IF(ISBLANK('ENGAGEMENTS 2026'!C1737),"",'ENGAGEMENTS 2026'!J1737)</f>
        <v/>
      </c>
      <c r="G1736" t="str">
        <f>IF(ISBLANK('ENGAGEMENTS 2026'!C1737),"",'ENGAGEMENTS 2026'!M1737)</f>
        <v/>
      </c>
      <c r="H1736" t="str">
        <f>IF(ISBLANK('ENGAGEMENTS 2026'!C1737),"",'ENGAGEMENTS 2026'!AF1737)</f>
        <v/>
      </c>
      <c r="I1736" t="str">
        <f>IF(ISBLANK('ENGAGEMENTS 2026'!C1737),"",'ENGAGEMENTS 2026'!H1737)</f>
        <v/>
      </c>
      <c r="J1736" s="72" t="str">
        <f>IF(ISBLANK('ENGAGEMENTS 2026'!C1737),"",IF(AND(OR($E1736="INFRUCTUEUX",$E1736="ANNULE"),$C1736="AOO-M"),'ENGAGEMENTS 2026'!P1737,IF($H1736="EN COURS DE PREENGAGEMENT",'ENGAGEMENTS 2026'!O1737,IF($H1736="PREENGAGE",IF($E1736="ATTRIBUE",'ENGAGEMENTS 2026'!AE1737,'ENGAGEMENTS 2026'!O1737),'ENGAGEMENTS 2026'!AE1737))))</f>
        <v/>
      </c>
      <c r="K1736" s="97" t="str">
        <f>IF(ISBLANK('ENGAGEMENTS 2026'!W1737),"",'ENGAGEMENTS 2026'!W1737)</f>
        <v/>
      </c>
      <c r="L1736" s="73" t="str">
        <f t="shared" ca="1" si="54"/>
        <v/>
      </c>
      <c r="M1736" t="str">
        <f t="shared" si="55"/>
        <v/>
      </c>
      <c r="N1736" t="str">
        <f>IF(ISBLANK('ENGAGEMENTS 2026'!C1737),"",'ENGAGEMENTS 2026'!L1737)</f>
        <v/>
      </c>
      <c r="O1736" t="str">
        <f>IF(ISBLANK('ENGAGEMENTS 2026'!C1737),"",'ENGAGEMENTS 2026'!M1737)</f>
        <v/>
      </c>
      <c r="P1736" t="str">
        <f>IF(ISBLANK('ENGAGEMENTS 2026'!C1737),"",'ENGAGEMENTS 2026'!K1737)</f>
        <v/>
      </c>
      <c r="Q1736" t="str">
        <f>IF($A1736="","",IF(OR($E1736="INFRUCTUEUX",$E1736="ANNULE"),$A1736&amp;"|"&amp;(COUNTIFS($A$2:$A1736,$A1736,$E$2:$E1736,"INFRUCTUEUX")+COUNTIFS($A$2:$A1736,$A1736,$E$2:$E1736,"ANNULE")),""))</f>
        <v/>
      </c>
    </row>
    <row r="1737" spans="1:17" x14ac:dyDescent="0.25">
      <c r="A1737" t="str">
        <f>IF(ISBLANK('ENGAGEMENTS 2026'!C1738),"",IF('ENGAGEMENTS 2026'!C1738="DTSI","DCT",'ENGAGEMENTS 2026'!C1738))</f>
        <v/>
      </c>
      <c r="B1737" t="str">
        <f>IF(ISBLANK('ENGAGEMENTS 2026'!C1738),"",'ENGAGEMENTS 2026'!D1738)</f>
        <v/>
      </c>
      <c r="C1737" t="str">
        <f>IF(ISBLANK('ENGAGEMENTS 2026'!C1738),"",'ENGAGEMENTS 2026'!E1738)</f>
        <v/>
      </c>
      <c r="D1737" t="str">
        <f>IF(ISBLANK('ENGAGEMENTS 2026'!C1738),"",'ENGAGEMENTS 2026'!G1738)</f>
        <v/>
      </c>
      <c r="E1737" t="str">
        <f>IF(ISBLANK('ENGAGEMENTS 2026'!C1738),"",'ENGAGEMENTS 2026'!I1738)</f>
        <v/>
      </c>
      <c r="F1737" t="str">
        <f>IF(ISBLANK('ENGAGEMENTS 2026'!C1738),"",'ENGAGEMENTS 2026'!J1738)</f>
        <v/>
      </c>
      <c r="G1737" t="str">
        <f>IF(ISBLANK('ENGAGEMENTS 2026'!C1738),"",'ENGAGEMENTS 2026'!M1738)</f>
        <v/>
      </c>
      <c r="H1737" t="str">
        <f>IF(ISBLANK('ENGAGEMENTS 2026'!C1738),"",'ENGAGEMENTS 2026'!AF1738)</f>
        <v/>
      </c>
      <c r="I1737" t="str">
        <f>IF(ISBLANK('ENGAGEMENTS 2026'!C1738),"",'ENGAGEMENTS 2026'!H1738)</f>
        <v/>
      </c>
      <c r="J1737" s="72" t="str">
        <f>IF(ISBLANK('ENGAGEMENTS 2026'!C1738),"",IF(AND(OR($E1737="INFRUCTUEUX",$E1737="ANNULE"),$C1737="AOO-M"),'ENGAGEMENTS 2026'!P1738,IF($H1737="EN COURS DE PREENGAGEMENT",'ENGAGEMENTS 2026'!O1738,IF($H1737="PREENGAGE",IF($E1737="ATTRIBUE",'ENGAGEMENTS 2026'!AE1738,'ENGAGEMENTS 2026'!O1738),'ENGAGEMENTS 2026'!AE1738))))</f>
        <v/>
      </c>
      <c r="K1737" s="97" t="str">
        <f>IF(ISBLANK('ENGAGEMENTS 2026'!W1738),"",'ENGAGEMENTS 2026'!W1738)</f>
        <v/>
      </c>
      <c r="L1737" s="73" t="str">
        <f t="shared" ca="1" si="54"/>
        <v/>
      </c>
      <c r="M1737" t="str">
        <f t="shared" si="55"/>
        <v/>
      </c>
      <c r="N1737" t="str">
        <f>IF(ISBLANK('ENGAGEMENTS 2026'!C1738),"",'ENGAGEMENTS 2026'!L1738)</f>
        <v/>
      </c>
      <c r="O1737" t="str">
        <f>IF(ISBLANK('ENGAGEMENTS 2026'!C1738),"",'ENGAGEMENTS 2026'!M1738)</f>
        <v/>
      </c>
      <c r="P1737" t="str">
        <f>IF(ISBLANK('ENGAGEMENTS 2026'!C1738),"",'ENGAGEMENTS 2026'!K1738)</f>
        <v/>
      </c>
      <c r="Q1737" t="str">
        <f>IF($A1737="","",IF(OR($E1737="INFRUCTUEUX",$E1737="ANNULE"),$A1737&amp;"|"&amp;(COUNTIFS($A$2:$A1737,$A1737,$E$2:$E1737,"INFRUCTUEUX")+COUNTIFS($A$2:$A1737,$A1737,$E$2:$E1737,"ANNULE")),""))</f>
        <v/>
      </c>
    </row>
    <row r="1738" spans="1:17" x14ac:dyDescent="0.25">
      <c r="A1738" t="str">
        <f>IF(ISBLANK('ENGAGEMENTS 2026'!C1739),"",IF('ENGAGEMENTS 2026'!C1739="DTSI","DCT",'ENGAGEMENTS 2026'!C1739))</f>
        <v/>
      </c>
      <c r="B1738" t="str">
        <f>IF(ISBLANK('ENGAGEMENTS 2026'!C1739),"",'ENGAGEMENTS 2026'!D1739)</f>
        <v/>
      </c>
      <c r="C1738" t="str">
        <f>IF(ISBLANK('ENGAGEMENTS 2026'!C1739),"",'ENGAGEMENTS 2026'!E1739)</f>
        <v/>
      </c>
      <c r="D1738" t="str">
        <f>IF(ISBLANK('ENGAGEMENTS 2026'!C1739),"",'ENGAGEMENTS 2026'!G1739)</f>
        <v/>
      </c>
      <c r="E1738" t="str">
        <f>IF(ISBLANK('ENGAGEMENTS 2026'!C1739),"",'ENGAGEMENTS 2026'!I1739)</f>
        <v/>
      </c>
      <c r="F1738" t="str">
        <f>IF(ISBLANK('ENGAGEMENTS 2026'!C1739),"",'ENGAGEMENTS 2026'!J1739)</f>
        <v/>
      </c>
      <c r="G1738" t="str">
        <f>IF(ISBLANK('ENGAGEMENTS 2026'!C1739),"",'ENGAGEMENTS 2026'!M1739)</f>
        <v/>
      </c>
      <c r="H1738" t="str">
        <f>IF(ISBLANK('ENGAGEMENTS 2026'!C1739),"",'ENGAGEMENTS 2026'!AF1739)</f>
        <v/>
      </c>
      <c r="I1738" t="str">
        <f>IF(ISBLANK('ENGAGEMENTS 2026'!C1739),"",'ENGAGEMENTS 2026'!H1739)</f>
        <v/>
      </c>
      <c r="J1738" s="72" t="str">
        <f>IF(ISBLANK('ENGAGEMENTS 2026'!C1739),"",IF(AND(OR($E1738="INFRUCTUEUX",$E1738="ANNULE"),$C1738="AOO-M"),'ENGAGEMENTS 2026'!P1739,IF($H1738="EN COURS DE PREENGAGEMENT",'ENGAGEMENTS 2026'!O1739,IF($H1738="PREENGAGE",IF($E1738="ATTRIBUE",'ENGAGEMENTS 2026'!AE1739,'ENGAGEMENTS 2026'!O1739),'ENGAGEMENTS 2026'!AE1739))))</f>
        <v/>
      </c>
      <c r="K1738" s="97" t="str">
        <f>IF(ISBLANK('ENGAGEMENTS 2026'!W1739),"",'ENGAGEMENTS 2026'!W1739)</f>
        <v/>
      </c>
      <c r="L1738" s="73" t="str">
        <f t="shared" ca="1" si="54"/>
        <v/>
      </c>
      <c r="M1738" t="str">
        <f t="shared" si="55"/>
        <v/>
      </c>
      <c r="N1738" t="str">
        <f>IF(ISBLANK('ENGAGEMENTS 2026'!C1739),"",'ENGAGEMENTS 2026'!L1739)</f>
        <v/>
      </c>
      <c r="O1738" t="str">
        <f>IF(ISBLANK('ENGAGEMENTS 2026'!C1739),"",'ENGAGEMENTS 2026'!M1739)</f>
        <v/>
      </c>
      <c r="P1738" t="str">
        <f>IF(ISBLANK('ENGAGEMENTS 2026'!C1739),"",'ENGAGEMENTS 2026'!K1739)</f>
        <v/>
      </c>
      <c r="Q1738" t="str">
        <f>IF($A1738="","",IF(OR($E1738="INFRUCTUEUX",$E1738="ANNULE"),$A1738&amp;"|"&amp;(COUNTIFS($A$2:$A1738,$A1738,$E$2:$E1738,"INFRUCTUEUX")+COUNTIFS($A$2:$A1738,$A1738,$E$2:$E1738,"ANNULE")),""))</f>
        <v/>
      </c>
    </row>
    <row r="1739" spans="1:17" x14ac:dyDescent="0.25">
      <c r="A1739" t="str">
        <f>IF(ISBLANK('ENGAGEMENTS 2026'!C1740),"",IF('ENGAGEMENTS 2026'!C1740="DTSI","DCT",'ENGAGEMENTS 2026'!C1740))</f>
        <v/>
      </c>
      <c r="B1739" t="str">
        <f>IF(ISBLANK('ENGAGEMENTS 2026'!C1740),"",'ENGAGEMENTS 2026'!D1740)</f>
        <v/>
      </c>
      <c r="C1739" t="str">
        <f>IF(ISBLANK('ENGAGEMENTS 2026'!C1740),"",'ENGAGEMENTS 2026'!E1740)</f>
        <v/>
      </c>
      <c r="D1739" t="str">
        <f>IF(ISBLANK('ENGAGEMENTS 2026'!C1740),"",'ENGAGEMENTS 2026'!G1740)</f>
        <v/>
      </c>
      <c r="E1739" t="str">
        <f>IF(ISBLANK('ENGAGEMENTS 2026'!C1740),"",'ENGAGEMENTS 2026'!I1740)</f>
        <v/>
      </c>
      <c r="F1739" t="str">
        <f>IF(ISBLANK('ENGAGEMENTS 2026'!C1740),"",'ENGAGEMENTS 2026'!J1740)</f>
        <v/>
      </c>
      <c r="G1739" t="str">
        <f>IF(ISBLANK('ENGAGEMENTS 2026'!C1740),"",'ENGAGEMENTS 2026'!M1740)</f>
        <v/>
      </c>
      <c r="H1739" t="str">
        <f>IF(ISBLANK('ENGAGEMENTS 2026'!C1740),"",'ENGAGEMENTS 2026'!AF1740)</f>
        <v/>
      </c>
      <c r="I1739" t="str">
        <f>IF(ISBLANK('ENGAGEMENTS 2026'!C1740),"",'ENGAGEMENTS 2026'!H1740)</f>
        <v/>
      </c>
      <c r="J1739" s="72" t="str">
        <f>IF(ISBLANK('ENGAGEMENTS 2026'!C1740),"",IF(AND(OR($E1739="INFRUCTUEUX",$E1739="ANNULE"),$C1739="AOO-M"),'ENGAGEMENTS 2026'!P1740,IF($H1739="EN COURS DE PREENGAGEMENT",'ENGAGEMENTS 2026'!O1740,IF($H1739="PREENGAGE",IF($E1739="ATTRIBUE",'ENGAGEMENTS 2026'!AE1740,'ENGAGEMENTS 2026'!O1740),'ENGAGEMENTS 2026'!AE1740))))</f>
        <v/>
      </c>
      <c r="K1739" s="97" t="str">
        <f>IF(ISBLANK('ENGAGEMENTS 2026'!W1740),"",'ENGAGEMENTS 2026'!W1740)</f>
        <v/>
      </c>
      <c r="L1739" s="73" t="str">
        <f t="shared" ca="1" si="54"/>
        <v/>
      </c>
      <c r="M1739" t="str">
        <f t="shared" si="55"/>
        <v/>
      </c>
      <c r="N1739" t="str">
        <f>IF(ISBLANK('ENGAGEMENTS 2026'!C1740),"",'ENGAGEMENTS 2026'!L1740)</f>
        <v/>
      </c>
      <c r="O1739" t="str">
        <f>IF(ISBLANK('ENGAGEMENTS 2026'!C1740),"",'ENGAGEMENTS 2026'!M1740)</f>
        <v/>
      </c>
      <c r="P1739" t="str">
        <f>IF(ISBLANK('ENGAGEMENTS 2026'!C1740),"",'ENGAGEMENTS 2026'!K1740)</f>
        <v/>
      </c>
      <c r="Q1739" t="str">
        <f>IF($A1739="","",IF(OR($E1739="INFRUCTUEUX",$E1739="ANNULE"),$A1739&amp;"|"&amp;(COUNTIFS($A$2:$A1739,$A1739,$E$2:$E1739,"INFRUCTUEUX")+COUNTIFS($A$2:$A1739,$A1739,$E$2:$E1739,"ANNULE")),""))</f>
        <v/>
      </c>
    </row>
    <row r="1740" spans="1:17" x14ac:dyDescent="0.25">
      <c r="A1740" t="str">
        <f>IF(ISBLANK('ENGAGEMENTS 2026'!C1741),"",IF('ENGAGEMENTS 2026'!C1741="DTSI","DCT",'ENGAGEMENTS 2026'!C1741))</f>
        <v/>
      </c>
      <c r="B1740" t="str">
        <f>IF(ISBLANK('ENGAGEMENTS 2026'!C1741),"",'ENGAGEMENTS 2026'!D1741)</f>
        <v/>
      </c>
      <c r="C1740" t="str">
        <f>IF(ISBLANK('ENGAGEMENTS 2026'!C1741),"",'ENGAGEMENTS 2026'!E1741)</f>
        <v/>
      </c>
      <c r="D1740" t="str">
        <f>IF(ISBLANK('ENGAGEMENTS 2026'!C1741),"",'ENGAGEMENTS 2026'!G1741)</f>
        <v/>
      </c>
      <c r="E1740" t="str">
        <f>IF(ISBLANK('ENGAGEMENTS 2026'!C1741),"",'ENGAGEMENTS 2026'!I1741)</f>
        <v/>
      </c>
      <c r="F1740" t="str">
        <f>IF(ISBLANK('ENGAGEMENTS 2026'!C1741),"",'ENGAGEMENTS 2026'!J1741)</f>
        <v/>
      </c>
      <c r="G1740" t="str">
        <f>IF(ISBLANK('ENGAGEMENTS 2026'!C1741),"",'ENGAGEMENTS 2026'!M1741)</f>
        <v/>
      </c>
      <c r="H1740" t="str">
        <f>IF(ISBLANK('ENGAGEMENTS 2026'!C1741),"",'ENGAGEMENTS 2026'!AF1741)</f>
        <v/>
      </c>
      <c r="I1740" t="str">
        <f>IF(ISBLANK('ENGAGEMENTS 2026'!C1741),"",'ENGAGEMENTS 2026'!H1741)</f>
        <v/>
      </c>
      <c r="J1740" s="72" t="str">
        <f>IF(ISBLANK('ENGAGEMENTS 2026'!C1741),"",IF(AND(OR($E1740="INFRUCTUEUX",$E1740="ANNULE"),$C1740="AOO-M"),'ENGAGEMENTS 2026'!P1741,IF($H1740="EN COURS DE PREENGAGEMENT",'ENGAGEMENTS 2026'!O1741,IF($H1740="PREENGAGE",IF($E1740="ATTRIBUE",'ENGAGEMENTS 2026'!AE1741,'ENGAGEMENTS 2026'!O1741),'ENGAGEMENTS 2026'!AE1741))))</f>
        <v/>
      </c>
      <c r="K1740" s="97" t="str">
        <f>IF(ISBLANK('ENGAGEMENTS 2026'!W1741),"",'ENGAGEMENTS 2026'!W1741)</f>
        <v/>
      </c>
      <c r="L1740" s="73" t="str">
        <f t="shared" ca="1" si="54"/>
        <v/>
      </c>
      <c r="M1740" t="str">
        <f t="shared" si="55"/>
        <v/>
      </c>
      <c r="N1740" t="str">
        <f>IF(ISBLANK('ENGAGEMENTS 2026'!C1741),"",'ENGAGEMENTS 2026'!L1741)</f>
        <v/>
      </c>
      <c r="O1740" t="str">
        <f>IF(ISBLANK('ENGAGEMENTS 2026'!C1741),"",'ENGAGEMENTS 2026'!M1741)</f>
        <v/>
      </c>
      <c r="P1740" t="str">
        <f>IF(ISBLANK('ENGAGEMENTS 2026'!C1741),"",'ENGAGEMENTS 2026'!K1741)</f>
        <v/>
      </c>
      <c r="Q1740" t="str">
        <f>IF($A1740="","",IF(OR($E1740="INFRUCTUEUX",$E1740="ANNULE"),$A1740&amp;"|"&amp;(COUNTIFS($A$2:$A1740,$A1740,$E$2:$E1740,"INFRUCTUEUX")+COUNTIFS($A$2:$A1740,$A1740,$E$2:$E1740,"ANNULE")),""))</f>
        <v/>
      </c>
    </row>
    <row r="1741" spans="1:17" x14ac:dyDescent="0.25">
      <c r="A1741" t="str">
        <f>IF(ISBLANK('ENGAGEMENTS 2026'!C1742),"",IF('ENGAGEMENTS 2026'!C1742="DTSI","DCT",'ENGAGEMENTS 2026'!C1742))</f>
        <v/>
      </c>
      <c r="B1741" t="str">
        <f>IF(ISBLANK('ENGAGEMENTS 2026'!C1742),"",'ENGAGEMENTS 2026'!D1742)</f>
        <v/>
      </c>
      <c r="C1741" t="str">
        <f>IF(ISBLANK('ENGAGEMENTS 2026'!C1742),"",'ENGAGEMENTS 2026'!E1742)</f>
        <v/>
      </c>
      <c r="D1741" t="str">
        <f>IF(ISBLANK('ENGAGEMENTS 2026'!C1742),"",'ENGAGEMENTS 2026'!G1742)</f>
        <v/>
      </c>
      <c r="E1741" t="str">
        <f>IF(ISBLANK('ENGAGEMENTS 2026'!C1742),"",'ENGAGEMENTS 2026'!I1742)</f>
        <v/>
      </c>
      <c r="F1741" t="str">
        <f>IF(ISBLANK('ENGAGEMENTS 2026'!C1742),"",'ENGAGEMENTS 2026'!J1742)</f>
        <v/>
      </c>
      <c r="G1741" t="str">
        <f>IF(ISBLANK('ENGAGEMENTS 2026'!C1742),"",'ENGAGEMENTS 2026'!M1742)</f>
        <v/>
      </c>
      <c r="H1741" t="str">
        <f>IF(ISBLANK('ENGAGEMENTS 2026'!C1742),"",'ENGAGEMENTS 2026'!AF1742)</f>
        <v/>
      </c>
      <c r="I1741" t="str">
        <f>IF(ISBLANK('ENGAGEMENTS 2026'!C1742),"",'ENGAGEMENTS 2026'!H1742)</f>
        <v/>
      </c>
      <c r="J1741" s="72" t="str">
        <f>IF(ISBLANK('ENGAGEMENTS 2026'!C1742),"",IF(AND(OR($E1741="INFRUCTUEUX",$E1741="ANNULE"),$C1741="AOO-M"),'ENGAGEMENTS 2026'!P1742,IF($H1741="EN COURS DE PREENGAGEMENT",'ENGAGEMENTS 2026'!O1742,IF($H1741="PREENGAGE",IF($E1741="ATTRIBUE",'ENGAGEMENTS 2026'!AE1742,'ENGAGEMENTS 2026'!O1742),'ENGAGEMENTS 2026'!AE1742))))</f>
        <v/>
      </c>
      <c r="K1741" s="97" t="str">
        <f>IF(ISBLANK('ENGAGEMENTS 2026'!W1742),"",'ENGAGEMENTS 2026'!W1742)</f>
        <v/>
      </c>
      <c r="L1741" s="73" t="str">
        <f t="shared" ca="1" si="54"/>
        <v/>
      </c>
      <c r="M1741" t="str">
        <f t="shared" si="55"/>
        <v/>
      </c>
      <c r="N1741" t="str">
        <f>IF(ISBLANK('ENGAGEMENTS 2026'!C1742),"",'ENGAGEMENTS 2026'!L1742)</f>
        <v/>
      </c>
      <c r="O1741" t="str">
        <f>IF(ISBLANK('ENGAGEMENTS 2026'!C1742),"",'ENGAGEMENTS 2026'!M1742)</f>
        <v/>
      </c>
      <c r="P1741" t="str">
        <f>IF(ISBLANK('ENGAGEMENTS 2026'!C1742),"",'ENGAGEMENTS 2026'!K1742)</f>
        <v/>
      </c>
      <c r="Q1741" t="str">
        <f>IF($A1741="","",IF(OR($E1741="INFRUCTUEUX",$E1741="ANNULE"),$A1741&amp;"|"&amp;(COUNTIFS($A$2:$A1741,$A1741,$E$2:$E1741,"INFRUCTUEUX")+COUNTIFS($A$2:$A1741,$A1741,$E$2:$E1741,"ANNULE")),""))</f>
        <v/>
      </c>
    </row>
    <row r="1742" spans="1:17" x14ac:dyDescent="0.25">
      <c r="A1742" t="str">
        <f>IF(ISBLANK('ENGAGEMENTS 2026'!C1743),"",IF('ENGAGEMENTS 2026'!C1743="DTSI","DCT",'ENGAGEMENTS 2026'!C1743))</f>
        <v/>
      </c>
      <c r="B1742" t="str">
        <f>IF(ISBLANK('ENGAGEMENTS 2026'!C1743),"",'ENGAGEMENTS 2026'!D1743)</f>
        <v/>
      </c>
      <c r="C1742" t="str">
        <f>IF(ISBLANK('ENGAGEMENTS 2026'!C1743),"",'ENGAGEMENTS 2026'!E1743)</f>
        <v/>
      </c>
      <c r="D1742" t="str">
        <f>IF(ISBLANK('ENGAGEMENTS 2026'!C1743),"",'ENGAGEMENTS 2026'!G1743)</f>
        <v/>
      </c>
      <c r="E1742" t="str">
        <f>IF(ISBLANK('ENGAGEMENTS 2026'!C1743),"",'ENGAGEMENTS 2026'!I1743)</f>
        <v/>
      </c>
      <c r="F1742" t="str">
        <f>IF(ISBLANK('ENGAGEMENTS 2026'!C1743),"",'ENGAGEMENTS 2026'!J1743)</f>
        <v/>
      </c>
      <c r="G1742" t="str">
        <f>IF(ISBLANK('ENGAGEMENTS 2026'!C1743),"",'ENGAGEMENTS 2026'!M1743)</f>
        <v/>
      </c>
      <c r="H1742" t="str">
        <f>IF(ISBLANK('ENGAGEMENTS 2026'!C1743),"",'ENGAGEMENTS 2026'!AF1743)</f>
        <v/>
      </c>
      <c r="I1742" t="str">
        <f>IF(ISBLANK('ENGAGEMENTS 2026'!C1743),"",'ENGAGEMENTS 2026'!H1743)</f>
        <v/>
      </c>
      <c r="J1742" s="72" t="str">
        <f>IF(ISBLANK('ENGAGEMENTS 2026'!C1743),"",IF(AND(OR($E1742="INFRUCTUEUX",$E1742="ANNULE"),$C1742="AOO-M"),'ENGAGEMENTS 2026'!P1743,IF($H1742="EN COURS DE PREENGAGEMENT",'ENGAGEMENTS 2026'!O1743,IF($H1742="PREENGAGE",IF($E1742="ATTRIBUE",'ENGAGEMENTS 2026'!AE1743,'ENGAGEMENTS 2026'!O1743),'ENGAGEMENTS 2026'!AE1743))))</f>
        <v/>
      </c>
      <c r="K1742" s="97" t="str">
        <f>IF(ISBLANK('ENGAGEMENTS 2026'!W1743),"",'ENGAGEMENTS 2026'!W1743)</f>
        <v/>
      </c>
      <c r="L1742" s="73" t="str">
        <f t="shared" ca="1" si="54"/>
        <v/>
      </c>
      <c r="M1742" t="str">
        <f t="shared" si="55"/>
        <v/>
      </c>
      <c r="N1742" t="str">
        <f>IF(ISBLANK('ENGAGEMENTS 2026'!C1743),"",'ENGAGEMENTS 2026'!L1743)</f>
        <v/>
      </c>
      <c r="O1742" t="str">
        <f>IF(ISBLANK('ENGAGEMENTS 2026'!C1743),"",'ENGAGEMENTS 2026'!M1743)</f>
        <v/>
      </c>
      <c r="P1742" t="str">
        <f>IF(ISBLANK('ENGAGEMENTS 2026'!C1743),"",'ENGAGEMENTS 2026'!K1743)</f>
        <v/>
      </c>
      <c r="Q1742" t="str">
        <f>IF($A1742="","",IF(OR($E1742="INFRUCTUEUX",$E1742="ANNULE"),$A1742&amp;"|"&amp;(COUNTIFS($A$2:$A1742,$A1742,$E$2:$E1742,"INFRUCTUEUX")+COUNTIFS($A$2:$A1742,$A1742,$E$2:$E1742,"ANNULE")),""))</f>
        <v/>
      </c>
    </row>
    <row r="1743" spans="1:17" x14ac:dyDescent="0.25">
      <c r="A1743" t="str">
        <f>IF(ISBLANK('ENGAGEMENTS 2026'!C1744),"",IF('ENGAGEMENTS 2026'!C1744="DTSI","DCT",'ENGAGEMENTS 2026'!C1744))</f>
        <v/>
      </c>
      <c r="B1743" t="str">
        <f>IF(ISBLANK('ENGAGEMENTS 2026'!C1744),"",'ENGAGEMENTS 2026'!D1744)</f>
        <v/>
      </c>
      <c r="C1743" t="str">
        <f>IF(ISBLANK('ENGAGEMENTS 2026'!C1744),"",'ENGAGEMENTS 2026'!E1744)</f>
        <v/>
      </c>
      <c r="D1743" t="str">
        <f>IF(ISBLANK('ENGAGEMENTS 2026'!C1744),"",'ENGAGEMENTS 2026'!G1744)</f>
        <v/>
      </c>
      <c r="E1743" t="str">
        <f>IF(ISBLANK('ENGAGEMENTS 2026'!C1744),"",'ENGAGEMENTS 2026'!I1744)</f>
        <v/>
      </c>
      <c r="F1743" t="str">
        <f>IF(ISBLANK('ENGAGEMENTS 2026'!C1744),"",'ENGAGEMENTS 2026'!J1744)</f>
        <v/>
      </c>
      <c r="G1743" t="str">
        <f>IF(ISBLANK('ENGAGEMENTS 2026'!C1744),"",'ENGAGEMENTS 2026'!M1744)</f>
        <v/>
      </c>
      <c r="H1743" t="str">
        <f>IF(ISBLANK('ENGAGEMENTS 2026'!C1744),"",'ENGAGEMENTS 2026'!AF1744)</f>
        <v/>
      </c>
      <c r="I1743" t="str">
        <f>IF(ISBLANK('ENGAGEMENTS 2026'!C1744),"",'ENGAGEMENTS 2026'!H1744)</f>
        <v/>
      </c>
      <c r="J1743" s="72" t="str">
        <f>IF(ISBLANK('ENGAGEMENTS 2026'!C1744),"",IF(AND(OR($E1743="INFRUCTUEUX",$E1743="ANNULE"),$C1743="AOO-M"),'ENGAGEMENTS 2026'!P1744,IF($H1743="EN COURS DE PREENGAGEMENT",'ENGAGEMENTS 2026'!O1744,IF($H1743="PREENGAGE",IF($E1743="ATTRIBUE",'ENGAGEMENTS 2026'!AE1744,'ENGAGEMENTS 2026'!O1744),'ENGAGEMENTS 2026'!AE1744))))</f>
        <v/>
      </c>
      <c r="K1743" s="97" t="str">
        <f>IF(ISBLANK('ENGAGEMENTS 2026'!W1744),"",'ENGAGEMENTS 2026'!W1744)</f>
        <v/>
      </c>
      <c r="L1743" s="73" t="str">
        <f t="shared" ca="1" si="54"/>
        <v/>
      </c>
      <c r="M1743" t="str">
        <f t="shared" si="55"/>
        <v/>
      </c>
      <c r="N1743" t="str">
        <f>IF(ISBLANK('ENGAGEMENTS 2026'!C1744),"",'ENGAGEMENTS 2026'!L1744)</f>
        <v/>
      </c>
      <c r="O1743" t="str">
        <f>IF(ISBLANK('ENGAGEMENTS 2026'!C1744),"",'ENGAGEMENTS 2026'!M1744)</f>
        <v/>
      </c>
      <c r="P1743" t="str">
        <f>IF(ISBLANK('ENGAGEMENTS 2026'!C1744),"",'ENGAGEMENTS 2026'!K1744)</f>
        <v/>
      </c>
      <c r="Q1743" t="str">
        <f>IF($A1743="","",IF(OR($E1743="INFRUCTUEUX",$E1743="ANNULE"),$A1743&amp;"|"&amp;(COUNTIFS($A$2:$A1743,$A1743,$E$2:$E1743,"INFRUCTUEUX")+COUNTIFS($A$2:$A1743,$A1743,$E$2:$E1743,"ANNULE")),""))</f>
        <v/>
      </c>
    </row>
    <row r="1744" spans="1:17" x14ac:dyDescent="0.25">
      <c r="A1744" t="str">
        <f>IF(ISBLANK('ENGAGEMENTS 2026'!C1745),"",IF('ENGAGEMENTS 2026'!C1745="DTSI","DCT",'ENGAGEMENTS 2026'!C1745))</f>
        <v/>
      </c>
      <c r="B1744" t="str">
        <f>IF(ISBLANK('ENGAGEMENTS 2026'!C1745),"",'ENGAGEMENTS 2026'!D1745)</f>
        <v/>
      </c>
      <c r="C1744" t="str">
        <f>IF(ISBLANK('ENGAGEMENTS 2026'!C1745),"",'ENGAGEMENTS 2026'!E1745)</f>
        <v/>
      </c>
      <c r="D1744" t="str">
        <f>IF(ISBLANK('ENGAGEMENTS 2026'!C1745),"",'ENGAGEMENTS 2026'!G1745)</f>
        <v/>
      </c>
      <c r="E1744" t="str">
        <f>IF(ISBLANK('ENGAGEMENTS 2026'!C1745),"",'ENGAGEMENTS 2026'!I1745)</f>
        <v/>
      </c>
      <c r="F1744" t="str">
        <f>IF(ISBLANK('ENGAGEMENTS 2026'!C1745),"",'ENGAGEMENTS 2026'!J1745)</f>
        <v/>
      </c>
      <c r="G1744" t="str">
        <f>IF(ISBLANK('ENGAGEMENTS 2026'!C1745),"",'ENGAGEMENTS 2026'!M1745)</f>
        <v/>
      </c>
      <c r="H1744" t="str">
        <f>IF(ISBLANK('ENGAGEMENTS 2026'!C1745),"",'ENGAGEMENTS 2026'!AF1745)</f>
        <v/>
      </c>
      <c r="I1744" t="str">
        <f>IF(ISBLANK('ENGAGEMENTS 2026'!C1745),"",'ENGAGEMENTS 2026'!H1745)</f>
        <v/>
      </c>
      <c r="J1744" s="72" t="str">
        <f>IF(ISBLANK('ENGAGEMENTS 2026'!C1745),"",IF(AND(OR($E1744="INFRUCTUEUX",$E1744="ANNULE"),$C1744="AOO-M"),'ENGAGEMENTS 2026'!P1745,IF($H1744="EN COURS DE PREENGAGEMENT",'ENGAGEMENTS 2026'!O1745,IF($H1744="PREENGAGE",IF($E1744="ATTRIBUE",'ENGAGEMENTS 2026'!AE1745,'ENGAGEMENTS 2026'!O1745),'ENGAGEMENTS 2026'!AE1745))))</f>
        <v/>
      </c>
      <c r="K1744" s="97" t="str">
        <f>IF(ISBLANK('ENGAGEMENTS 2026'!W1745),"",'ENGAGEMENTS 2026'!W1745)</f>
        <v/>
      </c>
      <c r="L1744" s="73" t="str">
        <f t="shared" ca="1" si="54"/>
        <v/>
      </c>
      <c r="M1744" t="str">
        <f t="shared" si="55"/>
        <v/>
      </c>
      <c r="N1744" t="str">
        <f>IF(ISBLANK('ENGAGEMENTS 2026'!C1745),"",'ENGAGEMENTS 2026'!L1745)</f>
        <v/>
      </c>
      <c r="O1744" t="str">
        <f>IF(ISBLANK('ENGAGEMENTS 2026'!C1745),"",'ENGAGEMENTS 2026'!M1745)</f>
        <v/>
      </c>
      <c r="P1744" t="str">
        <f>IF(ISBLANK('ENGAGEMENTS 2026'!C1745),"",'ENGAGEMENTS 2026'!K1745)</f>
        <v/>
      </c>
      <c r="Q1744" t="str">
        <f>IF($A1744="","",IF(OR($E1744="INFRUCTUEUX",$E1744="ANNULE"),$A1744&amp;"|"&amp;(COUNTIFS($A$2:$A1744,$A1744,$E$2:$E1744,"INFRUCTUEUX")+COUNTIFS($A$2:$A1744,$A1744,$E$2:$E1744,"ANNULE")),""))</f>
        <v/>
      </c>
    </row>
    <row r="1745" spans="1:17" x14ac:dyDescent="0.25">
      <c r="A1745" t="str">
        <f>IF(ISBLANK('ENGAGEMENTS 2026'!C1746),"",IF('ENGAGEMENTS 2026'!C1746="DTSI","DCT",'ENGAGEMENTS 2026'!C1746))</f>
        <v/>
      </c>
      <c r="B1745" t="str">
        <f>IF(ISBLANK('ENGAGEMENTS 2026'!C1746),"",'ENGAGEMENTS 2026'!D1746)</f>
        <v/>
      </c>
      <c r="C1745" t="str">
        <f>IF(ISBLANK('ENGAGEMENTS 2026'!C1746),"",'ENGAGEMENTS 2026'!E1746)</f>
        <v/>
      </c>
      <c r="D1745" t="str">
        <f>IF(ISBLANK('ENGAGEMENTS 2026'!C1746),"",'ENGAGEMENTS 2026'!G1746)</f>
        <v/>
      </c>
      <c r="E1745" t="str">
        <f>IF(ISBLANK('ENGAGEMENTS 2026'!C1746),"",'ENGAGEMENTS 2026'!I1746)</f>
        <v/>
      </c>
      <c r="F1745" t="str">
        <f>IF(ISBLANK('ENGAGEMENTS 2026'!C1746),"",'ENGAGEMENTS 2026'!J1746)</f>
        <v/>
      </c>
      <c r="G1745" t="str">
        <f>IF(ISBLANK('ENGAGEMENTS 2026'!C1746),"",'ENGAGEMENTS 2026'!M1746)</f>
        <v/>
      </c>
      <c r="H1745" t="str">
        <f>IF(ISBLANK('ENGAGEMENTS 2026'!C1746),"",'ENGAGEMENTS 2026'!AF1746)</f>
        <v/>
      </c>
      <c r="I1745" t="str">
        <f>IF(ISBLANK('ENGAGEMENTS 2026'!C1746),"",'ENGAGEMENTS 2026'!H1746)</f>
        <v/>
      </c>
      <c r="J1745" s="72" t="str">
        <f>IF(ISBLANK('ENGAGEMENTS 2026'!C1746),"",IF(AND(OR($E1745="INFRUCTUEUX",$E1745="ANNULE"),$C1745="AOO-M"),'ENGAGEMENTS 2026'!P1746,IF($H1745="EN COURS DE PREENGAGEMENT",'ENGAGEMENTS 2026'!O1746,IF($H1745="PREENGAGE",IF($E1745="ATTRIBUE",'ENGAGEMENTS 2026'!AE1746,'ENGAGEMENTS 2026'!O1746),'ENGAGEMENTS 2026'!AE1746))))</f>
        <v/>
      </c>
      <c r="K1745" s="97" t="str">
        <f>IF(ISBLANK('ENGAGEMENTS 2026'!W1746),"",'ENGAGEMENTS 2026'!W1746)</f>
        <v/>
      </c>
      <c r="L1745" s="73" t="str">
        <f t="shared" ca="1" si="54"/>
        <v/>
      </c>
      <c r="M1745" t="str">
        <f t="shared" si="55"/>
        <v/>
      </c>
      <c r="N1745" t="str">
        <f>IF(ISBLANK('ENGAGEMENTS 2026'!C1746),"",'ENGAGEMENTS 2026'!L1746)</f>
        <v/>
      </c>
      <c r="O1745" t="str">
        <f>IF(ISBLANK('ENGAGEMENTS 2026'!C1746),"",'ENGAGEMENTS 2026'!M1746)</f>
        <v/>
      </c>
      <c r="P1745" t="str">
        <f>IF(ISBLANK('ENGAGEMENTS 2026'!C1746),"",'ENGAGEMENTS 2026'!K1746)</f>
        <v/>
      </c>
      <c r="Q1745" t="str">
        <f>IF($A1745="","",IF(OR($E1745="INFRUCTUEUX",$E1745="ANNULE"),$A1745&amp;"|"&amp;(COUNTIFS($A$2:$A1745,$A1745,$E$2:$E1745,"INFRUCTUEUX")+COUNTIFS($A$2:$A1745,$A1745,$E$2:$E1745,"ANNULE")),""))</f>
        <v/>
      </c>
    </row>
    <row r="1746" spans="1:17" x14ac:dyDescent="0.25">
      <c r="A1746" t="str">
        <f>IF(ISBLANK('ENGAGEMENTS 2026'!C1747),"",IF('ENGAGEMENTS 2026'!C1747="DTSI","DCT",'ENGAGEMENTS 2026'!C1747))</f>
        <v/>
      </c>
      <c r="B1746" t="str">
        <f>IF(ISBLANK('ENGAGEMENTS 2026'!C1747),"",'ENGAGEMENTS 2026'!D1747)</f>
        <v/>
      </c>
      <c r="C1746" t="str">
        <f>IF(ISBLANK('ENGAGEMENTS 2026'!C1747),"",'ENGAGEMENTS 2026'!E1747)</f>
        <v/>
      </c>
      <c r="D1746" t="str">
        <f>IF(ISBLANK('ENGAGEMENTS 2026'!C1747),"",'ENGAGEMENTS 2026'!G1747)</f>
        <v/>
      </c>
      <c r="E1746" t="str">
        <f>IF(ISBLANK('ENGAGEMENTS 2026'!C1747),"",'ENGAGEMENTS 2026'!I1747)</f>
        <v/>
      </c>
      <c r="F1746" t="str">
        <f>IF(ISBLANK('ENGAGEMENTS 2026'!C1747),"",'ENGAGEMENTS 2026'!J1747)</f>
        <v/>
      </c>
      <c r="G1746" t="str">
        <f>IF(ISBLANK('ENGAGEMENTS 2026'!C1747),"",'ENGAGEMENTS 2026'!M1747)</f>
        <v/>
      </c>
      <c r="H1746" t="str">
        <f>IF(ISBLANK('ENGAGEMENTS 2026'!C1747),"",'ENGAGEMENTS 2026'!AF1747)</f>
        <v/>
      </c>
      <c r="I1746" t="str">
        <f>IF(ISBLANK('ENGAGEMENTS 2026'!C1747),"",'ENGAGEMENTS 2026'!H1747)</f>
        <v/>
      </c>
      <c r="J1746" s="72" t="str">
        <f>IF(ISBLANK('ENGAGEMENTS 2026'!C1747),"",IF(AND(OR($E1746="INFRUCTUEUX",$E1746="ANNULE"),$C1746="AOO-M"),'ENGAGEMENTS 2026'!P1747,IF($H1746="EN COURS DE PREENGAGEMENT",'ENGAGEMENTS 2026'!O1747,IF($H1746="PREENGAGE",IF($E1746="ATTRIBUE",'ENGAGEMENTS 2026'!AE1747,'ENGAGEMENTS 2026'!O1747),'ENGAGEMENTS 2026'!AE1747))))</f>
        <v/>
      </c>
      <c r="K1746" s="97" t="str">
        <f>IF(ISBLANK('ENGAGEMENTS 2026'!W1747),"",'ENGAGEMENTS 2026'!W1747)</f>
        <v/>
      </c>
      <c r="L1746" s="73" t="str">
        <f t="shared" ca="1" si="54"/>
        <v/>
      </c>
      <c r="M1746" t="str">
        <f t="shared" si="55"/>
        <v/>
      </c>
      <c r="N1746" t="str">
        <f>IF(ISBLANK('ENGAGEMENTS 2026'!C1747),"",'ENGAGEMENTS 2026'!L1747)</f>
        <v/>
      </c>
      <c r="O1746" t="str">
        <f>IF(ISBLANK('ENGAGEMENTS 2026'!C1747),"",'ENGAGEMENTS 2026'!M1747)</f>
        <v/>
      </c>
      <c r="P1746" t="str">
        <f>IF(ISBLANK('ENGAGEMENTS 2026'!C1747),"",'ENGAGEMENTS 2026'!K1747)</f>
        <v/>
      </c>
      <c r="Q1746" t="str">
        <f>IF($A1746="","",IF(OR($E1746="INFRUCTUEUX",$E1746="ANNULE"),$A1746&amp;"|"&amp;(COUNTIFS($A$2:$A1746,$A1746,$E$2:$E1746,"INFRUCTUEUX")+COUNTIFS($A$2:$A1746,$A1746,$E$2:$E1746,"ANNULE")),""))</f>
        <v/>
      </c>
    </row>
    <row r="1747" spans="1:17" x14ac:dyDescent="0.25">
      <c r="A1747" t="str">
        <f>IF(ISBLANK('ENGAGEMENTS 2026'!C1748),"",IF('ENGAGEMENTS 2026'!C1748="DTSI","DCT",'ENGAGEMENTS 2026'!C1748))</f>
        <v/>
      </c>
      <c r="B1747" t="str">
        <f>IF(ISBLANK('ENGAGEMENTS 2026'!C1748),"",'ENGAGEMENTS 2026'!D1748)</f>
        <v/>
      </c>
      <c r="C1747" t="str">
        <f>IF(ISBLANK('ENGAGEMENTS 2026'!C1748),"",'ENGAGEMENTS 2026'!E1748)</f>
        <v/>
      </c>
      <c r="D1747" t="str">
        <f>IF(ISBLANK('ENGAGEMENTS 2026'!C1748),"",'ENGAGEMENTS 2026'!G1748)</f>
        <v/>
      </c>
      <c r="E1747" t="str">
        <f>IF(ISBLANK('ENGAGEMENTS 2026'!C1748),"",'ENGAGEMENTS 2026'!I1748)</f>
        <v/>
      </c>
      <c r="F1747" t="str">
        <f>IF(ISBLANK('ENGAGEMENTS 2026'!C1748),"",'ENGAGEMENTS 2026'!J1748)</f>
        <v/>
      </c>
      <c r="G1747" t="str">
        <f>IF(ISBLANK('ENGAGEMENTS 2026'!C1748),"",'ENGAGEMENTS 2026'!M1748)</f>
        <v/>
      </c>
      <c r="H1747" t="str">
        <f>IF(ISBLANK('ENGAGEMENTS 2026'!C1748),"",'ENGAGEMENTS 2026'!AF1748)</f>
        <v/>
      </c>
      <c r="I1747" t="str">
        <f>IF(ISBLANK('ENGAGEMENTS 2026'!C1748),"",'ENGAGEMENTS 2026'!H1748)</f>
        <v/>
      </c>
      <c r="J1747" s="72" t="str">
        <f>IF(ISBLANK('ENGAGEMENTS 2026'!C1748),"",IF(AND(OR($E1747="INFRUCTUEUX",$E1747="ANNULE"),$C1747="AOO-M"),'ENGAGEMENTS 2026'!P1748,IF($H1747="EN COURS DE PREENGAGEMENT",'ENGAGEMENTS 2026'!O1748,IF($H1747="PREENGAGE",IF($E1747="ATTRIBUE",'ENGAGEMENTS 2026'!AE1748,'ENGAGEMENTS 2026'!O1748),'ENGAGEMENTS 2026'!AE1748))))</f>
        <v/>
      </c>
      <c r="K1747" s="97" t="str">
        <f>IF(ISBLANK('ENGAGEMENTS 2026'!W1748),"",'ENGAGEMENTS 2026'!W1748)</f>
        <v/>
      </c>
      <c r="L1747" s="73" t="str">
        <f t="shared" ca="1" si="54"/>
        <v/>
      </c>
      <c r="M1747" t="str">
        <f t="shared" si="55"/>
        <v/>
      </c>
      <c r="N1747" t="str">
        <f>IF(ISBLANK('ENGAGEMENTS 2026'!C1748),"",'ENGAGEMENTS 2026'!L1748)</f>
        <v/>
      </c>
      <c r="O1747" t="str">
        <f>IF(ISBLANK('ENGAGEMENTS 2026'!C1748),"",'ENGAGEMENTS 2026'!M1748)</f>
        <v/>
      </c>
      <c r="P1747" t="str">
        <f>IF(ISBLANK('ENGAGEMENTS 2026'!C1748),"",'ENGAGEMENTS 2026'!K1748)</f>
        <v/>
      </c>
      <c r="Q1747" t="str">
        <f>IF($A1747="","",IF(OR($E1747="INFRUCTUEUX",$E1747="ANNULE"),$A1747&amp;"|"&amp;(COUNTIFS($A$2:$A1747,$A1747,$E$2:$E1747,"INFRUCTUEUX")+COUNTIFS($A$2:$A1747,$A1747,$E$2:$E1747,"ANNULE")),""))</f>
        <v/>
      </c>
    </row>
    <row r="1748" spans="1:17" x14ac:dyDescent="0.25">
      <c r="A1748" t="str">
        <f>IF(ISBLANK('ENGAGEMENTS 2026'!C1749),"",IF('ENGAGEMENTS 2026'!C1749="DTSI","DCT",'ENGAGEMENTS 2026'!C1749))</f>
        <v/>
      </c>
      <c r="B1748" t="str">
        <f>IF(ISBLANK('ENGAGEMENTS 2026'!C1749),"",'ENGAGEMENTS 2026'!D1749)</f>
        <v/>
      </c>
      <c r="C1748" t="str">
        <f>IF(ISBLANK('ENGAGEMENTS 2026'!C1749),"",'ENGAGEMENTS 2026'!E1749)</f>
        <v/>
      </c>
      <c r="D1748" t="str">
        <f>IF(ISBLANK('ENGAGEMENTS 2026'!C1749),"",'ENGAGEMENTS 2026'!G1749)</f>
        <v/>
      </c>
      <c r="E1748" t="str">
        <f>IF(ISBLANK('ENGAGEMENTS 2026'!C1749),"",'ENGAGEMENTS 2026'!I1749)</f>
        <v/>
      </c>
      <c r="F1748" t="str">
        <f>IF(ISBLANK('ENGAGEMENTS 2026'!C1749),"",'ENGAGEMENTS 2026'!J1749)</f>
        <v/>
      </c>
      <c r="G1748" t="str">
        <f>IF(ISBLANK('ENGAGEMENTS 2026'!C1749),"",'ENGAGEMENTS 2026'!M1749)</f>
        <v/>
      </c>
      <c r="H1748" t="str">
        <f>IF(ISBLANK('ENGAGEMENTS 2026'!C1749),"",'ENGAGEMENTS 2026'!AF1749)</f>
        <v/>
      </c>
      <c r="I1748" t="str">
        <f>IF(ISBLANK('ENGAGEMENTS 2026'!C1749),"",'ENGAGEMENTS 2026'!H1749)</f>
        <v/>
      </c>
      <c r="J1748" s="72" t="str">
        <f>IF(ISBLANK('ENGAGEMENTS 2026'!C1749),"",IF(AND(OR($E1748="INFRUCTUEUX",$E1748="ANNULE"),$C1748="AOO-M"),'ENGAGEMENTS 2026'!P1749,IF($H1748="EN COURS DE PREENGAGEMENT",'ENGAGEMENTS 2026'!O1749,IF($H1748="PREENGAGE",IF($E1748="ATTRIBUE",'ENGAGEMENTS 2026'!AE1749,'ENGAGEMENTS 2026'!O1749),'ENGAGEMENTS 2026'!AE1749))))</f>
        <v/>
      </c>
      <c r="K1748" s="97" t="str">
        <f>IF(ISBLANK('ENGAGEMENTS 2026'!W1749),"",'ENGAGEMENTS 2026'!W1749)</f>
        <v/>
      </c>
      <c r="L1748" s="73" t="str">
        <f t="shared" ca="1" si="54"/>
        <v/>
      </c>
      <c r="M1748" t="str">
        <f t="shared" si="55"/>
        <v/>
      </c>
      <c r="N1748" t="str">
        <f>IF(ISBLANK('ENGAGEMENTS 2026'!C1749),"",'ENGAGEMENTS 2026'!L1749)</f>
        <v/>
      </c>
      <c r="O1748" t="str">
        <f>IF(ISBLANK('ENGAGEMENTS 2026'!C1749),"",'ENGAGEMENTS 2026'!M1749)</f>
        <v/>
      </c>
      <c r="P1748" t="str">
        <f>IF(ISBLANK('ENGAGEMENTS 2026'!C1749),"",'ENGAGEMENTS 2026'!K1749)</f>
        <v/>
      </c>
      <c r="Q1748" t="str">
        <f>IF($A1748="","",IF(OR($E1748="INFRUCTUEUX",$E1748="ANNULE"),$A1748&amp;"|"&amp;(COUNTIFS($A$2:$A1748,$A1748,$E$2:$E1748,"INFRUCTUEUX")+COUNTIFS($A$2:$A1748,$A1748,$E$2:$E1748,"ANNULE")),""))</f>
        <v/>
      </c>
    </row>
    <row r="1749" spans="1:17" x14ac:dyDescent="0.25">
      <c r="A1749" t="str">
        <f>IF(ISBLANK('ENGAGEMENTS 2026'!C1750),"",IF('ENGAGEMENTS 2026'!C1750="DTSI","DCT",'ENGAGEMENTS 2026'!C1750))</f>
        <v/>
      </c>
      <c r="B1749" t="str">
        <f>IF(ISBLANK('ENGAGEMENTS 2026'!C1750),"",'ENGAGEMENTS 2026'!D1750)</f>
        <v/>
      </c>
      <c r="C1749" t="str">
        <f>IF(ISBLANK('ENGAGEMENTS 2026'!C1750),"",'ENGAGEMENTS 2026'!E1750)</f>
        <v/>
      </c>
      <c r="D1749" t="str">
        <f>IF(ISBLANK('ENGAGEMENTS 2026'!C1750),"",'ENGAGEMENTS 2026'!G1750)</f>
        <v/>
      </c>
      <c r="E1749" t="str">
        <f>IF(ISBLANK('ENGAGEMENTS 2026'!C1750),"",'ENGAGEMENTS 2026'!I1750)</f>
        <v/>
      </c>
      <c r="F1749" t="str">
        <f>IF(ISBLANK('ENGAGEMENTS 2026'!C1750),"",'ENGAGEMENTS 2026'!J1750)</f>
        <v/>
      </c>
      <c r="G1749" t="str">
        <f>IF(ISBLANK('ENGAGEMENTS 2026'!C1750),"",'ENGAGEMENTS 2026'!M1750)</f>
        <v/>
      </c>
      <c r="H1749" t="str">
        <f>IF(ISBLANK('ENGAGEMENTS 2026'!C1750),"",'ENGAGEMENTS 2026'!AF1750)</f>
        <v/>
      </c>
      <c r="I1749" t="str">
        <f>IF(ISBLANK('ENGAGEMENTS 2026'!C1750),"",'ENGAGEMENTS 2026'!H1750)</f>
        <v/>
      </c>
      <c r="J1749" s="72" t="str">
        <f>IF(ISBLANK('ENGAGEMENTS 2026'!C1750),"",IF(AND(OR($E1749="INFRUCTUEUX",$E1749="ANNULE"),$C1749="AOO-M"),'ENGAGEMENTS 2026'!P1750,IF($H1749="EN COURS DE PREENGAGEMENT",'ENGAGEMENTS 2026'!O1750,IF($H1749="PREENGAGE",IF($E1749="ATTRIBUE",'ENGAGEMENTS 2026'!AE1750,'ENGAGEMENTS 2026'!O1750),'ENGAGEMENTS 2026'!AE1750))))</f>
        <v/>
      </c>
      <c r="K1749" s="97" t="str">
        <f>IF(ISBLANK('ENGAGEMENTS 2026'!W1750),"",'ENGAGEMENTS 2026'!W1750)</f>
        <v/>
      </c>
      <c r="L1749" s="73" t="str">
        <f t="shared" ca="1" si="54"/>
        <v/>
      </c>
      <c r="M1749" t="str">
        <f t="shared" si="55"/>
        <v/>
      </c>
      <c r="N1749" t="str">
        <f>IF(ISBLANK('ENGAGEMENTS 2026'!C1750),"",'ENGAGEMENTS 2026'!L1750)</f>
        <v/>
      </c>
      <c r="O1749" t="str">
        <f>IF(ISBLANK('ENGAGEMENTS 2026'!C1750),"",'ENGAGEMENTS 2026'!M1750)</f>
        <v/>
      </c>
      <c r="P1749" t="str">
        <f>IF(ISBLANK('ENGAGEMENTS 2026'!C1750),"",'ENGAGEMENTS 2026'!K1750)</f>
        <v/>
      </c>
      <c r="Q1749" t="str">
        <f>IF($A1749="","",IF(OR($E1749="INFRUCTUEUX",$E1749="ANNULE"),$A1749&amp;"|"&amp;(COUNTIFS($A$2:$A1749,$A1749,$E$2:$E1749,"INFRUCTUEUX")+COUNTIFS($A$2:$A1749,$A1749,$E$2:$E1749,"ANNULE")),""))</f>
        <v/>
      </c>
    </row>
    <row r="1750" spans="1:17" x14ac:dyDescent="0.25">
      <c r="A1750" t="str">
        <f>IF(ISBLANK('ENGAGEMENTS 2026'!C1751),"",IF('ENGAGEMENTS 2026'!C1751="DTSI","DCT",'ENGAGEMENTS 2026'!C1751))</f>
        <v/>
      </c>
      <c r="B1750" t="str">
        <f>IF(ISBLANK('ENGAGEMENTS 2026'!C1751),"",'ENGAGEMENTS 2026'!D1751)</f>
        <v/>
      </c>
      <c r="C1750" t="str">
        <f>IF(ISBLANK('ENGAGEMENTS 2026'!C1751),"",'ENGAGEMENTS 2026'!E1751)</f>
        <v/>
      </c>
      <c r="D1750" t="str">
        <f>IF(ISBLANK('ENGAGEMENTS 2026'!C1751),"",'ENGAGEMENTS 2026'!G1751)</f>
        <v/>
      </c>
      <c r="E1750" t="str">
        <f>IF(ISBLANK('ENGAGEMENTS 2026'!C1751),"",'ENGAGEMENTS 2026'!I1751)</f>
        <v/>
      </c>
      <c r="F1750" t="str">
        <f>IF(ISBLANK('ENGAGEMENTS 2026'!C1751),"",'ENGAGEMENTS 2026'!J1751)</f>
        <v/>
      </c>
      <c r="G1750" t="str">
        <f>IF(ISBLANK('ENGAGEMENTS 2026'!C1751),"",'ENGAGEMENTS 2026'!M1751)</f>
        <v/>
      </c>
      <c r="H1750" t="str">
        <f>IF(ISBLANK('ENGAGEMENTS 2026'!C1751),"",'ENGAGEMENTS 2026'!AF1751)</f>
        <v/>
      </c>
      <c r="I1750" t="str">
        <f>IF(ISBLANK('ENGAGEMENTS 2026'!C1751),"",'ENGAGEMENTS 2026'!H1751)</f>
        <v/>
      </c>
      <c r="J1750" s="72" t="str">
        <f>IF(ISBLANK('ENGAGEMENTS 2026'!C1751),"",IF(AND(OR($E1750="INFRUCTUEUX",$E1750="ANNULE"),$C1750="AOO-M"),'ENGAGEMENTS 2026'!P1751,IF($H1750="EN COURS DE PREENGAGEMENT",'ENGAGEMENTS 2026'!O1751,IF($H1750="PREENGAGE",IF($E1750="ATTRIBUE",'ENGAGEMENTS 2026'!AE1751,'ENGAGEMENTS 2026'!O1751),'ENGAGEMENTS 2026'!AE1751))))</f>
        <v/>
      </c>
      <c r="K1750" s="97" t="str">
        <f>IF(ISBLANK('ENGAGEMENTS 2026'!W1751),"",'ENGAGEMENTS 2026'!W1751)</f>
        <v/>
      </c>
      <c r="L1750" s="73" t="str">
        <f t="shared" ca="1" si="54"/>
        <v/>
      </c>
      <c r="M1750" t="str">
        <f t="shared" si="55"/>
        <v/>
      </c>
      <c r="N1750" t="str">
        <f>IF(ISBLANK('ENGAGEMENTS 2026'!C1751),"",'ENGAGEMENTS 2026'!L1751)</f>
        <v/>
      </c>
      <c r="O1750" t="str">
        <f>IF(ISBLANK('ENGAGEMENTS 2026'!C1751),"",'ENGAGEMENTS 2026'!M1751)</f>
        <v/>
      </c>
      <c r="P1750" t="str">
        <f>IF(ISBLANK('ENGAGEMENTS 2026'!C1751),"",'ENGAGEMENTS 2026'!K1751)</f>
        <v/>
      </c>
      <c r="Q1750" t="str">
        <f>IF($A1750="","",IF(OR($E1750="INFRUCTUEUX",$E1750="ANNULE"),$A1750&amp;"|"&amp;(COUNTIFS($A$2:$A1750,$A1750,$E$2:$E1750,"INFRUCTUEUX")+COUNTIFS($A$2:$A1750,$A1750,$E$2:$E1750,"ANNULE")),""))</f>
        <v/>
      </c>
    </row>
    <row r="1751" spans="1:17" x14ac:dyDescent="0.25">
      <c r="A1751" t="str">
        <f>IF(ISBLANK('ENGAGEMENTS 2026'!C1752),"",IF('ENGAGEMENTS 2026'!C1752="DTSI","DCT",'ENGAGEMENTS 2026'!C1752))</f>
        <v/>
      </c>
      <c r="B1751" t="str">
        <f>IF(ISBLANK('ENGAGEMENTS 2026'!C1752),"",'ENGAGEMENTS 2026'!D1752)</f>
        <v/>
      </c>
      <c r="C1751" t="str">
        <f>IF(ISBLANK('ENGAGEMENTS 2026'!C1752),"",'ENGAGEMENTS 2026'!E1752)</f>
        <v/>
      </c>
      <c r="D1751" t="str">
        <f>IF(ISBLANK('ENGAGEMENTS 2026'!C1752),"",'ENGAGEMENTS 2026'!G1752)</f>
        <v/>
      </c>
      <c r="E1751" t="str">
        <f>IF(ISBLANK('ENGAGEMENTS 2026'!C1752),"",'ENGAGEMENTS 2026'!I1752)</f>
        <v/>
      </c>
      <c r="F1751" t="str">
        <f>IF(ISBLANK('ENGAGEMENTS 2026'!C1752),"",'ENGAGEMENTS 2026'!J1752)</f>
        <v/>
      </c>
      <c r="G1751" t="str">
        <f>IF(ISBLANK('ENGAGEMENTS 2026'!C1752),"",'ENGAGEMENTS 2026'!M1752)</f>
        <v/>
      </c>
      <c r="H1751" t="str">
        <f>IF(ISBLANK('ENGAGEMENTS 2026'!C1752),"",'ENGAGEMENTS 2026'!AF1752)</f>
        <v/>
      </c>
      <c r="I1751" t="str">
        <f>IF(ISBLANK('ENGAGEMENTS 2026'!C1752),"",'ENGAGEMENTS 2026'!H1752)</f>
        <v/>
      </c>
      <c r="J1751" s="72" t="str">
        <f>IF(ISBLANK('ENGAGEMENTS 2026'!C1752),"",IF(AND(OR($E1751="INFRUCTUEUX",$E1751="ANNULE"),$C1751="AOO-M"),'ENGAGEMENTS 2026'!P1752,IF($H1751="EN COURS DE PREENGAGEMENT",'ENGAGEMENTS 2026'!O1752,IF($H1751="PREENGAGE",IF($E1751="ATTRIBUE",'ENGAGEMENTS 2026'!AE1752,'ENGAGEMENTS 2026'!O1752),'ENGAGEMENTS 2026'!AE1752))))</f>
        <v/>
      </c>
      <c r="K1751" s="97" t="str">
        <f>IF(ISBLANK('ENGAGEMENTS 2026'!W1752),"",'ENGAGEMENTS 2026'!W1752)</f>
        <v/>
      </c>
      <c r="L1751" s="73" t="str">
        <f t="shared" ca="1" si="54"/>
        <v/>
      </c>
      <c r="M1751" t="str">
        <f t="shared" si="55"/>
        <v/>
      </c>
      <c r="N1751" t="str">
        <f>IF(ISBLANK('ENGAGEMENTS 2026'!C1752),"",'ENGAGEMENTS 2026'!L1752)</f>
        <v/>
      </c>
      <c r="O1751" t="str">
        <f>IF(ISBLANK('ENGAGEMENTS 2026'!C1752),"",'ENGAGEMENTS 2026'!M1752)</f>
        <v/>
      </c>
      <c r="P1751" t="str">
        <f>IF(ISBLANK('ENGAGEMENTS 2026'!C1752),"",'ENGAGEMENTS 2026'!K1752)</f>
        <v/>
      </c>
      <c r="Q1751" t="str">
        <f>IF($A1751="","",IF(OR($E1751="INFRUCTUEUX",$E1751="ANNULE"),$A1751&amp;"|"&amp;(COUNTIFS($A$2:$A1751,$A1751,$E$2:$E1751,"INFRUCTUEUX")+COUNTIFS($A$2:$A1751,$A1751,$E$2:$E1751,"ANNULE")),""))</f>
        <v/>
      </c>
    </row>
    <row r="1752" spans="1:17" x14ac:dyDescent="0.25">
      <c r="A1752" t="str">
        <f>IF(ISBLANK('ENGAGEMENTS 2026'!C1753),"",IF('ENGAGEMENTS 2026'!C1753="DTSI","DCT",'ENGAGEMENTS 2026'!C1753))</f>
        <v/>
      </c>
      <c r="B1752" t="str">
        <f>IF(ISBLANK('ENGAGEMENTS 2026'!C1753),"",'ENGAGEMENTS 2026'!D1753)</f>
        <v/>
      </c>
      <c r="C1752" t="str">
        <f>IF(ISBLANK('ENGAGEMENTS 2026'!C1753),"",'ENGAGEMENTS 2026'!E1753)</f>
        <v/>
      </c>
      <c r="D1752" t="str">
        <f>IF(ISBLANK('ENGAGEMENTS 2026'!C1753),"",'ENGAGEMENTS 2026'!G1753)</f>
        <v/>
      </c>
      <c r="E1752" t="str">
        <f>IF(ISBLANK('ENGAGEMENTS 2026'!C1753),"",'ENGAGEMENTS 2026'!I1753)</f>
        <v/>
      </c>
      <c r="F1752" t="str">
        <f>IF(ISBLANK('ENGAGEMENTS 2026'!C1753),"",'ENGAGEMENTS 2026'!J1753)</f>
        <v/>
      </c>
      <c r="G1752" t="str">
        <f>IF(ISBLANK('ENGAGEMENTS 2026'!C1753),"",'ENGAGEMENTS 2026'!M1753)</f>
        <v/>
      </c>
      <c r="H1752" t="str">
        <f>IF(ISBLANK('ENGAGEMENTS 2026'!C1753),"",'ENGAGEMENTS 2026'!AF1753)</f>
        <v/>
      </c>
      <c r="I1752" t="str">
        <f>IF(ISBLANK('ENGAGEMENTS 2026'!C1753),"",'ENGAGEMENTS 2026'!H1753)</f>
        <v/>
      </c>
      <c r="J1752" s="72" t="str">
        <f>IF(ISBLANK('ENGAGEMENTS 2026'!C1753),"",IF(AND(OR($E1752="INFRUCTUEUX",$E1752="ANNULE"),$C1752="AOO-M"),'ENGAGEMENTS 2026'!P1753,IF($H1752="EN COURS DE PREENGAGEMENT",'ENGAGEMENTS 2026'!O1753,IF($H1752="PREENGAGE",IF($E1752="ATTRIBUE",'ENGAGEMENTS 2026'!AE1753,'ENGAGEMENTS 2026'!O1753),'ENGAGEMENTS 2026'!AE1753))))</f>
        <v/>
      </c>
      <c r="K1752" s="97" t="str">
        <f>IF(ISBLANK('ENGAGEMENTS 2026'!W1753),"",'ENGAGEMENTS 2026'!W1753)</f>
        <v/>
      </c>
      <c r="L1752" s="73" t="str">
        <f t="shared" ca="1" si="54"/>
        <v/>
      </c>
      <c r="M1752" t="str">
        <f t="shared" si="55"/>
        <v/>
      </c>
      <c r="N1752" t="str">
        <f>IF(ISBLANK('ENGAGEMENTS 2026'!C1753),"",'ENGAGEMENTS 2026'!L1753)</f>
        <v/>
      </c>
      <c r="O1752" t="str">
        <f>IF(ISBLANK('ENGAGEMENTS 2026'!C1753),"",'ENGAGEMENTS 2026'!M1753)</f>
        <v/>
      </c>
      <c r="P1752" t="str">
        <f>IF(ISBLANK('ENGAGEMENTS 2026'!C1753),"",'ENGAGEMENTS 2026'!K1753)</f>
        <v/>
      </c>
      <c r="Q1752" t="str">
        <f>IF($A1752="","",IF(OR($E1752="INFRUCTUEUX",$E1752="ANNULE"),$A1752&amp;"|"&amp;(COUNTIFS($A$2:$A1752,$A1752,$E$2:$E1752,"INFRUCTUEUX")+COUNTIFS($A$2:$A1752,$A1752,$E$2:$E1752,"ANNULE")),""))</f>
        <v/>
      </c>
    </row>
    <row r="1753" spans="1:17" x14ac:dyDescent="0.25">
      <c r="A1753" t="str">
        <f>IF(ISBLANK('ENGAGEMENTS 2026'!C1754),"",IF('ENGAGEMENTS 2026'!C1754="DTSI","DCT",'ENGAGEMENTS 2026'!C1754))</f>
        <v/>
      </c>
      <c r="B1753" t="str">
        <f>IF(ISBLANK('ENGAGEMENTS 2026'!C1754),"",'ENGAGEMENTS 2026'!D1754)</f>
        <v/>
      </c>
      <c r="C1753" t="str">
        <f>IF(ISBLANK('ENGAGEMENTS 2026'!C1754),"",'ENGAGEMENTS 2026'!E1754)</f>
        <v/>
      </c>
      <c r="D1753" t="str">
        <f>IF(ISBLANK('ENGAGEMENTS 2026'!C1754),"",'ENGAGEMENTS 2026'!G1754)</f>
        <v/>
      </c>
      <c r="E1753" t="str">
        <f>IF(ISBLANK('ENGAGEMENTS 2026'!C1754),"",'ENGAGEMENTS 2026'!I1754)</f>
        <v/>
      </c>
      <c r="F1753" t="str">
        <f>IF(ISBLANK('ENGAGEMENTS 2026'!C1754),"",'ENGAGEMENTS 2026'!J1754)</f>
        <v/>
      </c>
      <c r="G1753" t="str">
        <f>IF(ISBLANK('ENGAGEMENTS 2026'!C1754),"",'ENGAGEMENTS 2026'!M1754)</f>
        <v/>
      </c>
      <c r="H1753" t="str">
        <f>IF(ISBLANK('ENGAGEMENTS 2026'!C1754),"",'ENGAGEMENTS 2026'!AF1754)</f>
        <v/>
      </c>
      <c r="I1753" t="str">
        <f>IF(ISBLANK('ENGAGEMENTS 2026'!C1754),"",'ENGAGEMENTS 2026'!H1754)</f>
        <v/>
      </c>
      <c r="J1753" s="72" t="str">
        <f>IF(ISBLANK('ENGAGEMENTS 2026'!C1754),"",IF(AND(OR($E1753="INFRUCTUEUX",$E1753="ANNULE"),$C1753="AOO-M"),'ENGAGEMENTS 2026'!P1754,IF($H1753="EN COURS DE PREENGAGEMENT",'ENGAGEMENTS 2026'!O1754,IF($H1753="PREENGAGE",IF($E1753="ATTRIBUE",'ENGAGEMENTS 2026'!AE1754,'ENGAGEMENTS 2026'!O1754),'ENGAGEMENTS 2026'!AE1754))))</f>
        <v/>
      </c>
      <c r="K1753" s="97" t="str">
        <f>IF(ISBLANK('ENGAGEMENTS 2026'!W1754),"",'ENGAGEMENTS 2026'!W1754)</f>
        <v/>
      </c>
      <c r="L1753" s="73" t="str">
        <f t="shared" ca="1" si="54"/>
        <v/>
      </c>
      <c r="M1753" t="str">
        <f t="shared" si="55"/>
        <v/>
      </c>
      <c r="N1753" t="str">
        <f>IF(ISBLANK('ENGAGEMENTS 2026'!C1754),"",'ENGAGEMENTS 2026'!L1754)</f>
        <v/>
      </c>
      <c r="O1753" t="str">
        <f>IF(ISBLANK('ENGAGEMENTS 2026'!C1754),"",'ENGAGEMENTS 2026'!M1754)</f>
        <v/>
      </c>
      <c r="P1753" t="str">
        <f>IF(ISBLANK('ENGAGEMENTS 2026'!C1754),"",'ENGAGEMENTS 2026'!K1754)</f>
        <v/>
      </c>
      <c r="Q1753" t="str">
        <f>IF($A1753="","",IF(OR($E1753="INFRUCTUEUX",$E1753="ANNULE"),$A1753&amp;"|"&amp;(COUNTIFS($A$2:$A1753,$A1753,$E$2:$E1753,"INFRUCTUEUX")+COUNTIFS($A$2:$A1753,$A1753,$E$2:$E1753,"ANNULE")),""))</f>
        <v/>
      </c>
    </row>
    <row r="1754" spans="1:17" x14ac:dyDescent="0.25">
      <c r="A1754" t="str">
        <f>IF(ISBLANK('ENGAGEMENTS 2026'!C1755),"",IF('ENGAGEMENTS 2026'!C1755="DTSI","DCT",'ENGAGEMENTS 2026'!C1755))</f>
        <v/>
      </c>
      <c r="B1754" t="str">
        <f>IF(ISBLANK('ENGAGEMENTS 2026'!C1755),"",'ENGAGEMENTS 2026'!D1755)</f>
        <v/>
      </c>
      <c r="C1754" t="str">
        <f>IF(ISBLANK('ENGAGEMENTS 2026'!C1755),"",'ENGAGEMENTS 2026'!E1755)</f>
        <v/>
      </c>
      <c r="D1754" t="str">
        <f>IF(ISBLANK('ENGAGEMENTS 2026'!C1755),"",'ENGAGEMENTS 2026'!G1755)</f>
        <v/>
      </c>
      <c r="E1754" t="str">
        <f>IF(ISBLANK('ENGAGEMENTS 2026'!C1755),"",'ENGAGEMENTS 2026'!I1755)</f>
        <v/>
      </c>
      <c r="F1754" t="str">
        <f>IF(ISBLANK('ENGAGEMENTS 2026'!C1755),"",'ENGAGEMENTS 2026'!J1755)</f>
        <v/>
      </c>
      <c r="G1754" t="str">
        <f>IF(ISBLANK('ENGAGEMENTS 2026'!C1755),"",'ENGAGEMENTS 2026'!M1755)</f>
        <v/>
      </c>
      <c r="H1754" t="str">
        <f>IF(ISBLANK('ENGAGEMENTS 2026'!C1755),"",'ENGAGEMENTS 2026'!AF1755)</f>
        <v/>
      </c>
      <c r="I1754" t="str">
        <f>IF(ISBLANK('ENGAGEMENTS 2026'!C1755),"",'ENGAGEMENTS 2026'!H1755)</f>
        <v/>
      </c>
      <c r="J1754" s="72" t="str">
        <f>IF(ISBLANK('ENGAGEMENTS 2026'!C1755),"",IF(AND(OR($E1754="INFRUCTUEUX",$E1754="ANNULE"),$C1754="AOO-M"),'ENGAGEMENTS 2026'!P1755,IF($H1754="EN COURS DE PREENGAGEMENT",'ENGAGEMENTS 2026'!O1755,IF($H1754="PREENGAGE",IF($E1754="ATTRIBUE",'ENGAGEMENTS 2026'!AE1755,'ENGAGEMENTS 2026'!O1755),'ENGAGEMENTS 2026'!AE1755))))</f>
        <v/>
      </c>
      <c r="K1754" s="97" t="str">
        <f>IF(ISBLANK('ENGAGEMENTS 2026'!W1755),"",'ENGAGEMENTS 2026'!W1755)</f>
        <v/>
      </c>
      <c r="L1754" s="73" t="str">
        <f t="shared" ca="1" si="54"/>
        <v/>
      </c>
      <c r="M1754" t="str">
        <f t="shared" si="55"/>
        <v/>
      </c>
      <c r="N1754" t="str">
        <f>IF(ISBLANK('ENGAGEMENTS 2026'!C1755),"",'ENGAGEMENTS 2026'!L1755)</f>
        <v/>
      </c>
      <c r="O1754" t="str">
        <f>IF(ISBLANK('ENGAGEMENTS 2026'!C1755),"",'ENGAGEMENTS 2026'!M1755)</f>
        <v/>
      </c>
      <c r="P1754" t="str">
        <f>IF(ISBLANK('ENGAGEMENTS 2026'!C1755),"",'ENGAGEMENTS 2026'!K1755)</f>
        <v/>
      </c>
      <c r="Q1754" t="str">
        <f>IF($A1754="","",IF(OR($E1754="INFRUCTUEUX",$E1754="ANNULE"),$A1754&amp;"|"&amp;(COUNTIFS($A$2:$A1754,$A1754,$E$2:$E1754,"INFRUCTUEUX")+COUNTIFS($A$2:$A1754,$A1754,$E$2:$E1754,"ANNULE")),""))</f>
        <v/>
      </c>
    </row>
    <row r="1755" spans="1:17" x14ac:dyDescent="0.25">
      <c r="A1755" t="str">
        <f>IF(ISBLANK('ENGAGEMENTS 2026'!C1756),"",IF('ENGAGEMENTS 2026'!C1756="DTSI","DCT",'ENGAGEMENTS 2026'!C1756))</f>
        <v/>
      </c>
      <c r="B1755" t="str">
        <f>IF(ISBLANK('ENGAGEMENTS 2026'!C1756),"",'ENGAGEMENTS 2026'!D1756)</f>
        <v/>
      </c>
      <c r="C1755" t="str">
        <f>IF(ISBLANK('ENGAGEMENTS 2026'!C1756),"",'ENGAGEMENTS 2026'!E1756)</f>
        <v/>
      </c>
      <c r="D1755" t="str">
        <f>IF(ISBLANK('ENGAGEMENTS 2026'!C1756),"",'ENGAGEMENTS 2026'!G1756)</f>
        <v/>
      </c>
      <c r="E1755" t="str">
        <f>IF(ISBLANK('ENGAGEMENTS 2026'!C1756),"",'ENGAGEMENTS 2026'!I1756)</f>
        <v/>
      </c>
      <c r="F1755" t="str">
        <f>IF(ISBLANK('ENGAGEMENTS 2026'!C1756),"",'ENGAGEMENTS 2026'!J1756)</f>
        <v/>
      </c>
      <c r="G1755" t="str">
        <f>IF(ISBLANK('ENGAGEMENTS 2026'!C1756),"",'ENGAGEMENTS 2026'!M1756)</f>
        <v/>
      </c>
      <c r="H1755" t="str">
        <f>IF(ISBLANK('ENGAGEMENTS 2026'!C1756),"",'ENGAGEMENTS 2026'!AF1756)</f>
        <v/>
      </c>
      <c r="I1755" t="str">
        <f>IF(ISBLANK('ENGAGEMENTS 2026'!C1756),"",'ENGAGEMENTS 2026'!H1756)</f>
        <v/>
      </c>
      <c r="J1755" s="72" t="str">
        <f>IF(ISBLANK('ENGAGEMENTS 2026'!C1756),"",IF(AND(OR($E1755="INFRUCTUEUX",$E1755="ANNULE"),$C1755="AOO-M"),'ENGAGEMENTS 2026'!P1756,IF($H1755="EN COURS DE PREENGAGEMENT",'ENGAGEMENTS 2026'!O1756,IF($H1755="PREENGAGE",IF($E1755="ATTRIBUE",'ENGAGEMENTS 2026'!AE1756,'ENGAGEMENTS 2026'!O1756),'ENGAGEMENTS 2026'!AE1756))))</f>
        <v/>
      </c>
      <c r="K1755" s="97" t="str">
        <f>IF(ISBLANK('ENGAGEMENTS 2026'!W1756),"",'ENGAGEMENTS 2026'!W1756)</f>
        <v/>
      </c>
      <c r="L1755" s="73" t="str">
        <f t="shared" ca="1" si="54"/>
        <v/>
      </c>
      <c r="M1755" t="str">
        <f t="shared" si="55"/>
        <v/>
      </c>
      <c r="N1755" t="str">
        <f>IF(ISBLANK('ENGAGEMENTS 2026'!C1756),"",'ENGAGEMENTS 2026'!L1756)</f>
        <v/>
      </c>
      <c r="O1755" t="str">
        <f>IF(ISBLANK('ENGAGEMENTS 2026'!C1756),"",'ENGAGEMENTS 2026'!M1756)</f>
        <v/>
      </c>
      <c r="P1755" t="str">
        <f>IF(ISBLANK('ENGAGEMENTS 2026'!C1756),"",'ENGAGEMENTS 2026'!K1756)</f>
        <v/>
      </c>
      <c r="Q1755" t="str">
        <f>IF($A1755="","",IF(OR($E1755="INFRUCTUEUX",$E1755="ANNULE"),$A1755&amp;"|"&amp;(COUNTIFS($A$2:$A1755,$A1755,$E$2:$E1755,"INFRUCTUEUX")+COUNTIFS($A$2:$A1755,$A1755,$E$2:$E1755,"ANNULE")),""))</f>
        <v/>
      </c>
    </row>
    <row r="1756" spans="1:17" x14ac:dyDescent="0.25">
      <c r="A1756" t="str">
        <f>IF(ISBLANK('ENGAGEMENTS 2026'!C1757),"",IF('ENGAGEMENTS 2026'!C1757="DTSI","DCT",'ENGAGEMENTS 2026'!C1757))</f>
        <v/>
      </c>
      <c r="B1756" t="str">
        <f>IF(ISBLANK('ENGAGEMENTS 2026'!C1757),"",'ENGAGEMENTS 2026'!D1757)</f>
        <v/>
      </c>
      <c r="C1756" t="str">
        <f>IF(ISBLANK('ENGAGEMENTS 2026'!C1757),"",'ENGAGEMENTS 2026'!E1757)</f>
        <v/>
      </c>
      <c r="D1756" t="str">
        <f>IF(ISBLANK('ENGAGEMENTS 2026'!C1757),"",'ENGAGEMENTS 2026'!G1757)</f>
        <v/>
      </c>
      <c r="E1756" t="str">
        <f>IF(ISBLANK('ENGAGEMENTS 2026'!C1757),"",'ENGAGEMENTS 2026'!I1757)</f>
        <v/>
      </c>
      <c r="F1756" t="str">
        <f>IF(ISBLANK('ENGAGEMENTS 2026'!C1757),"",'ENGAGEMENTS 2026'!J1757)</f>
        <v/>
      </c>
      <c r="G1756" t="str">
        <f>IF(ISBLANK('ENGAGEMENTS 2026'!C1757),"",'ENGAGEMENTS 2026'!M1757)</f>
        <v/>
      </c>
      <c r="H1756" t="str">
        <f>IF(ISBLANK('ENGAGEMENTS 2026'!C1757),"",'ENGAGEMENTS 2026'!AF1757)</f>
        <v/>
      </c>
      <c r="I1756" t="str">
        <f>IF(ISBLANK('ENGAGEMENTS 2026'!C1757),"",'ENGAGEMENTS 2026'!H1757)</f>
        <v/>
      </c>
      <c r="J1756" s="72" t="str">
        <f>IF(ISBLANK('ENGAGEMENTS 2026'!C1757),"",IF(AND(OR($E1756="INFRUCTUEUX",$E1756="ANNULE"),$C1756="AOO-M"),'ENGAGEMENTS 2026'!P1757,IF($H1756="EN COURS DE PREENGAGEMENT",'ENGAGEMENTS 2026'!O1757,IF($H1756="PREENGAGE",IF($E1756="ATTRIBUE",'ENGAGEMENTS 2026'!AE1757,'ENGAGEMENTS 2026'!O1757),'ENGAGEMENTS 2026'!AE1757))))</f>
        <v/>
      </c>
      <c r="K1756" s="97" t="str">
        <f>IF(ISBLANK('ENGAGEMENTS 2026'!W1757),"",'ENGAGEMENTS 2026'!W1757)</f>
        <v/>
      </c>
      <c r="L1756" s="73" t="str">
        <f t="shared" ca="1" si="54"/>
        <v/>
      </c>
      <c r="M1756" t="str">
        <f t="shared" si="55"/>
        <v/>
      </c>
      <c r="N1756" t="str">
        <f>IF(ISBLANK('ENGAGEMENTS 2026'!C1757),"",'ENGAGEMENTS 2026'!L1757)</f>
        <v/>
      </c>
      <c r="O1756" t="str">
        <f>IF(ISBLANK('ENGAGEMENTS 2026'!C1757),"",'ENGAGEMENTS 2026'!M1757)</f>
        <v/>
      </c>
      <c r="P1756" t="str">
        <f>IF(ISBLANK('ENGAGEMENTS 2026'!C1757),"",'ENGAGEMENTS 2026'!K1757)</f>
        <v/>
      </c>
      <c r="Q1756" t="str">
        <f>IF($A1756="","",IF(OR($E1756="INFRUCTUEUX",$E1756="ANNULE"),$A1756&amp;"|"&amp;(COUNTIFS($A$2:$A1756,$A1756,$E$2:$E1756,"INFRUCTUEUX")+COUNTIFS($A$2:$A1756,$A1756,$E$2:$E1756,"ANNULE")),""))</f>
        <v/>
      </c>
    </row>
    <row r="1757" spans="1:17" x14ac:dyDescent="0.25">
      <c r="A1757" t="str">
        <f>IF(ISBLANK('ENGAGEMENTS 2026'!C1758),"",IF('ENGAGEMENTS 2026'!C1758="DTSI","DCT",'ENGAGEMENTS 2026'!C1758))</f>
        <v/>
      </c>
      <c r="B1757" t="str">
        <f>IF(ISBLANK('ENGAGEMENTS 2026'!C1758),"",'ENGAGEMENTS 2026'!D1758)</f>
        <v/>
      </c>
      <c r="C1757" t="str">
        <f>IF(ISBLANK('ENGAGEMENTS 2026'!C1758),"",'ENGAGEMENTS 2026'!E1758)</f>
        <v/>
      </c>
      <c r="D1757" t="str">
        <f>IF(ISBLANK('ENGAGEMENTS 2026'!C1758),"",'ENGAGEMENTS 2026'!G1758)</f>
        <v/>
      </c>
      <c r="E1757" t="str">
        <f>IF(ISBLANK('ENGAGEMENTS 2026'!C1758),"",'ENGAGEMENTS 2026'!I1758)</f>
        <v/>
      </c>
      <c r="F1757" t="str">
        <f>IF(ISBLANK('ENGAGEMENTS 2026'!C1758),"",'ENGAGEMENTS 2026'!J1758)</f>
        <v/>
      </c>
      <c r="G1757" t="str">
        <f>IF(ISBLANK('ENGAGEMENTS 2026'!C1758),"",'ENGAGEMENTS 2026'!M1758)</f>
        <v/>
      </c>
      <c r="H1757" t="str">
        <f>IF(ISBLANK('ENGAGEMENTS 2026'!C1758),"",'ENGAGEMENTS 2026'!AF1758)</f>
        <v/>
      </c>
      <c r="I1757" t="str">
        <f>IF(ISBLANK('ENGAGEMENTS 2026'!C1758),"",'ENGAGEMENTS 2026'!H1758)</f>
        <v/>
      </c>
      <c r="J1757" s="72" t="str">
        <f>IF(ISBLANK('ENGAGEMENTS 2026'!C1758),"",IF(AND(OR($E1757="INFRUCTUEUX",$E1757="ANNULE"),$C1757="AOO-M"),'ENGAGEMENTS 2026'!P1758,IF($H1757="EN COURS DE PREENGAGEMENT",'ENGAGEMENTS 2026'!O1758,IF($H1757="PREENGAGE",IF($E1757="ATTRIBUE",'ENGAGEMENTS 2026'!AE1758,'ENGAGEMENTS 2026'!O1758),'ENGAGEMENTS 2026'!AE1758))))</f>
        <v/>
      </c>
      <c r="K1757" s="97" t="str">
        <f>IF(ISBLANK('ENGAGEMENTS 2026'!W1758),"",'ENGAGEMENTS 2026'!W1758)</f>
        <v/>
      </c>
      <c r="L1757" s="73" t="str">
        <f t="shared" ca="1" si="54"/>
        <v/>
      </c>
      <c r="M1757" t="str">
        <f t="shared" si="55"/>
        <v/>
      </c>
      <c r="N1757" t="str">
        <f>IF(ISBLANK('ENGAGEMENTS 2026'!C1758),"",'ENGAGEMENTS 2026'!L1758)</f>
        <v/>
      </c>
      <c r="O1757" t="str">
        <f>IF(ISBLANK('ENGAGEMENTS 2026'!C1758),"",'ENGAGEMENTS 2026'!M1758)</f>
        <v/>
      </c>
      <c r="P1757" t="str">
        <f>IF(ISBLANK('ENGAGEMENTS 2026'!C1758),"",'ENGAGEMENTS 2026'!K1758)</f>
        <v/>
      </c>
      <c r="Q1757" t="str">
        <f>IF($A1757="","",IF(OR($E1757="INFRUCTUEUX",$E1757="ANNULE"),$A1757&amp;"|"&amp;(COUNTIFS($A$2:$A1757,$A1757,$E$2:$E1757,"INFRUCTUEUX")+COUNTIFS($A$2:$A1757,$A1757,$E$2:$E1757,"ANNULE")),""))</f>
        <v/>
      </c>
    </row>
    <row r="1758" spans="1:17" x14ac:dyDescent="0.25">
      <c r="A1758" t="str">
        <f>IF(ISBLANK('ENGAGEMENTS 2026'!C1759),"",IF('ENGAGEMENTS 2026'!C1759="DTSI","DCT",'ENGAGEMENTS 2026'!C1759))</f>
        <v/>
      </c>
      <c r="B1758" t="str">
        <f>IF(ISBLANK('ENGAGEMENTS 2026'!C1759),"",'ENGAGEMENTS 2026'!D1759)</f>
        <v/>
      </c>
      <c r="C1758" t="str">
        <f>IF(ISBLANK('ENGAGEMENTS 2026'!C1759),"",'ENGAGEMENTS 2026'!E1759)</f>
        <v/>
      </c>
      <c r="D1758" t="str">
        <f>IF(ISBLANK('ENGAGEMENTS 2026'!C1759),"",'ENGAGEMENTS 2026'!G1759)</f>
        <v/>
      </c>
      <c r="E1758" t="str">
        <f>IF(ISBLANK('ENGAGEMENTS 2026'!C1759),"",'ENGAGEMENTS 2026'!I1759)</f>
        <v/>
      </c>
      <c r="F1758" t="str">
        <f>IF(ISBLANK('ENGAGEMENTS 2026'!C1759),"",'ENGAGEMENTS 2026'!J1759)</f>
        <v/>
      </c>
      <c r="G1758" t="str">
        <f>IF(ISBLANK('ENGAGEMENTS 2026'!C1759),"",'ENGAGEMENTS 2026'!M1759)</f>
        <v/>
      </c>
      <c r="H1758" t="str">
        <f>IF(ISBLANK('ENGAGEMENTS 2026'!C1759),"",'ENGAGEMENTS 2026'!AF1759)</f>
        <v/>
      </c>
      <c r="I1758" t="str">
        <f>IF(ISBLANK('ENGAGEMENTS 2026'!C1759),"",'ENGAGEMENTS 2026'!H1759)</f>
        <v/>
      </c>
      <c r="J1758" s="72" t="str">
        <f>IF(ISBLANK('ENGAGEMENTS 2026'!C1759),"",IF(AND(OR($E1758="INFRUCTUEUX",$E1758="ANNULE"),$C1758="AOO-M"),'ENGAGEMENTS 2026'!P1759,IF($H1758="EN COURS DE PREENGAGEMENT",'ENGAGEMENTS 2026'!O1759,IF($H1758="PREENGAGE",IF($E1758="ATTRIBUE",'ENGAGEMENTS 2026'!AE1759,'ENGAGEMENTS 2026'!O1759),'ENGAGEMENTS 2026'!AE1759))))</f>
        <v/>
      </c>
      <c r="K1758" s="97" t="str">
        <f>IF(ISBLANK('ENGAGEMENTS 2026'!W1759),"",'ENGAGEMENTS 2026'!W1759)</f>
        <v/>
      </c>
      <c r="L1758" s="73" t="str">
        <f t="shared" ca="1" si="54"/>
        <v/>
      </c>
      <c r="M1758" t="str">
        <f t="shared" si="55"/>
        <v/>
      </c>
      <c r="N1758" t="str">
        <f>IF(ISBLANK('ENGAGEMENTS 2026'!C1759),"",'ENGAGEMENTS 2026'!L1759)</f>
        <v/>
      </c>
      <c r="O1758" t="str">
        <f>IF(ISBLANK('ENGAGEMENTS 2026'!C1759),"",'ENGAGEMENTS 2026'!M1759)</f>
        <v/>
      </c>
      <c r="P1758" t="str">
        <f>IF(ISBLANK('ENGAGEMENTS 2026'!C1759),"",'ENGAGEMENTS 2026'!K1759)</f>
        <v/>
      </c>
      <c r="Q1758" t="str">
        <f>IF($A1758="","",IF(OR($E1758="INFRUCTUEUX",$E1758="ANNULE"),$A1758&amp;"|"&amp;(COUNTIFS($A$2:$A1758,$A1758,$E$2:$E1758,"INFRUCTUEUX")+COUNTIFS($A$2:$A1758,$A1758,$E$2:$E1758,"ANNULE")),""))</f>
        <v/>
      </c>
    </row>
    <row r="1759" spans="1:17" x14ac:dyDescent="0.25">
      <c r="A1759" t="str">
        <f>IF(ISBLANK('ENGAGEMENTS 2026'!C1760),"",IF('ENGAGEMENTS 2026'!C1760="DTSI","DCT",'ENGAGEMENTS 2026'!C1760))</f>
        <v/>
      </c>
      <c r="B1759" t="str">
        <f>IF(ISBLANK('ENGAGEMENTS 2026'!C1760),"",'ENGAGEMENTS 2026'!D1760)</f>
        <v/>
      </c>
      <c r="C1759" t="str">
        <f>IF(ISBLANK('ENGAGEMENTS 2026'!C1760),"",'ENGAGEMENTS 2026'!E1760)</f>
        <v/>
      </c>
      <c r="D1759" t="str">
        <f>IF(ISBLANK('ENGAGEMENTS 2026'!C1760),"",'ENGAGEMENTS 2026'!G1760)</f>
        <v/>
      </c>
      <c r="E1759" t="str">
        <f>IF(ISBLANK('ENGAGEMENTS 2026'!C1760),"",'ENGAGEMENTS 2026'!I1760)</f>
        <v/>
      </c>
      <c r="F1759" t="str">
        <f>IF(ISBLANK('ENGAGEMENTS 2026'!C1760),"",'ENGAGEMENTS 2026'!J1760)</f>
        <v/>
      </c>
      <c r="G1759" t="str">
        <f>IF(ISBLANK('ENGAGEMENTS 2026'!C1760),"",'ENGAGEMENTS 2026'!M1760)</f>
        <v/>
      </c>
      <c r="H1759" t="str">
        <f>IF(ISBLANK('ENGAGEMENTS 2026'!C1760),"",'ENGAGEMENTS 2026'!AF1760)</f>
        <v/>
      </c>
      <c r="I1759" t="str">
        <f>IF(ISBLANK('ENGAGEMENTS 2026'!C1760),"",'ENGAGEMENTS 2026'!H1760)</f>
        <v/>
      </c>
      <c r="J1759" s="72" t="str">
        <f>IF(ISBLANK('ENGAGEMENTS 2026'!C1760),"",IF(AND(OR($E1759="INFRUCTUEUX",$E1759="ANNULE"),$C1759="AOO-M"),'ENGAGEMENTS 2026'!P1760,IF($H1759="EN COURS DE PREENGAGEMENT",'ENGAGEMENTS 2026'!O1760,IF($H1759="PREENGAGE",IF($E1759="ATTRIBUE",'ENGAGEMENTS 2026'!AE1760,'ENGAGEMENTS 2026'!O1760),'ENGAGEMENTS 2026'!AE1760))))</f>
        <v/>
      </c>
      <c r="K1759" s="97" t="str">
        <f>IF(ISBLANK('ENGAGEMENTS 2026'!W1760),"",'ENGAGEMENTS 2026'!W1760)</f>
        <v/>
      </c>
      <c r="L1759" s="73" t="str">
        <f t="shared" ca="1" si="54"/>
        <v/>
      </c>
      <c r="M1759" t="str">
        <f t="shared" si="55"/>
        <v/>
      </c>
      <c r="N1759" t="str">
        <f>IF(ISBLANK('ENGAGEMENTS 2026'!C1760),"",'ENGAGEMENTS 2026'!L1760)</f>
        <v/>
      </c>
      <c r="O1759" t="str">
        <f>IF(ISBLANK('ENGAGEMENTS 2026'!C1760),"",'ENGAGEMENTS 2026'!M1760)</f>
        <v/>
      </c>
      <c r="P1759" t="str">
        <f>IF(ISBLANK('ENGAGEMENTS 2026'!C1760),"",'ENGAGEMENTS 2026'!K1760)</f>
        <v/>
      </c>
      <c r="Q1759" t="str">
        <f>IF($A1759="","",IF(OR($E1759="INFRUCTUEUX",$E1759="ANNULE"),$A1759&amp;"|"&amp;(COUNTIFS($A$2:$A1759,$A1759,$E$2:$E1759,"INFRUCTUEUX")+COUNTIFS($A$2:$A1759,$A1759,$E$2:$E1759,"ANNULE")),""))</f>
        <v/>
      </c>
    </row>
    <row r="1760" spans="1:17" x14ac:dyDescent="0.25">
      <c r="A1760" t="str">
        <f>IF(ISBLANK('ENGAGEMENTS 2026'!C1761),"",IF('ENGAGEMENTS 2026'!C1761="DTSI","DCT",'ENGAGEMENTS 2026'!C1761))</f>
        <v/>
      </c>
      <c r="B1760" t="str">
        <f>IF(ISBLANK('ENGAGEMENTS 2026'!C1761),"",'ENGAGEMENTS 2026'!D1761)</f>
        <v/>
      </c>
      <c r="C1760" t="str">
        <f>IF(ISBLANK('ENGAGEMENTS 2026'!C1761),"",'ENGAGEMENTS 2026'!E1761)</f>
        <v/>
      </c>
      <c r="D1760" t="str">
        <f>IF(ISBLANK('ENGAGEMENTS 2026'!C1761),"",'ENGAGEMENTS 2026'!G1761)</f>
        <v/>
      </c>
      <c r="E1760" t="str">
        <f>IF(ISBLANK('ENGAGEMENTS 2026'!C1761),"",'ENGAGEMENTS 2026'!I1761)</f>
        <v/>
      </c>
      <c r="F1760" t="str">
        <f>IF(ISBLANK('ENGAGEMENTS 2026'!C1761),"",'ENGAGEMENTS 2026'!J1761)</f>
        <v/>
      </c>
      <c r="G1760" t="str">
        <f>IF(ISBLANK('ENGAGEMENTS 2026'!C1761),"",'ENGAGEMENTS 2026'!M1761)</f>
        <v/>
      </c>
      <c r="H1760" t="str">
        <f>IF(ISBLANK('ENGAGEMENTS 2026'!C1761),"",'ENGAGEMENTS 2026'!AF1761)</f>
        <v/>
      </c>
      <c r="I1760" t="str">
        <f>IF(ISBLANK('ENGAGEMENTS 2026'!C1761),"",'ENGAGEMENTS 2026'!H1761)</f>
        <v/>
      </c>
      <c r="J1760" s="72" t="str">
        <f>IF(ISBLANK('ENGAGEMENTS 2026'!C1761),"",IF(AND(OR($E1760="INFRUCTUEUX",$E1760="ANNULE"),$C1760="AOO-M"),'ENGAGEMENTS 2026'!P1761,IF($H1760="EN COURS DE PREENGAGEMENT",'ENGAGEMENTS 2026'!O1761,IF($H1760="PREENGAGE",IF($E1760="ATTRIBUE",'ENGAGEMENTS 2026'!AE1761,'ENGAGEMENTS 2026'!O1761),'ENGAGEMENTS 2026'!AE1761))))</f>
        <v/>
      </c>
      <c r="K1760" s="97" t="str">
        <f>IF(ISBLANK('ENGAGEMENTS 2026'!W1761),"",'ENGAGEMENTS 2026'!W1761)</f>
        <v/>
      </c>
      <c r="L1760" s="73" t="str">
        <f t="shared" ca="1" si="54"/>
        <v/>
      </c>
      <c r="M1760" t="str">
        <f t="shared" si="55"/>
        <v/>
      </c>
      <c r="N1760" t="str">
        <f>IF(ISBLANK('ENGAGEMENTS 2026'!C1761),"",'ENGAGEMENTS 2026'!L1761)</f>
        <v/>
      </c>
      <c r="O1760" t="str">
        <f>IF(ISBLANK('ENGAGEMENTS 2026'!C1761),"",'ENGAGEMENTS 2026'!M1761)</f>
        <v/>
      </c>
      <c r="P1760" t="str">
        <f>IF(ISBLANK('ENGAGEMENTS 2026'!C1761),"",'ENGAGEMENTS 2026'!K1761)</f>
        <v/>
      </c>
      <c r="Q1760" t="str">
        <f>IF($A1760="","",IF(OR($E1760="INFRUCTUEUX",$E1760="ANNULE"),$A1760&amp;"|"&amp;(COUNTIFS($A$2:$A1760,$A1760,$E$2:$E1760,"INFRUCTUEUX")+COUNTIFS($A$2:$A1760,$A1760,$E$2:$E1760,"ANNULE")),""))</f>
        <v/>
      </c>
    </row>
    <row r="1761" spans="1:17" x14ac:dyDescent="0.25">
      <c r="A1761" t="str">
        <f>IF(ISBLANK('ENGAGEMENTS 2026'!C1762),"",IF('ENGAGEMENTS 2026'!C1762="DTSI","DCT",'ENGAGEMENTS 2026'!C1762))</f>
        <v/>
      </c>
      <c r="B1761" t="str">
        <f>IF(ISBLANK('ENGAGEMENTS 2026'!C1762),"",'ENGAGEMENTS 2026'!D1762)</f>
        <v/>
      </c>
      <c r="C1761" t="str">
        <f>IF(ISBLANK('ENGAGEMENTS 2026'!C1762),"",'ENGAGEMENTS 2026'!E1762)</f>
        <v/>
      </c>
      <c r="D1761" t="str">
        <f>IF(ISBLANK('ENGAGEMENTS 2026'!C1762),"",'ENGAGEMENTS 2026'!G1762)</f>
        <v/>
      </c>
      <c r="E1761" t="str">
        <f>IF(ISBLANK('ENGAGEMENTS 2026'!C1762),"",'ENGAGEMENTS 2026'!I1762)</f>
        <v/>
      </c>
      <c r="F1761" t="str">
        <f>IF(ISBLANK('ENGAGEMENTS 2026'!C1762),"",'ENGAGEMENTS 2026'!J1762)</f>
        <v/>
      </c>
      <c r="G1761" t="str">
        <f>IF(ISBLANK('ENGAGEMENTS 2026'!C1762),"",'ENGAGEMENTS 2026'!M1762)</f>
        <v/>
      </c>
      <c r="H1761" t="str">
        <f>IF(ISBLANK('ENGAGEMENTS 2026'!C1762),"",'ENGAGEMENTS 2026'!AF1762)</f>
        <v/>
      </c>
      <c r="I1761" t="str">
        <f>IF(ISBLANK('ENGAGEMENTS 2026'!C1762),"",'ENGAGEMENTS 2026'!H1762)</f>
        <v/>
      </c>
      <c r="J1761" s="72" t="str">
        <f>IF(ISBLANK('ENGAGEMENTS 2026'!C1762),"",IF(AND(OR($E1761="INFRUCTUEUX",$E1761="ANNULE"),$C1761="AOO-M"),'ENGAGEMENTS 2026'!P1762,IF($H1761="EN COURS DE PREENGAGEMENT",'ENGAGEMENTS 2026'!O1762,IF($H1761="PREENGAGE",IF($E1761="ATTRIBUE",'ENGAGEMENTS 2026'!AE1762,'ENGAGEMENTS 2026'!O1762),'ENGAGEMENTS 2026'!AE1762))))</f>
        <v/>
      </c>
      <c r="K1761" s="97" t="str">
        <f>IF(ISBLANK('ENGAGEMENTS 2026'!W1762),"",'ENGAGEMENTS 2026'!W1762)</f>
        <v/>
      </c>
      <c r="L1761" s="73" t="str">
        <f t="shared" ca="1" si="54"/>
        <v/>
      </c>
      <c r="M1761" t="str">
        <f t="shared" si="55"/>
        <v/>
      </c>
      <c r="N1761" t="str">
        <f>IF(ISBLANK('ENGAGEMENTS 2026'!C1762),"",'ENGAGEMENTS 2026'!L1762)</f>
        <v/>
      </c>
      <c r="O1761" t="str">
        <f>IF(ISBLANK('ENGAGEMENTS 2026'!C1762),"",'ENGAGEMENTS 2026'!M1762)</f>
        <v/>
      </c>
      <c r="P1761" t="str">
        <f>IF(ISBLANK('ENGAGEMENTS 2026'!C1762),"",'ENGAGEMENTS 2026'!K1762)</f>
        <v/>
      </c>
      <c r="Q1761" t="str">
        <f>IF($A1761="","",IF(OR($E1761="INFRUCTUEUX",$E1761="ANNULE"),$A1761&amp;"|"&amp;(COUNTIFS($A$2:$A1761,$A1761,$E$2:$E1761,"INFRUCTUEUX")+COUNTIFS($A$2:$A1761,$A1761,$E$2:$E1761,"ANNULE")),""))</f>
        <v/>
      </c>
    </row>
    <row r="1762" spans="1:17" x14ac:dyDescent="0.25">
      <c r="A1762" t="str">
        <f>IF(ISBLANK('ENGAGEMENTS 2026'!C1763),"",IF('ENGAGEMENTS 2026'!C1763="DTSI","DCT",'ENGAGEMENTS 2026'!C1763))</f>
        <v/>
      </c>
      <c r="B1762" t="str">
        <f>IF(ISBLANK('ENGAGEMENTS 2026'!C1763),"",'ENGAGEMENTS 2026'!D1763)</f>
        <v/>
      </c>
      <c r="C1762" t="str">
        <f>IF(ISBLANK('ENGAGEMENTS 2026'!C1763),"",'ENGAGEMENTS 2026'!E1763)</f>
        <v/>
      </c>
      <c r="D1762" t="str">
        <f>IF(ISBLANK('ENGAGEMENTS 2026'!C1763),"",'ENGAGEMENTS 2026'!G1763)</f>
        <v/>
      </c>
      <c r="E1762" t="str">
        <f>IF(ISBLANK('ENGAGEMENTS 2026'!C1763),"",'ENGAGEMENTS 2026'!I1763)</f>
        <v/>
      </c>
      <c r="F1762" t="str">
        <f>IF(ISBLANK('ENGAGEMENTS 2026'!C1763),"",'ENGAGEMENTS 2026'!J1763)</f>
        <v/>
      </c>
      <c r="G1762" t="str">
        <f>IF(ISBLANK('ENGAGEMENTS 2026'!C1763),"",'ENGAGEMENTS 2026'!M1763)</f>
        <v/>
      </c>
      <c r="H1762" t="str">
        <f>IF(ISBLANK('ENGAGEMENTS 2026'!C1763),"",'ENGAGEMENTS 2026'!AF1763)</f>
        <v/>
      </c>
      <c r="I1762" t="str">
        <f>IF(ISBLANK('ENGAGEMENTS 2026'!C1763),"",'ENGAGEMENTS 2026'!H1763)</f>
        <v/>
      </c>
      <c r="J1762" s="72" t="str">
        <f>IF(ISBLANK('ENGAGEMENTS 2026'!C1763),"",IF(AND(OR($E1762="INFRUCTUEUX",$E1762="ANNULE"),$C1762="AOO-M"),'ENGAGEMENTS 2026'!P1763,IF($H1762="EN COURS DE PREENGAGEMENT",'ENGAGEMENTS 2026'!O1763,IF($H1762="PREENGAGE",IF($E1762="ATTRIBUE",'ENGAGEMENTS 2026'!AE1763,'ENGAGEMENTS 2026'!O1763),'ENGAGEMENTS 2026'!AE1763))))</f>
        <v/>
      </c>
      <c r="K1762" s="97" t="str">
        <f>IF(ISBLANK('ENGAGEMENTS 2026'!W1763),"",'ENGAGEMENTS 2026'!W1763)</f>
        <v/>
      </c>
      <c r="L1762" s="73" t="str">
        <f t="shared" ca="1" si="54"/>
        <v/>
      </c>
      <c r="M1762" t="str">
        <f t="shared" si="55"/>
        <v/>
      </c>
      <c r="N1762" t="str">
        <f>IF(ISBLANK('ENGAGEMENTS 2026'!C1763),"",'ENGAGEMENTS 2026'!L1763)</f>
        <v/>
      </c>
      <c r="O1762" t="str">
        <f>IF(ISBLANK('ENGAGEMENTS 2026'!C1763),"",'ENGAGEMENTS 2026'!M1763)</f>
        <v/>
      </c>
      <c r="P1762" t="str">
        <f>IF(ISBLANK('ENGAGEMENTS 2026'!C1763),"",'ENGAGEMENTS 2026'!K1763)</f>
        <v/>
      </c>
      <c r="Q1762" t="str">
        <f>IF($A1762="","",IF(OR($E1762="INFRUCTUEUX",$E1762="ANNULE"),$A1762&amp;"|"&amp;(COUNTIFS($A$2:$A1762,$A1762,$E$2:$E1762,"INFRUCTUEUX")+COUNTIFS($A$2:$A1762,$A1762,$E$2:$E1762,"ANNULE")),""))</f>
        <v/>
      </c>
    </row>
    <row r="1763" spans="1:17" x14ac:dyDescent="0.25">
      <c r="A1763" t="str">
        <f>IF(ISBLANK('ENGAGEMENTS 2026'!C1764),"",IF('ENGAGEMENTS 2026'!C1764="DTSI","DCT",'ENGAGEMENTS 2026'!C1764))</f>
        <v/>
      </c>
      <c r="B1763" t="str">
        <f>IF(ISBLANK('ENGAGEMENTS 2026'!C1764),"",'ENGAGEMENTS 2026'!D1764)</f>
        <v/>
      </c>
      <c r="C1763" t="str">
        <f>IF(ISBLANK('ENGAGEMENTS 2026'!C1764),"",'ENGAGEMENTS 2026'!E1764)</f>
        <v/>
      </c>
      <c r="D1763" t="str">
        <f>IF(ISBLANK('ENGAGEMENTS 2026'!C1764),"",'ENGAGEMENTS 2026'!G1764)</f>
        <v/>
      </c>
      <c r="E1763" t="str">
        <f>IF(ISBLANK('ENGAGEMENTS 2026'!C1764),"",'ENGAGEMENTS 2026'!I1764)</f>
        <v/>
      </c>
      <c r="F1763" t="str">
        <f>IF(ISBLANK('ENGAGEMENTS 2026'!C1764),"",'ENGAGEMENTS 2026'!J1764)</f>
        <v/>
      </c>
      <c r="G1763" t="str">
        <f>IF(ISBLANK('ENGAGEMENTS 2026'!C1764),"",'ENGAGEMENTS 2026'!M1764)</f>
        <v/>
      </c>
      <c r="H1763" t="str">
        <f>IF(ISBLANK('ENGAGEMENTS 2026'!C1764),"",'ENGAGEMENTS 2026'!AF1764)</f>
        <v/>
      </c>
      <c r="I1763" t="str">
        <f>IF(ISBLANK('ENGAGEMENTS 2026'!C1764),"",'ENGAGEMENTS 2026'!H1764)</f>
        <v/>
      </c>
      <c r="J1763" s="72" t="str">
        <f>IF(ISBLANK('ENGAGEMENTS 2026'!C1764),"",IF(AND(OR($E1763="INFRUCTUEUX",$E1763="ANNULE"),$C1763="AOO-M"),'ENGAGEMENTS 2026'!P1764,IF($H1763="EN COURS DE PREENGAGEMENT",'ENGAGEMENTS 2026'!O1764,IF($H1763="PREENGAGE",IF($E1763="ATTRIBUE",'ENGAGEMENTS 2026'!AE1764,'ENGAGEMENTS 2026'!O1764),'ENGAGEMENTS 2026'!AE1764))))</f>
        <v/>
      </c>
      <c r="K1763" s="97" t="str">
        <f>IF(ISBLANK('ENGAGEMENTS 2026'!W1764),"",'ENGAGEMENTS 2026'!W1764)</f>
        <v/>
      </c>
      <c r="L1763" s="73" t="str">
        <f t="shared" ca="1" si="54"/>
        <v/>
      </c>
      <c r="M1763" t="str">
        <f t="shared" si="55"/>
        <v/>
      </c>
      <c r="N1763" t="str">
        <f>IF(ISBLANK('ENGAGEMENTS 2026'!C1764),"",'ENGAGEMENTS 2026'!L1764)</f>
        <v/>
      </c>
      <c r="O1763" t="str">
        <f>IF(ISBLANK('ENGAGEMENTS 2026'!C1764),"",'ENGAGEMENTS 2026'!M1764)</f>
        <v/>
      </c>
      <c r="P1763" t="str">
        <f>IF(ISBLANK('ENGAGEMENTS 2026'!C1764),"",'ENGAGEMENTS 2026'!K1764)</f>
        <v/>
      </c>
      <c r="Q1763" t="str">
        <f>IF($A1763="","",IF(OR($E1763="INFRUCTUEUX",$E1763="ANNULE"),$A1763&amp;"|"&amp;(COUNTIFS($A$2:$A1763,$A1763,$E$2:$E1763,"INFRUCTUEUX")+COUNTIFS($A$2:$A1763,$A1763,$E$2:$E1763,"ANNULE")),""))</f>
        <v/>
      </c>
    </row>
    <row r="1764" spans="1:17" x14ac:dyDescent="0.25">
      <c r="A1764" t="str">
        <f>IF(ISBLANK('ENGAGEMENTS 2026'!C1765),"",IF('ENGAGEMENTS 2026'!C1765="DTSI","DCT",'ENGAGEMENTS 2026'!C1765))</f>
        <v/>
      </c>
      <c r="B1764" t="str">
        <f>IF(ISBLANK('ENGAGEMENTS 2026'!C1765),"",'ENGAGEMENTS 2026'!D1765)</f>
        <v/>
      </c>
      <c r="C1764" t="str">
        <f>IF(ISBLANK('ENGAGEMENTS 2026'!C1765),"",'ENGAGEMENTS 2026'!E1765)</f>
        <v/>
      </c>
      <c r="D1764" t="str">
        <f>IF(ISBLANK('ENGAGEMENTS 2026'!C1765),"",'ENGAGEMENTS 2026'!G1765)</f>
        <v/>
      </c>
      <c r="E1764" t="str">
        <f>IF(ISBLANK('ENGAGEMENTS 2026'!C1765),"",'ENGAGEMENTS 2026'!I1765)</f>
        <v/>
      </c>
      <c r="F1764" t="str">
        <f>IF(ISBLANK('ENGAGEMENTS 2026'!C1765),"",'ENGAGEMENTS 2026'!J1765)</f>
        <v/>
      </c>
      <c r="G1764" t="str">
        <f>IF(ISBLANK('ENGAGEMENTS 2026'!C1765),"",'ENGAGEMENTS 2026'!M1765)</f>
        <v/>
      </c>
      <c r="H1764" t="str">
        <f>IF(ISBLANK('ENGAGEMENTS 2026'!C1765),"",'ENGAGEMENTS 2026'!AF1765)</f>
        <v/>
      </c>
      <c r="I1764" t="str">
        <f>IF(ISBLANK('ENGAGEMENTS 2026'!C1765),"",'ENGAGEMENTS 2026'!H1765)</f>
        <v/>
      </c>
      <c r="J1764" s="72" t="str">
        <f>IF(ISBLANK('ENGAGEMENTS 2026'!C1765),"",IF(AND(OR($E1764="INFRUCTUEUX",$E1764="ANNULE"),$C1764="AOO-M"),'ENGAGEMENTS 2026'!P1765,IF($H1764="EN COURS DE PREENGAGEMENT",'ENGAGEMENTS 2026'!O1765,IF($H1764="PREENGAGE",IF($E1764="ATTRIBUE",'ENGAGEMENTS 2026'!AE1765,'ENGAGEMENTS 2026'!O1765),'ENGAGEMENTS 2026'!AE1765))))</f>
        <v/>
      </c>
      <c r="K1764" s="97" t="str">
        <f>IF(ISBLANK('ENGAGEMENTS 2026'!W1765),"",'ENGAGEMENTS 2026'!W1765)</f>
        <v/>
      </c>
      <c r="L1764" s="73" t="str">
        <f t="shared" ca="1" si="54"/>
        <v/>
      </c>
      <c r="M1764" t="str">
        <f t="shared" si="55"/>
        <v/>
      </c>
      <c r="N1764" t="str">
        <f>IF(ISBLANK('ENGAGEMENTS 2026'!C1765),"",'ENGAGEMENTS 2026'!L1765)</f>
        <v/>
      </c>
      <c r="O1764" t="str">
        <f>IF(ISBLANK('ENGAGEMENTS 2026'!C1765),"",'ENGAGEMENTS 2026'!M1765)</f>
        <v/>
      </c>
      <c r="P1764" t="str">
        <f>IF(ISBLANK('ENGAGEMENTS 2026'!C1765),"",'ENGAGEMENTS 2026'!K1765)</f>
        <v/>
      </c>
      <c r="Q1764" t="str">
        <f>IF($A1764="","",IF(OR($E1764="INFRUCTUEUX",$E1764="ANNULE"),$A1764&amp;"|"&amp;(COUNTIFS($A$2:$A1764,$A1764,$E$2:$E1764,"INFRUCTUEUX")+COUNTIFS($A$2:$A1764,$A1764,$E$2:$E1764,"ANNULE")),""))</f>
        <v/>
      </c>
    </row>
    <row r="1765" spans="1:17" x14ac:dyDescent="0.25">
      <c r="A1765" t="str">
        <f>IF(ISBLANK('ENGAGEMENTS 2026'!C1766),"",IF('ENGAGEMENTS 2026'!C1766="DTSI","DCT",'ENGAGEMENTS 2026'!C1766))</f>
        <v/>
      </c>
      <c r="B1765" t="str">
        <f>IF(ISBLANK('ENGAGEMENTS 2026'!C1766),"",'ENGAGEMENTS 2026'!D1766)</f>
        <v/>
      </c>
      <c r="C1765" t="str">
        <f>IF(ISBLANK('ENGAGEMENTS 2026'!C1766),"",'ENGAGEMENTS 2026'!E1766)</f>
        <v/>
      </c>
      <c r="D1765" t="str">
        <f>IF(ISBLANK('ENGAGEMENTS 2026'!C1766),"",'ENGAGEMENTS 2026'!G1766)</f>
        <v/>
      </c>
      <c r="E1765" t="str">
        <f>IF(ISBLANK('ENGAGEMENTS 2026'!C1766),"",'ENGAGEMENTS 2026'!I1766)</f>
        <v/>
      </c>
      <c r="F1765" t="str">
        <f>IF(ISBLANK('ENGAGEMENTS 2026'!C1766),"",'ENGAGEMENTS 2026'!J1766)</f>
        <v/>
      </c>
      <c r="G1765" t="str">
        <f>IF(ISBLANK('ENGAGEMENTS 2026'!C1766),"",'ENGAGEMENTS 2026'!M1766)</f>
        <v/>
      </c>
      <c r="H1765" t="str">
        <f>IF(ISBLANK('ENGAGEMENTS 2026'!C1766),"",'ENGAGEMENTS 2026'!AF1766)</f>
        <v/>
      </c>
      <c r="I1765" t="str">
        <f>IF(ISBLANK('ENGAGEMENTS 2026'!C1766),"",'ENGAGEMENTS 2026'!H1766)</f>
        <v/>
      </c>
      <c r="J1765" s="72" t="str">
        <f>IF(ISBLANK('ENGAGEMENTS 2026'!C1766),"",IF(AND(OR($E1765="INFRUCTUEUX",$E1765="ANNULE"),$C1765="AOO-M"),'ENGAGEMENTS 2026'!P1766,IF($H1765="EN COURS DE PREENGAGEMENT",'ENGAGEMENTS 2026'!O1766,IF($H1765="PREENGAGE",IF($E1765="ATTRIBUE",'ENGAGEMENTS 2026'!AE1766,'ENGAGEMENTS 2026'!O1766),'ENGAGEMENTS 2026'!AE1766))))</f>
        <v/>
      </c>
      <c r="K1765" s="97" t="str">
        <f>IF(ISBLANK('ENGAGEMENTS 2026'!W1766),"",'ENGAGEMENTS 2026'!W1766)</f>
        <v/>
      </c>
      <c r="L1765" s="73" t="str">
        <f t="shared" ca="1" si="54"/>
        <v/>
      </c>
      <c r="M1765" t="str">
        <f t="shared" si="55"/>
        <v/>
      </c>
      <c r="N1765" t="str">
        <f>IF(ISBLANK('ENGAGEMENTS 2026'!C1766),"",'ENGAGEMENTS 2026'!L1766)</f>
        <v/>
      </c>
      <c r="O1765" t="str">
        <f>IF(ISBLANK('ENGAGEMENTS 2026'!C1766),"",'ENGAGEMENTS 2026'!M1766)</f>
        <v/>
      </c>
      <c r="P1765" t="str">
        <f>IF(ISBLANK('ENGAGEMENTS 2026'!C1766),"",'ENGAGEMENTS 2026'!K1766)</f>
        <v/>
      </c>
      <c r="Q1765" t="str">
        <f>IF($A1765="","",IF(OR($E1765="INFRUCTUEUX",$E1765="ANNULE"),$A1765&amp;"|"&amp;(COUNTIFS($A$2:$A1765,$A1765,$E$2:$E1765,"INFRUCTUEUX")+COUNTIFS($A$2:$A1765,$A1765,$E$2:$E1765,"ANNULE")),""))</f>
        <v/>
      </c>
    </row>
    <row r="1766" spans="1:17" x14ac:dyDescent="0.25">
      <c r="A1766" t="str">
        <f>IF(ISBLANK('ENGAGEMENTS 2026'!C1767),"",IF('ENGAGEMENTS 2026'!C1767="DTSI","DCT",'ENGAGEMENTS 2026'!C1767))</f>
        <v/>
      </c>
      <c r="B1766" t="str">
        <f>IF(ISBLANK('ENGAGEMENTS 2026'!C1767),"",'ENGAGEMENTS 2026'!D1767)</f>
        <v/>
      </c>
      <c r="C1766" t="str">
        <f>IF(ISBLANK('ENGAGEMENTS 2026'!C1767),"",'ENGAGEMENTS 2026'!E1767)</f>
        <v/>
      </c>
      <c r="D1766" t="str">
        <f>IF(ISBLANK('ENGAGEMENTS 2026'!C1767),"",'ENGAGEMENTS 2026'!G1767)</f>
        <v/>
      </c>
      <c r="E1766" t="str">
        <f>IF(ISBLANK('ENGAGEMENTS 2026'!C1767),"",'ENGAGEMENTS 2026'!I1767)</f>
        <v/>
      </c>
      <c r="F1766" t="str">
        <f>IF(ISBLANK('ENGAGEMENTS 2026'!C1767),"",'ENGAGEMENTS 2026'!J1767)</f>
        <v/>
      </c>
      <c r="G1766" t="str">
        <f>IF(ISBLANK('ENGAGEMENTS 2026'!C1767),"",'ENGAGEMENTS 2026'!M1767)</f>
        <v/>
      </c>
      <c r="H1766" t="str">
        <f>IF(ISBLANK('ENGAGEMENTS 2026'!C1767),"",'ENGAGEMENTS 2026'!AF1767)</f>
        <v/>
      </c>
      <c r="I1766" t="str">
        <f>IF(ISBLANK('ENGAGEMENTS 2026'!C1767),"",'ENGAGEMENTS 2026'!H1767)</f>
        <v/>
      </c>
      <c r="J1766" s="72" t="str">
        <f>IF(ISBLANK('ENGAGEMENTS 2026'!C1767),"",IF(AND(OR($E1766="INFRUCTUEUX",$E1766="ANNULE"),$C1766="AOO-M"),'ENGAGEMENTS 2026'!P1767,IF($H1766="EN COURS DE PREENGAGEMENT",'ENGAGEMENTS 2026'!O1767,IF($H1766="PREENGAGE",IF($E1766="ATTRIBUE",'ENGAGEMENTS 2026'!AE1767,'ENGAGEMENTS 2026'!O1767),'ENGAGEMENTS 2026'!AE1767))))</f>
        <v/>
      </c>
      <c r="K1766" s="97" t="str">
        <f>IF(ISBLANK('ENGAGEMENTS 2026'!W1767),"",'ENGAGEMENTS 2026'!W1767)</f>
        <v/>
      </c>
      <c r="L1766" s="73" t="str">
        <f t="shared" ca="1" si="54"/>
        <v/>
      </c>
      <c r="M1766" t="str">
        <f t="shared" si="55"/>
        <v/>
      </c>
      <c r="N1766" t="str">
        <f>IF(ISBLANK('ENGAGEMENTS 2026'!C1767),"",'ENGAGEMENTS 2026'!L1767)</f>
        <v/>
      </c>
      <c r="O1766" t="str">
        <f>IF(ISBLANK('ENGAGEMENTS 2026'!C1767),"",'ENGAGEMENTS 2026'!M1767)</f>
        <v/>
      </c>
      <c r="P1766" t="str">
        <f>IF(ISBLANK('ENGAGEMENTS 2026'!C1767),"",'ENGAGEMENTS 2026'!K1767)</f>
        <v/>
      </c>
      <c r="Q1766" t="str">
        <f>IF($A1766="","",IF(OR($E1766="INFRUCTUEUX",$E1766="ANNULE"),$A1766&amp;"|"&amp;(COUNTIFS($A$2:$A1766,$A1766,$E$2:$E1766,"INFRUCTUEUX")+COUNTIFS($A$2:$A1766,$A1766,$E$2:$E1766,"ANNULE")),""))</f>
        <v/>
      </c>
    </row>
    <row r="1767" spans="1:17" x14ac:dyDescent="0.25">
      <c r="A1767" t="str">
        <f>IF(ISBLANK('ENGAGEMENTS 2026'!C1768),"",IF('ENGAGEMENTS 2026'!C1768="DTSI","DCT",'ENGAGEMENTS 2026'!C1768))</f>
        <v/>
      </c>
      <c r="B1767" t="str">
        <f>IF(ISBLANK('ENGAGEMENTS 2026'!C1768),"",'ENGAGEMENTS 2026'!D1768)</f>
        <v/>
      </c>
      <c r="C1767" t="str">
        <f>IF(ISBLANK('ENGAGEMENTS 2026'!C1768),"",'ENGAGEMENTS 2026'!E1768)</f>
        <v/>
      </c>
      <c r="D1767" t="str">
        <f>IF(ISBLANK('ENGAGEMENTS 2026'!C1768),"",'ENGAGEMENTS 2026'!G1768)</f>
        <v/>
      </c>
      <c r="E1767" t="str">
        <f>IF(ISBLANK('ENGAGEMENTS 2026'!C1768),"",'ENGAGEMENTS 2026'!I1768)</f>
        <v/>
      </c>
      <c r="F1767" t="str">
        <f>IF(ISBLANK('ENGAGEMENTS 2026'!C1768),"",'ENGAGEMENTS 2026'!J1768)</f>
        <v/>
      </c>
      <c r="G1767" t="str">
        <f>IF(ISBLANK('ENGAGEMENTS 2026'!C1768),"",'ENGAGEMENTS 2026'!M1768)</f>
        <v/>
      </c>
      <c r="H1767" t="str">
        <f>IF(ISBLANK('ENGAGEMENTS 2026'!C1768),"",'ENGAGEMENTS 2026'!AF1768)</f>
        <v/>
      </c>
      <c r="I1767" t="str">
        <f>IF(ISBLANK('ENGAGEMENTS 2026'!C1768),"",'ENGAGEMENTS 2026'!H1768)</f>
        <v/>
      </c>
      <c r="J1767" s="72" t="str">
        <f>IF(ISBLANK('ENGAGEMENTS 2026'!C1768),"",IF(AND(OR($E1767="INFRUCTUEUX",$E1767="ANNULE"),$C1767="AOO-M"),'ENGAGEMENTS 2026'!P1768,IF($H1767="EN COURS DE PREENGAGEMENT",'ENGAGEMENTS 2026'!O1768,IF($H1767="PREENGAGE",IF($E1767="ATTRIBUE",'ENGAGEMENTS 2026'!AE1768,'ENGAGEMENTS 2026'!O1768),'ENGAGEMENTS 2026'!AE1768))))</f>
        <v/>
      </c>
      <c r="K1767" s="97" t="str">
        <f>IF(ISBLANK('ENGAGEMENTS 2026'!W1768),"",'ENGAGEMENTS 2026'!W1768)</f>
        <v/>
      </c>
      <c r="L1767" s="73" t="str">
        <f t="shared" ca="1" si="54"/>
        <v/>
      </c>
      <c r="M1767" t="str">
        <f t="shared" si="55"/>
        <v/>
      </c>
      <c r="N1767" t="str">
        <f>IF(ISBLANK('ENGAGEMENTS 2026'!C1768),"",'ENGAGEMENTS 2026'!L1768)</f>
        <v/>
      </c>
      <c r="O1767" t="str">
        <f>IF(ISBLANK('ENGAGEMENTS 2026'!C1768),"",'ENGAGEMENTS 2026'!M1768)</f>
        <v/>
      </c>
      <c r="P1767" t="str">
        <f>IF(ISBLANK('ENGAGEMENTS 2026'!C1768),"",'ENGAGEMENTS 2026'!K1768)</f>
        <v/>
      </c>
      <c r="Q1767" t="str">
        <f>IF($A1767="","",IF(OR($E1767="INFRUCTUEUX",$E1767="ANNULE"),$A1767&amp;"|"&amp;(COUNTIFS($A$2:$A1767,$A1767,$E$2:$E1767,"INFRUCTUEUX")+COUNTIFS($A$2:$A1767,$A1767,$E$2:$E1767,"ANNULE")),""))</f>
        <v/>
      </c>
    </row>
    <row r="1768" spans="1:17" x14ac:dyDescent="0.25">
      <c r="A1768" t="str">
        <f>IF(ISBLANK('ENGAGEMENTS 2026'!C1769),"",IF('ENGAGEMENTS 2026'!C1769="DTSI","DCT",'ENGAGEMENTS 2026'!C1769))</f>
        <v/>
      </c>
      <c r="B1768" t="str">
        <f>IF(ISBLANK('ENGAGEMENTS 2026'!C1769),"",'ENGAGEMENTS 2026'!D1769)</f>
        <v/>
      </c>
      <c r="C1768" t="str">
        <f>IF(ISBLANK('ENGAGEMENTS 2026'!C1769),"",'ENGAGEMENTS 2026'!E1769)</f>
        <v/>
      </c>
      <c r="D1768" t="str">
        <f>IF(ISBLANK('ENGAGEMENTS 2026'!C1769),"",'ENGAGEMENTS 2026'!G1769)</f>
        <v/>
      </c>
      <c r="E1768" t="str">
        <f>IF(ISBLANK('ENGAGEMENTS 2026'!C1769),"",'ENGAGEMENTS 2026'!I1769)</f>
        <v/>
      </c>
      <c r="F1768" t="str">
        <f>IF(ISBLANK('ENGAGEMENTS 2026'!C1769),"",'ENGAGEMENTS 2026'!J1769)</f>
        <v/>
      </c>
      <c r="G1768" t="str">
        <f>IF(ISBLANK('ENGAGEMENTS 2026'!C1769),"",'ENGAGEMENTS 2026'!M1769)</f>
        <v/>
      </c>
      <c r="H1768" t="str">
        <f>IF(ISBLANK('ENGAGEMENTS 2026'!C1769),"",'ENGAGEMENTS 2026'!AF1769)</f>
        <v/>
      </c>
      <c r="I1768" t="str">
        <f>IF(ISBLANK('ENGAGEMENTS 2026'!C1769),"",'ENGAGEMENTS 2026'!H1769)</f>
        <v/>
      </c>
      <c r="J1768" s="72" t="str">
        <f>IF(ISBLANK('ENGAGEMENTS 2026'!C1769),"",IF(AND(OR($E1768="INFRUCTUEUX",$E1768="ANNULE"),$C1768="AOO-M"),'ENGAGEMENTS 2026'!P1769,IF($H1768="EN COURS DE PREENGAGEMENT",'ENGAGEMENTS 2026'!O1769,IF($H1768="PREENGAGE",IF($E1768="ATTRIBUE",'ENGAGEMENTS 2026'!AE1769,'ENGAGEMENTS 2026'!O1769),'ENGAGEMENTS 2026'!AE1769))))</f>
        <v/>
      </c>
      <c r="K1768" s="97" t="str">
        <f>IF(ISBLANK('ENGAGEMENTS 2026'!W1769),"",'ENGAGEMENTS 2026'!W1769)</f>
        <v/>
      </c>
      <c r="L1768" s="73" t="str">
        <f t="shared" ca="1" si="54"/>
        <v/>
      </c>
      <c r="M1768" t="str">
        <f t="shared" si="55"/>
        <v/>
      </c>
      <c r="N1768" t="str">
        <f>IF(ISBLANK('ENGAGEMENTS 2026'!C1769),"",'ENGAGEMENTS 2026'!L1769)</f>
        <v/>
      </c>
      <c r="O1768" t="str">
        <f>IF(ISBLANK('ENGAGEMENTS 2026'!C1769),"",'ENGAGEMENTS 2026'!M1769)</f>
        <v/>
      </c>
      <c r="P1768" t="str">
        <f>IF(ISBLANK('ENGAGEMENTS 2026'!C1769),"",'ENGAGEMENTS 2026'!K1769)</f>
        <v/>
      </c>
      <c r="Q1768" t="str">
        <f>IF($A1768="","",IF(OR($E1768="INFRUCTUEUX",$E1768="ANNULE"),$A1768&amp;"|"&amp;(COUNTIFS($A$2:$A1768,$A1768,$E$2:$E1768,"INFRUCTUEUX")+COUNTIFS($A$2:$A1768,$A1768,$E$2:$E1768,"ANNULE")),""))</f>
        <v/>
      </c>
    </row>
    <row r="1769" spans="1:17" x14ac:dyDescent="0.25">
      <c r="A1769" t="str">
        <f>IF(ISBLANK('ENGAGEMENTS 2026'!C1770),"",IF('ENGAGEMENTS 2026'!C1770="DTSI","DCT",'ENGAGEMENTS 2026'!C1770))</f>
        <v/>
      </c>
      <c r="B1769" t="str">
        <f>IF(ISBLANK('ENGAGEMENTS 2026'!C1770),"",'ENGAGEMENTS 2026'!D1770)</f>
        <v/>
      </c>
      <c r="C1769" t="str">
        <f>IF(ISBLANK('ENGAGEMENTS 2026'!C1770),"",'ENGAGEMENTS 2026'!E1770)</f>
        <v/>
      </c>
      <c r="D1769" t="str">
        <f>IF(ISBLANK('ENGAGEMENTS 2026'!C1770),"",'ENGAGEMENTS 2026'!G1770)</f>
        <v/>
      </c>
      <c r="E1769" t="str">
        <f>IF(ISBLANK('ENGAGEMENTS 2026'!C1770),"",'ENGAGEMENTS 2026'!I1770)</f>
        <v/>
      </c>
      <c r="F1769" t="str">
        <f>IF(ISBLANK('ENGAGEMENTS 2026'!C1770),"",'ENGAGEMENTS 2026'!J1770)</f>
        <v/>
      </c>
      <c r="G1769" t="str">
        <f>IF(ISBLANK('ENGAGEMENTS 2026'!C1770),"",'ENGAGEMENTS 2026'!M1770)</f>
        <v/>
      </c>
      <c r="H1769" t="str">
        <f>IF(ISBLANK('ENGAGEMENTS 2026'!C1770),"",'ENGAGEMENTS 2026'!AF1770)</f>
        <v/>
      </c>
      <c r="I1769" t="str">
        <f>IF(ISBLANK('ENGAGEMENTS 2026'!C1770),"",'ENGAGEMENTS 2026'!H1770)</f>
        <v/>
      </c>
      <c r="J1769" s="72" t="str">
        <f>IF(ISBLANK('ENGAGEMENTS 2026'!C1770),"",IF(AND(OR($E1769="INFRUCTUEUX",$E1769="ANNULE"),$C1769="AOO-M"),'ENGAGEMENTS 2026'!P1770,IF($H1769="EN COURS DE PREENGAGEMENT",'ENGAGEMENTS 2026'!O1770,IF($H1769="PREENGAGE",IF($E1769="ATTRIBUE",'ENGAGEMENTS 2026'!AE1770,'ENGAGEMENTS 2026'!O1770),'ENGAGEMENTS 2026'!AE1770))))</f>
        <v/>
      </c>
      <c r="K1769" s="97" t="str">
        <f>IF(ISBLANK('ENGAGEMENTS 2026'!W1770),"",'ENGAGEMENTS 2026'!W1770)</f>
        <v/>
      </c>
      <c r="L1769" s="73" t="str">
        <f t="shared" ca="1" si="54"/>
        <v/>
      </c>
      <c r="M1769" t="str">
        <f t="shared" si="55"/>
        <v/>
      </c>
      <c r="N1769" t="str">
        <f>IF(ISBLANK('ENGAGEMENTS 2026'!C1770),"",'ENGAGEMENTS 2026'!L1770)</f>
        <v/>
      </c>
      <c r="O1769" t="str">
        <f>IF(ISBLANK('ENGAGEMENTS 2026'!C1770),"",'ENGAGEMENTS 2026'!M1770)</f>
        <v/>
      </c>
      <c r="P1769" t="str">
        <f>IF(ISBLANK('ENGAGEMENTS 2026'!C1770),"",'ENGAGEMENTS 2026'!K1770)</f>
        <v/>
      </c>
      <c r="Q1769" t="str">
        <f>IF($A1769="","",IF(OR($E1769="INFRUCTUEUX",$E1769="ANNULE"),$A1769&amp;"|"&amp;(COUNTIFS($A$2:$A1769,$A1769,$E$2:$E1769,"INFRUCTUEUX")+COUNTIFS($A$2:$A1769,$A1769,$E$2:$E1769,"ANNULE")),""))</f>
        <v/>
      </c>
    </row>
    <row r="1770" spans="1:17" x14ac:dyDescent="0.25">
      <c r="A1770" t="str">
        <f>IF(ISBLANK('ENGAGEMENTS 2026'!C1771),"",IF('ENGAGEMENTS 2026'!C1771="DTSI","DCT",'ENGAGEMENTS 2026'!C1771))</f>
        <v/>
      </c>
      <c r="B1770" t="str">
        <f>IF(ISBLANK('ENGAGEMENTS 2026'!C1771),"",'ENGAGEMENTS 2026'!D1771)</f>
        <v/>
      </c>
      <c r="C1770" t="str">
        <f>IF(ISBLANK('ENGAGEMENTS 2026'!C1771),"",'ENGAGEMENTS 2026'!E1771)</f>
        <v/>
      </c>
      <c r="D1770" t="str">
        <f>IF(ISBLANK('ENGAGEMENTS 2026'!C1771),"",'ENGAGEMENTS 2026'!G1771)</f>
        <v/>
      </c>
      <c r="E1770" t="str">
        <f>IF(ISBLANK('ENGAGEMENTS 2026'!C1771),"",'ENGAGEMENTS 2026'!I1771)</f>
        <v/>
      </c>
      <c r="F1770" t="str">
        <f>IF(ISBLANK('ENGAGEMENTS 2026'!C1771),"",'ENGAGEMENTS 2026'!J1771)</f>
        <v/>
      </c>
      <c r="G1770" t="str">
        <f>IF(ISBLANK('ENGAGEMENTS 2026'!C1771),"",'ENGAGEMENTS 2026'!M1771)</f>
        <v/>
      </c>
      <c r="H1770" t="str">
        <f>IF(ISBLANK('ENGAGEMENTS 2026'!C1771),"",'ENGAGEMENTS 2026'!AF1771)</f>
        <v/>
      </c>
      <c r="I1770" t="str">
        <f>IF(ISBLANK('ENGAGEMENTS 2026'!C1771),"",'ENGAGEMENTS 2026'!H1771)</f>
        <v/>
      </c>
      <c r="J1770" s="72" t="str">
        <f>IF(ISBLANK('ENGAGEMENTS 2026'!C1771),"",IF(AND(OR($E1770="INFRUCTUEUX",$E1770="ANNULE"),$C1770="AOO-M"),'ENGAGEMENTS 2026'!P1771,IF($H1770="EN COURS DE PREENGAGEMENT",'ENGAGEMENTS 2026'!O1771,IF($H1770="PREENGAGE",IF($E1770="ATTRIBUE",'ENGAGEMENTS 2026'!AE1771,'ENGAGEMENTS 2026'!O1771),'ENGAGEMENTS 2026'!AE1771))))</f>
        <v/>
      </c>
      <c r="K1770" s="97" t="str">
        <f>IF(ISBLANK('ENGAGEMENTS 2026'!W1771),"",'ENGAGEMENTS 2026'!W1771)</f>
        <v/>
      </c>
      <c r="L1770" s="73" t="str">
        <f t="shared" ca="1" si="54"/>
        <v/>
      </c>
      <c r="M1770" t="str">
        <f t="shared" si="55"/>
        <v/>
      </c>
      <c r="N1770" t="str">
        <f>IF(ISBLANK('ENGAGEMENTS 2026'!C1771),"",'ENGAGEMENTS 2026'!L1771)</f>
        <v/>
      </c>
      <c r="O1770" t="str">
        <f>IF(ISBLANK('ENGAGEMENTS 2026'!C1771),"",'ENGAGEMENTS 2026'!M1771)</f>
        <v/>
      </c>
      <c r="P1770" t="str">
        <f>IF(ISBLANK('ENGAGEMENTS 2026'!C1771),"",'ENGAGEMENTS 2026'!K1771)</f>
        <v/>
      </c>
      <c r="Q1770" t="str">
        <f>IF($A1770="","",IF(OR($E1770="INFRUCTUEUX",$E1770="ANNULE"),$A1770&amp;"|"&amp;(COUNTIFS($A$2:$A1770,$A1770,$E$2:$E1770,"INFRUCTUEUX")+COUNTIFS($A$2:$A1770,$A1770,$E$2:$E1770,"ANNULE")),""))</f>
        <v/>
      </c>
    </row>
    <row r="1771" spans="1:17" x14ac:dyDescent="0.25">
      <c r="A1771" t="str">
        <f>IF(ISBLANK('ENGAGEMENTS 2026'!C1772),"",IF('ENGAGEMENTS 2026'!C1772="DTSI","DCT",'ENGAGEMENTS 2026'!C1772))</f>
        <v/>
      </c>
      <c r="B1771" t="str">
        <f>IF(ISBLANK('ENGAGEMENTS 2026'!C1772),"",'ENGAGEMENTS 2026'!D1772)</f>
        <v/>
      </c>
      <c r="C1771" t="str">
        <f>IF(ISBLANK('ENGAGEMENTS 2026'!C1772),"",'ENGAGEMENTS 2026'!E1772)</f>
        <v/>
      </c>
      <c r="D1771" t="str">
        <f>IF(ISBLANK('ENGAGEMENTS 2026'!C1772),"",'ENGAGEMENTS 2026'!G1772)</f>
        <v/>
      </c>
      <c r="E1771" t="str">
        <f>IF(ISBLANK('ENGAGEMENTS 2026'!C1772),"",'ENGAGEMENTS 2026'!I1772)</f>
        <v/>
      </c>
      <c r="F1771" t="str">
        <f>IF(ISBLANK('ENGAGEMENTS 2026'!C1772),"",'ENGAGEMENTS 2026'!J1772)</f>
        <v/>
      </c>
      <c r="G1771" t="str">
        <f>IF(ISBLANK('ENGAGEMENTS 2026'!C1772),"",'ENGAGEMENTS 2026'!M1772)</f>
        <v/>
      </c>
      <c r="H1771" t="str">
        <f>IF(ISBLANK('ENGAGEMENTS 2026'!C1772),"",'ENGAGEMENTS 2026'!AF1772)</f>
        <v/>
      </c>
      <c r="I1771" t="str">
        <f>IF(ISBLANK('ENGAGEMENTS 2026'!C1772),"",'ENGAGEMENTS 2026'!H1772)</f>
        <v/>
      </c>
      <c r="J1771" s="72" t="str">
        <f>IF(ISBLANK('ENGAGEMENTS 2026'!C1772),"",IF(AND(OR($E1771="INFRUCTUEUX",$E1771="ANNULE"),$C1771="AOO-M"),'ENGAGEMENTS 2026'!P1772,IF($H1771="EN COURS DE PREENGAGEMENT",'ENGAGEMENTS 2026'!O1772,IF($H1771="PREENGAGE",IF($E1771="ATTRIBUE",'ENGAGEMENTS 2026'!AE1772,'ENGAGEMENTS 2026'!O1772),'ENGAGEMENTS 2026'!AE1772))))</f>
        <v/>
      </c>
      <c r="K1771" s="97" t="str">
        <f>IF(ISBLANK('ENGAGEMENTS 2026'!W1772),"",'ENGAGEMENTS 2026'!W1772)</f>
        <v/>
      </c>
      <c r="L1771" s="73" t="str">
        <f t="shared" ca="1" si="54"/>
        <v/>
      </c>
      <c r="M1771" t="str">
        <f t="shared" si="55"/>
        <v/>
      </c>
      <c r="N1771" t="str">
        <f>IF(ISBLANK('ENGAGEMENTS 2026'!C1772),"",'ENGAGEMENTS 2026'!L1772)</f>
        <v/>
      </c>
      <c r="O1771" t="str">
        <f>IF(ISBLANK('ENGAGEMENTS 2026'!C1772),"",'ENGAGEMENTS 2026'!M1772)</f>
        <v/>
      </c>
      <c r="P1771" t="str">
        <f>IF(ISBLANK('ENGAGEMENTS 2026'!C1772),"",'ENGAGEMENTS 2026'!K1772)</f>
        <v/>
      </c>
      <c r="Q1771" t="str">
        <f>IF($A1771="","",IF(OR($E1771="INFRUCTUEUX",$E1771="ANNULE"),$A1771&amp;"|"&amp;(COUNTIFS($A$2:$A1771,$A1771,$E$2:$E1771,"INFRUCTUEUX")+COUNTIFS($A$2:$A1771,$A1771,$E$2:$E1771,"ANNULE")),""))</f>
        <v/>
      </c>
    </row>
    <row r="1772" spans="1:17" x14ac:dyDescent="0.25">
      <c r="A1772" t="str">
        <f>IF(ISBLANK('ENGAGEMENTS 2026'!C1773),"",IF('ENGAGEMENTS 2026'!C1773="DTSI","DCT",'ENGAGEMENTS 2026'!C1773))</f>
        <v/>
      </c>
      <c r="B1772" t="str">
        <f>IF(ISBLANK('ENGAGEMENTS 2026'!C1773),"",'ENGAGEMENTS 2026'!D1773)</f>
        <v/>
      </c>
      <c r="C1772" t="str">
        <f>IF(ISBLANK('ENGAGEMENTS 2026'!C1773),"",'ENGAGEMENTS 2026'!E1773)</f>
        <v/>
      </c>
      <c r="D1772" t="str">
        <f>IF(ISBLANK('ENGAGEMENTS 2026'!C1773),"",'ENGAGEMENTS 2026'!G1773)</f>
        <v/>
      </c>
      <c r="E1772" t="str">
        <f>IF(ISBLANK('ENGAGEMENTS 2026'!C1773),"",'ENGAGEMENTS 2026'!I1773)</f>
        <v/>
      </c>
      <c r="F1772" t="str">
        <f>IF(ISBLANK('ENGAGEMENTS 2026'!C1773),"",'ENGAGEMENTS 2026'!J1773)</f>
        <v/>
      </c>
      <c r="G1772" t="str">
        <f>IF(ISBLANK('ENGAGEMENTS 2026'!C1773),"",'ENGAGEMENTS 2026'!M1773)</f>
        <v/>
      </c>
      <c r="H1772" t="str">
        <f>IF(ISBLANK('ENGAGEMENTS 2026'!C1773),"",'ENGAGEMENTS 2026'!AF1773)</f>
        <v/>
      </c>
      <c r="I1772" t="str">
        <f>IF(ISBLANK('ENGAGEMENTS 2026'!C1773),"",'ENGAGEMENTS 2026'!H1773)</f>
        <v/>
      </c>
      <c r="J1772" s="72" t="str">
        <f>IF(ISBLANK('ENGAGEMENTS 2026'!C1773),"",IF(AND(OR($E1772="INFRUCTUEUX",$E1772="ANNULE"),$C1772="AOO-M"),'ENGAGEMENTS 2026'!P1773,IF($H1772="EN COURS DE PREENGAGEMENT",'ENGAGEMENTS 2026'!O1773,IF($H1772="PREENGAGE",IF($E1772="ATTRIBUE",'ENGAGEMENTS 2026'!AE1773,'ENGAGEMENTS 2026'!O1773),'ENGAGEMENTS 2026'!AE1773))))</f>
        <v/>
      </c>
      <c r="K1772" s="97" t="str">
        <f>IF(ISBLANK('ENGAGEMENTS 2026'!W1773),"",'ENGAGEMENTS 2026'!W1773)</f>
        <v/>
      </c>
      <c r="L1772" s="73" t="str">
        <f t="shared" ca="1" si="54"/>
        <v/>
      </c>
      <c r="M1772" t="str">
        <f t="shared" si="55"/>
        <v/>
      </c>
      <c r="N1772" t="str">
        <f>IF(ISBLANK('ENGAGEMENTS 2026'!C1773),"",'ENGAGEMENTS 2026'!L1773)</f>
        <v/>
      </c>
      <c r="O1772" t="str">
        <f>IF(ISBLANK('ENGAGEMENTS 2026'!C1773),"",'ENGAGEMENTS 2026'!M1773)</f>
        <v/>
      </c>
      <c r="P1772" t="str">
        <f>IF(ISBLANK('ENGAGEMENTS 2026'!C1773),"",'ENGAGEMENTS 2026'!K1773)</f>
        <v/>
      </c>
      <c r="Q1772" t="str">
        <f>IF($A1772="","",IF(OR($E1772="INFRUCTUEUX",$E1772="ANNULE"),$A1772&amp;"|"&amp;(COUNTIFS($A$2:$A1772,$A1772,$E$2:$E1772,"INFRUCTUEUX")+COUNTIFS($A$2:$A1772,$A1772,$E$2:$E1772,"ANNULE")),""))</f>
        <v/>
      </c>
    </row>
    <row r="1773" spans="1:17" x14ac:dyDescent="0.25">
      <c r="A1773" t="str">
        <f>IF(ISBLANK('ENGAGEMENTS 2026'!C1774),"",IF('ENGAGEMENTS 2026'!C1774="DTSI","DCT",'ENGAGEMENTS 2026'!C1774))</f>
        <v/>
      </c>
      <c r="B1773" t="str">
        <f>IF(ISBLANK('ENGAGEMENTS 2026'!C1774),"",'ENGAGEMENTS 2026'!D1774)</f>
        <v/>
      </c>
      <c r="C1773" t="str">
        <f>IF(ISBLANK('ENGAGEMENTS 2026'!C1774),"",'ENGAGEMENTS 2026'!E1774)</f>
        <v/>
      </c>
      <c r="D1773" t="str">
        <f>IF(ISBLANK('ENGAGEMENTS 2026'!C1774),"",'ENGAGEMENTS 2026'!G1774)</f>
        <v/>
      </c>
      <c r="E1773" t="str">
        <f>IF(ISBLANK('ENGAGEMENTS 2026'!C1774),"",'ENGAGEMENTS 2026'!I1774)</f>
        <v/>
      </c>
      <c r="F1773" t="str">
        <f>IF(ISBLANK('ENGAGEMENTS 2026'!C1774),"",'ENGAGEMENTS 2026'!J1774)</f>
        <v/>
      </c>
      <c r="G1773" t="str">
        <f>IF(ISBLANK('ENGAGEMENTS 2026'!C1774),"",'ENGAGEMENTS 2026'!M1774)</f>
        <v/>
      </c>
      <c r="H1773" t="str">
        <f>IF(ISBLANK('ENGAGEMENTS 2026'!C1774),"",'ENGAGEMENTS 2026'!AF1774)</f>
        <v/>
      </c>
      <c r="I1773" t="str">
        <f>IF(ISBLANK('ENGAGEMENTS 2026'!C1774),"",'ENGAGEMENTS 2026'!H1774)</f>
        <v/>
      </c>
      <c r="J1773" s="72" t="str">
        <f>IF(ISBLANK('ENGAGEMENTS 2026'!C1774),"",IF(AND(OR($E1773="INFRUCTUEUX",$E1773="ANNULE"),$C1773="AOO-M"),'ENGAGEMENTS 2026'!P1774,IF($H1773="EN COURS DE PREENGAGEMENT",'ENGAGEMENTS 2026'!O1774,IF($H1773="PREENGAGE",IF($E1773="ATTRIBUE",'ENGAGEMENTS 2026'!AE1774,'ENGAGEMENTS 2026'!O1774),'ENGAGEMENTS 2026'!AE1774))))</f>
        <v/>
      </c>
      <c r="K1773" s="97" t="str">
        <f>IF(ISBLANK('ENGAGEMENTS 2026'!W1774),"",'ENGAGEMENTS 2026'!W1774)</f>
        <v/>
      </c>
      <c r="L1773" s="73" t="str">
        <f t="shared" ca="1" si="54"/>
        <v/>
      </c>
      <c r="M1773" t="str">
        <f t="shared" si="55"/>
        <v/>
      </c>
      <c r="N1773" t="str">
        <f>IF(ISBLANK('ENGAGEMENTS 2026'!C1774),"",'ENGAGEMENTS 2026'!L1774)</f>
        <v/>
      </c>
      <c r="O1773" t="str">
        <f>IF(ISBLANK('ENGAGEMENTS 2026'!C1774),"",'ENGAGEMENTS 2026'!M1774)</f>
        <v/>
      </c>
      <c r="P1773" t="str">
        <f>IF(ISBLANK('ENGAGEMENTS 2026'!C1774),"",'ENGAGEMENTS 2026'!K1774)</f>
        <v/>
      </c>
      <c r="Q1773" t="str">
        <f>IF($A1773="","",IF(OR($E1773="INFRUCTUEUX",$E1773="ANNULE"),$A1773&amp;"|"&amp;(COUNTIFS($A$2:$A1773,$A1773,$E$2:$E1773,"INFRUCTUEUX")+COUNTIFS($A$2:$A1773,$A1773,$E$2:$E1773,"ANNULE")),""))</f>
        <v/>
      </c>
    </row>
    <row r="1774" spans="1:17" x14ac:dyDescent="0.25">
      <c r="A1774" t="str">
        <f>IF(ISBLANK('ENGAGEMENTS 2026'!C1775),"",IF('ENGAGEMENTS 2026'!C1775="DTSI","DCT",'ENGAGEMENTS 2026'!C1775))</f>
        <v/>
      </c>
      <c r="B1774" t="str">
        <f>IF(ISBLANK('ENGAGEMENTS 2026'!C1775),"",'ENGAGEMENTS 2026'!D1775)</f>
        <v/>
      </c>
      <c r="C1774" t="str">
        <f>IF(ISBLANK('ENGAGEMENTS 2026'!C1775),"",'ENGAGEMENTS 2026'!E1775)</f>
        <v/>
      </c>
      <c r="D1774" t="str">
        <f>IF(ISBLANK('ENGAGEMENTS 2026'!C1775),"",'ENGAGEMENTS 2026'!G1775)</f>
        <v/>
      </c>
      <c r="E1774" t="str">
        <f>IF(ISBLANK('ENGAGEMENTS 2026'!C1775),"",'ENGAGEMENTS 2026'!I1775)</f>
        <v/>
      </c>
      <c r="F1774" t="str">
        <f>IF(ISBLANK('ENGAGEMENTS 2026'!C1775),"",'ENGAGEMENTS 2026'!J1775)</f>
        <v/>
      </c>
      <c r="G1774" t="str">
        <f>IF(ISBLANK('ENGAGEMENTS 2026'!C1775),"",'ENGAGEMENTS 2026'!M1775)</f>
        <v/>
      </c>
      <c r="H1774" t="str">
        <f>IF(ISBLANK('ENGAGEMENTS 2026'!C1775),"",'ENGAGEMENTS 2026'!AF1775)</f>
        <v/>
      </c>
      <c r="I1774" t="str">
        <f>IF(ISBLANK('ENGAGEMENTS 2026'!C1775),"",'ENGAGEMENTS 2026'!H1775)</f>
        <v/>
      </c>
      <c r="J1774" s="72" t="str">
        <f>IF(ISBLANK('ENGAGEMENTS 2026'!C1775),"",IF(AND(OR($E1774="INFRUCTUEUX",$E1774="ANNULE"),$C1774="AOO-M"),'ENGAGEMENTS 2026'!P1775,IF($H1774="EN COURS DE PREENGAGEMENT",'ENGAGEMENTS 2026'!O1775,IF($H1774="PREENGAGE",IF($E1774="ATTRIBUE",'ENGAGEMENTS 2026'!AE1775,'ENGAGEMENTS 2026'!O1775),'ENGAGEMENTS 2026'!AE1775))))</f>
        <v/>
      </c>
      <c r="K1774" s="97" t="str">
        <f>IF(ISBLANK('ENGAGEMENTS 2026'!W1775),"",'ENGAGEMENTS 2026'!W1775)</f>
        <v/>
      </c>
      <c r="L1774" s="73" t="str">
        <f t="shared" ca="1" si="54"/>
        <v/>
      </c>
      <c r="M1774" t="str">
        <f t="shared" si="55"/>
        <v/>
      </c>
      <c r="N1774" t="str">
        <f>IF(ISBLANK('ENGAGEMENTS 2026'!C1775),"",'ENGAGEMENTS 2026'!L1775)</f>
        <v/>
      </c>
      <c r="O1774" t="str">
        <f>IF(ISBLANK('ENGAGEMENTS 2026'!C1775),"",'ENGAGEMENTS 2026'!M1775)</f>
        <v/>
      </c>
      <c r="P1774" t="str">
        <f>IF(ISBLANK('ENGAGEMENTS 2026'!C1775),"",'ENGAGEMENTS 2026'!K1775)</f>
        <v/>
      </c>
      <c r="Q1774" t="str">
        <f>IF($A1774="","",IF(OR($E1774="INFRUCTUEUX",$E1774="ANNULE"),$A1774&amp;"|"&amp;(COUNTIFS($A$2:$A1774,$A1774,$E$2:$E1774,"INFRUCTUEUX")+COUNTIFS($A$2:$A1774,$A1774,$E$2:$E1774,"ANNULE")),""))</f>
        <v/>
      </c>
    </row>
    <row r="1775" spans="1:17" x14ac:dyDescent="0.25">
      <c r="A1775" t="str">
        <f>IF(ISBLANK('ENGAGEMENTS 2026'!C1776),"",IF('ENGAGEMENTS 2026'!C1776="DTSI","DCT",'ENGAGEMENTS 2026'!C1776))</f>
        <v/>
      </c>
      <c r="B1775" t="str">
        <f>IF(ISBLANK('ENGAGEMENTS 2026'!C1776),"",'ENGAGEMENTS 2026'!D1776)</f>
        <v/>
      </c>
      <c r="C1775" t="str">
        <f>IF(ISBLANK('ENGAGEMENTS 2026'!C1776),"",'ENGAGEMENTS 2026'!E1776)</f>
        <v/>
      </c>
      <c r="D1775" t="str">
        <f>IF(ISBLANK('ENGAGEMENTS 2026'!C1776),"",'ENGAGEMENTS 2026'!G1776)</f>
        <v/>
      </c>
      <c r="E1775" t="str">
        <f>IF(ISBLANK('ENGAGEMENTS 2026'!C1776),"",'ENGAGEMENTS 2026'!I1776)</f>
        <v/>
      </c>
      <c r="F1775" t="str">
        <f>IF(ISBLANK('ENGAGEMENTS 2026'!C1776),"",'ENGAGEMENTS 2026'!J1776)</f>
        <v/>
      </c>
      <c r="G1775" t="str">
        <f>IF(ISBLANK('ENGAGEMENTS 2026'!C1776),"",'ENGAGEMENTS 2026'!M1776)</f>
        <v/>
      </c>
      <c r="H1775" t="str">
        <f>IF(ISBLANK('ENGAGEMENTS 2026'!C1776),"",'ENGAGEMENTS 2026'!AF1776)</f>
        <v/>
      </c>
      <c r="I1775" t="str">
        <f>IF(ISBLANK('ENGAGEMENTS 2026'!C1776),"",'ENGAGEMENTS 2026'!H1776)</f>
        <v/>
      </c>
      <c r="J1775" s="72" t="str">
        <f>IF(ISBLANK('ENGAGEMENTS 2026'!C1776),"",IF(AND(OR($E1775="INFRUCTUEUX",$E1775="ANNULE"),$C1775="AOO-M"),'ENGAGEMENTS 2026'!P1776,IF($H1775="EN COURS DE PREENGAGEMENT",'ENGAGEMENTS 2026'!O1776,IF($H1775="PREENGAGE",IF($E1775="ATTRIBUE",'ENGAGEMENTS 2026'!AE1776,'ENGAGEMENTS 2026'!O1776),'ENGAGEMENTS 2026'!AE1776))))</f>
        <v/>
      </c>
      <c r="K1775" s="97" t="str">
        <f>IF(ISBLANK('ENGAGEMENTS 2026'!W1776),"",'ENGAGEMENTS 2026'!W1776)</f>
        <v/>
      </c>
      <c r="L1775" s="73" t="str">
        <f t="shared" ca="1" si="54"/>
        <v/>
      </c>
      <c r="M1775" t="str">
        <f t="shared" si="55"/>
        <v/>
      </c>
      <c r="N1775" t="str">
        <f>IF(ISBLANK('ENGAGEMENTS 2026'!C1776),"",'ENGAGEMENTS 2026'!L1776)</f>
        <v/>
      </c>
      <c r="O1775" t="str">
        <f>IF(ISBLANK('ENGAGEMENTS 2026'!C1776),"",'ENGAGEMENTS 2026'!M1776)</f>
        <v/>
      </c>
      <c r="P1775" t="str">
        <f>IF(ISBLANK('ENGAGEMENTS 2026'!C1776),"",'ENGAGEMENTS 2026'!K1776)</f>
        <v/>
      </c>
      <c r="Q1775" t="str">
        <f>IF($A1775="","",IF(OR($E1775="INFRUCTUEUX",$E1775="ANNULE"),$A1775&amp;"|"&amp;(COUNTIFS($A$2:$A1775,$A1775,$E$2:$E1775,"INFRUCTUEUX")+COUNTIFS($A$2:$A1775,$A1775,$E$2:$E1775,"ANNULE")),""))</f>
        <v/>
      </c>
    </row>
    <row r="1776" spans="1:17" x14ac:dyDescent="0.25">
      <c r="A1776" t="str">
        <f>IF(ISBLANK('ENGAGEMENTS 2026'!C1777),"",IF('ENGAGEMENTS 2026'!C1777="DTSI","DCT",'ENGAGEMENTS 2026'!C1777))</f>
        <v/>
      </c>
      <c r="B1776" t="str">
        <f>IF(ISBLANK('ENGAGEMENTS 2026'!C1777),"",'ENGAGEMENTS 2026'!D1777)</f>
        <v/>
      </c>
      <c r="C1776" t="str">
        <f>IF(ISBLANK('ENGAGEMENTS 2026'!C1777),"",'ENGAGEMENTS 2026'!E1777)</f>
        <v/>
      </c>
      <c r="D1776" t="str">
        <f>IF(ISBLANK('ENGAGEMENTS 2026'!C1777),"",'ENGAGEMENTS 2026'!G1777)</f>
        <v/>
      </c>
      <c r="E1776" t="str">
        <f>IF(ISBLANK('ENGAGEMENTS 2026'!C1777),"",'ENGAGEMENTS 2026'!I1777)</f>
        <v/>
      </c>
      <c r="F1776" t="str">
        <f>IF(ISBLANK('ENGAGEMENTS 2026'!C1777),"",'ENGAGEMENTS 2026'!J1777)</f>
        <v/>
      </c>
      <c r="G1776" t="str">
        <f>IF(ISBLANK('ENGAGEMENTS 2026'!C1777),"",'ENGAGEMENTS 2026'!M1777)</f>
        <v/>
      </c>
      <c r="H1776" t="str">
        <f>IF(ISBLANK('ENGAGEMENTS 2026'!C1777),"",'ENGAGEMENTS 2026'!AF1777)</f>
        <v/>
      </c>
      <c r="I1776" t="str">
        <f>IF(ISBLANK('ENGAGEMENTS 2026'!C1777),"",'ENGAGEMENTS 2026'!H1777)</f>
        <v/>
      </c>
      <c r="J1776" s="72" t="str">
        <f>IF(ISBLANK('ENGAGEMENTS 2026'!C1777),"",IF(AND(OR($E1776="INFRUCTUEUX",$E1776="ANNULE"),$C1776="AOO-M"),'ENGAGEMENTS 2026'!P1777,IF($H1776="EN COURS DE PREENGAGEMENT",'ENGAGEMENTS 2026'!O1777,IF($H1776="PREENGAGE",IF($E1776="ATTRIBUE",'ENGAGEMENTS 2026'!AE1777,'ENGAGEMENTS 2026'!O1777),'ENGAGEMENTS 2026'!AE1777))))</f>
        <v/>
      </c>
      <c r="K1776" s="97" t="str">
        <f>IF(ISBLANK('ENGAGEMENTS 2026'!W1777),"",'ENGAGEMENTS 2026'!W1777)</f>
        <v/>
      </c>
      <c r="L1776" s="73" t="str">
        <f t="shared" ca="1" si="54"/>
        <v/>
      </c>
      <c r="M1776" t="str">
        <f t="shared" si="55"/>
        <v/>
      </c>
      <c r="N1776" t="str">
        <f>IF(ISBLANK('ENGAGEMENTS 2026'!C1777),"",'ENGAGEMENTS 2026'!L1777)</f>
        <v/>
      </c>
      <c r="O1776" t="str">
        <f>IF(ISBLANK('ENGAGEMENTS 2026'!C1777),"",'ENGAGEMENTS 2026'!M1777)</f>
        <v/>
      </c>
      <c r="P1776" t="str">
        <f>IF(ISBLANK('ENGAGEMENTS 2026'!C1777),"",'ENGAGEMENTS 2026'!K1777)</f>
        <v/>
      </c>
      <c r="Q1776" t="str">
        <f>IF($A1776="","",IF(OR($E1776="INFRUCTUEUX",$E1776="ANNULE"),$A1776&amp;"|"&amp;(COUNTIFS($A$2:$A1776,$A1776,$E$2:$E1776,"INFRUCTUEUX")+COUNTIFS($A$2:$A1776,$A1776,$E$2:$E1776,"ANNULE")),""))</f>
        <v/>
      </c>
    </row>
    <row r="1777" spans="1:17" x14ac:dyDescent="0.25">
      <c r="A1777" t="str">
        <f>IF(ISBLANK('ENGAGEMENTS 2026'!C1778),"",IF('ENGAGEMENTS 2026'!C1778="DTSI","DCT",'ENGAGEMENTS 2026'!C1778))</f>
        <v/>
      </c>
      <c r="B1777" t="str">
        <f>IF(ISBLANK('ENGAGEMENTS 2026'!C1778),"",'ENGAGEMENTS 2026'!D1778)</f>
        <v/>
      </c>
      <c r="C1777" t="str">
        <f>IF(ISBLANK('ENGAGEMENTS 2026'!C1778),"",'ENGAGEMENTS 2026'!E1778)</f>
        <v/>
      </c>
      <c r="D1777" t="str">
        <f>IF(ISBLANK('ENGAGEMENTS 2026'!C1778),"",'ENGAGEMENTS 2026'!G1778)</f>
        <v/>
      </c>
      <c r="E1777" t="str">
        <f>IF(ISBLANK('ENGAGEMENTS 2026'!C1778),"",'ENGAGEMENTS 2026'!I1778)</f>
        <v/>
      </c>
      <c r="F1777" t="str">
        <f>IF(ISBLANK('ENGAGEMENTS 2026'!C1778),"",'ENGAGEMENTS 2026'!J1778)</f>
        <v/>
      </c>
      <c r="G1777" t="str">
        <f>IF(ISBLANK('ENGAGEMENTS 2026'!C1778),"",'ENGAGEMENTS 2026'!M1778)</f>
        <v/>
      </c>
      <c r="H1777" t="str">
        <f>IF(ISBLANK('ENGAGEMENTS 2026'!C1778),"",'ENGAGEMENTS 2026'!AF1778)</f>
        <v/>
      </c>
      <c r="I1777" t="str">
        <f>IF(ISBLANK('ENGAGEMENTS 2026'!C1778),"",'ENGAGEMENTS 2026'!H1778)</f>
        <v/>
      </c>
      <c r="J1777" s="72" t="str">
        <f>IF(ISBLANK('ENGAGEMENTS 2026'!C1778),"",IF(AND(OR($E1777="INFRUCTUEUX",$E1777="ANNULE"),$C1777="AOO-M"),'ENGAGEMENTS 2026'!P1778,IF($H1777="EN COURS DE PREENGAGEMENT",'ENGAGEMENTS 2026'!O1778,IF($H1777="PREENGAGE",IF($E1777="ATTRIBUE",'ENGAGEMENTS 2026'!AE1778,'ENGAGEMENTS 2026'!O1778),'ENGAGEMENTS 2026'!AE1778))))</f>
        <v/>
      </c>
      <c r="K1777" s="97" t="str">
        <f>IF(ISBLANK('ENGAGEMENTS 2026'!W1778),"",'ENGAGEMENTS 2026'!W1778)</f>
        <v/>
      </c>
      <c r="L1777" s="73" t="str">
        <f t="shared" ca="1" si="54"/>
        <v/>
      </c>
      <c r="M1777" t="str">
        <f t="shared" si="55"/>
        <v/>
      </c>
      <c r="N1777" t="str">
        <f>IF(ISBLANK('ENGAGEMENTS 2026'!C1778),"",'ENGAGEMENTS 2026'!L1778)</f>
        <v/>
      </c>
      <c r="O1777" t="str">
        <f>IF(ISBLANK('ENGAGEMENTS 2026'!C1778),"",'ENGAGEMENTS 2026'!M1778)</f>
        <v/>
      </c>
      <c r="P1777" t="str">
        <f>IF(ISBLANK('ENGAGEMENTS 2026'!C1778),"",'ENGAGEMENTS 2026'!K1778)</f>
        <v/>
      </c>
      <c r="Q1777" t="str">
        <f>IF($A1777="","",IF(OR($E1777="INFRUCTUEUX",$E1777="ANNULE"),$A1777&amp;"|"&amp;(COUNTIFS($A$2:$A1777,$A1777,$E$2:$E1777,"INFRUCTUEUX")+COUNTIFS($A$2:$A1777,$A1777,$E$2:$E1777,"ANNULE")),""))</f>
        <v/>
      </c>
    </row>
    <row r="1778" spans="1:17" x14ac:dyDescent="0.25">
      <c r="A1778" t="str">
        <f>IF(ISBLANK('ENGAGEMENTS 2026'!C1779),"",IF('ENGAGEMENTS 2026'!C1779="DTSI","DCT",'ENGAGEMENTS 2026'!C1779))</f>
        <v/>
      </c>
      <c r="B1778" t="str">
        <f>IF(ISBLANK('ENGAGEMENTS 2026'!C1779),"",'ENGAGEMENTS 2026'!D1779)</f>
        <v/>
      </c>
      <c r="C1778" t="str">
        <f>IF(ISBLANK('ENGAGEMENTS 2026'!C1779),"",'ENGAGEMENTS 2026'!E1779)</f>
        <v/>
      </c>
      <c r="D1778" t="str">
        <f>IF(ISBLANK('ENGAGEMENTS 2026'!C1779),"",'ENGAGEMENTS 2026'!G1779)</f>
        <v/>
      </c>
      <c r="E1778" t="str">
        <f>IF(ISBLANK('ENGAGEMENTS 2026'!C1779),"",'ENGAGEMENTS 2026'!I1779)</f>
        <v/>
      </c>
      <c r="F1778" t="str">
        <f>IF(ISBLANK('ENGAGEMENTS 2026'!C1779),"",'ENGAGEMENTS 2026'!J1779)</f>
        <v/>
      </c>
      <c r="G1778" t="str">
        <f>IF(ISBLANK('ENGAGEMENTS 2026'!C1779),"",'ENGAGEMENTS 2026'!M1779)</f>
        <v/>
      </c>
      <c r="H1778" t="str">
        <f>IF(ISBLANK('ENGAGEMENTS 2026'!C1779),"",'ENGAGEMENTS 2026'!AF1779)</f>
        <v/>
      </c>
      <c r="I1778" t="str">
        <f>IF(ISBLANK('ENGAGEMENTS 2026'!C1779),"",'ENGAGEMENTS 2026'!H1779)</f>
        <v/>
      </c>
      <c r="J1778" s="72" t="str">
        <f>IF(ISBLANK('ENGAGEMENTS 2026'!C1779),"",IF(AND(OR($E1778="INFRUCTUEUX",$E1778="ANNULE"),$C1778="AOO-M"),'ENGAGEMENTS 2026'!P1779,IF($H1778="EN COURS DE PREENGAGEMENT",'ENGAGEMENTS 2026'!O1779,IF($H1778="PREENGAGE",IF($E1778="ATTRIBUE",'ENGAGEMENTS 2026'!AE1779,'ENGAGEMENTS 2026'!O1779),'ENGAGEMENTS 2026'!AE1779))))</f>
        <v/>
      </c>
      <c r="K1778" s="97" t="str">
        <f>IF(ISBLANK('ENGAGEMENTS 2026'!W1779),"",'ENGAGEMENTS 2026'!W1779)</f>
        <v/>
      </c>
      <c r="L1778" s="73" t="str">
        <f t="shared" ca="1" si="54"/>
        <v/>
      </c>
      <c r="M1778" t="str">
        <f t="shared" si="55"/>
        <v/>
      </c>
      <c r="N1778" t="str">
        <f>IF(ISBLANK('ENGAGEMENTS 2026'!C1779),"",'ENGAGEMENTS 2026'!L1779)</f>
        <v/>
      </c>
      <c r="O1778" t="str">
        <f>IF(ISBLANK('ENGAGEMENTS 2026'!C1779),"",'ENGAGEMENTS 2026'!M1779)</f>
        <v/>
      </c>
      <c r="P1778" t="str">
        <f>IF(ISBLANK('ENGAGEMENTS 2026'!C1779),"",'ENGAGEMENTS 2026'!K1779)</f>
        <v/>
      </c>
      <c r="Q1778" t="str">
        <f>IF($A1778="","",IF(OR($E1778="INFRUCTUEUX",$E1778="ANNULE"),$A1778&amp;"|"&amp;(COUNTIFS($A$2:$A1778,$A1778,$E$2:$E1778,"INFRUCTUEUX")+COUNTIFS($A$2:$A1778,$A1778,$E$2:$E1778,"ANNULE")),""))</f>
        <v/>
      </c>
    </row>
    <row r="1779" spans="1:17" x14ac:dyDescent="0.25">
      <c r="A1779" t="str">
        <f>IF(ISBLANK('ENGAGEMENTS 2026'!C1780),"",IF('ENGAGEMENTS 2026'!C1780="DTSI","DCT",'ENGAGEMENTS 2026'!C1780))</f>
        <v/>
      </c>
      <c r="B1779" t="str">
        <f>IF(ISBLANK('ENGAGEMENTS 2026'!C1780),"",'ENGAGEMENTS 2026'!D1780)</f>
        <v/>
      </c>
      <c r="C1779" t="str">
        <f>IF(ISBLANK('ENGAGEMENTS 2026'!C1780),"",'ENGAGEMENTS 2026'!E1780)</f>
        <v/>
      </c>
      <c r="D1779" t="str">
        <f>IF(ISBLANK('ENGAGEMENTS 2026'!C1780),"",'ENGAGEMENTS 2026'!G1780)</f>
        <v/>
      </c>
      <c r="E1779" t="str">
        <f>IF(ISBLANK('ENGAGEMENTS 2026'!C1780),"",'ENGAGEMENTS 2026'!I1780)</f>
        <v/>
      </c>
      <c r="F1779" t="str">
        <f>IF(ISBLANK('ENGAGEMENTS 2026'!C1780),"",'ENGAGEMENTS 2026'!J1780)</f>
        <v/>
      </c>
      <c r="G1779" t="str">
        <f>IF(ISBLANK('ENGAGEMENTS 2026'!C1780),"",'ENGAGEMENTS 2026'!M1780)</f>
        <v/>
      </c>
      <c r="H1779" t="str">
        <f>IF(ISBLANK('ENGAGEMENTS 2026'!C1780),"",'ENGAGEMENTS 2026'!AF1780)</f>
        <v/>
      </c>
      <c r="I1779" t="str">
        <f>IF(ISBLANK('ENGAGEMENTS 2026'!C1780),"",'ENGAGEMENTS 2026'!H1780)</f>
        <v/>
      </c>
      <c r="J1779" s="72" t="str">
        <f>IF(ISBLANK('ENGAGEMENTS 2026'!C1780),"",IF(AND(OR($E1779="INFRUCTUEUX",$E1779="ANNULE"),$C1779="AOO-M"),'ENGAGEMENTS 2026'!P1780,IF($H1779="EN COURS DE PREENGAGEMENT",'ENGAGEMENTS 2026'!O1780,IF($H1779="PREENGAGE",IF($E1779="ATTRIBUE",'ENGAGEMENTS 2026'!AE1780,'ENGAGEMENTS 2026'!O1780),'ENGAGEMENTS 2026'!AE1780))))</f>
        <v/>
      </c>
      <c r="K1779" s="97" t="str">
        <f>IF(ISBLANK('ENGAGEMENTS 2026'!W1780),"",'ENGAGEMENTS 2026'!W1780)</f>
        <v/>
      </c>
      <c r="L1779" s="73" t="str">
        <f t="shared" ca="1" si="54"/>
        <v/>
      </c>
      <c r="M1779" t="str">
        <f t="shared" si="55"/>
        <v/>
      </c>
      <c r="N1779" t="str">
        <f>IF(ISBLANK('ENGAGEMENTS 2026'!C1780),"",'ENGAGEMENTS 2026'!L1780)</f>
        <v/>
      </c>
      <c r="O1779" t="str">
        <f>IF(ISBLANK('ENGAGEMENTS 2026'!C1780),"",'ENGAGEMENTS 2026'!M1780)</f>
        <v/>
      </c>
      <c r="P1779" t="str">
        <f>IF(ISBLANK('ENGAGEMENTS 2026'!C1780),"",'ENGAGEMENTS 2026'!K1780)</f>
        <v/>
      </c>
      <c r="Q1779" t="str">
        <f>IF($A1779="","",IF(OR($E1779="INFRUCTUEUX",$E1779="ANNULE"),$A1779&amp;"|"&amp;(COUNTIFS($A$2:$A1779,$A1779,$E$2:$E1779,"INFRUCTUEUX")+COUNTIFS($A$2:$A1779,$A1779,$E$2:$E1779,"ANNULE")),""))</f>
        <v/>
      </c>
    </row>
    <row r="1780" spans="1:17" x14ac:dyDescent="0.25">
      <c r="A1780" t="str">
        <f>IF(ISBLANK('ENGAGEMENTS 2026'!C1781),"",IF('ENGAGEMENTS 2026'!C1781="DTSI","DCT",'ENGAGEMENTS 2026'!C1781))</f>
        <v/>
      </c>
      <c r="B1780" t="str">
        <f>IF(ISBLANK('ENGAGEMENTS 2026'!C1781),"",'ENGAGEMENTS 2026'!D1781)</f>
        <v/>
      </c>
      <c r="C1780" t="str">
        <f>IF(ISBLANK('ENGAGEMENTS 2026'!C1781),"",'ENGAGEMENTS 2026'!E1781)</f>
        <v/>
      </c>
      <c r="D1780" t="str">
        <f>IF(ISBLANK('ENGAGEMENTS 2026'!C1781),"",'ENGAGEMENTS 2026'!G1781)</f>
        <v/>
      </c>
      <c r="E1780" t="str">
        <f>IF(ISBLANK('ENGAGEMENTS 2026'!C1781),"",'ENGAGEMENTS 2026'!I1781)</f>
        <v/>
      </c>
      <c r="F1780" t="str">
        <f>IF(ISBLANK('ENGAGEMENTS 2026'!C1781),"",'ENGAGEMENTS 2026'!J1781)</f>
        <v/>
      </c>
      <c r="G1780" t="str">
        <f>IF(ISBLANK('ENGAGEMENTS 2026'!C1781),"",'ENGAGEMENTS 2026'!M1781)</f>
        <v/>
      </c>
      <c r="H1780" t="str">
        <f>IF(ISBLANK('ENGAGEMENTS 2026'!C1781),"",'ENGAGEMENTS 2026'!AF1781)</f>
        <v/>
      </c>
      <c r="I1780" t="str">
        <f>IF(ISBLANK('ENGAGEMENTS 2026'!C1781),"",'ENGAGEMENTS 2026'!H1781)</f>
        <v/>
      </c>
      <c r="J1780" s="72" t="str">
        <f>IF(ISBLANK('ENGAGEMENTS 2026'!C1781),"",IF(AND(OR($E1780="INFRUCTUEUX",$E1780="ANNULE"),$C1780="AOO-M"),'ENGAGEMENTS 2026'!P1781,IF($H1780="EN COURS DE PREENGAGEMENT",'ENGAGEMENTS 2026'!O1781,IF($H1780="PREENGAGE",IF($E1780="ATTRIBUE",'ENGAGEMENTS 2026'!AE1781,'ENGAGEMENTS 2026'!O1781),'ENGAGEMENTS 2026'!AE1781))))</f>
        <v/>
      </c>
      <c r="K1780" s="97" t="str">
        <f>IF(ISBLANK('ENGAGEMENTS 2026'!W1781),"",'ENGAGEMENTS 2026'!W1781)</f>
        <v/>
      </c>
      <c r="L1780" s="73" t="str">
        <f t="shared" ca="1" si="54"/>
        <v/>
      </c>
      <c r="M1780" t="str">
        <f t="shared" si="55"/>
        <v/>
      </c>
      <c r="N1780" t="str">
        <f>IF(ISBLANK('ENGAGEMENTS 2026'!C1781),"",'ENGAGEMENTS 2026'!L1781)</f>
        <v/>
      </c>
      <c r="O1780" t="str">
        <f>IF(ISBLANK('ENGAGEMENTS 2026'!C1781),"",'ENGAGEMENTS 2026'!M1781)</f>
        <v/>
      </c>
      <c r="P1780" t="str">
        <f>IF(ISBLANK('ENGAGEMENTS 2026'!C1781),"",'ENGAGEMENTS 2026'!K1781)</f>
        <v/>
      </c>
      <c r="Q1780" t="str">
        <f>IF($A1780="","",IF(OR($E1780="INFRUCTUEUX",$E1780="ANNULE"),$A1780&amp;"|"&amp;(COUNTIFS($A$2:$A1780,$A1780,$E$2:$E1780,"INFRUCTUEUX")+COUNTIFS($A$2:$A1780,$A1780,$E$2:$E1780,"ANNULE")),""))</f>
        <v/>
      </c>
    </row>
    <row r="1781" spans="1:17" x14ac:dyDescent="0.25">
      <c r="A1781" t="str">
        <f>IF(ISBLANK('ENGAGEMENTS 2026'!C1782),"",IF('ENGAGEMENTS 2026'!C1782="DTSI","DCT",'ENGAGEMENTS 2026'!C1782))</f>
        <v/>
      </c>
      <c r="B1781" t="str">
        <f>IF(ISBLANK('ENGAGEMENTS 2026'!C1782),"",'ENGAGEMENTS 2026'!D1782)</f>
        <v/>
      </c>
      <c r="C1781" t="str">
        <f>IF(ISBLANK('ENGAGEMENTS 2026'!C1782),"",'ENGAGEMENTS 2026'!E1782)</f>
        <v/>
      </c>
      <c r="D1781" t="str">
        <f>IF(ISBLANK('ENGAGEMENTS 2026'!C1782),"",'ENGAGEMENTS 2026'!G1782)</f>
        <v/>
      </c>
      <c r="E1781" t="str">
        <f>IF(ISBLANK('ENGAGEMENTS 2026'!C1782),"",'ENGAGEMENTS 2026'!I1782)</f>
        <v/>
      </c>
      <c r="F1781" t="str">
        <f>IF(ISBLANK('ENGAGEMENTS 2026'!C1782),"",'ENGAGEMENTS 2026'!J1782)</f>
        <v/>
      </c>
      <c r="G1781" t="str">
        <f>IF(ISBLANK('ENGAGEMENTS 2026'!C1782),"",'ENGAGEMENTS 2026'!M1782)</f>
        <v/>
      </c>
      <c r="H1781" t="str">
        <f>IF(ISBLANK('ENGAGEMENTS 2026'!C1782),"",'ENGAGEMENTS 2026'!AF1782)</f>
        <v/>
      </c>
      <c r="I1781" t="str">
        <f>IF(ISBLANK('ENGAGEMENTS 2026'!C1782),"",'ENGAGEMENTS 2026'!H1782)</f>
        <v/>
      </c>
      <c r="J1781" s="72" t="str">
        <f>IF(ISBLANK('ENGAGEMENTS 2026'!C1782),"",IF(AND(OR($E1781="INFRUCTUEUX",$E1781="ANNULE"),$C1781="AOO-M"),'ENGAGEMENTS 2026'!P1782,IF($H1781="EN COURS DE PREENGAGEMENT",'ENGAGEMENTS 2026'!O1782,IF($H1781="PREENGAGE",IF($E1781="ATTRIBUE",'ENGAGEMENTS 2026'!AE1782,'ENGAGEMENTS 2026'!O1782),'ENGAGEMENTS 2026'!AE1782))))</f>
        <v/>
      </c>
      <c r="K1781" s="97" t="str">
        <f>IF(ISBLANK('ENGAGEMENTS 2026'!W1782),"",'ENGAGEMENTS 2026'!W1782)</f>
        <v/>
      </c>
      <c r="L1781" s="73" t="str">
        <f t="shared" ca="1" si="54"/>
        <v/>
      </c>
      <c r="M1781" t="str">
        <f t="shared" si="55"/>
        <v/>
      </c>
      <c r="N1781" t="str">
        <f>IF(ISBLANK('ENGAGEMENTS 2026'!C1782),"",'ENGAGEMENTS 2026'!L1782)</f>
        <v/>
      </c>
      <c r="O1781" t="str">
        <f>IF(ISBLANK('ENGAGEMENTS 2026'!C1782),"",'ENGAGEMENTS 2026'!M1782)</f>
        <v/>
      </c>
      <c r="P1781" t="str">
        <f>IF(ISBLANK('ENGAGEMENTS 2026'!C1782),"",'ENGAGEMENTS 2026'!K1782)</f>
        <v/>
      </c>
      <c r="Q1781" t="str">
        <f>IF($A1781="","",IF(OR($E1781="INFRUCTUEUX",$E1781="ANNULE"),$A1781&amp;"|"&amp;(COUNTIFS($A$2:$A1781,$A1781,$E$2:$E1781,"INFRUCTUEUX")+COUNTIFS($A$2:$A1781,$A1781,$E$2:$E1781,"ANNULE")),""))</f>
        <v/>
      </c>
    </row>
    <row r="1782" spans="1:17" x14ac:dyDescent="0.25">
      <c r="A1782" t="str">
        <f>IF(ISBLANK('ENGAGEMENTS 2026'!C1783),"",IF('ENGAGEMENTS 2026'!C1783="DTSI","DCT",'ENGAGEMENTS 2026'!C1783))</f>
        <v/>
      </c>
      <c r="B1782" t="str">
        <f>IF(ISBLANK('ENGAGEMENTS 2026'!C1783),"",'ENGAGEMENTS 2026'!D1783)</f>
        <v/>
      </c>
      <c r="C1782" t="str">
        <f>IF(ISBLANK('ENGAGEMENTS 2026'!C1783),"",'ENGAGEMENTS 2026'!E1783)</f>
        <v/>
      </c>
      <c r="D1782" t="str">
        <f>IF(ISBLANK('ENGAGEMENTS 2026'!C1783),"",'ENGAGEMENTS 2026'!G1783)</f>
        <v/>
      </c>
      <c r="E1782" t="str">
        <f>IF(ISBLANK('ENGAGEMENTS 2026'!C1783),"",'ENGAGEMENTS 2026'!I1783)</f>
        <v/>
      </c>
      <c r="F1782" t="str">
        <f>IF(ISBLANK('ENGAGEMENTS 2026'!C1783),"",'ENGAGEMENTS 2026'!J1783)</f>
        <v/>
      </c>
      <c r="G1782" t="str">
        <f>IF(ISBLANK('ENGAGEMENTS 2026'!C1783),"",'ENGAGEMENTS 2026'!M1783)</f>
        <v/>
      </c>
      <c r="H1782" t="str">
        <f>IF(ISBLANK('ENGAGEMENTS 2026'!C1783),"",'ENGAGEMENTS 2026'!AF1783)</f>
        <v/>
      </c>
      <c r="I1782" t="str">
        <f>IF(ISBLANK('ENGAGEMENTS 2026'!C1783),"",'ENGAGEMENTS 2026'!H1783)</f>
        <v/>
      </c>
      <c r="J1782" s="72" t="str">
        <f>IF(ISBLANK('ENGAGEMENTS 2026'!C1783),"",IF(AND(OR($E1782="INFRUCTUEUX",$E1782="ANNULE"),$C1782="AOO-M"),'ENGAGEMENTS 2026'!P1783,IF($H1782="EN COURS DE PREENGAGEMENT",'ENGAGEMENTS 2026'!O1783,IF($H1782="PREENGAGE",IF($E1782="ATTRIBUE",'ENGAGEMENTS 2026'!AE1783,'ENGAGEMENTS 2026'!O1783),'ENGAGEMENTS 2026'!AE1783))))</f>
        <v/>
      </c>
      <c r="K1782" s="97" t="str">
        <f>IF(ISBLANK('ENGAGEMENTS 2026'!W1783),"",'ENGAGEMENTS 2026'!W1783)</f>
        <v/>
      </c>
      <c r="L1782" s="73" t="str">
        <f t="shared" ca="1" si="54"/>
        <v/>
      </c>
      <c r="M1782" t="str">
        <f t="shared" si="55"/>
        <v/>
      </c>
      <c r="N1782" t="str">
        <f>IF(ISBLANK('ENGAGEMENTS 2026'!C1783),"",'ENGAGEMENTS 2026'!L1783)</f>
        <v/>
      </c>
      <c r="O1782" t="str">
        <f>IF(ISBLANK('ENGAGEMENTS 2026'!C1783),"",'ENGAGEMENTS 2026'!M1783)</f>
        <v/>
      </c>
      <c r="P1782" t="str">
        <f>IF(ISBLANK('ENGAGEMENTS 2026'!C1783),"",'ENGAGEMENTS 2026'!K1783)</f>
        <v/>
      </c>
      <c r="Q1782" t="str">
        <f>IF($A1782="","",IF(OR($E1782="INFRUCTUEUX",$E1782="ANNULE"),$A1782&amp;"|"&amp;(COUNTIFS($A$2:$A1782,$A1782,$E$2:$E1782,"INFRUCTUEUX")+COUNTIFS($A$2:$A1782,$A1782,$E$2:$E1782,"ANNULE")),""))</f>
        <v/>
      </c>
    </row>
    <row r="1783" spans="1:17" x14ac:dyDescent="0.25">
      <c r="A1783" t="str">
        <f>IF(ISBLANK('ENGAGEMENTS 2026'!C1784),"",IF('ENGAGEMENTS 2026'!C1784="DTSI","DCT",'ENGAGEMENTS 2026'!C1784))</f>
        <v/>
      </c>
      <c r="B1783" t="str">
        <f>IF(ISBLANK('ENGAGEMENTS 2026'!C1784),"",'ENGAGEMENTS 2026'!D1784)</f>
        <v/>
      </c>
      <c r="C1783" t="str">
        <f>IF(ISBLANK('ENGAGEMENTS 2026'!C1784),"",'ENGAGEMENTS 2026'!E1784)</f>
        <v/>
      </c>
      <c r="D1783" t="str">
        <f>IF(ISBLANK('ENGAGEMENTS 2026'!C1784),"",'ENGAGEMENTS 2026'!G1784)</f>
        <v/>
      </c>
      <c r="E1783" t="str">
        <f>IF(ISBLANK('ENGAGEMENTS 2026'!C1784),"",'ENGAGEMENTS 2026'!I1784)</f>
        <v/>
      </c>
      <c r="F1783" t="str">
        <f>IF(ISBLANK('ENGAGEMENTS 2026'!C1784),"",'ENGAGEMENTS 2026'!J1784)</f>
        <v/>
      </c>
      <c r="G1783" t="str">
        <f>IF(ISBLANK('ENGAGEMENTS 2026'!C1784),"",'ENGAGEMENTS 2026'!M1784)</f>
        <v/>
      </c>
      <c r="H1783" t="str">
        <f>IF(ISBLANK('ENGAGEMENTS 2026'!C1784),"",'ENGAGEMENTS 2026'!AF1784)</f>
        <v/>
      </c>
      <c r="I1783" t="str">
        <f>IF(ISBLANK('ENGAGEMENTS 2026'!C1784),"",'ENGAGEMENTS 2026'!H1784)</f>
        <v/>
      </c>
      <c r="J1783" s="72" t="str">
        <f>IF(ISBLANK('ENGAGEMENTS 2026'!C1784),"",IF(AND(OR($E1783="INFRUCTUEUX",$E1783="ANNULE"),$C1783="AOO-M"),'ENGAGEMENTS 2026'!P1784,IF($H1783="EN COURS DE PREENGAGEMENT",'ENGAGEMENTS 2026'!O1784,IF($H1783="PREENGAGE",IF($E1783="ATTRIBUE",'ENGAGEMENTS 2026'!AE1784,'ENGAGEMENTS 2026'!O1784),'ENGAGEMENTS 2026'!AE1784))))</f>
        <v/>
      </c>
      <c r="K1783" s="97" t="str">
        <f>IF(ISBLANK('ENGAGEMENTS 2026'!W1784),"",'ENGAGEMENTS 2026'!W1784)</f>
        <v/>
      </c>
      <c r="L1783" s="73" t="str">
        <f t="shared" ca="1" si="54"/>
        <v/>
      </c>
      <c r="M1783" t="str">
        <f t="shared" si="55"/>
        <v/>
      </c>
      <c r="N1783" t="str">
        <f>IF(ISBLANK('ENGAGEMENTS 2026'!C1784),"",'ENGAGEMENTS 2026'!L1784)</f>
        <v/>
      </c>
      <c r="O1783" t="str">
        <f>IF(ISBLANK('ENGAGEMENTS 2026'!C1784),"",'ENGAGEMENTS 2026'!M1784)</f>
        <v/>
      </c>
      <c r="P1783" t="str">
        <f>IF(ISBLANK('ENGAGEMENTS 2026'!C1784),"",'ENGAGEMENTS 2026'!K1784)</f>
        <v/>
      </c>
      <c r="Q1783" t="str">
        <f>IF($A1783="","",IF(OR($E1783="INFRUCTUEUX",$E1783="ANNULE"),$A1783&amp;"|"&amp;(COUNTIFS($A$2:$A1783,$A1783,$E$2:$E1783,"INFRUCTUEUX")+COUNTIFS($A$2:$A1783,$A1783,$E$2:$E1783,"ANNULE")),""))</f>
        <v/>
      </c>
    </row>
    <row r="1784" spans="1:17" x14ac:dyDescent="0.25">
      <c r="A1784" t="str">
        <f>IF(ISBLANK('ENGAGEMENTS 2026'!C1785),"",IF('ENGAGEMENTS 2026'!C1785="DTSI","DCT",'ENGAGEMENTS 2026'!C1785))</f>
        <v/>
      </c>
      <c r="B1784" t="str">
        <f>IF(ISBLANK('ENGAGEMENTS 2026'!C1785),"",'ENGAGEMENTS 2026'!D1785)</f>
        <v/>
      </c>
      <c r="C1784" t="str">
        <f>IF(ISBLANK('ENGAGEMENTS 2026'!C1785),"",'ENGAGEMENTS 2026'!E1785)</f>
        <v/>
      </c>
      <c r="D1784" t="str">
        <f>IF(ISBLANK('ENGAGEMENTS 2026'!C1785),"",'ENGAGEMENTS 2026'!G1785)</f>
        <v/>
      </c>
      <c r="E1784" t="str">
        <f>IF(ISBLANK('ENGAGEMENTS 2026'!C1785),"",'ENGAGEMENTS 2026'!I1785)</f>
        <v/>
      </c>
      <c r="F1784" t="str">
        <f>IF(ISBLANK('ENGAGEMENTS 2026'!C1785),"",'ENGAGEMENTS 2026'!J1785)</f>
        <v/>
      </c>
      <c r="G1784" t="str">
        <f>IF(ISBLANK('ENGAGEMENTS 2026'!C1785),"",'ENGAGEMENTS 2026'!M1785)</f>
        <v/>
      </c>
      <c r="H1784" t="str">
        <f>IF(ISBLANK('ENGAGEMENTS 2026'!C1785),"",'ENGAGEMENTS 2026'!AF1785)</f>
        <v/>
      </c>
      <c r="I1784" t="str">
        <f>IF(ISBLANK('ENGAGEMENTS 2026'!C1785),"",'ENGAGEMENTS 2026'!H1785)</f>
        <v/>
      </c>
      <c r="J1784" s="72" t="str">
        <f>IF(ISBLANK('ENGAGEMENTS 2026'!C1785),"",IF(AND(OR($E1784="INFRUCTUEUX",$E1784="ANNULE"),$C1784="AOO-M"),'ENGAGEMENTS 2026'!P1785,IF($H1784="EN COURS DE PREENGAGEMENT",'ENGAGEMENTS 2026'!O1785,IF($H1784="PREENGAGE",IF($E1784="ATTRIBUE",'ENGAGEMENTS 2026'!AE1785,'ENGAGEMENTS 2026'!O1785),'ENGAGEMENTS 2026'!AE1785))))</f>
        <v/>
      </c>
      <c r="K1784" s="97" t="str">
        <f>IF(ISBLANK('ENGAGEMENTS 2026'!W1785),"",'ENGAGEMENTS 2026'!W1785)</f>
        <v/>
      </c>
      <c r="L1784" s="73" t="str">
        <f t="shared" ca="1" si="54"/>
        <v/>
      </c>
      <c r="M1784" t="str">
        <f t="shared" si="55"/>
        <v/>
      </c>
      <c r="N1784" t="str">
        <f>IF(ISBLANK('ENGAGEMENTS 2026'!C1785),"",'ENGAGEMENTS 2026'!L1785)</f>
        <v/>
      </c>
      <c r="O1784" t="str">
        <f>IF(ISBLANK('ENGAGEMENTS 2026'!C1785),"",'ENGAGEMENTS 2026'!M1785)</f>
        <v/>
      </c>
      <c r="P1784" t="str">
        <f>IF(ISBLANK('ENGAGEMENTS 2026'!C1785),"",'ENGAGEMENTS 2026'!K1785)</f>
        <v/>
      </c>
      <c r="Q1784" t="str">
        <f>IF($A1784="","",IF(OR($E1784="INFRUCTUEUX",$E1784="ANNULE"),$A1784&amp;"|"&amp;(COUNTIFS($A$2:$A1784,$A1784,$E$2:$E1784,"INFRUCTUEUX")+COUNTIFS($A$2:$A1784,$A1784,$E$2:$E1784,"ANNULE")),""))</f>
        <v/>
      </c>
    </row>
    <row r="1785" spans="1:17" x14ac:dyDescent="0.25">
      <c r="A1785" t="str">
        <f>IF(ISBLANK('ENGAGEMENTS 2026'!C1786),"",IF('ENGAGEMENTS 2026'!C1786="DTSI","DCT",'ENGAGEMENTS 2026'!C1786))</f>
        <v/>
      </c>
      <c r="B1785" t="str">
        <f>IF(ISBLANK('ENGAGEMENTS 2026'!C1786),"",'ENGAGEMENTS 2026'!D1786)</f>
        <v/>
      </c>
      <c r="C1785" t="str">
        <f>IF(ISBLANK('ENGAGEMENTS 2026'!C1786),"",'ENGAGEMENTS 2026'!E1786)</f>
        <v/>
      </c>
      <c r="D1785" t="str">
        <f>IF(ISBLANK('ENGAGEMENTS 2026'!C1786),"",'ENGAGEMENTS 2026'!G1786)</f>
        <v/>
      </c>
      <c r="E1785" t="str">
        <f>IF(ISBLANK('ENGAGEMENTS 2026'!C1786),"",'ENGAGEMENTS 2026'!I1786)</f>
        <v/>
      </c>
      <c r="F1785" t="str">
        <f>IF(ISBLANK('ENGAGEMENTS 2026'!C1786),"",'ENGAGEMENTS 2026'!J1786)</f>
        <v/>
      </c>
      <c r="G1785" t="str">
        <f>IF(ISBLANK('ENGAGEMENTS 2026'!C1786),"",'ENGAGEMENTS 2026'!M1786)</f>
        <v/>
      </c>
      <c r="H1785" t="str">
        <f>IF(ISBLANK('ENGAGEMENTS 2026'!C1786),"",'ENGAGEMENTS 2026'!AF1786)</f>
        <v/>
      </c>
      <c r="I1785" t="str">
        <f>IF(ISBLANK('ENGAGEMENTS 2026'!C1786),"",'ENGAGEMENTS 2026'!H1786)</f>
        <v/>
      </c>
      <c r="J1785" s="72" t="str">
        <f>IF(ISBLANK('ENGAGEMENTS 2026'!C1786),"",IF(AND(OR($E1785="INFRUCTUEUX",$E1785="ANNULE"),$C1785="AOO-M"),'ENGAGEMENTS 2026'!P1786,IF($H1785="EN COURS DE PREENGAGEMENT",'ENGAGEMENTS 2026'!O1786,IF($H1785="PREENGAGE",IF($E1785="ATTRIBUE",'ENGAGEMENTS 2026'!AE1786,'ENGAGEMENTS 2026'!O1786),'ENGAGEMENTS 2026'!AE1786))))</f>
        <v/>
      </c>
      <c r="K1785" s="97" t="str">
        <f>IF(ISBLANK('ENGAGEMENTS 2026'!W1786),"",'ENGAGEMENTS 2026'!W1786)</f>
        <v/>
      </c>
      <c r="L1785" s="73" t="str">
        <f t="shared" ca="1" si="54"/>
        <v/>
      </c>
      <c r="M1785" t="str">
        <f t="shared" si="55"/>
        <v/>
      </c>
      <c r="N1785" t="str">
        <f>IF(ISBLANK('ENGAGEMENTS 2026'!C1786),"",'ENGAGEMENTS 2026'!L1786)</f>
        <v/>
      </c>
      <c r="O1785" t="str">
        <f>IF(ISBLANK('ENGAGEMENTS 2026'!C1786),"",'ENGAGEMENTS 2026'!M1786)</f>
        <v/>
      </c>
      <c r="P1785" t="str">
        <f>IF(ISBLANK('ENGAGEMENTS 2026'!C1786),"",'ENGAGEMENTS 2026'!K1786)</f>
        <v/>
      </c>
      <c r="Q1785" t="str">
        <f>IF($A1785="","",IF(OR($E1785="INFRUCTUEUX",$E1785="ANNULE"),$A1785&amp;"|"&amp;(COUNTIFS($A$2:$A1785,$A1785,$E$2:$E1785,"INFRUCTUEUX")+COUNTIFS($A$2:$A1785,$A1785,$E$2:$E1785,"ANNULE")),""))</f>
        <v/>
      </c>
    </row>
    <row r="1786" spans="1:17" x14ac:dyDescent="0.25">
      <c r="A1786" t="str">
        <f>IF(ISBLANK('ENGAGEMENTS 2026'!C1787),"",IF('ENGAGEMENTS 2026'!C1787="DTSI","DCT",'ENGAGEMENTS 2026'!C1787))</f>
        <v/>
      </c>
      <c r="B1786" t="str">
        <f>IF(ISBLANK('ENGAGEMENTS 2026'!C1787),"",'ENGAGEMENTS 2026'!D1787)</f>
        <v/>
      </c>
      <c r="C1786" t="str">
        <f>IF(ISBLANK('ENGAGEMENTS 2026'!C1787),"",'ENGAGEMENTS 2026'!E1787)</f>
        <v/>
      </c>
      <c r="D1786" t="str">
        <f>IF(ISBLANK('ENGAGEMENTS 2026'!C1787),"",'ENGAGEMENTS 2026'!G1787)</f>
        <v/>
      </c>
      <c r="E1786" t="str">
        <f>IF(ISBLANK('ENGAGEMENTS 2026'!C1787),"",'ENGAGEMENTS 2026'!I1787)</f>
        <v/>
      </c>
      <c r="F1786" t="str">
        <f>IF(ISBLANK('ENGAGEMENTS 2026'!C1787),"",'ENGAGEMENTS 2026'!J1787)</f>
        <v/>
      </c>
      <c r="G1786" t="str">
        <f>IF(ISBLANK('ENGAGEMENTS 2026'!C1787),"",'ENGAGEMENTS 2026'!M1787)</f>
        <v/>
      </c>
      <c r="H1786" t="str">
        <f>IF(ISBLANK('ENGAGEMENTS 2026'!C1787),"",'ENGAGEMENTS 2026'!AF1787)</f>
        <v/>
      </c>
      <c r="I1786" t="str">
        <f>IF(ISBLANK('ENGAGEMENTS 2026'!C1787),"",'ENGAGEMENTS 2026'!H1787)</f>
        <v/>
      </c>
      <c r="J1786" s="72" t="str">
        <f>IF(ISBLANK('ENGAGEMENTS 2026'!C1787),"",IF(AND(OR($E1786="INFRUCTUEUX",$E1786="ANNULE"),$C1786="AOO-M"),'ENGAGEMENTS 2026'!P1787,IF($H1786="EN COURS DE PREENGAGEMENT",'ENGAGEMENTS 2026'!O1787,IF($H1786="PREENGAGE",IF($E1786="ATTRIBUE",'ENGAGEMENTS 2026'!AE1787,'ENGAGEMENTS 2026'!O1787),'ENGAGEMENTS 2026'!AE1787))))</f>
        <v/>
      </c>
      <c r="K1786" s="97" t="str">
        <f>IF(ISBLANK('ENGAGEMENTS 2026'!W1787),"",'ENGAGEMENTS 2026'!W1787)</f>
        <v/>
      </c>
      <c r="L1786" s="73" t="str">
        <f t="shared" ca="1" si="54"/>
        <v/>
      </c>
      <c r="M1786" t="str">
        <f t="shared" si="55"/>
        <v/>
      </c>
      <c r="N1786" t="str">
        <f>IF(ISBLANK('ENGAGEMENTS 2026'!C1787),"",'ENGAGEMENTS 2026'!L1787)</f>
        <v/>
      </c>
      <c r="O1786" t="str">
        <f>IF(ISBLANK('ENGAGEMENTS 2026'!C1787),"",'ENGAGEMENTS 2026'!M1787)</f>
        <v/>
      </c>
      <c r="P1786" t="str">
        <f>IF(ISBLANK('ENGAGEMENTS 2026'!C1787),"",'ENGAGEMENTS 2026'!K1787)</f>
        <v/>
      </c>
      <c r="Q1786" t="str">
        <f>IF($A1786="","",IF(OR($E1786="INFRUCTUEUX",$E1786="ANNULE"),$A1786&amp;"|"&amp;(COUNTIFS($A$2:$A1786,$A1786,$E$2:$E1786,"INFRUCTUEUX")+COUNTIFS($A$2:$A1786,$A1786,$E$2:$E1786,"ANNULE")),""))</f>
        <v/>
      </c>
    </row>
    <row r="1787" spans="1:17" x14ac:dyDescent="0.25">
      <c r="A1787" t="str">
        <f>IF(ISBLANK('ENGAGEMENTS 2026'!C1788),"",IF('ENGAGEMENTS 2026'!C1788="DTSI","DCT",'ENGAGEMENTS 2026'!C1788))</f>
        <v/>
      </c>
      <c r="B1787" t="str">
        <f>IF(ISBLANK('ENGAGEMENTS 2026'!C1788),"",'ENGAGEMENTS 2026'!D1788)</f>
        <v/>
      </c>
      <c r="C1787" t="str">
        <f>IF(ISBLANK('ENGAGEMENTS 2026'!C1788),"",'ENGAGEMENTS 2026'!E1788)</f>
        <v/>
      </c>
      <c r="D1787" t="str">
        <f>IF(ISBLANK('ENGAGEMENTS 2026'!C1788),"",'ENGAGEMENTS 2026'!G1788)</f>
        <v/>
      </c>
      <c r="E1787" t="str">
        <f>IF(ISBLANK('ENGAGEMENTS 2026'!C1788),"",'ENGAGEMENTS 2026'!I1788)</f>
        <v/>
      </c>
      <c r="F1787" t="str">
        <f>IF(ISBLANK('ENGAGEMENTS 2026'!C1788),"",'ENGAGEMENTS 2026'!J1788)</f>
        <v/>
      </c>
      <c r="G1787" t="str">
        <f>IF(ISBLANK('ENGAGEMENTS 2026'!C1788),"",'ENGAGEMENTS 2026'!M1788)</f>
        <v/>
      </c>
      <c r="H1787" t="str">
        <f>IF(ISBLANK('ENGAGEMENTS 2026'!C1788),"",'ENGAGEMENTS 2026'!AF1788)</f>
        <v/>
      </c>
      <c r="I1787" t="str">
        <f>IF(ISBLANK('ENGAGEMENTS 2026'!C1788),"",'ENGAGEMENTS 2026'!H1788)</f>
        <v/>
      </c>
      <c r="J1787" s="72" t="str">
        <f>IF(ISBLANK('ENGAGEMENTS 2026'!C1788),"",IF(AND(OR($E1787="INFRUCTUEUX",$E1787="ANNULE"),$C1787="AOO-M"),'ENGAGEMENTS 2026'!P1788,IF($H1787="EN COURS DE PREENGAGEMENT",'ENGAGEMENTS 2026'!O1788,IF($H1787="PREENGAGE",IF($E1787="ATTRIBUE",'ENGAGEMENTS 2026'!AE1788,'ENGAGEMENTS 2026'!O1788),'ENGAGEMENTS 2026'!AE1788))))</f>
        <v/>
      </c>
      <c r="K1787" s="97" t="str">
        <f>IF(ISBLANK('ENGAGEMENTS 2026'!W1788),"",'ENGAGEMENTS 2026'!W1788)</f>
        <v/>
      </c>
      <c r="L1787" s="73" t="str">
        <f t="shared" ca="1" si="54"/>
        <v/>
      </c>
      <c r="M1787" t="str">
        <f t="shared" si="55"/>
        <v/>
      </c>
      <c r="N1787" t="str">
        <f>IF(ISBLANK('ENGAGEMENTS 2026'!C1788),"",'ENGAGEMENTS 2026'!L1788)</f>
        <v/>
      </c>
      <c r="O1787" t="str">
        <f>IF(ISBLANK('ENGAGEMENTS 2026'!C1788),"",'ENGAGEMENTS 2026'!M1788)</f>
        <v/>
      </c>
      <c r="P1787" t="str">
        <f>IF(ISBLANK('ENGAGEMENTS 2026'!C1788),"",'ENGAGEMENTS 2026'!K1788)</f>
        <v/>
      </c>
      <c r="Q1787" t="str">
        <f>IF($A1787="","",IF(OR($E1787="INFRUCTUEUX",$E1787="ANNULE"),$A1787&amp;"|"&amp;(COUNTIFS($A$2:$A1787,$A1787,$E$2:$E1787,"INFRUCTUEUX")+COUNTIFS($A$2:$A1787,$A1787,$E$2:$E1787,"ANNULE")),""))</f>
        <v/>
      </c>
    </row>
    <row r="1788" spans="1:17" x14ac:dyDescent="0.25">
      <c r="A1788" t="str">
        <f>IF(ISBLANK('ENGAGEMENTS 2026'!C1789),"",IF('ENGAGEMENTS 2026'!C1789="DTSI","DCT",'ENGAGEMENTS 2026'!C1789))</f>
        <v/>
      </c>
      <c r="B1788" t="str">
        <f>IF(ISBLANK('ENGAGEMENTS 2026'!C1789),"",'ENGAGEMENTS 2026'!D1789)</f>
        <v/>
      </c>
      <c r="C1788" t="str">
        <f>IF(ISBLANK('ENGAGEMENTS 2026'!C1789),"",'ENGAGEMENTS 2026'!E1789)</f>
        <v/>
      </c>
      <c r="D1788" t="str">
        <f>IF(ISBLANK('ENGAGEMENTS 2026'!C1789),"",'ENGAGEMENTS 2026'!G1789)</f>
        <v/>
      </c>
      <c r="E1788" t="str">
        <f>IF(ISBLANK('ENGAGEMENTS 2026'!C1789),"",'ENGAGEMENTS 2026'!I1789)</f>
        <v/>
      </c>
      <c r="F1788" t="str">
        <f>IF(ISBLANK('ENGAGEMENTS 2026'!C1789),"",'ENGAGEMENTS 2026'!J1789)</f>
        <v/>
      </c>
      <c r="G1788" t="str">
        <f>IF(ISBLANK('ENGAGEMENTS 2026'!C1789),"",'ENGAGEMENTS 2026'!M1789)</f>
        <v/>
      </c>
      <c r="H1788" t="str">
        <f>IF(ISBLANK('ENGAGEMENTS 2026'!C1789),"",'ENGAGEMENTS 2026'!AF1789)</f>
        <v/>
      </c>
      <c r="I1788" t="str">
        <f>IF(ISBLANK('ENGAGEMENTS 2026'!C1789),"",'ENGAGEMENTS 2026'!H1789)</f>
        <v/>
      </c>
      <c r="J1788" s="72" t="str">
        <f>IF(ISBLANK('ENGAGEMENTS 2026'!C1789),"",IF(AND(OR($E1788="INFRUCTUEUX",$E1788="ANNULE"),$C1788="AOO-M"),'ENGAGEMENTS 2026'!P1789,IF($H1788="EN COURS DE PREENGAGEMENT",'ENGAGEMENTS 2026'!O1789,IF($H1788="PREENGAGE",IF($E1788="ATTRIBUE",'ENGAGEMENTS 2026'!AE1789,'ENGAGEMENTS 2026'!O1789),'ENGAGEMENTS 2026'!AE1789))))</f>
        <v/>
      </c>
      <c r="K1788" s="97" t="str">
        <f>IF(ISBLANK('ENGAGEMENTS 2026'!W1789),"",'ENGAGEMENTS 2026'!W1789)</f>
        <v/>
      </c>
      <c r="L1788" s="73" t="str">
        <f t="shared" ca="1" si="54"/>
        <v/>
      </c>
      <c r="M1788" t="str">
        <f t="shared" si="55"/>
        <v/>
      </c>
      <c r="N1788" t="str">
        <f>IF(ISBLANK('ENGAGEMENTS 2026'!C1789),"",'ENGAGEMENTS 2026'!L1789)</f>
        <v/>
      </c>
      <c r="O1788" t="str">
        <f>IF(ISBLANK('ENGAGEMENTS 2026'!C1789),"",'ENGAGEMENTS 2026'!M1789)</f>
        <v/>
      </c>
      <c r="P1788" t="str">
        <f>IF(ISBLANK('ENGAGEMENTS 2026'!C1789),"",'ENGAGEMENTS 2026'!K1789)</f>
        <v/>
      </c>
      <c r="Q1788" t="str">
        <f>IF($A1788="","",IF(OR($E1788="INFRUCTUEUX",$E1788="ANNULE"),$A1788&amp;"|"&amp;(COUNTIFS($A$2:$A1788,$A1788,$E$2:$E1788,"INFRUCTUEUX")+COUNTIFS($A$2:$A1788,$A1788,$E$2:$E1788,"ANNULE")),""))</f>
        <v/>
      </c>
    </row>
    <row r="1789" spans="1:17" x14ac:dyDescent="0.25">
      <c r="A1789" t="str">
        <f>IF(ISBLANK('ENGAGEMENTS 2026'!C1790),"",IF('ENGAGEMENTS 2026'!C1790="DTSI","DCT",'ENGAGEMENTS 2026'!C1790))</f>
        <v/>
      </c>
      <c r="B1789" t="str">
        <f>IF(ISBLANK('ENGAGEMENTS 2026'!C1790),"",'ENGAGEMENTS 2026'!D1790)</f>
        <v/>
      </c>
      <c r="C1789" t="str">
        <f>IF(ISBLANK('ENGAGEMENTS 2026'!C1790),"",'ENGAGEMENTS 2026'!E1790)</f>
        <v/>
      </c>
      <c r="D1789" t="str">
        <f>IF(ISBLANK('ENGAGEMENTS 2026'!C1790),"",'ENGAGEMENTS 2026'!G1790)</f>
        <v/>
      </c>
      <c r="E1789" t="str">
        <f>IF(ISBLANK('ENGAGEMENTS 2026'!C1790),"",'ENGAGEMENTS 2026'!I1790)</f>
        <v/>
      </c>
      <c r="F1789" t="str">
        <f>IF(ISBLANK('ENGAGEMENTS 2026'!C1790),"",'ENGAGEMENTS 2026'!J1790)</f>
        <v/>
      </c>
      <c r="G1789" t="str">
        <f>IF(ISBLANK('ENGAGEMENTS 2026'!C1790),"",'ENGAGEMENTS 2026'!M1790)</f>
        <v/>
      </c>
      <c r="H1789" t="str">
        <f>IF(ISBLANK('ENGAGEMENTS 2026'!C1790),"",'ENGAGEMENTS 2026'!AF1790)</f>
        <v/>
      </c>
      <c r="I1789" t="str">
        <f>IF(ISBLANK('ENGAGEMENTS 2026'!C1790),"",'ENGAGEMENTS 2026'!H1790)</f>
        <v/>
      </c>
      <c r="J1789" s="72" t="str">
        <f>IF(ISBLANK('ENGAGEMENTS 2026'!C1790),"",IF(AND(OR($E1789="INFRUCTUEUX",$E1789="ANNULE"),$C1789="AOO-M"),'ENGAGEMENTS 2026'!P1790,IF($H1789="EN COURS DE PREENGAGEMENT",'ENGAGEMENTS 2026'!O1790,IF($H1789="PREENGAGE",IF($E1789="ATTRIBUE",'ENGAGEMENTS 2026'!AE1790,'ENGAGEMENTS 2026'!O1790),'ENGAGEMENTS 2026'!AE1790))))</f>
        <v/>
      </c>
      <c r="K1789" s="97" t="str">
        <f>IF(ISBLANK('ENGAGEMENTS 2026'!W1790),"",'ENGAGEMENTS 2026'!W1790)</f>
        <v/>
      </c>
      <c r="L1789" s="73" t="str">
        <f t="shared" ca="1" si="54"/>
        <v/>
      </c>
      <c r="M1789" t="str">
        <f t="shared" si="55"/>
        <v/>
      </c>
      <c r="N1789" t="str">
        <f>IF(ISBLANK('ENGAGEMENTS 2026'!C1790),"",'ENGAGEMENTS 2026'!L1790)</f>
        <v/>
      </c>
      <c r="O1789" t="str">
        <f>IF(ISBLANK('ENGAGEMENTS 2026'!C1790),"",'ENGAGEMENTS 2026'!M1790)</f>
        <v/>
      </c>
      <c r="P1789" t="str">
        <f>IF(ISBLANK('ENGAGEMENTS 2026'!C1790),"",'ENGAGEMENTS 2026'!K1790)</f>
        <v/>
      </c>
      <c r="Q1789" t="str">
        <f>IF($A1789="","",IF(OR($E1789="INFRUCTUEUX",$E1789="ANNULE"),$A1789&amp;"|"&amp;(COUNTIFS($A$2:$A1789,$A1789,$E$2:$E1789,"INFRUCTUEUX")+COUNTIFS($A$2:$A1789,$A1789,$E$2:$E1789,"ANNULE")),""))</f>
        <v/>
      </c>
    </row>
    <row r="1790" spans="1:17" x14ac:dyDescent="0.25">
      <c r="A1790" t="str">
        <f>IF(ISBLANK('ENGAGEMENTS 2026'!C1791),"",IF('ENGAGEMENTS 2026'!C1791="DTSI","DCT",'ENGAGEMENTS 2026'!C1791))</f>
        <v/>
      </c>
      <c r="B1790" t="str">
        <f>IF(ISBLANK('ENGAGEMENTS 2026'!C1791),"",'ENGAGEMENTS 2026'!D1791)</f>
        <v/>
      </c>
      <c r="C1790" t="str">
        <f>IF(ISBLANK('ENGAGEMENTS 2026'!C1791),"",'ENGAGEMENTS 2026'!E1791)</f>
        <v/>
      </c>
      <c r="D1790" t="str">
        <f>IF(ISBLANK('ENGAGEMENTS 2026'!C1791),"",'ENGAGEMENTS 2026'!G1791)</f>
        <v/>
      </c>
      <c r="E1790" t="str">
        <f>IF(ISBLANK('ENGAGEMENTS 2026'!C1791),"",'ENGAGEMENTS 2026'!I1791)</f>
        <v/>
      </c>
      <c r="F1790" t="str">
        <f>IF(ISBLANK('ENGAGEMENTS 2026'!C1791),"",'ENGAGEMENTS 2026'!J1791)</f>
        <v/>
      </c>
      <c r="G1790" t="str">
        <f>IF(ISBLANK('ENGAGEMENTS 2026'!C1791),"",'ENGAGEMENTS 2026'!M1791)</f>
        <v/>
      </c>
      <c r="H1790" t="str">
        <f>IF(ISBLANK('ENGAGEMENTS 2026'!C1791),"",'ENGAGEMENTS 2026'!AF1791)</f>
        <v/>
      </c>
      <c r="I1790" t="str">
        <f>IF(ISBLANK('ENGAGEMENTS 2026'!C1791),"",'ENGAGEMENTS 2026'!H1791)</f>
        <v/>
      </c>
      <c r="J1790" s="72" t="str">
        <f>IF(ISBLANK('ENGAGEMENTS 2026'!C1791),"",IF(AND(OR($E1790="INFRUCTUEUX",$E1790="ANNULE"),$C1790="AOO-M"),'ENGAGEMENTS 2026'!P1791,IF($H1790="EN COURS DE PREENGAGEMENT",'ENGAGEMENTS 2026'!O1791,IF($H1790="PREENGAGE",IF($E1790="ATTRIBUE",'ENGAGEMENTS 2026'!AE1791,'ENGAGEMENTS 2026'!O1791),'ENGAGEMENTS 2026'!AE1791))))</f>
        <v/>
      </c>
      <c r="K1790" s="97" t="str">
        <f>IF(ISBLANK('ENGAGEMENTS 2026'!W1791),"",'ENGAGEMENTS 2026'!W1791)</f>
        <v/>
      </c>
      <c r="L1790" s="73" t="str">
        <f t="shared" ca="1" si="54"/>
        <v/>
      </c>
      <c r="M1790" t="str">
        <f t="shared" si="55"/>
        <v/>
      </c>
      <c r="N1790" t="str">
        <f>IF(ISBLANK('ENGAGEMENTS 2026'!C1791),"",'ENGAGEMENTS 2026'!L1791)</f>
        <v/>
      </c>
      <c r="O1790" t="str">
        <f>IF(ISBLANK('ENGAGEMENTS 2026'!C1791),"",'ENGAGEMENTS 2026'!M1791)</f>
        <v/>
      </c>
      <c r="P1790" t="str">
        <f>IF(ISBLANK('ENGAGEMENTS 2026'!C1791),"",'ENGAGEMENTS 2026'!K1791)</f>
        <v/>
      </c>
      <c r="Q1790" t="str">
        <f>IF($A1790="","",IF(OR($E1790="INFRUCTUEUX",$E1790="ANNULE"),$A1790&amp;"|"&amp;(COUNTIFS($A$2:$A1790,$A1790,$E$2:$E1790,"INFRUCTUEUX")+COUNTIFS($A$2:$A1790,$A1790,$E$2:$E1790,"ANNULE")),""))</f>
        <v/>
      </c>
    </row>
    <row r="1791" spans="1:17" x14ac:dyDescent="0.25">
      <c r="A1791" t="str">
        <f>IF(ISBLANK('ENGAGEMENTS 2026'!C1792),"",IF('ENGAGEMENTS 2026'!C1792="DTSI","DCT",'ENGAGEMENTS 2026'!C1792))</f>
        <v/>
      </c>
      <c r="B1791" t="str">
        <f>IF(ISBLANK('ENGAGEMENTS 2026'!C1792),"",'ENGAGEMENTS 2026'!D1792)</f>
        <v/>
      </c>
      <c r="C1791" t="str">
        <f>IF(ISBLANK('ENGAGEMENTS 2026'!C1792),"",'ENGAGEMENTS 2026'!E1792)</f>
        <v/>
      </c>
      <c r="D1791" t="str">
        <f>IF(ISBLANK('ENGAGEMENTS 2026'!C1792),"",'ENGAGEMENTS 2026'!G1792)</f>
        <v/>
      </c>
      <c r="E1791" t="str">
        <f>IF(ISBLANK('ENGAGEMENTS 2026'!C1792),"",'ENGAGEMENTS 2026'!I1792)</f>
        <v/>
      </c>
      <c r="F1791" t="str">
        <f>IF(ISBLANK('ENGAGEMENTS 2026'!C1792),"",'ENGAGEMENTS 2026'!J1792)</f>
        <v/>
      </c>
      <c r="G1791" t="str">
        <f>IF(ISBLANK('ENGAGEMENTS 2026'!C1792),"",'ENGAGEMENTS 2026'!M1792)</f>
        <v/>
      </c>
      <c r="H1791" t="str">
        <f>IF(ISBLANK('ENGAGEMENTS 2026'!C1792),"",'ENGAGEMENTS 2026'!AF1792)</f>
        <v/>
      </c>
      <c r="I1791" t="str">
        <f>IF(ISBLANK('ENGAGEMENTS 2026'!C1792),"",'ENGAGEMENTS 2026'!H1792)</f>
        <v/>
      </c>
      <c r="J1791" s="72" t="str">
        <f>IF(ISBLANK('ENGAGEMENTS 2026'!C1792),"",IF(AND(OR($E1791="INFRUCTUEUX",$E1791="ANNULE"),$C1791="AOO-M"),'ENGAGEMENTS 2026'!P1792,IF($H1791="EN COURS DE PREENGAGEMENT",'ENGAGEMENTS 2026'!O1792,IF($H1791="PREENGAGE",IF($E1791="ATTRIBUE",'ENGAGEMENTS 2026'!AE1792,'ENGAGEMENTS 2026'!O1792),'ENGAGEMENTS 2026'!AE1792))))</f>
        <v/>
      </c>
      <c r="K1791" s="97" t="str">
        <f>IF(ISBLANK('ENGAGEMENTS 2026'!W1792),"",'ENGAGEMENTS 2026'!W1792)</f>
        <v/>
      </c>
      <c r="L1791" s="73" t="str">
        <f t="shared" ca="1" si="54"/>
        <v/>
      </c>
      <c r="M1791" t="str">
        <f t="shared" si="55"/>
        <v/>
      </c>
      <c r="N1791" t="str">
        <f>IF(ISBLANK('ENGAGEMENTS 2026'!C1792),"",'ENGAGEMENTS 2026'!L1792)</f>
        <v/>
      </c>
      <c r="O1791" t="str">
        <f>IF(ISBLANK('ENGAGEMENTS 2026'!C1792),"",'ENGAGEMENTS 2026'!M1792)</f>
        <v/>
      </c>
      <c r="P1791" t="str">
        <f>IF(ISBLANK('ENGAGEMENTS 2026'!C1792),"",'ENGAGEMENTS 2026'!K1792)</f>
        <v/>
      </c>
      <c r="Q1791" t="str">
        <f>IF($A1791="","",IF(OR($E1791="INFRUCTUEUX",$E1791="ANNULE"),$A1791&amp;"|"&amp;(COUNTIFS($A$2:$A1791,$A1791,$E$2:$E1791,"INFRUCTUEUX")+COUNTIFS($A$2:$A1791,$A1791,$E$2:$E1791,"ANNULE")),""))</f>
        <v/>
      </c>
    </row>
    <row r="1792" spans="1:17" x14ac:dyDescent="0.25">
      <c r="A1792" t="str">
        <f>IF(ISBLANK('ENGAGEMENTS 2026'!C1793),"",IF('ENGAGEMENTS 2026'!C1793="DTSI","DCT",'ENGAGEMENTS 2026'!C1793))</f>
        <v/>
      </c>
      <c r="B1792" t="str">
        <f>IF(ISBLANK('ENGAGEMENTS 2026'!C1793),"",'ENGAGEMENTS 2026'!D1793)</f>
        <v/>
      </c>
      <c r="C1792" t="str">
        <f>IF(ISBLANK('ENGAGEMENTS 2026'!C1793),"",'ENGAGEMENTS 2026'!E1793)</f>
        <v/>
      </c>
      <c r="D1792" t="str">
        <f>IF(ISBLANK('ENGAGEMENTS 2026'!C1793),"",'ENGAGEMENTS 2026'!G1793)</f>
        <v/>
      </c>
      <c r="E1792" t="str">
        <f>IF(ISBLANK('ENGAGEMENTS 2026'!C1793),"",'ENGAGEMENTS 2026'!I1793)</f>
        <v/>
      </c>
      <c r="F1792" t="str">
        <f>IF(ISBLANK('ENGAGEMENTS 2026'!C1793),"",'ENGAGEMENTS 2026'!J1793)</f>
        <v/>
      </c>
      <c r="G1792" t="str">
        <f>IF(ISBLANK('ENGAGEMENTS 2026'!C1793),"",'ENGAGEMENTS 2026'!M1793)</f>
        <v/>
      </c>
      <c r="H1792" t="str">
        <f>IF(ISBLANK('ENGAGEMENTS 2026'!C1793),"",'ENGAGEMENTS 2026'!AF1793)</f>
        <v/>
      </c>
      <c r="I1792" t="str">
        <f>IF(ISBLANK('ENGAGEMENTS 2026'!C1793),"",'ENGAGEMENTS 2026'!H1793)</f>
        <v/>
      </c>
      <c r="J1792" s="72" t="str">
        <f>IF(ISBLANK('ENGAGEMENTS 2026'!C1793),"",IF(AND(OR($E1792="INFRUCTUEUX",$E1792="ANNULE"),$C1792="AOO-M"),'ENGAGEMENTS 2026'!P1793,IF($H1792="EN COURS DE PREENGAGEMENT",'ENGAGEMENTS 2026'!O1793,IF($H1792="PREENGAGE",IF($E1792="ATTRIBUE",'ENGAGEMENTS 2026'!AE1793,'ENGAGEMENTS 2026'!O1793),'ENGAGEMENTS 2026'!AE1793))))</f>
        <v/>
      </c>
      <c r="K1792" s="97" t="str">
        <f>IF(ISBLANK('ENGAGEMENTS 2026'!W1793),"",'ENGAGEMENTS 2026'!W1793)</f>
        <v/>
      </c>
      <c r="L1792" s="73" t="str">
        <f t="shared" ca="1" si="54"/>
        <v/>
      </c>
      <c r="M1792" t="str">
        <f t="shared" si="55"/>
        <v/>
      </c>
      <c r="N1792" t="str">
        <f>IF(ISBLANK('ENGAGEMENTS 2026'!C1793),"",'ENGAGEMENTS 2026'!L1793)</f>
        <v/>
      </c>
      <c r="O1792" t="str">
        <f>IF(ISBLANK('ENGAGEMENTS 2026'!C1793),"",'ENGAGEMENTS 2026'!M1793)</f>
        <v/>
      </c>
      <c r="P1792" t="str">
        <f>IF(ISBLANK('ENGAGEMENTS 2026'!C1793),"",'ENGAGEMENTS 2026'!K1793)</f>
        <v/>
      </c>
      <c r="Q1792" t="str">
        <f>IF($A1792="","",IF(OR($E1792="INFRUCTUEUX",$E1792="ANNULE"),$A1792&amp;"|"&amp;(COUNTIFS($A$2:$A1792,$A1792,$E$2:$E1792,"INFRUCTUEUX")+COUNTIFS($A$2:$A1792,$A1792,$E$2:$E1792,"ANNULE")),""))</f>
        <v/>
      </c>
    </row>
    <row r="1793" spans="1:17" x14ac:dyDescent="0.25">
      <c r="A1793" t="str">
        <f>IF(ISBLANK('ENGAGEMENTS 2026'!C1794),"",IF('ENGAGEMENTS 2026'!C1794="DTSI","DCT",'ENGAGEMENTS 2026'!C1794))</f>
        <v/>
      </c>
      <c r="B1793" t="str">
        <f>IF(ISBLANK('ENGAGEMENTS 2026'!C1794),"",'ENGAGEMENTS 2026'!D1794)</f>
        <v/>
      </c>
      <c r="C1793" t="str">
        <f>IF(ISBLANK('ENGAGEMENTS 2026'!C1794),"",'ENGAGEMENTS 2026'!E1794)</f>
        <v/>
      </c>
      <c r="D1793" t="str">
        <f>IF(ISBLANK('ENGAGEMENTS 2026'!C1794),"",'ENGAGEMENTS 2026'!G1794)</f>
        <v/>
      </c>
      <c r="E1793" t="str">
        <f>IF(ISBLANK('ENGAGEMENTS 2026'!C1794),"",'ENGAGEMENTS 2026'!I1794)</f>
        <v/>
      </c>
      <c r="F1793" t="str">
        <f>IF(ISBLANK('ENGAGEMENTS 2026'!C1794),"",'ENGAGEMENTS 2026'!J1794)</f>
        <v/>
      </c>
      <c r="G1793" t="str">
        <f>IF(ISBLANK('ENGAGEMENTS 2026'!C1794),"",'ENGAGEMENTS 2026'!M1794)</f>
        <v/>
      </c>
      <c r="H1793" t="str">
        <f>IF(ISBLANK('ENGAGEMENTS 2026'!C1794),"",'ENGAGEMENTS 2026'!AF1794)</f>
        <v/>
      </c>
      <c r="I1793" t="str">
        <f>IF(ISBLANK('ENGAGEMENTS 2026'!C1794),"",'ENGAGEMENTS 2026'!H1794)</f>
        <v/>
      </c>
      <c r="J1793" s="72" t="str">
        <f>IF(ISBLANK('ENGAGEMENTS 2026'!C1794),"",IF(AND(OR($E1793="INFRUCTUEUX",$E1793="ANNULE"),$C1793="AOO-M"),'ENGAGEMENTS 2026'!P1794,IF($H1793="EN COURS DE PREENGAGEMENT",'ENGAGEMENTS 2026'!O1794,IF($H1793="PREENGAGE",IF($E1793="ATTRIBUE",'ENGAGEMENTS 2026'!AE1794,'ENGAGEMENTS 2026'!O1794),'ENGAGEMENTS 2026'!AE1794))))</f>
        <v/>
      </c>
      <c r="K1793" s="97" t="str">
        <f>IF(ISBLANK('ENGAGEMENTS 2026'!W1794),"",'ENGAGEMENTS 2026'!W1794)</f>
        <v/>
      </c>
      <c r="L1793" s="73" t="str">
        <f t="shared" ca="1" si="54"/>
        <v/>
      </c>
      <c r="M1793" t="str">
        <f t="shared" si="55"/>
        <v/>
      </c>
      <c r="N1793" t="str">
        <f>IF(ISBLANK('ENGAGEMENTS 2026'!C1794),"",'ENGAGEMENTS 2026'!L1794)</f>
        <v/>
      </c>
      <c r="O1793" t="str">
        <f>IF(ISBLANK('ENGAGEMENTS 2026'!C1794),"",'ENGAGEMENTS 2026'!M1794)</f>
        <v/>
      </c>
      <c r="P1793" t="str">
        <f>IF(ISBLANK('ENGAGEMENTS 2026'!C1794),"",'ENGAGEMENTS 2026'!K1794)</f>
        <v/>
      </c>
      <c r="Q1793" t="str">
        <f>IF($A1793="","",IF(OR($E1793="INFRUCTUEUX",$E1793="ANNULE"),$A1793&amp;"|"&amp;(COUNTIFS($A$2:$A1793,$A1793,$E$2:$E1793,"INFRUCTUEUX")+COUNTIFS($A$2:$A1793,$A1793,$E$2:$E1793,"ANNULE")),""))</f>
        <v/>
      </c>
    </row>
    <row r="1794" spans="1:17" x14ac:dyDescent="0.25">
      <c r="A1794" t="str">
        <f>IF(ISBLANK('ENGAGEMENTS 2026'!C1795),"",IF('ENGAGEMENTS 2026'!C1795="DTSI","DCT",'ENGAGEMENTS 2026'!C1795))</f>
        <v/>
      </c>
      <c r="B1794" t="str">
        <f>IF(ISBLANK('ENGAGEMENTS 2026'!C1795),"",'ENGAGEMENTS 2026'!D1795)</f>
        <v/>
      </c>
      <c r="C1794" t="str">
        <f>IF(ISBLANK('ENGAGEMENTS 2026'!C1795),"",'ENGAGEMENTS 2026'!E1795)</f>
        <v/>
      </c>
      <c r="D1794" t="str">
        <f>IF(ISBLANK('ENGAGEMENTS 2026'!C1795),"",'ENGAGEMENTS 2026'!G1795)</f>
        <v/>
      </c>
      <c r="E1794" t="str">
        <f>IF(ISBLANK('ENGAGEMENTS 2026'!C1795),"",'ENGAGEMENTS 2026'!I1795)</f>
        <v/>
      </c>
      <c r="F1794" t="str">
        <f>IF(ISBLANK('ENGAGEMENTS 2026'!C1795),"",'ENGAGEMENTS 2026'!J1795)</f>
        <v/>
      </c>
      <c r="G1794" t="str">
        <f>IF(ISBLANK('ENGAGEMENTS 2026'!C1795),"",'ENGAGEMENTS 2026'!M1795)</f>
        <v/>
      </c>
      <c r="H1794" t="str">
        <f>IF(ISBLANK('ENGAGEMENTS 2026'!C1795),"",'ENGAGEMENTS 2026'!AF1795)</f>
        <v/>
      </c>
      <c r="I1794" t="str">
        <f>IF(ISBLANK('ENGAGEMENTS 2026'!C1795),"",'ENGAGEMENTS 2026'!H1795)</f>
        <v/>
      </c>
      <c r="J1794" s="72" t="str">
        <f>IF(ISBLANK('ENGAGEMENTS 2026'!C1795),"",IF(AND(OR($E1794="INFRUCTUEUX",$E1794="ANNULE"),$C1794="AOO-M"),'ENGAGEMENTS 2026'!P1795,IF($H1794="EN COURS DE PREENGAGEMENT",'ENGAGEMENTS 2026'!O1795,IF($H1794="PREENGAGE",IF($E1794="ATTRIBUE",'ENGAGEMENTS 2026'!AE1795,'ENGAGEMENTS 2026'!O1795),'ENGAGEMENTS 2026'!AE1795))))</f>
        <v/>
      </c>
      <c r="K1794" s="97" t="str">
        <f>IF(ISBLANK('ENGAGEMENTS 2026'!W1795),"",'ENGAGEMENTS 2026'!W1795)</f>
        <v/>
      </c>
      <c r="L1794" s="73" t="str">
        <f t="shared" ref="L1794:L1857" ca="1" si="56">IF($K1794="","",TODAY()-$K1794)</f>
        <v/>
      </c>
      <c r="M1794" t="str">
        <f t="shared" ref="M1794:M1857" si="57">IF($A1794="","",IF($H1794="ENGAGE","Engagé",IF(AND($H1794="NON ENGAGE",OR($I1794="INFRUCTUEUX",$I1794="ANNULE")),"Clôturé sans suite","En cours")))</f>
        <v/>
      </c>
      <c r="N1794" t="str">
        <f>IF(ISBLANK('ENGAGEMENTS 2026'!C1795),"",'ENGAGEMENTS 2026'!L1795)</f>
        <v/>
      </c>
      <c r="O1794" t="str">
        <f>IF(ISBLANK('ENGAGEMENTS 2026'!C1795),"",'ENGAGEMENTS 2026'!M1795)</f>
        <v/>
      </c>
      <c r="P1794" t="str">
        <f>IF(ISBLANK('ENGAGEMENTS 2026'!C1795),"",'ENGAGEMENTS 2026'!K1795)</f>
        <v/>
      </c>
      <c r="Q1794" t="str">
        <f>IF($A1794="","",IF(OR($E1794="INFRUCTUEUX",$E1794="ANNULE"),$A1794&amp;"|"&amp;(COUNTIFS($A$2:$A1794,$A1794,$E$2:$E1794,"INFRUCTUEUX")+COUNTIFS($A$2:$A1794,$A1794,$E$2:$E1794,"ANNULE")),""))</f>
        <v/>
      </c>
    </row>
    <row r="1795" spans="1:17" x14ac:dyDescent="0.25">
      <c r="A1795" t="str">
        <f>IF(ISBLANK('ENGAGEMENTS 2026'!C1796),"",IF('ENGAGEMENTS 2026'!C1796="DTSI","DCT",'ENGAGEMENTS 2026'!C1796))</f>
        <v/>
      </c>
      <c r="B1795" t="str">
        <f>IF(ISBLANK('ENGAGEMENTS 2026'!C1796),"",'ENGAGEMENTS 2026'!D1796)</f>
        <v/>
      </c>
      <c r="C1795" t="str">
        <f>IF(ISBLANK('ENGAGEMENTS 2026'!C1796),"",'ENGAGEMENTS 2026'!E1796)</f>
        <v/>
      </c>
      <c r="D1795" t="str">
        <f>IF(ISBLANK('ENGAGEMENTS 2026'!C1796),"",'ENGAGEMENTS 2026'!G1796)</f>
        <v/>
      </c>
      <c r="E1795" t="str">
        <f>IF(ISBLANK('ENGAGEMENTS 2026'!C1796),"",'ENGAGEMENTS 2026'!I1796)</f>
        <v/>
      </c>
      <c r="F1795" t="str">
        <f>IF(ISBLANK('ENGAGEMENTS 2026'!C1796),"",'ENGAGEMENTS 2026'!J1796)</f>
        <v/>
      </c>
      <c r="G1795" t="str">
        <f>IF(ISBLANK('ENGAGEMENTS 2026'!C1796),"",'ENGAGEMENTS 2026'!M1796)</f>
        <v/>
      </c>
      <c r="H1795" t="str">
        <f>IF(ISBLANK('ENGAGEMENTS 2026'!C1796),"",'ENGAGEMENTS 2026'!AF1796)</f>
        <v/>
      </c>
      <c r="I1795" t="str">
        <f>IF(ISBLANK('ENGAGEMENTS 2026'!C1796),"",'ENGAGEMENTS 2026'!H1796)</f>
        <v/>
      </c>
      <c r="J1795" s="72" t="str">
        <f>IF(ISBLANK('ENGAGEMENTS 2026'!C1796),"",IF(AND(OR($E1795="INFRUCTUEUX",$E1795="ANNULE"),$C1795="AOO-M"),'ENGAGEMENTS 2026'!P1796,IF($H1795="EN COURS DE PREENGAGEMENT",'ENGAGEMENTS 2026'!O1796,IF($H1795="PREENGAGE",IF($E1795="ATTRIBUE",'ENGAGEMENTS 2026'!AE1796,'ENGAGEMENTS 2026'!O1796),'ENGAGEMENTS 2026'!AE1796))))</f>
        <v/>
      </c>
      <c r="K1795" s="97" t="str">
        <f>IF(ISBLANK('ENGAGEMENTS 2026'!W1796),"",'ENGAGEMENTS 2026'!W1796)</f>
        <v/>
      </c>
      <c r="L1795" s="73" t="str">
        <f t="shared" ca="1" si="56"/>
        <v/>
      </c>
      <c r="M1795" t="str">
        <f t="shared" si="57"/>
        <v/>
      </c>
      <c r="N1795" t="str">
        <f>IF(ISBLANK('ENGAGEMENTS 2026'!C1796),"",'ENGAGEMENTS 2026'!L1796)</f>
        <v/>
      </c>
      <c r="O1795" t="str">
        <f>IF(ISBLANK('ENGAGEMENTS 2026'!C1796),"",'ENGAGEMENTS 2026'!M1796)</f>
        <v/>
      </c>
      <c r="P1795" t="str">
        <f>IF(ISBLANK('ENGAGEMENTS 2026'!C1796),"",'ENGAGEMENTS 2026'!K1796)</f>
        <v/>
      </c>
      <c r="Q1795" t="str">
        <f>IF($A1795="","",IF(OR($E1795="INFRUCTUEUX",$E1795="ANNULE"),$A1795&amp;"|"&amp;(COUNTIFS($A$2:$A1795,$A1795,$E$2:$E1795,"INFRUCTUEUX")+COUNTIFS($A$2:$A1795,$A1795,$E$2:$E1795,"ANNULE")),""))</f>
        <v/>
      </c>
    </row>
    <row r="1796" spans="1:17" x14ac:dyDescent="0.25">
      <c r="A1796" t="str">
        <f>IF(ISBLANK('ENGAGEMENTS 2026'!C1797),"",IF('ENGAGEMENTS 2026'!C1797="DTSI","DCT",'ENGAGEMENTS 2026'!C1797))</f>
        <v/>
      </c>
      <c r="B1796" t="str">
        <f>IF(ISBLANK('ENGAGEMENTS 2026'!C1797),"",'ENGAGEMENTS 2026'!D1797)</f>
        <v/>
      </c>
      <c r="C1796" t="str">
        <f>IF(ISBLANK('ENGAGEMENTS 2026'!C1797),"",'ENGAGEMENTS 2026'!E1797)</f>
        <v/>
      </c>
      <c r="D1796" t="str">
        <f>IF(ISBLANK('ENGAGEMENTS 2026'!C1797),"",'ENGAGEMENTS 2026'!G1797)</f>
        <v/>
      </c>
      <c r="E1796" t="str">
        <f>IF(ISBLANK('ENGAGEMENTS 2026'!C1797),"",'ENGAGEMENTS 2026'!I1797)</f>
        <v/>
      </c>
      <c r="F1796" t="str">
        <f>IF(ISBLANK('ENGAGEMENTS 2026'!C1797),"",'ENGAGEMENTS 2026'!J1797)</f>
        <v/>
      </c>
      <c r="G1796" t="str">
        <f>IF(ISBLANK('ENGAGEMENTS 2026'!C1797),"",'ENGAGEMENTS 2026'!M1797)</f>
        <v/>
      </c>
      <c r="H1796" t="str">
        <f>IF(ISBLANK('ENGAGEMENTS 2026'!C1797),"",'ENGAGEMENTS 2026'!AF1797)</f>
        <v/>
      </c>
      <c r="I1796" t="str">
        <f>IF(ISBLANK('ENGAGEMENTS 2026'!C1797),"",'ENGAGEMENTS 2026'!H1797)</f>
        <v/>
      </c>
      <c r="J1796" s="72" t="str">
        <f>IF(ISBLANK('ENGAGEMENTS 2026'!C1797),"",IF(AND(OR($E1796="INFRUCTUEUX",$E1796="ANNULE"),$C1796="AOO-M"),'ENGAGEMENTS 2026'!P1797,IF($H1796="EN COURS DE PREENGAGEMENT",'ENGAGEMENTS 2026'!O1797,IF($H1796="PREENGAGE",IF($E1796="ATTRIBUE",'ENGAGEMENTS 2026'!AE1797,'ENGAGEMENTS 2026'!O1797),'ENGAGEMENTS 2026'!AE1797))))</f>
        <v/>
      </c>
      <c r="K1796" s="97" t="str">
        <f>IF(ISBLANK('ENGAGEMENTS 2026'!W1797),"",'ENGAGEMENTS 2026'!W1797)</f>
        <v/>
      </c>
      <c r="L1796" s="73" t="str">
        <f t="shared" ca="1" si="56"/>
        <v/>
      </c>
      <c r="M1796" t="str">
        <f t="shared" si="57"/>
        <v/>
      </c>
      <c r="N1796" t="str">
        <f>IF(ISBLANK('ENGAGEMENTS 2026'!C1797),"",'ENGAGEMENTS 2026'!L1797)</f>
        <v/>
      </c>
      <c r="O1796" t="str">
        <f>IF(ISBLANK('ENGAGEMENTS 2026'!C1797),"",'ENGAGEMENTS 2026'!M1797)</f>
        <v/>
      </c>
      <c r="P1796" t="str">
        <f>IF(ISBLANK('ENGAGEMENTS 2026'!C1797),"",'ENGAGEMENTS 2026'!K1797)</f>
        <v/>
      </c>
      <c r="Q1796" t="str">
        <f>IF($A1796="","",IF(OR($E1796="INFRUCTUEUX",$E1796="ANNULE"),$A1796&amp;"|"&amp;(COUNTIFS($A$2:$A1796,$A1796,$E$2:$E1796,"INFRUCTUEUX")+COUNTIFS($A$2:$A1796,$A1796,$E$2:$E1796,"ANNULE")),""))</f>
        <v/>
      </c>
    </row>
    <row r="1797" spans="1:17" x14ac:dyDescent="0.25">
      <c r="A1797" t="str">
        <f>IF(ISBLANK('ENGAGEMENTS 2026'!C1798),"",IF('ENGAGEMENTS 2026'!C1798="DTSI","DCT",'ENGAGEMENTS 2026'!C1798))</f>
        <v/>
      </c>
      <c r="B1797" t="str">
        <f>IF(ISBLANK('ENGAGEMENTS 2026'!C1798),"",'ENGAGEMENTS 2026'!D1798)</f>
        <v/>
      </c>
      <c r="C1797" t="str">
        <f>IF(ISBLANK('ENGAGEMENTS 2026'!C1798),"",'ENGAGEMENTS 2026'!E1798)</f>
        <v/>
      </c>
      <c r="D1797" t="str">
        <f>IF(ISBLANK('ENGAGEMENTS 2026'!C1798),"",'ENGAGEMENTS 2026'!G1798)</f>
        <v/>
      </c>
      <c r="E1797" t="str">
        <f>IF(ISBLANK('ENGAGEMENTS 2026'!C1798),"",'ENGAGEMENTS 2026'!I1798)</f>
        <v/>
      </c>
      <c r="F1797" t="str">
        <f>IF(ISBLANK('ENGAGEMENTS 2026'!C1798),"",'ENGAGEMENTS 2026'!J1798)</f>
        <v/>
      </c>
      <c r="G1797" t="str">
        <f>IF(ISBLANK('ENGAGEMENTS 2026'!C1798),"",'ENGAGEMENTS 2026'!M1798)</f>
        <v/>
      </c>
      <c r="H1797" t="str">
        <f>IF(ISBLANK('ENGAGEMENTS 2026'!C1798),"",'ENGAGEMENTS 2026'!AF1798)</f>
        <v/>
      </c>
      <c r="I1797" t="str">
        <f>IF(ISBLANK('ENGAGEMENTS 2026'!C1798),"",'ENGAGEMENTS 2026'!H1798)</f>
        <v/>
      </c>
      <c r="J1797" s="72" t="str">
        <f>IF(ISBLANK('ENGAGEMENTS 2026'!C1798),"",IF(AND(OR($E1797="INFRUCTUEUX",$E1797="ANNULE"),$C1797="AOO-M"),'ENGAGEMENTS 2026'!P1798,IF($H1797="EN COURS DE PREENGAGEMENT",'ENGAGEMENTS 2026'!O1798,IF($H1797="PREENGAGE",IF($E1797="ATTRIBUE",'ENGAGEMENTS 2026'!AE1798,'ENGAGEMENTS 2026'!O1798),'ENGAGEMENTS 2026'!AE1798))))</f>
        <v/>
      </c>
      <c r="K1797" s="97" t="str">
        <f>IF(ISBLANK('ENGAGEMENTS 2026'!W1798),"",'ENGAGEMENTS 2026'!W1798)</f>
        <v/>
      </c>
      <c r="L1797" s="73" t="str">
        <f t="shared" ca="1" si="56"/>
        <v/>
      </c>
      <c r="M1797" t="str">
        <f t="shared" si="57"/>
        <v/>
      </c>
      <c r="N1797" t="str">
        <f>IF(ISBLANK('ENGAGEMENTS 2026'!C1798),"",'ENGAGEMENTS 2026'!L1798)</f>
        <v/>
      </c>
      <c r="O1797" t="str">
        <f>IF(ISBLANK('ENGAGEMENTS 2026'!C1798),"",'ENGAGEMENTS 2026'!M1798)</f>
        <v/>
      </c>
      <c r="P1797" t="str">
        <f>IF(ISBLANK('ENGAGEMENTS 2026'!C1798),"",'ENGAGEMENTS 2026'!K1798)</f>
        <v/>
      </c>
      <c r="Q1797" t="str">
        <f>IF($A1797="","",IF(OR($E1797="INFRUCTUEUX",$E1797="ANNULE"),$A1797&amp;"|"&amp;(COUNTIFS($A$2:$A1797,$A1797,$E$2:$E1797,"INFRUCTUEUX")+COUNTIFS($A$2:$A1797,$A1797,$E$2:$E1797,"ANNULE")),""))</f>
        <v/>
      </c>
    </row>
    <row r="1798" spans="1:17" x14ac:dyDescent="0.25">
      <c r="A1798" t="str">
        <f>IF(ISBLANK('ENGAGEMENTS 2026'!C1799),"",IF('ENGAGEMENTS 2026'!C1799="DTSI","DCT",'ENGAGEMENTS 2026'!C1799))</f>
        <v/>
      </c>
      <c r="B1798" t="str">
        <f>IF(ISBLANK('ENGAGEMENTS 2026'!C1799),"",'ENGAGEMENTS 2026'!D1799)</f>
        <v/>
      </c>
      <c r="C1798" t="str">
        <f>IF(ISBLANK('ENGAGEMENTS 2026'!C1799),"",'ENGAGEMENTS 2026'!E1799)</f>
        <v/>
      </c>
      <c r="D1798" t="str">
        <f>IF(ISBLANK('ENGAGEMENTS 2026'!C1799),"",'ENGAGEMENTS 2026'!G1799)</f>
        <v/>
      </c>
      <c r="E1798" t="str">
        <f>IF(ISBLANK('ENGAGEMENTS 2026'!C1799),"",'ENGAGEMENTS 2026'!I1799)</f>
        <v/>
      </c>
      <c r="F1798" t="str">
        <f>IF(ISBLANK('ENGAGEMENTS 2026'!C1799),"",'ENGAGEMENTS 2026'!J1799)</f>
        <v/>
      </c>
      <c r="G1798" t="str">
        <f>IF(ISBLANK('ENGAGEMENTS 2026'!C1799),"",'ENGAGEMENTS 2026'!M1799)</f>
        <v/>
      </c>
      <c r="H1798" t="str">
        <f>IF(ISBLANK('ENGAGEMENTS 2026'!C1799),"",'ENGAGEMENTS 2026'!AF1799)</f>
        <v/>
      </c>
      <c r="I1798" t="str">
        <f>IF(ISBLANK('ENGAGEMENTS 2026'!C1799),"",'ENGAGEMENTS 2026'!H1799)</f>
        <v/>
      </c>
      <c r="J1798" s="72" t="str">
        <f>IF(ISBLANK('ENGAGEMENTS 2026'!C1799),"",IF(AND(OR($E1798="INFRUCTUEUX",$E1798="ANNULE"),$C1798="AOO-M"),'ENGAGEMENTS 2026'!P1799,IF($H1798="EN COURS DE PREENGAGEMENT",'ENGAGEMENTS 2026'!O1799,IF($H1798="PREENGAGE",IF($E1798="ATTRIBUE",'ENGAGEMENTS 2026'!AE1799,'ENGAGEMENTS 2026'!O1799),'ENGAGEMENTS 2026'!AE1799))))</f>
        <v/>
      </c>
      <c r="K1798" s="97" t="str">
        <f>IF(ISBLANK('ENGAGEMENTS 2026'!W1799),"",'ENGAGEMENTS 2026'!W1799)</f>
        <v/>
      </c>
      <c r="L1798" s="73" t="str">
        <f t="shared" ca="1" si="56"/>
        <v/>
      </c>
      <c r="M1798" t="str">
        <f t="shared" si="57"/>
        <v/>
      </c>
      <c r="N1798" t="str">
        <f>IF(ISBLANK('ENGAGEMENTS 2026'!C1799),"",'ENGAGEMENTS 2026'!L1799)</f>
        <v/>
      </c>
      <c r="O1798" t="str">
        <f>IF(ISBLANK('ENGAGEMENTS 2026'!C1799),"",'ENGAGEMENTS 2026'!M1799)</f>
        <v/>
      </c>
      <c r="P1798" t="str">
        <f>IF(ISBLANK('ENGAGEMENTS 2026'!C1799),"",'ENGAGEMENTS 2026'!K1799)</f>
        <v/>
      </c>
      <c r="Q1798" t="str">
        <f>IF($A1798="","",IF(OR($E1798="INFRUCTUEUX",$E1798="ANNULE"),$A1798&amp;"|"&amp;(COUNTIFS($A$2:$A1798,$A1798,$E$2:$E1798,"INFRUCTUEUX")+COUNTIFS($A$2:$A1798,$A1798,$E$2:$E1798,"ANNULE")),""))</f>
        <v/>
      </c>
    </row>
    <row r="1799" spans="1:17" x14ac:dyDescent="0.25">
      <c r="A1799" t="str">
        <f>IF(ISBLANK('ENGAGEMENTS 2026'!C1800),"",IF('ENGAGEMENTS 2026'!C1800="DTSI","DCT",'ENGAGEMENTS 2026'!C1800))</f>
        <v/>
      </c>
      <c r="B1799" t="str">
        <f>IF(ISBLANK('ENGAGEMENTS 2026'!C1800),"",'ENGAGEMENTS 2026'!D1800)</f>
        <v/>
      </c>
      <c r="C1799" t="str">
        <f>IF(ISBLANK('ENGAGEMENTS 2026'!C1800),"",'ENGAGEMENTS 2026'!E1800)</f>
        <v/>
      </c>
      <c r="D1799" t="str">
        <f>IF(ISBLANK('ENGAGEMENTS 2026'!C1800),"",'ENGAGEMENTS 2026'!G1800)</f>
        <v/>
      </c>
      <c r="E1799" t="str">
        <f>IF(ISBLANK('ENGAGEMENTS 2026'!C1800),"",'ENGAGEMENTS 2026'!I1800)</f>
        <v/>
      </c>
      <c r="F1799" t="str">
        <f>IF(ISBLANK('ENGAGEMENTS 2026'!C1800),"",'ENGAGEMENTS 2026'!J1800)</f>
        <v/>
      </c>
      <c r="G1799" t="str">
        <f>IF(ISBLANK('ENGAGEMENTS 2026'!C1800),"",'ENGAGEMENTS 2026'!M1800)</f>
        <v/>
      </c>
      <c r="H1799" t="str">
        <f>IF(ISBLANK('ENGAGEMENTS 2026'!C1800),"",'ENGAGEMENTS 2026'!AF1800)</f>
        <v/>
      </c>
      <c r="I1799" t="str">
        <f>IF(ISBLANK('ENGAGEMENTS 2026'!C1800),"",'ENGAGEMENTS 2026'!H1800)</f>
        <v/>
      </c>
      <c r="J1799" s="72" t="str">
        <f>IF(ISBLANK('ENGAGEMENTS 2026'!C1800),"",IF(AND(OR($E1799="INFRUCTUEUX",$E1799="ANNULE"),$C1799="AOO-M"),'ENGAGEMENTS 2026'!P1800,IF($H1799="EN COURS DE PREENGAGEMENT",'ENGAGEMENTS 2026'!O1800,IF($H1799="PREENGAGE",IF($E1799="ATTRIBUE",'ENGAGEMENTS 2026'!AE1800,'ENGAGEMENTS 2026'!O1800),'ENGAGEMENTS 2026'!AE1800))))</f>
        <v/>
      </c>
      <c r="K1799" s="97" t="str">
        <f>IF(ISBLANK('ENGAGEMENTS 2026'!W1800),"",'ENGAGEMENTS 2026'!W1800)</f>
        <v/>
      </c>
      <c r="L1799" s="73" t="str">
        <f t="shared" ca="1" si="56"/>
        <v/>
      </c>
      <c r="M1799" t="str">
        <f t="shared" si="57"/>
        <v/>
      </c>
      <c r="N1799" t="str">
        <f>IF(ISBLANK('ENGAGEMENTS 2026'!C1800),"",'ENGAGEMENTS 2026'!L1800)</f>
        <v/>
      </c>
      <c r="O1799" t="str">
        <f>IF(ISBLANK('ENGAGEMENTS 2026'!C1800),"",'ENGAGEMENTS 2026'!M1800)</f>
        <v/>
      </c>
      <c r="P1799" t="str">
        <f>IF(ISBLANK('ENGAGEMENTS 2026'!C1800),"",'ENGAGEMENTS 2026'!K1800)</f>
        <v/>
      </c>
      <c r="Q1799" t="str">
        <f>IF($A1799="","",IF(OR($E1799="INFRUCTUEUX",$E1799="ANNULE"),$A1799&amp;"|"&amp;(COUNTIFS($A$2:$A1799,$A1799,$E$2:$E1799,"INFRUCTUEUX")+COUNTIFS($A$2:$A1799,$A1799,$E$2:$E1799,"ANNULE")),""))</f>
        <v/>
      </c>
    </row>
    <row r="1800" spans="1:17" x14ac:dyDescent="0.25">
      <c r="A1800" t="str">
        <f>IF(ISBLANK('ENGAGEMENTS 2026'!C1801),"",IF('ENGAGEMENTS 2026'!C1801="DTSI","DCT",'ENGAGEMENTS 2026'!C1801))</f>
        <v/>
      </c>
      <c r="B1800" t="str">
        <f>IF(ISBLANK('ENGAGEMENTS 2026'!C1801),"",'ENGAGEMENTS 2026'!D1801)</f>
        <v/>
      </c>
      <c r="C1800" t="str">
        <f>IF(ISBLANK('ENGAGEMENTS 2026'!C1801),"",'ENGAGEMENTS 2026'!E1801)</f>
        <v/>
      </c>
      <c r="D1800" t="str">
        <f>IF(ISBLANK('ENGAGEMENTS 2026'!C1801),"",'ENGAGEMENTS 2026'!G1801)</f>
        <v/>
      </c>
      <c r="E1800" t="str">
        <f>IF(ISBLANK('ENGAGEMENTS 2026'!C1801),"",'ENGAGEMENTS 2026'!I1801)</f>
        <v/>
      </c>
      <c r="F1800" t="str">
        <f>IF(ISBLANK('ENGAGEMENTS 2026'!C1801),"",'ENGAGEMENTS 2026'!J1801)</f>
        <v/>
      </c>
      <c r="G1800" t="str">
        <f>IF(ISBLANK('ENGAGEMENTS 2026'!C1801),"",'ENGAGEMENTS 2026'!M1801)</f>
        <v/>
      </c>
      <c r="H1800" t="str">
        <f>IF(ISBLANK('ENGAGEMENTS 2026'!C1801),"",'ENGAGEMENTS 2026'!AF1801)</f>
        <v/>
      </c>
      <c r="I1800" t="str">
        <f>IF(ISBLANK('ENGAGEMENTS 2026'!C1801),"",'ENGAGEMENTS 2026'!H1801)</f>
        <v/>
      </c>
      <c r="J1800" s="72" t="str">
        <f>IF(ISBLANK('ENGAGEMENTS 2026'!C1801),"",IF(AND(OR($E1800="INFRUCTUEUX",$E1800="ANNULE"),$C1800="AOO-M"),'ENGAGEMENTS 2026'!P1801,IF($H1800="EN COURS DE PREENGAGEMENT",'ENGAGEMENTS 2026'!O1801,IF($H1800="PREENGAGE",IF($E1800="ATTRIBUE",'ENGAGEMENTS 2026'!AE1801,'ENGAGEMENTS 2026'!O1801),'ENGAGEMENTS 2026'!AE1801))))</f>
        <v/>
      </c>
      <c r="K1800" s="97" t="str">
        <f>IF(ISBLANK('ENGAGEMENTS 2026'!W1801),"",'ENGAGEMENTS 2026'!W1801)</f>
        <v/>
      </c>
      <c r="L1800" s="73" t="str">
        <f t="shared" ca="1" si="56"/>
        <v/>
      </c>
      <c r="M1800" t="str">
        <f t="shared" si="57"/>
        <v/>
      </c>
      <c r="N1800" t="str">
        <f>IF(ISBLANK('ENGAGEMENTS 2026'!C1801),"",'ENGAGEMENTS 2026'!L1801)</f>
        <v/>
      </c>
      <c r="O1800" t="str">
        <f>IF(ISBLANK('ENGAGEMENTS 2026'!C1801),"",'ENGAGEMENTS 2026'!M1801)</f>
        <v/>
      </c>
      <c r="P1800" t="str">
        <f>IF(ISBLANK('ENGAGEMENTS 2026'!C1801),"",'ENGAGEMENTS 2026'!K1801)</f>
        <v/>
      </c>
      <c r="Q1800" t="str">
        <f>IF($A1800="","",IF(OR($E1800="INFRUCTUEUX",$E1800="ANNULE"),$A1800&amp;"|"&amp;(COUNTIFS($A$2:$A1800,$A1800,$E$2:$E1800,"INFRUCTUEUX")+COUNTIFS($A$2:$A1800,$A1800,$E$2:$E1800,"ANNULE")),""))</f>
        <v/>
      </c>
    </row>
    <row r="1801" spans="1:17" x14ac:dyDescent="0.25">
      <c r="A1801" t="str">
        <f>IF(ISBLANK('ENGAGEMENTS 2026'!C1802),"",IF('ENGAGEMENTS 2026'!C1802="DTSI","DCT",'ENGAGEMENTS 2026'!C1802))</f>
        <v/>
      </c>
      <c r="B1801" t="str">
        <f>IF(ISBLANK('ENGAGEMENTS 2026'!C1802),"",'ENGAGEMENTS 2026'!D1802)</f>
        <v/>
      </c>
      <c r="C1801" t="str">
        <f>IF(ISBLANK('ENGAGEMENTS 2026'!C1802),"",'ENGAGEMENTS 2026'!E1802)</f>
        <v/>
      </c>
      <c r="D1801" t="str">
        <f>IF(ISBLANK('ENGAGEMENTS 2026'!C1802),"",'ENGAGEMENTS 2026'!G1802)</f>
        <v/>
      </c>
      <c r="E1801" t="str">
        <f>IF(ISBLANK('ENGAGEMENTS 2026'!C1802),"",'ENGAGEMENTS 2026'!I1802)</f>
        <v/>
      </c>
      <c r="F1801" t="str">
        <f>IF(ISBLANK('ENGAGEMENTS 2026'!C1802),"",'ENGAGEMENTS 2026'!J1802)</f>
        <v/>
      </c>
      <c r="G1801" t="str">
        <f>IF(ISBLANK('ENGAGEMENTS 2026'!C1802),"",'ENGAGEMENTS 2026'!M1802)</f>
        <v/>
      </c>
      <c r="H1801" t="str">
        <f>IF(ISBLANK('ENGAGEMENTS 2026'!C1802),"",'ENGAGEMENTS 2026'!AF1802)</f>
        <v/>
      </c>
      <c r="I1801" t="str">
        <f>IF(ISBLANK('ENGAGEMENTS 2026'!C1802),"",'ENGAGEMENTS 2026'!H1802)</f>
        <v/>
      </c>
      <c r="J1801" s="72" t="str">
        <f>IF(ISBLANK('ENGAGEMENTS 2026'!C1802),"",IF(AND(OR($E1801="INFRUCTUEUX",$E1801="ANNULE"),$C1801="AOO-M"),'ENGAGEMENTS 2026'!P1802,IF($H1801="EN COURS DE PREENGAGEMENT",'ENGAGEMENTS 2026'!O1802,IF($H1801="PREENGAGE",IF($E1801="ATTRIBUE",'ENGAGEMENTS 2026'!AE1802,'ENGAGEMENTS 2026'!O1802),'ENGAGEMENTS 2026'!AE1802))))</f>
        <v/>
      </c>
      <c r="K1801" s="97" t="str">
        <f>IF(ISBLANK('ENGAGEMENTS 2026'!W1802),"",'ENGAGEMENTS 2026'!W1802)</f>
        <v/>
      </c>
      <c r="L1801" s="73" t="str">
        <f t="shared" ca="1" si="56"/>
        <v/>
      </c>
      <c r="M1801" t="str">
        <f t="shared" si="57"/>
        <v/>
      </c>
      <c r="N1801" t="str">
        <f>IF(ISBLANK('ENGAGEMENTS 2026'!C1802),"",'ENGAGEMENTS 2026'!L1802)</f>
        <v/>
      </c>
      <c r="O1801" t="str">
        <f>IF(ISBLANK('ENGAGEMENTS 2026'!C1802),"",'ENGAGEMENTS 2026'!M1802)</f>
        <v/>
      </c>
      <c r="P1801" t="str">
        <f>IF(ISBLANK('ENGAGEMENTS 2026'!C1802),"",'ENGAGEMENTS 2026'!K1802)</f>
        <v/>
      </c>
      <c r="Q1801" t="str">
        <f>IF($A1801="","",IF(OR($E1801="INFRUCTUEUX",$E1801="ANNULE"),$A1801&amp;"|"&amp;(COUNTIFS($A$2:$A1801,$A1801,$E$2:$E1801,"INFRUCTUEUX")+COUNTIFS($A$2:$A1801,$A1801,$E$2:$E1801,"ANNULE")),""))</f>
        <v/>
      </c>
    </row>
    <row r="1802" spans="1:17" x14ac:dyDescent="0.25">
      <c r="A1802" t="str">
        <f>IF(ISBLANK('ENGAGEMENTS 2026'!C1803),"",IF('ENGAGEMENTS 2026'!C1803="DTSI","DCT",'ENGAGEMENTS 2026'!C1803))</f>
        <v/>
      </c>
      <c r="B1802" t="str">
        <f>IF(ISBLANK('ENGAGEMENTS 2026'!C1803),"",'ENGAGEMENTS 2026'!D1803)</f>
        <v/>
      </c>
      <c r="C1802" t="str">
        <f>IF(ISBLANK('ENGAGEMENTS 2026'!C1803),"",'ENGAGEMENTS 2026'!E1803)</f>
        <v/>
      </c>
      <c r="D1802" t="str">
        <f>IF(ISBLANK('ENGAGEMENTS 2026'!C1803),"",'ENGAGEMENTS 2026'!G1803)</f>
        <v/>
      </c>
      <c r="E1802" t="str">
        <f>IF(ISBLANK('ENGAGEMENTS 2026'!C1803),"",'ENGAGEMENTS 2026'!I1803)</f>
        <v/>
      </c>
      <c r="F1802" t="str">
        <f>IF(ISBLANK('ENGAGEMENTS 2026'!C1803),"",'ENGAGEMENTS 2026'!J1803)</f>
        <v/>
      </c>
      <c r="G1802" t="str">
        <f>IF(ISBLANK('ENGAGEMENTS 2026'!C1803),"",'ENGAGEMENTS 2026'!M1803)</f>
        <v/>
      </c>
      <c r="H1802" t="str">
        <f>IF(ISBLANK('ENGAGEMENTS 2026'!C1803),"",'ENGAGEMENTS 2026'!AF1803)</f>
        <v/>
      </c>
      <c r="I1802" t="str">
        <f>IF(ISBLANK('ENGAGEMENTS 2026'!C1803),"",'ENGAGEMENTS 2026'!H1803)</f>
        <v/>
      </c>
      <c r="J1802" s="72" t="str">
        <f>IF(ISBLANK('ENGAGEMENTS 2026'!C1803),"",IF(AND(OR($E1802="INFRUCTUEUX",$E1802="ANNULE"),$C1802="AOO-M"),'ENGAGEMENTS 2026'!P1803,IF($H1802="EN COURS DE PREENGAGEMENT",'ENGAGEMENTS 2026'!O1803,IF($H1802="PREENGAGE",IF($E1802="ATTRIBUE",'ENGAGEMENTS 2026'!AE1803,'ENGAGEMENTS 2026'!O1803),'ENGAGEMENTS 2026'!AE1803))))</f>
        <v/>
      </c>
      <c r="K1802" s="97" t="str">
        <f>IF(ISBLANK('ENGAGEMENTS 2026'!W1803),"",'ENGAGEMENTS 2026'!W1803)</f>
        <v/>
      </c>
      <c r="L1802" s="73" t="str">
        <f t="shared" ca="1" si="56"/>
        <v/>
      </c>
      <c r="M1802" t="str">
        <f t="shared" si="57"/>
        <v/>
      </c>
      <c r="N1802" t="str">
        <f>IF(ISBLANK('ENGAGEMENTS 2026'!C1803),"",'ENGAGEMENTS 2026'!L1803)</f>
        <v/>
      </c>
      <c r="O1802" t="str">
        <f>IF(ISBLANK('ENGAGEMENTS 2026'!C1803),"",'ENGAGEMENTS 2026'!M1803)</f>
        <v/>
      </c>
      <c r="P1802" t="str">
        <f>IF(ISBLANK('ENGAGEMENTS 2026'!C1803),"",'ENGAGEMENTS 2026'!K1803)</f>
        <v/>
      </c>
      <c r="Q1802" t="str">
        <f>IF($A1802="","",IF(OR($E1802="INFRUCTUEUX",$E1802="ANNULE"),$A1802&amp;"|"&amp;(COUNTIFS($A$2:$A1802,$A1802,$E$2:$E1802,"INFRUCTUEUX")+COUNTIFS($A$2:$A1802,$A1802,$E$2:$E1802,"ANNULE")),""))</f>
        <v/>
      </c>
    </row>
    <row r="1803" spans="1:17" x14ac:dyDescent="0.25">
      <c r="A1803" t="str">
        <f>IF(ISBLANK('ENGAGEMENTS 2026'!C1804),"",IF('ENGAGEMENTS 2026'!C1804="DTSI","DCT",'ENGAGEMENTS 2026'!C1804))</f>
        <v/>
      </c>
      <c r="B1803" t="str">
        <f>IF(ISBLANK('ENGAGEMENTS 2026'!C1804),"",'ENGAGEMENTS 2026'!D1804)</f>
        <v/>
      </c>
      <c r="C1803" t="str">
        <f>IF(ISBLANK('ENGAGEMENTS 2026'!C1804),"",'ENGAGEMENTS 2026'!E1804)</f>
        <v/>
      </c>
      <c r="D1803" t="str">
        <f>IF(ISBLANK('ENGAGEMENTS 2026'!C1804),"",'ENGAGEMENTS 2026'!G1804)</f>
        <v/>
      </c>
      <c r="E1803" t="str">
        <f>IF(ISBLANK('ENGAGEMENTS 2026'!C1804),"",'ENGAGEMENTS 2026'!I1804)</f>
        <v/>
      </c>
      <c r="F1803" t="str">
        <f>IF(ISBLANK('ENGAGEMENTS 2026'!C1804),"",'ENGAGEMENTS 2026'!J1804)</f>
        <v/>
      </c>
      <c r="G1803" t="str">
        <f>IF(ISBLANK('ENGAGEMENTS 2026'!C1804),"",'ENGAGEMENTS 2026'!M1804)</f>
        <v/>
      </c>
      <c r="H1803" t="str">
        <f>IF(ISBLANK('ENGAGEMENTS 2026'!C1804),"",'ENGAGEMENTS 2026'!AF1804)</f>
        <v/>
      </c>
      <c r="I1803" t="str">
        <f>IF(ISBLANK('ENGAGEMENTS 2026'!C1804),"",'ENGAGEMENTS 2026'!H1804)</f>
        <v/>
      </c>
      <c r="J1803" s="72" t="str">
        <f>IF(ISBLANK('ENGAGEMENTS 2026'!C1804),"",IF(AND(OR($E1803="INFRUCTUEUX",$E1803="ANNULE"),$C1803="AOO-M"),'ENGAGEMENTS 2026'!P1804,IF($H1803="EN COURS DE PREENGAGEMENT",'ENGAGEMENTS 2026'!O1804,IF($H1803="PREENGAGE",IF($E1803="ATTRIBUE",'ENGAGEMENTS 2026'!AE1804,'ENGAGEMENTS 2026'!O1804),'ENGAGEMENTS 2026'!AE1804))))</f>
        <v/>
      </c>
      <c r="K1803" s="97" t="str">
        <f>IF(ISBLANK('ENGAGEMENTS 2026'!W1804),"",'ENGAGEMENTS 2026'!W1804)</f>
        <v/>
      </c>
      <c r="L1803" s="73" t="str">
        <f t="shared" ca="1" si="56"/>
        <v/>
      </c>
      <c r="M1803" t="str">
        <f t="shared" si="57"/>
        <v/>
      </c>
      <c r="N1803" t="str">
        <f>IF(ISBLANK('ENGAGEMENTS 2026'!C1804),"",'ENGAGEMENTS 2026'!L1804)</f>
        <v/>
      </c>
      <c r="O1803" t="str">
        <f>IF(ISBLANK('ENGAGEMENTS 2026'!C1804),"",'ENGAGEMENTS 2026'!M1804)</f>
        <v/>
      </c>
      <c r="P1803" t="str">
        <f>IF(ISBLANK('ENGAGEMENTS 2026'!C1804),"",'ENGAGEMENTS 2026'!K1804)</f>
        <v/>
      </c>
      <c r="Q1803" t="str">
        <f>IF($A1803="","",IF(OR($E1803="INFRUCTUEUX",$E1803="ANNULE"),$A1803&amp;"|"&amp;(COUNTIFS($A$2:$A1803,$A1803,$E$2:$E1803,"INFRUCTUEUX")+COUNTIFS($A$2:$A1803,$A1803,$E$2:$E1803,"ANNULE")),""))</f>
        <v/>
      </c>
    </row>
    <row r="1804" spans="1:17" x14ac:dyDescent="0.25">
      <c r="A1804" t="str">
        <f>IF(ISBLANK('ENGAGEMENTS 2026'!C1805),"",IF('ENGAGEMENTS 2026'!C1805="DTSI","DCT",'ENGAGEMENTS 2026'!C1805))</f>
        <v/>
      </c>
      <c r="B1804" t="str">
        <f>IF(ISBLANK('ENGAGEMENTS 2026'!C1805),"",'ENGAGEMENTS 2026'!D1805)</f>
        <v/>
      </c>
      <c r="C1804" t="str">
        <f>IF(ISBLANK('ENGAGEMENTS 2026'!C1805),"",'ENGAGEMENTS 2026'!E1805)</f>
        <v/>
      </c>
      <c r="D1804" t="str">
        <f>IF(ISBLANK('ENGAGEMENTS 2026'!C1805),"",'ENGAGEMENTS 2026'!G1805)</f>
        <v/>
      </c>
      <c r="E1804" t="str">
        <f>IF(ISBLANK('ENGAGEMENTS 2026'!C1805),"",'ENGAGEMENTS 2026'!I1805)</f>
        <v/>
      </c>
      <c r="F1804" t="str">
        <f>IF(ISBLANK('ENGAGEMENTS 2026'!C1805),"",'ENGAGEMENTS 2026'!J1805)</f>
        <v/>
      </c>
      <c r="G1804" t="str">
        <f>IF(ISBLANK('ENGAGEMENTS 2026'!C1805),"",'ENGAGEMENTS 2026'!M1805)</f>
        <v/>
      </c>
      <c r="H1804" t="str">
        <f>IF(ISBLANK('ENGAGEMENTS 2026'!C1805),"",'ENGAGEMENTS 2026'!AF1805)</f>
        <v/>
      </c>
      <c r="I1804" t="str">
        <f>IF(ISBLANK('ENGAGEMENTS 2026'!C1805),"",'ENGAGEMENTS 2026'!H1805)</f>
        <v/>
      </c>
      <c r="J1804" s="72" t="str">
        <f>IF(ISBLANK('ENGAGEMENTS 2026'!C1805),"",IF(AND(OR($E1804="INFRUCTUEUX",$E1804="ANNULE"),$C1804="AOO-M"),'ENGAGEMENTS 2026'!P1805,IF($H1804="EN COURS DE PREENGAGEMENT",'ENGAGEMENTS 2026'!O1805,IF($H1804="PREENGAGE",IF($E1804="ATTRIBUE",'ENGAGEMENTS 2026'!AE1805,'ENGAGEMENTS 2026'!O1805),'ENGAGEMENTS 2026'!AE1805))))</f>
        <v/>
      </c>
      <c r="K1804" s="97" t="str">
        <f>IF(ISBLANK('ENGAGEMENTS 2026'!W1805),"",'ENGAGEMENTS 2026'!W1805)</f>
        <v/>
      </c>
      <c r="L1804" s="73" t="str">
        <f t="shared" ca="1" si="56"/>
        <v/>
      </c>
      <c r="M1804" t="str">
        <f t="shared" si="57"/>
        <v/>
      </c>
      <c r="N1804" t="str">
        <f>IF(ISBLANK('ENGAGEMENTS 2026'!C1805),"",'ENGAGEMENTS 2026'!L1805)</f>
        <v/>
      </c>
      <c r="O1804" t="str">
        <f>IF(ISBLANK('ENGAGEMENTS 2026'!C1805),"",'ENGAGEMENTS 2026'!M1805)</f>
        <v/>
      </c>
      <c r="P1804" t="str">
        <f>IF(ISBLANK('ENGAGEMENTS 2026'!C1805),"",'ENGAGEMENTS 2026'!K1805)</f>
        <v/>
      </c>
      <c r="Q1804" t="str">
        <f>IF($A1804="","",IF(OR($E1804="INFRUCTUEUX",$E1804="ANNULE"),$A1804&amp;"|"&amp;(COUNTIFS($A$2:$A1804,$A1804,$E$2:$E1804,"INFRUCTUEUX")+COUNTIFS($A$2:$A1804,$A1804,$E$2:$E1804,"ANNULE")),""))</f>
        <v/>
      </c>
    </row>
    <row r="1805" spans="1:17" x14ac:dyDescent="0.25">
      <c r="A1805" t="str">
        <f>IF(ISBLANK('ENGAGEMENTS 2026'!C1806),"",IF('ENGAGEMENTS 2026'!C1806="DTSI","DCT",'ENGAGEMENTS 2026'!C1806))</f>
        <v/>
      </c>
      <c r="B1805" t="str">
        <f>IF(ISBLANK('ENGAGEMENTS 2026'!C1806),"",'ENGAGEMENTS 2026'!D1806)</f>
        <v/>
      </c>
      <c r="C1805" t="str">
        <f>IF(ISBLANK('ENGAGEMENTS 2026'!C1806),"",'ENGAGEMENTS 2026'!E1806)</f>
        <v/>
      </c>
      <c r="D1805" t="str">
        <f>IF(ISBLANK('ENGAGEMENTS 2026'!C1806),"",'ENGAGEMENTS 2026'!G1806)</f>
        <v/>
      </c>
      <c r="E1805" t="str">
        <f>IF(ISBLANK('ENGAGEMENTS 2026'!C1806),"",'ENGAGEMENTS 2026'!I1806)</f>
        <v/>
      </c>
      <c r="F1805" t="str">
        <f>IF(ISBLANK('ENGAGEMENTS 2026'!C1806),"",'ENGAGEMENTS 2026'!J1806)</f>
        <v/>
      </c>
      <c r="G1805" t="str">
        <f>IF(ISBLANK('ENGAGEMENTS 2026'!C1806),"",'ENGAGEMENTS 2026'!M1806)</f>
        <v/>
      </c>
      <c r="H1805" t="str">
        <f>IF(ISBLANK('ENGAGEMENTS 2026'!C1806),"",'ENGAGEMENTS 2026'!AF1806)</f>
        <v/>
      </c>
      <c r="I1805" t="str">
        <f>IF(ISBLANK('ENGAGEMENTS 2026'!C1806),"",'ENGAGEMENTS 2026'!H1806)</f>
        <v/>
      </c>
      <c r="J1805" s="72" t="str">
        <f>IF(ISBLANK('ENGAGEMENTS 2026'!C1806),"",IF(AND(OR($E1805="INFRUCTUEUX",$E1805="ANNULE"),$C1805="AOO-M"),'ENGAGEMENTS 2026'!P1806,IF($H1805="EN COURS DE PREENGAGEMENT",'ENGAGEMENTS 2026'!O1806,IF($H1805="PREENGAGE",IF($E1805="ATTRIBUE",'ENGAGEMENTS 2026'!AE1806,'ENGAGEMENTS 2026'!O1806),'ENGAGEMENTS 2026'!AE1806))))</f>
        <v/>
      </c>
      <c r="K1805" s="97" t="str">
        <f>IF(ISBLANK('ENGAGEMENTS 2026'!W1806),"",'ENGAGEMENTS 2026'!W1806)</f>
        <v/>
      </c>
      <c r="L1805" s="73" t="str">
        <f t="shared" ca="1" si="56"/>
        <v/>
      </c>
      <c r="M1805" t="str">
        <f t="shared" si="57"/>
        <v/>
      </c>
      <c r="N1805" t="str">
        <f>IF(ISBLANK('ENGAGEMENTS 2026'!C1806),"",'ENGAGEMENTS 2026'!L1806)</f>
        <v/>
      </c>
      <c r="O1805" t="str">
        <f>IF(ISBLANK('ENGAGEMENTS 2026'!C1806),"",'ENGAGEMENTS 2026'!M1806)</f>
        <v/>
      </c>
      <c r="P1805" t="str">
        <f>IF(ISBLANK('ENGAGEMENTS 2026'!C1806),"",'ENGAGEMENTS 2026'!K1806)</f>
        <v/>
      </c>
      <c r="Q1805" t="str">
        <f>IF($A1805="","",IF(OR($E1805="INFRUCTUEUX",$E1805="ANNULE"),$A1805&amp;"|"&amp;(COUNTIFS($A$2:$A1805,$A1805,$E$2:$E1805,"INFRUCTUEUX")+COUNTIFS($A$2:$A1805,$A1805,$E$2:$E1805,"ANNULE")),""))</f>
        <v/>
      </c>
    </row>
    <row r="1806" spans="1:17" x14ac:dyDescent="0.25">
      <c r="A1806" t="str">
        <f>IF(ISBLANK('ENGAGEMENTS 2026'!C1807),"",IF('ENGAGEMENTS 2026'!C1807="DTSI","DCT",'ENGAGEMENTS 2026'!C1807))</f>
        <v/>
      </c>
      <c r="B1806" t="str">
        <f>IF(ISBLANK('ENGAGEMENTS 2026'!C1807),"",'ENGAGEMENTS 2026'!D1807)</f>
        <v/>
      </c>
      <c r="C1806" t="str">
        <f>IF(ISBLANK('ENGAGEMENTS 2026'!C1807),"",'ENGAGEMENTS 2026'!E1807)</f>
        <v/>
      </c>
      <c r="D1806" t="str">
        <f>IF(ISBLANK('ENGAGEMENTS 2026'!C1807),"",'ENGAGEMENTS 2026'!G1807)</f>
        <v/>
      </c>
      <c r="E1806" t="str">
        <f>IF(ISBLANK('ENGAGEMENTS 2026'!C1807),"",'ENGAGEMENTS 2026'!I1807)</f>
        <v/>
      </c>
      <c r="F1806" t="str">
        <f>IF(ISBLANK('ENGAGEMENTS 2026'!C1807),"",'ENGAGEMENTS 2026'!J1807)</f>
        <v/>
      </c>
      <c r="G1806" t="str">
        <f>IF(ISBLANK('ENGAGEMENTS 2026'!C1807),"",'ENGAGEMENTS 2026'!M1807)</f>
        <v/>
      </c>
      <c r="H1806" t="str">
        <f>IF(ISBLANK('ENGAGEMENTS 2026'!C1807),"",'ENGAGEMENTS 2026'!AF1807)</f>
        <v/>
      </c>
      <c r="I1806" t="str">
        <f>IF(ISBLANK('ENGAGEMENTS 2026'!C1807),"",'ENGAGEMENTS 2026'!H1807)</f>
        <v/>
      </c>
      <c r="J1806" s="72" t="str">
        <f>IF(ISBLANK('ENGAGEMENTS 2026'!C1807),"",IF(AND(OR($E1806="INFRUCTUEUX",$E1806="ANNULE"),$C1806="AOO-M"),'ENGAGEMENTS 2026'!P1807,IF($H1806="EN COURS DE PREENGAGEMENT",'ENGAGEMENTS 2026'!O1807,IF($H1806="PREENGAGE",IF($E1806="ATTRIBUE",'ENGAGEMENTS 2026'!AE1807,'ENGAGEMENTS 2026'!O1807),'ENGAGEMENTS 2026'!AE1807))))</f>
        <v/>
      </c>
      <c r="K1806" s="97" t="str">
        <f>IF(ISBLANK('ENGAGEMENTS 2026'!W1807),"",'ENGAGEMENTS 2026'!W1807)</f>
        <v/>
      </c>
      <c r="L1806" s="73" t="str">
        <f t="shared" ca="1" si="56"/>
        <v/>
      </c>
      <c r="M1806" t="str">
        <f t="shared" si="57"/>
        <v/>
      </c>
      <c r="N1806" t="str">
        <f>IF(ISBLANK('ENGAGEMENTS 2026'!C1807),"",'ENGAGEMENTS 2026'!L1807)</f>
        <v/>
      </c>
      <c r="O1806" t="str">
        <f>IF(ISBLANK('ENGAGEMENTS 2026'!C1807),"",'ENGAGEMENTS 2026'!M1807)</f>
        <v/>
      </c>
      <c r="P1806" t="str">
        <f>IF(ISBLANK('ENGAGEMENTS 2026'!C1807),"",'ENGAGEMENTS 2026'!K1807)</f>
        <v/>
      </c>
      <c r="Q1806" t="str">
        <f>IF($A1806="","",IF(OR($E1806="INFRUCTUEUX",$E1806="ANNULE"),$A1806&amp;"|"&amp;(COUNTIFS($A$2:$A1806,$A1806,$E$2:$E1806,"INFRUCTUEUX")+COUNTIFS($A$2:$A1806,$A1806,$E$2:$E1806,"ANNULE")),""))</f>
        <v/>
      </c>
    </row>
    <row r="1807" spans="1:17" x14ac:dyDescent="0.25">
      <c r="A1807" t="str">
        <f>IF(ISBLANK('ENGAGEMENTS 2026'!C1808),"",IF('ENGAGEMENTS 2026'!C1808="DTSI","DCT",'ENGAGEMENTS 2026'!C1808))</f>
        <v/>
      </c>
      <c r="B1807" t="str">
        <f>IF(ISBLANK('ENGAGEMENTS 2026'!C1808),"",'ENGAGEMENTS 2026'!D1808)</f>
        <v/>
      </c>
      <c r="C1807" t="str">
        <f>IF(ISBLANK('ENGAGEMENTS 2026'!C1808),"",'ENGAGEMENTS 2026'!E1808)</f>
        <v/>
      </c>
      <c r="D1807" t="str">
        <f>IF(ISBLANK('ENGAGEMENTS 2026'!C1808),"",'ENGAGEMENTS 2026'!G1808)</f>
        <v/>
      </c>
      <c r="E1807" t="str">
        <f>IF(ISBLANK('ENGAGEMENTS 2026'!C1808),"",'ENGAGEMENTS 2026'!I1808)</f>
        <v/>
      </c>
      <c r="F1807" t="str">
        <f>IF(ISBLANK('ENGAGEMENTS 2026'!C1808),"",'ENGAGEMENTS 2026'!J1808)</f>
        <v/>
      </c>
      <c r="G1807" t="str">
        <f>IF(ISBLANK('ENGAGEMENTS 2026'!C1808),"",'ENGAGEMENTS 2026'!M1808)</f>
        <v/>
      </c>
      <c r="H1807" t="str">
        <f>IF(ISBLANK('ENGAGEMENTS 2026'!C1808),"",'ENGAGEMENTS 2026'!AF1808)</f>
        <v/>
      </c>
      <c r="I1807" t="str">
        <f>IF(ISBLANK('ENGAGEMENTS 2026'!C1808),"",'ENGAGEMENTS 2026'!H1808)</f>
        <v/>
      </c>
      <c r="J1807" s="72" t="str">
        <f>IF(ISBLANK('ENGAGEMENTS 2026'!C1808),"",IF(AND(OR($E1807="INFRUCTUEUX",$E1807="ANNULE"),$C1807="AOO-M"),'ENGAGEMENTS 2026'!P1808,IF($H1807="EN COURS DE PREENGAGEMENT",'ENGAGEMENTS 2026'!O1808,IF($H1807="PREENGAGE",IF($E1807="ATTRIBUE",'ENGAGEMENTS 2026'!AE1808,'ENGAGEMENTS 2026'!O1808),'ENGAGEMENTS 2026'!AE1808))))</f>
        <v/>
      </c>
      <c r="K1807" s="97" t="str">
        <f>IF(ISBLANK('ENGAGEMENTS 2026'!W1808),"",'ENGAGEMENTS 2026'!W1808)</f>
        <v/>
      </c>
      <c r="L1807" s="73" t="str">
        <f t="shared" ca="1" si="56"/>
        <v/>
      </c>
      <c r="M1807" t="str">
        <f t="shared" si="57"/>
        <v/>
      </c>
      <c r="N1807" t="str">
        <f>IF(ISBLANK('ENGAGEMENTS 2026'!C1808),"",'ENGAGEMENTS 2026'!L1808)</f>
        <v/>
      </c>
      <c r="O1807" t="str">
        <f>IF(ISBLANK('ENGAGEMENTS 2026'!C1808),"",'ENGAGEMENTS 2026'!M1808)</f>
        <v/>
      </c>
      <c r="P1807" t="str">
        <f>IF(ISBLANK('ENGAGEMENTS 2026'!C1808),"",'ENGAGEMENTS 2026'!K1808)</f>
        <v/>
      </c>
      <c r="Q1807" t="str">
        <f>IF($A1807="","",IF(OR($E1807="INFRUCTUEUX",$E1807="ANNULE"),$A1807&amp;"|"&amp;(COUNTIFS($A$2:$A1807,$A1807,$E$2:$E1807,"INFRUCTUEUX")+COUNTIFS($A$2:$A1807,$A1807,$E$2:$E1807,"ANNULE")),""))</f>
        <v/>
      </c>
    </row>
    <row r="1808" spans="1:17" x14ac:dyDescent="0.25">
      <c r="A1808" t="str">
        <f>IF(ISBLANK('ENGAGEMENTS 2026'!C1809),"",IF('ENGAGEMENTS 2026'!C1809="DTSI","DCT",'ENGAGEMENTS 2026'!C1809))</f>
        <v/>
      </c>
      <c r="B1808" t="str">
        <f>IF(ISBLANK('ENGAGEMENTS 2026'!C1809),"",'ENGAGEMENTS 2026'!D1809)</f>
        <v/>
      </c>
      <c r="C1808" t="str">
        <f>IF(ISBLANK('ENGAGEMENTS 2026'!C1809),"",'ENGAGEMENTS 2026'!E1809)</f>
        <v/>
      </c>
      <c r="D1808" t="str">
        <f>IF(ISBLANK('ENGAGEMENTS 2026'!C1809),"",'ENGAGEMENTS 2026'!G1809)</f>
        <v/>
      </c>
      <c r="E1808" t="str">
        <f>IF(ISBLANK('ENGAGEMENTS 2026'!C1809),"",'ENGAGEMENTS 2026'!I1809)</f>
        <v/>
      </c>
      <c r="F1808" t="str">
        <f>IF(ISBLANK('ENGAGEMENTS 2026'!C1809),"",'ENGAGEMENTS 2026'!J1809)</f>
        <v/>
      </c>
      <c r="G1808" t="str">
        <f>IF(ISBLANK('ENGAGEMENTS 2026'!C1809),"",'ENGAGEMENTS 2026'!M1809)</f>
        <v/>
      </c>
      <c r="H1808" t="str">
        <f>IF(ISBLANK('ENGAGEMENTS 2026'!C1809),"",'ENGAGEMENTS 2026'!AF1809)</f>
        <v/>
      </c>
      <c r="I1808" t="str">
        <f>IF(ISBLANK('ENGAGEMENTS 2026'!C1809),"",'ENGAGEMENTS 2026'!H1809)</f>
        <v/>
      </c>
      <c r="J1808" s="72" t="str">
        <f>IF(ISBLANK('ENGAGEMENTS 2026'!C1809),"",IF(AND(OR($E1808="INFRUCTUEUX",$E1808="ANNULE"),$C1808="AOO-M"),'ENGAGEMENTS 2026'!P1809,IF($H1808="EN COURS DE PREENGAGEMENT",'ENGAGEMENTS 2026'!O1809,IF($H1808="PREENGAGE",IF($E1808="ATTRIBUE",'ENGAGEMENTS 2026'!AE1809,'ENGAGEMENTS 2026'!O1809),'ENGAGEMENTS 2026'!AE1809))))</f>
        <v/>
      </c>
      <c r="K1808" s="97" t="str">
        <f>IF(ISBLANK('ENGAGEMENTS 2026'!W1809),"",'ENGAGEMENTS 2026'!W1809)</f>
        <v/>
      </c>
      <c r="L1808" s="73" t="str">
        <f t="shared" ca="1" si="56"/>
        <v/>
      </c>
      <c r="M1808" t="str">
        <f t="shared" si="57"/>
        <v/>
      </c>
      <c r="N1808" t="str">
        <f>IF(ISBLANK('ENGAGEMENTS 2026'!C1809),"",'ENGAGEMENTS 2026'!L1809)</f>
        <v/>
      </c>
      <c r="O1808" t="str">
        <f>IF(ISBLANK('ENGAGEMENTS 2026'!C1809),"",'ENGAGEMENTS 2026'!M1809)</f>
        <v/>
      </c>
      <c r="P1808" t="str">
        <f>IF(ISBLANK('ENGAGEMENTS 2026'!C1809),"",'ENGAGEMENTS 2026'!K1809)</f>
        <v/>
      </c>
      <c r="Q1808" t="str">
        <f>IF($A1808="","",IF(OR($E1808="INFRUCTUEUX",$E1808="ANNULE"),$A1808&amp;"|"&amp;(COUNTIFS($A$2:$A1808,$A1808,$E$2:$E1808,"INFRUCTUEUX")+COUNTIFS($A$2:$A1808,$A1808,$E$2:$E1808,"ANNULE")),""))</f>
        <v/>
      </c>
    </row>
    <row r="1809" spans="1:17" x14ac:dyDescent="0.25">
      <c r="A1809" t="str">
        <f>IF(ISBLANK('ENGAGEMENTS 2026'!C1810),"",IF('ENGAGEMENTS 2026'!C1810="DTSI","DCT",'ENGAGEMENTS 2026'!C1810))</f>
        <v/>
      </c>
      <c r="B1809" t="str">
        <f>IF(ISBLANK('ENGAGEMENTS 2026'!C1810),"",'ENGAGEMENTS 2026'!D1810)</f>
        <v/>
      </c>
      <c r="C1809" t="str">
        <f>IF(ISBLANK('ENGAGEMENTS 2026'!C1810),"",'ENGAGEMENTS 2026'!E1810)</f>
        <v/>
      </c>
      <c r="D1809" t="str">
        <f>IF(ISBLANK('ENGAGEMENTS 2026'!C1810),"",'ENGAGEMENTS 2026'!G1810)</f>
        <v/>
      </c>
      <c r="E1809" t="str">
        <f>IF(ISBLANK('ENGAGEMENTS 2026'!C1810),"",'ENGAGEMENTS 2026'!I1810)</f>
        <v/>
      </c>
      <c r="F1809" t="str">
        <f>IF(ISBLANK('ENGAGEMENTS 2026'!C1810),"",'ENGAGEMENTS 2026'!J1810)</f>
        <v/>
      </c>
      <c r="G1809" t="str">
        <f>IF(ISBLANK('ENGAGEMENTS 2026'!C1810),"",'ENGAGEMENTS 2026'!M1810)</f>
        <v/>
      </c>
      <c r="H1809" t="str">
        <f>IF(ISBLANK('ENGAGEMENTS 2026'!C1810),"",'ENGAGEMENTS 2026'!AF1810)</f>
        <v/>
      </c>
      <c r="I1809" t="str">
        <f>IF(ISBLANK('ENGAGEMENTS 2026'!C1810),"",'ENGAGEMENTS 2026'!H1810)</f>
        <v/>
      </c>
      <c r="J1809" s="72" t="str">
        <f>IF(ISBLANK('ENGAGEMENTS 2026'!C1810),"",IF(AND(OR($E1809="INFRUCTUEUX",$E1809="ANNULE"),$C1809="AOO-M"),'ENGAGEMENTS 2026'!P1810,IF($H1809="EN COURS DE PREENGAGEMENT",'ENGAGEMENTS 2026'!O1810,IF($H1809="PREENGAGE",IF($E1809="ATTRIBUE",'ENGAGEMENTS 2026'!AE1810,'ENGAGEMENTS 2026'!O1810),'ENGAGEMENTS 2026'!AE1810))))</f>
        <v/>
      </c>
      <c r="K1809" s="97" t="str">
        <f>IF(ISBLANK('ENGAGEMENTS 2026'!W1810),"",'ENGAGEMENTS 2026'!W1810)</f>
        <v/>
      </c>
      <c r="L1809" s="73" t="str">
        <f t="shared" ca="1" si="56"/>
        <v/>
      </c>
      <c r="M1809" t="str">
        <f t="shared" si="57"/>
        <v/>
      </c>
      <c r="N1809" t="str">
        <f>IF(ISBLANK('ENGAGEMENTS 2026'!C1810),"",'ENGAGEMENTS 2026'!L1810)</f>
        <v/>
      </c>
      <c r="O1809" t="str">
        <f>IF(ISBLANK('ENGAGEMENTS 2026'!C1810),"",'ENGAGEMENTS 2026'!M1810)</f>
        <v/>
      </c>
      <c r="P1809" t="str">
        <f>IF(ISBLANK('ENGAGEMENTS 2026'!C1810),"",'ENGAGEMENTS 2026'!K1810)</f>
        <v/>
      </c>
      <c r="Q1809" t="str">
        <f>IF($A1809="","",IF(OR($E1809="INFRUCTUEUX",$E1809="ANNULE"),$A1809&amp;"|"&amp;(COUNTIFS($A$2:$A1809,$A1809,$E$2:$E1809,"INFRUCTUEUX")+COUNTIFS($A$2:$A1809,$A1809,$E$2:$E1809,"ANNULE")),""))</f>
        <v/>
      </c>
    </row>
    <row r="1810" spans="1:17" x14ac:dyDescent="0.25">
      <c r="A1810" t="str">
        <f>IF(ISBLANK('ENGAGEMENTS 2026'!C1811),"",IF('ENGAGEMENTS 2026'!C1811="DTSI","DCT",'ENGAGEMENTS 2026'!C1811))</f>
        <v/>
      </c>
      <c r="B1810" t="str">
        <f>IF(ISBLANK('ENGAGEMENTS 2026'!C1811),"",'ENGAGEMENTS 2026'!D1811)</f>
        <v/>
      </c>
      <c r="C1810" t="str">
        <f>IF(ISBLANK('ENGAGEMENTS 2026'!C1811),"",'ENGAGEMENTS 2026'!E1811)</f>
        <v/>
      </c>
      <c r="D1810" t="str">
        <f>IF(ISBLANK('ENGAGEMENTS 2026'!C1811),"",'ENGAGEMENTS 2026'!G1811)</f>
        <v/>
      </c>
      <c r="E1810" t="str">
        <f>IF(ISBLANK('ENGAGEMENTS 2026'!C1811),"",'ENGAGEMENTS 2026'!I1811)</f>
        <v/>
      </c>
      <c r="F1810" t="str">
        <f>IF(ISBLANK('ENGAGEMENTS 2026'!C1811),"",'ENGAGEMENTS 2026'!J1811)</f>
        <v/>
      </c>
      <c r="G1810" t="str">
        <f>IF(ISBLANK('ENGAGEMENTS 2026'!C1811),"",'ENGAGEMENTS 2026'!M1811)</f>
        <v/>
      </c>
      <c r="H1810" t="str">
        <f>IF(ISBLANK('ENGAGEMENTS 2026'!C1811),"",'ENGAGEMENTS 2026'!AF1811)</f>
        <v/>
      </c>
      <c r="I1810" t="str">
        <f>IF(ISBLANK('ENGAGEMENTS 2026'!C1811),"",'ENGAGEMENTS 2026'!H1811)</f>
        <v/>
      </c>
      <c r="J1810" s="72" t="str">
        <f>IF(ISBLANK('ENGAGEMENTS 2026'!C1811),"",IF(AND(OR($E1810="INFRUCTUEUX",$E1810="ANNULE"),$C1810="AOO-M"),'ENGAGEMENTS 2026'!P1811,IF($H1810="EN COURS DE PREENGAGEMENT",'ENGAGEMENTS 2026'!O1811,IF($H1810="PREENGAGE",IF($E1810="ATTRIBUE",'ENGAGEMENTS 2026'!AE1811,'ENGAGEMENTS 2026'!O1811),'ENGAGEMENTS 2026'!AE1811))))</f>
        <v/>
      </c>
      <c r="K1810" s="97" t="str">
        <f>IF(ISBLANK('ENGAGEMENTS 2026'!W1811),"",'ENGAGEMENTS 2026'!W1811)</f>
        <v/>
      </c>
      <c r="L1810" s="73" t="str">
        <f t="shared" ca="1" si="56"/>
        <v/>
      </c>
      <c r="M1810" t="str">
        <f t="shared" si="57"/>
        <v/>
      </c>
      <c r="N1810" t="str">
        <f>IF(ISBLANK('ENGAGEMENTS 2026'!C1811),"",'ENGAGEMENTS 2026'!L1811)</f>
        <v/>
      </c>
      <c r="O1810" t="str">
        <f>IF(ISBLANK('ENGAGEMENTS 2026'!C1811),"",'ENGAGEMENTS 2026'!M1811)</f>
        <v/>
      </c>
      <c r="P1810" t="str">
        <f>IF(ISBLANK('ENGAGEMENTS 2026'!C1811),"",'ENGAGEMENTS 2026'!K1811)</f>
        <v/>
      </c>
      <c r="Q1810" t="str">
        <f>IF($A1810="","",IF(OR($E1810="INFRUCTUEUX",$E1810="ANNULE"),$A1810&amp;"|"&amp;(COUNTIFS($A$2:$A1810,$A1810,$E$2:$E1810,"INFRUCTUEUX")+COUNTIFS($A$2:$A1810,$A1810,$E$2:$E1810,"ANNULE")),""))</f>
        <v/>
      </c>
    </row>
    <row r="1811" spans="1:17" x14ac:dyDescent="0.25">
      <c r="A1811" t="str">
        <f>IF(ISBLANK('ENGAGEMENTS 2026'!C1812),"",IF('ENGAGEMENTS 2026'!C1812="DTSI","DCT",'ENGAGEMENTS 2026'!C1812))</f>
        <v/>
      </c>
      <c r="B1811" t="str">
        <f>IF(ISBLANK('ENGAGEMENTS 2026'!C1812),"",'ENGAGEMENTS 2026'!D1812)</f>
        <v/>
      </c>
      <c r="C1811" t="str">
        <f>IF(ISBLANK('ENGAGEMENTS 2026'!C1812),"",'ENGAGEMENTS 2026'!E1812)</f>
        <v/>
      </c>
      <c r="D1811" t="str">
        <f>IF(ISBLANK('ENGAGEMENTS 2026'!C1812),"",'ENGAGEMENTS 2026'!G1812)</f>
        <v/>
      </c>
      <c r="E1811" t="str">
        <f>IF(ISBLANK('ENGAGEMENTS 2026'!C1812),"",'ENGAGEMENTS 2026'!I1812)</f>
        <v/>
      </c>
      <c r="F1811" t="str">
        <f>IF(ISBLANK('ENGAGEMENTS 2026'!C1812),"",'ENGAGEMENTS 2026'!J1812)</f>
        <v/>
      </c>
      <c r="G1811" t="str">
        <f>IF(ISBLANK('ENGAGEMENTS 2026'!C1812),"",'ENGAGEMENTS 2026'!M1812)</f>
        <v/>
      </c>
      <c r="H1811" t="str">
        <f>IF(ISBLANK('ENGAGEMENTS 2026'!C1812),"",'ENGAGEMENTS 2026'!AF1812)</f>
        <v/>
      </c>
      <c r="I1811" t="str">
        <f>IF(ISBLANK('ENGAGEMENTS 2026'!C1812),"",'ENGAGEMENTS 2026'!H1812)</f>
        <v/>
      </c>
      <c r="J1811" s="72" t="str">
        <f>IF(ISBLANK('ENGAGEMENTS 2026'!C1812),"",IF(AND(OR($E1811="INFRUCTUEUX",$E1811="ANNULE"),$C1811="AOO-M"),'ENGAGEMENTS 2026'!P1812,IF($H1811="EN COURS DE PREENGAGEMENT",'ENGAGEMENTS 2026'!O1812,IF($H1811="PREENGAGE",IF($E1811="ATTRIBUE",'ENGAGEMENTS 2026'!AE1812,'ENGAGEMENTS 2026'!O1812),'ENGAGEMENTS 2026'!AE1812))))</f>
        <v/>
      </c>
      <c r="K1811" s="97" t="str">
        <f>IF(ISBLANK('ENGAGEMENTS 2026'!W1812),"",'ENGAGEMENTS 2026'!W1812)</f>
        <v/>
      </c>
      <c r="L1811" s="73" t="str">
        <f t="shared" ca="1" si="56"/>
        <v/>
      </c>
      <c r="M1811" t="str">
        <f t="shared" si="57"/>
        <v/>
      </c>
      <c r="N1811" t="str">
        <f>IF(ISBLANK('ENGAGEMENTS 2026'!C1812),"",'ENGAGEMENTS 2026'!L1812)</f>
        <v/>
      </c>
      <c r="O1811" t="str">
        <f>IF(ISBLANK('ENGAGEMENTS 2026'!C1812),"",'ENGAGEMENTS 2026'!M1812)</f>
        <v/>
      </c>
      <c r="P1811" t="str">
        <f>IF(ISBLANK('ENGAGEMENTS 2026'!C1812),"",'ENGAGEMENTS 2026'!K1812)</f>
        <v/>
      </c>
      <c r="Q1811" t="str">
        <f>IF($A1811="","",IF(OR($E1811="INFRUCTUEUX",$E1811="ANNULE"),$A1811&amp;"|"&amp;(COUNTIFS($A$2:$A1811,$A1811,$E$2:$E1811,"INFRUCTUEUX")+COUNTIFS($A$2:$A1811,$A1811,$E$2:$E1811,"ANNULE")),""))</f>
        <v/>
      </c>
    </row>
    <row r="1812" spans="1:17" x14ac:dyDescent="0.25">
      <c r="A1812" t="str">
        <f>IF(ISBLANK('ENGAGEMENTS 2026'!C1813),"",IF('ENGAGEMENTS 2026'!C1813="DTSI","DCT",'ENGAGEMENTS 2026'!C1813))</f>
        <v/>
      </c>
      <c r="B1812" t="str">
        <f>IF(ISBLANK('ENGAGEMENTS 2026'!C1813),"",'ENGAGEMENTS 2026'!D1813)</f>
        <v/>
      </c>
      <c r="C1812" t="str">
        <f>IF(ISBLANK('ENGAGEMENTS 2026'!C1813),"",'ENGAGEMENTS 2026'!E1813)</f>
        <v/>
      </c>
      <c r="D1812" t="str">
        <f>IF(ISBLANK('ENGAGEMENTS 2026'!C1813),"",'ENGAGEMENTS 2026'!G1813)</f>
        <v/>
      </c>
      <c r="E1812" t="str">
        <f>IF(ISBLANK('ENGAGEMENTS 2026'!C1813),"",'ENGAGEMENTS 2026'!I1813)</f>
        <v/>
      </c>
      <c r="F1812" t="str">
        <f>IF(ISBLANK('ENGAGEMENTS 2026'!C1813),"",'ENGAGEMENTS 2026'!J1813)</f>
        <v/>
      </c>
      <c r="G1812" t="str">
        <f>IF(ISBLANK('ENGAGEMENTS 2026'!C1813),"",'ENGAGEMENTS 2026'!M1813)</f>
        <v/>
      </c>
      <c r="H1812" t="str">
        <f>IF(ISBLANK('ENGAGEMENTS 2026'!C1813),"",'ENGAGEMENTS 2026'!AF1813)</f>
        <v/>
      </c>
      <c r="I1812" t="str">
        <f>IF(ISBLANK('ENGAGEMENTS 2026'!C1813),"",'ENGAGEMENTS 2026'!H1813)</f>
        <v/>
      </c>
      <c r="J1812" s="72" t="str">
        <f>IF(ISBLANK('ENGAGEMENTS 2026'!C1813),"",IF(AND(OR($E1812="INFRUCTUEUX",$E1812="ANNULE"),$C1812="AOO-M"),'ENGAGEMENTS 2026'!P1813,IF($H1812="EN COURS DE PREENGAGEMENT",'ENGAGEMENTS 2026'!O1813,IF($H1812="PREENGAGE",IF($E1812="ATTRIBUE",'ENGAGEMENTS 2026'!AE1813,'ENGAGEMENTS 2026'!O1813),'ENGAGEMENTS 2026'!AE1813))))</f>
        <v/>
      </c>
      <c r="K1812" s="97" t="str">
        <f>IF(ISBLANK('ENGAGEMENTS 2026'!W1813),"",'ENGAGEMENTS 2026'!W1813)</f>
        <v/>
      </c>
      <c r="L1812" s="73" t="str">
        <f t="shared" ca="1" si="56"/>
        <v/>
      </c>
      <c r="M1812" t="str">
        <f t="shared" si="57"/>
        <v/>
      </c>
      <c r="N1812" t="str">
        <f>IF(ISBLANK('ENGAGEMENTS 2026'!C1813),"",'ENGAGEMENTS 2026'!L1813)</f>
        <v/>
      </c>
      <c r="O1812" t="str">
        <f>IF(ISBLANK('ENGAGEMENTS 2026'!C1813),"",'ENGAGEMENTS 2026'!M1813)</f>
        <v/>
      </c>
      <c r="P1812" t="str">
        <f>IF(ISBLANK('ENGAGEMENTS 2026'!C1813),"",'ENGAGEMENTS 2026'!K1813)</f>
        <v/>
      </c>
      <c r="Q1812" t="str">
        <f>IF($A1812="","",IF(OR($E1812="INFRUCTUEUX",$E1812="ANNULE"),$A1812&amp;"|"&amp;(COUNTIFS($A$2:$A1812,$A1812,$E$2:$E1812,"INFRUCTUEUX")+COUNTIFS($A$2:$A1812,$A1812,$E$2:$E1812,"ANNULE")),""))</f>
        <v/>
      </c>
    </row>
    <row r="1813" spans="1:17" x14ac:dyDescent="0.25">
      <c r="A1813" t="str">
        <f>IF(ISBLANK('ENGAGEMENTS 2026'!C1814),"",IF('ENGAGEMENTS 2026'!C1814="DTSI","DCT",'ENGAGEMENTS 2026'!C1814))</f>
        <v/>
      </c>
      <c r="B1813" t="str">
        <f>IF(ISBLANK('ENGAGEMENTS 2026'!C1814),"",'ENGAGEMENTS 2026'!D1814)</f>
        <v/>
      </c>
      <c r="C1813" t="str">
        <f>IF(ISBLANK('ENGAGEMENTS 2026'!C1814),"",'ENGAGEMENTS 2026'!E1814)</f>
        <v/>
      </c>
      <c r="D1813" t="str">
        <f>IF(ISBLANK('ENGAGEMENTS 2026'!C1814),"",'ENGAGEMENTS 2026'!G1814)</f>
        <v/>
      </c>
      <c r="E1813" t="str">
        <f>IF(ISBLANK('ENGAGEMENTS 2026'!C1814),"",'ENGAGEMENTS 2026'!I1814)</f>
        <v/>
      </c>
      <c r="F1813" t="str">
        <f>IF(ISBLANK('ENGAGEMENTS 2026'!C1814),"",'ENGAGEMENTS 2026'!J1814)</f>
        <v/>
      </c>
      <c r="G1813" t="str">
        <f>IF(ISBLANK('ENGAGEMENTS 2026'!C1814),"",'ENGAGEMENTS 2026'!M1814)</f>
        <v/>
      </c>
      <c r="H1813" t="str">
        <f>IF(ISBLANK('ENGAGEMENTS 2026'!C1814),"",'ENGAGEMENTS 2026'!AF1814)</f>
        <v/>
      </c>
      <c r="I1813" t="str">
        <f>IF(ISBLANK('ENGAGEMENTS 2026'!C1814),"",'ENGAGEMENTS 2026'!H1814)</f>
        <v/>
      </c>
      <c r="J1813" s="72" t="str">
        <f>IF(ISBLANK('ENGAGEMENTS 2026'!C1814),"",IF(AND(OR($E1813="INFRUCTUEUX",$E1813="ANNULE"),$C1813="AOO-M"),'ENGAGEMENTS 2026'!P1814,IF($H1813="EN COURS DE PREENGAGEMENT",'ENGAGEMENTS 2026'!O1814,IF($H1813="PREENGAGE",IF($E1813="ATTRIBUE",'ENGAGEMENTS 2026'!AE1814,'ENGAGEMENTS 2026'!O1814),'ENGAGEMENTS 2026'!AE1814))))</f>
        <v/>
      </c>
      <c r="K1813" s="97" t="str">
        <f>IF(ISBLANK('ENGAGEMENTS 2026'!W1814),"",'ENGAGEMENTS 2026'!W1814)</f>
        <v/>
      </c>
      <c r="L1813" s="73" t="str">
        <f t="shared" ca="1" si="56"/>
        <v/>
      </c>
      <c r="M1813" t="str">
        <f t="shared" si="57"/>
        <v/>
      </c>
      <c r="N1813" t="str">
        <f>IF(ISBLANK('ENGAGEMENTS 2026'!C1814),"",'ENGAGEMENTS 2026'!L1814)</f>
        <v/>
      </c>
      <c r="O1813" t="str">
        <f>IF(ISBLANK('ENGAGEMENTS 2026'!C1814),"",'ENGAGEMENTS 2026'!M1814)</f>
        <v/>
      </c>
      <c r="P1813" t="str">
        <f>IF(ISBLANK('ENGAGEMENTS 2026'!C1814),"",'ENGAGEMENTS 2026'!K1814)</f>
        <v/>
      </c>
      <c r="Q1813" t="str">
        <f>IF($A1813="","",IF(OR($E1813="INFRUCTUEUX",$E1813="ANNULE"),$A1813&amp;"|"&amp;(COUNTIFS($A$2:$A1813,$A1813,$E$2:$E1813,"INFRUCTUEUX")+COUNTIFS($A$2:$A1813,$A1813,$E$2:$E1813,"ANNULE")),""))</f>
        <v/>
      </c>
    </row>
    <row r="1814" spans="1:17" x14ac:dyDescent="0.25">
      <c r="A1814" t="str">
        <f>IF(ISBLANK('ENGAGEMENTS 2026'!C1815),"",IF('ENGAGEMENTS 2026'!C1815="DTSI","DCT",'ENGAGEMENTS 2026'!C1815))</f>
        <v/>
      </c>
      <c r="B1814" t="str">
        <f>IF(ISBLANK('ENGAGEMENTS 2026'!C1815),"",'ENGAGEMENTS 2026'!D1815)</f>
        <v/>
      </c>
      <c r="C1814" t="str">
        <f>IF(ISBLANK('ENGAGEMENTS 2026'!C1815),"",'ENGAGEMENTS 2026'!E1815)</f>
        <v/>
      </c>
      <c r="D1814" t="str">
        <f>IF(ISBLANK('ENGAGEMENTS 2026'!C1815),"",'ENGAGEMENTS 2026'!G1815)</f>
        <v/>
      </c>
      <c r="E1814" t="str">
        <f>IF(ISBLANK('ENGAGEMENTS 2026'!C1815),"",'ENGAGEMENTS 2026'!I1815)</f>
        <v/>
      </c>
      <c r="F1814" t="str">
        <f>IF(ISBLANK('ENGAGEMENTS 2026'!C1815),"",'ENGAGEMENTS 2026'!J1815)</f>
        <v/>
      </c>
      <c r="G1814" t="str">
        <f>IF(ISBLANK('ENGAGEMENTS 2026'!C1815),"",'ENGAGEMENTS 2026'!M1815)</f>
        <v/>
      </c>
      <c r="H1814" t="str">
        <f>IF(ISBLANK('ENGAGEMENTS 2026'!C1815),"",'ENGAGEMENTS 2026'!AF1815)</f>
        <v/>
      </c>
      <c r="I1814" t="str">
        <f>IF(ISBLANK('ENGAGEMENTS 2026'!C1815),"",'ENGAGEMENTS 2026'!H1815)</f>
        <v/>
      </c>
      <c r="J1814" s="72" t="str">
        <f>IF(ISBLANK('ENGAGEMENTS 2026'!C1815),"",IF(AND(OR($E1814="INFRUCTUEUX",$E1814="ANNULE"),$C1814="AOO-M"),'ENGAGEMENTS 2026'!P1815,IF($H1814="EN COURS DE PREENGAGEMENT",'ENGAGEMENTS 2026'!O1815,IF($H1814="PREENGAGE",IF($E1814="ATTRIBUE",'ENGAGEMENTS 2026'!AE1815,'ENGAGEMENTS 2026'!O1815),'ENGAGEMENTS 2026'!AE1815))))</f>
        <v/>
      </c>
      <c r="K1814" s="97" t="str">
        <f>IF(ISBLANK('ENGAGEMENTS 2026'!W1815),"",'ENGAGEMENTS 2026'!W1815)</f>
        <v/>
      </c>
      <c r="L1814" s="73" t="str">
        <f t="shared" ca="1" si="56"/>
        <v/>
      </c>
      <c r="M1814" t="str">
        <f t="shared" si="57"/>
        <v/>
      </c>
      <c r="N1814" t="str">
        <f>IF(ISBLANK('ENGAGEMENTS 2026'!C1815),"",'ENGAGEMENTS 2026'!L1815)</f>
        <v/>
      </c>
      <c r="O1814" t="str">
        <f>IF(ISBLANK('ENGAGEMENTS 2026'!C1815),"",'ENGAGEMENTS 2026'!M1815)</f>
        <v/>
      </c>
      <c r="P1814" t="str">
        <f>IF(ISBLANK('ENGAGEMENTS 2026'!C1815),"",'ENGAGEMENTS 2026'!K1815)</f>
        <v/>
      </c>
      <c r="Q1814" t="str">
        <f>IF($A1814="","",IF(OR($E1814="INFRUCTUEUX",$E1814="ANNULE"),$A1814&amp;"|"&amp;(COUNTIFS($A$2:$A1814,$A1814,$E$2:$E1814,"INFRUCTUEUX")+COUNTIFS($A$2:$A1814,$A1814,$E$2:$E1814,"ANNULE")),""))</f>
        <v/>
      </c>
    </row>
    <row r="1815" spans="1:17" x14ac:dyDescent="0.25">
      <c r="A1815" t="str">
        <f>IF(ISBLANK('ENGAGEMENTS 2026'!C1816),"",IF('ENGAGEMENTS 2026'!C1816="DTSI","DCT",'ENGAGEMENTS 2026'!C1816))</f>
        <v/>
      </c>
      <c r="B1815" t="str">
        <f>IF(ISBLANK('ENGAGEMENTS 2026'!C1816),"",'ENGAGEMENTS 2026'!D1816)</f>
        <v/>
      </c>
      <c r="C1815" t="str">
        <f>IF(ISBLANK('ENGAGEMENTS 2026'!C1816),"",'ENGAGEMENTS 2026'!E1816)</f>
        <v/>
      </c>
      <c r="D1815" t="str">
        <f>IF(ISBLANK('ENGAGEMENTS 2026'!C1816),"",'ENGAGEMENTS 2026'!G1816)</f>
        <v/>
      </c>
      <c r="E1815" t="str">
        <f>IF(ISBLANK('ENGAGEMENTS 2026'!C1816),"",'ENGAGEMENTS 2026'!I1816)</f>
        <v/>
      </c>
      <c r="F1815" t="str">
        <f>IF(ISBLANK('ENGAGEMENTS 2026'!C1816),"",'ENGAGEMENTS 2026'!J1816)</f>
        <v/>
      </c>
      <c r="G1815" t="str">
        <f>IF(ISBLANK('ENGAGEMENTS 2026'!C1816),"",'ENGAGEMENTS 2026'!M1816)</f>
        <v/>
      </c>
      <c r="H1815" t="str">
        <f>IF(ISBLANK('ENGAGEMENTS 2026'!C1816),"",'ENGAGEMENTS 2026'!AF1816)</f>
        <v/>
      </c>
      <c r="I1815" t="str">
        <f>IF(ISBLANK('ENGAGEMENTS 2026'!C1816),"",'ENGAGEMENTS 2026'!H1816)</f>
        <v/>
      </c>
      <c r="J1815" s="72" t="str">
        <f>IF(ISBLANK('ENGAGEMENTS 2026'!C1816),"",IF(AND(OR($E1815="INFRUCTUEUX",$E1815="ANNULE"),$C1815="AOO-M"),'ENGAGEMENTS 2026'!P1816,IF($H1815="EN COURS DE PREENGAGEMENT",'ENGAGEMENTS 2026'!O1816,IF($H1815="PREENGAGE",IF($E1815="ATTRIBUE",'ENGAGEMENTS 2026'!AE1816,'ENGAGEMENTS 2026'!O1816),'ENGAGEMENTS 2026'!AE1816))))</f>
        <v/>
      </c>
      <c r="K1815" s="97" t="str">
        <f>IF(ISBLANK('ENGAGEMENTS 2026'!W1816),"",'ENGAGEMENTS 2026'!W1816)</f>
        <v/>
      </c>
      <c r="L1815" s="73" t="str">
        <f t="shared" ca="1" si="56"/>
        <v/>
      </c>
      <c r="M1815" t="str">
        <f t="shared" si="57"/>
        <v/>
      </c>
      <c r="N1815" t="str">
        <f>IF(ISBLANK('ENGAGEMENTS 2026'!C1816),"",'ENGAGEMENTS 2026'!L1816)</f>
        <v/>
      </c>
      <c r="O1815" t="str">
        <f>IF(ISBLANK('ENGAGEMENTS 2026'!C1816),"",'ENGAGEMENTS 2026'!M1816)</f>
        <v/>
      </c>
      <c r="P1815" t="str">
        <f>IF(ISBLANK('ENGAGEMENTS 2026'!C1816),"",'ENGAGEMENTS 2026'!K1816)</f>
        <v/>
      </c>
      <c r="Q1815" t="str">
        <f>IF($A1815="","",IF(OR($E1815="INFRUCTUEUX",$E1815="ANNULE"),$A1815&amp;"|"&amp;(COUNTIFS($A$2:$A1815,$A1815,$E$2:$E1815,"INFRUCTUEUX")+COUNTIFS($A$2:$A1815,$A1815,$E$2:$E1815,"ANNULE")),""))</f>
        <v/>
      </c>
    </row>
    <row r="1816" spans="1:17" x14ac:dyDescent="0.25">
      <c r="A1816" t="str">
        <f>IF(ISBLANK('ENGAGEMENTS 2026'!C1817),"",IF('ENGAGEMENTS 2026'!C1817="DTSI","DCT",'ENGAGEMENTS 2026'!C1817))</f>
        <v/>
      </c>
      <c r="B1816" t="str">
        <f>IF(ISBLANK('ENGAGEMENTS 2026'!C1817),"",'ENGAGEMENTS 2026'!D1817)</f>
        <v/>
      </c>
      <c r="C1816" t="str">
        <f>IF(ISBLANK('ENGAGEMENTS 2026'!C1817),"",'ENGAGEMENTS 2026'!E1817)</f>
        <v/>
      </c>
      <c r="D1816" t="str">
        <f>IF(ISBLANK('ENGAGEMENTS 2026'!C1817),"",'ENGAGEMENTS 2026'!G1817)</f>
        <v/>
      </c>
      <c r="E1816" t="str">
        <f>IF(ISBLANK('ENGAGEMENTS 2026'!C1817),"",'ENGAGEMENTS 2026'!I1817)</f>
        <v/>
      </c>
      <c r="F1816" t="str">
        <f>IF(ISBLANK('ENGAGEMENTS 2026'!C1817),"",'ENGAGEMENTS 2026'!J1817)</f>
        <v/>
      </c>
      <c r="G1816" t="str">
        <f>IF(ISBLANK('ENGAGEMENTS 2026'!C1817),"",'ENGAGEMENTS 2026'!M1817)</f>
        <v/>
      </c>
      <c r="H1816" t="str">
        <f>IF(ISBLANK('ENGAGEMENTS 2026'!C1817),"",'ENGAGEMENTS 2026'!AF1817)</f>
        <v/>
      </c>
      <c r="I1816" t="str">
        <f>IF(ISBLANK('ENGAGEMENTS 2026'!C1817),"",'ENGAGEMENTS 2026'!H1817)</f>
        <v/>
      </c>
      <c r="J1816" s="72" t="str">
        <f>IF(ISBLANK('ENGAGEMENTS 2026'!C1817),"",IF(AND(OR($E1816="INFRUCTUEUX",$E1816="ANNULE"),$C1816="AOO-M"),'ENGAGEMENTS 2026'!P1817,IF($H1816="EN COURS DE PREENGAGEMENT",'ENGAGEMENTS 2026'!O1817,IF($H1816="PREENGAGE",IF($E1816="ATTRIBUE",'ENGAGEMENTS 2026'!AE1817,'ENGAGEMENTS 2026'!O1817),'ENGAGEMENTS 2026'!AE1817))))</f>
        <v/>
      </c>
      <c r="K1816" s="97" t="str">
        <f>IF(ISBLANK('ENGAGEMENTS 2026'!W1817),"",'ENGAGEMENTS 2026'!W1817)</f>
        <v/>
      </c>
      <c r="L1816" s="73" t="str">
        <f t="shared" ca="1" si="56"/>
        <v/>
      </c>
      <c r="M1816" t="str">
        <f t="shared" si="57"/>
        <v/>
      </c>
      <c r="N1816" t="str">
        <f>IF(ISBLANK('ENGAGEMENTS 2026'!C1817),"",'ENGAGEMENTS 2026'!L1817)</f>
        <v/>
      </c>
      <c r="O1816" t="str">
        <f>IF(ISBLANK('ENGAGEMENTS 2026'!C1817),"",'ENGAGEMENTS 2026'!M1817)</f>
        <v/>
      </c>
      <c r="P1816" t="str">
        <f>IF(ISBLANK('ENGAGEMENTS 2026'!C1817),"",'ENGAGEMENTS 2026'!K1817)</f>
        <v/>
      </c>
      <c r="Q1816" t="str">
        <f>IF($A1816="","",IF(OR($E1816="INFRUCTUEUX",$E1816="ANNULE"),$A1816&amp;"|"&amp;(COUNTIFS($A$2:$A1816,$A1816,$E$2:$E1816,"INFRUCTUEUX")+COUNTIFS($A$2:$A1816,$A1816,$E$2:$E1816,"ANNULE")),""))</f>
        <v/>
      </c>
    </row>
    <row r="1817" spans="1:17" x14ac:dyDescent="0.25">
      <c r="A1817" t="str">
        <f>IF(ISBLANK('ENGAGEMENTS 2026'!C1818),"",IF('ENGAGEMENTS 2026'!C1818="DTSI","DCT",'ENGAGEMENTS 2026'!C1818))</f>
        <v/>
      </c>
      <c r="B1817" t="str">
        <f>IF(ISBLANK('ENGAGEMENTS 2026'!C1818),"",'ENGAGEMENTS 2026'!D1818)</f>
        <v/>
      </c>
      <c r="C1817" t="str">
        <f>IF(ISBLANK('ENGAGEMENTS 2026'!C1818),"",'ENGAGEMENTS 2026'!E1818)</f>
        <v/>
      </c>
      <c r="D1817" t="str">
        <f>IF(ISBLANK('ENGAGEMENTS 2026'!C1818),"",'ENGAGEMENTS 2026'!G1818)</f>
        <v/>
      </c>
      <c r="E1817" t="str">
        <f>IF(ISBLANK('ENGAGEMENTS 2026'!C1818),"",'ENGAGEMENTS 2026'!I1818)</f>
        <v/>
      </c>
      <c r="F1817" t="str">
        <f>IF(ISBLANK('ENGAGEMENTS 2026'!C1818),"",'ENGAGEMENTS 2026'!J1818)</f>
        <v/>
      </c>
      <c r="G1817" t="str">
        <f>IF(ISBLANK('ENGAGEMENTS 2026'!C1818),"",'ENGAGEMENTS 2026'!M1818)</f>
        <v/>
      </c>
      <c r="H1817" t="str">
        <f>IF(ISBLANK('ENGAGEMENTS 2026'!C1818),"",'ENGAGEMENTS 2026'!AF1818)</f>
        <v/>
      </c>
      <c r="I1817" t="str">
        <f>IF(ISBLANK('ENGAGEMENTS 2026'!C1818),"",'ENGAGEMENTS 2026'!H1818)</f>
        <v/>
      </c>
      <c r="J1817" s="72" t="str">
        <f>IF(ISBLANK('ENGAGEMENTS 2026'!C1818),"",IF(AND(OR($E1817="INFRUCTUEUX",$E1817="ANNULE"),$C1817="AOO-M"),'ENGAGEMENTS 2026'!P1818,IF($H1817="EN COURS DE PREENGAGEMENT",'ENGAGEMENTS 2026'!O1818,IF($H1817="PREENGAGE",IF($E1817="ATTRIBUE",'ENGAGEMENTS 2026'!AE1818,'ENGAGEMENTS 2026'!O1818),'ENGAGEMENTS 2026'!AE1818))))</f>
        <v/>
      </c>
      <c r="K1817" s="97" t="str">
        <f>IF(ISBLANK('ENGAGEMENTS 2026'!W1818),"",'ENGAGEMENTS 2026'!W1818)</f>
        <v/>
      </c>
      <c r="L1817" s="73" t="str">
        <f t="shared" ca="1" si="56"/>
        <v/>
      </c>
      <c r="M1817" t="str">
        <f t="shared" si="57"/>
        <v/>
      </c>
      <c r="N1817" t="str">
        <f>IF(ISBLANK('ENGAGEMENTS 2026'!C1818),"",'ENGAGEMENTS 2026'!L1818)</f>
        <v/>
      </c>
      <c r="O1817" t="str">
        <f>IF(ISBLANK('ENGAGEMENTS 2026'!C1818),"",'ENGAGEMENTS 2026'!M1818)</f>
        <v/>
      </c>
      <c r="P1817" t="str">
        <f>IF(ISBLANK('ENGAGEMENTS 2026'!C1818),"",'ENGAGEMENTS 2026'!K1818)</f>
        <v/>
      </c>
      <c r="Q1817" t="str">
        <f>IF($A1817="","",IF(OR($E1817="INFRUCTUEUX",$E1817="ANNULE"),$A1817&amp;"|"&amp;(COUNTIFS($A$2:$A1817,$A1817,$E$2:$E1817,"INFRUCTUEUX")+COUNTIFS($A$2:$A1817,$A1817,$E$2:$E1817,"ANNULE")),""))</f>
        <v/>
      </c>
    </row>
    <row r="1818" spans="1:17" x14ac:dyDescent="0.25">
      <c r="A1818" t="str">
        <f>IF(ISBLANK('ENGAGEMENTS 2026'!C1819),"",IF('ENGAGEMENTS 2026'!C1819="DTSI","DCT",'ENGAGEMENTS 2026'!C1819))</f>
        <v/>
      </c>
      <c r="B1818" t="str">
        <f>IF(ISBLANK('ENGAGEMENTS 2026'!C1819),"",'ENGAGEMENTS 2026'!D1819)</f>
        <v/>
      </c>
      <c r="C1818" t="str">
        <f>IF(ISBLANK('ENGAGEMENTS 2026'!C1819),"",'ENGAGEMENTS 2026'!E1819)</f>
        <v/>
      </c>
      <c r="D1818" t="str">
        <f>IF(ISBLANK('ENGAGEMENTS 2026'!C1819),"",'ENGAGEMENTS 2026'!G1819)</f>
        <v/>
      </c>
      <c r="E1818" t="str">
        <f>IF(ISBLANK('ENGAGEMENTS 2026'!C1819),"",'ENGAGEMENTS 2026'!I1819)</f>
        <v/>
      </c>
      <c r="F1818" t="str">
        <f>IF(ISBLANK('ENGAGEMENTS 2026'!C1819),"",'ENGAGEMENTS 2026'!J1819)</f>
        <v/>
      </c>
      <c r="G1818" t="str">
        <f>IF(ISBLANK('ENGAGEMENTS 2026'!C1819),"",'ENGAGEMENTS 2026'!M1819)</f>
        <v/>
      </c>
      <c r="H1818" t="str">
        <f>IF(ISBLANK('ENGAGEMENTS 2026'!C1819),"",'ENGAGEMENTS 2026'!AF1819)</f>
        <v/>
      </c>
      <c r="I1818" t="str">
        <f>IF(ISBLANK('ENGAGEMENTS 2026'!C1819),"",'ENGAGEMENTS 2026'!H1819)</f>
        <v/>
      </c>
      <c r="J1818" s="72" t="str">
        <f>IF(ISBLANK('ENGAGEMENTS 2026'!C1819),"",IF(AND(OR($E1818="INFRUCTUEUX",$E1818="ANNULE"),$C1818="AOO-M"),'ENGAGEMENTS 2026'!P1819,IF($H1818="EN COURS DE PREENGAGEMENT",'ENGAGEMENTS 2026'!O1819,IF($H1818="PREENGAGE",IF($E1818="ATTRIBUE",'ENGAGEMENTS 2026'!AE1819,'ENGAGEMENTS 2026'!O1819),'ENGAGEMENTS 2026'!AE1819))))</f>
        <v/>
      </c>
      <c r="K1818" s="97" t="str">
        <f>IF(ISBLANK('ENGAGEMENTS 2026'!W1819),"",'ENGAGEMENTS 2026'!W1819)</f>
        <v/>
      </c>
      <c r="L1818" s="73" t="str">
        <f t="shared" ca="1" si="56"/>
        <v/>
      </c>
      <c r="M1818" t="str">
        <f t="shared" si="57"/>
        <v/>
      </c>
      <c r="N1818" t="str">
        <f>IF(ISBLANK('ENGAGEMENTS 2026'!C1819),"",'ENGAGEMENTS 2026'!L1819)</f>
        <v/>
      </c>
      <c r="O1818" t="str">
        <f>IF(ISBLANK('ENGAGEMENTS 2026'!C1819),"",'ENGAGEMENTS 2026'!M1819)</f>
        <v/>
      </c>
      <c r="P1818" t="str">
        <f>IF(ISBLANK('ENGAGEMENTS 2026'!C1819),"",'ENGAGEMENTS 2026'!K1819)</f>
        <v/>
      </c>
      <c r="Q1818" t="str">
        <f>IF($A1818="","",IF(OR($E1818="INFRUCTUEUX",$E1818="ANNULE"),$A1818&amp;"|"&amp;(COUNTIFS($A$2:$A1818,$A1818,$E$2:$E1818,"INFRUCTUEUX")+COUNTIFS($A$2:$A1818,$A1818,$E$2:$E1818,"ANNULE")),""))</f>
        <v/>
      </c>
    </row>
    <row r="1819" spans="1:17" x14ac:dyDescent="0.25">
      <c r="A1819" t="str">
        <f>IF(ISBLANK('ENGAGEMENTS 2026'!C1820),"",IF('ENGAGEMENTS 2026'!C1820="DTSI","DCT",'ENGAGEMENTS 2026'!C1820))</f>
        <v/>
      </c>
      <c r="B1819" t="str">
        <f>IF(ISBLANK('ENGAGEMENTS 2026'!C1820),"",'ENGAGEMENTS 2026'!D1820)</f>
        <v/>
      </c>
      <c r="C1819" t="str">
        <f>IF(ISBLANK('ENGAGEMENTS 2026'!C1820),"",'ENGAGEMENTS 2026'!E1820)</f>
        <v/>
      </c>
      <c r="D1819" t="str">
        <f>IF(ISBLANK('ENGAGEMENTS 2026'!C1820),"",'ENGAGEMENTS 2026'!G1820)</f>
        <v/>
      </c>
      <c r="E1819" t="str">
        <f>IF(ISBLANK('ENGAGEMENTS 2026'!C1820),"",'ENGAGEMENTS 2026'!I1820)</f>
        <v/>
      </c>
      <c r="F1819" t="str">
        <f>IF(ISBLANK('ENGAGEMENTS 2026'!C1820),"",'ENGAGEMENTS 2026'!J1820)</f>
        <v/>
      </c>
      <c r="G1819" t="str">
        <f>IF(ISBLANK('ENGAGEMENTS 2026'!C1820),"",'ENGAGEMENTS 2026'!M1820)</f>
        <v/>
      </c>
      <c r="H1819" t="str">
        <f>IF(ISBLANK('ENGAGEMENTS 2026'!C1820),"",'ENGAGEMENTS 2026'!AF1820)</f>
        <v/>
      </c>
      <c r="I1819" t="str">
        <f>IF(ISBLANK('ENGAGEMENTS 2026'!C1820),"",'ENGAGEMENTS 2026'!H1820)</f>
        <v/>
      </c>
      <c r="J1819" s="72" t="str">
        <f>IF(ISBLANK('ENGAGEMENTS 2026'!C1820),"",IF(AND(OR($E1819="INFRUCTUEUX",$E1819="ANNULE"),$C1819="AOO-M"),'ENGAGEMENTS 2026'!P1820,IF($H1819="EN COURS DE PREENGAGEMENT",'ENGAGEMENTS 2026'!O1820,IF($H1819="PREENGAGE",IF($E1819="ATTRIBUE",'ENGAGEMENTS 2026'!AE1820,'ENGAGEMENTS 2026'!O1820),'ENGAGEMENTS 2026'!AE1820))))</f>
        <v/>
      </c>
      <c r="K1819" s="97" t="str">
        <f>IF(ISBLANK('ENGAGEMENTS 2026'!W1820),"",'ENGAGEMENTS 2026'!W1820)</f>
        <v/>
      </c>
      <c r="L1819" s="73" t="str">
        <f t="shared" ca="1" si="56"/>
        <v/>
      </c>
      <c r="M1819" t="str">
        <f t="shared" si="57"/>
        <v/>
      </c>
      <c r="N1819" t="str">
        <f>IF(ISBLANK('ENGAGEMENTS 2026'!C1820),"",'ENGAGEMENTS 2026'!L1820)</f>
        <v/>
      </c>
      <c r="O1819" t="str">
        <f>IF(ISBLANK('ENGAGEMENTS 2026'!C1820),"",'ENGAGEMENTS 2026'!M1820)</f>
        <v/>
      </c>
      <c r="P1819" t="str">
        <f>IF(ISBLANK('ENGAGEMENTS 2026'!C1820),"",'ENGAGEMENTS 2026'!K1820)</f>
        <v/>
      </c>
      <c r="Q1819" t="str">
        <f>IF($A1819="","",IF(OR($E1819="INFRUCTUEUX",$E1819="ANNULE"),$A1819&amp;"|"&amp;(COUNTIFS($A$2:$A1819,$A1819,$E$2:$E1819,"INFRUCTUEUX")+COUNTIFS($A$2:$A1819,$A1819,$E$2:$E1819,"ANNULE")),""))</f>
        <v/>
      </c>
    </row>
    <row r="1820" spans="1:17" x14ac:dyDescent="0.25">
      <c r="A1820" t="str">
        <f>IF(ISBLANK('ENGAGEMENTS 2026'!C1821),"",IF('ENGAGEMENTS 2026'!C1821="DTSI","DCT",'ENGAGEMENTS 2026'!C1821))</f>
        <v/>
      </c>
      <c r="B1820" t="str">
        <f>IF(ISBLANK('ENGAGEMENTS 2026'!C1821),"",'ENGAGEMENTS 2026'!D1821)</f>
        <v/>
      </c>
      <c r="C1820" t="str">
        <f>IF(ISBLANK('ENGAGEMENTS 2026'!C1821),"",'ENGAGEMENTS 2026'!E1821)</f>
        <v/>
      </c>
      <c r="D1820" t="str">
        <f>IF(ISBLANK('ENGAGEMENTS 2026'!C1821),"",'ENGAGEMENTS 2026'!G1821)</f>
        <v/>
      </c>
      <c r="E1820" t="str">
        <f>IF(ISBLANK('ENGAGEMENTS 2026'!C1821),"",'ENGAGEMENTS 2026'!I1821)</f>
        <v/>
      </c>
      <c r="F1820" t="str">
        <f>IF(ISBLANK('ENGAGEMENTS 2026'!C1821),"",'ENGAGEMENTS 2026'!J1821)</f>
        <v/>
      </c>
      <c r="G1820" t="str">
        <f>IF(ISBLANK('ENGAGEMENTS 2026'!C1821),"",'ENGAGEMENTS 2026'!M1821)</f>
        <v/>
      </c>
      <c r="H1820" t="str">
        <f>IF(ISBLANK('ENGAGEMENTS 2026'!C1821),"",'ENGAGEMENTS 2026'!AF1821)</f>
        <v/>
      </c>
      <c r="I1820" t="str">
        <f>IF(ISBLANK('ENGAGEMENTS 2026'!C1821),"",'ENGAGEMENTS 2026'!H1821)</f>
        <v/>
      </c>
      <c r="J1820" s="72" t="str">
        <f>IF(ISBLANK('ENGAGEMENTS 2026'!C1821),"",IF(AND(OR($E1820="INFRUCTUEUX",$E1820="ANNULE"),$C1820="AOO-M"),'ENGAGEMENTS 2026'!P1821,IF($H1820="EN COURS DE PREENGAGEMENT",'ENGAGEMENTS 2026'!O1821,IF($H1820="PREENGAGE",IF($E1820="ATTRIBUE",'ENGAGEMENTS 2026'!AE1821,'ENGAGEMENTS 2026'!O1821),'ENGAGEMENTS 2026'!AE1821))))</f>
        <v/>
      </c>
      <c r="K1820" s="97" t="str">
        <f>IF(ISBLANK('ENGAGEMENTS 2026'!W1821),"",'ENGAGEMENTS 2026'!W1821)</f>
        <v/>
      </c>
      <c r="L1820" s="73" t="str">
        <f t="shared" ca="1" si="56"/>
        <v/>
      </c>
      <c r="M1820" t="str">
        <f t="shared" si="57"/>
        <v/>
      </c>
      <c r="N1820" t="str">
        <f>IF(ISBLANK('ENGAGEMENTS 2026'!C1821),"",'ENGAGEMENTS 2026'!L1821)</f>
        <v/>
      </c>
      <c r="O1820" t="str">
        <f>IF(ISBLANK('ENGAGEMENTS 2026'!C1821),"",'ENGAGEMENTS 2026'!M1821)</f>
        <v/>
      </c>
      <c r="P1820" t="str">
        <f>IF(ISBLANK('ENGAGEMENTS 2026'!C1821),"",'ENGAGEMENTS 2026'!K1821)</f>
        <v/>
      </c>
      <c r="Q1820" t="str">
        <f>IF($A1820="","",IF(OR($E1820="INFRUCTUEUX",$E1820="ANNULE"),$A1820&amp;"|"&amp;(COUNTIFS($A$2:$A1820,$A1820,$E$2:$E1820,"INFRUCTUEUX")+COUNTIFS($A$2:$A1820,$A1820,$E$2:$E1820,"ANNULE")),""))</f>
        <v/>
      </c>
    </row>
    <row r="1821" spans="1:17" x14ac:dyDescent="0.25">
      <c r="A1821" t="str">
        <f>IF(ISBLANK('ENGAGEMENTS 2026'!C1822),"",IF('ENGAGEMENTS 2026'!C1822="DTSI","DCT",'ENGAGEMENTS 2026'!C1822))</f>
        <v/>
      </c>
      <c r="B1821" t="str">
        <f>IF(ISBLANK('ENGAGEMENTS 2026'!C1822),"",'ENGAGEMENTS 2026'!D1822)</f>
        <v/>
      </c>
      <c r="C1821" t="str">
        <f>IF(ISBLANK('ENGAGEMENTS 2026'!C1822),"",'ENGAGEMENTS 2026'!E1822)</f>
        <v/>
      </c>
      <c r="D1821" t="str">
        <f>IF(ISBLANK('ENGAGEMENTS 2026'!C1822),"",'ENGAGEMENTS 2026'!G1822)</f>
        <v/>
      </c>
      <c r="E1821" t="str">
        <f>IF(ISBLANK('ENGAGEMENTS 2026'!C1822),"",'ENGAGEMENTS 2026'!I1822)</f>
        <v/>
      </c>
      <c r="F1821" t="str">
        <f>IF(ISBLANK('ENGAGEMENTS 2026'!C1822),"",'ENGAGEMENTS 2026'!J1822)</f>
        <v/>
      </c>
      <c r="G1821" t="str">
        <f>IF(ISBLANK('ENGAGEMENTS 2026'!C1822),"",'ENGAGEMENTS 2026'!M1822)</f>
        <v/>
      </c>
      <c r="H1821" t="str">
        <f>IF(ISBLANK('ENGAGEMENTS 2026'!C1822),"",'ENGAGEMENTS 2026'!AF1822)</f>
        <v/>
      </c>
      <c r="I1821" t="str">
        <f>IF(ISBLANK('ENGAGEMENTS 2026'!C1822),"",'ENGAGEMENTS 2026'!H1822)</f>
        <v/>
      </c>
      <c r="J1821" s="72" t="str">
        <f>IF(ISBLANK('ENGAGEMENTS 2026'!C1822),"",IF(AND(OR($E1821="INFRUCTUEUX",$E1821="ANNULE"),$C1821="AOO-M"),'ENGAGEMENTS 2026'!P1822,IF($H1821="EN COURS DE PREENGAGEMENT",'ENGAGEMENTS 2026'!O1822,IF($H1821="PREENGAGE",IF($E1821="ATTRIBUE",'ENGAGEMENTS 2026'!AE1822,'ENGAGEMENTS 2026'!O1822),'ENGAGEMENTS 2026'!AE1822))))</f>
        <v/>
      </c>
      <c r="K1821" s="97" t="str">
        <f>IF(ISBLANK('ENGAGEMENTS 2026'!W1822),"",'ENGAGEMENTS 2026'!W1822)</f>
        <v/>
      </c>
      <c r="L1821" s="73" t="str">
        <f t="shared" ca="1" si="56"/>
        <v/>
      </c>
      <c r="M1821" t="str">
        <f t="shared" si="57"/>
        <v/>
      </c>
      <c r="N1821" t="str">
        <f>IF(ISBLANK('ENGAGEMENTS 2026'!C1822),"",'ENGAGEMENTS 2026'!L1822)</f>
        <v/>
      </c>
      <c r="O1821" t="str">
        <f>IF(ISBLANK('ENGAGEMENTS 2026'!C1822),"",'ENGAGEMENTS 2026'!M1822)</f>
        <v/>
      </c>
      <c r="P1821" t="str">
        <f>IF(ISBLANK('ENGAGEMENTS 2026'!C1822),"",'ENGAGEMENTS 2026'!K1822)</f>
        <v/>
      </c>
      <c r="Q1821" t="str">
        <f>IF($A1821="","",IF(OR($E1821="INFRUCTUEUX",$E1821="ANNULE"),$A1821&amp;"|"&amp;(COUNTIFS($A$2:$A1821,$A1821,$E$2:$E1821,"INFRUCTUEUX")+COUNTIFS($A$2:$A1821,$A1821,$E$2:$E1821,"ANNULE")),""))</f>
        <v/>
      </c>
    </row>
    <row r="1822" spans="1:17" x14ac:dyDescent="0.25">
      <c r="A1822" t="str">
        <f>IF(ISBLANK('ENGAGEMENTS 2026'!C1823),"",IF('ENGAGEMENTS 2026'!C1823="DTSI","DCT",'ENGAGEMENTS 2026'!C1823))</f>
        <v/>
      </c>
      <c r="B1822" t="str">
        <f>IF(ISBLANK('ENGAGEMENTS 2026'!C1823),"",'ENGAGEMENTS 2026'!D1823)</f>
        <v/>
      </c>
      <c r="C1822" t="str">
        <f>IF(ISBLANK('ENGAGEMENTS 2026'!C1823),"",'ENGAGEMENTS 2026'!E1823)</f>
        <v/>
      </c>
      <c r="D1822" t="str">
        <f>IF(ISBLANK('ENGAGEMENTS 2026'!C1823),"",'ENGAGEMENTS 2026'!G1823)</f>
        <v/>
      </c>
      <c r="E1822" t="str">
        <f>IF(ISBLANK('ENGAGEMENTS 2026'!C1823),"",'ENGAGEMENTS 2026'!I1823)</f>
        <v/>
      </c>
      <c r="F1822" t="str">
        <f>IF(ISBLANK('ENGAGEMENTS 2026'!C1823),"",'ENGAGEMENTS 2026'!J1823)</f>
        <v/>
      </c>
      <c r="G1822" t="str">
        <f>IF(ISBLANK('ENGAGEMENTS 2026'!C1823),"",'ENGAGEMENTS 2026'!M1823)</f>
        <v/>
      </c>
      <c r="H1822" t="str">
        <f>IF(ISBLANK('ENGAGEMENTS 2026'!C1823),"",'ENGAGEMENTS 2026'!AF1823)</f>
        <v/>
      </c>
      <c r="I1822" t="str">
        <f>IF(ISBLANK('ENGAGEMENTS 2026'!C1823),"",'ENGAGEMENTS 2026'!H1823)</f>
        <v/>
      </c>
      <c r="J1822" s="72" t="str">
        <f>IF(ISBLANK('ENGAGEMENTS 2026'!C1823),"",IF(AND(OR($E1822="INFRUCTUEUX",$E1822="ANNULE"),$C1822="AOO-M"),'ENGAGEMENTS 2026'!P1823,IF($H1822="EN COURS DE PREENGAGEMENT",'ENGAGEMENTS 2026'!O1823,IF($H1822="PREENGAGE",IF($E1822="ATTRIBUE",'ENGAGEMENTS 2026'!AE1823,'ENGAGEMENTS 2026'!O1823),'ENGAGEMENTS 2026'!AE1823))))</f>
        <v/>
      </c>
      <c r="K1822" s="97" t="str">
        <f>IF(ISBLANK('ENGAGEMENTS 2026'!W1823),"",'ENGAGEMENTS 2026'!W1823)</f>
        <v/>
      </c>
      <c r="L1822" s="73" t="str">
        <f t="shared" ca="1" si="56"/>
        <v/>
      </c>
      <c r="M1822" t="str">
        <f t="shared" si="57"/>
        <v/>
      </c>
      <c r="N1822" t="str">
        <f>IF(ISBLANK('ENGAGEMENTS 2026'!C1823),"",'ENGAGEMENTS 2026'!L1823)</f>
        <v/>
      </c>
      <c r="O1822" t="str">
        <f>IF(ISBLANK('ENGAGEMENTS 2026'!C1823),"",'ENGAGEMENTS 2026'!M1823)</f>
        <v/>
      </c>
      <c r="P1822" t="str">
        <f>IF(ISBLANK('ENGAGEMENTS 2026'!C1823),"",'ENGAGEMENTS 2026'!K1823)</f>
        <v/>
      </c>
      <c r="Q1822" t="str">
        <f>IF($A1822="","",IF(OR($E1822="INFRUCTUEUX",$E1822="ANNULE"),$A1822&amp;"|"&amp;(COUNTIFS($A$2:$A1822,$A1822,$E$2:$E1822,"INFRUCTUEUX")+COUNTIFS($A$2:$A1822,$A1822,$E$2:$E1822,"ANNULE")),""))</f>
        <v/>
      </c>
    </row>
    <row r="1823" spans="1:17" x14ac:dyDescent="0.25">
      <c r="A1823" t="str">
        <f>IF(ISBLANK('ENGAGEMENTS 2026'!C1824),"",IF('ENGAGEMENTS 2026'!C1824="DTSI","DCT",'ENGAGEMENTS 2026'!C1824))</f>
        <v/>
      </c>
      <c r="B1823" t="str">
        <f>IF(ISBLANK('ENGAGEMENTS 2026'!C1824),"",'ENGAGEMENTS 2026'!D1824)</f>
        <v/>
      </c>
      <c r="C1823" t="str">
        <f>IF(ISBLANK('ENGAGEMENTS 2026'!C1824),"",'ENGAGEMENTS 2026'!E1824)</f>
        <v/>
      </c>
      <c r="D1823" t="str">
        <f>IF(ISBLANK('ENGAGEMENTS 2026'!C1824),"",'ENGAGEMENTS 2026'!G1824)</f>
        <v/>
      </c>
      <c r="E1823" t="str">
        <f>IF(ISBLANK('ENGAGEMENTS 2026'!C1824),"",'ENGAGEMENTS 2026'!I1824)</f>
        <v/>
      </c>
      <c r="F1823" t="str">
        <f>IF(ISBLANK('ENGAGEMENTS 2026'!C1824),"",'ENGAGEMENTS 2026'!J1824)</f>
        <v/>
      </c>
      <c r="G1823" t="str">
        <f>IF(ISBLANK('ENGAGEMENTS 2026'!C1824),"",'ENGAGEMENTS 2026'!M1824)</f>
        <v/>
      </c>
      <c r="H1823" t="str">
        <f>IF(ISBLANK('ENGAGEMENTS 2026'!C1824),"",'ENGAGEMENTS 2026'!AF1824)</f>
        <v/>
      </c>
      <c r="I1823" t="str">
        <f>IF(ISBLANK('ENGAGEMENTS 2026'!C1824),"",'ENGAGEMENTS 2026'!H1824)</f>
        <v/>
      </c>
      <c r="J1823" s="72" t="str">
        <f>IF(ISBLANK('ENGAGEMENTS 2026'!C1824),"",IF(AND(OR($E1823="INFRUCTUEUX",$E1823="ANNULE"),$C1823="AOO-M"),'ENGAGEMENTS 2026'!P1824,IF($H1823="EN COURS DE PREENGAGEMENT",'ENGAGEMENTS 2026'!O1824,IF($H1823="PREENGAGE",IF($E1823="ATTRIBUE",'ENGAGEMENTS 2026'!AE1824,'ENGAGEMENTS 2026'!O1824),'ENGAGEMENTS 2026'!AE1824))))</f>
        <v/>
      </c>
      <c r="K1823" s="97" t="str">
        <f>IF(ISBLANK('ENGAGEMENTS 2026'!W1824),"",'ENGAGEMENTS 2026'!W1824)</f>
        <v/>
      </c>
      <c r="L1823" s="73" t="str">
        <f t="shared" ca="1" si="56"/>
        <v/>
      </c>
      <c r="M1823" t="str">
        <f t="shared" si="57"/>
        <v/>
      </c>
      <c r="N1823" t="str">
        <f>IF(ISBLANK('ENGAGEMENTS 2026'!C1824),"",'ENGAGEMENTS 2026'!L1824)</f>
        <v/>
      </c>
      <c r="O1823" t="str">
        <f>IF(ISBLANK('ENGAGEMENTS 2026'!C1824),"",'ENGAGEMENTS 2026'!M1824)</f>
        <v/>
      </c>
      <c r="P1823" t="str">
        <f>IF(ISBLANK('ENGAGEMENTS 2026'!C1824),"",'ENGAGEMENTS 2026'!K1824)</f>
        <v/>
      </c>
      <c r="Q1823" t="str">
        <f>IF($A1823="","",IF(OR($E1823="INFRUCTUEUX",$E1823="ANNULE"),$A1823&amp;"|"&amp;(COUNTIFS($A$2:$A1823,$A1823,$E$2:$E1823,"INFRUCTUEUX")+COUNTIFS($A$2:$A1823,$A1823,$E$2:$E1823,"ANNULE")),""))</f>
        <v/>
      </c>
    </row>
    <row r="1824" spans="1:17" x14ac:dyDescent="0.25">
      <c r="A1824" t="str">
        <f>IF(ISBLANK('ENGAGEMENTS 2026'!C1825),"",IF('ENGAGEMENTS 2026'!C1825="DTSI","DCT",'ENGAGEMENTS 2026'!C1825))</f>
        <v/>
      </c>
      <c r="B1824" t="str">
        <f>IF(ISBLANK('ENGAGEMENTS 2026'!C1825),"",'ENGAGEMENTS 2026'!D1825)</f>
        <v/>
      </c>
      <c r="C1824" t="str">
        <f>IF(ISBLANK('ENGAGEMENTS 2026'!C1825),"",'ENGAGEMENTS 2026'!E1825)</f>
        <v/>
      </c>
      <c r="D1824" t="str">
        <f>IF(ISBLANK('ENGAGEMENTS 2026'!C1825),"",'ENGAGEMENTS 2026'!G1825)</f>
        <v/>
      </c>
      <c r="E1824" t="str">
        <f>IF(ISBLANK('ENGAGEMENTS 2026'!C1825),"",'ENGAGEMENTS 2026'!I1825)</f>
        <v/>
      </c>
      <c r="F1824" t="str">
        <f>IF(ISBLANK('ENGAGEMENTS 2026'!C1825),"",'ENGAGEMENTS 2026'!J1825)</f>
        <v/>
      </c>
      <c r="G1824" t="str">
        <f>IF(ISBLANK('ENGAGEMENTS 2026'!C1825),"",'ENGAGEMENTS 2026'!M1825)</f>
        <v/>
      </c>
      <c r="H1824" t="str">
        <f>IF(ISBLANK('ENGAGEMENTS 2026'!C1825),"",'ENGAGEMENTS 2026'!AF1825)</f>
        <v/>
      </c>
      <c r="I1824" t="str">
        <f>IF(ISBLANK('ENGAGEMENTS 2026'!C1825),"",'ENGAGEMENTS 2026'!H1825)</f>
        <v/>
      </c>
      <c r="J1824" s="72" t="str">
        <f>IF(ISBLANK('ENGAGEMENTS 2026'!C1825),"",IF(AND(OR($E1824="INFRUCTUEUX",$E1824="ANNULE"),$C1824="AOO-M"),'ENGAGEMENTS 2026'!P1825,IF($H1824="EN COURS DE PREENGAGEMENT",'ENGAGEMENTS 2026'!O1825,IF($H1824="PREENGAGE",IF($E1824="ATTRIBUE",'ENGAGEMENTS 2026'!AE1825,'ENGAGEMENTS 2026'!O1825),'ENGAGEMENTS 2026'!AE1825))))</f>
        <v/>
      </c>
      <c r="K1824" s="97" t="str">
        <f>IF(ISBLANK('ENGAGEMENTS 2026'!W1825),"",'ENGAGEMENTS 2026'!W1825)</f>
        <v/>
      </c>
      <c r="L1824" s="73" t="str">
        <f t="shared" ca="1" si="56"/>
        <v/>
      </c>
      <c r="M1824" t="str">
        <f t="shared" si="57"/>
        <v/>
      </c>
      <c r="N1824" t="str">
        <f>IF(ISBLANK('ENGAGEMENTS 2026'!C1825),"",'ENGAGEMENTS 2026'!L1825)</f>
        <v/>
      </c>
      <c r="O1824" t="str">
        <f>IF(ISBLANK('ENGAGEMENTS 2026'!C1825),"",'ENGAGEMENTS 2026'!M1825)</f>
        <v/>
      </c>
      <c r="P1824" t="str">
        <f>IF(ISBLANK('ENGAGEMENTS 2026'!C1825),"",'ENGAGEMENTS 2026'!K1825)</f>
        <v/>
      </c>
      <c r="Q1824" t="str">
        <f>IF($A1824="","",IF(OR($E1824="INFRUCTUEUX",$E1824="ANNULE"),$A1824&amp;"|"&amp;(COUNTIFS($A$2:$A1824,$A1824,$E$2:$E1824,"INFRUCTUEUX")+COUNTIFS($A$2:$A1824,$A1824,$E$2:$E1824,"ANNULE")),""))</f>
        <v/>
      </c>
    </row>
    <row r="1825" spans="1:17" x14ac:dyDescent="0.25">
      <c r="A1825" t="str">
        <f>IF(ISBLANK('ENGAGEMENTS 2026'!C1826),"",IF('ENGAGEMENTS 2026'!C1826="DTSI","DCT",'ENGAGEMENTS 2026'!C1826))</f>
        <v/>
      </c>
      <c r="B1825" t="str">
        <f>IF(ISBLANK('ENGAGEMENTS 2026'!C1826),"",'ENGAGEMENTS 2026'!D1826)</f>
        <v/>
      </c>
      <c r="C1825" t="str">
        <f>IF(ISBLANK('ENGAGEMENTS 2026'!C1826),"",'ENGAGEMENTS 2026'!E1826)</f>
        <v/>
      </c>
      <c r="D1825" t="str">
        <f>IF(ISBLANK('ENGAGEMENTS 2026'!C1826),"",'ENGAGEMENTS 2026'!G1826)</f>
        <v/>
      </c>
      <c r="E1825" t="str">
        <f>IF(ISBLANK('ENGAGEMENTS 2026'!C1826),"",'ENGAGEMENTS 2026'!I1826)</f>
        <v/>
      </c>
      <c r="F1825" t="str">
        <f>IF(ISBLANK('ENGAGEMENTS 2026'!C1826),"",'ENGAGEMENTS 2026'!J1826)</f>
        <v/>
      </c>
      <c r="G1825" t="str">
        <f>IF(ISBLANK('ENGAGEMENTS 2026'!C1826),"",'ENGAGEMENTS 2026'!M1826)</f>
        <v/>
      </c>
      <c r="H1825" t="str">
        <f>IF(ISBLANK('ENGAGEMENTS 2026'!C1826),"",'ENGAGEMENTS 2026'!AF1826)</f>
        <v/>
      </c>
      <c r="I1825" t="str">
        <f>IF(ISBLANK('ENGAGEMENTS 2026'!C1826),"",'ENGAGEMENTS 2026'!H1826)</f>
        <v/>
      </c>
      <c r="J1825" s="72" t="str">
        <f>IF(ISBLANK('ENGAGEMENTS 2026'!C1826),"",IF(AND(OR($E1825="INFRUCTUEUX",$E1825="ANNULE"),$C1825="AOO-M"),'ENGAGEMENTS 2026'!P1826,IF($H1825="EN COURS DE PREENGAGEMENT",'ENGAGEMENTS 2026'!O1826,IF($H1825="PREENGAGE",IF($E1825="ATTRIBUE",'ENGAGEMENTS 2026'!AE1826,'ENGAGEMENTS 2026'!O1826),'ENGAGEMENTS 2026'!AE1826))))</f>
        <v/>
      </c>
      <c r="K1825" s="97" t="str">
        <f>IF(ISBLANK('ENGAGEMENTS 2026'!W1826),"",'ENGAGEMENTS 2026'!W1826)</f>
        <v/>
      </c>
      <c r="L1825" s="73" t="str">
        <f t="shared" ca="1" si="56"/>
        <v/>
      </c>
      <c r="M1825" t="str">
        <f t="shared" si="57"/>
        <v/>
      </c>
      <c r="N1825" t="str">
        <f>IF(ISBLANK('ENGAGEMENTS 2026'!C1826),"",'ENGAGEMENTS 2026'!L1826)</f>
        <v/>
      </c>
      <c r="O1825" t="str">
        <f>IF(ISBLANK('ENGAGEMENTS 2026'!C1826),"",'ENGAGEMENTS 2026'!M1826)</f>
        <v/>
      </c>
      <c r="P1825" t="str">
        <f>IF(ISBLANK('ENGAGEMENTS 2026'!C1826),"",'ENGAGEMENTS 2026'!K1826)</f>
        <v/>
      </c>
      <c r="Q1825" t="str">
        <f>IF($A1825="","",IF(OR($E1825="INFRUCTUEUX",$E1825="ANNULE"),$A1825&amp;"|"&amp;(COUNTIFS($A$2:$A1825,$A1825,$E$2:$E1825,"INFRUCTUEUX")+COUNTIFS($A$2:$A1825,$A1825,$E$2:$E1825,"ANNULE")),""))</f>
        <v/>
      </c>
    </row>
    <row r="1826" spans="1:17" x14ac:dyDescent="0.25">
      <c r="A1826" t="str">
        <f>IF(ISBLANK('ENGAGEMENTS 2026'!C1827),"",IF('ENGAGEMENTS 2026'!C1827="DTSI","DCT",'ENGAGEMENTS 2026'!C1827))</f>
        <v/>
      </c>
      <c r="B1826" t="str">
        <f>IF(ISBLANK('ENGAGEMENTS 2026'!C1827),"",'ENGAGEMENTS 2026'!D1827)</f>
        <v/>
      </c>
      <c r="C1826" t="str">
        <f>IF(ISBLANK('ENGAGEMENTS 2026'!C1827),"",'ENGAGEMENTS 2026'!E1827)</f>
        <v/>
      </c>
      <c r="D1826" t="str">
        <f>IF(ISBLANK('ENGAGEMENTS 2026'!C1827),"",'ENGAGEMENTS 2026'!G1827)</f>
        <v/>
      </c>
      <c r="E1826" t="str">
        <f>IF(ISBLANK('ENGAGEMENTS 2026'!C1827),"",'ENGAGEMENTS 2026'!I1827)</f>
        <v/>
      </c>
      <c r="F1826" t="str">
        <f>IF(ISBLANK('ENGAGEMENTS 2026'!C1827),"",'ENGAGEMENTS 2026'!J1827)</f>
        <v/>
      </c>
      <c r="G1826" t="str">
        <f>IF(ISBLANK('ENGAGEMENTS 2026'!C1827),"",'ENGAGEMENTS 2026'!M1827)</f>
        <v/>
      </c>
      <c r="H1826" t="str">
        <f>IF(ISBLANK('ENGAGEMENTS 2026'!C1827),"",'ENGAGEMENTS 2026'!AF1827)</f>
        <v/>
      </c>
      <c r="I1826" t="str">
        <f>IF(ISBLANK('ENGAGEMENTS 2026'!C1827),"",'ENGAGEMENTS 2026'!H1827)</f>
        <v/>
      </c>
      <c r="J1826" s="72" t="str">
        <f>IF(ISBLANK('ENGAGEMENTS 2026'!C1827),"",IF(AND(OR($E1826="INFRUCTUEUX",$E1826="ANNULE"),$C1826="AOO-M"),'ENGAGEMENTS 2026'!P1827,IF($H1826="EN COURS DE PREENGAGEMENT",'ENGAGEMENTS 2026'!O1827,IF($H1826="PREENGAGE",IF($E1826="ATTRIBUE",'ENGAGEMENTS 2026'!AE1827,'ENGAGEMENTS 2026'!O1827),'ENGAGEMENTS 2026'!AE1827))))</f>
        <v/>
      </c>
      <c r="K1826" s="97" t="str">
        <f>IF(ISBLANK('ENGAGEMENTS 2026'!W1827),"",'ENGAGEMENTS 2026'!W1827)</f>
        <v/>
      </c>
      <c r="L1826" s="73" t="str">
        <f t="shared" ca="1" si="56"/>
        <v/>
      </c>
      <c r="M1826" t="str">
        <f t="shared" si="57"/>
        <v/>
      </c>
      <c r="N1826" t="str">
        <f>IF(ISBLANK('ENGAGEMENTS 2026'!C1827),"",'ENGAGEMENTS 2026'!L1827)</f>
        <v/>
      </c>
      <c r="O1826" t="str">
        <f>IF(ISBLANK('ENGAGEMENTS 2026'!C1827),"",'ENGAGEMENTS 2026'!M1827)</f>
        <v/>
      </c>
      <c r="P1826" t="str">
        <f>IF(ISBLANK('ENGAGEMENTS 2026'!C1827),"",'ENGAGEMENTS 2026'!K1827)</f>
        <v/>
      </c>
      <c r="Q1826" t="str">
        <f>IF($A1826="","",IF(OR($E1826="INFRUCTUEUX",$E1826="ANNULE"),$A1826&amp;"|"&amp;(COUNTIFS($A$2:$A1826,$A1826,$E$2:$E1826,"INFRUCTUEUX")+COUNTIFS($A$2:$A1826,$A1826,$E$2:$E1826,"ANNULE")),""))</f>
        <v/>
      </c>
    </row>
    <row r="1827" spans="1:17" x14ac:dyDescent="0.25">
      <c r="A1827" t="str">
        <f>IF(ISBLANK('ENGAGEMENTS 2026'!C1828),"",IF('ENGAGEMENTS 2026'!C1828="DTSI","DCT",'ENGAGEMENTS 2026'!C1828))</f>
        <v/>
      </c>
      <c r="B1827" t="str">
        <f>IF(ISBLANK('ENGAGEMENTS 2026'!C1828),"",'ENGAGEMENTS 2026'!D1828)</f>
        <v/>
      </c>
      <c r="C1827" t="str">
        <f>IF(ISBLANK('ENGAGEMENTS 2026'!C1828),"",'ENGAGEMENTS 2026'!E1828)</f>
        <v/>
      </c>
      <c r="D1827" t="str">
        <f>IF(ISBLANK('ENGAGEMENTS 2026'!C1828),"",'ENGAGEMENTS 2026'!G1828)</f>
        <v/>
      </c>
      <c r="E1827" t="str">
        <f>IF(ISBLANK('ENGAGEMENTS 2026'!C1828),"",'ENGAGEMENTS 2026'!I1828)</f>
        <v/>
      </c>
      <c r="F1827" t="str">
        <f>IF(ISBLANK('ENGAGEMENTS 2026'!C1828),"",'ENGAGEMENTS 2026'!J1828)</f>
        <v/>
      </c>
      <c r="G1827" t="str">
        <f>IF(ISBLANK('ENGAGEMENTS 2026'!C1828),"",'ENGAGEMENTS 2026'!M1828)</f>
        <v/>
      </c>
      <c r="H1827" t="str">
        <f>IF(ISBLANK('ENGAGEMENTS 2026'!C1828),"",'ENGAGEMENTS 2026'!AF1828)</f>
        <v/>
      </c>
      <c r="I1827" t="str">
        <f>IF(ISBLANK('ENGAGEMENTS 2026'!C1828),"",'ENGAGEMENTS 2026'!H1828)</f>
        <v/>
      </c>
      <c r="J1827" s="72" t="str">
        <f>IF(ISBLANK('ENGAGEMENTS 2026'!C1828),"",IF(AND(OR($E1827="INFRUCTUEUX",$E1827="ANNULE"),$C1827="AOO-M"),'ENGAGEMENTS 2026'!P1828,IF($H1827="EN COURS DE PREENGAGEMENT",'ENGAGEMENTS 2026'!O1828,IF($H1827="PREENGAGE",IF($E1827="ATTRIBUE",'ENGAGEMENTS 2026'!AE1828,'ENGAGEMENTS 2026'!O1828),'ENGAGEMENTS 2026'!AE1828))))</f>
        <v/>
      </c>
      <c r="K1827" s="97" t="str">
        <f>IF(ISBLANK('ENGAGEMENTS 2026'!W1828),"",'ENGAGEMENTS 2026'!W1828)</f>
        <v/>
      </c>
      <c r="L1827" s="73" t="str">
        <f t="shared" ca="1" si="56"/>
        <v/>
      </c>
      <c r="M1827" t="str">
        <f t="shared" si="57"/>
        <v/>
      </c>
      <c r="N1827" t="str">
        <f>IF(ISBLANK('ENGAGEMENTS 2026'!C1828),"",'ENGAGEMENTS 2026'!L1828)</f>
        <v/>
      </c>
      <c r="O1827" t="str">
        <f>IF(ISBLANK('ENGAGEMENTS 2026'!C1828),"",'ENGAGEMENTS 2026'!M1828)</f>
        <v/>
      </c>
      <c r="P1827" t="str">
        <f>IF(ISBLANK('ENGAGEMENTS 2026'!C1828),"",'ENGAGEMENTS 2026'!K1828)</f>
        <v/>
      </c>
      <c r="Q1827" t="str">
        <f>IF($A1827="","",IF(OR($E1827="INFRUCTUEUX",$E1827="ANNULE"),$A1827&amp;"|"&amp;(COUNTIFS($A$2:$A1827,$A1827,$E$2:$E1827,"INFRUCTUEUX")+COUNTIFS($A$2:$A1827,$A1827,$E$2:$E1827,"ANNULE")),""))</f>
        <v/>
      </c>
    </row>
    <row r="1828" spans="1:17" x14ac:dyDescent="0.25">
      <c r="A1828" t="str">
        <f>IF(ISBLANK('ENGAGEMENTS 2026'!C1829),"",IF('ENGAGEMENTS 2026'!C1829="DTSI","DCT",'ENGAGEMENTS 2026'!C1829))</f>
        <v/>
      </c>
      <c r="B1828" t="str">
        <f>IF(ISBLANK('ENGAGEMENTS 2026'!C1829),"",'ENGAGEMENTS 2026'!D1829)</f>
        <v/>
      </c>
      <c r="C1828" t="str">
        <f>IF(ISBLANK('ENGAGEMENTS 2026'!C1829),"",'ENGAGEMENTS 2026'!E1829)</f>
        <v/>
      </c>
      <c r="D1828" t="str">
        <f>IF(ISBLANK('ENGAGEMENTS 2026'!C1829),"",'ENGAGEMENTS 2026'!G1829)</f>
        <v/>
      </c>
      <c r="E1828" t="str">
        <f>IF(ISBLANK('ENGAGEMENTS 2026'!C1829),"",'ENGAGEMENTS 2026'!I1829)</f>
        <v/>
      </c>
      <c r="F1828" t="str">
        <f>IF(ISBLANK('ENGAGEMENTS 2026'!C1829),"",'ENGAGEMENTS 2026'!J1829)</f>
        <v/>
      </c>
      <c r="G1828" t="str">
        <f>IF(ISBLANK('ENGAGEMENTS 2026'!C1829),"",'ENGAGEMENTS 2026'!M1829)</f>
        <v/>
      </c>
      <c r="H1828" t="str">
        <f>IF(ISBLANK('ENGAGEMENTS 2026'!C1829),"",'ENGAGEMENTS 2026'!AF1829)</f>
        <v/>
      </c>
      <c r="I1828" t="str">
        <f>IF(ISBLANK('ENGAGEMENTS 2026'!C1829),"",'ENGAGEMENTS 2026'!H1829)</f>
        <v/>
      </c>
      <c r="J1828" s="72" t="str">
        <f>IF(ISBLANK('ENGAGEMENTS 2026'!C1829),"",IF(AND(OR($E1828="INFRUCTUEUX",$E1828="ANNULE"),$C1828="AOO-M"),'ENGAGEMENTS 2026'!P1829,IF($H1828="EN COURS DE PREENGAGEMENT",'ENGAGEMENTS 2026'!O1829,IF($H1828="PREENGAGE",IF($E1828="ATTRIBUE",'ENGAGEMENTS 2026'!AE1829,'ENGAGEMENTS 2026'!O1829),'ENGAGEMENTS 2026'!AE1829))))</f>
        <v/>
      </c>
      <c r="K1828" s="97" t="str">
        <f>IF(ISBLANK('ENGAGEMENTS 2026'!W1829),"",'ENGAGEMENTS 2026'!W1829)</f>
        <v/>
      </c>
      <c r="L1828" s="73" t="str">
        <f t="shared" ca="1" si="56"/>
        <v/>
      </c>
      <c r="M1828" t="str">
        <f t="shared" si="57"/>
        <v/>
      </c>
      <c r="N1828" t="str">
        <f>IF(ISBLANK('ENGAGEMENTS 2026'!C1829),"",'ENGAGEMENTS 2026'!L1829)</f>
        <v/>
      </c>
      <c r="O1828" t="str">
        <f>IF(ISBLANK('ENGAGEMENTS 2026'!C1829),"",'ENGAGEMENTS 2026'!M1829)</f>
        <v/>
      </c>
      <c r="P1828" t="str">
        <f>IF(ISBLANK('ENGAGEMENTS 2026'!C1829),"",'ENGAGEMENTS 2026'!K1829)</f>
        <v/>
      </c>
      <c r="Q1828" t="str">
        <f>IF($A1828="","",IF(OR($E1828="INFRUCTUEUX",$E1828="ANNULE"),$A1828&amp;"|"&amp;(COUNTIFS($A$2:$A1828,$A1828,$E$2:$E1828,"INFRUCTUEUX")+COUNTIFS($A$2:$A1828,$A1828,$E$2:$E1828,"ANNULE")),""))</f>
        <v/>
      </c>
    </row>
    <row r="1829" spans="1:17" x14ac:dyDescent="0.25">
      <c r="A1829" t="str">
        <f>IF(ISBLANK('ENGAGEMENTS 2026'!C1830),"",IF('ENGAGEMENTS 2026'!C1830="DTSI","DCT",'ENGAGEMENTS 2026'!C1830))</f>
        <v/>
      </c>
      <c r="B1829" t="str">
        <f>IF(ISBLANK('ENGAGEMENTS 2026'!C1830),"",'ENGAGEMENTS 2026'!D1830)</f>
        <v/>
      </c>
      <c r="C1829" t="str">
        <f>IF(ISBLANK('ENGAGEMENTS 2026'!C1830),"",'ENGAGEMENTS 2026'!E1830)</f>
        <v/>
      </c>
      <c r="D1829" t="str">
        <f>IF(ISBLANK('ENGAGEMENTS 2026'!C1830),"",'ENGAGEMENTS 2026'!G1830)</f>
        <v/>
      </c>
      <c r="E1829" t="str">
        <f>IF(ISBLANK('ENGAGEMENTS 2026'!C1830),"",'ENGAGEMENTS 2026'!I1830)</f>
        <v/>
      </c>
      <c r="F1829" t="str">
        <f>IF(ISBLANK('ENGAGEMENTS 2026'!C1830),"",'ENGAGEMENTS 2026'!J1830)</f>
        <v/>
      </c>
      <c r="G1829" t="str">
        <f>IF(ISBLANK('ENGAGEMENTS 2026'!C1830),"",'ENGAGEMENTS 2026'!M1830)</f>
        <v/>
      </c>
      <c r="H1829" t="str">
        <f>IF(ISBLANK('ENGAGEMENTS 2026'!C1830),"",'ENGAGEMENTS 2026'!AF1830)</f>
        <v/>
      </c>
      <c r="I1829" t="str">
        <f>IF(ISBLANK('ENGAGEMENTS 2026'!C1830),"",'ENGAGEMENTS 2026'!H1830)</f>
        <v/>
      </c>
      <c r="J1829" s="72" t="str">
        <f>IF(ISBLANK('ENGAGEMENTS 2026'!C1830),"",IF(AND(OR($E1829="INFRUCTUEUX",$E1829="ANNULE"),$C1829="AOO-M"),'ENGAGEMENTS 2026'!P1830,IF($H1829="EN COURS DE PREENGAGEMENT",'ENGAGEMENTS 2026'!O1830,IF($H1829="PREENGAGE",IF($E1829="ATTRIBUE",'ENGAGEMENTS 2026'!AE1830,'ENGAGEMENTS 2026'!O1830),'ENGAGEMENTS 2026'!AE1830))))</f>
        <v/>
      </c>
      <c r="K1829" s="97" t="str">
        <f>IF(ISBLANK('ENGAGEMENTS 2026'!W1830),"",'ENGAGEMENTS 2026'!W1830)</f>
        <v/>
      </c>
      <c r="L1829" s="73" t="str">
        <f t="shared" ca="1" si="56"/>
        <v/>
      </c>
      <c r="M1829" t="str">
        <f t="shared" si="57"/>
        <v/>
      </c>
      <c r="N1829" t="str">
        <f>IF(ISBLANK('ENGAGEMENTS 2026'!C1830),"",'ENGAGEMENTS 2026'!L1830)</f>
        <v/>
      </c>
      <c r="O1829" t="str">
        <f>IF(ISBLANK('ENGAGEMENTS 2026'!C1830),"",'ENGAGEMENTS 2026'!M1830)</f>
        <v/>
      </c>
      <c r="P1829" t="str">
        <f>IF(ISBLANK('ENGAGEMENTS 2026'!C1830),"",'ENGAGEMENTS 2026'!K1830)</f>
        <v/>
      </c>
      <c r="Q1829" t="str">
        <f>IF($A1829="","",IF(OR($E1829="INFRUCTUEUX",$E1829="ANNULE"),$A1829&amp;"|"&amp;(COUNTIFS($A$2:$A1829,$A1829,$E$2:$E1829,"INFRUCTUEUX")+COUNTIFS($A$2:$A1829,$A1829,$E$2:$E1829,"ANNULE")),""))</f>
        <v/>
      </c>
    </row>
    <row r="1830" spans="1:17" x14ac:dyDescent="0.25">
      <c r="A1830" t="str">
        <f>IF(ISBLANK('ENGAGEMENTS 2026'!C1831),"",IF('ENGAGEMENTS 2026'!C1831="DTSI","DCT",'ENGAGEMENTS 2026'!C1831))</f>
        <v/>
      </c>
      <c r="B1830" t="str">
        <f>IF(ISBLANK('ENGAGEMENTS 2026'!C1831),"",'ENGAGEMENTS 2026'!D1831)</f>
        <v/>
      </c>
      <c r="C1830" t="str">
        <f>IF(ISBLANK('ENGAGEMENTS 2026'!C1831),"",'ENGAGEMENTS 2026'!E1831)</f>
        <v/>
      </c>
      <c r="D1830" t="str">
        <f>IF(ISBLANK('ENGAGEMENTS 2026'!C1831),"",'ENGAGEMENTS 2026'!G1831)</f>
        <v/>
      </c>
      <c r="E1830" t="str">
        <f>IF(ISBLANK('ENGAGEMENTS 2026'!C1831),"",'ENGAGEMENTS 2026'!I1831)</f>
        <v/>
      </c>
      <c r="F1830" t="str">
        <f>IF(ISBLANK('ENGAGEMENTS 2026'!C1831),"",'ENGAGEMENTS 2026'!J1831)</f>
        <v/>
      </c>
      <c r="G1830" t="str">
        <f>IF(ISBLANK('ENGAGEMENTS 2026'!C1831),"",'ENGAGEMENTS 2026'!M1831)</f>
        <v/>
      </c>
      <c r="H1830" t="str">
        <f>IF(ISBLANK('ENGAGEMENTS 2026'!C1831),"",'ENGAGEMENTS 2026'!AF1831)</f>
        <v/>
      </c>
      <c r="I1830" t="str">
        <f>IF(ISBLANK('ENGAGEMENTS 2026'!C1831),"",'ENGAGEMENTS 2026'!H1831)</f>
        <v/>
      </c>
      <c r="J1830" s="72" t="str">
        <f>IF(ISBLANK('ENGAGEMENTS 2026'!C1831),"",IF(AND(OR($E1830="INFRUCTUEUX",$E1830="ANNULE"),$C1830="AOO-M"),'ENGAGEMENTS 2026'!P1831,IF($H1830="EN COURS DE PREENGAGEMENT",'ENGAGEMENTS 2026'!O1831,IF($H1830="PREENGAGE",IF($E1830="ATTRIBUE",'ENGAGEMENTS 2026'!AE1831,'ENGAGEMENTS 2026'!O1831),'ENGAGEMENTS 2026'!AE1831))))</f>
        <v/>
      </c>
      <c r="K1830" s="97" t="str">
        <f>IF(ISBLANK('ENGAGEMENTS 2026'!W1831),"",'ENGAGEMENTS 2026'!W1831)</f>
        <v/>
      </c>
      <c r="L1830" s="73" t="str">
        <f t="shared" ca="1" si="56"/>
        <v/>
      </c>
      <c r="M1830" t="str">
        <f t="shared" si="57"/>
        <v/>
      </c>
      <c r="N1830" t="str">
        <f>IF(ISBLANK('ENGAGEMENTS 2026'!C1831),"",'ENGAGEMENTS 2026'!L1831)</f>
        <v/>
      </c>
      <c r="O1830" t="str">
        <f>IF(ISBLANK('ENGAGEMENTS 2026'!C1831),"",'ENGAGEMENTS 2026'!M1831)</f>
        <v/>
      </c>
      <c r="P1830" t="str">
        <f>IF(ISBLANK('ENGAGEMENTS 2026'!C1831),"",'ENGAGEMENTS 2026'!K1831)</f>
        <v/>
      </c>
      <c r="Q1830" t="str">
        <f>IF($A1830="","",IF(OR($E1830="INFRUCTUEUX",$E1830="ANNULE"),$A1830&amp;"|"&amp;(COUNTIFS($A$2:$A1830,$A1830,$E$2:$E1830,"INFRUCTUEUX")+COUNTIFS($A$2:$A1830,$A1830,$E$2:$E1830,"ANNULE")),""))</f>
        <v/>
      </c>
    </row>
    <row r="1831" spans="1:17" x14ac:dyDescent="0.25">
      <c r="A1831" t="str">
        <f>IF(ISBLANK('ENGAGEMENTS 2026'!C1832),"",IF('ENGAGEMENTS 2026'!C1832="DTSI","DCT",'ENGAGEMENTS 2026'!C1832))</f>
        <v/>
      </c>
      <c r="B1831" t="str">
        <f>IF(ISBLANK('ENGAGEMENTS 2026'!C1832),"",'ENGAGEMENTS 2026'!D1832)</f>
        <v/>
      </c>
      <c r="C1831" t="str">
        <f>IF(ISBLANK('ENGAGEMENTS 2026'!C1832),"",'ENGAGEMENTS 2026'!E1832)</f>
        <v/>
      </c>
      <c r="D1831" t="str">
        <f>IF(ISBLANK('ENGAGEMENTS 2026'!C1832),"",'ENGAGEMENTS 2026'!G1832)</f>
        <v/>
      </c>
      <c r="E1831" t="str">
        <f>IF(ISBLANK('ENGAGEMENTS 2026'!C1832),"",'ENGAGEMENTS 2026'!I1832)</f>
        <v/>
      </c>
      <c r="F1831" t="str">
        <f>IF(ISBLANK('ENGAGEMENTS 2026'!C1832),"",'ENGAGEMENTS 2026'!J1832)</f>
        <v/>
      </c>
      <c r="G1831" t="str">
        <f>IF(ISBLANK('ENGAGEMENTS 2026'!C1832),"",'ENGAGEMENTS 2026'!M1832)</f>
        <v/>
      </c>
      <c r="H1831" t="str">
        <f>IF(ISBLANK('ENGAGEMENTS 2026'!C1832),"",'ENGAGEMENTS 2026'!AF1832)</f>
        <v/>
      </c>
      <c r="I1831" t="str">
        <f>IF(ISBLANK('ENGAGEMENTS 2026'!C1832),"",'ENGAGEMENTS 2026'!H1832)</f>
        <v/>
      </c>
      <c r="J1831" s="72" t="str">
        <f>IF(ISBLANK('ENGAGEMENTS 2026'!C1832),"",IF(AND(OR($E1831="INFRUCTUEUX",$E1831="ANNULE"),$C1831="AOO-M"),'ENGAGEMENTS 2026'!P1832,IF($H1831="EN COURS DE PREENGAGEMENT",'ENGAGEMENTS 2026'!O1832,IF($H1831="PREENGAGE",IF($E1831="ATTRIBUE",'ENGAGEMENTS 2026'!AE1832,'ENGAGEMENTS 2026'!O1832),'ENGAGEMENTS 2026'!AE1832))))</f>
        <v/>
      </c>
      <c r="K1831" s="97" t="str">
        <f>IF(ISBLANK('ENGAGEMENTS 2026'!W1832),"",'ENGAGEMENTS 2026'!W1832)</f>
        <v/>
      </c>
      <c r="L1831" s="73" t="str">
        <f t="shared" ca="1" si="56"/>
        <v/>
      </c>
      <c r="M1831" t="str">
        <f t="shared" si="57"/>
        <v/>
      </c>
      <c r="N1831" t="str">
        <f>IF(ISBLANK('ENGAGEMENTS 2026'!C1832),"",'ENGAGEMENTS 2026'!L1832)</f>
        <v/>
      </c>
      <c r="O1831" t="str">
        <f>IF(ISBLANK('ENGAGEMENTS 2026'!C1832),"",'ENGAGEMENTS 2026'!M1832)</f>
        <v/>
      </c>
      <c r="P1831" t="str">
        <f>IF(ISBLANK('ENGAGEMENTS 2026'!C1832),"",'ENGAGEMENTS 2026'!K1832)</f>
        <v/>
      </c>
      <c r="Q1831" t="str">
        <f>IF($A1831="","",IF(OR($E1831="INFRUCTUEUX",$E1831="ANNULE"),$A1831&amp;"|"&amp;(COUNTIFS($A$2:$A1831,$A1831,$E$2:$E1831,"INFRUCTUEUX")+COUNTIFS($A$2:$A1831,$A1831,$E$2:$E1831,"ANNULE")),""))</f>
        <v/>
      </c>
    </row>
    <row r="1832" spans="1:17" x14ac:dyDescent="0.25">
      <c r="A1832" t="str">
        <f>IF(ISBLANK('ENGAGEMENTS 2026'!C1833),"",IF('ENGAGEMENTS 2026'!C1833="DTSI","DCT",'ENGAGEMENTS 2026'!C1833))</f>
        <v/>
      </c>
      <c r="B1832" t="str">
        <f>IF(ISBLANK('ENGAGEMENTS 2026'!C1833),"",'ENGAGEMENTS 2026'!D1833)</f>
        <v/>
      </c>
      <c r="C1832" t="str">
        <f>IF(ISBLANK('ENGAGEMENTS 2026'!C1833),"",'ENGAGEMENTS 2026'!E1833)</f>
        <v/>
      </c>
      <c r="D1832" t="str">
        <f>IF(ISBLANK('ENGAGEMENTS 2026'!C1833),"",'ENGAGEMENTS 2026'!G1833)</f>
        <v/>
      </c>
      <c r="E1832" t="str">
        <f>IF(ISBLANK('ENGAGEMENTS 2026'!C1833),"",'ENGAGEMENTS 2026'!I1833)</f>
        <v/>
      </c>
      <c r="F1832" t="str">
        <f>IF(ISBLANK('ENGAGEMENTS 2026'!C1833),"",'ENGAGEMENTS 2026'!J1833)</f>
        <v/>
      </c>
      <c r="G1832" t="str">
        <f>IF(ISBLANK('ENGAGEMENTS 2026'!C1833),"",'ENGAGEMENTS 2026'!M1833)</f>
        <v/>
      </c>
      <c r="H1832" t="str">
        <f>IF(ISBLANK('ENGAGEMENTS 2026'!C1833),"",'ENGAGEMENTS 2026'!AF1833)</f>
        <v/>
      </c>
      <c r="I1832" t="str">
        <f>IF(ISBLANK('ENGAGEMENTS 2026'!C1833),"",'ENGAGEMENTS 2026'!H1833)</f>
        <v/>
      </c>
      <c r="J1832" s="72" t="str">
        <f>IF(ISBLANK('ENGAGEMENTS 2026'!C1833),"",IF(AND(OR($E1832="INFRUCTUEUX",$E1832="ANNULE"),$C1832="AOO-M"),'ENGAGEMENTS 2026'!P1833,IF($H1832="EN COURS DE PREENGAGEMENT",'ENGAGEMENTS 2026'!O1833,IF($H1832="PREENGAGE",IF($E1832="ATTRIBUE",'ENGAGEMENTS 2026'!AE1833,'ENGAGEMENTS 2026'!O1833),'ENGAGEMENTS 2026'!AE1833))))</f>
        <v/>
      </c>
      <c r="K1832" s="97" t="str">
        <f>IF(ISBLANK('ENGAGEMENTS 2026'!W1833),"",'ENGAGEMENTS 2026'!W1833)</f>
        <v/>
      </c>
      <c r="L1832" s="73" t="str">
        <f t="shared" ca="1" si="56"/>
        <v/>
      </c>
      <c r="M1832" t="str">
        <f t="shared" si="57"/>
        <v/>
      </c>
      <c r="N1832" t="str">
        <f>IF(ISBLANK('ENGAGEMENTS 2026'!C1833),"",'ENGAGEMENTS 2026'!L1833)</f>
        <v/>
      </c>
      <c r="O1832" t="str">
        <f>IF(ISBLANK('ENGAGEMENTS 2026'!C1833),"",'ENGAGEMENTS 2026'!M1833)</f>
        <v/>
      </c>
      <c r="P1832" t="str">
        <f>IF(ISBLANK('ENGAGEMENTS 2026'!C1833),"",'ENGAGEMENTS 2026'!K1833)</f>
        <v/>
      </c>
      <c r="Q1832" t="str">
        <f>IF($A1832="","",IF(OR($E1832="INFRUCTUEUX",$E1832="ANNULE"),$A1832&amp;"|"&amp;(COUNTIFS($A$2:$A1832,$A1832,$E$2:$E1832,"INFRUCTUEUX")+COUNTIFS($A$2:$A1832,$A1832,$E$2:$E1832,"ANNULE")),""))</f>
        <v/>
      </c>
    </row>
    <row r="1833" spans="1:17" x14ac:dyDescent="0.25">
      <c r="A1833" t="str">
        <f>IF(ISBLANK('ENGAGEMENTS 2026'!C1834),"",IF('ENGAGEMENTS 2026'!C1834="DTSI","DCT",'ENGAGEMENTS 2026'!C1834))</f>
        <v/>
      </c>
      <c r="B1833" t="str">
        <f>IF(ISBLANK('ENGAGEMENTS 2026'!C1834),"",'ENGAGEMENTS 2026'!D1834)</f>
        <v/>
      </c>
      <c r="C1833" t="str">
        <f>IF(ISBLANK('ENGAGEMENTS 2026'!C1834),"",'ENGAGEMENTS 2026'!E1834)</f>
        <v/>
      </c>
      <c r="D1833" t="str">
        <f>IF(ISBLANK('ENGAGEMENTS 2026'!C1834),"",'ENGAGEMENTS 2026'!G1834)</f>
        <v/>
      </c>
      <c r="E1833" t="str">
        <f>IF(ISBLANK('ENGAGEMENTS 2026'!C1834),"",'ENGAGEMENTS 2026'!I1834)</f>
        <v/>
      </c>
      <c r="F1833" t="str">
        <f>IF(ISBLANK('ENGAGEMENTS 2026'!C1834),"",'ENGAGEMENTS 2026'!J1834)</f>
        <v/>
      </c>
      <c r="G1833" t="str">
        <f>IF(ISBLANK('ENGAGEMENTS 2026'!C1834),"",'ENGAGEMENTS 2026'!M1834)</f>
        <v/>
      </c>
      <c r="H1833" t="str">
        <f>IF(ISBLANK('ENGAGEMENTS 2026'!C1834),"",'ENGAGEMENTS 2026'!AF1834)</f>
        <v/>
      </c>
      <c r="I1833" t="str">
        <f>IF(ISBLANK('ENGAGEMENTS 2026'!C1834),"",'ENGAGEMENTS 2026'!H1834)</f>
        <v/>
      </c>
      <c r="J1833" s="72" t="str">
        <f>IF(ISBLANK('ENGAGEMENTS 2026'!C1834),"",IF(AND(OR($E1833="INFRUCTUEUX",$E1833="ANNULE"),$C1833="AOO-M"),'ENGAGEMENTS 2026'!P1834,IF($H1833="EN COURS DE PREENGAGEMENT",'ENGAGEMENTS 2026'!O1834,IF($H1833="PREENGAGE",IF($E1833="ATTRIBUE",'ENGAGEMENTS 2026'!AE1834,'ENGAGEMENTS 2026'!O1834),'ENGAGEMENTS 2026'!AE1834))))</f>
        <v/>
      </c>
      <c r="K1833" s="97" t="str">
        <f>IF(ISBLANK('ENGAGEMENTS 2026'!W1834),"",'ENGAGEMENTS 2026'!W1834)</f>
        <v/>
      </c>
      <c r="L1833" s="73" t="str">
        <f t="shared" ca="1" si="56"/>
        <v/>
      </c>
      <c r="M1833" t="str">
        <f t="shared" si="57"/>
        <v/>
      </c>
      <c r="N1833" t="str">
        <f>IF(ISBLANK('ENGAGEMENTS 2026'!C1834),"",'ENGAGEMENTS 2026'!L1834)</f>
        <v/>
      </c>
      <c r="O1833" t="str">
        <f>IF(ISBLANK('ENGAGEMENTS 2026'!C1834),"",'ENGAGEMENTS 2026'!M1834)</f>
        <v/>
      </c>
      <c r="P1833" t="str">
        <f>IF(ISBLANK('ENGAGEMENTS 2026'!C1834),"",'ENGAGEMENTS 2026'!K1834)</f>
        <v/>
      </c>
      <c r="Q1833" t="str">
        <f>IF($A1833="","",IF(OR($E1833="INFRUCTUEUX",$E1833="ANNULE"),$A1833&amp;"|"&amp;(COUNTIFS($A$2:$A1833,$A1833,$E$2:$E1833,"INFRUCTUEUX")+COUNTIFS($A$2:$A1833,$A1833,$E$2:$E1833,"ANNULE")),""))</f>
        <v/>
      </c>
    </row>
    <row r="1834" spans="1:17" x14ac:dyDescent="0.25">
      <c r="A1834" t="str">
        <f>IF(ISBLANK('ENGAGEMENTS 2026'!C1835),"",IF('ENGAGEMENTS 2026'!C1835="DTSI","DCT",'ENGAGEMENTS 2026'!C1835))</f>
        <v/>
      </c>
      <c r="B1834" t="str">
        <f>IF(ISBLANK('ENGAGEMENTS 2026'!C1835),"",'ENGAGEMENTS 2026'!D1835)</f>
        <v/>
      </c>
      <c r="C1834" t="str">
        <f>IF(ISBLANK('ENGAGEMENTS 2026'!C1835),"",'ENGAGEMENTS 2026'!E1835)</f>
        <v/>
      </c>
      <c r="D1834" t="str">
        <f>IF(ISBLANK('ENGAGEMENTS 2026'!C1835),"",'ENGAGEMENTS 2026'!G1835)</f>
        <v/>
      </c>
      <c r="E1834" t="str">
        <f>IF(ISBLANK('ENGAGEMENTS 2026'!C1835),"",'ENGAGEMENTS 2026'!I1835)</f>
        <v/>
      </c>
      <c r="F1834" t="str">
        <f>IF(ISBLANK('ENGAGEMENTS 2026'!C1835),"",'ENGAGEMENTS 2026'!J1835)</f>
        <v/>
      </c>
      <c r="G1834" t="str">
        <f>IF(ISBLANK('ENGAGEMENTS 2026'!C1835),"",'ENGAGEMENTS 2026'!M1835)</f>
        <v/>
      </c>
      <c r="H1834" t="str">
        <f>IF(ISBLANK('ENGAGEMENTS 2026'!C1835),"",'ENGAGEMENTS 2026'!AF1835)</f>
        <v/>
      </c>
      <c r="I1834" t="str">
        <f>IF(ISBLANK('ENGAGEMENTS 2026'!C1835),"",'ENGAGEMENTS 2026'!H1835)</f>
        <v/>
      </c>
      <c r="J1834" s="72" t="str">
        <f>IF(ISBLANK('ENGAGEMENTS 2026'!C1835),"",IF(AND(OR($E1834="INFRUCTUEUX",$E1834="ANNULE"),$C1834="AOO-M"),'ENGAGEMENTS 2026'!P1835,IF($H1834="EN COURS DE PREENGAGEMENT",'ENGAGEMENTS 2026'!O1835,IF($H1834="PREENGAGE",IF($E1834="ATTRIBUE",'ENGAGEMENTS 2026'!AE1835,'ENGAGEMENTS 2026'!O1835),'ENGAGEMENTS 2026'!AE1835))))</f>
        <v/>
      </c>
      <c r="K1834" s="97" t="str">
        <f>IF(ISBLANK('ENGAGEMENTS 2026'!W1835),"",'ENGAGEMENTS 2026'!W1835)</f>
        <v/>
      </c>
      <c r="L1834" s="73" t="str">
        <f t="shared" ca="1" si="56"/>
        <v/>
      </c>
      <c r="M1834" t="str">
        <f t="shared" si="57"/>
        <v/>
      </c>
      <c r="N1834" t="str">
        <f>IF(ISBLANK('ENGAGEMENTS 2026'!C1835),"",'ENGAGEMENTS 2026'!L1835)</f>
        <v/>
      </c>
      <c r="O1834" t="str">
        <f>IF(ISBLANK('ENGAGEMENTS 2026'!C1835),"",'ENGAGEMENTS 2026'!M1835)</f>
        <v/>
      </c>
      <c r="P1834" t="str">
        <f>IF(ISBLANK('ENGAGEMENTS 2026'!C1835),"",'ENGAGEMENTS 2026'!K1835)</f>
        <v/>
      </c>
      <c r="Q1834" t="str">
        <f>IF($A1834="","",IF(OR($E1834="INFRUCTUEUX",$E1834="ANNULE"),$A1834&amp;"|"&amp;(COUNTIFS($A$2:$A1834,$A1834,$E$2:$E1834,"INFRUCTUEUX")+COUNTIFS($A$2:$A1834,$A1834,$E$2:$E1834,"ANNULE")),""))</f>
        <v/>
      </c>
    </row>
    <row r="1835" spans="1:17" x14ac:dyDescent="0.25">
      <c r="A1835" t="str">
        <f>IF(ISBLANK('ENGAGEMENTS 2026'!C1836),"",IF('ENGAGEMENTS 2026'!C1836="DTSI","DCT",'ENGAGEMENTS 2026'!C1836))</f>
        <v/>
      </c>
      <c r="B1835" t="str">
        <f>IF(ISBLANK('ENGAGEMENTS 2026'!C1836),"",'ENGAGEMENTS 2026'!D1836)</f>
        <v/>
      </c>
      <c r="C1835" t="str">
        <f>IF(ISBLANK('ENGAGEMENTS 2026'!C1836),"",'ENGAGEMENTS 2026'!E1836)</f>
        <v/>
      </c>
      <c r="D1835" t="str">
        <f>IF(ISBLANK('ENGAGEMENTS 2026'!C1836),"",'ENGAGEMENTS 2026'!G1836)</f>
        <v/>
      </c>
      <c r="E1835" t="str">
        <f>IF(ISBLANK('ENGAGEMENTS 2026'!C1836),"",'ENGAGEMENTS 2026'!I1836)</f>
        <v/>
      </c>
      <c r="F1835" t="str">
        <f>IF(ISBLANK('ENGAGEMENTS 2026'!C1836),"",'ENGAGEMENTS 2026'!J1836)</f>
        <v/>
      </c>
      <c r="G1835" t="str">
        <f>IF(ISBLANK('ENGAGEMENTS 2026'!C1836),"",'ENGAGEMENTS 2026'!M1836)</f>
        <v/>
      </c>
      <c r="H1835" t="str">
        <f>IF(ISBLANK('ENGAGEMENTS 2026'!C1836),"",'ENGAGEMENTS 2026'!AF1836)</f>
        <v/>
      </c>
      <c r="I1835" t="str">
        <f>IF(ISBLANK('ENGAGEMENTS 2026'!C1836),"",'ENGAGEMENTS 2026'!H1836)</f>
        <v/>
      </c>
      <c r="J1835" s="72" t="str">
        <f>IF(ISBLANK('ENGAGEMENTS 2026'!C1836),"",IF(AND(OR($E1835="INFRUCTUEUX",$E1835="ANNULE"),$C1835="AOO-M"),'ENGAGEMENTS 2026'!P1836,IF($H1835="EN COURS DE PREENGAGEMENT",'ENGAGEMENTS 2026'!O1836,IF($H1835="PREENGAGE",IF($E1835="ATTRIBUE",'ENGAGEMENTS 2026'!AE1836,'ENGAGEMENTS 2026'!O1836),'ENGAGEMENTS 2026'!AE1836))))</f>
        <v/>
      </c>
      <c r="K1835" s="97" t="str">
        <f>IF(ISBLANK('ENGAGEMENTS 2026'!W1836),"",'ENGAGEMENTS 2026'!W1836)</f>
        <v/>
      </c>
      <c r="L1835" s="73" t="str">
        <f t="shared" ca="1" si="56"/>
        <v/>
      </c>
      <c r="M1835" t="str">
        <f t="shared" si="57"/>
        <v/>
      </c>
      <c r="N1835" t="str">
        <f>IF(ISBLANK('ENGAGEMENTS 2026'!C1836),"",'ENGAGEMENTS 2026'!L1836)</f>
        <v/>
      </c>
      <c r="O1835" t="str">
        <f>IF(ISBLANK('ENGAGEMENTS 2026'!C1836),"",'ENGAGEMENTS 2026'!M1836)</f>
        <v/>
      </c>
      <c r="P1835" t="str">
        <f>IF(ISBLANK('ENGAGEMENTS 2026'!C1836),"",'ENGAGEMENTS 2026'!K1836)</f>
        <v/>
      </c>
      <c r="Q1835" t="str">
        <f>IF($A1835="","",IF(OR($E1835="INFRUCTUEUX",$E1835="ANNULE"),$A1835&amp;"|"&amp;(COUNTIFS($A$2:$A1835,$A1835,$E$2:$E1835,"INFRUCTUEUX")+COUNTIFS($A$2:$A1835,$A1835,$E$2:$E1835,"ANNULE")),""))</f>
        <v/>
      </c>
    </row>
    <row r="1836" spans="1:17" x14ac:dyDescent="0.25">
      <c r="A1836" t="str">
        <f>IF(ISBLANK('ENGAGEMENTS 2026'!C1837),"",IF('ENGAGEMENTS 2026'!C1837="DTSI","DCT",'ENGAGEMENTS 2026'!C1837))</f>
        <v/>
      </c>
      <c r="B1836" t="str">
        <f>IF(ISBLANK('ENGAGEMENTS 2026'!C1837),"",'ENGAGEMENTS 2026'!D1837)</f>
        <v/>
      </c>
      <c r="C1836" t="str">
        <f>IF(ISBLANK('ENGAGEMENTS 2026'!C1837),"",'ENGAGEMENTS 2026'!E1837)</f>
        <v/>
      </c>
      <c r="D1836" t="str">
        <f>IF(ISBLANK('ENGAGEMENTS 2026'!C1837),"",'ENGAGEMENTS 2026'!G1837)</f>
        <v/>
      </c>
      <c r="E1836" t="str">
        <f>IF(ISBLANK('ENGAGEMENTS 2026'!C1837),"",'ENGAGEMENTS 2026'!I1837)</f>
        <v/>
      </c>
      <c r="F1836" t="str">
        <f>IF(ISBLANK('ENGAGEMENTS 2026'!C1837),"",'ENGAGEMENTS 2026'!J1837)</f>
        <v/>
      </c>
      <c r="G1836" t="str">
        <f>IF(ISBLANK('ENGAGEMENTS 2026'!C1837),"",'ENGAGEMENTS 2026'!M1837)</f>
        <v/>
      </c>
      <c r="H1836" t="str">
        <f>IF(ISBLANK('ENGAGEMENTS 2026'!C1837),"",'ENGAGEMENTS 2026'!AF1837)</f>
        <v/>
      </c>
      <c r="I1836" t="str">
        <f>IF(ISBLANK('ENGAGEMENTS 2026'!C1837),"",'ENGAGEMENTS 2026'!H1837)</f>
        <v/>
      </c>
      <c r="J1836" s="72" t="str">
        <f>IF(ISBLANK('ENGAGEMENTS 2026'!C1837),"",IF(AND(OR($E1836="INFRUCTUEUX",$E1836="ANNULE"),$C1836="AOO-M"),'ENGAGEMENTS 2026'!P1837,IF($H1836="EN COURS DE PREENGAGEMENT",'ENGAGEMENTS 2026'!O1837,IF($H1836="PREENGAGE",IF($E1836="ATTRIBUE",'ENGAGEMENTS 2026'!AE1837,'ENGAGEMENTS 2026'!O1837),'ENGAGEMENTS 2026'!AE1837))))</f>
        <v/>
      </c>
      <c r="K1836" s="97" t="str">
        <f>IF(ISBLANK('ENGAGEMENTS 2026'!W1837),"",'ENGAGEMENTS 2026'!W1837)</f>
        <v/>
      </c>
      <c r="L1836" s="73" t="str">
        <f t="shared" ca="1" si="56"/>
        <v/>
      </c>
      <c r="M1836" t="str">
        <f t="shared" si="57"/>
        <v/>
      </c>
      <c r="N1836" t="str">
        <f>IF(ISBLANK('ENGAGEMENTS 2026'!C1837),"",'ENGAGEMENTS 2026'!L1837)</f>
        <v/>
      </c>
      <c r="O1836" t="str">
        <f>IF(ISBLANK('ENGAGEMENTS 2026'!C1837),"",'ENGAGEMENTS 2026'!M1837)</f>
        <v/>
      </c>
      <c r="P1836" t="str">
        <f>IF(ISBLANK('ENGAGEMENTS 2026'!C1837),"",'ENGAGEMENTS 2026'!K1837)</f>
        <v/>
      </c>
      <c r="Q1836" t="str">
        <f>IF($A1836="","",IF(OR($E1836="INFRUCTUEUX",$E1836="ANNULE"),$A1836&amp;"|"&amp;(COUNTIFS($A$2:$A1836,$A1836,$E$2:$E1836,"INFRUCTUEUX")+COUNTIFS($A$2:$A1836,$A1836,$E$2:$E1836,"ANNULE")),""))</f>
        <v/>
      </c>
    </row>
    <row r="1837" spans="1:17" x14ac:dyDescent="0.25">
      <c r="A1837" t="str">
        <f>IF(ISBLANK('ENGAGEMENTS 2026'!C1838),"",IF('ENGAGEMENTS 2026'!C1838="DTSI","DCT",'ENGAGEMENTS 2026'!C1838))</f>
        <v/>
      </c>
      <c r="B1837" t="str">
        <f>IF(ISBLANK('ENGAGEMENTS 2026'!C1838),"",'ENGAGEMENTS 2026'!D1838)</f>
        <v/>
      </c>
      <c r="C1837" t="str">
        <f>IF(ISBLANK('ENGAGEMENTS 2026'!C1838),"",'ENGAGEMENTS 2026'!E1838)</f>
        <v/>
      </c>
      <c r="D1837" t="str">
        <f>IF(ISBLANK('ENGAGEMENTS 2026'!C1838),"",'ENGAGEMENTS 2026'!G1838)</f>
        <v/>
      </c>
      <c r="E1837" t="str">
        <f>IF(ISBLANK('ENGAGEMENTS 2026'!C1838),"",'ENGAGEMENTS 2026'!I1838)</f>
        <v/>
      </c>
      <c r="F1837" t="str">
        <f>IF(ISBLANK('ENGAGEMENTS 2026'!C1838),"",'ENGAGEMENTS 2026'!J1838)</f>
        <v/>
      </c>
      <c r="G1837" t="str">
        <f>IF(ISBLANK('ENGAGEMENTS 2026'!C1838),"",'ENGAGEMENTS 2026'!M1838)</f>
        <v/>
      </c>
      <c r="H1837" t="str">
        <f>IF(ISBLANK('ENGAGEMENTS 2026'!C1838),"",'ENGAGEMENTS 2026'!AF1838)</f>
        <v/>
      </c>
      <c r="I1837" t="str">
        <f>IF(ISBLANK('ENGAGEMENTS 2026'!C1838),"",'ENGAGEMENTS 2026'!H1838)</f>
        <v/>
      </c>
      <c r="J1837" s="72" t="str">
        <f>IF(ISBLANK('ENGAGEMENTS 2026'!C1838),"",IF(AND(OR($E1837="INFRUCTUEUX",$E1837="ANNULE"),$C1837="AOO-M"),'ENGAGEMENTS 2026'!P1838,IF($H1837="EN COURS DE PREENGAGEMENT",'ENGAGEMENTS 2026'!O1838,IF($H1837="PREENGAGE",IF($E1837="ATTRIBUE",'ENGAGEMENTS 2026'!AE1838,'ENGAGEMENTS 2026'!O1838),'ENGAGEMENTS 2026'!AE1838))))</f>
        <v/>
      </c>
      <c r="K1837" s="97" t="str">
        <f>IF(ISBLANK('ENGAGEMENTS 2026'!W1838),"",'ENGAGEMENTS 2026'!W1838)</f>
        <v/>
      </c>
      <c r="L1837" s="73" t="str">
        <f t="shared" ca="1" si="56"/>
        <v/>
      </c>
      <c r="M1837" t="str">
        <f t="shared" si="57"/>
        <v/>
      </c>
      <c r="N1837" t="str">
        <f>IF(ISBLANK('ENGAGEMENTS 2026'!C1838),"",'ENGAGEMENTS 2026'!L1838)</f>
        <v/>
      </c>
      <c r="O1837" t="str">
        <f>IF(ISBLANK('ENGAGEMENTS 2026'!C1838),"",'ENGAGEMENTS 2026'!M1838)</f>
        <v/>
      </c>
      <c r="P1837" t="str">
        <f>IF(ISBLANK('ENGAGEMENTS 2026'!C1838),"",'ENGAGEMENTS 2026'!K1838)</f>
        <v/>
      </c>
      <c r="Q1837" t="str">
        <f>IF($A1837="","",IF(OR($E1837="INFRUCTUEUX",$E1837="ANNULE"),$A1837&amp;"|"&amp;(COUNTIFS($A$2:$A1837,$A1837,$E$2:$E1837,"INFRUCTUEUX")+COUNTIFS($A$2:$A1837,$A1837,$E$2:$E1837,"ANNULE")),""))</f>
        <v/>
      </c>
    </row>
    <row r="1838" spans="1:17" x14ac:dyDescent="0.25">
      <c r="A1838" t="str">
        <f>IF(ISBLANK('ENGAGEMENTS 2026'!C1839),"",IF('ENGAGEMENTS 2026'!C1839="DTSI","DCT",'ENGAGEMENTS 2026'!C1839))</f>
        <v/>
      </c>
      <c r="B1838" t="str">
        <f>IF(ISBLANK('ENGAGEMENTS 2026'!C1839),"",'ENGAGEMENTS 2026'!D1839)</f>
        <v/>
      </c>
      <c r="C1838" t="str">
        <f>IF(ISBLANK('ENGAGEMENTS 2026'!C1839),"",'ENGAGEMENTS 2026'!E1839)</f>
        <v/>
      </c>
      <c r="D1838" t="str">
        <f>IF(ISBLANK('ENGAGEMENTS 2026'!C1839),"",'ENGAGEMENTS 2026'!G1839)</f>
        <v/>
      </c>
      <c r="E1838" t="str">
        <f>IF(ISBLANK('ENGAGEMENTS 2026'!C1839),"",'ENGAGEMENTS 2026'!I1839)</f>
        <v/>
      </c>
      <c r="F1838" t="str">
        <f>IF(ISBLANK('ENGAGEMENTS 2026'!C1839),"",'ENGAGEMENTS 2026'!J1839)</f>
        <v/>
      </c>
      <c r="G1838" t="str">
        <f>IF(ISBLANK('ENGAGEMENTS 2026'!C1839),"",'ENGAGEMENTS 2026'!M1839)</f>
        <v/>
      </c>
      <c r="H1838" t="str">
        <f>IF(ISBLANK('ENGAGEMENTS 2026'!C1839),"",'ENGAGEMENTS 2026'!AF1839)</f>
        <v/>
      </c>
      <c r="I1838" t="str">
        <f>IF(ISBLANK('ENGAGEMENTS 2026'!C1839),"",'ENGAGEMENTS 2026'!H1839)</f>
        <v/>
      </c>
      <c r="J1838" s="72" t="str">
        <f>IF(ISBLANK('ENGAGEMENTS 2026'!C1839),"",IF(AND(OR($E1838="INFRUCTUEUX",$E1838="ANNULE"),$C1838="AOO-M"),'ENGAGEMENTS 2026'!P1839,IF($H1838="EN COURS DE PREENGAGEMENT",'ENGAGEMENTS 2026'!O1839,IF($H1838="PREENGAGE",IF($E1838="ATTRIBUE",'ENGAGEMENTS 2026'!AE1839,'ENGAGEMENTS 2026'!O1839),'ENGAGEMENTS 2026'!AE1839))))</f>
        <v/>
      </c>
      <c r="K1838" s="97" t="str">
        <f>IF(ISBLANK('ENGAGEMENTS 2026'!W1839),"",'ENGAGEMENTS 2026'!W1839)</f>
        <v/>
      </c>
      <c r="L1838" s="73" t="str">
        <f t="shared" ca="1" si="56"/>
        <v/>
      </c>
      <c r="M1838" t="str">
        <f t="shared" si="57"/>
        <v/>
      </c>
      <c r="N1838" t="str">
        <f>IF(ISBLANK('ENGAGEMENTS 2026'!C1839),"",'ENGAGEMENTS 2026'!L1839)</f>
        <v/>
      </c>
      <c r="O1838" t="str">
        <f>IF(ISBLANK('ENGAGEMENTS 2026'!C1839),"",'ENGAGEMENTS 2026'!M1839)</f>
        <v/>
      </c>
      <c r="P1838" t="str">
        <f>IF(ISBLANK('ENGAGEMENTS 2026'!C1839),"",'ENGAGEMENTS 2026'!K1839)</f>
        <v/>
      </c>
      <c r="Q1838" t="str">
        <f>IF($A1838="","",IF(OR($E1838="INFRUCTUEUX",$E1838="ANNULE"),$A1838&amp;"|"&amp;(COUNTIFS($A$2:$A1838,$A1838,$E$2:$E1838,"INFRUCTUEUX")+COUNTIFS($A$2:$A1838,$A1838,$E$2:$E1838,"ANNULE")),""))</f>
        <v/>
      </c>
    </row>
    <row r="1839" spans="1:17" x14ac:dyDescent="0.25">
      <c r="A1839" t="str">
        <f>IF(ISBLANK('ENGAGEMENTS 2026'!C1840),"",IF('ENGAGEMENTS 2026'!C1840="DTSI","DCT",'ENGAGEMENTS 2026'!C1840))</f>
        <v/>
      </c>
      <c r="B1839" t="str">
        <f>IF(ISBLANK('ENGAGEMENTS 2026'!C1840),"",'ENGAGEMENTS 2026'!D1840)</f>
        <v/>
      </c>
      <c r="C1839" t="str">
        <f>IF(ISBLANK('ENGAGEMENTS 2026'!C1840),"",'ENGAGEMENTS 2026'!E1840)</f>
        <v/>
      </c>
      <c r="D1839" t="str">
        <f>IF(ISBLANK('ENGAGEMENTS 2026'!C1840),"",'ENGAGEMENTS 2026'!G1840)</f>
        <v/>
      </c>
      <c r="E1839" t="str">
        <f>IF(ISBLANK('ENGAGEMENTS 2026'!C1840),"",'ENGAGEMENTS 2026'!I1840)</f>
        <v/>
      </c>
      <c r="F1839" t="str">
        <f>IF(ISBLANK('ENGAGEMENTS 2026'!C1840),"",'ENGAGEMENTS 2026'!J1840)</f>
        <v/>
      </c>
      <c r="G1839" t="str">
        <f>IF(ISBLANK('ENGAGEMENTS 2026'!C1840),"",'ENGAGEMENTS 2026'!M1840)</f>
        <v/>
      </c>
      <c r="H1839" t="str">
        <f>IF(ISBLANK('ENGAGEMENTS 2026'!C1840),"",'ENGAGEMENTS 2026'!AF1840)</f>
        <v/>
      </c>
      <c r="I1839" t="str">
        <f>IF(ISBLANK('ENGAGEMENTS 2026'!C1840),"",'ENGAGEMENTS 2026'!H1840)</f>
        <v/>
      </c>
      <c r="J1839" s="72" t="str">
        <f>IF(ISBLANK('ENGAGEMENTS 2026'!C1840),"",IF(AND(OR($E1839="INFRUCTUEUX",$E1839="ANNULE"),$C1839="AOO-M"),'ENGAGEMENTS 2026'!P1840,IF($H1839="EN COURS DE PREENGAGEMENT",'ENGAGEMENTS 2026'!O1840,IF($H1839="PREENGAGE",IF($E1839="ATTRIBUE",'ENGAGEMENTS 2026'!AE1840,'ENGAGEMENTS 2026'!O1840),'ENGAGEMENTS 2026'!AE1840))))</f>
        <v/>
      </c>
      <c r="K1839" s="97" t="str">
        <f>IF(ISBLANK('ENGAGEMENTS 2026'!W1840),"",'ENGAGEMENTS 2026'!W1840)</f>
        <v/>
      </c>
      <c r="L1839" s="73" t="str">
        <f t="shared" ca="1" si="56"/>
        <v/>
      </c>
      <c r="M1839" t="str">
        <f t="shared" si="57"/>
        <v/>
      </c>
      <c r="N1839" t="str">
        <f>IF(ISBLANK('ENGAGEMENTS 2026'!C1840),"",'ENGAGEMENTS 2026'!L1840)</f>
        <v/>
      </c>
      <c r="O1839" t="str">
        <f>IF(ISBLANK('ENGAGEMENTS 2026'!C1840),"",'ENGAGEMENTS 2026'!M1840)</f>
        <v/>
      </c>
      <c r="P1839" t="str">
        <f>IF(ISBLANK('ENGAGEMENTS 2026'!C1840),"",'ENGAGEMENTS 2026'!K1840)</f>
        <v/>
      </c>
      <c r="Q1839" t="str">
        <f>IF($A1839="","",IF(OR($E1839="INFRUCTUEUX",$E1839="ANNULE"),$A1839&amp;"|"&amp;(COUNTIFS($A$2:$A1839,$A1839,$E$2:$E1839,"INFRUCTUEUX")+COUNTIFS($A$2:$A1839,$A1839,$E$2:$E1839,"ANNULE")),""))</f>
        <v/>
      </c>
    </row>
    <row r="1840" spans="1:17" x14ac:dyDescent="0.25">
      <c r="A1840" t="str">
        <f>IF(ISBLANK('ENGAGEMENTS 2026'!C1841),"",IF('ENGAGEMENTS 2026'!C1841="DTSI","DCT",'ENGAGEMENTS 2026'!C1841))</f>
        <v/>
      </c>
      <c r="B1840" t="str">
        <f>IF(ISBLANK('ENGAGEMENTS 2026'!C1841),"",'ENGAGEMENTS 2026'!D1841)</f>
        <v/>
      </c>
      <c r="C1840" t="str">
        <f>IF(ISBLANK('ENGAGEMENTS 2026'!C1841),"",'ENGAGEMENTS 2026'!E1841)</f>
        <v/>
      </c>
      <c r="D1840" t="str">
        <f>IF(ISBLANK('ENGAGEMENTS 2026'!C1841),"",'ENGAGEMENTS 2026'!G1841)</f>
        <v/>
      </c>
      <c r="E1840" t="str">
        <f>IF(ISBLANK('ENGAGEMENTS 2026'!C1841),"",'ENGAGEMENTS 2026'!I1841)</f>
        <v/>
      </c>
      <c r="F1840" t="str">
        <f>IF(ISBLANK('ENGAGEMENTS 2026'!C1841),"",'ENGAGEMENTS 2026'!J1841)</f>
        <v/>
      </c>
      <c r="G1840" t="str">
        <f>IF(ISBLANK('ENGAGEMENTS 2026'!C1841),"",'ENGAGEMENTS 2026'!M1841)</f>
        <v/>
      </c>
      <c r="H1840" t="str">
        <f>IF(ISBLANK('ENGAGEMENTS 2026'!C1841),"",'ENGAGEMENTS 2026'!AF1841)</f>
        <v/>
      </c>
      <c r="I1840" t="str">
        <f>IF(ISBLANK('ENGAGEMENTS 2026'!C1841),"",'ENGAGEMENTS 2026'!H1841)</f>
        <v/>
      </c>
      <c r="J1840" s="72" t="str">
        <f>IF(ISBLANK('ENGAGEMENTS 2026'!C1841),"",IF(AND(OR($E1840="INFRUCTUEUX",$E1840="ANNULE"),$C1840="AOO-M"),'ENGAGEMENTS 2026'!P1841,IF($H1840="EN COURS DE PREENGAGEMENT",'ENGAGEMENTS 2026'!O1841,IF($H1840="PREENGAGE",IF($E1840="ATTRIBUE",'ENGAGEMENTS 2026'!AE1841,'ENGAGEMENTS 2026'!O1841),'ENGAGEMENTS 2026'!AE1841))))</f>
        <v/>
      </c>
      <c r="K1840" s="97" t="str">
        <f>IF(ISBLANK('ENGAGEMENTS 2026'!W1841),"",'ENGAGEMENTS 2026'!W1841)</f>
        <v/>
      </c>
      <c r="L1840" s="73" t="str">
        <f t="shared" ca="1" si="56"/>
        <v/>
      </c>
      <c r="M1840" t="str">
        <f t="shared" si="57"/>
        <v/>
      </c>
      <c r="N1840" t="str">
        <f>IF(ISBLANK('ENGAGEMENTS 2026'!C1841),"",'ENGAGEMENTS 2026'!L1841)</f>
        <v/>
      </c>
      <c r="O1840" t="str">
        <f>IF(ISBLANK('ENGAGEMENTS 2026'!C1841),"",'ENGAGEMENTS 2026'!M1841)</f>
        <v/>
      </c>
      <c r="P1840" t="str">
        <f>IF(ISBLANK('ENGAGEMENTS 2026'!C1841),"",'ENGAGEMENTS 2026'!K1841)</f>
        <v/>
      </c>
      <c r="Q1840" t="str">
        <f>IF($A1840="","",IF(OR($E1840="INFRUCTUEUX",$E1840="ANNULE"),$A1840&amp;"|"&amp;(COUNTIFS($A$2:$A1840,$A1840,$E$2:$E1840,"INFRUCTUEUX")+COUNTIFS($A$2:$A1840,$A1840,$E$2:$E1840,"ANNULE")),""))</f>
        <v/>
      </c>
    </row>
    <row r="1841" spans="1:17" x14ac:dyDescent="0.25">
      <c r="A1841" t="str">
        <f>IF(ISBLANK('ENGAGEMENTS 2026'!C1842),"",IF('ENGAGEMENTS 2026'!C1842="DTSI","DCT",'ENGAGEMENTS 2026'!C1842))</f>
        <v/>
      </c>
      <c r="B1841" t="str">
        <f>IF(ISBLANK('ENGAGEMENTS 2026'!C1842),"",'ENGAGEMENTS 2026'!D1842)</f>
        <v/>
      </c>
      <c r="C1841" t="str">
        <f>IF(ISBLANK('ENGAGEMENTS 2026'!C1842),"",'ENGAGEMENTS 2026'!E1842)</f>
        <v/>
      </c>
      <c r="D1841" t="str">
        <f>IF(ISBLANK('ENGAGEMENTS 2026'!C1842),"",'ENGAGEMENTS 2026'!G1842)</f>
        <v/>
      </c>
      <c r="E1841" t="str">
        <f>IF(ISBLANK('ENGAGEMENTS 2026'!C1842),"",'ENGAGEMENTS 2026'!I1842)</f>
        <v/>
      </c>
      <c r="F1841" t="str">
        <f>IF(ISBLANK('ENGAGEMENTS 2026'!C1842),"",'ENGAGEMENTS 2026'!J1842)</f>
        <v/>
      </c>
      <c r="G1841" t="str">
        <f>IF(ISBLANK('ENGAGEMENTS 2026'!C1842),"",'ENGAGEMENTS 2026'!M1842)</f>
        <v/>
      </c>
      <c r="H1841" t="str">
        <f>IF(ISBLANK('ENGAGEMENTS 2026'!C1842),"",'ENGAGEMENTS 2026'!AF1842)</f>
        <v/>
      </c>
      <c r="I1841" t="str">
        <f>IF(ISBLANK('ENGAGEMENTS 2026'!C1842),"",'ENGAGEMENTS 2026'!H1842)</f>
        <v/>
      </c>
      <c r="J1841" s="72" t="str">
        <f>IF(ISBLANK('ENGAGEMENTS 2026'!C1842),"",IF(AND(OR($E1841="INFRUCTUEUX",$E1841="ANNULE"),$C1841="AOO-M"),'ENGAGEMENTS 2026'!P1842,IF($H1841="EN COURS DE PREENGAGEMENT",'ENGAGEMENTS 2026'!O1842,IF($H1841="PREENGAGE",IF($E1841="ATTRIBUE",'ENGAGEMENTS 2026'!AE1842,'ENGAGEMENTS 2026'!O1842),'ENGAGEMENTS 2026'!AE1842))))</f>
        <v/>
      </c>
      <c r="K1841" s="97" t="str">
        <f>IF(ISBLANK('ENGAGEMENTS 2026'!W1842),"",'ENGAGEMENTS 2026'!W1842)</f>
        <v/>
      </c>
      <c r="L1841" s="73" t="str">
        <f t="shared" ca="1" si="56"/>
        <v/>
      </c>
      <c r="M1841" t="str">
        <f t="shared" si="57"/>
        <v/>
      </c>
      <c r="N1841" t="str">
        <f>IF(ISBLANK('ENGAGEMENTS 2026'!C1842),"",'ENGAGEMENTS 2026'!L1842)</f>
        <v/>
      </c>
      <c r="O1841" t="str">
        <f>IF(ISBLANK('ENGAGEMENTS 2026'!C1842),"",'ENGAGEMENTS 2026'!M1842)</f>
        <v/>
      </c>
      <c r="P1841" t="str">
        <f>IF(ISBLANK('ENGAGEMENTS 2026'!C1842),"",'ENGAGEMENTS 2026'!K1842)</f>
        <v/>
      </c>
      <c r="Q1841" t="str">
        <f>IF($A1841="","",IF(OR($E1841="INFRUCTUEUX",$E1841="ANNULE"),$A1841&amp;"|"&amp;(COUNTIFS($A$2:$A1841,$A1841,$E$2:$E1841,"INFRUCTUEUX")+COUNTIFS($A$2:$A1841,$A1841,$E$2:$E1841,"ANNULE")),""))</f>
        <v/>
      </c>
    </row>
    <row r="1842" spans="1:17" x14ac:dyDescent="0.25">
      <c r="A1842" t="str">
        <f>IF(ISBLANK('ENGAGEMENTS 2026'!C1843),"",IF('ENGAGEMENTS 2026'!C1843="DTSI","DCT",'ENGAGEMENTS 2026'!C1843))</f>
        <v/>
      </c>
      <c r="B1842" t="str">
        <f>IF(ISBLANK('ENGAGEMENTS 2026'!C1843),"",'ENGAGEMENTS 2026'!D1843)</f>
        <v/>
      </c>
      <c r="C1842" t="str">
        <f>IF(ISBLANK('ENGAGEMENTS 2026'!C1843),"",'ENGAGEMENTS 2026'!E1843)</f>
        <v/>
      </c>
      <c r="D1842" t="str">
        <f>IF(ISBLANK('ENGAGEMENTS 2026'!C1843),"",'ENGAGEMENTS 2026'!G1843)</f>
        <v/>
      </c>
      <c r="E1842" t="str">
        <f>IF(ISBLANK('ENGAGEMENTS 2026'!C1843),"",'ENGAGEMENTS 2026'!I1843)</f>
        <v/>
      </c>
      <c r="F1842" t="str">
        <f>IF(ISBLANK('ENGAGEMENTS 2026'!C1843),"",'ENGAGEMENTS 2026'!J1843)</f>
        <v/>
      </c>
      <c r="G1842" t="str">
        <f>IF(ISBLANK('ENGAGEMENTS 2026'!C1843),"",'ENGAGEMENTS 2026'!M1843)</f>
        <v/>
      </c>
      <c r="H1842" t="str">
        <f>IF(ISBLANK('ENGAGEMENTS 2026'!C1843),"",'ENGAGEMENTS 2026'!AF1843)</f>
        <v/>
      </c>
      <c r="I1842" t="str">
        <f>IF(ISBLANK('ENGAGEMENTS 2026'!C1843),"",'ENGAGEMENTS 2026'!H1843)</f>
        <v/>
      </c>
      <c r="J1842" s="72" t="str">
        <f>IF(ISBLANK('ENGAGEMENTS 2026'!C1843),"",IF(AND(OR($E1842="INFRUCTUEUX",$E1842="ANNULE"),$C1842="AOO-M"),'ENGAGEMENTS 2026'!P1843,IF($H1842="EN COURS DE PREENGAGEMENT",'ENGAGEMENTS 2026'!O1843,IF($H1842="PREENGAGE",IF($E1842="ATTRIBUE",'ENGAGEMENTS 2026'!AE1843,'ENGAGEMENTS 2026'!O1843),'ENGAGEMENTS 2026'!AE1843))))</f>
        <v/>
      </c>
      <c r="K1842" s="97" t="str">
        <f>IF(ISBLANK('ENGAGEMENTS 2026'!W1843),"",'ENGAGEMENTS 2026'!W1843)</f>
        <v/>
      </c>
      <c r="L1842" s="73" t="str">
        <f t="shared" ca="1" si="56"/>
        <v/>
      </c>
      <c r="M1842" t="str">
        <f t="shared" si="57"/>
        <v/>
      </c>
      <c r="N1842" t="str">
        <f>IF(ISBLANK('ENGAGEMENTS 2026'!C1843),"",'ENGAGEMENTS 2026'!L1843)</f>
        <v/>
      </c>
      <c r="O1842" t="str">
        <f>IF(ISBLANK('ENGAGEMENTS 2026'!C1843),"",'ENGAGEMENTS 2026'!M1843)</f>
        <v/>
      </c>
      <c r="P1842" t="str">
        <f>IF(ISBLANK('ENGAGEMENTS 2026'!C1843),"",'ENGAGEMENTS 2026'!K1843)</f>
        <v/>
      </c>
      <c r="Q1842" t="str">
        <f>IF($A1842="","",IF(OR($E1842="INFRUCTUEUX",$E1842="ANNULE"),$A1842&amp;"|"&amp;(COUNTIFS($A$2:$A1842,$A1842,$E$2:$E1842,"INFRUCTUEUX")+COUNTIFS($A$2:$A1842,$A1842,$E$2:$E1842,"ANNULE")),""))</f>
        <v/>
      </c>
    </row>
    <row r="1843" spans="1:17" x14ac:dyDescent="0.25">
      <c r="A1843" t="str">
        <f>IF(ISBLANK('ENGAGEMENTS 2026'!C1844),"",IF('ENGAGEMENTS 2026'!C1844="DTSI","DCT",'ENGAGEMENTS 2026'!C1844))</f>
        <v/>
      </c>
      <c r="B1843" t="str">
        <f>IF(ISBLANK('ENGAGEMENTS 2026'!C1844),"",'ENGAGEMENTS 2026'!D1844)</f>
        <v/>
      </c>
      <c r="C1843" t="str">
        <f>IF(ISBLANK('ENGAGEMENTS 2026'!C1844),"",'ENGAGEMENTS 2026'!E1844)</f>
        <v/>
      </c>
      <c r="D1843" t="str">
        <f>IF(ISBLANK('ENGAGEMENTS 2026'!C1844),"",'ENGAGEMENTS 2026'!G1844)</f>
        <v/>
      </c>
      <c r="E1843" t="str">
        <f>IF(ISBLANK('ENGAGEMENTS 2026'!C1844),"",'ENGAGEMENTS 2026'!I1844)</f>
        <v/>
      </c>
      <c r="F1843" t="str">
        <f>IF(ISBLANK('ENGAGEMENTS 2026'!C1844),"",'ENGAGEMENTS 2026'!J1844)</f>
        <v/>
      </c>
      <c r="G1843" t="str">
        <f>IF(ISBLANK('ENGAGEMENTS 2026'!C1844),"",'ENGAGEMENTS 2026'!M1844)</f>
        <v/>
      </c>
      <c r="H1843" t="str">
        <f>IF(ISBLANK('ENGAGEMENTS 2026'!C1844),"",'ENGAGEMENTS 2026'!AF1844)</f>
        <v/>
      </c>
      <c r="I1843" t="str">
        <f>IF(ISBLANK('ENGAGEMENTS 2026'!C1844),"",'ENGAGEMENTS 2026'!H1844)</f>
        <v/>
      </c>
      <c r="J1843" s="72" t="str">
        <f>IF(ISBLANK('ENGAGEMENTS 2026'!C1844),"",IF(AND(OR($E1843="INFRUCTUEUX",$E1843="ANNULE"),$C1843="AOO-M"),'ENGAGEMENTS 2026'!P1844,IF($H1843="EN COURS DE PREENGAGEMENT",'ENGAGEMENTS 2026'!O1844,IF($H1843="PREENGAGE",IF($E1843="ATTRIBUE",'ENGAGEMENTS 2026'!AE1844,'ENGAGEMENTS 2026'!O1844),'ENGAGEMENTS 2026'!AE1844))))</f>
        <v/>
      </c>
      <c r="K1843" s="97" t="str">
        <f>IF(ISBLANK('ENGAGEMENTS 2026'!W1844),"",'ENGAGEMENTS 2026'!W1844)</f>
        <v/>
      </c>
      <c r="L1843" s="73" t="str">
        <f t="shared" ca="1" si="56"/>
        <v/>
      </c>
      <c r="M1843" t="str">
        <f t="shared" si="57"/>
        <v/>
      </c>
      <c r="N1843" t="str">
        <f>IF(ISBLANK('ENGAGEMENTS 2026'!C1844),"",'ENGAGEMENTS 2026'!L1844)</f>
        <v/>
      </c>
      <c r="O1843" t="str">
        <f>IF(ISBLANK('ENGAGEMENTS 2026'!C1844),"",'ENGAGEMENTS 2026'!M1844)</f>
        <v/>
      </c>
      <c r="P1843" t="str">
        <f>IF(ISBLANK('ENGAGEMENTS 2026'!C1844),"",'ENGAGEMENTS 2026'!K1844)</f>
        <v/>
      </c>
      <c r="Q1843" t="str">
        <f>IF($A1843="","",IF(OR($E1843="INFRUCTUEUX",$E1843="ANNULE"),$A1843&amp;"|"&amp;(COUNTIFS($A$2:$A1843,$A1843,$E$2:$E1843,"INFRUCTUEUX")+COUNTIFS($A$2:$A1843,$A1843,$E$2:$E1843,"ANNULE")),""))</f>
        <v/>
      </c>
    </row>
    <row r="1844" spans="1:17" x14ac:dyDescent="0.25">
      <c r="A1844" t="str">
        <f>IF(ISBLANK('ENGAGEMENTS 2026'!C1845),"",IF('ENGAGEMENTS 2026'!C1845="DTSI","DCT",'ENGAGEMENTS 2026'!C1845))</f>
        <v/>
      </c>
      <c r="B1844" t="str">
        <f>IF(ISBLANK('ENGAGEMENTS 2026'!C1845),"",'ENGAGEMENTS 2026'!D1845)</f>
        <v/>
      </c>
      <c r="C1844" t="str">
        <f>IF(ISBLANK('ENGAGEMENTS 2026'!C1845),"",'ENGAGEMENTS 2026'!E1845)</f>
        <v/>
      </c>
      <c r="D1844" t="str">
        <f>IF(ISBLANK('ENGAGEMENTS 2026'!C1845),"",'ENGAGEMENTS 2026'!G1845)</f>
        <v/>
      </c>
      <c r="E1844" t="str">
        <f>IF(ISBLANK('ENGAGEMENTS 2026'!C1845),"",'ENGAGEMENTS 2026'!I1845)</f>
        <v/>
      </c>
      <c r="F1844" t="str">
        <f>IF(ISBLANK('ENGAGEMENTS 2026'!C1845),"",'ENGAGEMENTS 2026'!J1845)</f>
        <v/>
      </c>
      <c r="G1844" t="str">
        <f>IF(ISBLANK('ENGAGEMENTS 2026'!C1845),"",'ENGAGEMENTS 2026'!M1845)</f>
        <v/>
      </c>
      <c r="H1844" t="str">
        <f>IF(ISBLANK('ENGAGEMENTS 2026'!C1845),"",'ENGAGEMENTS 2026'!AF1845)</f>
        <v/>
      </c>
      <c r="I1844" t="str">
        <f>IF(ISBLANK('ENGAGEMENTS 2026'!C1845),"",'ENGAGEMENTS 2026'!H1845)</f>
        <v/>
      </c>
      <c r="J1844" s="72" t="str">
        <f>IF(ISBLANK('ENGAGEMENTS 2026'!C1845),"",IF(AND(OR($E1844="INFRUCTUEUX",$E1844="ANNULE"),$C1844="AOO-M"),'ENGAGEMENTS 2026'!P1845,IF($H1844="EN COURS DE PREENGAGEMENT",'ENGAGEMENTS 2026'!O1845,IF($H1844="PREENGAGE",IF($E1844="ATTRIBUE",'ENGAGEMENTS 2026'!AE1845,'ENGAGEMENTS 2026'!O1845),'ENGAGEMENTS 2026'!AE1845))))</f>
        <v/>
      </c>
      <c r="K1844" s="97" t="str">
        <f>IF(ISBLANK('ENGAGEMENTS 2026'!W1845),"",'ENGAGEMENTS 2026'!W1845)</f>
        <v/>
      </c>
      <c r="L1844" s="73" t="str">
        <f t="shared" ca="1" si="56"/>
        <v/>
      </c>
      <c r="M1844" t="str">
        <f t="shared" si="57"/>
        <v/>
      </c>
      <c r="N1844" t="str">
        <f>IF(ISBLANK('ENGAGEMENTS 2026'!C1845),"",'ENGAGEMENTS 2026'!L1845)</f>
        <v/>
      </c>
      <c r="O1844" t="str">
        <f>IF(ISBLANK('ENGAGEMENTS 2026'!C1845),"",'ENGAGEMENTS 2026'!M1845)</f>
        <v/>
      </c>
      <c r="P1844" t="str">
        <f>IF(ISBLANK('ENGAGEMENTS 2026'!C1845),"",'ENGAGEMENTS 2026'!K1845)</f>
        <v/>
      </c>
      <c r="Q1844" t="str">
        <f>IF($A1844="","",IF(OR($E1844="INFRUCTUEUX",$E1844="ANNULE"),$A1844&amp;"|"&amp;(COUNTIFS($A$2:$A1844,$A1844,$E$2:$E1844,"INFRUCTUEUX")+COUNTIFS($A$2:$A1844,$A1844,$E$2:$E1844,"ANNULE")),""))</f>
        <v/>
      </c>
    </row>
    <row r="1845" spans="1:17" x14ac:dyDescent="0.25">
      <c r="A1845" t="str">
        <f>IF(ISBLANK('ENGAGEMENTS 2026'!C1846),"",IF('ENGAGEMENTS 2026'!C1846="DTSI","DCT",'ENGAGEMENTS 2026'!C1846))</f>
        <v/>
      </c>
      <c r="B1845" t="str">
        <f>IF(ISBLANK('ENGAGEMENTS 2026'!C1846),"",'ENGAGEMENTS 2026'!D1846)</f>
        <v/>
      </c>
      <c r="C1845" t="str">
        <f>IF(ISBLANK('ENGAGEMENTS 2026'!C1846),"",'ENGAGEMENTS 2026'!E1846)</f>
        <v/>
      </c>
      <c r="D1845" t="str">
        <f>IF(ISBLANK('ENGAGEMENTS 2026'!C1846),"",'ENGAGEMENTS 2026'!G1846)</f>
        <v/>
      </c>
      <c r="E1845" t="str">
        <f>IF(ISBLANK('ENGAGEMENTS 2026'!C1846),"",'ENGAGEMENTS 2026'!I1846)</f>
        <v/>
      </c>
      <c r="F1845" t="str">
        <f>IF(ISBLANK('ENGAGEMENTS 2026'!C1846),"",'ENGAGEMENTS 2026'!J1846)</f>
        <v/>
      </c>
      <c r="G1845" t="str">
        <f>IF(ISBLANK('ENGAGEMENTS 2026'!C1846),"",'ENGAGEMENTS 2026'!M1846)</f>
        <v/>
      </c>
      <c r="H1845" t="str">
        <f>IF(ISBLANK('ENGAGEMENTS 2026'!C1846),"",'ENGAGEMENTS 2026'!AF1846)</f>
        <v/>
      </c>
      <c r="I1845" t="str">
        <f>IF(ISBLANK('ENGAGEMENTS 2026'!C1846),"",'ENGAGEMENTS 2026'!H1846)</f>
        <v/>
      </c>
      <c r="J1845" s="72" t="str">
        <f>IF(ISBLANK('ENGAGEMENTS 2026'!C1846),"",IF(AND(OR($E1845="INFRUCTUEUX",$E1845="ANNULE"),$C1845="AOO-M"),'ENGAGEMENTS 2026'!P1846,IF($H1845="EN COURS DE PREENGAGEMENT",'ENGAGEMENTS 2026'!O1846,IF($H1845="PREENGAGE",IF($E1845="ATTRIBUE",'ENGAGEMENTS 2026'!AE1846,'ENGAGEMENTS 2026'!O1846),'ENGAGEMENTS 2026'!AE1846))))</f>
        <v/>
      </c>
      <c r="K1845" s="97" t="str">
        <f>IF(ISBLANK('ENGAGEMENTS 2026'!W1846),"",'ENGAGEMENTS 2026'!W1846)</f>
        <v/>
      </c>
      <c r="L1845" s="73" t="str">
        <f t="shared" ca="1" si="56"/>
        <v/>
      </c>
      <c r="M1845" t="str">
        <f t="shared" si="57"/>
        <v/>
      </c>
      <c r="N1845" t="str">
        <f>IF(ISBLANK('ENGAGEMENTS 2026'!C1846),"",'ENGAGEMENTS 2026'!L1846)</f>
        <v/>
      </c>
      <c r="O1845" t="str">
        <f>IF(ISBLANK('ENGAGEMENTS 2026'!C1846),"",'ENGAGEMENTS 2026'!M1846)</f>
        <v/>
      </c>
      <c r="P1845" t="str">
        <f>IF(ISBLANK('ENGAGEMENTS 2026'!C1846),"",'ENGAGEMENTS 2026'!K1846)</f>
        <v/>
      </c>
      <c r="Q1845" t="str">
        <f>IF($A1845="","",IF(OR($E1845="INFRUCTUEUX",$E1845="ANNULE"),$A1845&amp;"|"&amp;(COUNTIFS($A$2:$A1845,$A1845,$E$2:$E1845,"INFRUCTUEUX")+COUNTIFS($A$2:$A1845,$A1845,$E$2:$E1845,"ANNULE")),""))</f>
        <v/>
      </c>
    </row>
    <row r="1846" spans="1:17" x14ac:dyDescent="0.25">
      <c r="A1846" t="str">
        <f>IF(ISBLANK('ENGAGEMENTS 2026'!C1847),"",IF('ENGAGEMENTS 2026'!C1847="DTSI","DCT",'ENGAGEMENTS 2026'!C1847))</f>
        <v/>
      </c>
      <c r="B1846" t="str">
        <f>IF(ISBLANK('ENGAGEMENTS 2026'!C1847),"",'ENGAGEMENTS 2026'!D1847)</f>
        <v/>
      </c>
      <c r="C1846" t="str">
        <f>IF(ISBLANK('ENGAGEMENTS 2026'!C1847),"",'ENGAGEMENTS 2026'!E1847)</f>
        <v/>
      </c>
      <c r="D1846" t="str">
        <f>IF(ISBLANK('ENGAGEMENTS 2026'!C1847),"",'ENGAGEMENTS 2026'!G1847)</f>
        <v/>
      </c>
      <c r="E1846" t="str">
        <f>IF(ISBLANK('ENGAGEMENTS 2026'!C1847),"",'ENGAGEMENTS 2026'!I1847)</f>
        <v/>
      </c>
      <c r="F1846" t="str">
        <f>IF(ISBLANK('ENGAGEMENTS 2026'!C1847),"",'ENGAGEMENTS 2026'!J1847)</f>
        <v/>
      </c>
      <c r="G1846" t="str">
        <f>IF(ISBLANK('ENGAGEMENTS 2026'!C1847),"",'ENGAGEMENTS 2026'!M1847)</f>
        <v/>
      </c>
      <c r="H1846" t="str">
        <f>IF(ISBLANK('ENGAGEMENTS 2026'!C1847),"",'ENGAGEMENTS 2026'!AF1847)</f>
        <v/>
      </c>
      <c r="I1846" t="str">
        <f>IF(ISBLANK('ENGAGEMENTS 2026'!C1847),"",'ENGAGEMENTS 2026'!H1847)</f>
        <v/>
      </c>
      <c r="J1846" s="72" t="str">
        <f>IF(ISBLANK('ENGAGEMENTS 2026'!C1847),"",IF(AND(OR($E1846="INFRUCTUEUX",$E1846="ANNULE"),$C1846="AOO-M"),'ENGAGEMENTS 2026'!P1847,IF($H1846="EN COURS DE PREENGAGEMENT",'ENGAGEMENTS 2026'!O1847,IF($H1846="PREENGAGE",IF($E1846="ATTRIBUE",'ENGAGEMENTS 2026'!AE1847,'ENGAGEMENTS 2026'!O1847),'ENGAGEMENTS 2026'!AE1847))))</f>
        <v/>
      </c>
      <c r="K1846" s="97" t="str">
        <f>IF(ISBLANK('ENGAGEMENTS 2026'!W1847),"",'ENGAGEMENTS 2026'!W1847)</f>
        <v/>
      </c>
      <c r="L1846" s="73" t="str">
        <f t="shared" ca="1" si="56"/>
        <v/>
      </c>
      <c r="M1846" t="str">
        <f t="shared" si="57"/>
        <v/>
      </c>
      <c r="N1846" t="str">
        <f>IF(ISBLANK('ENGAGEMENTS 2026'!C1847),"",'ENGAGEMENTS 2026'!L1847)</f>
        <v/>
      </c>
      <c r="O1846" t="str">
        <f>IF(ISBLANK('ENGAGEMENTS 2026'!C1847),"",'ENGAGEMENTS 2026'!M1847)</f>
        <v/>
      </c>
      <c r="P1846" t="str">
        <f>IF(ISBLANK('ENGAGEMENTS 2026'!C1847),"",'ENGAGEMENTS 2026'!K1847)</f>
        <v/>
      </c>
      <c r="Q1846" t="str">
        <f>IF($A1846="","",IF(OR($E1846="INFRUCTUEUX",$E1846="ANNULE"),$A1846&amp;"|"&amp;(COUNTIFS($A$2:$A1846,$A1846,$E$2:$E1846,"INFRUCTUEUX")+COUNTIFS($A$2:$A1846,$A1846,$E$2:$E1846,"ANNULE")),""))</f>
        <v/>
      </c>
    </row>
    <row r="1847" spans="1:17" x14ac:dyDescent="0.25">
      <c r="A1847" t="str">
        <f>IF(ISBLANK('ENGAGEMENTS 2026'!C1848),"",IF('ENGAGEMENTS 2026'!C1848="DTSI","DCT",'ENGAGEMENTS 2026'!C1848))</f>
        <v/>
      </c>
      <c r="B1847" t="str">
        <f>IF(ISBLANK('ENGAGEMENTS 2026'!C1848),"",'ENGAGEMENTS 2026'!D1848)</f>
        <v/>
      </c>
      <c r="C1847" t="str">
        <f>IF(ISBLANK('ENGAGEMENTS 2026'!C1848),"",'ENGAGEMENTS 2026'!E1848)</f>
        <v/>
      </c>
      <c r="D1847" t="str">
        <f>IF(ISBLANK('ENGAGEMENTS 2026'!C1848),"",'ENGAGEMENTS 2026'!G1848)</f>
        <v/>
      </c>
      <c r="E1847" t="str">
        <f>IF(ISBLANK('ENGAGEMENTS 2026'!C1848),"",'ENGAGEMENTS 2026'!I1848)</f>
        <v/>
      </c>
      <c r="F1847" t="str">
        <f>IF(ISBLANK('ENGAGEMENTS 2026'!C1848),"",'ENGAGEMENTS 2026'!J1848)</f>
        <v/>
      </c>
      <c r="G1847" t="str">
        <f>IF(ISBLANK('ENGAGEMENTS 2026'!C1848),"",'ENGAGEMENTS 2026'!M1848)</f>
        <v/>
      </c>
      <c r="H1847" t="str">
        <f>IF(ISBLANK('ENGAGEMENTS 2026'!C1848),"",'ENGAGEMENTS 2026'!AF1848)</f>
        <v/>
      </c>
      <c r="I1847" t="str">
        <f>IF(ISBLANK('ENGAGEMENTS 2026'!C1848),"",'ENGAGEMENTS 2026'!H1848)</f>
        <v/>
      </c>
      <c r="J1847" s="72" t="str">
        <f>IF(ISBLANK('ENGAGEMENTS 2026'!C1848),"",IF(AND(OR($E1847="INFRUCTUEUX",$E1847="ANNULE"),$C1847="AOO-M"),'ENGAGEMENTS 2026'!P1848,IF($H1847="EN COURS DE PREENGAGEMENT",'ENGAGEMENTS 2026'!O1848,IF($H1847="PREENGAGE",IF($E1847="ATTRIBUE",'ENGAGEMENTS 2026'!AE1848,'ENGAGEMENTS 2026'!O1848),'ENGAGEMENTS 2026'!AE1848))))</f>
        <v/>
      </c>
      <c r="K1847" s="97" t="str">
        <f>IF(ISBLANK('ENGAGEMENTS 2026'!W1848),"",'ENGAGEMENTS 2026'!W1848)</f>
        <v/>
      </c>
      <c r="L1847" s="73" t="str">
        <f t="shared" ca="1" si="56"/>
        <v/>
      </c>
      <c r="M1847" t="str">
        <f t="shared" si="57"/>
        <v/>
      </c>
      <c r="N1847" t="str">
        <f>IF(ISBLANK('ENGAGEMENTS 2026'!C1848),"",'ENGAGEMENTS 2026'!L1848)</f>
        <v/>
      </c>
      <c r="O1847" t="str">
        <f>IF(ISBLANK('ENGAGEMENTS 2026'!C1848),"",'ENGAGEMENTS 2026'!M1848)</f>
        <v/>
      </c>
      <c r="P1847" t="str">
        <f>IF(ISBLANK('ENGAGEMENTS 2026'!C1848),"",'ENGAGEMENTS 2026'!K1848)</f>
        <v/>
      </c>
      <c r="Q1847" t="str">
        <f>IF($A1847="","",IF(OR($E1847="INFRUCTUEUX",$E1847="ANNULE"),$A1847&amp;"|"&amp;(COUNTIFS($A$2:$A1847,$A1847,$E$2:$E1847,"INFRUCTUEUX")+COUNTIFS($A$2:$A1847,$A1847,$E$2:$E1847,"ANNULE")),""))</f>
        <v/>
      </c>
    </row>
    <row r="1848" spans="1:17" x14ac:dyDescent="0.25">
      <c r="A1848" t="str">
        <f>IF(ISBLANK('ENGAGEMENTS 2026'!C1849),"",IF('ENGAGEMENTS 2026'!C1849="DTSI","DCT",'ENGAGEMENTS 2026'!C1849))</f>
        <v/>
      </c>
      <c r="B1848" t="str">
        <f>IF(ISBLANK('ENGAGEMENTS 2026'!C1849),"",'ENGAGEMENTS 2026'!D1849)</f>
        <v/>
      </c>
      <c r="C1848" t="str">
        <f>IF(ISBLANK('ENGAGEMENTS 2026'!C1849),"",'ENGAGEMENTS 2026'!E1849)</f>
        <v/>
      </c>
      <c r="D1848" t="str">
        <f>IF(ISBLANK('ENGAGEMENTS 2026'!C1849),"",'ENGAGEMENTS 2026'!G1849)</f>
        <v/>
      </c>
      <c r="E1848" t="str">
        <f>IF(ISBLANK('ENGAGEMENTS 2026'!C1849),"",'ENGAGEMENTS 2026'!I1849)</f>
        <v/>
      </c>
      <c r="F1848" t="str">
        <f>IF(ISBLANK('ENGAGEMENTS 2026'!C1849),"",'ENGAGEMENTS 2026'!J1849)</f>
        <v/>
      </c>
      <c r="G1848" t="str">
        <f>IF(ISBLANK('ENGAGEMENTS 2026'!C1849),"",'ENGAGEMENTS 2026'!M1849)</f>
        <v/>
      </c>
      <c r="H1848" t="str">
        <f>IF(ISBLANK('ENGAGEMENTS 2026'!C1849),"",'ENGAGEMENTS 2026'!AF1849)</f>
        <v/>
      </c>
      <c r="I1848" t="str">
        <f>IF(ISBLANK('ENGAGEMENTS 2026'!C1849),"",'ENGAGEMENTS 2026'!H1849)</f>
        <v/>
      </c>
      <c r="J1848" s="72" t="str">
        <f>IF(ISBLANK('ENGAGEMENTS 2026'!C1849),"",IF(AND(OR($E1848="INFRUCTUEUX",$E1848="ANNULE"),$C1848="AOO-M"),'ENGAGEMENTS 2026'!P1849,IF($H1848="EN COURS DE PREENGAGEMENT",'ENGAGEMENTS 2026'!O1849,IF($H1848="PREENGAGE",IF($E1848="ATTRIBUE",'ENGAGEMENTS 2026'!AE1849,'ENGAGEMENTS 2026'!O1849),'ENGAGEMENTS 2026'!AE1849))))</f>
        <v/>
      </c>
      <c r="K1848" s="97" t="str">
        <f>IF(ISBLANK('ENGAGEMENTS 2026'!W1849),"",'ENGAGEMENTS 2026'!W1849)</f>
        <v/>
      </c>
      <c r="L1848" s="73" t="str">
        <f t="shared" ca="1" si="56"/>
        <v/>
      </c>
      <c r="M1848" t="str">
        <f t="shared" si="57"/>
        <v/>
      </c>
      <c r="N1848" t="str">
        <f>IF(ISBLANK('ENGAGEMENTS 2026'!C1849),"",'ENGAGEMENTS 2026'!L1849)</f>
        <v/>
      </c>
      <c r="O1848" t="str">
        <f>IF(ISBLANK('ENGAGEMENTS 2026'!C1849),"",'ENGAGEMENTS 2026'!M1849)</f>
        <v/>
      </c>
      <c r="P1848" t="str">
        <f>IF(ISBLANK('ENGAGEMENTS 2026'!C1849),"",'ENGAGEMENTS 2026'!K1849)</f>
        <v/>
      </c>
      <c r="Q1848" t="str">
        <f>IF($A1848="","",IF(OR($E1848="INFRUCTUEUX",$E1848="ANNULE"),$A1848&amp;"|"&amp;(COUNTIFS($A$2:$A1848,$A1848,$E$2:$E1848,"INFRUCTUEUX")+COUNTIFS($A$2:$A1848,$A1848,$E$2:$E1848,"ANNULE")),""))</f>
        <v/>
      </c>
    </row>
    <row r="1849" spans="1:17" x14ac:dyDescent="0.25">
      <c r="A1849" t="str">
        <f>IF(ISBLANK('ENGAGEMENTS 2026'!C1850),"",IF('ENGAGEMENTS 2026'!C1850="DTSI","DCT",'ENGAGEMENTS 2026'!C1850))</f>
        <v/>
      </c>
      <c r="B1849" t="str">
        <f>IF(ISBLANK('ENGAGEMENTS 2026'!C1850),"",'ENGAGEMENTS 2026'!D1850)</f>
        <v/>
      </c>
      <c r="C1849" t="str">
        <f>IF(ISBLANK('ENGAGEMENTS 2026'!C1850),"",'ENGAGEMENTS 2026'!E1850)</f>
        <v/>
      </c>
      <c r="D1849" t="str">
        <f>IF(ISBLANK('ENGAGEMENTS 2026'!C1850),"",'ENGAGEMENTS 2026'!G1850)</f>
        <v/>
      </c>
      <c r="E1849" t="str">
        <f>IF(ISBLANK('ENGAGEMENTS 2026'!C1850),"",'ENGAGEMENTS 2026'!I1850)</f>
        <v/>
      </c>
      <c r="F1849" t="str">
        <f>IF(ISBLANK('ENGAGEMENTS 2026'!C1850),"",'ENGAGEMENTS 2026'!J1850)</f>
        <v/>
      </c>
      <c r="G1849" t="str">
        <f>IF(ISBLANK('ENGAGEMENTS 2026'!C1850),"",'ENGAGEMENTS 2026'!M1850)</f>
        <v/>
      </c>
      <c r="H1849" t="str">
        <f>IF(ISBLANK('ENGAGEMENTS 2026'!C1850),"",'ENGAGEMENTS 2026'!AF1850)</f>
        <v/>
      </c>
      <c r="I1849" t="str">
        <f>IF(ISBLANK('ENGAGEMENTS 2026'!C1850),"",'ENGAGEMENTS 2026'!H1850)</f>
        <v/>
      </c>
      <c r="J1849" s="72" t="str">
        <f>IF(ISBLANK('ENGAGEMENTS 2026'!C1850),"",IF(AND(OR($E1849="INFRUCTUEUX",$E1849="ANNULE"),$C1849="AOO-M"),'ENGAGEMENTS 2026'!P1850,IF($H1849="EN COURS DE PREENGAGEMENT",'ENGAGEMENTS 2026'!O1850,IF($H1849="PREENGAGE",IF($E1849="ATTRIBUE",'ENGAGEMENTS 2026'!AE1850,'ENGAGEMENTS 2026'!O1850),'ENGAGEMENTS 2026'!AE1850))))</f>
        <v/>
      </c>
      <c r="K1849" s="97" t="str">
        <f>IF(ISBLANK('ENGAGEMENTS 2026'!W1850),"",'ENGAGEMENTS 2026'!W1850)</f>
        <v/>
      </c>
      <c r="L1849" s="73" t="str">
        <f t="shared" ca="1" si="56"/>
        <v/>
      </c>
      <c r="M1849" t="str">
        <f t="shared" si="57"/>
        <v/>
      </c>
      <c r="N1849" t="str">
        <f>IF(ISBLANK('ENGAGEMENTS 2026'!C1850),"",'ENGAGEMENTS 2026'!L1850)</f>
        <v/>
      </c>
      <c r="O1849" t="str">
        <f>IF(ISBLANK('ENGAGEMENTS 2026'!C1850),"",'ENGAGEMENTS 2026'!M1850)</f>
        <v/>
      </c>
      <c r="P1849" t="str">
        <f>IF(ISBLANK('ENGAGEMENTS 2026'!C1850),"",'ENGAGEMENTS 2026'!K1850)</f>
        <v/>
      </c>
      <c r="Q1849" t="str">
        <f>IF($A1849="","",IF(OR($E1849="INFRUCTUEUX",$E1849="ANNULE"),$A1849&amp;"|"&amp;(COUNTIFS($A$2:$A1849,$A1849,$E$2:$E1849,"INFRUCTUEUX")+COUNTIFS($A$2:$A1849,$A1849,$E$2:$E1849,"ANNULE")),""))</f>
        <v/>
      </c>
    </row>
    <row r="1850" spans="1:17" x14ac:dyDescent="0.25">
      <c r="A1850" t="str">
        <f>IF(ISBLANK('ENGAGEMENTS 2026'!C1851),"",IF('ENGAGEMENTS 2026'!C1851="DTSI","DCT",'ENGAGEMENTS 2026'!C1851))</f>
        <v/>
      </c>
      <c r="B1850" t="str">
        <f>IF(ISBLANK('ENGAGEMENTS 2026'!C1851),"",'ENGAGEMENTS 2026'!D1851)</f>
        <v/>
      </c>
      <c r="C1850" t="str">
        <f>IF(ISBLANK('ENGAGEMENTS 2026'!C1851),"",'ENGAGEMENTS 2026'!E1851)</f>
        <v/>
      </c>
      <c r="D1850" t="str">
        <f>IF(ISBLANK('ENGAGEMENTS 2026'!C1851),"",'ENGAGEMENTS 2026'!G1851)</f>
        <v/>
      </c>
      <c r="E1850" t="str">
        <f>IF(ISBLANK('ENGAGEMENTS 2026'!C1851),"",'ENGAGEMENTS 2026'!I1851)</f>
        <v/>
      </c>
      <c r="F1850" t="str">
        <f>IF(ISBLANK('ENGAGEMENTS 2026'!C1851),"",'ENGAGEMENTS 2026'!J1851)</f>
        <v/>
      </c>
      <c r="G1850" t="str">
        <f>IF(ISBLANK('ENGAGEMENTS 2026'!C1851),"",'ENGAGEMENTS 2026'!M1851)</f>
        <v/>
      </c>
      <c r="H1850" t="str">
        <f>IF(ISBLANK('ENGAGEMENTS 2026'!C1851),"",'ENGAGEMENTS 2026'!AF1851)</f>
        <v/>
      </c>
      <c r="I1850" t="str">
        <f>IF(ISBLANK('ENGAGEMENTS 2026'!C1851),"",'ENGAGEMENTS 2026'!H1851)</f>
        <v/>
      </c>
      <c r="J1850" s="72" t="str">
        <f>IF(ISBLANK('ENGAGEMENTS 2026'!C1851),"",IF(AND(OR($E1850="INFRUCTUEUX",$E1850="ANNULE"),$C1850="AOO-M"),'ENGAGEMENTS 2026'!P1851,IF($H1850="EN COURS DE PREENGAGEMENT",'ENGAGEMENTS 2026'!O1851,IF($H1850="PREENGAGE",IF($E1850="ATTRIBUE",'ENGAGEMENTS 2026'!AE1851,'ENGAGEMENTS 2026'!O1851),'ENGAGEMENTS 2026'!AE1851))))</f>
        <v/>
      </c>
      <c r="K1850" s="97" t="str">
        <f>IF(ISBLANK('ENGAGEMENTS 2026'!W1851),"",'ENGAGEMENTS 2026'!W1851)</f>
        <v/>
      </c>
      <c r="L1850" s="73" t="str">
        <f t="shared" ca="1" si="56"/>
        <v/>
      </c>
      <c r="M1850" t="str">
        <f t="shared" si="57"/>
        <v/>
      </c>
      <c r="N1850" t="str">
        <f>IF(ISBLANK('ENGAGEMENTS 2026'!C1851),"",'ENGAGEMENTS 2026'!L1851)</f>
        <v/>
      </c>
      <c r="O1850" t="str">
        <f>IF(ISBLANK('ENGAGEMENTS 2026'!C1851),"",'ENGAGEMENTS 2026'!M1851)</f>
        <v/>
      </c>
      <c r="P1850" t="str">
        <f>IF(ISBLANK('ENGAGEMENTS 2026'!C1851),"",'ENGAGEMENTS 2026'!K1851)</f>
        <v/>
      </c>
      <c r="Q1850" t="str">
        <f>IF($A1850="","",IF(OR($E1850="INFRUCTUEUX",$E1850="ANNULE"),$A1850&amp;"|"&amp;(COUNTIFS($A$2:$A1850,$A1850,$E$2:$E1850,"INFRUCTUEUX")+COUNTIFS($A$2:$A1850,$A1850,$E$2:$E1850,"ANNULE")),""))</f>
        <v/>
      </c>
    </row>
    <row r="1851" spans="1:17" x14ac:dyDescent="0.25">
      <c r="A1851" t="str">
        <f>IF(ISBLANK('ENGAGEMENTS 2026'!C1852),"",IF('ENGAGEMENTS 2026'!C1852="DTSI","DCT",'ENGAGEMENTS 2026'!C1852))</f>
        <v/>
      </c>
      <c r="B1851" t="str">
        <f>IF(ISBLANK('ENGAGEMENTS 2026'!C1852),"",'ENGAGEMENTS 2026'!D1852)</f>
        <v/>
      </c>
      <c r="C1851" t="str">
        <f>IF(ISBLANK('ENGAGEMENTS 2026'!C1852),"",'ENGAGEMENTS 2026'!E1852)</f>
        <v/>
      </c>
      <c r="D1851" t="str">
        <f>IF(ISBLANK('ENGAGEMENTS 2026'!C1852),"",'ENGAGEMENTS 2026'!G1852)</f>
        <v/>
      </c>
      <c r="E1851" t="str">
        <f>IF(ISBLANK('ENGAGEMENTS 2026'!C1852),"",'ENGAGEMENTS 2026'!I1852)</f>
        <v/>
      </c>
      <c r="F1851" t="str">
        <f>IF(ISBLANK('ENGAGEMENTS 2026'!C1852),"",'ENGAGEMENTS 2026'!J1852)</f>
        <v/>
      </c>
      <c r="G1851" t="str">
        <f>IF(ISBLANK('ENGAGEMENTS 2026'!C1852),"",'ENGAGEMENTS 2026'!M1852)</f>
        <v/>
      </c>
      <c r="H1851" t="str">
        <f>IF(ISBLANK('ENGAGEMENTS 2026'!C1852),"",'ENGAGEMENTS 2026'!AF1852)</f>
        <v/>
      </c>
      <c r="I1851" t="str">
        <f>IF(ISBLANK('ENGAGEMENTS 2026'!C1852),"",'ENGAGEMENTS 2026'!H1852)</f>
        <v/>
      </c>
      <c r="J1851" s="72" t="str">
        <f>IF(ISBLANK('ENGAGEMENTS 2026'!C1852),"",IF(AND(OR($E1851="INFRUCTUEUX",$E1851="ANNULE"),$C1851="AOO-M"),'ENGAGEMENTS 2026'!P1852,IF($H1851="EN COURS DE PREENGAGEMENT",'ENGAGEMENTS 2026'!O1852,IF($H1851="PREENGAGE",IF($E1851="ATTRIBUE",'ENGAGEMENTS 2026'!AE1852,'ENGAGEMENTS 2026'!O1852),'ENGAGEMENTS 2026'!AE1852))))</f>
        <v/>
      </c>
      <c r="K1851" s="97" t="str">
        <f>IF(ISBLANK('ENGAGEMENTS 2026'!W1852),"",'ENGAGEMENTS 2026'!W1852)</f>
        <v/>
      </c>
      <c r="L1851" s="73" t="str">
        <f t="shared" ca="1" si="56"/>
        <v/>
      </c>
      <c r="M1851" t="str">
        <f t="shared" si="57"/>
        <v/>
      </c>
      <c r="N1851" t="str">
        <f>IF(ISBLANK('ENGAGEMENTS 2026'!C1852),"",'ENGAGEMENTS 2026'!L1852)</f>
        <v/>
      </c>
      <c r="O1851" t="str">
        <f>IF(ISBLANK('ENGAGEMENTS 2026'!C1852),"",'ENGAGEMENTS 2026'!M1852)</f>
        <v/>
      </c>
      <c r="P1851" t="str">
        <f>IF(ISBLANK('ENGAGEMENTS 2026'!C1852),"",'ENGAGEMENTS 2026'!K1852)</f>
        <v/>
      </c>
      <c r="Q1851" t="str">
        <f>IF($A1851="","",IF(OR($E1851="INFRUCTUEUX",$E1851="ANNULE"),$A1851&amp;"|"&amp;(COUNTIFS($A$2:$A1851,$A1851,$E$2:$E1851,"INFRUCTUEUX")+COUNTIFS($A$2:$A1851,$A1851,$E$2:$E1851,"ANNULE")),""))</f>
        <v/>
      </c>
    </row>
    <row r="1852" spans="1:17" x14ac:dyDescent="0.25">
      <c r="A1852" t="str">
        <f>IF(ISBLANK('ENGAGEMENTS 2026'!C1853),"",IF('ENGAGEMENTS 2026'!C1853="DTSI","DCT",'ENGAGEMENTS 2026'!C1853))</f>
        <v/>
      </c>
      <c r="B1852" t="str">
        <f>IF(ISBLANK('ENGAGEMENTS 2026'!C1853),"",'ENGAGEMENTS 2026'!D1853)</f>
        <v/>
      </c>
      <c r="C1852" t="str">
        <f>IF(ISBLANK('ENGAGEMENTS 2026'!C1853),"",'ENGAGEMENTS 2026'!E1853)</f>
        <v/>
      </c>
      <c r="D1852" t="str">
        <f>IF(ISBLANK('ENGAGEMENTS 2026'!C1853),"",'ENGAGEMENTS 2026'!G1853)</f>
        <v/>
      </c>
      <c r="E1852" t="str">
        <f>IF(ISBLANK('ENGAGEMENTS 2026'!C1853),"",'ENGAGEMENTS 2026'!I1853)</f>
        <v/>
      </c>
      <c r="F1852" t="str">
        <f>IF(ISBLANK('ENGAGEMENTS 2026'!C1853),"",'ENGAGEMENTS 2026'!J1853)</f>
        <v/>
      </c>
      <c r="G1852" t="str">
        <f>IF(ISBLANK('ENGAGEMENTS 2026'!C1853),"",'ENGAGEMENTS 2026'!M1853)</f>
        <v/>
      </c>
      <c r="H1852" t="str">
        <f>IF(ISBLANK('ENGAGEMENTS 2026'!C1853),"",'ENGAGEMENTS 2026'!AF1853)</f>
        <v/>
      </c>
      <c r="I1852" t="str">
        <f>IF(ISBLANK('ENGAGEMENTS 2026'!C1853),"",'ENGAGEMENTS 2026'!H1853)</f>
        <v/>
      </c>
      <c r="J1852" s="72" t="str">
        <f>IF(ISBLANK('ENGAGEMENTS 2026'!C1853),"",IF(AND(OR($E1852="INFRUCTUEUX",$E1852="ANNULE"),$C1852="AOO-M"),'ENGAGEMENTS 2026'!P1853,IF($H1852="EN COURS DE PREENGAGEMENT",'ENGAGEMENTS 2026'!O1853,IF($H1852="PREENGAGE",IF($E1852="ATTRIBUE",'ENGAGEMENTS 2026'!AE1853,'ENGAGEMENTS 2026'!O1853),'ENGAGEMENTS 2026'!AE1853))))</f>
        <v/>
      </c>
      <c r="K1852" s="97" t="str">
        <f>IF(ISBLANK('ENGAGEMENTS 2026'!W1853),"",'ENGAGEMENTS 2026'!W1853)</f>
        <v/>
      </c>
      <c r="L1852" s="73" t="str">
        <f t="shared" ca="1" si="56"/>
        <v/>
      </c>
      <c r="M1852" t="str">
        <f t="shared" si="57"/>
        <v/>
      </c>
      <c r="N1852" t="str">
        <f>IF(ISBLANK('ENGAGEMENTS 2026'!C1853),"",'ENGAGEMENTS 2026'!L1853)</f>
        <v/>
      </c>
      <c r="O1852" t="str">
        <f>IF(ISBLANK('ENGAGEMENTS 2026'!C1853),"",'ENGAGEMENTS 2026'!M1853)</f>
        <v/>
      </c>
      <c r="P1852" t="str">
        <f>IF(ISBLANK('ENGAGEMENTS 2026'!C1853),"",'ENGAGEMENTS 2026'!K1853)</f>
        <v/>
      </c>
      <c r="Q1852" t="str">
        <f>IF($A1852="","",IF(OR($E1852="INFRUCTUEUX",$E1852="ANNULE"),$A1852&amp;"|"&amp;(COUNTIFS($A$2:$A1852,$A1852,$E$2:$E1852,"INFRUCTUEUX")+COUNTIFS($A$2:$A1852,$A1852,$E$2:$E1852,"ANNULE")),""))</f>
        <v/>
      </c>
    </row>
    <row r="1853" spans="1:17" x14ac:dyDescent="0.25">
      <c r="A1853" t="str">
        <f>IF(ISBLANK('ENGAGEMENTS 2026'!C1854),"",IF('ENGAGEMENTS 2026'!C1854="DTSI","DCT",'ENGAGEMENTS 2026'!C1854))</f>
        <v/>
      </c>
      <c r="B1853" t="str">
        <f>IF(ISBLANK('ENGAGEMENTS 2026'!C1854),"",'ENGAGEMENTS 2026'!D1854)</f>
        <v/>
      </c>
      <c r="C1853" t="str">
        <f>IF(ISBLANK('ENGAGEMENTS 2026'!C1854),"",'ENGAGEMENTS 2026'!E1854)</f>
        <v/>
      </c>
      <c r="D1853" t="str">
        <f>IF(ISBLANK('ENGAGEMENTS 2026'!C1854),"",'ENGAGEMENTS 2026'!G1854)</f>
        <v/>
      </c>
      <c r="E1853" t="str">
        <f>IF(ISBLANK('ENGAGEMENTS 2026'!C1854),"",'ENGAGEMENTS 2026'!I1854)</f>
        <v/>
      </c>
      <c r="F1853" t="str">
        <f>IF(ISBLANK('ENGAGEMENTS 2026'!C1854),"",'ENGAGEMENTS 2026'!J1854)</f>
        <v/>
      </c>
      <c r="G1853" t="str">
        <f>IF(ISBLANK('ENGAGEMENTS 2026'!C1854),"",'ENGAGEMENTS 2026'!M1854)</f>
        <v/>
      </c>
      <c r="H1853" t="str">
        <f>IF(ISBLANK('ENGAGEMENTS 2026'!C1854),"",'ENGAGEMENTS 2026'!AF1854)</f>
        <v/>
      </c>
      <c r="I1853" t="str">
        <f>IF(ISBLANK('ENGAGEMENTS 2026'!C1854),"",'ENGAGEMENTS 2026'!H1854)</f>
        <v/>
      </c>
      <c r="J1853" s="72" t="str">
        <f>IF(ISBLANK('ENGAGEMENTS 2026'!C1854),"",IF(AND(OR($E1853="INFRUCTUEUX",$E1853="ANNULE"),$C1853="AOO-M"),'ENGAGEMENTS 2026'!P1854,IF($H1853="EN COURS DE PREENGAGEMENT",'ENGAGEMENTS 2026'!O1854,IF($H1853="PREENGAGE",IF($E1853="ATTRIBUE",'ENGAGEMENTS 2026'!AE1854,'ENGAGEMENTS 2026'!O1854),'ENGAGEMENTS 2026'!AE1854))))</f>
        <v/>
      </c>
      <c r="K1853" s="97" t="str">
        <f>IF(ISBLANK('ENGAGEMENTS 2026'!W1854),"",'ENGAGEMENTS 2026'!W1854)</f>
        <v/>
      </c>
      <c r="L1853" s="73" t="str">
        <f t="shared" ca="1" si="56"/>
        <v/>
      </c>
      <c r="M1853" t="str">
        <f t="shared" si="57"/>
        <v/>
      </c>
      <c r="N1853" t="str">
        <f>IF(ISBLANK('ENGAGEMENTS 2026'!C1854),"",'ENGAGEMENTS 2026'!L1854)</f>
        <v/>
      </c>
      <c r="O1853" t="str">
        <f>IF(ISBLANK('ENGAGEMENTS 2026'!C1854),"",'ENGAGEMENTS 2026'!M1854)</f>
        <v/>
      </c>
      <c r="P1853" t="str">
        <f>IF(ISBLANK('ENGAGEMENTS 2026'!C1854),"",'ENGAGEMENTS 2026'!K1854)</f>
        <v/>
      </c>
      <c r="Q1853" t="str">
        <f>IF($A1853="","",IF(OR($E1853="INFRUCTUEUX",$E1853="ANNULE"),$A1853&amp;"|"&amp;(COUNTIFS($A$2:$A1853,$A1853,$E$2:$E1853,"INFRUCTUEUX")+COUNTIFS($A$2:$A1853,$A1853,$E$2:$E1853,"ANNULE")),""))</f>
        <v/>
      </c>
    </row>
    <row r="1854" spans="1:17" x14ac:dyDescent="0.25">
      <c r="A1854" t="str">
        <f>IF(ISBLANK('ENGAGEMENTS 2026'!C1855),"",IF('ENGAGEMENTS 2026'!C1855="DTSI","DCT",'ENGAGEMENTS 2026'!C1855))</f>
        <v/>
      </c>
      <c r="B1854" t="str">
        <f>IF(ISBLANK('ENGAGEMENTS 2026'!C1855),"",'ENGAGEMENTS 2026'!D1855)</f>
        <v/>
      </c>
      <c r="C1854" t="str">
        <f>IF(ISBLANK('ENGAGEMENTS 2026'!C1855),"",'ENGAGEMENTS 2026'!E1855)</f>
        <v/>
      </c>
      <c r="D1854" t="str">
        <f>IF(ISBLANK('ENGAGEMENTS 2026'!C1855),"",'ENGAGEMENTS 2026'!G1855)</f>
        <v/>
      </c>
      <c r="E1854" t="str">
        <f>IF(ISBLANK('ENGAGEMENTS 2026'!C1855),"",'ENGAGEMENTS 2026'!I1855)</f>
        <v/>
      </c>
      <c r="F1854" t="str">
        <f>IF(ISBLANK('ENGAGEMENTS 2026'!C1855),"",'ENGAGEMENTS 2026'!J1855)</f>
        <v/>
      </c>
      <c r="G1854" t="str">
        <f>IF(ISBLANK('ENGAGEMENTS 2026'!C1855),"",'ENGAGEMENTS 2026'!M1855)</f>
        <v/>
      </c>
      <c r="H1854" t="str">
        <f>IF(ISBLANK('ENGAGEMENTS 2026'!C1855),"",'ENGAGEMENTS 2026'!AF1855)</f>
        <v/>
      </c>
      <c r="I1854" t="str">
        <f>IF(ISBLANK('ENGAGEMENTS 2026'!C1855),"",'ENGAGEMENTS 2026'!H1855)</f>
        <v/>
      </c>
      <c r="J1854" s="72" t="str">
        <f>IF(ISBLANK('ENGAGEMENTS 2026'!C1855),"",IF(AND(OR($E1854="INFRUCTUEUX",$E1854="ANNULE"),$C1854="AOO-M"),'ENGAGEMENTS 2026'!P1855,IF($H1854="EN COURS DE PREENGAGEMENT",'ENGAGEMENTS 2026'!O1855,IF($H1854="PREENGAGE",IF($E1854="ATTRIBUE",'ENGAGEMENTS 2026'!AE1855,'ENGAGEMENTS 2026'!O1855),'ENGAGEMENTS 2026'!AE1855))))</f>
        <v/>
      </c>
      <c r="K1854" s="97" t="str">
        <f>IF(ISBLANK('ENGAGEMENTS 2026'!W1855),"",'ENGAGEMENTS 2026'!W1855)</f>
        <v/>
      </c>
      <c r="L1854" s="73" t="str">
        <f t="shared" ca="1" si="56"/>
        <v/>
      </c>
      <c r="M1854" t="str">
        <f t="shared" si="57"/>
        <v/>
      </c>
      <c r="N1854" t="str">
        <f>IF(ISBLANK('ENGAGEMENTS 2026'!C1855),"",'ENGAGEMENTS 2026'!L1855)</f>
        <v/>
      </c>
      <c r="O1854" t="str">
        <f>IF(ISBLANK('ENGAGEMENTS 2026'!C1855),"",'ENGAGEMENTS 2026'!M1855)</f>
        <v/>
      </c>
      <c r="P1854" t="str">
        <f>IF(ISBLANK('ENGAGEMENTS 2026'!C1855),"",'ENGAGEMENTS 2026'!K1855)</f>
        <v/>
      </c>
      <c r="Q1854" t="str">
        <f>IF($A1854="","",IF(OR($E1854="INFRUCTUEUX",$E1854="ANNULE"),$A1854&amp;"|"&amp;(COUNTIFS($A$2:$A1854,$A1854,$E$2:$E1854,"INFRUCTUEUX")+COUNTIFS($A$2:$A1854,$A1854,$E$2:$E1854,"ANNULE")),""))</f>
        <v/>
      </c>
    </row>
    <row r="1855" spans="1:17" x14ac:dyDescent="0.25">
      <c r="A1855" t="str">
        <f>IF(ISBLANK('ENGAGEMENTS 2026'!C1856),"",IF('ENGAGEMENTS 2026'!C1856="DTSI","DCT",'ENGAGEMENTS 2026'!C1856))</f>
        <v/>
      </c>
      <c r="B1855" t="str">
        <f>IF(ISBLANK('ENGAGEMENTS 2026'!C1856),"",'ENGAGEMENTS 2026'!D1856)</f>
        <v/>
      </c>
      <c r="C1855" t="str">
        <f>IF(ISBLANK('ENGAGEMENTS 2026'!C1856),"",'ENGAGEMENTS 2026'!E1856)</f>
        <v/>
      </c>
      <c r="D1855" t="str">
        <f>IF(ISBLANK('ENGAGEMENTS 2026'!C1856),"",'ENGAGEMENTS 2026'!G1856)</f>
        <v/>
      </c>
      <c r="E1855" t="str">
        <f>IF(ISBLANK('ENGAGEMENTS 2026'!C1856),"",'ENGAGEMENTS 2026'!I1856)</f>
        <v/>
      </c>
      <c r="F1855" t="str">
        <f>IF(ISBLANK('ENGAGEMENTS 2026'!C1856),"",'ENGAGEMENTS 2026'!J1856)</f>
        <v/>
      </c>
      <c r="G1855" t="str">
        <f>IF(ISBLANK('ENGAGEMENTS 2026'!C1856),"",'ENGAGEMENTS 2026'!M1856)</f>
        <v/>
      </c>
      <c r="H1855" t="str">
        <f>IF(ISBLANK('ENGAGEMENTS 2026'!C1856),"",'ENGAGEMENTS 2026'!AF1856)</f>
        <v/>
      </c>
      <c r="I1855" t="str">
        <f>IF(ISBLANK('ENGAGEMENTS 2026'!C1856),"",'ENGAGEMENTS 2026'!H1856)</f>
        <v/>
      </c>
      <c r="J1855" s="72" t="str">
        <f>IF(ISBLANK('ENGAGEMENTS 2026'!C1856),"",IF(AND(OR($E1855="INFRUCTUEUX",$E1855="ANNULE"),$C1855="AOO-M"),'ENGAGEMENTS 2026'!P1856,IF($H1855="EN COURS DE PREENGAGEMENT",'ENGAGEMENTS 2026'!O1856,IF($H1855="PREENGAGE",IF($E1855="ATTRIBUE",'ENGAGEMENTS 2026'!AE1856,'ENGAGEMENTS 2026'!O1856),'ENGAGEMENTS 2026'!AE1856))))</f>
        <v/>
      </c>
      <c r="K1855" s="97" t="str">
        <f>IF(ISBLANK('ENGAGEMENTS 2026'!W1856),"",'ENGAGEMENTS 2026'!W1856)</f>
        <v/>
      </c>
      <c r="L1855" s="73" t="str">
        <f t="shared" ca="1" si="56"/>
        <v/>
      </c>
      <c r="M1855" t="str">
        <f t="shared" si="57"/>
        <v/>
      </c>
      <c r="N1855" t="str">
        <f>IF(ISBLANK('ENGAGEMENTS 2026'!C1856),"",'ENGAGEMENTS 2026'!L1856)</f>
        <v/>
      </c>
      <c r="O1855" t="str">
        <f>IF(ISBLANK('ENGAGEMENTS 2026'!C1856),"",'ENGAGEMENTS 2026'!M1856)</f>
        <v/>
      </c>
      <c r="P1855" t="str">
        <f>IF(ISBLANK('ENGAGEMENTS 2026'!C1856),"",'ENGAGEMENTS 2026'!K1856)</f>
        <v/>
      </c>
      <c r="Q1855" t="str">
        <f>IF($A1855="","",IF(OR($E1855="INFRUCTUEUX",$E1855="ANNULE"),$A1855&amp;"|"&amp;(COUNTIFS($A$2:$A1855,$A1855,$E$2:$E1855,"INFRUCTUEUX")+COUNTIFS($A$2:$A1855,$A1855,$E$2:$E1855,"ANNULE")),""))</f>
        <v/>
      </c>
    </row>
    <row r="1856" spans="1:17" x14ac:dyDescent="0.25">
      <c r="A1856" t="str">
        <f>IF(ISBLANK('ENGAGEMENTS 2026'!C1857),"",IF('ENGAGEMENTS 2026'!C1857="DTSI","DCT",'ENGAGEMENTS 2026'!C1857))</f>
        <v/>
      </c>
      <c r="B1856" t="str">
        <f>IF(ISBLANK('ENGAGEMENTS 2026'!C1857),"",'ENGAGEMENTS 2026'!D1857)</f>
        <v/>
      </c>
      <c r="C1856" t="str">
        <f>IF(ISBLANK('ENGAGEMENTS 2026'!C1857),"",'ENGAGEMENTS 2026'!E1857)</f>
        <v/>
      </c>
      <c r="D1856" t="str">
        <f>IF(ISBLANK('ENGAGEMENTS 2026'!C1857),"",'ENGAGEMENTS 2026'!G1857)</f>
        <v/>
      </c>
      <c r="E1856" t="str">
        <f>IF(ISBLANK('ENGAGEMENTS 2026'!C1857),"",'ENGAGEMENTS 2026'!I1857)</f>
        <v/>
      </c>
      <c r="F1856" t="str">
        <f>IF(ISBLANK('ENGAGEMENTS 2026'!C1857),"",'ENGAGEMENTS 2026'!J1857)</f>
        <v/>
      </c>
      <c r="G1856" t="str">
        <f>IF(ISBLANK('ENGAGEMENTS 2026'!C1857),"",'ENGAGEMENTS 2026'!M1857)</f>
        <v/>
      </c>
      <c r="H1856" t="str">
        <f>IF(ISBLANK('ENGAGEMENTS 2026'!C1857),"",'ENGAGEMENTS 2026'!AF1857)</f>
        <v/>
      </c>
      <c r="I1856" t="str">
        <f>IF(ISBLANK('ENGAGEMENTS 2026'!C1857),"",'ENGAGEMENTS 2026'!H1857)</f>
        <v/>
      </c>
      <c r="J1856" s="72" t="str">
        <f>IF(ISBLANK('ENGAGEMENTS 2026'!C1857),"",IF(AND(OR($E1856="INFRUCTUEUX",$E1856="ANNULE"),$C1856="AOO-M"),'ENGAGEMENTS 2026'!P1857,IF($H1856="EN COURS DE PREENGAGEMENT",'ENGAGEMENTS 2026'!O1857,IF($H1856="PREENGAGE",IF($E1856="ATTRIBUE",'ENGAGEMENTS 2026'!AE1857,'ENGAGEMENTS 2026'!O1857),'ENGAGEMENTS 2026'!AE1857))))</f>
        <v/>
      </c>
      <c r="K1856" s="97" t="str">
        <f>IF(ISBLANK('ENGAGEMENTS 2026'!W1857),"",'ENGAGEMENTS 2026'!W1857)</f>
        <v/>
      </c>
      <c r="L1856" s="73" t="str">
        <f t="shared" ca="1" si="56"/>
        <v/>
      </c>
      <c r="M1856" t="str">
        <f t="shared" si="57"/>
        <v/>
      </c>
      <c r="N1856" t="str">
        <f>IF(ISBLANK('ENGAGEMENTS 2026'!C1857),"",'ENGAGEMENTS 2026'!L1857)</f>
        <v/>
      </c>
      <c r="O1856" t="str">
        <f>IF(ISBLANK('ENGAGEMENTS 2026'!C1857),"",'ENGAGEMENTS 2026'!M1857)</f>
        <v/>
      </c>
      <c r="P1856" t="str">
        <f>IF(ISBLANK('ENGAGEMENTS 2026'!C1857),"",'ENGAGEMENTS 2026'!K1857)</f>
        <v/>
      </c>
      <c r="Q1856" t="str">
        <f>IF($A1856="","",IF(OR($E1856="INFRUCTUEUX",$E1856="ANNULE"),$A1856&amp;"|"&amp;(COUNTIFS($A$2:$A1856,$A1856,$E$2:$E1856,"INFRUCTUEUX")+COUNTIFS($A$2:$A1856,$A1856,$E$2:$E1856,"ANNULE")),""))</f>
        <v/>
      </c>
    </row>
    <row r="1857" spans="1:17" x14ac:dyDescent="0.25">
      <c r="A1857" t="str">
        <f>IF(ISBLANK('ENGAGEMENTS 2026'!C1858),"",IF('ENGAGEMENTS 2026'!C1858="DTSI","DCT",'ENGAGEMENTS 2026'!C1858))</f>
        <v/>
      </c>
      <c r="B1857" t="str">
        <f>IF(ISBLANK('ENGAGEMENTS 2026'!C1858),"",'ENGAGEMENTS 2026'!D1858)</f>
        <v/>
      </c>
      <c r="C1857" t="str">
        <f>IF(ISBLANK('ENGAGEMENTS 2026'!C1858),"",'ENGAGEMENTS 2026'!E1858)</f>
        <v/>
      </c>
      <c r="D1857" t="str">
        <f>IF(ISBLANK('ENGAGEMENTS 2026'!C1858),"",'ENGAGEMENTS 2026'!G1858)</f>
        <v/>
      </c>
      <c r="E1857" t="str">
        <f>IF(ISBLANK('ENGAGEMENTS 2026'!C1858),"",'ENGAGEMENTS 2026'!I1858)</f>
        <v/>
      </c>
      <c r="F1857" t="str">
        <f>IF(ISBLANK('ENGAGEMENTS 2026'!C1858),"",'ENGAGEMENTS 2026'!J1858)</f>
        <v/>
      </c>
      <c r="G1857" t="str">
        <f>IF(ISBLANK('ENGAGEMENTS 2026'!C1858),"",'ENGAGEMENTS 2026'!M1858)</f>
        <v/>
      </c>
      <c r="H1857" t="str">
        <f>IF(ISBLANK('ENGAGEMENTS 2026'!C1858),"",'ENGAGEMENTS 2026'!AF1858)</f>
        <v/>
      </c>
      <c r="I1857" t="str">
        <f>IF(ISBLANK('ENGAGEMENTS 2026'!C1858),"",'ENGAGEMENTS 2026'!H1858)</f>
        <v/>
      </c>
      <c r="J1857" s="72" t="str">
        <f>IF(ISBLANK('ENGAGEMENTS 2026'!C1858),"",IF(AND(OR($E1857="INFRUCTUEUX",$E1857="ANNULE"),$C1857="AOO-M"),'ENGAGEMENTS 2026'!P1858,IF($H1857="EN COURS DE PREENGAGEMENT",'ENGAGEMENTS 2026'!O1858,IF($H1857="PREENGAGE",IF($E1857="ATTRIBUE",'ENGAGEMENTS 2026'!AE1858,'ENGAGEMENTS 2026'!O1858),'ENGAGEMENTS 2026'!AE1858))))</f>
        <v/>
      </c>
      <c r="K1857" s="97" t="str">
        <f>IF(ISBLANK('ENGAGEMENTS 2026'!W1858),"",'ENGAGEMENTS 2026'!W1858)</f>
        <v/>
      </c>
      <c r="L1857" s="73" t="str">
        <f t="shared" ca="1" si="56"/>
        <v/>
      </c>
      <c r="M1857" t="str">
        <f t="shared" si="57"/>
        <v/>
      </c>
      <c r="N1857" t="str">
        <f>IF(ISBLANK('ENGAGEMENTS 2026'!C1858),"",'ENGAGEMENTS 2026'!L1858)</f>
        <v/>
      </c>
      <c r="O1857" t="str">
        <f>IF(ISBLANK('ENGAGEMENTS 2026'!C1858),"",'ENGAGEMENTS 2026'!M1858)</f>
        <v/>
      </c>
      <c r="P1857" t="str">
        <f>IF(ISBLANK('ENGAGEMENTS 2026'!C1858),"",'ENGAGEMENTS 2026'!K1858)</f>
        <v/>
      </c>
      <c r="Q1857" t="str">
        <f>IF($A1857="","",IF(OR($E1857="INFRUCTUEUX",$E1857="ANNULE"),$A1857&amp;"|"&amp;(COUNTIFS($A$2:$A1857,$A1857,$E$2:$E1857,"INFRUCTUEUX")+COUNTIFS($A$2:$A1857,$A1857,$E$2:$E1857,"ANNULE")),""))</f>
        <v/>
      </c>
    </row>
    <row r="1858" spans="1:17" x14ac:dyDescent="0.25">
      <c r="A1858" t="str">
        <f>IF(ISBLANK('ENGAGEMENTS 2026'!C1859),"",IF('ENGAGEMENTS 2026'!C1859="DTSI","DCT",'ENGAGEMENTS 2026'!C1859))</f>
        <v/>
      </c>
      <c r="B1858" t="str">
        <f>IF(ISBLANK('ENGAGEMENTS 2026'!C1859),"",'ENGAGEMENTS 2026'!D1859)</f>
        <v/>
      </c>
      <c r="C1858" t="str">
        <f>IF(ISBLANK('ENGAGEMENTS 2026'!C1859),"",'ENGAGEMENTS 2026'!E1859)</f>
        <v/>
      </c>
      <c r="D1858" t="str">
        <f>IF(ISBLANK('ENGAGEMENTS 2026'!C1859),"",'ENGAGEMENTS 2026'!G1859)</f>
        <v/>
      </c>
      <c r="E1858" t="str">
        <f>IF(ISBLANK('ENGAGEMENTS 2026'!C1859),"",'ENGAGEMENTS 2026'!I1859)</f>
        <v/>
      </c>
      <c r="F1858" t="str">
        <f>IF(ISBLANK('ENGAGEMENTS 2026'!C1859),"",'ENGAGEMENTS 2026'!J1859)</f>
        <v/>
      </c>
      <c r="G1858" t="str">
        <f>IF(ISBLANK('ENGAGEMENTS 2026'!C1859),"",'ENGAGEMENTS 2026'!M1859)</f>
        <v/>
      </c>
      <c r="H1858" t="str">
        <f>IF(ISBLANK('ENGAGEMENTS 2026'!C1859),"",'ENGAGEMENTS 2026'!AF1859)</f>
        <v/>
      </c>
      <c r="I1858" t="str">
        <f>IF(ISBLANK('ENGAGEMENTS 2026'!C1859),"",'ENGAGEMENTS 2026'!H1859)</f>
        <v/>
      </c>
      <c r="J1858" s="72" t="str">
        <f>IF(ISBLANK('ENGAGEMENTS 2026'!C1859),"",IF(AND(OR($E1858="INFRUCTUEUX",$E1858="ANNULE"),$C1858="AOO-M"),'ENGAGEMENTS 2026'!P1859,IF($H1858="EN COURS DE PREENGAGEMENT",'ENGAGEMENTS 2026'!O1859,IF($H1858="PREENGAGE",IF($E1858="ATTRIBUE",'ENGAGEMENTS 2026'!AE1859,'ENGAGEMENTS 2026'!O1859),'ENGAGEMENTS 2026'!AE1859))))</f>
        <v/>
      </c>
      <c r="K1858" s="97" t="str">
        <f>IF(ISBLANK('ENGAGEMENTS 2026'!W1859),"",'ENGAGEMENTS 2026'!W1859)</f>
        <v/>
      </c>
      <c r="L1858" s="73" t="str">
        <f t="shared" ref="L1858:L1921" ca="1" si="58">IF($K1858="","",TODAY()-$K1858)</f>
        <v/>
      </c>
      <c r="M1858" t="str">
        <f t="shared" ref="M1858:M1921" si="59">IF($A1858="","",IF($H1858="ENGAGE","Engagé",IF(AND($H1858="NON ENGAGE",OR($I1858="INFRUCTUEUX",$I1858="ANNULE")),"Clôturé sans suite","En cours")))</f>
        <v/>
      </c>
      <c r="N1858" t="str">
        <f>IF(ISBLANK('ENGAGEMENTS 2026'!C1859),"",'ENGAGEMENTS 2026'!L1859)</f>
        <v/>
      </c>
      <c r="O1858" t="str">
        <f>IF(ISBLANK('ENGAGEMENTS 2026'!C1859),"",'ENGAGEMENTS 2026'!M1859)</f>
        <v/>
      </c>
      <c r="P1858" t="str">
        <f>IF(ISBLANK('ENGAGEMENTS 2026'!C1859),"",'ENGAGEMENTS 2026'!K1859)</f>
        <v/>
      </c>
      <c r="Q1858" t="str">
        <f>IF($A1858="","",IF(OR($E1858="INFRUCTUEUX",$E1858="ANNULE"),$A1858&amp;"|"&amp;(COUNTIFS($A$2:$A1858,$A1858,$E$2:$E1858,"INFRUCTUEUX")+COUNTIFS($A$2:$A1858,$A1858,$E$2:$E1858,"ANNULE")),""))</f>
        <v/>
      </c>
    </row>
    <row r="1859" spans="1:17" x14ac:dyDescent="0.25">
      <c r="A1859" t="str">
        <f>IF(ISBLANK('ENGAGEMENTS 2026'!C1860),"",IF('ENGAGEMENTS 2026'!C1860="DTSI","DCT",'ENGAGEMENTS 2026'!C1860))</f>
        <v/>
      </c>
      <c r="B1859" t="str">
        <f>IF(ISBLANK('ENGAGEMENTS 2026'!C1860),"",'ENGAGEMENTS 2026'!D1860)</f>
        <v/>
      </c>
      <c r="C1859" t="str">
        <f>IF(ISBLANK('ENGAGEMENTS 2026'!C1860),"",'ENGAGEMENTS 2026'!E1860)</f>
        <v/>
      </c>
      <c r="D1859" t="str">
        <f>IF(ISBLANK('ENGAGEMENTS 2026'!C1860),"",'ENGAGEMENTS 2026'!G1860)</f>
        <v/>
      </c>
      <c r="E1859" t="str">
        <f>IF(ISBLANK('ENGAGEMENTS 2026'!C1860),"",'ENGAGEMENTS 2026'!I1860)</f>
        <v/>
      </c>
      <c r="F1859" t="str">
        <f>IF(ISBLANK('ENGAGEMENTS 2026'!C1860),"",'ENGAGEMENTS 2026'!J1860)</f>
        <v/>
      </c>
      <c r="G1859" t="str">
        <f>IF(ISBLANK('ENGAGEMENTS 2026'!C1860),"",'ENGAGEMENTS 2026'!M1860)</f>
        <v/>
      </c>
      <c r="H1859" t="str">
        <f>IF(ISBLANK('ENGAGEMENTS 2026'!C1860),"",'ENGAGEMENTS 2026'!AF1860)</f>
        <v/>
      </c>
      <c r="I1859" t="str">
        <f>IF(ISBLANK('ENGAGEMENTS 2026'!C1860),"",'ENGAGEMENTS 2026'!H1860)</f>
        <v/>
      </c>
      <c r="J1859" s="72" t="str">
        <f>IF(ISBLANK('ENGAGEMENTS 2026'!C1860),"",IF(AND(OR($E1859="INFRUCTUEUX",$E1859="ANNULE"),$C1859="AOO-M"),'ENGAGEMENTS 2026'!P1860,IF($H1859="EN COURS DE PREENGAGEMENT",'ENGAGEMENTS 2026'!O1860,IF($H1859="PREENGAGE",IF($E1859="ATTRIBUE",'ENGAGEMENTS 2026'!AE1860,'ENGAGEMENTS 2026'!O1860),'ENGAGEMENTS 2026'!AE1860))))</f>
        <v/>
      </c>
      <c r="K1859" s="97" t="str">
        <f>IF(ISBLANK('ENGAGEMENTS 2026'!W1860),"",'ENGAGEMENTS 2026'!W1860)</f>
        <v/>
      </c>
      <c r="L1859" s="73" t="str">
        <f t="shared" ca="1" si="58"/>
        <v/>
      </c>
      <c r="M1859" t="str">
        <f t="shared" si="59"/>
        <v/>
      </c>
      <c r="N1859" t="str">
        <f>IF(ISBLANK('ENGAGEMENTS 2026'!C1860),"",'ENGAGEMENTS 2026'!L1860)</f>
        <v/>
      </c>
      <c r="O1859" t="str">
        <f>IF(ISBLANK('ENGAGEMENTS 2026'!C1860),"",'ENGAGEMENTS 2026'!M1860)</f>
        <v/>
      </c>
      <c r="P1859" t="str">
        <f>IF(ISBLANK('ENGAGEMENTS 2026'!C1860),"",'ENGAGEMENTS 2026'!K1860)</f>
        <v/>
      </c>
      <c r="Q1859" t="str">
        <f>IF($A1859="","",IF(OR($E1859="INFRUCTUEUX",$E1859="ANNULE"),$A1859&amp;"|"&amp;(COUNTIFS($A$2:$A1859,$A1859,$E$2:$E1859,"INFRUCTUEUX")+COUNTIFS($A$2:$A1859,$A1859,$E$2:$E1859,"ANNULE")),""))</f>
        <v/>
      </c>
    </row>
    <row r="1860" spans="1:17" x14ac:dyDescent="0.25">
      <c r="A1860" t="str">
        <f>IF(ISBLANK('ENGAGEMENTS 2026'!C1861),"",IF('ENGAGEMENTS 2026'!C1861="DTSI","DCT",'ENGAGEMENTS 2026'!C1861))</f>
        <v/>
      </c>
      <c r="B1860" t="str">
        <f>IF(ISBLANK('ENGAGEMENTS 2026'!C1861),"",'ENGAGEMENTS 2026'!D1861)</f>
        <v/>
      </c>
      <c r="C1860" t="str">
        <f>IF(ISBLANK('ENGAGEMENTS 2026'!C1861),"",'ENGAGEMENTS 2026'!E1861)</f>
        <v/>
      </c>
      <c r="D1860" t="str">
        <f>IF(ISBLANK('ENGAGEMENTS 2026'!C1861),"",'ENGAGEMENTS 2026'!G1861)</f>
        <v/>
      </c>
      <c r="E1860" t="str">
        <f>IF(ISBLANK('ENGAGEMENTS 2026'!C1861),"",'ENGAGEMENTS 2026'!I1861)</f>
        <v/>
      </c>
      <c r="F1860" t="str">
        <f>IF(ISBLANK('ENGAGEMENTS 2026'!C1861),"",'ENGAGEMENTS 2026'!J1861)</f>
        <v/>
      </c>
      <c r="G1860" t="str">
        <f>IF(ISBLANK('ENGAGEMENTS 2026'!C1861),"",'ENGAGEMENTS 2026'!M1861)</f>
        <v/>
      </c>
      <c r="H1860" t="str">
        <f>IF(ISBLANK('ENGAGEMENTS 2026'!C1861),"",'ENGAGEMENTS 2026'!AF1861)</f>
        <v/>
      </c>
      <c r="I1860" t="str">
        <f>IF(ISBLANK('ENGAGEMENTS 2026'!C1861),"",'ENGAGEMENTS 2026'!H1861)</f>
        <v/>
      </c>
      <c r="J1860" s="72" t="str">
        <f>IF(ISBLANK('ENGAGEMENTS 2026'!C1861),"",IF(AND(OR($E1860="INFRUCTUEUX",$E1860="ANNULE"),$C1860="AOO-M"),'ENGAGEMENTS 2026'!P1861,IF($H1860="EN COURS DE PREENGAGEMENT",'ENGAGEMENTS 2026'!O1861,IF($H1860="PREENGAGE",IF($E1860="ATTRIBUE",'ENGAGEMENTS 2026'!AE1861,'ENGAGEMENTS 2026'!O1861),'ENGAGEMENTS 2026'!AE1861))))</f>
        <v/>
      </c>
      <c r="K1860" s="97" t="str">
        <f>IF(ISBLANK('ENGAGEMENTS 2026'!W1861),"",'ENGAGEMENTS 2026'!W1861)</f>
        <v/>
      </c>
      <c r="L1860" s="73" t="str">
        <f t="shared" ca="1" si="58"/>
        <v/>
      </c>
      <c r="M1860" t="str">
        <f t="shared" si="59"/>
        <v/>
      </c>
      <c r="N1860" t="str">
        <f>IF(ISBLANK('ENGAGEMENTS 2026'!C1861),"",'ENGAGEMENTS 2026'!L1861)</f>
        <v/>
      </c>
      <c r="O1860" t="str">
        <f>IF(ISBLANK('ENGAGEMENTS 2026'!C1861),"",'ENGAGEMENTS 2026'!M1861)</f>
        <v/>
      </c>
      <c r="P1860" t="str">
        <f>IF(ISBLANK('ENGAGEMENTS 2026'!C1861),"",'ENGAGEMENTS 2026'!K1861)</f>
        <v/>
      </c>
      <c r="Q1860" t="str">
        <f>IF($A1860="","",IF(OR($E1860="INFRUCTUEUX",$E1860="ANNULE"),$A1860&amp;"|"&amp;(COUNTIFS($A$2:$A1860,$A1860,$E$2:$E1860,"INFRUCTUEUX")+COUNTIFS($A$2:$A1860,$A1860,$E$2:$E1860,"ANNULE")),""))</f>
        <v/>
      </c>
    </row>
    <row r="1861" spans="1:17" x14ac:dyDescent="0.25">
      <c r="A1861" t="str">
        <f>IF(ISBLANK('ENGAGEMENTS 2026'!C1862),"",IF('ENGAGEMENTS 2026'!C1862="DTSI","DCT",'ENGAGEMENTS 2026'!C1862))</f>
        <v/>
      </c>
      <c r="B1861" t="str">
        <f>IF(ISBLANK('ENGAGEMENTS 2026'!C1862),"",'ENGAGEMENTS 2026'!D1862)</f>
        <v/>
      </c>
      <c r="C1861" t="str">
        <f>IF(ISBLANK('ENGAGEMENTS 2026'!C1862),"",'ENGAGEMENTS 2026'!E1862)</f>
        <v/>
      </c>
      <c r="D1861" t="str">
        <f>IF(ISBLANK('ENGAGEMENTS 2026'!C1862),"",'ENGAGEMENTS 2026'!G1862)</f>
        <v/>
      </c>
      <c r="E1861" t="str">
        <f>IF(ISBLANK('ENGAGEMENTS 2026'!C1862),"",'ENGAGEMENTS 2026'!I1862)</f>
        <v/>
      </c>
      <c r="F1861" t="str">
        <f>IF(ISBLANK('ENGAGEMENTS 2026'!C1862),"",'ENGAGEMENTS 2026'!J1862)</f>
        <v/>
      </c>
      <c r="G1861" t="str">
        <f>IF(ISBLANK('ENGAGEMENTS 2026'!C1862),"",'ENGAGEMENTS 2026'!M1862)</f>
        <v/>
      </c>
      <c r="H1861" t="str">
        <f>IF(ISBLANK('ENGAGEMENTS 2026'!C1862),"",'ENGAGEMENTS 2026'!AF1862)</f>
        <v/>
      </c>
      <c r="I1861" t="str">
        <f>IF(ISBLANK('ENGAGEMENTS 2026'!C1862),"",'ENGAGEMENTS 2026'!H1862)</f>
        <v/>
      </c>
      <c r="J1861" s="72" t="str">
        <f>IF(ISBLANK('ENGAGEMENTS 2026'!C1862),"",IF(AND(OR($E1861="INFRUCTUEUX",$E1861="ANNULE"),$C1861="AOO-M"),'ENGAGEMENTS 2026'!P1862,IF($H1861="EN COURS DE PREENGAGEMENT",'ENGAGEMENTS 2026'!O1862,IF($H1861="PREENGAGE",IF($E1861="ATTRIBUE",'ENGAGEMENTS 2026'!AE1862,'ENGAGEMENTS 2026'!O1862),'ENGAGEMENTS 2026'!AE1862))))</f>
        <v/>
      </c>
      <c r="K1861" s="97" t="str">
        <f>IF(ISBLANK('ENGAGEMENTS 2026'!W1862),"",'ENGAGEMENTS 2026'!W1862)</f>
        <v/>
      </c>
      <c r="L1861" s="73" t="str">
        <f t="shared" ca="1" si="58"/>
        <v/>
      </c>
      <c r="M1861" t="str">
        <f t="shared" si="59"/>
        <v/>
      </c>
      <c r="N1861" t="str">
        <f>IF(ISBLANK('ENGAGEMENTS 2026'!C1862),"",'ENGAGEMENTS 2026'!L1862)</f>
        <v/>
      </c>
      <c r="O1861" t="str">
        <f>IF(ISBLANK('ENGAGEMENTS 2026'!C1862),"",'ENGAGEMENTS 2026'!M1862)</f>
        <v/>
      </c>
      <c r="P1861" t="str">
        <f>IF(ISBLANK('ENGAGEMENTS 2026'!C1862),"",'ENGAGEMENTS 2026'!K1862)</f>
        <v/>
      </c>
      <c r="Q1861" t="str">
        <f>IF($A1861="","",IF(OR($E1861="INFRUCTUEUX",$E1861="ANNULE"),$A1861&amp;"|"&amp;(COUNTIFS($A$2:$A1861,$A1861,$E$2:$E1861,"INFRUCTUEUX")+COUNTIFS($A$2:$A1861,$A1861,$E$2:$E1861,"ANNULE")),""))</f>
        <v/>
      </c>
    </row>
    <row r="1862" spans="1:17" x14ac:dyDescent="0.25">
      <c r="A1862" t="str">
        <f>IF(ISBLANK('ENGAGEMENTS 2026'!C1863),"",IF('ENGAGEMENTS 2026'!C1863="DTSI","DCT",'ENGAGEMENTS 2026'!C1863))</f>
        <v/>
      </c>
      <c r="B1862" t="str">
        <f>IF(ISBLANK('ENGAGEMENTS 2026'!C1863),"",'ENGAGEMENTS 2026'!D1863)</f>
        <v/>
      </c>
      <c r="C1862" t="str">
        <f>IF(ISBLANK('ENGAGEMENTS 2026'!C1863),"",'ENGAGEMENTS 2026'!E1863)</f>
        <v/>
      </c>
      <c r="D1862" t="str">
        <f>IF(ISBLANK('ENGAGEMENTS 2026'!C1863),"",'ENGAGEMENTS 2026'!G1863)</f>
        <v/>
      </c>
      <c r="E1862" t="str">
        <f>IF(ISBLANK('ENGAGEMENTS 2026'!C1863),"",'ENGAGEMENTS 2026'!I1863)</f>
        <v/>
      </c>
      <c r="F1862" t="str">
        <f>IF(ISBLANK('ENGAGEMENTS 2026'!C1863),"",'ENGAGEMENTS 2026'!J1863)</f>
        <v/>
      </c>
      <c r="G1862" t="str">
        <f>IF(ISBLANK('ENGAGEMENTS 2026'!C1863),"",'ENGAGEMENTS 2026'!M1863)</f>
        <v/>
      </c>
      <c r="H1862" t="str">
        <f>IF(ISBLANK('ENGAGEMENTS 2026'!C1863),"",'ENGAGEMENTS 2026'!AF1863)</f>
        <v/>
      </c>
      <c r="I1862" t="str">
        <f>IF(ISBLANK('ENGAGEMENTS 2026'!C1863),"",'ENGAGEMENTS 2026'!H1863)</f>
        <v/>
      </c>
      <c r="J1862" s="72" t="str">
        <f>IF(ISBLANK('ENGAGEMENTS 2026'!C1863),"",IF(AND(OR($E1862="INFRUCTUEUX",$E1862="ANNULE"),$C1862="AOO-M"),'ENGAGEMENTS 2026'!P1863,IF($H1862="EN COURS DE PREENGAGEMENT",'ENGAGEMENTS 2026'!O1863,IF($H1862="PREENGAGE",IF($E1862="ATTRIBUE",'ENGAGEMENTS 2026'!AE1863,'ENGAGEMENTS 2026'!O1863),'ENGAGEMENTS 2026'!AE1863))))</f>
        <v/>
      </c>
      <c r="K1862" s="97" t="str">
        <f>IF(ISBLANK('ENGAGEMENTS 2026'!W1863),"",'ENGAGEMENTS 2026'!W1863)</f>
        <v/>
      </c>
      <c r="L1862" s="73" t="str">
        <f t="shared" ca="1" si="58"/>
        <v/>
      </c>
      <c r="M1862" t="str">
        <f t="shared" si="59"/>
        <v/>
      </c>
      <c r="N1862" t="str">
        <f>IF(ISBLANK('ENGAGEMENTS 2026'!C1863),"",'ENGAGEMENTS 2026'!L1863)</f>
        <v/>
      </c>
      <c r="O1862" t="str">
        <f>IF(ISBLANK('ENGAGEMENTS 2026'!C1863),"",'ENGAGEMENTS 2026'!M1863)</f>
        <v/>
      </c>
      <c r="P1862" t="str">
        <f>IF(ISBLANK('ENGAGEMENTS 2026'!C1863),"",'ENGAGEMENTS 2026'!K1863)</f>
        <v/>
      </c>
      <c r="Q1862" t="str">
        <f>IF($A1862="","",IF(OR($E1862="INFRUCTUEUX",$E1862="ANNULE"),$A1862&amp;"|"&amp;(COUNTIFS($A$2:$A1862,$A1862,$E$2:$E1862,"INFRUCTUEUX")+COUNTIFS($A$2:$A1862,$A1862,$E$2:$E1862,"ANNULE")),""))</f>
        <v/>
      </c>
    </row>
    <row r="1863" spans="1:17" x14ac:dyDescent="0.25">
      <c r="A1863" t="str">
        <f>IF(ISBLANK('ENGAGEMENTS 2026'!C1864),"",IF('ENGAGEMENTS 2026'!C1864="DTSI","DCT",'ENGAGEMENTS 2026'!C1864))</f>
        <v/>
      </c>
      <c r="B1863" t="str">
        <f>IF(ISBLANK('ENGAGEMENTS 2026'!C1864),"",'ENGAGEMENTS 2026'!D1864)</f>
        <v/>
      </c>
      <c r="C1863" t="str">
        <f>IF(ISBLANK('ENGAGEMENTS 2026'!C1864),"",'ENGAGEMENTS 2026'!E1864)</f>
        <v/>
      </c>
      <c r="D1863" t="str">
        <f>IF(ISBLANK('ENGAGEMENTS 2026'!C1864),"",'ENGAGEMENTS 2026'!G1864)</f>
        <v/>
      </c>
      <c r="E1863" t="str">
        <f>IF(ISBLANK('ENGAGEMENTS 2026'!C1864),"",'ENGAGEMENTS 2026'!I1864)</f>
        <v/>
      </c>
      <c r="F1863" t="str">
        <f>IF(ISBLANK('ENGAGEMENTS 2026'!C1864),"",'ENGAGEMENTS 2026'!J1864)</f>
        <v/>
      </c>
      <c r="G1863" t="str">
        <f>IF(ISBLANK('ENGAGEMENTS 2026'!C1864),"",'ENGAGEMENTS 2026'!M1864)</f>
        <v/>
      </c>
      <c r="H1863" t="str">
        <f>IF(ISBLANK('ENGAGEMENTS 2026'!C1864),"",'ENGAGEMENTS 2026'!AF1864)</f>
        <v/>
      </c>
      <c r="I1863" t="str">
        <f>IF(ISBLANK('ENGAGEMENTS 2026'!C1864),"",'ENGAGEMENTS 2026'!H1864)</f>
        <v/>
      </c>
      <c r="J1863" s="72" t="str">
        <f>IF(ISBLANK('ENGAGEMENTS 2026'!C1864),"",IF(AND(OR($E1863="INFRUCTUEUX",$E1863="ANNULE"),$C1863="AOO-M"),'ENGAGEMENTS 2026'!P1864,IF($H1863="EN COURS DE PREENGAGEMENT",'ENGAGEMENTS 2026'!O1864,IF($H1863="PREENGAGE",IF($E1863="ATTRIBUE",'ENGAGEMENTS 2026'!AE1864,'ENGAGEMENTS 2026'!O1864),'ENGAGEMENTS 2026'!AE1864))))</f>
        <v/>
      </c>
      <c r="K1863" s="97" t="str">
        <f>IF(ISBLANK('ENGAGEMENTS 2026'!W1864),"",'ENGAGEMENTS 2026'!W1864)</f>
        <v/>
      </c>
      <c r="L1863" s="73" t="str">
        <f t="shared" ca="1" si="58"/>
        <v/>
      </c>
      <c r="M1863" t="str">
        <f t="shared" si="59"/>
        <v/>
      </c>
      <c r="N1863" t="str">
        <f>IF(ISBLANK('ENGAGEMENTS 2026'!C1864),"",'ENGAGEMENTS 2026'!L1864)</f>
        <v/>
      </c>
      <c r="O1863" t="str">
        <f>IF(ISBLANK('ENGAGEMENTS 2026'!C1864),"",'ENGAGEMENTS 2026'!M1864)</f>
        <v/>
      </c>
      <c r="P1863" t="str">
        <f>IF(ISBLANK('ENGAGEMENTS 2026'!C1864),"",'ENGAGEMENTS 2026'!K1864)</f>
        <v/>
      </c>
      <c r="Q1863" t="str">
        <f>IF($A1863="","",IF(OR($E1863="INFRUCTUEUX",$E1863="ANNULE"),$A1863&amp;"|"&amp;(COUNTIFS($A$2:$A1863,$A1863,$E$2:$E1863,"INFRUCTUEUX")+COUNTIFS($A$2:$A1863,$A1863,$E$2:$E1863,"ANNULE")),""))</f>
        <v/>
      </c>
    </row>
    <row r="1864" spans="1:17" x14ac:dyDescent="0.25">
      <c r="A1864" t="str">
        <f>IF(ISBLANK('ENGAGEMENTS 2026'!C1865),"",IF('ENGAGEMENTS 2026'!C1865="DTSI","DCT",'ENGAGEMENTS 2026'!C1865))</f>
        <v/>
      </c>
      <c r="B1864" t="str">
        <f>IF(ISBLANK('ENGAGEMENTS 2026'!C1865),"",'ENGAGEMENTS 2026'!D1865)</f>
        <v/>
      </c>
      <c r="C1864" t="str">
        <f>IF(ISBLANK('ENGAGEMENTS 2026'!C1865),"",'ENGAGEMENTS 2026'!E1865)</f>
        <v/>
      </c>
      <c r="D1864" t="str">
        <f>IF(ISBLANK('ENGAGEMENTS 2026'!C1865),"",'ENGAGEMENTS 2026'!G1865)</f>
        <v/>
      </c>
      <c r="E1864" t="str">
        <f>IF(ISBLANK('ENGAGEMENTS 2026'!C1865),"",'ENGAGEMENTS 2026'!I1865)</f>
        <v/>
      </c>
      <c r="F1864" t="str">
        <f>IF(ISBLANK('ENGAGEMENTS 2026'!C1865),"",'ENGAGEMENTS 2026'!J1865)</f>
        <v/>
      </c>
      <c r="G1864" t="str">
        <f>IF(ISBLANK('ENGAGEMENTS 2026'!C1865),"",'ENGAGEMENTS 2026'!M1865)</f>
        <v/>
      </c>
      <c r="H1864" t="str">
        <f>IF(ISBLANK('ENGAGEMENTS 2026'!C1865),"",'ENGAGEMENTS 2026'!AF1865)</f>
        <v/>
      </c>
      <c r="I1864" t="str">
        <f>IF(ISBLANK('ENGAGEMENTS 2026'!C1865),"",'ENGAGEMENTS 2026'!H1865)</f>
        <v/>
      </c>
      <c r="J1864" s="72" t="str">
        <f>IF(ISBLANK('ENGAGEMENTS 2026'!C1865),"",IF(AND(OR($E1864="INFRUCTUEUX",$E1864="ANNULE"),$C1864="AOO-M"),'ENGAGEMENTS 2026'!P1865,IF($H1864="EN COURS DE PREENGAGEMENT",'ENGAGEMENTS 2026'!O1865,IF($H1864="PREENGAGE",IF($E1864="ATTRIBUE",'ENGAGEMENTS 2026'!AE1865,'ENGAGEMENTS 2026'!O1865),'ENGAGEMENTS 2026'!AE1865))))</f>
        <v/>
      </c>
      <c r="K1864" s="97" t="str">
        <f>IF(ISBLANK('ENGAGEMENTS 2026'!W1865),"",'ENGAGEMENTS 2026'!W1865)</f>
        <v/>
      </c>
      <c r="L1864" s="73" t="str">
        <f t="shared" ca="1" si="58"/>
        <v/>
      </c>
      <c r="M1864" t="str">
        <f t="shared" si="59"/>
        <v/>
      </c>
      <c r="N1864" t="str">
        <f>IF(ISBLANK('ENGAGEMENTS 2026'!C1865),"",'ENGAGEMENTS 2026'!L1865)</f>
        <v/>
      </c>
      <c r="O1864" t="str">
        <f>IF(ISBLANK('ENGAGEMENTS 2026'!C1865),"",'ENGAGEMENTS 2026'!M1865)</f>
        <v/>
      </c>
      <c r="P1864" t="str">
        <f>IF(ISBLANK('ENGAGEMENTS 2026'!C1865),"",'ENGAGEMENTS 2026'!K1865)</f>
        <v/>
      </c>
      <c r="Q1864" t="str">
        <f>IF($A1864="","",IF(OR($E1864="INFRUCTUEUX",$E1864="ANNULE"),$A1864&amp;"|"&amp;(COUNTIFS($A$2:$A1864,$A1864,$E$2:$E1864,"INFRUCTUEUX")+COUNTIFS($A$2:$A1864,$A1864,$E$2:$E1864,"ANNULE")),""))</f>
        <v/>
      </c>
    </row>
    <row r="1865" spans="1:17" x14ac:dyDescent="0.25">
      <c r="A1865" t="str">
        <f>IF(ISBLANK('ENGAGEMENTS 2026'!C1866),"",IF('ENGAGEMENTS 2026'!C1866="DTSI","DCT",'ENGAGEMENTS 2026'!C1866))</f>
        <v/>
      </c>
      <c r="B1865" t="str">
        <f>IF(ISBLANK('ENGAGEMENTS 2026'!C1866),"",'ENGAGEMENTS 2026'!D1866)</f>
        <v/>
      </c>
      <c r="C1865" t="str">
        <f>IF(ISBLANK('ENGAGEMENTS 2026'!C1866),"",'ENGAGEMENTS 2026'!E1866)</f>
        <v/>
      </c>
      <c r="D1865" t="str">
        <f>IF(ISBLANK('ENGAGEMENTS 2026'!C1866),"",'ENGAGEMENTS 2026'!G1866)</f>
        <v/>
      </c>
      <c r="E1865" t="str">
        <f>IF(ISBLANK('ENGAGEMENTS 2026'!C1866),"",'ENGAGEMENTS 2026'!I1866)</f>
        <v/>
      </c>
      <c r="F1865" t="str">
        <f>IF(ISBLANK('ENGAGEMENTS 2026'!C1866),"",'ENGAGEMENTS 2026'!J1866)</f>
        <v/>
      </c>
      <c r="G1865" t="str">
        <f>IF(ISBLANK('ENGAGEMENTS 2026'!C1866),"",'ENGAGEMENTS 2026'!M1866)</f>
        <v/>
      </c>
      <c r="H1865" t="str">
        <f>IF(ISBLANK('ENGAGEMENTS 2026'!C1866),"",'ENGAGEMENTS 2026'!AF1866)</f>
        <v/>
      </c>
      <c r="I1865" t="str">
        <f>IF(ISBLANK('ENGAGEMENTS 2026'!C1866),"",'ENGAGEMENTS 2026'!H1866)</f>
        <v/>
      </c>
      <c r="J1865" s="72" t="str">
        <f>IF(ISBLANK('ENGAGEMENTS 2026'!C1866),"",IF(AND(OR($E1865="INFRUCTUEUX",$E1865="ANNULE"),$C1865="AOO-M"),'ENGAGEMENTS 2026'!P1866,IF($H1865="EN COURS DE PREENGAGEMENT",'ENGAGEMENTS 2026'!O1866,IF($H1865="PREENGAGE",IF($E1865="ATTRIBUE",'ENGAGEMENTS 2026'!AE1866,'ENGAGEMENTS 2026'!O1866),'ENGAGEMENTS 2026'!AE1866))))</f>
        <v/>
      </c>
      <c r="K1865" s="97" t="str">
        <f>IF(ISBLANK('ENGAGEMENTS 2026'!W1866),"",'ENGAGEMENTS 2026'!W1866)</f>
        <v/>
      </c>
      <c r="L1865" s="73" t="str">
        <f t="shared" ca="1" si="58"/>
        <v/>
      </c>
      <c r="M1865" t="str">
        <f t="shared" si="59"/>
        <v/>
      </c>
      <c r="N1865" t="str">
        <f>IF(ISBLANK('ENGAGEMENTS 2026'!C1866),"",'ENGAGEMENTS 2026'!L1866)</f>
        <v/>
      </c>
      <c r="O1865" t="str">
        <f>IF(ISBLANK('ENGAGEMENTS 2026'!C1866),"",'ENGAGEMENTS 2026'!M1866)</f>
        <v/>
      </c>
      <c r="P1865" t="str">
        <f>IF(ISBLANK('ENGAGEMENTS 2026'!C1866),"",'ENGAGEMENTS 2026'!K1866)</f>
        <v/>
      </c>
      <c r="Q1865" t="str">
        <f>IF($A1865="","",IF(OR($E1865="INFRUCTUEUX",$E1865="ANNULE"),$A1865&amp;"|"&amp;(COUNTIFS($A$2:$A1865,$A1865,$E$2:$E1865,"INFRUCTUEUX")+COUNTIFS($A$2:$A1865,$A1865,$E$2:$E1865,"ANNULE")),""))</f>
        <v/>
      </c>
    </row>
    <row r="1866" spans="1:17" x14ac:dyDescent="0.25">
      <c r="A1866" t="str">
        <f>IF(ISBLANK('ENGAGEMENTS 2026'!C1867),"",IF('ENGAGEMENTS 2026'!C1867="DTSI","DCT",'ENGAGEMENTS 2026'!C1867))</f>
        <v/>
      </c>
      <c r="B1866" t="str">
        <f>IF(ISBLANK('ENGAGEMENTS 2026'!C1867),"",'ENGAGEMENTS 2026'!D1867)</f>
        <v/>
      </c>
      <c r="C1866" t="str">
        <f>IF(ISBLANK('ENGAGEMENTS 2026'!C1867),"",'ENGAGEMENTS 2026'!E1867)</f>
        <v/>
      </c>
      <c r="D1866" t="str">
        <f>IF(ISBLANK('ENGAGEMENTS 2026'!C1867),"",'ENGAGEMENTS 2026'!G1867)</f>
        <v/>
      </c>
      <c r="E1866" t="str">
        <f>IF(ISBLANK('ENGAGEMENTS 2026'!C1867),"",'ENGAGEMENTS 2026'!I1867)</f>
        <v/>
      </c>
      <c r="F1866" t="str">
        <f>IF(ISBLANK('ENGAGEMENTS 2026'!C1867),"",'ENGAGEMENTS 2026'!J1867)</f>
        <v/>
      </c>
      <c r="G1866" t="str">
        <f>IF(ISBLANK('ENGAGEMENTS 2026'!C1867),"",'ENGAGEMENTS 2026'!M1867)</f>
        <v/>
      </c>
      <c r="H1866" t="str">
        <f>IF(ISBLANK('ENGAGEMENTS 2026'!C1867),"",'ENGAGEMENTS 2026'!AF1867)</f>
        <v/>
      </c>
      <c r="I1866" t="str">
        <f>IF(ISBLANK('ENGAGEMENTS 2026'!C1867),"",'ENGAGEMENTS 2026'!H1867)</f>
        <v/>
      </c>
      <c r="J1866" s="72" t="str">
        <f>IF(ISBLANK('ENGAGEMENTS 2026'!C1867),"",IF(AND(OR($E1866="INFRUCTUEUX",$E1866="ANNULE"),$C1866="AOO-M"),'ENGAGEMENTS 2026'!P1867,IF($H1866="EN COURS DE PREENGAGEMENT",'ENGAGEMENTS 2026'!O1867,IF($H1866="PREENGAGE",IF($E1866="ATTRIBUE",'ENGAGEMENTS 2026'!AE1867,'ENGAGEMENTS 2026'!O1867),'ENGAGEMENTS 2026'!AE1867))))</f>
        <v/>
      </c>
      <c r="K1866" s="97" t="str">
        <f>IF(ISBLANK('ENGAGEMENTS 2026'!W1867),"",'ENGAGEMENTS 2026'!W1867)</f>
        <v/>
      </c>
      <c r="L1866" s="73" t="str">
        <f t="shared" ca="1" si="58"/>
        <v/>
      </c>
      <c r="M1866" t="str">
        <f t="shared" si="59"/>
        <v/>
      </c>
      <c r="N1866" t="str">
        <f>IF(ISBLANK('ENGAGEMENTS 2026'!C1867),"",'ENGAGEMENTS 2026'!L1867)</f>
        <v/>
      </c>
      <c r="O1866" t="str">
        <f>IF(ISBLANK('ENGAGEMENTS 2026'!C1867),"",'ENGAGEMENTS 2026'!M1867)</f>
        <v/>
      </c>
      <c r="P1866" t="str">
        <f>IF(ISBLANK('ENGAGEMENTS 2026'!C1867),"",'ENGAGEMENTS 2026'!K1867)</f>
        <v/>
      </c>
      <c r="Q1866" t="str">
        <f>IF($A1866="","",IF(OR($E1866="INFRUCTUEUX",$E1866="ANNULE"),$A1866&amp;"|"&amp;(COUNTIFS($A$2:$A1866,$A1866,$E$2:$E1866,"INFRUCTUEUX")+COUNTIFS($A$2:$A1866,$A1866,$E$2:$E1866,"ANNULE")),""))</f>
        <v/>
      </c>
    </row>
    <row r="1867" spans="1:17" x14ac:dyDescent="0.25">
      <c r="A1867" t="str">
        <f>IF(ISBLANK('ENGAGEMENTS 2026'!C1868),"",IF('ENGAGEMENTS 2026'!C1868="DTSI","DCT",'ENGAGEMENTS 2026'!C1868))</f>
        <v/>
      </c>
      <c r="B1867" t="str">
        <f>IF(ISBLANK('ENGAGEMENTS 2026'!C1868),"",'ENGAGEMENTS 2026'!D1868)</f>
        <v/>
      </c>
      <c r="C1867" t="str">
        <f>IF(ISBLANK('ENGAGEMENTS 2026'!C1868),"",'ENGAGEMENTS 2026'!E1868)</f>
        <v/>
      </c>
      <c r="D1867" t="str">
        <f>IF(ISBLANK('ENGAGEMENTS 2026'!C1868),"",'ENGAGEMENTS 2026'!G1868)</f>
        <v/>
      </c>
      <c r="E1867" t="str">
        <f>IF(ISBLANK('ENGAGEMENTS 2026'!C1868),"",'ENGAGEMENTS 2026'!I1868)</f>
        <v/>
      </c>
      <c r="F1867" t="str">
        <f>IF(ISBLANK('ENGAGEMENTS 2026'!C1868),"",'ENGAGEMENTS 2026'!J1868)</f>
        <v/>
      </c>
      <c r="G1867" t="str">
        <f>IF(ISBLANK('ENGAGEMENTS 2026'!C1868),"",'ENGAGEMENTS 2026'!M1868)</f>
        <v/>
      </c>
      <c r="H1867" t="str">
        <f>IF(ISBLANK('ENGAGEMENTS 2026'!C1868),"",'ENGAGEMENTS 2026'!AF1868)</f>
        <v/>
      </c>
      <c r="I1867" t="str">
        <f>IF(ISBLANK('ENGAGEMENTS 2026'!C1868),"",'ENGAGEMENTS 2026'!H1868)</f>
        <v/>
      </c>
      <c r="J1867" s="72" t="str">
        <f>IF(ISBLANK('ENGAGEMENTS 2026'!C1868),"",IF(AND(OR($E1867="INFRUCTUEUX",$E1867="ANNULE"),$C1867="AOO-M"),'ENGAGEMENTS 2026'!P1868,IF($H1867="EN COURS DE PREENGAGEMENT",'ENGAGEMENTS 2026'!O1868,IF($H1867="PREENGAGE",IF($E1867="ATTRIBUE",'ENGAGEMENTS 2026'!AE1868,'ENGAGEMENTS 2026'!O1868),'ENGAGEMENTS 2026'!AE1868))))</f>
        <v/>
      </c>
      <c r="K1867" s="97" t="str">
        <f>IF(ISBLANK('ENGAGEMENTS 2026'!W1868),"",'ENGAGEMENTS 2026'!W1868)</f>
        <v/>
      </c>
      <c r="L1867" s="73" t="str">
        <f t="shared" ca="1" si="58"/>
        <v/>
      </c>
      <c r="M1867" t="str">
        <f t="shared" si="59"/>
        <v/>
      </c>
      <c r="N1867" t="str">
        <f>IF(ISBLANK('ENGAGEMENTS 2026'!C1868),"",'ENGAGEMENTS 2026'!L1868)</f>
        <v/>
      </c>
      <c r="O1867" t="str">
        <f>IF(ISBLANK('ENGAGEMENTS 2026'!C1868),"",'ENGAGEMENTS 2026'!M1868)</f>
        <v/>
      </c>
      <c r="P1867" t="str">
        <f>IF(ISBLANK('ENGAGEMENTS 2026'!C1868),"",'ENGAGEMENTS 2026'!K1868)</f>
        <v/>
      </c>
      <c r="Q1867" t="str">
        <f>IF($A1867="","",IF(OR($E1867="INFRUCTUEUX",$E1867="ANNULE"),$A1867&amp;"|"&amp;(COUNTIFS($A$2:$A1867,$A1867,$E$2:$E1867,"INFRUCTUEUX")+COUNTIFS($A$2:$A1867,$A1867,$E$2:$E1867,"ANNULE")),""))</f>
        <v/>
      </c>
    </row>
    <row r="1868" spans="1:17" x14ac:dyDescent="0.25">
      <c r="A1868" t="str">
        <f>IF(ISBLANK('ENGAGEMENTS 2026'!C1869),"",IF('ENGAGEMENTS 2026'!C1869="DTSI","DCT",'ENGAGEMENTS 2026'!C1869))</f>
        <v/>
      </c>
      <c r="B1868" t="str">
        <f>IF(ISBLANK('ENGAGEMENTS 2026'!C1869),"",'ENGAGEMENTS 2026'!D1869)</f>
        <v/>
      </c>
      <c r="C1868" t="str">
        <f>IF(ISBLANK('ENGAGEMENTS 2026'!C1869),"",'ENGAGEMENTS 2026'!E1869)</f>
        <v/>
      </c>
      <c r="D1868" t="str">
        <f>IF(ISBLANK('ENGAGEMENTS 2026'!C1869),"",'ENGAGEMENTS 2026'!G1869)</f>
        <v/>
      </c>
      <c r="E1868" t="str">
        <f>IF(ISBLANK('ENGAGEMENTS 2026'!C1869),"",'ENGAGEMENTS 2026'!I1869)</f>
        <v/>
      </c>
      <c r="F1868" t="str">
        <f>IF(ISBLANK('ENGAGEMENTS 2026'!C1869),"",'ENGAGEMENTS 2026'!J1869)</f>
        <v/>
      </c>
      <c r="G1868" t="str">
        <f>IF(ISBLANK('ENGAGEMENTS 2026'!C1869),"",'ENGAGEMENTS 2026'!M1869)</f>
        <v/>
      </c>
      <c r="H1868" t="str">
        <f>IF(ISBLANK('ENGAGEMENTS 2026'!C1869),"",'ENGAGEMENTS 2026'!AF1869)</f>
        <v/>
      </c>
      <c r="I1868" t="str">
        <f>IF(ISBLANK('ENGAGEMENTS 2026'!C1869),"",'ENGAGEMENTS 2026'!H1869)</f>
        <v/>
      </c>
      <c r="J1868" s="72" t="str">
        <f>IF(ISBLANK('ENGAGEMENTS 2026'!C1869),"",IF(AND(OR($E1868="INFRUCTUEUX",$E1868="ANNULE"),$C1868="AOO-M"),'ENGAGEMENTS 2026'!P1869,IF($H1868="EN COURS DE PREENGAGEMENT",'ENGAGEMENTS 2026'!O1869,IF($H1868="PREENGAGE",IF($E1868="ATTRIBUE",'ENGAGEMENTS 2026'!AE1869,'ENGAGEMENTS 2026'!O1869),'ENGAGEMENTS 2026'!AE1869))))</f>
        <v/>
      </c>
      <c r="K1868" s="97" t="str">
        <f>IF(ISBLANK('ENGAGEMENTS 2026'!W1869),"",'ENGAGEMENTS 2026'!W1869)</f>
        <v/>
      </c>
      <c r="L1868" s="73" t="str">
        <f t="shared" ca="1" si="58"/>
        <v/>
      </c>
      <c r="M1868" t="str">
        <f t="shared" si="59"/>
        <v/>
      </c>
      <c r="N1868" t="str">
        <f>IF(ISBLANK('ENGAGEMENTS 2026'!C1869),"",'ENGAGEMENTS 2026'!L1869)</f>
        <v/>
      </c>
      <c r="O1868" t="str">
        <f>IF(ISBLANK('ENGAGEMENTS 2026'!C1869),"",'ENGAGEMENTS 2026'!M1869)</f>
        <v/>
      </c>
      <c r="P1868" t="str">
        <f>IF(ISBLANK('ENGAGEMENTS 2026'!C1869),"",'ENGAGEMENTS 2026'!K1869)</f>
        <v/>
      </c>
      <c r="Q1868" t="str">
        <f>IF($A1868="","",IF(OR($E1868="INFRUCTUEUX",$E1868="ANNULE"),$A1868&amp;"|"&amp;(COUNTIFS($A$2:$A1868,$A1868,$E$2:$E1868,"INFRUCTUEUX")+COUNTIFS($A$2:$A1868,$A1868,$E$2:$E1868,"ANNULE")),""))</f>
        <v/>
      </c>
    </row>
    <row r="1869" spans="1:17" x14ac:dyDescent="0.25">
      <c r="A1869" t="str">
        <f>IF(ISBLANK('ENGAGEMENTS 2026'!C1870),"",IF('ENGAGEMENTS 2026'!C1870="DTSI","DCT",'ENGAGEMENTS 2026'!C1870))</f>
        <v/>
      </c>
      <c r="B1869" t="str">
        <f>IF(ISBLANK('ENGAGEMENTS 2026'!C1870),"",'ENGAGEMENTS 2026'!D1870)</f>
        <v/>
      </c>
      <c r="C1869" t="str">
        <f>IF(ISBLANK('ENGAGEMENTS 2026'!C1870),"",'ENGAGEMENTS 2026'!E1870)</f>
        <v/>
      </c>
      <c r="D1869" t="str">
        <f>IF(ISBLANK('ENGAGEMENTS 2026'!C1870),"",'ENGAGEMENTS 2026'!G1870)</f>
        <v/>
      </c>
      <c r="E1869" t="str">
        <f>IF(ISBLANK('ENGAGEMENTS 2026'!C1870),"",'ENGAGEMENTS 2026'!I1870)</f>
        <v/>
      </c>
      <c r="F1869" t="str">
        <f>IF(ISBLANK('ENGAGEMENTS 2026'!C1870),"",'ENGAGEMENTS 2026'!J1870)</f>
        <v/>
      </c>
      <c r="G1869" t="str">
        <f>IF(ISBLANK('ENGAGEMENTS 2026'!C1870),"",'ENGAGEMENTS 2026'!M1870)</f>
        <v/>
      </c>
      <c r="H1869" t="str">
        <f>IF(ISBLANK('ENGAGEMENTS 2026'!C1870),"",'ENGAGEMENTS 2026'!AF1870)</f>
        <v/>
      </c>
      <c r="I1869" t="str">
        <f>IF(ISBLANK('ENGAGEMENTS 2026'!C1870),"",'ENGAGEMENTS 2026'!H1870)</f>
        <v/>
      </c>
      <c r="J1869" s="72" t="str">
        <f>IF(ISBLANK('ENGAGEMENTS 2026'!C1870),"",IF(AND(OR($E1869="INFRUCTUEUX",$E1869="ANNULE"),$C1869="AOO-M"),'ENGAGEMENTS 2026'!P1870,IF($H1869="EN COURS DE PREENGAGEMENT",'ENGAGEMENTS 2026'!O1870,IF($H1869="PREENGAGE",IF($E1869="ATTRIBUE",'ENGAGEMENTS 2026'!AE1870,'ENGAGEMENTS 2026'!O1870),'ENGAGEMENTS 2026'!AE1870))))</f>
        <v/>
      </c>
      <c r="K1869" s="97" t="str">
        <f>IF(ISBLANK('ENGAGEMENTS 2026'!W1870),"",'ENGAGEMENTS 2026'!W1870)</f>
        <v/>
      </c>
      <c r="L1869" s="73" t="str">
        <f t="shared" ca="1" si="58"/>
        <v/>
      </c>
      <c r="M1869" t="str">
        <f t="shared" si="59"/>
        <v/>
      </c>
      <c r="N1869" t="str">
        <f>IF(ISBLANK('ENGAGEMENTS 2026'!C1870),"",'ENGAGEMENTS 2026'!L1870)</f>
        <v/>
      </c>
      <c r="O1869" t="str">
        <f>IF(ISBLANK('ENGAGEMENTS 2026'!C1870),"",'ENGAGEMENTS 2026'!M1870)</f>
        <v/>
      </c>
      <c r="P1869" t="str">
        <f>IF(ISBLANK('ENGAGEMENTS 2026'!C1870),"",'ENGAGEMENTS 2026'!K1870)</f>
        <v/>
      </c>
      <c r="Q1869" t="str">
        <f>IF($A1869="","",IF(OR($E1869="INFRUCTUEUX",$E1869="ANNULE"),$A1869&amp;"|"&amp;(COUNTIFS($A$2:$A1869,$A1869,$E$2:$E1869,"INFRUCTUEUX")+COUNTIFS($A$2:$A1869,$A1869,$E$2:$E1869,"ANNULE")),""))</f>
        <v/>
      </c>
    </row>
    <row r="1870" spans="1:17" x14ac:dyDescent="0.25">
      <c r="A1870" t="str">
        <f>IF(ISBLANK('ENGAGEMENTS 2026'!C1871),"",IF('ENGAGEMENTS 2026'!C1871="DTSI","DCT",'ENGAGEMENTS 2026'!C1871))</f>
        <v/>
      </c>
      <c r="B1870" t="str">
        <f>IF(ISBLANK('ENGAGEMENTS 2026'!C1871),"",'ENGAGEMENTS 2026'!D1871)</f>
        <v/>
      </c>
      <c r="C1870" t="str">
        <f>IF(ISBLANK('ENGAGEMENTS 2026'!C1871),"",'ENGAGEMENTS 2026'!E1871)</f>
        <v/>
      </c>
      <c r="D1870" t="str">
        <f>IF(ISBLANK('ENGAGEMENTS 2026'!C1871),"",'ENGAGEMENTS 2026'!G1871)</f>
        <v/>
      </c>
      <c r="E1870" t="str">
        <f>IF(ISBLANK('ENGAGEMENTS 2026'!C1871),"",'ENGAGEMENTS 2026'!I1871)</f>
        <v/>
      </c>
      <c r="F1870" t="str">
        <f>IF(ISBLANK('ENGAGEMENTS 2026'!C1871),"",'ENGAGEMENTS 2026'!J1871)</f>
        <v/>
      </c>
      <c r="G1870" t="str">
        <f>IF(ISBLANK('ENGAGEMENTS 2026'!C1871),"",'ENGAGEMENTS 2026'!M1871)</f>
        <v/>
      </c>
      <c r="H1870" t="str">
        <f>IF(ISBLANK('ENGAGEMENTS 2026'!C1871),"",'ENGAGEMENTS 2026'!AF1871)</f>
        <v/>
      </c>
      <c r="I1870" t="str">
        <f>IF(ISBLANK('ENGAGEMENTS 2026'!C1871),"",'ENGAGEMENTS 2026'!H1871)</f>
        <v/>
      </c>
      <c r="J1870" s="72" t="str">
        <f>IF(ISBLANK('ENGAGEMENTS 2026'!C1871),"",IF(AND(OR($E1870="INFRUCTUEUX",$E1870="ANNULE"),$C1870="AOO-M"),'ENGAGEMENTS 2026'!P1871,IF($H1870="EN COURS DE PREENGAGEMENT",'ENGAGEMENTS 2026'!O1871,IF($H1870="PREENGAGE",IF($E1870="ATTRIBUE",'ENGAGEMENTS 2026'!AE1871,'ENGAGEMENTS 2026'!O1871),'ENGAGEMENTS 2026'!AE1871))))</f>
        <v/>
      </c>
      <c r="K1870" s="97" t="str">
        <f>IF(ISBLANK('ENGAGEMENTS 2026'!W1871),"",'ENGAGEMENTS 2026'!W1871)</f>
        <v/>
      </c>
      <c r="L1870" s="73" t="str">
        <f t="shared" ca="1" si="58"/>
        <v/>
      </c>
      <c r="M1870" t="str">
        <f t="shared" si="59"/>
        <v/>
      </c>
      <c r="N1870" t="str">
        <f>IF(ISBLANK('ENGAGEMENTS 2026'!C1871),"",'ENGAGEMENTS 2026'!L1871)</f>
        <v/>
      </c>
      <c r="O1870" t="str">
        <f>IF(ISBLANK('ENGAGEMENTS 2026'!C1871),"",'ENGAGEMENTS 2026'!M1871)</f>
        <v/>
      </c>
      <c r="P1870" t="str">
        <f>IF(ISBLANK('ENGAGEMENTS 2026'!C1871),"",'ENGAGEMENTS 2026'!K1871)</f>
        <v/>
      </c>
      <c r="Q1870" t="str">
        <f>IF($A1870="","",IF(OR($E1870="INFRUCTUEUX",$E1870="ANNULE"),$A1870&amp;"|"&amp;(COUNTIFS($A$2:$A1870,$A1870,$E$2:$E1870,"INFRUCTUEUX")+COUNTIFS($A$2:$A1870,$A1870,$E$2:$E1870,"ANNULE")),""))</f>
        <v/>
      </c>
    </row>
    <row r="1871" spans="1:17" x14ac:dyDescent="0.25">
      <c r="A1871" t="str">
        <f>IF(ISBLANK('ENGAGEMENTS 2026'!C1872),"",IF('ENGAGEMENTS 2026'!C1872="DTSI","DCT",'ENGAGEMENTS 2026'!C1872))</f>
        <v/>
      </c>
      <c r="B1871" t="str">
        <f>IF(ISBLANK('ENGAGEMENTS 2026'!C1872),"",'ENGAGEMENTS 2026'!D1872)</f>
        <v/>
      </c>
      <c r="C1871" t="str">
        <f>IF(ISBLANK('ENGAGEMENTS 2026'!C1872),"",'ENGAGEMENTS 2026'!E1872)</f>
        <v/>
      </c>
      <c r="D1871" t="str">
        <f>IF(ISBLANK('ENGAGEMENTS 2026'!C1872),"",'ENGAGEMENTS 2026'!G1872)</f>
        <v/>
      </c>
      <c r="E1871" t="str">
        <f>IF(ISBLANK('ENGAGEMENTS 2026'!C1872),"",'ENGAGEMENTS 2026'!I1872)</f>
        <v/>
      </c>
      <c r="F1871" t="str">
        <f>IF(ISBLANK('ENGAGEMENTS 2026'!C1872),"",'ENGAGEMENTS 2026'!J1872)</f>
        <v/>
      </c>
      <c r="G1871" t="str">
        <f>IF(ISBLANK('ENGAGEMENTS 2026'!C1872),"",'ENGAGEMENTS 2026'!M1872)</f>
        <v/>
      </c>
      <c r="H1871" t="str">
        <f>IF(ISBLANK('ENGAGEMENTS 2026'!C1872),"",'ENGAGEMENTS 2026'!AF1872)</f>
        <v/>
      </c>
      <c r="I1871" t="str">
        <f>IF(ISBLANK('ENGAGEMENTS 2026'!C1872),"",'ENGAGEMENTS 2026'!H1872)</f>
        <v/>
      </c>
      <c r="J1871" s="72" t="str">
        <f>IF(ISBLANK('ENGAGEMENTS 2026'!C1872),"",IF(AND(OR($E1871="INFRUCTUEUX",$E1871="ANNULE"),$C1871="AOO-M"),'ENGAGEMENTS 2026'!P1872,IF($H1871="EN COURS DE PREENGAGEMENT",'ENGAGEMENTS 2026'!O1872,IF($H1871="PREENGAGE",IF($E1871="ATTRIBUE",'ENGAGEMENTS 2026'!AE1872,'ENGAGEMENTS 2026'!O1872),'ENGAGEMENTS 2026'!AE1872))))</f>
        <v/>
      </c>
      <c r="K1871" s="97" t="str">
        <f>IF(ISBLANK('ENGAGEMENTS 2026'!W1872),"",'ENGAGEMENTS 2026'!W1872)</f>
        <v/>
      </c>
      <c r="L1871" s="73" t="str">
        <f t="shared" ca="1" si="58"/>
        <v/>
      </c>
      <c r="M1871" t="str">
        <f t="shared" si="59"/>
        <v/>
      </c>
      <c r="N1871" t="str">
        <f>IF(ISBLANK('ENGAGEMENTS 2026'!C1872),"",'ENGAGEMENTS 2026'!L1872)</f>
        <v/>
      </c>
      <c r="O1871" t="str">
        <f>IF(ISBLANK('ENGAGEMENTS 2026'!C1872),"",'ENGAGEMENTS 2026'!M1872)</f>
        <v/>
      </c>
      <c r="P1871" t="str">
        <f>IF(ISBLANK('ENGAGEMENTS 2026'!C1872),"",'ENGAGEMENTS 2026'!K1872)</f>
        <v/>
      </c>
      <c r="Q1871" t="str">
        <f>IF($A1871="","",IF(OR($E1871="INFRUCTUEUX",$E1871="ANNULE"),$A1871&amp;"|"&amp;(COUNTIFS($A$2:$A1871,$A1871,$E$2:$E1871,"INFRUCTUEUX")+COUNTIFS($A$2:$A1871,$A1871,$E$2:$E1871,"ANNULE")),""))</f>
        <v/>
      </c>
    </row>
    <row r="1872" spans="1:17" x14ac:dyDescent="0.25">
      <c r="A1872" t="str">
        <f>IF(ISBLANK('ENGAGEMENTS 2026'!C1873),"",IF('ENGAGEMENTS 2026'!C1873="DTSI","DCT",'ENGAGEMENTS 2026'!C1873))</f>
        <v/>
      </c>
      <c r="B1872" t="str">
        <f>IF(ISBLANK('ENGAGEMENTS 2026'!C1873),"",'ENGAGEMENTS 2026'!D1873)</f>
        <v/>
      </c>
      <c r="C1872" t="str">
        <f>IF(ISBLANK('ENGAGEMENTS 2026'!C1873),"",'ENGAGEMENTS 2026'!E1873)</f>
        <v/>
      </c>
      <c r="D1872" t="str">
        <f>IF(ISBLANK('ENGAGEMENTS 2026'!C1873),"",'ENGAGEMENTS 2026'!G1873)</f>
        <v/>
      </c>
      <c r="E1872" t="str">
        <f>IF(ISBLANK('ENGAGEMENTS 2026'!C1873),"",'ENGAGEMENTS 2026'!I1873)</f>
        <v/>
      </c>
      <c r="F1872" t="str">
        <f>IF(ISBLANK('ENGAGEMENTS 2026'!C1873),"",'ENGAGEMENTS 2026'!J1873)</f>
        <v/>
      </c>
      <c r="G1872" t="str">
        <f>IF(ISBLANK('ENGAGEMENTS 2026'!C1873),"",'ENGAGEMENTS 2026'!M1873)</f>
        <v/>
      </c>
      <c r="H1872" t="str">
        <f>IF(ISBLANK('ENGAGEMENTS 2026'!C1873),"",'ENGAGEMENTS 2026'!AF1873)</f>
        <v/>
      </c>
      <c r="I1872" t="str">
        <f>IF(ISBLANK('ENGAGEMENTS 2026'!C1873),"",'ENGAGEMENTS 2026'!H1873)</f>
        <v/>
      </c>
      <c r="J1872" s="72" t="str">
        <f>IF(ISBLANK('ENGAGEMENTS 2026'!C1873),"",IF(AND(OR($E1872="INFRUCTUEUX",$E1872="ANNULE"),$C1872="AOO-M"),'ENGAGEMENTS 2026'!P1873,IF($H1872="EN COURS DE PREENGAGEMENT",'ENGAGEMENTS 2026'!O1873,IF($H1872="PREENGAGE",IF($E1872="ATTRIBUE",'ENGAGEMENTS 2026'!AE1873,'ENGAGEMENTS 2026'!O1873),'ENGAGEMENTS 2026'!AE1873))))</f>
        <v/>
      </c>
      <c r="K1872" s="97" t="str">
        <f>IF(ISBLANK('ENGAGEMENTS 2026'!W1873),"",'ENGAGEMENTS 2026'!W1873)</f>
        <v/>
      </c>
      <c r="L1872" s="73" t="str">
        <f t="shared" ca="1" si="58"/>
        <v/>
      </c>
      <c r="M1872" t="str">
        <f t="shared" si="59"/>
        <v/>
      </c>
      <c r="N1872" t="str">
        <f>IF(ISBLANK('ENGAGEMENTS 2026'!C1873),"",'ENGAGEMENTS 2026'!L1873)</f>
        <v/>
      </c>
      <c r="O1872" t="str">
        <f>IF(ISBLANK('ENGAGEMENTS 2026'!C1873),"",'ENGAGEMENTS 2026'!M1873)</f>
        <v/>
      </c>
      <c r="P1872" t="str">
        <f>IF(ISBLANK('ENGAGEMENTS 2026'!C1873),"",'ENGAGEMENTS 2026'!K1873)</f>
        <v/>
      </c>
      <c r="Q1872" t="str">
        <f>IF($A1872="","",IF(OR($E1872="INFRUCTUEUX",$E1872="ANNULE"),$A1872&amp;"|"&amp;(COUNTIFS($A$2:$A1872,$A1872,$E$2:$E1872,"INFRUCTUEUX")+COUNTIFS($A$2:$A1872,$A1872,$E$2:$E1872,"ANNULE")),""))</f>
        <v/>
      </c>
    </row>
    <row r="1873" spans="1:17" x14ac:dyDescent="0.25">
      <c r="A1873" t="str">
        <f>IF(ISBLANK('ENGAGEMENTS 2026'!C1874),"",IF('ENGAGEMENTS 2026'!C1874="DTSI","DCT",'ENGAGEMENTS 2026'!C1874))</f>
        <v/>
      </c>
      <c r="B1873" t="str">
        <f>IF(ISBLANK('ENGAGEMENTS 2026'!C1874),"",'ENGAGEMENTS 2026'!D1874)</f>
        <v/>
      </c>
      <c r="C1873" t="str">
        <f>IF(ISBLANK('ENGAGEMENTS 2026'!C1874),"",'ENGAGEMENTS 2026'!E1874)</f>
        <v/>
      </c>
      <c r="D1873" t="str">
        <f>IF(ISBLANK('ENGAGEMENTS 2026'!C1874),"",'ENGAGEMENTS 2026'!G1874)</f>
        <v/>
      </c>
      <c r="E1873" t="str">
        <f>IF(ISBLANK('ENGAGEMENTS 2026'!C1874),"",'ENGAGEMENTS 2026'!I1874)</f>
        <v/>
      </c>
      <c r="F1873" t="str">
        <f>IF(ISBLANK('ENGAGEMENTS 2026'!C1874),"",'ENGAGEMENTS 2026'!J1874)</f>
        <v/>
      </c>
      <c r="G1873" t="str">
        <f>IF(ISBLANK('ENGAGEMENTS 2026'!C1874),"",'ENGAGEMENTS 2026'!M1874)</f>
        <v/>
      </c>
      <c r="H1873" t="str">
        <f>IF(ISBLANK('ENGAGEMENTS 2026'!C1874),"",'ENGAGEMENTS 2026'!AF1874)</f>
        <v/>
      </c>
      <c r="I1873" t="str">
        <f>IF(ISBLANK('ENGAGEMENTS 2026'!C1874),"",'ENGAGEMENTS 2026'!H1874)</f>
        <v/>
      </c>
      <c r="J1873" s="72" t="str">
        <f>IF(ISBLANK('ENGAGEMENTS 2026'!C1874),"",IF(AND(OR($E1873="INFRUCTUEUX",$E1873="ANNULE"),$C1873="AOO-M"),'ENGAGEMENTS 2026'!P1874,IF($H1873="EN COURS DE PREENGAGEMENT",'ENGAGEMENTS 2026'!O1874,IF($H1873="PREENGAGE",IF($E1873="ATTRIBUE",'ENGAGEMENTS 2026'!AE1874,'ENGAGEMENTS 2026'!O1874),'ENGAGEMENTS 2026'!AE1874))))</f>
        <v/>
      </c>
      <c r="K1873" s="97" t="str">
        <f>IF(ISBLANK('ENGAGEMENTS 2026'!W1874),"",'ENGAGEMENTS 2026'!W1874)</f>
        <v/>
      </c>
      <c r="L1873" s="73" t="str">
        <f t="shared" ca="1" si="58"/>
        <v/>
      </c>
      <c r="M1873" t="str">
        <f t="shared" si="59"/>
        <v/>
      </c>
      <c r="N1873" t="str">
        <f>IF(ISBLANK('ENGAGEMENTS 2026'!C1874),"",'ENGAGEMENTS 2026'!L1874)</f>
        <v/>
      </c>
      <c r="O1873" t="str">
        <f>IF(ISBLANK('ENGAGEMENTS 2026'!C1874),"",'ENGAGEMENTS 2026'!M1874)</f>
        <v/>
      </c>
      <c r="P1873" t="str">
        <f>IF(ISBLANK('ENGAGEMENTS 2026'!C1874),"",'ENGAGEMENTS 2026'!K1874)</f>
        <v/>
      </c>
      <c r="Q1873" t="str">
        <f>IF($A1873="","",IF(OR($E1873="INFRUCTUEUX",$E1873="ANNULE"),$A1873&amp;"|"&amp;(COUNTIFS($A$2:$A1873,$A1873,$E$2:$E1873,"INFRUCTUEUX")+COUNTIFS($A$2:$A1873,$A1873,$E$2:$E1873,"ANNULE")),""))</f>
        <v/>
      </c>
    </row>
    <row r="1874" spans="1:17" x14ac:dyDescent="0.25">
      <c r="A1874" t="str">
        <f>IF(ISBLANK('ENGAGEMENTS 2026'!C1875),"",IF('ENGAGEMENTS 2026'!C1875="DTSI","DCT",'ENGAGEMENTS 2026'!C1875))</f>
        <v/>
      </c>
      <c r="B1874" t="str">
        <f>IF(ISBLANK('ENGAGEMENTS 2026'!C1875),"",'ENGAGEMENTS 2026'!D1875)</f>
        <v/>
      </c>
      <c r="C1874" t="str">
        <f>IF(ISBLANK('ENGAGEMENTS 2026'!C1875),"",'ENGAGEMENTS 2026'!E1875)</f>
        <v/>
      </c>
      <c r="D1874" t="str">
        <f>IF(ISBLANK('ENGAGEMENTS 2026'!C1875),"",'ENGAGEMENTS 2026'!G1875)</f>
        <v/>
      </c>
      <c r="E1874" t="str">
        <f>IF(ISBLANK('ENGAGEMENTS 2026'!C1875),"",'ENGAGEMENTS 2026'!I1875)</f>
        <v/>
      </c>
      <c r="F1874" t="str">
        <f>IF(ISBLANK('ENGAGEMENTS 2026'!C1875),"",'ENGAGEMENTS 2026'!J1875)</f>
        <v/>
      </c>
      <c r="G1874" t="str">
        <f>IF(ISBLANK('ENGAGEMENTS 2026'!C1875),"",'ENGAGEMENTS 2026'!M1875)</f>
        <v/>
      </c>
      <c r="H1874" t="str">
        <f>IF(ISBLANK('ENGAGEMENTS 2026'!C1875),"",'ENGAGEMENTS 2026'!AF1875)</f>
        <v/>
      </c>
      <c r="I1874" t="str">
        <f>IF(ISBLANK('ENGAGEMENTS 2026'!C1875),"",'ENGAGEMENTS 2026'!H1875)</f>
        <v/>
      </c>
      <c r="J1874" s="72" t="str">
        <f>IF(ISBLANK('ENGAGEMENTS 2026'!C1875),"",IF(AND(OR($E1874="INFRUCTUEUX",$E1874="ANNULE"),$C1874="AOO-M"),'ENGAGEMENTS 2026'!P1875,IF($H1874="EN COURS DE PREENGAGEMENT",'ENGAGEMENTS 2026'!O1875,IF($H1874="PREENGAGE",IF($E1874="ATTRIBUE",'ENGAGEMENTS 2026'!AE1875,'ENGAGEMENTS 2026'!O1875),'ENGAGEMENTS 2026'!AE1875))))</f>
        <v/>
      </c>
      <c r="K1874" s="97" t="str">
        <f>IF(ISBLANK('ENGAGEMENTS 2026'!W1875),"",'ENGAGEMENTS 2026'!W1875)</f>
        <v/>
      </c>
      <c r="L1874" s="73" t="str">
        <f t="shared" ca="1" si="58"/>
        <v/>
      </c>
      <c r="M1874" t="str">
        <f t="shared" si="59"/>
        <v/>
      </c>
      <c r="N1874" t="str">
        <f>IF(ISBLANK('ENGAGEMENTS 2026'!C1875),"",'ENGAGEMENTS 2026'!L1875)</f>
        <v/>
      </c>
      <c r="O1874" t="str">
        <f>IF(ISBLANK('ENGAGEMENTS 2026'!C1875),"",'ENGAGEMENTS 2026'!M1875)</f>
        <v/>
      </c>
      <c r="P1874" t="str">
        <f>IF(ISBLANK('ENGAGEMENTS 2026'!C1875),"",'ENGAGEMENTS 2026'!K1875)</f>
        <v/>
      </c>
      <c r="Q1874" t="str">
        <f>IF($A1874="","",IF(OR($E1874="INFRUCTUEUX",$E1874="ANNULE"),$A1874&amp;"|"&amp;(COUNTIFS($A$2:$A1874,$A1874,$E$2:$E1874,"INFRUCTUEUX")+COUNTIFS($A$2:$A1874,$A1874,$E$2:$E1874,"ANNULE")),""))</f>
        <v/>
      </c>
    </row>
    <row r="1875" spans="1:17" x14ac:dyDescent="0.25">
      <c r="A1875" t="str">
        <f>IF(ISBLANK('ENGAGEMENTS 2026'!C1876),"",IF('ENGAGEMENTS 2026'!C1876="DTSI","DCT",'ENGAGEMENTS 2026'!C1876))</f>
        <v/>
      </c>
      <c r="B1875" t="str">
        <f>IF(ISBLANK('ENGAGEMENTS 2026'!C1876),"",'ENGAGEMENTS 2026'!D1876)</f>
        <v/>
      </c>
      <c r="C1875" t="str">
        <f>IF(ISBLANK('ENGAGEMENTS 2026'!C1876),"",'ENGAGEMENTS 2026'!E1876)</f>
        <v/>
      </c>
      <c r="D1875" t="str">
        <f>IF(ISBLANK('ENGAGEMENTS 2026'!C1876),"",'ENGAGEMENTS 2026'!G1876)</f>
        <v/>
      </c>
      <c r="E1875" t="str">
        <f>IF(ISBLANK('ENGAGEMENTS 2026'!C1876),"",'ENGAGEMENTS 2026'!I1876)</f>
        <v/>
      </c>
      <c r="F1875" t="str">
        <f>IF(ISBLANK('ENGAGEMENTS 2026'!C1876),"",'ENGAGEMENTS 2026'!J1876)</f>
        <v/>
      </c>
      <c r="G1875" t="str">
        <f>IF(ISBLANK('ENGAGEMENTS 2026'!C1876),"",'ENGAGEMENTS 2026'!M1876)</f>
        <v/>
      </c>
      <c r="H1875" t="str">
        <f>IF(ISBLANK('ENGAGEMENTS 2026'!C1876),"",'ENGAGEMENTS 2026'!AF1876)</f>
        <v/>
      </c>
      <c r="I1875" t="str">
        <f>IF(ISBLANK('ENGAGEMENTS 2026'!C1876),"",'ENGAGEMENTS 2026'!H1876)</f>
        <v/>
      </c>
      <c r="J1875" s="72" t="str">
        <f>IF(ISBLANK('ENGAGEMENTS 2026'!C1876),"",IF(AND(OR($E1875="INFRUCTUEUX",$E1875="ANNULE"),$C1875="AOO-M"),'ENGAGEMENTS 2026'!P1876,IF($H1875="EN COURS DE PREENGAGEMENT",'ENGAGEMENTS 2026'!O1876,IF($H1875="PREENGAGE",IF($E1875="ATTRIBUE",'ENGAGEMENTS 2026'!AE1876,'ENGAGEMENTS 2026'!O1876),'ENGAGEMENTS 2026'!AE1876))))</f>
        <v/>
      </c>
      <c r="K1875" s="97" t="str">
        <f>IF(ISBLANK('ENGAGEMENTS 2026'!W1876),"",'ENGAGEMENTS 2026'!W1876)</f>
        <v/>
      </c>
      <c r="L1875" s="73" t="str">
        <f t="shared" ca="1" si="58"/>
        <v/>
      </c>
      <c r="M1875" t="str">
        <f t="shared" si="59"/>
        <v/>
      </c>
      <c r="N1875" t="str">
        <f>IF(ISBLANK('ENGAGEMENTS 2026'!C1876),"",'ENGAGEMENTS 2026'!L1876)</f>
        <v/>
      </c>
      <c r="O1875" t="str">
        <f>IF(ISBLANK('ENGAGEMENTS 2026'!C1876),"",'ENGAGEMENTS 2026'!M1876)</f>
        <v/>
      </c>
      <c r="P1875" t="str">
        <f>IF(ISBLANK('ENGAGEMENTS 2026'!C1876),"",'ENGAGEMENTS 2026'!K1876)</f>
        <v/>
      </c>
      <c r="Q1875" t="str">
        <f>IF($A1875="","",IF(OR($E1875="INFRUCTUEUX",$E1875="ANNULE"),$A1875&amp;"|"&amp;(COUNTIFS($A$2:$A1875,$A1875,$E$2:$E1875,"INFRUCTUEUX")+COUNTIFS($A$2:$A1875,$A1875,$E$2:$E1875,"ANNULE")),""))</f>
        <v/>
      </c>
    </row>
    <row r="1876" spans="1:17" x14ac:dyDescent="0.25">
      <c r="A1876" t="str">
        <f>IF(ISBLANK('ENGAGEMENTS 2026'!C1877),"",IF('ENGAGEMENTS 2026'!C1877="DTSI","DCT",'ENGAGEMENTS 2026'!C1877))</f>
        <v/>
      </c>
      <c r="B1876" t="str">
        <f>IF(ISBLANK('ENGAGEMENTS 2026'!C1877),"",'ENGAGEMENTS 2026'!D1877)</f>
        <v/>
      </c>
      <c r="C1876" t="str">
        <f>IF(ISBLANK('ENGAGEMENTS 2026'!C1877),"",'ENGAGEMENTS 2026'!E1877)</f>
        <v/>
      </c>
      <c r="D1876" t="str">
        <f>IF(ISBLANK('ENGAGEMENTS 2026'!C1877),"",'ENGAGEMENTS 2026'!G1877)</f>
        <v/>
      </c>
      <c r="E1876" t="str">
        <f>IF(ISBLANK('ENGAGEMENTS 2026'!C1877),"",'ENGAGEMENTS 2026'!I1877)</f>
        <v/>
      </c>
      <c r="F1876" t="str">
        <f>IF(ISBLANK('ENGAGEMENTS 2026'!C1877),"",'ENGAGEMENTS 2026'!J1877)</f>
        <v/>
      </c>
      <c r="G1876" t="str">
        <f>IF(ISBLANK('ENGAGEMENTS 2026'!C1877),"",'ENGAGEMENTS 2026'!M1877)</f>
        <v/>
      </c>
      <c r="H1876" t="str">
        <f>IF(ISBLANK('ENGAGEMENTS 2026'!C1877),"",'ENGAGEMENTS 2026'!AF1877)</f>
        <v/>
      </c>
      <c r="I1876" t="str">
        <f>IF(ISBLANK('ENGAGEMENTS 2026'!C1877),"",'ENGAGEMENTS 2026'!H1877)</f>
        <v/>
      </c>
      <c r="J1876" s="72" t="str">
        <f>IF(ISBLANK('ENGAGEMENTS 2026'!C1877),"",IF(AND(OR($E1876="INFRUCTUEUX",$E1876="ANNULE"),$C1876="AOO-M"),'ENGAGEMENTS 2026'!P1877,IF($H1876="EN COURS DE PREENGAGEMENT",'ENGAGEMENTS 2026'!O1877,IF($H1876="PREENGAGE",IF($E1876="ATTRIBUE",'ENGAGEMENTS 2026'!AE1877,'ENGAGEMENTS 2026'!O1877),'ENGAGEMENTS 2026'!AE1877))))</f>
        <v/>
      </c>
      <c r="K1876" s="97" t="str">
        <f>IF(ISBLANK('ENGAGEMENTS 2026'!W1877),"",'ENGAGEMENTS 2026'!W1877)</f>
        <v/>
      </c>
      <c r="L1876" s="73" t="str">
        <f t="shared" ca="1" si="58"/>
        <v/>
      </c>
      <c r="M1876" t="str">
        <f t="shared" si="59"/>
        <v/>
      </c>
      <c r="N1876" t="str">
        <f>IF(ISBLANK('ENGAGEMENTS 2026'!C1877),"",'ENGAGEMENTS 2026'!L1877)</f>
        <v/>
      </c>
      <c r="O1876" t="str">
        <f>IF(ISBLANK('ENGAGEMENTS 2026'!C1877),"",'ENGAGEMENTS 2026'!M1877)</f>
        <v/>
      </c>
      <c r="P1876" t="str">
        <f>IF(ISBLANK('ENGAGEMENTS 2026'!C1877),"",'ENGAGEMENTS 2026'!K1877)</f>
        <v/>
      </c>
      <c r="Q1876" t="str">
        <f>IF($A1876="","",IF(OR($E1876="INFRUCTUEUX",$E1876="ANNULE"),$A1876&amp;"|"&amp;(COUNTIFS($A$2:$A1876,$A1876,$E$2:$E1876,"INFRUCTUEUX")+COUNTIFS($A$2:$A1876,$A1876,$E$2:$E1876,"ANNULE")),""))</f>
        <v/>
      </c>
    </row>
    <row r="1877" spans="1:17" x14ac:dyDescent="0.25">
      <c r="A1877" t="str">
        <f>IF(ISBLANK('ENGAGEMENTS 2026'!C1878),"",IF('ENGAGEMENTS 2026'!C1878="DTSI","DCT",'ENGAGEMENTS 2026'!C1878))</f>
        <v/>
      </c>
      <c r="B1877" t="str">
        <f>IF(ISBLANK('ENGAGEMENTS 2026'!C1878),"",'ENGAGEMENTS 2026'!D1878)</f>
        <v/>
      </c>
      <c r="C1877" t="str">
        <f>IF(ISBLANK('ENGAGEMENTS 2026'!C1878),"",'ENGAGEMENTS 2026'!E1878)</f>
        <v/>
      </c>
      <c r="D1877" t="str">
        <f>IF(ISBLANK('ENGAGEMENTS 2026'!C1878),"",'ENGAGEMENTS 2026'!G1878)</f>
        <v/>
      </c>
      <c r="E1877" t="str">
        <f>IF(ISBLANK('ENGAGEMENTS 2026'!C1878),"",'ENGAGEMENTS 2026'!I1878)</f>
        <v/>
      </c>
      <c r="F1877" t="str">
        <f>IF(ISBLANK('ENGAGEMENTS 2026'!C1878),"",'ENGAGEMENTS 2026'!J1878)</f>
        <v/>
      </c>
      <c r="G1877" t="str">
        <f>IF(ISBLANK('ENGAGEMENTS 2026'!C1878),"",'ENGAGEMENTS 2026'!M1878)</f>
        <v/>
      </c>
      <c r="H1877" t="str">
        <f>IF(ISBLANK('ENGAGEMENTS 2026'!C1878),"",'ENGAGEMENTS 2026'!AF1878)</f>
        <v/>
      </c>
      <c r="I1877" t="str">
        <f>IF(ISBLANK('ENGAGEMENTS 2026'!C1878),"",'ENGAGEMENTS 2026'!H1878)</f>
        <v/>
      </c>
      <c r="J1877" s="72" t="str">
        <f>IF(ISBLANK('ENGAGEMENTS 2026'!C1878),"",IF(AND(OR($E1877="INFRUCTUEUX",$E1877="ANNULE"),$C1877="AOO-M"),'ENGAGEMENTS 2026'!P1878,IF($H1877="EN COURS DE PREENGAGEMENT",'ENGAGEMENTS 2026'!O1878,IF($H1877="PREENGAGE",IF($E1877="ATTRIBUE",'ENGAGEMENTS 2026'!AE1878,'ENGAGEMENTS 2026'!O1878),'ENGAGEMENTS 2026'!AE1878))))</f>
        <v/>
      </c>
      <c r="K1877" s="97" t="str">
        <f>IF(ISBLANK('ENGAGEMENTS 2026'!W1878),"",'ENGAGEMENTS 2026'!W1878)</f>
        <v/>
      </c>
      <c r="L1877" s="73" t="str">
        <f t="shared" ca="1" si="58"/>
        <v/>
      </c>
      <c r="M1877" t="str">
        <f t="shared" si="59"/>
        <v/>
      </c>
      <c r="N1877" t="str">
        <f>IF(ISBLANK('ENGAGEMENTS 2026'!C1878),"",'ENGAGEMENTS 2026'!L1878)</f>
        <v/>
      </c>
      <c r="O1877" t="str">
        <f>IF(ISBLANK('ENGAGEMENTS 2026'!C1878),"",'ENGAGEMENTS 2026'!M1878)</f>
        <v/>
      </c>
      <c r="P1877" t="str">
        <f>IF(ISBLANK('ENGAGEMENTS 2026'!C1878),"",'ENGAGEMENTS 2026'!K1878)</f>
        <v/>
      </c>
      <c r="Q1877" t="str">
        <f>IF($A1877="","",IF(OR($E1877="INFRUCTUEUX",$E1877="ANNULE"),$A1877&amp;"|"&amp;(COUNTIFS($A$2:$A1877,$A1877,$E$2:$E1877,"INFRUCTUEUX")+COUNTIFS($A$2:$A1877,$A1877,$E$2:$E1877,"ANNULE")),""))</f>
        <v/>
      </c>
    </row>
    <row r="1878" spans="1:17" x14ac:dyDescent="0.25">
      <c r="A1878" t="str">
        <f>IF(ISBLANK('ENGAGEMENTS 2026'!C1879),"",IF('ENGAGEMENTS 2026'!C1879="DTSI","DCT",'ENGAGEMENTS 2026'!C1879))</f>
        <v/>
      </c>
      <c r="B1878" t="str">
        <f>IF(ISBLANK('ENGAGEMENTS 2026'!C1879),"",'ENGAGEMENTS 2026'!D1879)</f>
        <v/>
      </c>
      <c r="C1878" t="str">
        <f>IF(ISBLANK('ENGAGEMENTS 2026'!C1879),"",'ENGAGEMENTS 2026'!E1879)</f>
        <v/>
      </c>
      <c r="D1878" t="str">
        <f>IF(ISBLANK('ENGAGEMENTS 2026'!C1879),"",'ENGAGEMENTS 2026'!G1879)</f>
        <v/>
      </c>
      <c r="E1878" t="str">
        <f>IF(ISBLANK('ENGAGEMENTS 2026'!C1879),"",'ENGAGEMENTS 2026'!I1879)</f>
        <v/>
      </c>
      <c r="F1878" t="str">
        <f>IF(ISBLANK('ENGAGEMENTS 2026'!C1879),"",'ENGAGEMENTS 2026'!J1879)</f>
        <v/>
      </c>
      <c r="G1878" t="str">
        <f>IF(ISBLANK('ENGAGEMENTS 2026'!C1879),"",'ENGAGEMENTS 2026'!M1879)</f>
        <v/>
      </c>
      <c r="H1878" t="str">
        <f>IF(ISBLANK('ENGAGEMENTS 2026'!C1879),"",'ENGAGEMENTS 2026'!AF1879)</f>
        <v/>
      </c>
      <c r="I1878" t="str">
        <f>IF(ISBLANK('ENGAGEMENTS 2026'!C1879),"",'ENGAGEMENTS 2026'!H1879)</f>
        <v/>
      </c>
      <c r="J1878" s="72" t="str">
        <f>IF(ISBLANK('ENGAGEMENTS 2026'!C1879),"",IF(AND(OR($E1878="INFRUCTUEUX",$E1878="ANNULE"),$C1878="AOO-M"),'ENGAGEMENTS 2026'!P1879,IF($H1878="EN COURS DE PREENGAGEMENT",'ENGAGEMENTS 2026'!O1879,IF($H1878="PREENGAGE",IF($E1878="ATTRIBUE",'ENGAGEMENTS 2026'!AE1879,'ENGAGEMENTS 2026'!O1879),'ENGAGEMENTS 2026'!AE1879))))</f>
        <v/>
      </c>
      <c r="K1878" s="97" t="str">
        <f>IF(ISBLANK('ENGAGEMENTS 2026'!W1879),"",'ENGAGEMENTS 2026'!W1879)</f>
        <v/>
      </c>
      <c r="L1878" s="73" t="str">
        <f t="shared" ca="1" si="58"/>
        <v/>
      </c>
      <c r="M1878" t="str">
        <f t="shared" si="59"/>
        <v/>
      </c>
      <c r="N1878" t="str">
        <f>IF(ISBLANK('ENGAGEMENTS 2026'!C1879),"",'ENGAGEMENTS 2026'!L1879)</f>
        <v/>
      </c>
      <c r="O1878" t="str">
        <f>IF(ISBLANK('ENGAGEMENTS 2026'!C1879),"",'ENGAGEMENTS 2026'!M1879)</f>
        <v/>
      </c>
      <c r="P1878" t="str">
        <f>IF(ISBLANK('ENGAGEMENTS 2026'!C1879),"",'ENGAGEMENTS 2026'!K1879)</f>
        <v/>
      </c>
      <c r="Q1878" t="str">
        <f>IF($A1878="","",IF(OR($E1878="INFRUCTUEUX",$E1878="ANNULE"),$A1878&amp;"|"&amp;(COUNTIFS($A$2:$A1878,$A1878,$E$2:$E1878,"INFRUCTUEUX")+COUNTIFS($A$2:$A1878,$A1878,$E$2:$E1878,"ANNULE")),""))</f>
        <v/>
      </c>
    </row>
    <row r="1879" spans="1:17" x14ac:dyDescent="0.25">
      <c r="A1879" t="str">
        <f>IF(ISBLANK('ENGAGEMENTS 2026'!C1880),"",IF('ENGAGEMENTS 2026'!C1880="DTSI","DCT",'ENGAGEMENTS 2026'!C1880))</f>
        <v/>
      </c>
      <c r="B1879" t="str">
        <f>IF(ISBLANK('ENGAGEMENTS 2026'!C1880),"",'ENGAGEMENTS 2026'!D1880)</f>
        <v/>
      </c>
      <c r="C1879" t="str">
        <f>IF(ISBLANK('ENGAGEMENTS 2026'!C1880),"",'ENGAGEMENTS 2026'!E1880)</f>
        <v/>
      </c>
      <c r="D1879" t="str">
        <f>IF(ISBLANK('ENGAGEMENTS 2026'!C1880),"",'ENGAGEMENTS 2026'!G1880)</f>
        <v/>
      </c>
      <c r="E1879" t="str">
        <f>IF(ISBLANK('ENGAGEMENTS 2026'!C1880),"",'ENGAGEMENTS 2026'!I1880)</f>
        <v/>
      </c>
      <c r="F1879" t="str">
        <f>IF(ISBLANK('ENGAGEMENTS 2026'!C1880),"",'ENGAGEMENTS 2026'!J1880)</f>
        <v/>
      </c>
      <c r="G1879" t="str">
        <f>IF(ISBLANK('ENGAGEMENTS 2026'!C1880),"",'ENGAGEMENTS 2026'!M1880)</f>
        <v/>
      </c>
      <c r="H1879" t="str">
        <f>IF(ISBLANK('ENGAGEMENTS 2026'!C1880),"",'ENGAGEMENTS 2026'!AF1880)</f>
        <v/>
      </c>
      <c r="I1879" t="str">
        <f>IF(ISBLANK('ENGAGEMENTS 2026'!C1880),"",'ENGAGEMENTS 2026'!H1880)</f>
        <v/>
      </c>
      <c r="J1879" s="72" t="str">
        <f>IF(ISBLANK('ENGAGEMENTS 2026'!C1880),"",IF(AND(OR($E1879="INFRUCTUEUX",$E1879="ANNULE"),$C1879="AOO-M"),'ENGAGEMENTS 2026'!P1880,IF($H1879="EN COURS DE PREENGAGEMENT",'ENGAGEMENTS 2026'!O1880,IF($H1879="PREENGAGE",IF($E1879="ATTRIBUE",'ENGAGEMENTS 2026'!AE1880,'ENGAGEMENTS 2026'!O1880),'ENGAGEMENTS 2026'!AE1880))))</f>
        <v/>
      </c>
      <c r="K1879" s="97" t="str">
        <f>IF(ISBLANK('ENGAGEMENTS 2026'!W1880),"",'ENGAGEMENTS 2026'!W1880)</f>
        <v/>
      </c>
      <c r="L1879" s="73" t="str">
        <f t="shared" ca="1" si="58"/>
        <v/>
      </c>
      <c r="M1879" t="str">
        <f t="shared" si="59"/>
        <v/>
      </c>
      <c r="N1879" t="str">
        <f>IF(ISBLANK('ENGAGEMENTS 2026'!C1880),"",'ENGAGEMENTS 2026'!L1880)</f>
        <v/>
      </c>
      <c r="O1879" t="str">
        <f>IF(ISBLANK('ENGAGEMENTS 2026'!C1880),"",'ENGAGEMENTS 2026'!M1880)</f>
        <v/>
      </c>
      <c r="P1879" t="str">
        <f>IF(ISBLANK('ENGAGEMENTS 2026'!C1880),"",'ENGAGEMENTS 2026'!K1880)</f>
        <v/>
      </c>
      <c r="Q1879" t="str">
        <f>IF($A1879="","",IF(OR($E1879="INFRUCTUEUX",$E1879="ANNULE"),$A1879&amp;"|"&amp;(COUNTIFS($A$2:$A1879,$A1879,$E$2:$E1879,"INFRUCTUEUX")+COUNTIFS($A$2:$A1879,$A1879,$E$2:$E1879,"ANNULE")),""))</f>
        <v/>
      </c>
    </row>
    <row r="1880" spans="1:17" x14ac:dyDescent="0.25">
      <c r="A1880" t="str">
        <f>IF(ISBLANK('ENGAGEMENTS 2026'!C1881),"",IF('ENGAGEMENTS 2026'!C1881="DTSI","DCT",'ENGAGEMENTS 2026'!C1881))</f>
        <v/>
      </c>
      <c r="B1880" t="str">
        <f>IF(ISBLANK('ENGAGEMENTS 2026'!C1881),"",'ENGAGEMENTS 2026'!D1881)</f>
        <v/>
      </c>
      <c r="C1880" t="str">
        <f>IF(ISBLANK('ENGAGEMENTS 2026'!C1881),"",'ENGAGEMENTS 2026'!E1881)</f>
        <v/>
      </c>
      <c r="D1880" t="str">
        <f>IF(ISBLANK('ENGAGEMENTS 2026'!C1881),"",'ENGAGEMENTS 2026'!G1881)</f>
        <v/>
      </c>
      <c r="E1880" t="str">
        <f>IF(ISBLANK('ENGAGEMENTS 2026'!C1881),"",'ENGAGEMENTS 2026'!I1881)</f>
        <v/>
      </c>
      <c r="F1880" t="str">
        <f>IF(ISBLANK('ENGAGEMENTS 2026'!C1881),"",'ENGAGEMENTS 2026'!J1881)</f>
        <v/>
      </c>
      <c r="G1880" t="str">
        <f>IF(ISBLANK('ENGAGEMENTS 2026'!C1881),"",'ENGAGEMENTS 2026'!M1881)</f>
        <v/>
      </c>
      <c r="H1880" t="str">
        <f>IF(ISBLANK('ENGAGEMENTS 2026'!C1881),"",'ENGAGEMENTS 2026'!AF1881)</f>
        <v/>
      </c>
      <c r="I1880" t="str">
        <f>IF(ISBLANK('ENGAGEMENTS 2026'!C1881),"",'ENGAGEMENTS 2026'!H1881)</f>
        <v/>
      </c>
      <c r="J1880" s="72" t="str">
        <f>IF(ISBLANK('ENGAGEMENTS 2026'!C1881),"",IF(AND(OR($E1880="INFRUCTUEUX",$E1880="ANNULE"),$C1880="AOO-M"),'ENGAGEMENTS 2026'!P1881,IF($H1880="EN COURS DE PREENGAGEMENT",'ENGAGEMENTS 2026'!O1881,IF($H1880="PREENGAGE",IF($E1880="ATTRIBUE",'ENGAGEMENTS 2026'!AE1881,'ENGAGEMENTS 2026'!O1881),'ENGAGEMENTS 2026'!AE1881))))</f>
        <v/>
      </c>
      <c r="K1880" s="97" t="str">
        <f>IF(ISBLANK('ENGAGEMENTS 2026'!W1881),"",'ENGAGEMENTS 2026'!W1881)</f>
        <v/>
      </c>
      <c r="L1880" s="73" t="str">
        <f t="shared" ca="1" si="58"/>
        <v/>
      </c>
      <c r="M1880" t="str">
        <f t="shared" si="59"/>
        <v/>
      </c>
      <c r="N1880" t="str">
        <f>IF(ISBLANK('ENGAGEMENTS 2026'!C1881),"",'ENGAGEMENTS 2026'!L1881)</f>
        <v/>
      </c>
      <c r="O1880" t="str">
        <f>IF(ISBLANK('ENGAGEMENTS 2026'!C1881),"",'ENGAGEMENTS 2026'!M1881)</f>
        <v/>
      </c>
      <c r="P1880" t="str">
        <f>IF(ISBLANK('ENGAGEMENTS 2026'!C1881),"",'ENGAGEMENTS 2026'!K1881)</f>
        <v/>
      </c>
      <c r="Q1880" t="str">
        <f>IF($A1880="","",IF(OR($E1880="INFRUCTUEUX",$E1880="ANNULE"),$A1880&amp;"|"&amp;(COUNTIFS($A$2:$A1880,$A1880,$E$2:$E1880,"INFRUCTUEUX")+COUNTIFS($A$2:$A1880,$A1880,$E$2:$E1880,"ANNULE")),""))</f>
        <v/>
      </c>
    </row>
    <row r="1881" spans="1:17" x14ac:dyDescent="0.25">
      <c r="A1881" t="str">
        <f>IF(ISBLANK('ENGAGEMENTS 2026'!C1882),"",IF('ENGAGEMENTS 2026'!C1882="DTSI","DCT",'ENGAGEMENTS 2026'!C1882))</f>
        <v/>
      </c>
      <c r="B1881" t="str">
        <f>IF(ISBLANK('ENGAGEMENTS 2026'!C1882),"",'ENGAGEMENTS 2026'!D1882)</f>
        <v/>
      </c>
      <c r="C1881" t="str">
        <f>IF(ISBLANK('ENGAGEMENTS 2026'!C1882),"",'ENGAGEMENTS 2026'!E1882)</f>
        <v/>
      </c>
      <c r="D1881" t="str">
        <f>IF(ISBLANK('ENGAGEMENTS 2026'!C1882),"",'ENGAGEMENTS 2026'!G1882)</f>
        <v/>
      </c>
      <c r="E1881" t="str">
        <f>IF(ISBLANK('ENGAGEMENTS 2026'!C1882),"",'ENGAGEMENTS 2026'!I1882)</f>
        <v/>
      </c>
      <c r="F1881" t="str">
        <f>IF(ISBLANK('ENGAGEMENTS 2026'!C1882),"",'ENGAGEMENTS 2026'!J1882)</f>
        <v/>
      </c>
      <c r="G1881" t="str">
        <f>IF(ISBLANK('ENGAGEMENTS 2026'!C1882),"",'ENGAGEMENTS 2026'!M1882)</f>
        <v/>
      </c>
      <c r="H1881" t="str">
        <f>IF(ISBLANK('ENGAGEMENTS 2026'!C1882),"",'ENGAGEMENTS 2026'!AF1882)</f>
        <v/>
      </c>
      <c r="I1881" t="str">
        <f>IF(ISBLANK('ENGAGEMENTS 2026'!C1882),"",'ENGAGEMENTS 2026'!H1882)</f>
        <v/>
      </c>
      <c r="J1881" s="72" t="str">
        <f>IF(ISBLANK('ENGAGEMENTS 2026'!C1882),"",IF(AND(OR($E1881="INFRUCTUEUX",$E1881="ANNULE"),$C1881="AOO-M"),'ENGAGEMENTS 2026'!P1882,IF($H1881="EN COURS DE PREENGAGEMENT",'ENGAGEMENTS 2026'!O1882,IF($H1881="PREENGAGE",IF($E1881="ATTRIBUE",'ENGAGEMENTS 2026'!AE1882,'ENGAGEMENTS 2026'!O1882),'ENGAGEMENTS 2026'!AE1882))))</f>
        <v/>
      </c>
      <c r="K1881" s="97" t="str">
        <f>IF(ISBLANK('ENGAGEMENTS 2026'!W1882),"",'ENGAGEMENTS 2026'!W1882)</f>
        <v/>
      </c>
      <c r="L1881" s="73" t="str">
        <f t="shared" ca="1" si="58"/>
        <v/>
      </c>
      <c r="M1881" t="str">
        <f t="shared" si="59"/>
        <v/>
      </c>
      <c r="N1881" t="str">
        <f>IF(ISBLANK('ENGAGEMENTS 2026'!C1882),"",'ENGAGEMENTS 2026'!L1882)</f>
        <v/>
      </c>
      <c r="O1881" t="str">
        <f>IF(ISBLANK('ENGAGEMENTS 2026'!C1882),"",'ENGAGEMENTS 2026'!M1882)</f>
        <v/>
      </c>
      <c r="P1881" t="str">
        <f>IF(ISBLANK('ENGAGEMENTS 2026'!C1882),"",'ENGAGEMENTS 2026'!K1882)</f>
        <v/>
      </c>
      <c r="Q1881" t="str">
        <f>IF($A1881="","",IF(OR($E1881="INFRUCTUEUX",$E1881="ANNULE"),$A1881&amp;"|"&amp;(COUNTIFS($A$2:$A1881,$A1881,$E$2:$E1881,"INFRUCTUEUX")+COUNTIFS($A$2:$A1881,$A1881,$E$2:$E1881,"ANNULE")),""))</f>
        <v/>
      </c>
    </row>
    <row r="1882" spans="1:17" x14ac:dyDescent="0.25">
      <c r="A1882" t="str">
        <f>IF(ISBLANK('ENGAGEMENTS 2026'!C1883),"",IF('ENGAGEMENTS 2026'!C1883="DTSI","DCT",'ENGAGEMENTS 2026'!C1883))</f>
        <v/>
      </c>
      <c r="B1882" t="str">
        <f>IF(ISBLANK('ENGAGEMENTS 2026'!C1883),"",'ENGAGEMENTS 2026'!D1883)</f>
        <v/>
      </c>
      <c r="C1882" t="str">
        <f>IF(ISBLANK('ENGAGEMENTS 2026'!C1883),"",'ENGAGEMENTS 2026'!E1883)</f>
        <v/>
      </c>
      <c r="D1882" t="str">
        <f>IF(ISBLANK('ENGAGEMENTS 2026'!C1883),"",'ENGAGEMENTS 2026'!G1883)</f>
        <v/>
      </c>
      <c r="E1882" t="str">
        <f>IF(ISBLANK('ENGAGEMENTS 2026'!C1883),"",'ENGAGEMENTS 2026'!I1883)</f>
        <v/>
      </c>
      <c r="F1882" t="str">
        <f>IF(ISBLANK('ENGAGEMENTS 2026'!C1883),"",'ENGAGEMENTS 2026'!J1883)</f>
        <v/>
      </c>
      <c r="G1882" t="str">
        <f>IF(ISBLANK('ENGAGEMENTS 2026'!C1883),"",'ENGAGEMENTS 2026'!M1883)</f>
        <v/>
      </c>
      <c r="H1882" t="str">
        <f>IF(ISBLANK('ENGAGEMENTS 2026'!C1883),"",'ENGAGEMENTS 2026'!AF1883)</f>
        <v/>
      </c>
      <c r="I1882" t="str">
        <f>IF(ISBLANK('ENGAGEMENTS 2026'!C1883),"",'ENGAGEMENTS 2026'!H1883)</f>
        <v/>
      </c>
      <c r="J1882" s="72" t="str">
        <f>IF(ISBLANK('ENGAGEMENTS 2026'!C1883),"",IF(AND(OR($E1882="INFRUCTUEUX",$E1882="ANNULE"),$C1882="AOO-M"),'ENGAGEMENTS 2026'!P1883,IF($H1882="EN COURS DE PREENGAGEMENT",'ENGAGEMENTS 2026'!O1883,IF($H1882="PREENGAGE",IF($E1882="ATTRIBUE",'ENGAGEMENTS 2026'!AE1883,'ENGAGEMENTS 2026'!O1883),'ENGAGEMENTS 2026'!AE1883))))</f>
        <v/>
      </c>
      <c r="K1882" s="97" t="str">
        <f>IF(ISBLANK('ENGAGEMENTS 2026'!W1883),"",'ENGAGEMENTS 2026'!W1883)</f>
        <v/>
      </c>
      <c r="L1882" s="73" t="str">
        <f t="shared" ca="1" si="58"/>
        <v/>
      </c>
      <c r="M1882" t="str">
        <f t="shared" si="59"/>
        <v/>
      </c>
      <c r="N1882" t="str">
        <f>IF(ISBLANK('ENGAGEMENTS 2026'!C1883),"",'ENGAGEMENTS 2026'!L1883)</f>
        <v/>
      </c>
      <c r="O1882" t="str">
        <f>IF(ISBLANK('ENGAGEMENTS 2026'!C1883),"",'ENGAGEMENTS 2026'!M1883)</f>
        <v/>
      </c>
      <c r="P1882" t="str">
        <f>IF(ISBLANK('ENGAGEMENTS 2026'!C1883),"",'ENGAGEMENTS 2026'!K1883)</f>
        <v/>
      </c>
      <c r="Q1882" t="str">
        <f>IF($A1882="","",IF(OR($E1882="INFRUCTUEUX",$E1882="ANNULE"),$A1882&amp;"|"&amp;(COUNTIFS($A$2:$A1882,$A1882,$E$2:$E1882,"INFRUCTUEUX")+COUNTIFS($A$2:$A1882,$A1882,$E$2:$E1882,"ANNULE")),""))</f>
        <v/>
      </c>
    </row>
    <row r="1883" spans="1:17" x14ac:dyDescent="0.25">
      <c r="A1883" t="str">
        <f>IF(ISBLANK('ENGAGEMENTS 2026'!C1884),"",IF('ENGAGEMENTS 2026'!C1884="DTSI","DCT",'ENGAGEMENTS 2026'!C1884))</f>
        <v/>
      </c>
      <c r="B1883" t="str">
        <f>IF(ISBLANK('ENGAGEMENTS 2026'!C1884),"",'ENGAGEMENTS 2026'!D1884)</f>
        <v/>
      </c>
      <c r="C1883" t="str">
        <f>IF(ISBLANK('ENGAGEMENTS 2026'!C1884),"",'ENGAGEMENTS 2026'!E1884)</f>
        <v/>
      </c>
      <c r="D1883" t="str">
        <f>IF(ISBLANK('ENGAGEMENTS 2026'!C1884),"",'ENGAGEMENTS 2026'!G1884)</f>
        <v/>
      </c>
      <c r="E1883" t="str">
        <f>IF(ISBLANK('ENGAGEMENTS 2026'!C1884),"",'ENGAGEMENTS 2026'!I1884)</f>
        <v/>
      </c>
      <c r="F1883" t="str">
        <f>IF(ISBLANK('ENGAGEMENTS 2026'!C1884),"",'ENGAGEMENTS 2026'!J1884)</f>
        <v/>
      </c>
      <c r="G1883" t="str">
        <f>IF(ISBLANK('ENGAGEMENTS 2026'!C1884),"",'ENGAGEMENTS 2026'!M1884)</f>
        <v/>
      </c>
      <c r="H1883" t="str">
        <f>IF(ISBLANK('ENGAGEMENTS 2026'!C1884),"",'ENGAGEMENTS 2026'!AF1884)</f>
        <v/>
      </c>
      <c r="I1883" t="str">
        <f>IF(ISBLANK('ENGAGEMENTS 2026'!C1884),"",'ENGAGEMENTS 2026'!H1884)</f>
        <v/>
      </c>
      <c r="J1883" s="72" t="str">
        <f>IF(ISBLANK('ENGAGEMENTS 2026'!C1884),"",IF(AND(OR($E1883="INFRUCTUEUX",$E1883="ANNULE"),$C1883="AOO-M"),'ENGAGEMENTS 2026'!P1884,IF($H1883="EN COURS DE PREENGAGEMENT",'ENGAGEMENTS 2026'!O1884,IF($H1883="PREENGAGE",IF($E1883="ATTRIBUE",'ENGAGEMENTS 2026'!AE1884,'ENGAGEMENTS 2026'!O1884),'ENGAGEMENTS 2026'!AE1884))))</f>
        <v/>
      </c>
      <c r="K1883" s="97" t="str">
        <f>IF(ISBLANK('ENGAGEMENTS 2026'!W1884),"",'ENGAGEMENTS 2026'!W1884)</f>
        <v/>
      </c>
      <c r="L1883" s="73" t="str">
        <f t="shared" ca="1" si="58"/>
        <v/>
      </c>
      <c r="M1883" t="str">
        <f t="shared" si="59"/>
        <v/>
      </c>
      <c r="N1883" t="str">
        <f>IF(ISBLANK('ENGAGEMENTS 2026'!C1884),"",'ENGAGEMENTS 2026'!L1884)</f>
        <v/>
      </c>
      <c r="O1883" t="str">
        <f>IF(ISBLANK('ENGAGEMENTS 2026'!C1884),"",'ENGAGEMENTS 2026'!M1884)</f>
        <v/>
      </c>
      <c r="P1883" t="str">
        <f>IF(ISBLANK('ENGAGEMENTS 2026'!C1884),"",'ENGAGEMENTS 2026'!K1884)</f>
        <v/>
      </c>
      <c r="Q1883" t="str">
        <f>IF($A1883="","",IF(OR($E1883="INFRUCTUEUX",$E1883="ANNULE"),$A1883&amp;"|"&amp;(COUNTIFS($A$2:$A1883,$A1883,$E$2:$E1883,"INFRUCTUEUX")+COUNTIFS($A$2:$A1883,$A1883,$E$2:$E1883,"ANNULE")),""))</f>
        <v/>
      </c>
    </row>
    <row r="1884" spans="1:17" x14ac:dyDescent="0.25">
      <c r="A1884" t="str">
        <f>IF(ISBLANK('ENGAGEMENTS 2026'!C1885),"",IF('ENGAGEMENTS 2026'!C1885="DTSI","DCT",'ENGAGEMENTS 2026'!C1885))</f>
        <v/>
      </c>
      <c r="B1884" t="str">
        <f>IF(ISBLANK('ENGAGEMENTS 2026'!C1885),"",'ENGAGEMENTS 2026'!D1885)</f>
        <v/>
      </c>
      <c r="C1884" t="str">
        <f>IF(ISBLANK('ENGAGEMENTS 2026'!C1885),"",'ENGAGEMENTS 2026'!E1885)</f>
        <v/>
      </c>
      <c r="D1884" t="str">
        <f>IF(ISBLANK('ENGAGEMENTS 2026'!C1885),"",'ENGAGEMENTS 2026'!G1885)</f>
        <v/>
      </c>
      <c r="E1884" t="str">
        <f>IF(ISBLANK('ENGAGEMENTS 2026'!C1885),"",'ENGAGEMENTS 2026'!I1885)</f>
        <v/>
      </c>
      <c r="F1884" t="str">
        <f>IF(ISBLANK('ENGAGEMENTS 2026'!C1885),"",'ENGAGEMENTS 2026'!J1885)</f>
        <v/>
      </c>
      <c r="G1884" t="str">
        <f>IF(ISBLANK('ENGAGEMENTS 2026'!C1885),"",'ENGAGEMENTS 2026'!M1885)</f>
        <v/>
      </c>
      <c r="H1884" t="str">
        <f>IF(ISBLANK('ENGAGEMENTS 2026'!C1885),"",'ENGAGEMENTS 2026'!AF1885)</f>
        <v/>
      </c>
      <c r="I1884" t="str">
        <f>IF(ISBLANK('ENGAGEMENTS 2026'!C1885),"",'ENGAGEMENTS 2026'!H1885)</f>
        <v/>
      </c>
      <c r="J1884" s="72" t="str">
        <f>IF(ISBLANK('ENGAGEMENTS 2026'!C1885),"",IF(AND(OR($E1884="INFRUCTUEUX",$E1884="ANNULE"),$C1884="AOO-M"),'ENGAGEMENTS 2026'!P1885,IF($H1884="EN COURS DE PREENGAGEMENT",'ENGAGEMENTS 2026'!O1885,IF($H1884="PREENGAGE",IF($E1884="ATTRIBUE",'ENGAGEMENTS 2026'!AE1885,'ENGAGEMENTS 2026'!O1885),'ENGAGEMENTS 2026'!AE1885))))</f>
        <v/>
      </c>
      <c r="K1884" s="97" t="str">
        <f>IF(ISBLANK('ENGAGEMENTS 2026'!W1885),"",'ENGAGEMENTS 2026'!W1885)</f>
        <v/>
      </c>
      <c r="L1884" s="73" t="str">
        <f t="shared" ca="1" si="58"/>
        <v/>
      </c>
      <c r="M1884" t="str">
        <f t="shared" si="59"/>
        <v/>
      </c>
      <c r="N1884" t="str">
        <f>IF(ISBLANK('ENGAGEMENTS 2026'!C1885),"",'ENGAGEMENTS 2026'!L1885)</f>
        <v/>
      </c>
      <c r="O1884" t="str">
        <f>IF(ISBLANK('ENGAGEMENTS 2026'!C1885),"",'ENGAGEMENTS 2026'!M1885)</f>
        <v/>
      </c>
      <c r="P1884" t="str">
        <f>IF(ISBLANK('ENGAGEMENTS 2026'!C1885),"",'ENGAGEMENTS 2026'!K1885)</f>
        <v/>
      </c>
      <c r="Q1884" t="str">
        <f>IF($A1884="","",IF(OR($E1884="INFRUCTUEUX",$E1884="ANNULE"),$A1884&amp;"|"&amp;(COUNTIFS($A$2:$A1884,$A1884,$E$2:$E1884,"INFRUCTUEUX")+COUNTIFS($A$2:$A1884,$A1884,$E$2:$E1884,"ANNULE")),""))</f>
        <v/>
      </c>
    </row>
    <row r="1885" spans="1:17" x14ac:dyDescent="0.25">
      <c r="A1885" t="str">
        <f>IF(ISBLANK('ENGAGEMENTS 2026'!C1886),"",IF('ENGAGEMENTS 2026'!C1886="DTSI","DCT",'ENGAGEMENTS 2026'!C1886))</f>
        <v/>
      </c>
      <c r="B1885" t="str">
        <f>IF(ISBLANK('ENGAGEMENTS 2026'!C1886),"",'ENGAGEMENTS 2026'!D1886)</f>
        <v/>
      </c>
      <c r="C1885" t="str">
        <f>IF(ISBLANK('ENGAGEMENTS 2026'!C1886),"",'ENGAGEMENTS 2026'!E1886)</f>
        <v/>
      </c>
      <c r="D1885" t="str">
        <f>IF(ISBLANK('ENGAGEMENTS 2026'!C1886),"",'ENGAGEMENTS 2026'!G1886)</f>
        <v/>
      </c>
      <c r="E1885" t="str">
        <f>IF(ISBLANK('ENGAGEMENTS 2026'!C1886),"",'ENGAGEMENTS 2026'!I1886)</f>
        <v/>
      </c>
      <c r="F1885" t="str">
        <f>IF(ISBLANK('ENGAGEMENTS 2026'!C1886),"",'ENGAGEMENTS 2026'!J1886)</f>
        <v/>
      </c>
      <c r="G1885" t="str">
        <f>IF(ISBLANK('ENGAGEMENTS 2026'!C1886),"",'ENGAGEMENTS 2026'!M1886)</f>
        <v/>
      </c>
      <c r="H1885" t="str">
        <f>IF(ISBLANK('ENGAGEMENTS 2026'!C1886),"",'ENGAGEMENTS 2026'!AF1886)</f>
        <v/>
      </c>
      <c r="I1885" t="str">
        <f>IF(ISBLANK('ENGAGEMENTS 2026'!C1886),"",'ENGAGEMENTS 2026'!H1886)</f>
        <v/>
      </c>
      <c r="J1885" s="72" t="str">
        <f>IF(ISBLANK('ENGAGEMENTS 2026'!C1886),"",IF(AND(OR($E1885="INFRUCTUEUX",$E1885="ANNULE"),$C1885="AOO-M"),'ENGAGEMENTS 2026'!P1886,IF($H1885="EN COURS DE PREENGAGEMENT",'ENGAGEMENTS 2026'!O1886,IF($H1885="PREENGAGE",IF($E1885="ATTRIBUE",'ENGAGEMENTS 2026'!AE1886,'ENGAGEMENTS 2026'!O1886),'ENGAGEMENTS 2026'!AE1886))))</f>
        <v/>
      </c>
      <c r="K1885" s="97" t="str">
        <f>IF(ISBLANK('ENGAGEMENTS 2026'!W1886),"",'ENGAGEMENTS 2026'!W1886)</f>
        <v/>
      </c>
      <c r="L1885" s="73" t="str">
        <f t="shared" ca="1" si="58"/>
        <v/>
      </c>
      <c r="M1885" t="str">
        <f t="shared" si="59"/>
        <v/>
      </c>
      <c r="N1885" t="str">
        <f>IF(ISBLANK('ENGAGEMENTS 2026'!C1886),"",'ENGAGEMENTS 2026'!L1886)</f>
        <v/>
      </c>
      <c r="O1885" t="str">
        <f>IF(ISBLANK('ENGAGEMENTS 2026'!C1886),"",'ENGAGEMENTS 2026'!M1886)</f>
        <v/>
      </c>
      <c r="P1885" t="str">
        <f>IF(ISBLANK('ENGAGEMENTS 2026'!C1886),"",'ENGAGEMENTS 2026'!K1886)</f>
        <v/>
      </c>
      <c r="Q1885" t="str">
        <f>IF($A1885="","",IF(OR($E1885="INFRUCTUEUX",$E1885="ANNULE"),$A1885&amp;"|"&amp;(COUNTIFS($A$2:$A1885,$A1885,$E$2:$E1885,"INFRUCTUEUX")+COUNTIFS($A$2:$A1885,$A1885,$E$2:$E1885,"ANNULE")),""))</f>
        <v/>
      </c>
    </row>
    <row r="1886" spans="1:17" x14ac:dyDescent="0.25">
      <c r="A1886" t="str">
        <f>IF(ISBLANK('ENGAGEMENTS 2026'!C1887),"",IF('ENGAGEMENTS 2026'!C1887="DTSI","DCT",'ENGAGEMENTS 2026'!C1887))</f>
        <v/>
      </c>
      <c r="B1886" t="str">
        <f>IF(ISBLANK('ENGAGEMENTS 2026'!C1887),"",'ENGAGEMENTS 2026'!D1887)</f>
        <v/>
      </c>
      <c r="C1886" t="str">
        <f>IF(ISBLANK('ENGAGEMENTS 2026'!C1887),"",'ENGAGEMENTS 2026'!E1887)</f>
        <v/>
      </c>
      <c r="D1886" t="str">
        <f>IF(ISBLANK('ENGAGEMENTS 2026'!C1887),"",'ENGAGEMENTS 2026'!G1887)</f>
        <v/>
      </c>
      <c r="E1886" t="str">
        <f>IF(ISBLANK('ENGAGEMENTS 2026'!C1887),"",'ENGAGEMENTS 2026'!I1887)</f>
        <v/>
      </c>
      <c r="F1886" t="str">
        <f>IF(ISBLANK('ENGAGEMENTS 2026'!C1887),"",'ENGAGEMENTS 2026'!J1887)</f>
        <v/>
      </c>
      <c r="G1886" t="str">
        <f>IF(ISBLANK('ENGAGEMENTS 2026'!C1887),"",'ENGAGEMENTS 2026'!M1887)</f>
        <v/>
      </c>
      <c r="H1886" t="str">
        <f>IF(ISBLANK('ENGAGEMENTS 2026'!C1887),"",'ENGAGEMENTS 2026'!AF1887)</f>
        <v/>
      </c>
      <c r="I1886" t="str">
        <f>IF(ISBLANK('ENGAGEMENTS 2026'!C1887),"",'ENGAGEMENTS 2026'!H1887)</f>
        <v/>
      </c>
      <c r="J1886" s="72" t="str">
        <f>IF(ISBLANK('ENGAGEMENTS 2026'!C1887),"",IF(AND(OR($E1886="INFRUCTUEUX",$E1886="ANNULE"),$C1886="AOO-M"),'ENGAGEMENTS 2026'!P1887,IF($H1886="EN COURS DE PREENGAGEMENT",'ENGAGEMENTS 2026'!O1887,IF($H1886="PREENGAGE",IF($E1886="ATTRIBUE",'ENGAGEMENTS 2026'!AE1887,'ENGAGEMENTS 2026'!O1887),'ENGAGEMENTS 2026'!AE1887))))</f>
        <v/>
      </c>
      <c r="K1886" s="97" t="str">
        <f>IF(ISBLANK('ENGAGEMENTS 2026'!W1887),"",'ENGAGEMENTS 2026'!W1887)</f>
        <v/>
      </c>
      <c r="L1886" s="73" t="str">
        <f t="shared" ca="1" si="58"/>
        <v/>
      </c>
      <c r="M1886" t="str">
        <f t="shared" si="59"/>
        <v/>
      </c>
      <c r="N1886" t="str">
        <f>IF(ISBLANK('ENGAGEMENTS 2026'!C1887),"",'ENGAGEMENTS 2026'!L1887)</f>
        <v/>
      </c>
      <c r="O1886" t="str">
        <f>IF(ISBLANK('ENGAGEMENTS 2026'!C1887),"",'ENGAGEMENTS 2026'!M1887)</f>
        <v/>
      </c>
      <c r="P1886" t="str">
        <f>IF(ISBLANK('ENGAGEMENTS 2026'!C1887),"",'ENGAGEMENTS 2026'!K1887)</f>
        <v/>
      </c>
      <c r="Q1886" t="str">
        <f>IF($A1886="","",IF(OR($E1886="INFRUCTUEUX",$E1886="ANNULE"),$A1886&amp;"|"&amp;(COUNTIFS($A$2:$A1886,$A1886,$E$2:$E1886,"INFRUCTUEUX")+COUNTIFS($A$2:$A1886,$A1886,$E$2:$E1886,"ANNULE")),""))</f>
        <v/>
      </c>
    </row>
    <row r="1887" spans="1:17" x14ac:dyDescent="0.25">
      <c r="A1887" t="str">
        <f>IF(ISBLANK('ENGAGEMENTS 2026'!C1888),"",IF('ENGAGEMENTS 2026'!C1888="DTSI","DCT",'ENGAGEMENTS 2026'!C1888))</f>
        <v/>
      </c>
      <c r="B1887" t="str">
        <f>IF(ISBLANK('ENGAGEMENTS 2026'!C1888),"",'ENGAGEMENTS 2026'!D1888)</f>
        <v/>
      </c>
      <c r="C1887" t="str">
        <f>IF(ISBLANK('ENGAGEMENTS 2026'!C1888),"",'ENGAGEMENTS 2026'!E1888)</f>
        <v/>
      </c>
      <c r="D1887" t="str">
        <f>IF(ISBLANK('ENGAGEMENTS 2026'!C1888),"",'ENGAGEMENTS 2026'!G1888)</f>
        <v/>
      </c>
      <c r="E1887" t="str">
        <f>IF(ISBLANK('ENGAGEMENTS 2026'!C1888),"",'ENGAGEMENTS 2026'!I1888)</f>
        <v/>
      </c>
      <c r="F1887" t="str">
        <f>IF(ISBLANK('ENGAGEMENTS 2026'!C1888),"",'ENGAGEMENTS 2026'!J1888)</f>
        <v/>
      </c>
      <c r="G1887" t="str">
        <f>IF(ISBLANK('ENGAGEMENTS 2026'!C1888),"",'ENGAGEMENTS 2026'!M1888)</f>
        <v/>
      </c>
      <c r="H1887" t="str">
        <f>IF(ISBLANK('ENGAGEMENTS 2026'!C1888),"",'ENGAGEMENTS 2026'!AF1888)</f>
        <v/>
      </c>
      <c r="I1887" t="str">
        <f>IF(ISBLANK('ENGAGEMENTS 2026'!C1888),"",'ENGAGEMENTS 2026'!H1888)</f>
        <v/>
      </c>
      <c r="J1887" s="72" t="str">
        <f>IF(ISBLANK('ENGAGEMENTS 2026'!C1888),"",IF(AND(OR($E1887="INFRUCTUEUX",$E1887="ANNULE"),$C1887="AOO-M"),'ENGAGEMENTS 2026'!P1888,IF($H1887="EN COURS DE PREENGAGEMENT",'ENGAGEMENTS 2026'!O1888,IF($H1887="PREENGAGE",IF($E1887="ATTRIBUE",'ENGAGEMENTS 2026'!AE1888,'ENGAGEMENTS 2026'!O1888),'ENGAGEMENTS 2026'!AE1888))))</f>
        <v/>
      </c>
      <c r="K1887" s="97" t="str">
        <f>IF(ISBLANK('ENGAGEMENTS 2026'!W1888),"",'ENGAGEMENTS 2026'!W1888)</f>
        <v/>
      </c>
      <c r="L1887" s="73" t="str">
        <f t="shared" ca="1" si="58"/>
        <v/>
      </c>
      <c r="M1887" t="str">
        <f t="shared" si="59"/>
        <v/>
      </c>
      <c r="N1887" t="str">
        <f>IF(ISBLANK('ENGAGEMENTS 2026'!C1888),"",'ENGAGEMENTS 2026'!L1888)</f>
        <v/>
      </c>
      <c r="O1887" t="str">
        <f>IF(ISBLANK('ENGAGEMENTS 2026'!C1888),"",'ENGAGEMENTS 2026'!M1888)</f>
        <v/>
      </c>
      <c r="P1887" t="str">
        <f>IF(ISBLANK('ENGAGEMENTS 2026'!C1888),"",'ENGAGEMENTS 2026'!K1888)</f>
        <v/>
      </c>
      <c r="Q1887" t="str">
        <f>IF($A1887="","",IF(OR($E1887="INFRUCTUEUX",$E1887="ANNULE"),$A1887&amp;"|"&amp;(COUNTIFS($A$2:$A1887,$A1887,$E$2:$E1887,"INFRUCTUEUX")+COUNTIFS($A$2:$A1887,$A1887,$E$2:$E1887,"ANNULE")),""))</f>
        <v/>
      </c>
    </row>
    <row r="1888" spans="1:17" x14ac:dyDescent="0.25">
      <c r="A1888" t="str">
        <f>IF(ISBLANK('ENGAGEMENTS 2026'!C1889),"",IF('ENGAGEMENTS 2026'!C1889="DTSI","DCT",'ENGAGEMENTS 2026'!C1889))</f>
        <v/>
      </c>
      <c r="B1888" t="str">
        <f>IF(ISBLANK('ENGAGEMENTS 2026'!C1889),"",'ENGAGEMENTS 2026'!D1889)</f>
        <v/>
      </c>
      <c r="C1888" t="str">
        <f>IF(ISBLANK('ENGAGEMENTS 2026'!C1889),"",'ENGAGEMENTS 2026'!E1889)</f>
        <v/>
      </c>
      <c r="D1888" t="str">
        <f>IF(ISBLANK('ENGAGEMENTS 2026'!C1889),"",'ENGAGEMENTS 2026'!G1889)</f>
        <v/>
      </c>
      <c r="E1888" t="str">
        <f>IF(ISBLANK('ENGAGEMENTS 2026'!C1889),"",'ENGAGEMENTS 2026'!I1889)</f>
        <v/>
      </c>
      <c r="F1888" t="str">
        <f>IF(ISBLANK('ENGAGEMENTS 2026'!C1889),"",'ENGAGEMENTS 2026'!J1889)</f>
        <v/>
      </c>
      <c r="G1888" t="str">
        <f>IF(ISBLANK('ENGAGEMENTS 2026'!C1889),"",'ENGAGEMENTS 2026'!M1889)</f>
        <v/>
      </c>
      <c r="H1888" t="str">
        <f>IF(ISBLANK('ENGAGEMENTS 2026'!C1889),"",'ENGAGEMENTS 2026'!AF1889)</f>
        <v/>
      </c>
      <c r="I1888" t="str">
        <f>IF(ISBLANK('ENGAGEMENTS 2026'!C1889),"",'ENGAGEMENTS 2026'!H1889)</f>
        <v/>
      </c>
      <c r="J1888" s="72" t="str">
        <f>IF(ISBLANK('ENGAGEMENTS 2026'!C1889),"",IF(AND(OR($E1888="INFRUCTUEUX",$E1888="ANNULE"),$C1888="AOO-M"),'ENGAGEMENTS 2026'!P1889,IF($H1888="EN COURS DE PREENGAGEMENT",'ENGAGEMENTS 2026'!O1889,IF($H1888="PREENGAGE",IF($E1888="ATTRIBUE",'ENGAGEMENTS 2026'!AE1889,'ENGAGEMENTS 2026'!O1889),'ENGAGEMENTS 2026'!AE1889))))</f>
        <v/>
      </c>
      <c r="K1888" s="97" t="str">
        <f>IF(ISBLANK('ENGAGEMENTS 2026'!W1889),"",'ENGAGEMENTS 2026'!W1889)</f>
        <v/>
      </c>
      <c r="L1888" s="73" t="str">
        <f t="shared" ca="1" si="58"/>
        <v/>
      </c>
      <c r="M1888" t="str">
        <f t="shared" si="59"/>
        <v/>
      </c>
      <c r="N1888" t="str">
        <f>IF(ISBLANK('ENGAGEMENTS 2026'!C1889),"",'ENGAGEMENTS 2026'!L1889)</f>
        <v/>
      </c>
      <c r="O1888" t="str">
        <f>IF(ISBLANK('ENGAGEMENTS 2026'!C1889),"",'ENGAGEMENTS 2026'!M1889)</f>
        <v/>
      </c>
      <c r="P1888" t="str">
        <f>IF(ISBLANK('ENGAGEMENTS 2026'!C1889),"",'ENGAGEMENTS 2026'!K1889)</f>
        <v/>
      </c>
      <c r="Q1888" t="str">
        <f>IF($A1888="","",IF(OR($E1888="INFRUCTUEUX",$E1888="ANNULE"),$A1888&amp;"|"&amp;(COUNTIFS($A$2:$A1888,$A1888,$E$2:$E1888,"INFRUCTUEUX")+COUNTIFS($A$2:$A1888,$A1888,$E$2:$E1888,"ANNULE")),""))</f>
        <v/>
      </c>
    </row>
    <row r="1889" spans="1:17" x14ac:dyDescent="0.25">
      <c r="A1889" t="str">
        <f>IF(ISBLANK('ENGAGEMENTS 2026'!C1890),"",IF('ENGAGEMENTS 2026'!C1890="DTSI","DCT",'ENGAGEMENTS 2026'!C1890))</f>
        <v/>
      </c>
      <c r="B1889" t="str">
        <f>IF(ISBLANK('ENGAGEMENTS 2026'!C1890),"",'ENGAGEMENTS 2026'!D1890)</f>
        <v/>
      </c>
      <c r="C1889" t="str">
        <f>IF(ISBLANK('ENGAGEMENTS 2026'!C1890),"",'ENGAGEMENTS 2026'!E1890)</f>
        <v/>
      </c>
      <c r="D1889" t="str">
        <f>IF(ISBLANK('ENGAGEMENTS 2026'!C1890),"",'ENGAGEMENTS 2026'!G1890)</f>
        <v/>
      </c>
      <c r="E1889" t="str">
        <f>IF(ISBLANK('ENGAGEMENTS 2026'!C1890),"",'ENGAGEMENTS 2026'!I1890)</f>
        <v/>
      </c>
      <c r="F1889" t="str">
        <f>IF(ISBLANK('ENGAGEMENTS 2026'!C1890),"",'ENGAGEMENTS 2026'!J1890)</f>
        <v/>
      </c>
      <c r="G1889" t="str">
        <f>IF(ISBLANK('ENGAGEMENTS 2026'!C1890),"",'ENGAGEMENTS 2026'!M1890)</f>
        <v/>
      </c>
      <c r="H1889" t="str">
        <f>IF(ISBLANK('ENGAGEMENTS 2026'!C1890),"",'ENGAGEMENTS 2026'!AF1890)</f>
        <v/>
      </c>
      <c r="I1889" t="str">
        <f>IF(ISBLANK('ENGAGEMENTS 2026'!C1890),"",'ENGAGEMENTS 2026'!H1890)</f>
        <v/>
      </c>
      <c r="J1889" s="72" t="str">
        <f>IF(ISBLANK('ENGAGEMENTS 2026'!C1890),"",IF(AND(OR($E1889="INFRUCTUEUX",$E1889="ANNULE"),$C1889="AOO-M"),'ENGAGEMENTS 2026'!P1890,IF($H1889="EN COURS DE PREENGAGEMENT",'ENGAGEMENTS 2026'!O1890,IF($H1889="PREENGAGE",IF($E1889="ATTRIBUE",'ENGAGEMENTS 2026'!AE1890,'ENGAGEMENTS 2026'!O1890),'ENGAGEMENTS 2026'!AE1890))))</f>
        <v/>
      </c>
      <c r="K1889" s="97" t="str">
        <f>IF(ISBLANK('ENGAGEMENTS 2026'!W1890),"",'ENGAGEMENTS 2026'!W1890)</f>
        <v/>
      </c>
      <c r="L1889" s="73" t="str">
        <f t="shared" ca="1" si="58"/>
        <v/>
      </c>
      <c r="M1889" t="str">
        <f t="shared" si="59"/>
        <v/>
      </c>
      <c r="N1889" t="str">
        <f>IF(ISBLANK('ENGAGEMENTS 2026'!C1890),"",'ENGAGEMENTS 2026'!L1890)</f>
        <v/>
      </c>
      <c r="O1889" t="str">
        <f>IF(ISBLANK('ENGAGEMENTS 2026'!C1890),"",'ENGAGEMENTS 2026'!M1890)</f>
        <v/>
      </c>
      <c r="P1889" t="str">
        <f>IF(ISBLANK('ENGAGEMENTS 2026'!C1890),"",'ENGAGEMENTS 2026'!K1890)</f>
        <v/>
      </c>
      <c r="Q1889" t="str">
        <f>IF($A1889="","",IF(OR($E1889="INFRUCTUEUX",$E1889="ANNULE"),$A1889&amp;"|"&amp;(COUNTIFS($A$2:$A1889,$A1889,$E$2:$E1889,"INFRUCTUEUX")+COUNTIFS($A$2:$A1889,$A1889,$E$2:$E1889,"ANNULE")),""))</f>
        <v/>
      </c>
    </row>
    <row r="1890" spans="1:17" x14ac:dyDescent="0.25">
      <c r="A1890" t="str">
        <f>IF(ISBLANK('ENGAGEMENTS 2026'!C1891),"",IF('ENGAGEMENTS 2026'!C1891="DTSI","DCT",'ENGAGEMENTS 2026'!C1891))</f>
        <v/>
      </c>
      <c r="B1890" t="str">
        <f>IF(ISBLANK('ENGAGEMENTS 2026'!C1891),"",'ENGAGEMENTS 2026'!D1891)</f>
        <v/>
      </c>
      <c r="C1890" t="str">
        <f>IF(ISBLANK('ENGAGEMENTS 2026'!C1891),"",'ENGAGEMENTS 2026'!E1891)</f>
        <v/>
      </c>
      <c r="D1890" t="str">
        <f>IF(ISBLANK('ENGAGEMENTS 2026'!C1891),"",'ENGAGEMENTS 2026'!G1891)</f>
        <v/>
      </c>
      <c r="E1890" t="str">
        <f>IF(ISBLANK('ENGAGEMENTS 2026'!C1891),"",'ENGAGEMENTS 2026'!I1891)</f>
        <v/>
      </c>
      <c r="F1890" t="str">
        <f>IF(ISBLANK('ENGAGEMENTS 2026'!C1891),"",'ENGAGEMENTS 2026'!J1891)</f>
        <v/>
      </c>
      <c r="G1890" t="str">
        <f>IF(ISBLANK('ENGAGEMENTS 2026'!C1891),"",'ENGAGEMENTS 2026'!M1891)</f>
        <v/>
      </c>
      <c r="H1890" t="str">
        <f>IF(ISBLANK('ENGAGEMENTS 2026'!C1891),"",'ENGAGEMENTS 2026'!AF1891)</f>
        <v/>
      </c>
      <c r="I1890" t="str">
        <f>IF(ISBLANK('ENGAGEMENTS 2026'!C1891),"",'ENGAGEMENTS 2026'!H1891)</f>
        <v/>
      </c>
      <c r="J1890" s="72" t="str">
        <f>IF(ISBLANK('ENGAGEMENTS 2026'!C1891),"",IF(AND(OR($E1890="INFRUCTUEUX",$E1890="ANNULE"),$C1890="AOO-M"),'ENGAGEMENTS 2026'!P1891,IF($H1890="EN COURS DE PREENGAGEMENT",'ENGAGEMENTS 2026'!O1891,IF($H1890="PREENGAGE",IF($E1890="ATTRIBUE",'ENGAGEMENTS 2026'!AE1891,'ENGAGEMENTS 2026'!O1891),'ENGAGEMENTS 2026'!AE1891))))</f>
        <v/>
      </c>
      <c r="K1890" s="97" t="str">
        <f>IF(ISBLANK('ENGAGEMENTS 2026'!W1891),"",'ENGAGEMENTS 2026'!W1891)</f>
        <v/>
      </c>
      <c r="L1890" s="73" t="str">
        <f t="shared" ca="1" si="58"/>
        <v/>
      </c>
      <c r="M1890" t="str">
        <f t="shared" si="59"/>
        <v/>
      </c>
      <c r="N1890" t="str">
        <f>IF(ISBLANK('ENGAGEMENTS 2026'!C1891),"",'ENGAGEMENTS 2026'!L1891)</f>
        <v/>
      </c>
      <c r="O1890" t="str">
        <f>IF(ISBLANK('ENGAGEMENTS 2026'!C1891),"",'ENGAGEMENTS 2026'!M1891)</f>
        <v/>
      </c>
      <c r="P1890" t="str">
        <f>IF(ISBLANK('ENGAGEMENTS 2026'!C1891),"",'ENGAGEMENTS 2026'!K1891)</f>
        <v/>
      </c>
      <c r="Q1890" t="str">
        <f>IF($A1890="","",IF(OR($E1890="INFRUCTUEUX",$E1890="ANNULE"),$A1890&amp;"|"&amp;(COUNTIFS($A$2:$A1890,$A1890,$E$2:$E1890,"INFRUCTUEUX")+COUNTIFS($A$2:$A1890,$A1890,$E$2:$E1890,"ANNULE")),""))</f>
        <v/>
      </c>
    </row>
    <row r="1891" spans="1:17" x14ac:dyDescent="0.25">
      <c r="A1891" t="str">
        <f>IF(ISBLANK('ENGAGEMENTS 2026'!C1892),"",IF('ENGAGEMENTS 2026'!C1892="DTSI","DCT",'ENGAGEMENTS 2026'!C1892))</f>
        <v/>
      </c>
      <c r="B1891" t="str">
        <f>IF(ISBLANK('ENGAGEMENTS 2026'!C1892),"",'ENGAGEMENTS 2026'!D1892)</f>
        <v/>
      </c>
      <c r="C1891" t="str">
        <f>IF(ISBLANK('ENGAGEMENTS 2026'!C1892),"",'ENGAGEMENTS 2026'!E1892)</f>
        <v/>
      </c>
      <c r="D1891" t="str">
        <f>IF(ISBLANK('ENGAGEMENTS 2026'!C1892),"",'ENGAGEMENTS 2026'!G1892)</f>
        <v/>
      </c>
      <c r="E1891" t="str">
        <f>IF(ISBLANK('ENGAGEMENTS 2026'!C1892),"",'ENGAGEMENTS 2026'!I1892)</f>
        <v/>
      </c>
      <c r="F1891" t="str">
        <f>IF(ISBLANK('ENGAGEMENTS 2026'!C1892),"",'ENGAGEMENTS 2026'!J1892)</f>
        <v/>
      </c>
      <c r="G1891" t="str">
        <f>IF(ISBLANK('ENGAGEMENTS 2026'!C1892),"",'ENGAGEMENTS 2026'!M1892)</f>
        <v/>
      </c>
      <c r="H1891" t="str">
        <f>IF(ISBLANK('ENGAGEMENTS 2026'!C1892),"",'ENGAGEMENTS 2026'!AF1892)</f>
        <v/>
      </c>
      <c r="I1891" t="str">
        <f>IF(ISBLANK('ENGAGEMENTS 2026'!C1892),"",'ENGAGEMENTS 2026'!H1892)</f>
        <v/>
      </c>
      <c r="J1891" s="72" t="str">
        <f>IF(ISBLANK('ENGAGEMENTS 2026'!C1892),"",IF(AND(OR($E1891="INFRUCTUEUX",$E1891="ANNULE"),$C1891="AOO-M"),'ENGAGEMENTS 2026'!P1892,IF($H1891="EN COURS DE PREENGAGEMENT",'ENGAGEMENTS 2026'!O1892,IF($H1891="PREENGAGE",IF($E1891="ATTRIBUE",'ENGAGEMENTS 2026'!AE1892,'ENGAGEMENTS 2026'!O1892),'ENGAGEMENTS 2026'!AE1892))))</f>
        <v/>
      </c>
      <c r="K1891" s="97" t="str">
        <f>IF(ISBLANK('ENGAGEMENTS 2026'!W1892),"",'ENGAGEMENTS 2026'!W1892)</f>
        <v/>
      </c>
      <c r="L1891" s="73" t="str">
        <f t="shared" ca="1" si="58"/>
        <v/>
      </c>
      <c r="M1891" t="str">
        <f t="shared" si="59"/>
        <v/>
      </c>
      <c r="N1891" t="str">
        <f>IF(ISBLANK('ENGAGEMENTS 2026'!C1892),"",'ENGAGEMENTS 2026'!L1892)</f>
        <v/>
      </c>
      <c r="O1891" t="str">
        <f>IF(ISBLANK('ENGAGEMENTS 2026'!C1892),"",'ENGAGEMENTS 2026'!M1892)</f>
        <v/>
      </c>
      <c r="P1891" t="str">
        <f>IF(ISBLANK('ENGAGEMENTS 2026'!C1892),"",'ENGAGEMENTS 2026'!K1892)</f>
        <v/>
      </c>
      <c r="Q1891" t="str">
        <f>IF($A1891="","",IF(OR($E1891="INFRUCTUEUX",$E1891="ANNULE"),$A1891&amp;"|"&amp;(COUNTIFS($A$2:$A1891,$A1891,$E$2:$E1891,"INFRUCTUEUX")+COUNTIFS($A$2:$A1891,$A1891,$E$2:$E1891,"ANNULE")),""))</f>
        <v/>
      </c>
    </row>
    <row r="1892" spans="1:17" x14ac:dyDescent="0.25">
      <c r="A1892" t="str">
        <f>IF(ISBLANK('ENGAGEMENTS 2026'!C1893),"",IF('ENGAGEMENTS 2026'!C1893="DTSI","DCT",'ENGAGEMENTS 2026'!C1893))</f>
        <v/>
      </c>
      <c r="B1892" t="str">
        <f>IF(ISBLANK('ENGAGEMENTS 2026'!C1893),"",'ENGAGEMENTS 2026'!D1893)</f>
        <v/>
      </c>
      <c r="C1892" t="str">
        <f>IF(ISBLANK('ENGAGEMENTS 2026'!C1893),"",'ENGAGEMENTS 2026'!E1893)</f>
        <v/>
      </c>
      <c r="D1892" t="str">
        <f>IF(ISBLANK('ENGAGEMENTS 2026'!C1893),"",'ENGAGEMENTS 2026'!G1893)</f>
        <v/>
      </c>
      <c r="E1892" t="str">
        <f>IF(ISBLANK('ENGAGEMENTS 2026'!C1893),"",'ENGAGEMENTS 2026'!I1893)</f>
        <v/>
      </c>
      <c r="F1892" t="str">
        <f>IF(ISBLANK('ENGAGEMENTS 2026'!C1893),"",'ENGAGEMENTS 2026'!J1893)</f>
        <v/>
      </c>
      <c r="G1892" t="str">
        <f>IF(ISBLANK('ENGAGEMENTS 2026'!C1893),"",'ENGAGEMENTS 2026'!M1893)</f>
        <v/>
      </c>
      <c r="H1892" t="str">
        <f>IF(ISBLANK('ENGAGEMENTS 2026'!C1893),"",'ENGAGEMENTS 2026'!AF1893)</f>
        <v/>
      </c>
      <c r="I1892" t="str">
        <f>IF(ISBLANK('ENGAGEMENTS 2026'!C1893),"",'ENGAGEMENTS 2026'!H1893)</f>
        <v/>
      </c>
      <c r="J1892" s="72" t="str">
        <f>IF(ISBLANK('ENGAGEMENTS 2026'!C1893),"",IF(AND(OR($E1892="INFRUCTUEUX",$E1892="ANNULE"),$C1892="AOO-M"),'ENGAGEMENTS 2026'!P1893,IF($H1892="EN COURS DE PREENGAGEMENT",'ENGAGEMENTS 2026'!O1893,IF($H1892="PREENGAGE",IF($E1892="ATTRIBUE",'ENGAGEMENTS 2026'!AE1893,'ENGAGEMENTS 2026'!O1893),'ENGAGEMENTS 2026'!AE1893))))</f>
        <v/>
      </c>
      <c r="K1892" s="97" t="str">
        <f>IF(ISBLANK('ENGAGEMENTS 2026'!W1893),"",'ENGAGEMENTS 2026'!W1893)</f>
        <v/>
      </c>
      <c r="L1892" s="73" t="str">
        <f t="shared" ca="1" si="58"/>
        <v/>
      </c>
      <c r="M1892" t="str">
        <f t="shared" si="59"/>
        <v/>
      </c>
      <c r="N1892" t="str">
        <f>IF(ISBLANK('ENGAGEMENTS 2026'!C1893),"",'ENGAGEMENTS 2026'!L1893)</f>
        <v/>
      </c>
      <c r="O1892" t="str">
        <f>IF(ISBLANK('ENGAGEMENTS 2026'!C1893),"",'ENGAGEMENTS 2026'!M1893)</f>
        <v/>
      </c>
      <c r="P1892" t="str">
        <f>IF(ISBLANK('ENGAGEMENTS 2026'!C1893),"",'ENGAGEMENTS 2026'!K1893)</f>
        <v/>
      </c>
      <c r="Q1892" t="str">
        <f>IF($A1892="","",IF(OR($E1892="INFRUCTUEUX",$E1892="ANNULE"),$A1892&amp;"|"&amp;(COUNTIFS($A$2:$A1892,$A1892,$E$2:$E1892,"INFRUCTUEUX")+COUNTIFS($A$2:$A1892,$A1892,$E$2:$E1892,"ANNULE")),""))</f>
        <v/>
      </c>
    </row>
    <row r="1893" spans="1:17" x14ac:dyDescent="0.25">
      <c r="A1893" t="str">
        <f>IF(ISBLANK('ENGAGEMENTS 2026'!C1894),"",IF('ENGAGEMENTS 2026'!C1894="DTSI","DCT",'ENGAGEMENTS 2026'!C1894))</f>
        <v/>
      </c>
      <c r="B1893" t="str">
        <f>IF(ISBLANK('ENGAGEMENTS 2026'!C1894),"",'ENGAGEMENTS 2026'!D1894)</f>
        <v/>
      </c>
      <c r="C1893" t="str">
        <f>IF(ISBLANK('ENGAGEMENTS 2026'!C1894),"",'ENGAGEMENTS 2026'!E1894)</f>
        <v/>
      </c>
      <c r="D1893" t="str">
        <f>IF(ISBLANK('ENGAGEMENTS 2026'!C1894),"",'ENGAGEMENTS 2026'!G1894)</f>
        <v/>
      </c>
      <c r="E1893" t="str">
        <f>IF(ISBLANK('ENGAGEMENTS 2026'!C1894),"",'ENGAGEMENTS 2026'!I1894)</f>
        <v/>
      </c>
      <c r="F1893" t="str">
        <f>IF(ISBLANK('ENGAGEMENTS 2026'!C1894),"",'ENGAGEMENTS 2026'!J1894)</f>
        <v/>
      </c>
      <c r="G1893" t="str">
        <f>IF(ISBLANK('ENGAGEMENTS 2026'!C1894),"",'ENGAGEMENTS 2026'!M1894)</f>
        <v/>
      </c>
      <c r="H1893" t="str">
        <f>IF(ISBLANK('ENGAGEMENTS 2026'!C1894),"",'ENGAGEMENTS 2026'!AF1894)</f>
        <v/>
      </c>
      <c r="I1893" t="str">
        <f>IF(ISBLANK('ENGAGEMENTS 2026'!C1894),"",'ENGAGEMENTS 2026'!H1894)</f>
        <v/>
      </c>
      <c r="J1893" s="72" t="str">
        <f>IF(ISBLANK('ENGAGEMENTS 2026'!C1894),"",IF(AND(OR($E1893="INFRUCTUEUX",$E1893="ANNULE"),$C1893="AOO-M"),'ENGAGEMENTS 2026'!P1894,IF($H1893="EN COURS DE PREENGAGEMENT",'ENGAGEMENTS 2026'!O1894,IF($H1893="PREENGAGE",IF($E1893="ATTRIBUE",'ENGAGEMENTS 2026'!AE1894,'ENGAGEMENTS 2026'!O1894),'ENGAGEMENTS 2026'!AE1894))))</f>
        <v/>
      </c>
      <c r="K1893" s="97" t="str">
        <f>IF(ISBLANK('ENGAGEMENTS 2026'!W1894),"",'ENGAGEMENTS 2026'!W1894)</f>
        <v/>
      </c>
      <c r="L1893" s="73" t="str">
        <f t="shared" ca="1" si="58"/>
        <v/>
      </c>
      <c r="M1893" t="str">
        <f t="shared" si="59"/>
        <v/>
      </c>
      <c r="N1893" t="str">
        <f>IF(ISBLANK('ENGAGEMENTS 2026'!C1894),"",'ENGAGEMENTS 2026'!L1894)</f>
        <v/>
      </c>
      <c r="O1893" t="str">
        <f>IF(ISBLANK('ENGAGEMENTS 2026'!C1894),"",'ENGAGEMENTS 2026'!M1894)</f>
        <v/>
      </c>
      <c r="P1893" t="str">
        <f>IF(ISBLANK('ENGAGEMENTS 2026'!C1894),"",'ENGAGEMENTS 2026'!K1894)</f>
        <v/>
      </c>
      <c r="Q1893" t="str">
        <f>IF($A1893="","",IF(OR($E1893="INFRUCTUEUX",$E1893="ANNULE"),$A1893&amp;"|"&amp;(COUNTIFS($A$2:$A1893,$A1893,$E$2:$E1893,"INFRUCTUEUX")+COUNTIFS($A$2:$A1893,$A1893,$E$2:$E1893,"ANNULE")),""))</f>
        <v/>
      </c>
    </row>
    <row r="1894" spans="1:17" x14ac:dyDescent="0.25">
      <c r="A1894" t="str">
        <f>IF(ISBLANK('ENGAGEMENTS 2026'!C1895),"",IF('ENGAGEMENTS 2026'!C1895="DTSI","DCT",'ENGAGEMENTS 2026'!C1895))</f>
        <v/>
      </c>
      <c r="B1894" t="str">
        <f>IF(ISBLANK('ENGAGEMENTS 2026'!C1895),"",'ENGAGEMENTS 2026'!D1895)</f>
        <v/>
      </c>
      <c r="C1894" t="str">
        <f>IF(ISBLANK('ENGAGEMENTS 2026'!C1895),"",'ENGAGEMENTS 2026'!E1895)</f>
        <v/>
      </c>
      <c r="D1894" t="str">
        <f>IF(ISBLANK('ENGAGEMENTS 2026'!C1895),"",'ENGAGEMENTS 2026'!G1895)</f>
        <v/>
      </c>
      <c r="E1894" t="str">
        <f>IF(ISBLANK('ENGAGEMENTS 2026'!C1895),"",'ENGAGEMENTS 2026'!I1895)</f>
        <v/>
      </c>
      <c r="F1894" t="str">
        <f>IF(ISBLANK('ENGAGEMENTS 2026'!C1895),"",'ENGAGEMENTS 2026'!J1895)</f>
        <v/>
      </c>
      <c r="G1894" t="str">
        <f>IF(ISBLANK('ENGAGEMENTS 2026'!C1895),"",'ENGAGEMENTS 2026'!M1895)</f>
        <v/>
      </c>
      <c r="H1894" t="str">
        <f>IF(ISBLANK('ENGAGEMENTS 2026'!C1895),"",'ENGAGEMENTS 2026'!AF1895)</f>
        <v/>
      </c>
      <c r="I1894" t="str">
        <f>IF(ISBLANK('ENGAGEMENTS 2026'!C1895),"",'ENGAGEMENTS 2026'!H1895)</f>
        <v/>
      </c>
      <c r="J1894" s="72" t="str">
        <f>IF(ISBLANK('ENGAGEMENTS 2026'!C1895),"",IF(AND(OR($E1894="INFRUCTUEUX",$E1894="ANNULE"),$C1894="AOO-M"),'ENGAGEMENTS 2026'!P1895,IF($H1894="EN COURS DE PREENGAGEMENT",'ENGAGEMENTS 2026'!O1895,IF($H1894="PREENGAGE",IF($E1894="ATTRIBUE",'ENGAGEMENTS 2026'!AE1895,'ENGAGEMENTS 2026'!O1895),'ENGAGEMENTS 2026'!AE1895))))</f>
        <v/>
      </c>
      <c r="K1894" s="97" t="str">
        <f>IF(ISBLANK('ENGAGEMENTS 2026'!W1895),"",'ENGAGEMENTS 2026'!W1895)</f>
        <v/>
      </c>
      <c r="L1894" s="73" t="str">
        <f t="shared" ca="1" si="58"/>
        <v/>
      </c>
      <c r="M1894" t="str">
        <f t="shared" si="59"/>
        <v/>
      </c>
      <c r="N1894" t="str">
        <f>IF(ISBLANK('ENGAGEMENTS 2026'!C1895),"",'ENGAGEMENTS 2026'!L1895)</f>
        <v/>
      </c>
      <c r="O1894" t="str">
        <f>IF(ISBLANK('ENGAGEMENTS 2026'!C1895),"",'ENGAGEMENTS 2026'!M1895)</f>
        <v/>
      </c>
      <c r="P1894" t="str">
        <f>IF(ISBLANK('ENGAGEMENTS 2026'!C1895),"",'ENGAGEMENTS 2026'!K1895)</f>
        <v/>
      </c>
      <c r="Q1894" t="str">
        <f>IF($A1894="","",IF(OR($E1894="INFRUCTUEUX",$E1894="ANNULE"),$A1894&amp;"|"&amp;(COUNTIFS($A$2:$A1894,$A1894,$E$2:$E1894,"INFRUCTUEUX")+COUNTIFS($A$2:$A1894,$A1894,$E$2:$E1894,"ANNULE")),""))</f>
        <v/>
      </c>
    </row>
    <row r="1895" spans="1:17" x14ac:dyDescent="0.25">
      <c r="A1895" t="str">
        <f>IF(ISBLANK('ENGAGEMENTS 2026'!C1896),"",IF('ENGAGEMENTS 2026'!C1896="DTSI","DCT",'ENGAGEMENTS 2026'!C1896))</f>
        <v/>
      </c>
      <c r="B1895" t="str">
        <f>IF(ISBLANK('ENGAGEMENTS 2026'!C1896),"",'ENGAGEMENTS 2026'!D1896)</f>
        <v/>
      </c>
      <c r="C1895" t="str">
        <f>IF(ISBLANK('ENGAGEMENTS 2026'!C1896),"",'ENGAGEMENTS 2026'!E1896)</f>
        <v/>
      </c>
      <c r="D1895" t="str">
        <f>IF(ISBLANK('ENGAGEMENTS 2026'!C1896),"",'ENGAGEMENTS 2026'!G1896)</f>
        <v/>
      </c>
      <c r="E1895" t="str">
        <f>IF(ISBLANK('ENGAGEMENTS 2026'!C1896),"",'ENGAGEMENTS 2026'!I1896)</f>
        <v/>
      </c>
      <c r="F1895" t="str">
        <f>IF(ISBLANK('ENGAGEMENTS 2026'!C1896),"",'ENGAGEMENTS 2026'!J1896)</f>
        <v/>
      </c>
      <c r="G1895" t="str">
        <f>IF(ISBLANK('ENGAGEMENTS 2026'!C1896),"",'ENGAGEMENTS 2026'!M1896)</f>
        <v/>
      </c>
      <c r="H1895" t="str">
        <f>IF(ISBLANK('ENGAGEMENTS 2026'!C1896),"",'ENGAGEMENTS 2026'!AF1896)</f>
        <v/>
      </c>
      <c r="I1895" t="str">
        <f>IF(ISBLANK('ENGAGEMENTS 2026'!C1896),"",'ENGAGEMENTS 2026'!H1896)</f>
        <v/>
      </c>
      <c r="J1895" s="72" t="str">
        <f>IF(ISBLANK('ENGAGEMENTS 2026'!C1896),"",IF(AND(OR($E1895="INFRUCTUEUX",$E1895="ANNULE"),$C1895="AOO-M"),'ENGAGEMENTS 2026'!P1896,IF($H1895="EN COURS DE PREENGAGEMENT",'ENGAGEMENTS 2026'!O1896,IF($H1895="PREENGAGE",IF($E1895="ATTRIBUE",'ENGAGEMENTS 2026'!AE1896,'ENGAGEMENTS 2026'!O1896),'ENGAGEMENTS 2026'!AE1896))))</f>
        <v/>
      </c>
      <c r="K1895" s="97" t="str">
        <f>IF(ISBLANK('ENGAGEMENTS 2026'!W1896),"",'ENGAGEMENTS 2026'!W1896)</f>
        <v/>
      </c>
      <c r="L1895" s="73" t="str">
        <f t="shared" ca="1" si="58"/>
        <v/>
      </c>
      <c r="M1895" t="str">
        <f t="shared" si="59"/>
        <v/>
      </c>
      <c r="N1895" t="str">
        <f>IF(ISBLANK('ENGAGEMENTS 2026'!C1896),"",'ENGAGEMENTS 2026'!L1896)</f>
        <v/>
      </c>
      <c r="O1895" t="str">
        <f>IF(ISBLANK('ENGAGEMENTS 2026'!C1896),"",'ENGAGEMENTS 2026'!M1896)</f>
        <v/>
      </c>
      <c r="P1895" t="str">
        <f>IF(ISBLANK('ENGAGEMENTS 2026'!C1896),"",'ENGAGEMENTS 2026'!K1896)</f>
        <v/>
      </c>
      <c r="Q1895" t="str">
        <f>IF($A1895="","",IF(OR($E1895="INFRUCTUEUX",$E1895="ANNULE"),$A1895&amp;"|"&amp;(COUNTIFS($A$2:$A1895,$A1895,$E$2:$E1895,"INFRUCTUEUX")+COUNTIFS($A$2:$A1895,$A1895,$E$2:$E1895,"ANNULE")),""))</f>
        <v/>
      </c>
    </row>
    <row r="1896" spans="1:17" x14ac:dyDescent="0.25">
      <c r="A1896" t="str">
        <f>IF(ISBLANK('ENGAGEMENTS 2026'!C1897),"",IF('ENGAGEMENTS 2026'!C1897="DTSI","DCT",'ENGAGEMENTS 2026'!C1897))</f>
        <v/>
      </c>
      <c r="B1896" t="str">
        <f>IF(ISBLANK('ENGAGEMENTS 2026'!C1897),"",'ENGAGEMENTS 2026'!D1897)</f>
        <v/>
      </c>
      <c r="C1896" t="str">
        <f>IF(ISBLANK('ENGAGEMENTS 2026'!C1897),"",'ENGAGEMENTS 2026'!E1897)</f>
        <v/>
      </c>
      <c r="D1896" t="str">
        <f>IF(ISBLANK('ENGAGEMENTS 2026'!C1897),"",'ENGAGEMENTS 2026'!G1897)</f>
        <v/>
      </c>
      <c r="E1896" t="str">
        <f>IF(ISBLANK('ENGAGEMENTS 2026'!C1897),"",'ENGAGEMENTS 2026'!I1897)</f>
        <v/>
      </c>
      <c r="F1896" t="str">
        <f>IF(ISBLANK('ENGAGEMENTS 2026'!C1897),"",'ENGAGEMENTS 2026'!J1897)</f>
        <v/>
      </c>
      <c r="G1896" t="str">
        <f>IF(ISBLANK('ENGAGEMENTS 2026'!C1897),"",'ENGAGEMENTS 2026'!M1897)</f>
        <v/>
      </c>
      <c r="H1896" t="str">
        <f>IF(ISBLANK('ENGAGEMENTS 2026'!C1897),"",'ENGAGEMENTS 2026'!AF1897)</f>
        <v/>
      </c>
      <c r="I1896" t="str">
        <f>IF(ISBLANK('ENGAGEMENTS 2026'!C1897),"",'ENGAGEMENTS 2026'!H1897)</f>
        <v/>
      </c>
      <c r="J1896" s="72" t="str">
        <f>IF(ISBLANK('ENGAGEMENTS 2026'!C1897),"",IF(AND(OR($E1896="INFRUCTUEUX",$E1896="ANNULE"),$C1896="AOO-M"),'ENGAGEMENTS 2026'!P1897,IF($H1896="EN COURS DE PREENGAGEMENT",'ENGAGEMENTS 2026'!O1897,IF($H1896="PREENGAGE",IF($E1896="ATTRIBUE",'ENGAGEMENTS 2026'!AE1897,'ENGAGEMENTS 2026'!O1897),'ENGAGEMENTS 2026'!AE1897))))</f>
        <v/>
      </c>
      <c r="K1896" s="97" t="str">
        <f>IF(ISBLANK('ENGAGEMENTS 2026'!W1897),"",'ENGAGEMENTS 2026'!W1897)</f>
        <v/>
      </c>
      <c r="L1896" s="73" t="str">
        <f t="shared" ca="1" si="58"/>
        <v/>
      </c>
      <c r="M1896" t="str">
        <f t="shared" si="59"/>
        <v/>
      </c>
      <c r="N1896" t="str">
        <f>IF(ISBLANK('ENGAGEMENTS 2026'!C1897),"",'ENGAGEMENTS 2026'!L1897)</f>
        <v/>
      </c>
      <c r="O1896" t="str">
        <f>IF(ISBLANK('ENGAGEMENTS 2026'!C1897),"",'ENGAGEMENTS 2026'!M1897)</f>
        <v/>
      </c>
      <c r="P1896" t="str">
        <f>IF(ISBLANK('ENGAGEMENTS 2026'!C1897),"",'ENGAGEMENTS 2026'!K1897)</f>
        <v/>
      </c>
      <c r="Q1896" t="str">
        <f>IF($A1896="","",IF(OR($E1896="INFRUCTUEUX",$E1896="ANNULE"),$A1896&amp;"|"&amp;(COUNTIFS($A$2:$A1896,$A1896,$E$2:$E1896,"INFRUCTUEUX")+COUNTIFS($A$2:$A1896,$A1896,$E$2:$E1896,"ANNULE")),""))</f>
        <v/>
      </c>
    </row>
    <row r="1897" spans="1:17" x14ac:dyDescent="0.25">
      <c r="A1897" t="str">
        <f>IF(ISBLANK('ENGAGEMENTS 2026'!C1898),"",IF('ENGAGEMENTS 2026'!C1898="DTSI","DCT",'ENGAGEMENTS 2026'!C1898))</f>
        <v/>
      </c>
      <c r="B1897" t="str">
        <f>IF(ISBLANK('ENGAGEMENTS 2026'!C1898),"",'ENGAGEMENTS 2026'!D1898)</f>
        <v/>
      </c>
      <c r="C1897" t="str">
        <f>IF(ISBLANK('ENGAGEMENTS 2026'!C1898),"",'ENGAGEMENTS 2026'!E1898)</f>
        <v/>
      </c>
      <c r="D1897" t="str">
        <f>IF(ISBLANK('ENGAGEMENTS 2026'!C1898),"",'ENGAGEMENTS 2026'!G1898)</f>
        <v/>
      </c>
      <c r="E1897" t="str">
        <f>IF(ISBLANK('ENGAGEMENTS 2026'!C1898),"",'ENGAGEMENTS 2026'!I1898)</f>
        <v/>
      </c>
      <c r="F1897" t="str">
        <f>IF(ISBLANK('ENGAGEMENTS 2026'!C1898),"",'ENGAGEMENTS 2026'!J1898)</f>
        <v/>
      </c>
      <c r="G1897" t="str">
        <f>IF(ISBLANK('ENGAGEMENTS 2026'!C1898),"",'ENGAGEMENTS 2026'!M1898)</f>
        <v/>
      </c>
      <c r="H1897" t="str">
        <f>IF(ISBLANK('ENGAGEMENTS 2026'!C1898),"",'ENGAGEMENTS 2026'!AF1898)</f>
        <v/>
      </c>
      <c r="I1897" t="str">
        <f>IF(ISBLANK('ENGAGEMENTS 2026'!C1898),"",'ENGAGEMENTS 2026'!H1898)</f>
        <v/>
      </c>
      <c r="J1897" s="72" t="str">
        <f>IF(ISBLANK('ENGAGEMENTS 2026'!C1898),"",IF(AND(OR($E1897="INFRUCTUEUX",$E1897="ANNULE"),$C1897="AOO-M"),'ENGAGEMENTS 2026'!P1898,IF($H1897="EN COURS DE PREENGAGEMENT",'ENGAGEMENTS 2026'!O1898,IF($H1897="PREENGAGE",IF($E1897="ATTRIBUE",'ENGAGEMENTS 2026'!AE1898,'ENGAGEMENTS 2026'!O1898),'ENGAGEMENTS 2026'!AE1898))))</f>
        <v/>
      </c>
      <c r="K1897" s="97" t="str">
        <f>IF(ISBLANK('ENGAGEMENTS 2026'!W1898),"",'ENGAGEMENTS 2026'!W1898)</f>
        <v/>
      </c>
      <c r="L1897" s="73" t="str">
        <f t="shared" ca="1" si="58"/>
        <v/>
      </c>
      <c r="M1897" t="str">
        <f t="shared" si="59"/>
        <v/>
      </c>
      <c r="N1897" t="str">
        <f>IF(ISBLANK('ENGAGEMENTS 2026'!C1898),"",'ENGAGEMENTS 2026'!L1898)</f>
        <v/>
      </c>
      <c r="O1897" t="str">
        <f>IF(ISBLANK('ENGAGEMENTS 2026'!C1898),"",'ENGAGEMENTS 2026'!M1898)</f>
        <v/>
      </c>
      <c r="P1897" t="str">
        <f>IF(ISBLANK('ENGAGEMENTS 2026'!C1898),"",'ENGAGEMENTS 2026'!K1898)</f>
        <v/>
      </c>
      <c r="Q1897" t="str">
        <f>IF($A1897="","",IF(OR($E1897="INFRUCTUEUX",$E1897="ANNULE"),$A1897&amp;"|"&amp;(COUNTIFS($A$2:$A1897,$A1897,$E$2:$E1897,"INFRUCTUEUX")+COUNTIFS($A$2:$A1897,$A1897,$E$2:$E1897,"ANNULE")),""))</f>
        <v/>
      </c>
    </row>
    <row r="1898" spans="1:17" x14ac:dyDescent="0.25">
      <c r="A1898" t="str">
        <f>IF(ISBLANK('ENGAGEMENTS 2026'!C1899),"",IF('ENGAGEMENTS 2026'!C1899="DTSI","DCT",'ENGAGEMENTS 2026'!C1899))</f>
        <v/>
      </c>
      <c r="B1898" t="str">
        <f>IF(ISBLANK('ENGAGEMENTS 2026'!C1899),"",'ENGAGEMENTS 2026'!D1899)</f>
        <v/>
      </c>
      <c r="C1898" t="str">
        <f>IF(ISBLANK('ENGAGEMENTS 2026'!C1899),"",'ENGAGEMENTS 2026'!E1899)</f>
        <v/>
      </c>
      <c r="D1898" t="str">
        <f>IF(ISBLANK('ENGAGEMENTS 2026'!C1899),"",'ENGAGEMENTS 2026'!G1899)</f>
        <v/>
      </c>
      <c r="E1898" t="str">
        <f>IF(ISBLANK('ENGAGEMENTS 2026'!C1899),"",'ENGAGEMENTS 2026'!I1899)</f>
        <v/>
      </c>
      <c r="F1898" t="str">
        <f>IF(ISBLANK('ENGAGEMENTS 2026'!C1899),"",'ENGAGEMENTS 2026'!J1899)</f>
        <v/>
      </c>
      <c r="G1898" t="str">
        <f>IF(ISBLANK('ENGAGEMENTS 2026'!C1899),"",'ENGAGEMENTS 2026'!M1899)</f>
        <v/>
      </c>
      <c r="H1898" t="str">
        <f>IF(ISBLANK('ENGAGEMENTS 2026'!C1899),"",'ENGAGEMENTS 2026'!AF1899)</f>
        <v/>
      </c>
      <c r="I1898" t="str">
        <f>IF(ISBLANK('ENGAGEMENTS 2026'!C1899),"",'ENGAGEMENTS 2026'!H1899)</f>
        <v/>
      </c>
      <c r="J1898" s="72" t="str">
        <f>IF(ISBLANK('ENGAGEMENTS 2026'!C1899),"",IF(AND(OR($E1898="INFRUCTUEUX",$E1898="ANNULE"),$C1898="AOO-M"),'ENGAGEMENTS 2026'!P1899,IF($H1898="EN COURS DE PREENGAGEMENT",'ENGAGEMENTS 2026'!O1899,IF($H1898="PREENGAGE",IF($E1898="ATTRIBUE",'ENGAGEMENTS 2026'!AE1899,'ENGAGEMENTS 2026'!O1899),'ENGAGEMENTS 2026'!AE1899))))</f>
        <v/>
      </c>
      <c r="K1898" s="97" t="str">
        <f>IF(ISBLANK('ENGAGEMENTS 2026'!W1899),"",'ENGAGEMENTS 2026'!W1899)</f>
        <v/>
      </c>
      <c r="L1898" s="73" t="str">
        <f t="shared" ca="1" si="58"/>
        <v/>
      </c>
      <c r="M1898" t="str">
        <f t="shared" si="59"/>
        <v/>
      </c>
      <c r="N1898" t="str">
        <f>IF(ISBLANK('ENGAGEMENTS 2026'!C1899),"",'ENGAGEMENTS 2026'!L1899)</f>
        <v/>
      </c>
      <c r="O1898" t="str">
        <f>IF(ISBLANK('ENGAGEMENTS 2026'!C1899),"",'ENGAGEMENTS 2026'!M1899)</f>
        <v/>
      </c>
      <c r="P1898" t="str">
        <f>IF(ISBLANK('ENGAGEMENTS 2026'!C1899),"",'ENGAGEMENTS 2026'!K1899)</f>
        <v/>
      </c>
      <c r="Q1898" t="str">
        <f>IF($A1898="","",IF(OR($E1898="INFRUCTUEUX",$E1898="ANNULE"),$A1898&amp;"|"&amp;(COUNTIFS($A$2:$A1898,$A1898,$E$2:$E1898,"INFRUCTUEUX")+COUNTIFS($A$2:$A1898,$A1898,$E$2:$E1898,"ANNULE")),""))</f>
        <v/>
      </c>
    </row>
    <row r="1899" spans="1:17" x14ac:dyDescent="0.25">
      <c r="A1899" t="str">
        <f>IF(ISBLANK('ENGAGEMENTS 2026'!C1900),"",IF('ENGAGEMENTS 2026'!C1900="DTSI","DCT",'ENGAGEMENTS 2026'!C1900))</f>
        <v/>
      </c>
      <c r="B1899" t="str">
        <f>IF(ISBLANK('ENGAGEMENTS 2026'!C1900),"",'ENGAGEMENTS 2026'!D1900)</f>
        <v/>
      </c>
      <c r="C1899" t="str">
        <f>IF(ISBLANK('ENGAGEMENTS 2026'!C1900),"",'ENGAGEMENTS 2026'!E1900)</f>
        <v/>
      </c>
      <c r="D1899" t="str">
        <f>IF(ISBLANK('ENGAGEMENTS 2026'!C1900),"",'ENGAGEMENTS 2026'!G1900)</f>
        <v/>
      </c>
      <c r="E1899" t="str">
        <f>IF(ISBLANK('ENGAGEMENTS 2026'!C1900),"",'ENGAGEMENTS 2026'!I1900)</f>
        <v/>
      </c>
      <c r="F1899" t="str">
        <f>IF(ISBLANK('ENGAGEMENTS 2026'!C1900),"",'ENGAGEMENTS 2026'!J1900)</f>
        <v/>
      </c>
      <c r="G1899" t="str">
        <f>IF(ISBLANK('ENGAGEMENTS 2026'!C1900),"",'ENGAGEMENTS 2026'!M1900)</f>
        <v/>
      </c>
      <c r="H1899" t="str">
        <f>IF(ISBLANK('ENGAGEMENTS 2026'!C1900),"",'ENGAGEMENTS 2026'!AF1900)</f>
        <v/>
      </c>
      <c r="I1899" t="str">
        <f>IF(ISBLANK('ENGAGEMENTS 2026'!C1900),"",'ENGAGEMENTS 2026'!H1900)</f>
        <v/>
      </c>
      <c r="J1899" s="72" t="str">
        <f>IF(ISBLANK('ENGAGEMENTS 2026'!C1900),"",IF(AND(OR($E1899="INFRUCTUEUX",$E1899="ANNULE"),$C1899="AOO-M"),'ENGAGEMENTS 2026'!P1900,IF($H1899="EN COURS DE PREENGAGEMENT",'ENGAGEMENTS 2026'!O1900,IF($H1899="PREENGAGE",IF($E1899="ATTRIBUE",'ENGAGEMENTS 2026'!AE1900,'ENGAGEMENTS 2026'!O1900),'ENGAGEMENTS 2026'!AE1900))))</f>
        <v/>
      </c>
      <c r="K1899" s="97" t="str">
        <f>IF(ISBLANK('ENGAGEMENTS 2026'!W1900),"",'ENGAGEMENTS 2026'!W1900)</f>
        <v/>
      </c>
      <c r="L1899" s="73" t="str">
        <f t="shared" ca="1" si="58"/>
        <v/>
      </c>
      <c r="M1899" t="str">
        <f t="shared" si="59"/>
        <v/>
      </c>
      <c r="N1899" t="str">
        <f>IF(ISBLANK('ENGAGEMENTS 2026'!C1900),"",'ENGAGEMENTS 2026'!L1900)</f>
        <v/>
      </c>
      <c r="O1899" t="str">
        <f>IF(ISBLANK('ENGAGEMENTS 2026'!C1900),"",'ENGAGEMENTS 2026'!M1900)</f>
        <v/>
      </c>
      <c r="P1899" t="str">
        <f>IF(ISBLANK('ENGAGEMENTS 2026'!C1900),"",'ENGAGEMENTS 2026'!K1900)</f>
        <v/>
      </c>
      <c r="Q1899" t="str">
        <f>IF($A1899="","",IF(OR($E1899="INFRUCTUEUX",$E1899="ANNULE"),$A1899&amp;"|"&amp;(COUNTIFS($A$2:$A1899,$A1899,$E$2:$E1899,"INFRUCTUEUX")+COUNTIFS($A$2:$A1899,$A1899,$E$2:$E1899,"ANNULE")),""))</f>
        <v/>
      </c>
    </row>
    <row r="1900" spans="1:17" x14ac:dyDescent="0.25">
      <c r="A1900" t="str">
        <f>IF(ISBLANK('ENGAGEMENTS 2026'!C1901),"",IF('ENGAGEMENTS 2026'!C1901="DTSI","DCT",'ENGAGEMENTS 2026'!C1901))</f>
        <v/>
      </c>
      <c r="B1900" t="str">
        <f>IF(ISBLANK('ENGAGEMENTS 2026'!C1901),"",'ENGAGEMENTS 2026'!D1901)</f>
        <v/>
      </c>
      <c r="C1900" t="str">
        <f>IF(ISBLANK('ENGAGEMENTS 2026'!C1901),"",'ENGAGEMENTS 2026'!E1901)</f>
        <v/>
      </c>
      <c r="D1900" t="str">
        <f>IF(ISBLANK('ENGAGEMENTS 2026'!C1901),"",'ENGAGEMENTS 2026'!G1901)</f>
        <v/>
      </c>
      <c r="E1900" t="str">
        <f>IF(ISBLANK('ENGAGEMENTS 2026'!C1901),"",'ENGAGEMENTS 2026'!I1901)</f>
        <v/>
      </c>
      <c r="F1900" t="str">
        <f>IF(ISBLANK('ENGAGEMENTS 2026'!C1901),"",'ENGAGEMENTS 2026'!J1901)</f>
        <v/>
      </c>
      <c r="G1900" t="str">
        <f>IF(ISBLANK('ENGAGEMENTS 2026'!C1901),"",'ENGAGEMENTS 2026'!M1901)</f>
        <v/>
      </c>
      <c r="H1900" t="str">
        <f>IF(ISBLANK('ENGAGEMENTS 2026'!C1901),"",'ENGAGEMENTS 2026'!AF1901)</f>
        <v/>
      </c>
      <c r="I1900" t="str">
        <f>IF(ISBLANK('ENGAGEMENTS 2026'!C1901),"",'ENGAGEMENTS 2026'!H1901)</f>
        <v/>
      </c>
      <c r="J1900" s="72" t="str">
        <f>IF(ISBLANK('ENGAGEMENTS 2026'!C1901),"",IF(AND(OR($E1900="INFRUCTUEUX",$E1900="ANNULE"),$C1900="AOO-M"),'ENGAGEMENTS 2026'!P1901,IF($H1900="EN COURS DE PREENGAGEMENT",'ENGAGEMENTS 2026'!O1901,IF($H1900="PREENGAGE",IF($E1900="ATTRIBUE",'ENGAGEMENTS 2026'!AE1901,'ENGAGEMENTS 2026'!O1901),'ENGAGEMENTS 2026'!AE1901))))</f>
        <v/>
      </c>
      <c r="K1900" s="97" t="str">
        <f>IF(ISBLANK('ENGAGEMENTS 2026'!W1901),"",'ENGAGEMENTS 2026'!W1901)</f>
        <v/>
      </c>
      <c r="L1900" s="73" t="str">
        <f t="shared" ca="1" si="58"/>
        <v/>
      </c>
      <c r="M1900" t="str">
        <f t="shared" si="59"/>
        <v/>
      </c>
      <c r="N1900" t="str">
        <f>IF(ISBLANK('ENGAGEMENTS 2026'!C1901),"",'ENGAGEMENTS 2026'!L1901)</f>
        <v/>
      </c>
      <c r="O1900" t="str">
        <f>IF(ISBLANK('ENGAGEMENTS 2026'!C1901),"",'ENGAGEMENTS 2026'!M1901)</f>
        <v/>
      </c>
      <c r="P1900" t="str">
        <f>IF(ISBLANK('ENGAGEMENTS 2026'!C1901),"",'ENGAGEMENTS 2026'!K1901)</f>
        <v/>
      </c>
      <c r="Q1900" t="str">
        <f>IF($A1900="","",IF(OR($E1900="INFRUCTUEUX",$E1900="ANNULE"),$A1900&amp;"|"&amp;(COUNTIFS($A$2:$A1900,$A1900,$E$2:$E1900,"INFRUCTUEUX")+COUNTIFS($A$2:$A1900,$A1900,$E$2:$E1900,"ANNULE")),""))</f>
        <v/>
      </c>
    </row>
    <row r="1901" spans="1:17" x14ac:dyDescent="0.25">
      <c r="A1901" t="str">
        <f>IF(ISBLANK('ENGAGEMENTS 2026'!C1902),"",IF('ENGAGEMENTS 2026'!C1902="DTSI","DCT",'ENGAGEMENTS 2026'!C1902))</f>
        <v/>
      </c>
      <c r="B1901" t="str">
        <f>IF(ISBLANK('ENGAGEMENTS 2026'!C1902),"",'ENGAGEMENTS 2026'!D1902)</f>
        <v/>
      </c>
      <c r="C1901" t="str">
        <f>IF(ISBLANK('ENGAGEMENTS 2026'!C1902),"",'ENGAGEMENTS 2026'!E1902)</f>
        <v/>
      </c>
      <c r="D1901" t="str">
        <f>IF(ISBLANK('ENGAGEMENTS 2026'!C1902),"",'ENGAGEMENTS 2026'!G1902)</f>
        <v/>
      </c>
      <c r="E1901" t="str">
        <f>IF(ISBLANK('ENGAGEMENTS 2026'!C1902),"",'ENGAGEMENTS 2026'!I1902)</f>
        <v/>
      </c>
      <c r="F1901" t="str">
        <f>IF(ISBLANK('ENGAGEMENTS 2026'!C1902),"",'ENGAGEMENTS 2026'!J1902)</f>
        <v/>
      </c>
      <c r="G1901" t="str">
        <f>IF(ISBLANK('ENGAGEMENTS 2026'!C1902),"",'ENGAGEMENTS 2026'!M1902)</f>
        <v/>
      </c>
      <c r="H1901" t="str">
        <f>IF(ISBLANK('ENGAGEMENTS 2026'!C1902),"",'ENGAGEMENTS 2026'!AF1902)</f>
        <v/>
      </c>
      <c r="I1901" t="str">
        <f>IF(ISBLANK('ENGAGEMENTS 2026'!C1902),"",'ENGAGEMENTS 2026'!H1902)</f>
        <v/>
      </c>
      <c r="J1901" s="72" t="str">
        <f>IF(ISBLANK('ENGAGEMENTS 2026'!C1902),"",IF(AND(OR($E1901="INFRUCTUEUX",$E1901="ANNULE"),$C1901="AOO-M"),'ENGAGEMENTS 2026'!P1902,IF($H1901="EN COURS DE PREENGAGEMENT",'ENGAGEMENTS 2026'!O1902,IF($H1901="PREENGAGE",IF($E1901="ATTRIBUE",'ENGAGEMENTS 2026'!AE1902,'ENGAGEMENTS 2026'!O1902),'ENGAGEMENTS 2026'!AE1902))))</f>
        <v/>
      </c>
      <c r="K1901" s="97" t="str">
        <f>IF(ISBLANK('ENGAGEMENTS 2026'!W1902),"",'ENGAGEMENTS 2026'!W1902)</f>
        <v/>
      </c>
      <c r="L1901" s="73" t="str">
        <f t="shared" ca="1" si="58"/>
        <v/>
      </c>
      <c r="M1901" t="str">
        <f t="shared" si="59"/>
        <v/>
      </c>
      <c r="N1901" t="str">
        <f>IF(ISBLANK('ENGAGEMENTS 2026'!C1902),"",'ENGAGEMENTS 2026'!L1902)</f>
        <v/>
      </c>
      <c r="O1901" t="str">
        <f>IF(ISBLANK('ENGAGEMENTS 2026'!C1902),"",'ENGAGEMENTS 2026'!M1902)</f>
        <v/>
      </c>
      <c r="P1901" t="str">
        <f>IF(ISBLANK('ENGAGEMENTS 2026'!C1902),"",'ENGAGEMENTS 2026'!K1902)</f>
        <v/>
      </c>
      <c r="Q1901" t="str">
        <f>IF($A1901="","",IF(OR($E1901="INFRUCTUEUX",$E1901="ANNULE"),$A1901&amp;"|"&amp;(COUNTIFS($A$2:$A1901,$A1901,$E$2:$E1901,"INFRUCTUEUX")+COUNTIFS($A$2:$A1901,$A1901,$E$2:$E1901,"ANNULE")),""))</f>
        <v/>
      </c>
    </row>
    <row r="1902" spans="1:17" x14ac:dyDescent="0.25">
      <c r="A1902" t="str">
        <f>IF(ISBLANK('ENGAGEMENTS 2026'!C1903),"",IF('ENGAGEMENTS 2026'!C1903="DTSI","DCT",'ENGAGEMENTS 2026'!C1903))</f>
        <v/>
      </c>
      <c r="B1902" t="str">
        <f>IF(ISBLANK('ENGAGEMENTS 2026'!C1903),"",'ENGAGEMENTS 2026'!D1903)</f>
        <v/>
      </c>
      <c r="C1902" t="str">
        <f>IF(ISBLANK('ENGAGEMENTS 2026'!C1903),"",'ENGAGEMENTS 2026'!E1903)</f>
        <v/>
      </c>
      <c r="D1902" t="str">
        <f>IF(ISBLANK('ENGAGEMENTS 2026'!C1903),"",'ENGAGEMENTS 2026'!G1903)</f>
        <v/>
      </c>
      <c r="E1902" t="str">
        <f>IF(ISBLANK('ENGAGEMENTS 2026'!C1903),"",'ENGAGEMENTS 2026'!I1903)</f>
        <v/>
      </c>
      <c r="F1902" t="str">
        <f>IF(ISBLANK('ENGAGEMENTS 2026'!C1903),"",'ENGAGEMENTS 2026'!J1903)</f>
        <v/>
      </c>
      <c r="G1902" t="str">
        <f>IF(ISBLANK('ENGAGEMENTS 2026'!C1903),"",'ENGAGEMENTS 2026'!M1903)</f>
        <v/>
      </c>
      <c r="H1902" t="str">
        <f>IF(ISBLANK('ENGAGEMENTS 2026'!C1903),"",'ENGAGEMENTS 2026'!AF1903)</f>
        <v/>
      </c>
      <c r="I1902" t="str">
        <f>IF(ISBLANK('ENGAGEMENTS 2026'!C1903),"",'ENGAGEMENTS 2026'!H1903)</f>
        <v/>
      </c>
      <c r="J1902" s="72" t="str">
        <f>IF(ISBLANK('ENGAGEMENTS 2026'!C1903),"",IF(AND(OR($E1902="INFRUCTUEUX",$E1902="ANNULE"),$C1902="AOO-M"),'ENGAGEMENTS 2026'!P1903,IF($H1902="EN COURS DE PREENGAGEMENT",'ENGAGEMENTS 2026'!O1903,IF($H1902="PREENGAGE",IF($E1902="ATTRIBUE",'ENGAGEMENTS 2026'!AE1903,'ENGAGEMENTS 2026'!O1903),'ENGAGEMENTS 2026'!AE1903))))</f>
        <v/>
      </c>
      <c r="K1902" s="97" t="str">
        <f>IF(ISBLANK('ENGAGEMENTS 2026'!W1903),"",'ENGAGEMENTS 2026'!W1903)</f>
        <v/>
      </c>
      <c r="L1902" s="73" t="str">
        <f t="shared" ca="1" si="58"/>
        <v/>
      </c>
      <c r="M1902" t="str">
        <f t="shared" si="59"/>
        <v/>
      </c>
      <c r="N1902" t="str">
        <f>IF(ISBLANK('ENGAGEMENTS 2026'!C1903),"",'ENGAGEMENTS 2026'!L1903)</f>
        <v/>
      </c>
      <c r="O1902" t="str">
        <f>IF(ISBLANK('ENGAGEMENTS 2026'!C1903),"",'ENGAGEMENTS 2026'!M1903)</f>
        <v/>
      </c>
      <c r="P1902" t="str">
        <f>IF(ISBLANK('ENGAGEMENTS 2026'!C1903),"",'ENGAGEMENTS 2026'!K1903)</f>
        <v/>
      </c>
      <c r="Q1902" t="str">
        <f>IF($A1902="","",IF(OR($E1902="INFRUCTUEUX",$E1902="ANNULE"),$A1902&amp;"|"&amp;(COUNTIFS($A$2:$A1902,$A1902,$E$2:$E1902,"INFRUCTUEUX")+COUNTIFS($A$2:$A1902,$A1902,$E$2:$E1902,"ANNULE")),""))</f>
        <v/>
      </c>
    </row>
    <row r="1903" spans="1:17" x14ac:dyDescent="0.25">
      <c r="A1903" t="str">
        <f>IF(ISBLANK('ENGAGEMENTS 2026'!C1904),"",IF('ENGAGEMENTS 2026'!C1904="DTSI","DCT",'ENGAGEMENTS 2026'!C1904))</f>
        <v/>
      </c>
      <c r="B1903" t="str">
        <f>IF(ISBLANK('ENGAGEMENTS 2026'!C1904),"",'ENGAGEMENTS 2026'!D1904)</f>
        <v/>
      </c>
      <c r="C1903" t="str">
        <f>IF(ISBLANK('ENGAGEMENTS 2026'!C1904),"",'ENGAGEMENTS 2026'!E1904)</f>
        <v/>
      </c>
      <c r="D1903" t="str">
        <f>IF(ISBLANK('ENGAGEMENTS 2026'!C1904),"",'ENGAGEMENTS 2026'!G1904)</f>
        <v/>
      </c>
      <c r="E1903" t="str">
        <f>IF(ISBLANK('ENGAGEMENTS 2026'!C1904),"",'ENGAGEMENTS 2026'!I1904)</f>
        <v/>
      </c>
      <c r="F1903" t="str">
        <f>IF(ISBLANK('ENGAGEMENTS 2026'!C1904),"",'ENGAGEMENTS 2026'!J1904)</f>
        <v/>
      </c>
      <c r="G1903" t="str">
        <f>IF(ISBLANK('ENGAGEMENTS 2026'!C1904),"",'ENGAGEMENTS 2026'!M1904)</f>
        <v/>
      </c>
      <c r="H1903" t="str">
        <f>IF(ISBLANK('ENGAGEMENTS 2026'!C1904),"",'ENGAGEMENTS 2026'!AF1904)</f>
        <v/>
      </c>
      <c r="I1903" t="str">
        <f>IF(ISBLANK('ENGAGEMENTS 2026'!C1904),"",'ENGAGEMENTS 2026'!H1904)</f>
        <v/>
      </c>
      <c r="J1903" s="72" t="str">
        <f>IF(ISBLANK('ENGAGEMENTS 2026'!C1904),"",IF(AND(OR($E1903="INFRUCTUEUX",$E1903="ANNULE"),$C1903="AOO-M"),'ENGAGEMENTS 2026'!P1904,IF($H1903="EN COURS DE PREENGAGEMENT",'ENGAGEMENTS 2026'!O1904,IF($H1903="PREENGAGE",IF($E1903="ATTRIBUE",'ENGAGEMENTS 2026'!AE1904,'ENGAGEMENTS 2026'!O1904),'ENGAGEMENTS 2026'!AE1904))))</f>
        <v/>
      </c>
      <c r="K1903" s="97" t="str">
        <f>IF(ISBLANK('ENGAGEMENTS 2026'!W1904),"",'ENGAGEMENTS 2026'!W1904)</f>
        <v/>
      </c>
      <c r="L1903" s="73" t="str">
        <f t="shared" ca="1" si="58"/>
        <v/>
      </c>
      <c r="M1903" t="str">
        <f t="shared" si="59"/>
        <v/>
      </c>
      <c r="N1903" t="str">
        <f>IF(ISBLANK('ENGAGEMENTS 2026'!C1904),"",'ENGAGEMENTS 2026'!L1904)</f>
        <v/>
      </c>
      <c r="O1903" t="str">
        <f>IF(ISBLANK('ENGAGEMENTS 2026'!C1904),"",'ENGAGEMENTS 2026'!M1904)</f>
        <v/>
      </c>
      <c r="P1903" t="str">
        <f>IF(ISBLANK('ENGAGEMENTS 2026'!C1904),"",'ENGAGEMENTS 2026'!K1904)</f>
        <v/>
      </c>
      <c r="Q1903" t="str">
        <f>IF($A1903="","",IF(OR($E1903="INFRUCTUEUX",$E1903="ANNULE"),$A1903&amp;"|"&amp;(COUNTIFS($A$2:$A1903,$A1903,$E$2:$E1903,"INFRUCTUEUX")+COUNTIFS($A$2:$A1903,$A1903,$E$2:$E1903,"ANNULE")),""))</f>
        <v/>
      </c>
    </row>
    <row r="1904" spans="1:17" x14ac:dyDescent="0.25">
      <c r="A1904" t="str">
        <f>IF(ISBLANK('ENGAGEMENTS 2026'!C1905),"",IF('ENGAGEMENTS 2026'!C1905="DTSI","DCT",'ENGAGEMENTS 2026'!C1905))</f>
        <v/>
      </c>
      <c r="B1904" t="str">
        <f>IF(ISBLANK('ENGAGEMENTS 2026'!C1905),"",'ENGAGEMENTS 2026'!D1905)</f>
        <v/>
      </c>
      <c r="C1904" t="str">
        <f>IF(ISBLANK('ENGAGEMENTS 2026'!C1905),"",'ENGAGEMENTS 2026'!E1905)</f>
        <v/>
      </c>
      <c r="D1904" t="str">
        <f>IF(ISBLANK('ENGAGEMENTS 2026'!C1905),"",'ENGAGEMENTS 2026'!G1905)</f>
        <v/>
      </c>
      <c r="E1904" t="str">
        <f>IF(ISBLANK('ENGAGEMENTS 2026'!C1905),"",'ENGAGEMENTS 2026'!I1905)</f>
        <v/>
      </c>
      <c r="F1904" t="str">
        <f>IF(ISBLANK('ENGAGEMENTS 2026'!C1905),"",'ENGAGEMENTS 2026'!J1905)</f>
        <v/>
      </c>
      <c r="G1904" t="str">
        <f>IF(ISBLANK('ENGAGEMENTS 2026'!C1905),"",'ENGAGEMENTS 2026'!M1905)</f>
        <v/>
      </c>
      <c r="H1904" t="str">
        <f>IF(ISBLANK('ENGAGEMENTS 2026'!C1905),"",'ENGAGEMENTS 2026'!AF1905)</f>
        <v/>
      </c>
      <c r="I1904" t="str">
        <f>IF(ISBLANK('ENGAGEMENTS 2026'!C1905),"",'ENGAGEMENTS 2026'!H1905)</f>
        <v/>
      </c>
      <c r="J1904" s="72" t="str">
        <f>IF(ISBLANK('ENGAGEMENTS 2026'!C1905),"",IF(AND(OR($E1904="INFRUCTUEUX",$E1904="ANNULE"),$C1904="AOO-M"),'ENGAGEMENTS 2026'!P1905,IF($H1904="EN COURS DE PREENGAGEMENT",'ENGAGEMENTS 2026'!O1905,IF($H1904="PREENGAGE",IF($E1904="ATTRIBUE",'ENGAGEMENTS 2026'!AE1905,'ENGAGEMENTS 2026'!O1905),'ENGAGEMENTS 2026'!AE1905))))</f>
        <v/>
      </c>
      <c r="K1904" s="97" t="str">
        <f>IF(ISBLANK('ENGAGEMENTS 2026'!W1905),"",'ENGAGEMENTS 2026'!W1905)</f>
        <v/>
      </c>
      <c r="L1904" s="73" t="str">
        <f t="shared" ca="1" si="58"/>
        <v/>
      </c>
      <c r="M1904" t="str">
        <f t="shared" si="59"/>
        <v/>
      </c>
      <c r="N1904" t="str">
        <f>IF(ISBLANK('ENGAGEMENTS 2026'!C1905),"",'ENGAGEMENTS 2026'!L1905)</f>
        <v/>
      </c>
      <c r="O1904" t="str">
        <f>IF(ISBLANK('ENGAGEMENTS 2026'!C1905),"",'ENGAGEMENTS 2026'!M1905)</f>
        <v/>
      </c>
      <c r="P1904" t="str">
        <f>IF(ISBLANK('ENGAGEMENTS 2026'!C1905),"",'ENGAGEMENTS 2026'!K1905)</f>
        <v/>
      </c>
      <c r="Q1904" t="str">
        <f>IF($A1904="","",IF(OR($E1904="INFRUCTUEUX",$E1904="ANNULE"),$A1904&amp;"|"&amp;(COUNTIFS($A$2:$A1904,$A1904,$E$2:$E1904,"INFRUCTUEUX")+COUNTIFS($A$2:$A1904,$A1904,$E$2:$E1904,"ANNULE")),""))</f>
        <v/>
      </c>
    </row>
    <row r="1905" spans="1:17" x14ac:dyDescent="0.25">
      <c r="A1905" t="str">
        <f>IF(ISBLANK('ENGAGEMENTS 2026'!C1906),"",IF('ENGAGEMENTS 2026'!C1906="DTSI","DCT",'ENGAGEMENTS 2026'!C1906))</f>
        <v/>
      </c>
      <c r="B1905" t="str">
        <f>IF(ISBLANK('ENGAGEMENTS 2026'!C1906),"",'ENGAGEMENTS 2026'!D1906)</f>
        <v/>
      </c>
      <c r="C1905" t="str">
        <f>IF(ISBLANK('ENGAGEMENTS 2026'!C1906),"",'ENGAGEMENTS 2026'!E1906)</f>
        <v/>
      </c>
      <c r="D1905" t="str">
        <f>IF(ISBLANK('ENGAGEMENTS 2026'!C1906),"",'ENGAGEMENTS 2026'!G1906)</f>
        <v/>
      </c>
      <c r="E1905" t="str">
        <f>IF(ISBLANK('ENGAGEMENTS 2026'!C1906),"",'ENGAGEMENTS 2026'!I1906)</f>
        <v/>
      </c>
      <c r="F1905" t="str">
        <f>IF(ISBLANK('ENGAGEMENTS 2026'!C1906),"",'ENGAGEMENTS 2026'!J1906)</f>
        <v/>
      </c>
      <c r="G1905" t="str">
        <f>IF(ISBLANK('ENGAGEMENTS 2026'!C1906),"",'ENGAGEMENTS 2026'!M1906)</f>
        <v/>
      </c>
      <c r="H1905" t="str">
        <f>IF(ISBLANK('ENGAGEMENTS 2026'!C1906),"",'ENGAGEMENTS 2026'!AF1906)</f>
        <v/>
      </c>
      <c r="I1905" t="str">
        <f>IF(ISBLANK('ENGAGEMENTS 2026'!C1906),"",'ENGAGEMENTS 2026'!H1906)</f>
        <v/>
      </c>
      <c r="J1905" s="72" t="str">
        <f>IF(ISBLANK('ENGAGEMENTS 2026'!C1906),"",IF(AND(OR($E1905="INFRUCTUEUX",$E1905="ANNULE"),$C1905="AOO-M"),'ENGAGEMENTS 2026'!P1906,IF($H1905="EN COURS DE PREENGAGEMENT",'ENGAGEMENTS 2026'!O1906,IF($H1905="PREENGAGE",IF($E1905="ATTRIBUE",'ENGAGEMENTS 2026'!AE1906,'ENGAGEMENTS 2026'!O1906),'ENGAGEMENTS 2026'!AE1906))))</f>
        <v/>
      </c>
      <c r="K1905" s="97" t="str">
        <f>IF(ISBLANK('ENGAGEMENTS 2026'!W1906),"",'ENGAGEMENTS 2026'!W1906)</f>
        <v/>
      </c>
      <c r="L1905" s="73" t="str">
        <f t="shared" ca="1" si="58"/>
        <v/>
      </c>
      <c r="M1905" t="str">
        <f t="shared" si="59"/>
        <v/>
      </c>
      <c r="N1905" t="str">
        <f>IF(ISBLANK('ENGAGEMENTS 2026'!C1906),"",'ENGAGEMENTS 2026'!L1906)</f>
        <v/>
      </c>
      <c r="O1905" t="str">
        <f>IF(ISBLANK('ENGAGEMENTS 2026'!C1906),"",'ENGAGEMENTS 2026'!M1906)</f>
        <v/>
      </c>
      <c r="P1905" t="str">
        <f>IF(ISBLANK('ENGAGEMENTS 2026'!C1906),"",'ENGAGEMENTS 2026'!K1906)</f>
        <v/>
      </c>
      <c r="Q1905" t="str">
        <f>IF($A1905="","",IF(OR($E1905="INFRUCTUEUX",$E1905="ANNULE"),$A1905&amp;"|"&amp;(COUNTIFS($A$2:$A1905,$A1905,$E$2:$E1905,"INFRUCTUEUX")+COUNTIFS($A$2:$A1905,$A1905,$E$2:$E1905,"ANNULE")),""))</f>
        <v/>
      </c>
    </row>
    <row r="1906" spans="1:17" x14ac:dyDescent="0.25">
      <c r="A1906" t="str">
        <f>IF(ISBLANK('ENGAGEMENTS 2026'!C1907),"",IF('ENGAGEMENTS 2026'!C1907="DTSI","DCT",'ENGAGEMENTS 2026'!C1907))</f>
        <v/>
      </c>
      <c r="B1906" t="str">
        <f>IF(ISBLANK('ENGAGEMENTS 2026'!C1907),"",'ENGAGEMENTS 2026'!D1907)</f>
        <v/>
      </c>
      <c r="C1906" t="str">
        <f>IF(ISBLANK('ENGAGEMENTS 2026'!C1907),"",'ENGAGEMENTS 2026'!E1907)</f>
        <v/>
      </c>
      <c r="D1906" t="str">
        <f>IF(ISBLANK('ENGAGEMENTS 2026'!C1907),"",'ENGAGEMENTS 2026'!G1907)</f>
        <v/>
      </c>
      <c r="E1906" t="str">
        <f>IF(ISBLANK('ENGAGEMENTS 2026'!C1907),"",'ENGAGEMENTS 2026'!I1907)</f>
        <v/>
      </c>
      <c r="F1906" t="str">
        <f>IF(ISBLANK('ENGAGEMENTS 2026'!C1907),"",'ENGAGEMENTS 2026'!J1907)</f>
        <v/>
      </c>
      <c r="G1906" t="str">
        <f>IF(ISBLANK('ENGAGEMENTS 2026'!C1907),"",'ENGAGEMENTS 2026'!M1907)</f>
        <v/>
      </c>
      <c r="H1906" t="str">
        <f>IF(ISBLANK('ENGAGEMENTS 2026'!C1907),"",'ENGAGEMENTS 2026'!AF1907)</f>
        <v/>
      </c>
      <c r="I1906" t="str">
        <f>IF(ISBLANK('ENGAGEMENTS 2026'!C1907),"",'ENGAGEMENTS 2026'!H1907)</f>
        <v/>
      </c>
      <c r="J1906" s="72" t="str">
        <f>IF(ISBLANK('ENGAGEMENTS 2026'!C1907),"",IF(AND(OR($E1906="INFRUCTUEUX",$E1906="ANNULE"),$C1906="AOO-M"),'ENGAGEMENTS 2026'!P1907,IF($H1906="EN COURS DE PREENGAGEMENT",'ENGAGEMENTS 2026'!O1907,IF($H1906="PREENGAGE",IF($E1906="ATTRIBUE",'ENGAGEMENTS 2026'!AE1907,'ENGAGEMENTS 2026'!O1907),'ENGAGEMENTS 2026'!AE1907))))</f>
        <v/>
      </c>
      <c r="K1906" s="97" t="str">
        <f>IF(ISBLANK('ENGAGEMENTS 2026'!W1907),"",'ENGAGEMENTS 2026'!W1907)</f>
        <v/>
      </c>
      <c r="L1906" s="73" t="str">
        <f t="shared" ca="1" si="58"/>
        <v/>
      </c>
      <c r="M1906" t="str">
        <f t="shared" si="59"/>
        <v/>
      </c>
      <c r="N1906" t="str">
        <f>IF(ISBLANK('ENGAGEMENTS 2026'!C1907),"",'ENGAGEMENTS 2026'!L1907)</f>
        <v/>
      </c>
      <c r="O1906" t="str">
        <f>IF(ISBLANK('ENGAGEMENTS 2026'!C1907),"",'ENGAGEMENTS 2026'!M1907)</f>
        <v/>
      </c>
      <c r="P1906" t="str">
        <f>IF(ISBLANK('ENGAGEMENTS 2026'!C1907),"",'ENGAGEMENTS 2026'!K1907)</f>
        <v/>
      </c>
      <c r="Q1906" t="str">
        <f>IF($A1906="","",IF(OR($E1906="INFRUCTUEUX",$E1906="ANNULE"),$A1906&amp;"|"&amp;(COUNTIFS($A$2:$A1906,$A1906,$E$2:$E1906,"INFRUCTUEUX")+COUNTIFS($A$2:$A1906,$A1906,$E$2:$E1906,"ANNULE")),""))</f>
        <v/>
      </c>
    </row>
    <row r="1907" spans="1:17" x14ac:dyDescent="0.25">
      <c r="A1907" t="str">
        <f>IF(ISBLANK('ENGAGEMENTS 2026'!C1908),"",IF('ENGAGEMENTS 2026'!C1908="DTSI","DCT",'ENGAGEMENTS 2026'!C1908))</f>
        <v/>
      </c>
      <c r="B1907" t="str">
        <f>IF(ISBLANK('ENGAGEMENTS 2026'!C1908),"",'ENGAGEMENTS 2026'!D1908)</f>
        <v/>
      </c>
      <c r="C1907" t="str">
        <f>IF(ISBLANK('ENGAGEMENTS 2026'!C1908),"",'ENGAGEMENTS 2026'!E1908)</f>
        <v/>
      </c>
      <c r="D1907" t="str">
        <f>IF(ISBLANK('ENGAGEMENTS 2026'!C1908),"",'ENGAGEMENTS 2026'!G1908)</f>
        <v/>
      </c>
      <c r="E1907" t="str">
        <f>IF(ISBLANK('ENGAGEMENTS 2026'!C1908),"",'ENGAGEMENTS 2026'!I1908)</f>
        <v/>
      </c>
      <c r="F1907" t="str">
        <f>IF(ISBLANK('ENGAGEMENTS 2026'!C1908),"",'ENGAGEMENTS 2026'!J1908)</f>
        <v/>
      </c>
      <c r="G1907" t="str">
        <f>IF(ISBLANK('ENGAGEMENTS 2026'!C1908),"",'ENGAGEMENTS 2026'!M1908)</f>
        <v/>
      </c>
      <c r="H1907" t="str">
        <f>IF(ISBLANK('ENGAGEMENTS 2026'!C1908),"",'ENGAGEMENTS 2026'!AF1908)</f>
        <v/>
      </c>
      <c r="I1907" t="str">
        <f>IF(ISBLANK('ENGAGEMENTS 2026'!C1908),"",'ENGAGEMENTS 2026'!H1908)</f>
        <v/>
      </c>
      <c r="J1907" s="72" t="str">
        <f>IF(ISBLANK('ENGAGEMENTS 2026'!C1908),"",IF(AND(OR($E1907="INFRUCTUEUX",$E1907="ANNULE"),$C1907="AOO-M"),'ENGAGEMENTS 2026'!P1908,IF($H1907="EN COURS DE PREENGAGEMENT",'ENGAGEMENTS 2026'!O1908,IF($H1907="PREENGAGE",IF($E1907="ATTRIBUE",'ENGAGEMENTS 2026'!AE1908,'ENGAGEMENTS 2026'!O1908),'ENGAGEMENTS 2026'!AE1908))))</f>
        <v/>
      </c>
      <c r="K1907" s="97" t="str">
        <f>IF(ISBLANK('ENGAGEMENTS 2026'!W1908),"",'ENGAGEMENTS 2026'!W1908)</f>
        <v/>
      </c>
      <c r="L1907" s="73" t="str">
        <f t="shared" ca="1" si="58"/>
        <v/>
      </c>
      <c r="M1907" t="str">
        <f t="shared" si="59"/>
        <v/>
      </c>
      <c r="N1907" t="str">
        <f>IF(ISBLANK('ENGAGEMENTS 2026'!C1908),"",'ENGAGEMENTS 2026'!L1908)</f>
        <v/>
      </c>
      <c r="O1907" t="str">
        <f>IF(ISBLANK('ENGAGEMENTS 2026'!C1908),"",'ENGAGEMENTS 2026'!M1908)</f>
        <v/>
      </c>
      <c r="P1907" t="str">
        <f>IF(ISBLANK('ENGAGEMENTS 2026'!C1908),"",'ENGAGEMENTS 2026'!K1908)</f>
        <v/>
      </c>
      <c r="Q1907" t="str">
        <f>IF($A1907="","",IF(OR($E1907="INFRUCTUEUX",$E1907="ANNULE"),$A1907&amp;"|"&amp;(COUNTIFS($A$2:$A1907,$A1907,$E$2:$E1907,"INFRUCTUEUX")+COUNTIFS($A$2:$A1907,$A1907,$E$2:$E1907,"ANNULE")),""))</f>
        <v/>
      </c>
    </row>
    <row r="1908" spans="1:17" x14ac:dyDescent="0.25">
      <c r="A1908" t="str">
        <f>IF(ISBLANK('ENGAGEMENTS 2026'!C1909),"",IF('ENGAGEMENTS 2026'!C1909="DTSI","DCT",'ENGAGEMENTS 2026'!C1909))</f>
        <v/>
      </c>
      <c r="B1908" t="str">
        <f>IF(ISBLANK('ENGAGEMENTS 2026'!C1909),"",'ENGAGEMENTS 2026'!D1909)</f>
        <v/>
      </c>
      <c r="C1908" t="str">
        <f>IF(ISBLANK('ENGAGEMENTS 2026'!C1909),"",'ENGAGEMENTS 2026'!E1909)</f>
        <v/>
      </c>
      <c r="D1908" t="str">
        <f>IF(ISBLANK('ENGAGEMENTS 2026'!C1909),"",'ENGAGEMENTS 2026'!G1909)</f>
        <v/>
      </c>
      <c r="E1908" t="str">
        <f>IF(ISBLANK('ENGAGEMENTS 2026'!C1909),"",'ENGAGEMENTS 2026'!I1909)</f>
        <v/>
      </c>
      <c r="F1908" t="str">
        <f>IF(ISBLANK('ENGAGEMENTS 2026'!C1909),"",'ENGAGEMENTS 2026'!J1909)</f>
        <v/>
      </c>
      <c r="G1908" t="str">
        <f>IF(ISBLANK('ENGAGEMENTS 2026'!C1909),"",'ENGAGEMENTS 2026'!M1909)</f>
        <v/>
      </c>
      <c r="H1908" t="str">
        <f>IF(ISBLANK('ENGAGEMENTS 2026'!C1909),"",'ENGAGEMENTS 2026'!AF1909)</f>
        <v/>
      </c>
      <c r="I1908" t="str">
        <f>IF(ISBLANK('ENGAGEMENTS 2026'!C1909),"",'ENGAGEMENTS 2026'!H1909)</f>
        <v/>
      </c>
      <c r="J1908" s="72" t="str">
        <f>IF(ISBLANK('ENGAGEMENTS 2026'!C1909),"",IF(AND(OR($E1908="INFRUCTUEUX",$E1908="ANNULE"),$C1908="AOO-M"),'ENGAGEMENTS 2026'!P1909,IF($H1908="EN COURS DE PREENGAGEMENT",'ENGAGEMENTS 2026'!O1909,IF($H1908="PREENGAGE",IF($E1908="ATTRIBUE",'ENGAGEMENTS 2026'!AE1909,'ENGAGEMENTS 2026'!O1909),'ENGAGEMENTS 2026'!AE1909))))</f>
        <v/>
      </c>
      <c r="K1908" s="97" t="str">
        <f>IF(ISBLANK('ENGAGEMENTS 2026'!W1909),"",'ENGAGEMENTS 2026'!W1909)</f>
        <v/>
      </c>
      <c r="L1908" s="73" t="str">
        <f t="shared" ca="1" si="58"/>
        <v/>
      </c>
      <c r="M1908" t="str">
        <f t="shared" si="59"/>
        <v/>
      </c>
      <c r="N1908" t="str">
        <f>IF(ISBLANK('ENGAGEMENTS 2026'!C1909),"",'ENGAGEMENTS 2026'!L1909)</f>
        <v/>
      </c>
      <c r="O1908" t="str">
        <f>IF(ISBLANK('ENGAGEMENTS 2026'!C1909),"",'ENGAGEMENTS 2026'!M1909)</f>
        <v/>
      </c>
      <c r="P1908" t="str">
        <f>IF(ISBLANK('ENGAGEMENTS 2026'!C1909),"",'ENGAGEMENTS 2026'!K1909)</f>
        <v/>
      </c>
      <c r="Q1908" t="str">
        <f>IF($A1908="","",IF(OR($E1908="INFRUCTUEUX",$E1908="ANNULE"),$A1908&amp;"|"&amp;(COUNTIFS($A$2:$A1908,$A1908,$E$2:$E1908,"INFRUCTUEUX")+COUNTIFS($A$2:$A1908,$A1908,$E$2:$E1908,"ANNULE")),""))</f>
        <v/>
      </c>
    </row>
    <row r="1909" spans="1:17" x14ac:dyDescent="0.25">
      <c r="A1909" t="str">
        <f>IF(ISBLANK('ENGAGEMENTS 2026'!C1910),"",IF('ENGAGEMENTS 2026'!C1910="DTSI","DCT",'ENGAGEMENTS 2026'!C1910))</f>
        <v/>
      </c>
      <c r="B1909" t="str">
        <f>IF(ISBLANK('ENGAGEMENTS 2026'!C1910),"",'ENGAGEMENTS 2026'!D1910)</f>
        <v/>
      </c>
      <c r="C1909" t="str">
        <f>IF(ISBLANK('ENGAGEMENTS 2026'!C1910),"",'ENGAGEMENTS 2026'!E1910)</f>
        <v/>
      </c>
      <c r="D1909" t="str">
        <f>IF(ISBLANK('ENGAGEMENTS 2026'!C1910),"",'ENGAGEMENTS 2026'!G1910)</f>
        <v/>
      </c>
      <c r="E1909" t="str">
        <f>IF(ISBLANK('ENGAGEMENTS 2026'!C1910),"",'ENGAGEMENTS 2026'!I1910)</f>
        <v/>
      </c>
      <c r="F1909" t="str">
        <f>IF(ISBLANK('ENGAGEMENTS 2026'!C1910),"",'ENGAGEMENTS 2026'!J1910)</f>
        <v/>
      </c>
      <c r="G1909" t="str">
        <f>IF(ISBLANK('ENGAGEMENTS 2026'!C1910),"",'ENGAGEMENTS 2026'!M1910)</f>
        <v/>
      </c>
      <c r="H1909" t="str">
        <f>IF(ISBLANK('ENGAGEMENTS 2026'!C1910),"",'ENGAGEMENTS 2026'!AF1910)</f>
        <v/>
      </c>
      <c r="I1909" t="str">
        <f>IF(ISBLANK('ENGAGEMENTS 2026'!C1910),"",'ENGAGEMENTS 2026'!H1910)</f>
        <v/>
      </c>
      <c r="J1909" s="72" t="str">
        <f>IF(ISBLANK('ENGAGEMENTS 2026'!C1910),"",IF(AND(OR($E1909="INFRUCTUEUX",$E1909="ANNULE"),$C1909="AOO-M"),'ENGAGEMENTS 2026'!P1910,IF($H1909="EN COURS DE PREENGAGEMENT",'ENGAGEMENTS 2026'!O1910,IF($H1909="PREENGAGE",IF($E1909="ATTRIBUE",'ENGAGEMENTS 2026'!AE1910,'ENGAGEMENTS 2026'!O1910),'ENGAGEMENTS 2026'!AE1910))))</f>
        <v/>
      </c>
      <c r="K1909" s="97" t="str">
        <f>IF(ISBLANK('ENGAGEMENTS 2026'!W1910),"",'ENGAGEMENTS 2026'!W1910)</f>
        <v/>
      </c>
      <c r="L1909" s="73" t="str">
        <f t="shared" ca="1" si="58"/>
        <v/>
      </c>
      <c r="M1909" t="str">
        <f t="shared" si="59"/>
        <v/>
      </c>
      <c r="N1909" t="str">
        <f>IF(ISBLANK('ENGAGEMENTS 2026'!C1910),"",'ENGAGEMENTS 2026'!L1910)</f>
        <v/>
      </c>
      <c r="O1909" t="str">
        <f>IF(ISBLANK('ENGAGEMENTS 2026'!C1910),"",'ENGAGEMENTS 2026'!M1910)</f>
        <v/>
      </c>
      <c r="P1909" t="str">
        <f>IF(ISBLANK('ENGAGEMENTS 2026'!C1910),"",'ENGAGEMENTS 2026'!K1910)</f>
        <v/>
      </c>
      <c r="Q1909" t="str">
        <f>IF($A1909="","",IF(OR($E1909="INFRUCTUEUX",$E1909="ANNULE"),$A1909&amp;"|"&amp;(COUNTIFS($A$2:$A1909,$A1909,$E$2:$E1909,"INFRUCTUEUX")+COUNTIFS($A$2:$A1909,$A1909,$E$2:$E1909,"ANNULE")),""))</f>
        <v/>
      </c>
    </row>
    <row r="1910" spans="1:17" x14ac:dyDescent="0.25">
      <c r="A1910" t="str">
        <f>IF(ISBLANK('ENGAGEMENTS 2026'!C1911),"",IF('ENGAGEMENTS 2026'!C1911="DTSI","DCT",'ENGAGEMENTS 2026'!C1911))</f>
        <v/>
      </c>
      <c r="B1910" t="str">
        <f>IF(ISBLANK('ENGAGEMENTS 2026'!C1911),"",'ENGAGEMENTS 2026'!D1911)</f>
        <v/>
      </c>
      <c r="C1910" t="str">
        <f>IF(ISBLANK('ENGAGEMENTS 2026'!C1911),"",'ENGAGEMENTS 2026'!E1911)</f>
        <v/>
      </c>
      <c r="D1910" t="str">
        <f>IF(ISBLANK('ENGAGEMENTS 2026'!C1911),"",'ENGAGEMENTS 2026'!G1911)</f>
        <v/>
      </c>
      <c r="E1910" t="str">
        <f>IF(ISBLANK('ENGAGEMENTS 2026'!C1911),"",'ENGAGEMENTS 2026'!I1911)</f>
        <v/>
      </c>
      <c r="F1910" t="str">
        <f>IF(ISBLANK('ENGAGEMENTS 2026'!C1911),"",'ENGAGEMENTS 2026'!J1911)</f>
        <v/>
      </c>
      <c r="G1910" t="str">
        <f>IF(ISBLANK('ENGAGEMENTS 2026'!C1911),"",'ENGAGEMENTS 2026'!M1911)</f>
        <v/>
      </c>
      <c r="H1910" t="str">
        <f>IF(ISBLANK('ENGAGEMENTS 2026'!C1911),"",'ENGAGEMENTS 2026'!AF1911)</f>
        <v/>
      </c>
      <c r="I1910" t="str">
        <f>IF(ISBLANK('ENGAGEMENTS 2026'!C1911),"",'ENGAGEMENTS 2026'!H1911)</f>
        <v/>
      </c>
      <c r="J1910" s="72" t="str">
        <f>IF(ISBLANK('ENGAGEMENTS 2026'!C1911),"",IF(AND(OR($E1910="INFRUCTUEUX",$E1910="ANNULE"),$C1910="AOO-M"),'ENGAGEMENTS 2026'!P1911,IF($H1910="EN COURS DE PREENGAGEMENT",'ENGAGEMENTS 2026'!O1911,IF($H1910="PREENGAGE",IF($E1910="ATTRIBUE",'ENGAGEMENTS 2026'!AE1911,'ENGAGEMENTS 2026'!O1911),'ENGAGEMENTS 2026'!AE1911))))</f>
        <v/>
      </c>
      <c r="K1910" s="97" t="str">
        <f>IF(ISBLANK('ENGAGEMENTS 2026'!W1911),"",'ENGAGEMENTS 2026'!W1911)</f>
        <v/>
      </c>
      <c r="L1910" s="73" t="str">
        <f t="shared" ca="1" si="58"/>
        <v/>
      </c>
      <c r="M1910" t="str">
        <f t="shared" si="59"/>
        <v/>
      </c>
      <c r="N1910" t="str">
        <f>IF(ISBLANK('ENGAGEMENTS 2026'!C1911),"",'ENGAGEMENTS 2026'!L1911)</f>
        <v/>
      </c>
      <c r="O1910" t="str">
        <f>IF(ISBLANK('ENGAGEMENTS 2026'!C1911),"",'ENGAGEMENTS 2026'!M1911)</f>
        <v/>
      </c>
      <c r="P1910" t="str">
        <f>IF(ISBLANK('ENGAGEMENTS 2026'!C1911),"",'ENGAGEMENTS 2026'!K1911)</f>
        <v/>
      </c>
      <c r="Q1910" t="str">
        <f>IF($A1910="","",IF(OR($E1910="INFRUCTUEUX",$E1910="ANNULE"),$A1910&amp;"|"&amp;(COUNTIFS($A$2:$A1910,$A1910,$E$2:$E1910,"INFRUCTUEUX")+COUNTIFS($A$2:$A1910,$A1910,$E$2:$E1910,"ANNULE")),""))</f>
        <v/>
      </c>
    </row>
    <row r="1911" spans="1:17" x14ac:dyDescent="0.25">
      <c r="A1911" t="str">
        <f>IF(ISBLANK('ENGAGEMENTS 2026'!C1912),"",IF('ENGAGEMENTS 2026'!C1912="DTSI","DCT",'ENGAGEMENTS 2026'!C1912))</f>
        <v/>
      </c>
      <c r="B1911" t="str">
        <f>IF(ISBLANK('ENGAGEMENTS 2026'!C1912),"",'ENGAGEMENTS 2026'!D1912)</f>
        <v/>
      </c>
      <c r="C1911" t="str">
        <f>IF(ISBLANK('ENGAGEMENTS 2026'!C1912),"",'ENGAGEMENTS 2026'!E1912)</f>
        <v/>
      </c>
      <c r="D1911" t="str">
        <f>IF(ISBLANK('ENGAGEMENTS 2026'!C1912),"",'ENGAGEMENTS 2026'!G1912)</f>
        <v/>
      </c>
      <c r="E1911" t="str">
        <f>IF(ISBLANK('ENGAGEMENTS 2026'!C1912),"",'ENGAGEMENTS 2026'!I1912)</f>
        <v/>
      </c>
      <c r="F1911" t="str">
        <f>IF(ISBLANK('ENGAGEMENTS 2026'!C1912),"",'ENGAGEMENTS 2026'!J1912)</f>
        <v/>
      </c>
      <c r="G1911" t="str">
        <f>IF(ISBLANK('ENGAGEMENTS 2026'!C1912),"",'ENGAGEMENTS 2026'!M1912)</f>
        <v/>
      </c>
      <c r="H1911" t="str">
        <f>IF(ISBLANK('ENGAGEMENTS 2026'!C1912),"",'ENGAGEMENTS 2026'!AF1912)</f>
        <v/>
      </c>
      <c r="I1911" t="str">
        <f>IF(ISBLANK('ENGAGEMENTS 2026'!C1912),"",'ENGAGEMENTS 2026'!H1912)</f>
        <v/>
      </c>
      <c r="J1911" s="72" t="str">
        <f>IF(ISBLANK('ENGAGEMENTS 2026'!C1912),"",IF(AND(OR($E1911="INFRUCTUEUX",$E1911="ANNULE"),$C1911="AOO-M"),'ENGAGEMENTS 2026'!P1912,IF($H1911="EN COURS DE PREENGAGEMENT",'ENGAGEMENTS 2026'!O1912,IF($H1911="PREENGAGE",IF($E1911="ATTRIBUE",'ENGAGEMENTS 2026'!AE1912,'ENGAGEMENTS 2026'!O1912),'ENGAGEMENTS 2026'!AE1912))))</f>
        <v/>
      </c>
      <c r="K1911" s="97" t="str">
        <f>IF(ISBLANK('ENGAGEMENTS 2026'!W1912),"",'ENGAGEMENTS 2026'!W1912)</f>
        <v/>
      </c>
      <c r="L1911" s="73" t="str">
        <f t="shared" ca="1" si="58"/>
        <v/>
      </c>
      <c r="M1911" t="str">
        <f t="shared" si="59"/>
        <v/>
      </c>
      <c r="N1911" t="str">
        <f>IF(ISBLANK('ENGAGEMENTS 2026'!C1912),"",'ENGAGEMENTS 2026'!L1912)</f>
        <v/>
      </c>
      <c r="O1911" t="str">
        <f>IF(ISBLANK('ENGAGEMENTS 2026'!C1912),"",'ENGAGEMENTS 2026'!M1912)</f>
        <v/>
      </c>
      <c r="P1911" t="str">
        <f>IF(ISBLANK('ENGAGEMENTS 2026'!C1912),"",'ENGAGEMENTS 2026'!K1912)</f>
        <v/>
      </c>
      <c r="Q1911" t="str">
        <f>IF($A1911="","",IF(OR($E1911="INFRUCTUEUX",$E1911="ANNULE"),$A1911&amp;"|"&amp;(COUNTIFS($A$2:$A1911,$A1911,$E$2:$E1911,"INFRUCTUEUX")+COUNTIFS($A$2:$A1911,$A1911,$E$2:$E1911,"ANNULE")),""))</f>
        <v/>
      </c>
    </row>
    <row r="1912" spans="1:17" x14ac:dyDescent="0.25">
      <c r="A1912" t="str">
        <f>IF(ISBLANK('ENGAGEMENTS 2026'!C1913),"",IF('ENGAGEMENTS 2026'!C1913="DTSI","DCT",'ENGAGEMENTS 2026'!C1913))</f>
        <v/>
      </c>
      <c r="B1912" t="str">
        <f>IF(ISBLANK('ENGAGEMENTS 2026'!C1913),"",'ENGAGEMENTS 2026'!D1913)</f>
        <v/>
      </c>
      <c r="C1912" t="str">
        <f>IF(ISBLANK('ENGAGEMENTS 2026'!C1913),"",'ENGAGEMENTS 2026'!E1913)</f>
        <v/>
      </c>
      <c r="D1912" t="str">
        <f>IF(ISBLANK('ENGAGEMENTS 2026'!C1913),"",'ENGAGEMENTS 2026'!G1913)</f>
        <v/>
      </c>
      <c r="E1912" t="str">
        <f>IF(ISBLANK('ENGAGEMENTS 2026'!C1913),"",'ENGAGEMENTS 2026'!I1913)</f>
        <v/>
      </c>
      <c r="F1912" t="str">
        <f>IF(ISBLANK('ENGAGEMENTS 2026'!C1913),"",'ENGAGEMENTS 2026'!J1913)</f>
        <v/>
      </c>
      <c r="G1912" t="str">
        <f>IF(ISBLANK('ENGAGEMENTS 2026'!C1913),"",'ENGAGEMENTS 2026'!M1913)</f>
        <v/>
      </c>
      <c r="H1912" t="str">
        <f>IF(ISBLANK('ENGAGEMENTS 2026'!C1913),"",'ENGAGEMENTS 2026'!AF1913)</f>
        <v/>
      </c>
      <c r="I1912" t="str">
        <f>IF(ISBLANK('ENGAGEMENTS 2026'!C1913),"",'ENGAGEMENTS 2026'!H1913)</f>
        <v/>
      </c>
      <c r="J1912" s="72" t="str">
        <f>IF(ISBLANK('ENGAGEMENTS 2026'!C1913),"",IF(AND(OR($E1912="INFRUCTUEUX",$E1912="ANNULE"),$C1912="AOO-M"),'ENGAGEMENTS 2026'!P1913,IF($H1912="EN COURS DE PREENGAGEMENT",'ENGAGEMENTS 2026'!O1913,IF($H1912="PREENGAGE",IF($E1912="ATTRIBUE",'ENGAGEMENTS 2026'!AE1913,'ENGAGEMENTS 2026'!O1913),'ENGAGEMENTS 2026'!AE1913))))</f>
        <v/>
      </c>
      <c r="K1912" s="97" t="str">
        <f>IF(ISBLANK('ENGAGEMENTS 2026'!W1913),"",'ENGAGEMENTS 2026'!W1913)</f>
        <v/>
      </c>
      <c r="L1912" s="73" t="str">
        <f t="shared" ca="1" si="58"/>
        <v/>
      </c>
      <c r="M1912" t="str">
        <f t="shared" si="59"/>
        <v/>
      </c>
      <c r="N1912" t="str">
        <f>IF(ISBLANK('ENGAGEMENTS 2026'!C1913),"",'ENGAGEMENTS 2026'!L1913)</f>
        <v/>
      </c>
      <c r="O1912" t="str">
        <f>IF(ISBLANK('ENGAGEMENTS 2026'!C1913),"",'ENGAGEMENTS 2026'!M1913)</f>
        <v/>
      </c>
      <c r="P1912" t="str">
        <f>IF(ISBLANK('ENGAGEMENTS 2026'!C1913),"",'ENGAGEMENTS 2026'!K1913)</f>
        <v/>
      </c>
      <c r="Q1912" t="str">
        <f>IF($A1912="","",IF(OR($E1912="INFRUCTUEUX",$E1912="ANNULE"),$A1912&amp;"|"&amp;(COUNTIFS($A$2:$A1912,$A1912,$E$2:$E1912,"INFRUCTUEUX")+COUNTIFS($A$2:$A1912,$A1912,$E$2:$E1912,"ANNULE")),""))</f>
        <v/>
      </c>
    </row>
    <row r="1913" spans="1:17" x14ac:dyDescent="0.25">
      <c r="A1913" t="str">
        <f>IF(ISBLANK('ENGAGEMENTS 2026'!C1914),"",IF('ENGAGEMENTS 2026'!C1914="DTSI","DCT",'ENGAGEMENTS 2026'!C1914))</f>
        <v/>
      </c>
      <c r="B1913" t="str">
        <f>IF(ISBLANK('ENGAGEMENTS 2026'!C1914),"",'ENGAGEMENTS 2026'!D1914)</f>
        <v/>
      </c>
      <c r="C1913" t="str">
        <f>IF(ISBLANK('ENGAGEMENTS 2026'!C1914),"",'ENGAGEMENTS 2026'!E1914)</f>
        <v/>
      </c>
      <c r="D1913" t="str">
        <f>IF(ISBLANK('ENGAGEMENTS 2026'!C1914),"",'ENGAGEMENTS 2026'!G1914)</f>
        <v/>
      </c>
      <c r="E1913" t="str">
        <f>IF(ISBLANK('ENGAGEMENTS 2026'!C1914),"",'ENGAGEMENTS 2026'!I1914)</f>
        <v/>
      </c>
      <c r="F1913" t="str">
        <f>IF(ISBLANK('ENGAGEMENTS 2026'!C1914),"",'ENGAGEMENTS 2026'!J1914)</f>
        <v/>
      </c>
      <c r="G1913" t="str">
        <f>IF(ISBLANK('ENGAGEMENTS 2026'!C1914),"",'ENGAGEMENTS 2026'!M1914)</f>
        <v/>
      </c>
      <c r="H1913" t="str">
        <f>IF(ISBLANK('ENGAGEMENTS 2026'!C1914),"",'ENGAGEMENTS 2026'!AF1914)</f>
        <v/>
      </c>
      <c r="I1913" t="str">
        <f>IF(ISBLANK('ENGAGEMENTS 2026'!C1914),"",'ENGAGEMENTS 2026'!H1914)</f>
        <v/>
      </c>
      <c r="J1913" s="72" t="str">
        <f>IF(ISBLANK('ENGAGEMENTS 2026'!C1914),"",IF(AND(OR($E1913="INFRUCTUEUX",$E1913="ANNULE"),$C1913="AOO-M"),'ENGAGEMENTS 2026'!P1914,IF($H1913="EN COURS DE PREENGAGEMENT",'ENGAGEMENTS 2026'!O1914,IF($H1913="PREENGAGE",IF($E1913="ATTRIBUE",'ENGAGEMENTS 2026'!AE1914,'ENGAGEMENTS 2026'!O1914),'ENGAGEMENTS 2026'!AE1914))))</f>
        <v/>
      </c>
      <c r="K1913" s="97" t="str">
        <f>IF(ISBLANK('ENGAGEMENTS 2026'!W1914),"",'ENGAGEMENTS 2026'!W1914)</f>
        <v/>
      </c>
      <c r="L1913" s="73" t="str">
        <f t="shared" ca="1" si="58"/>
        <v/>
      </c>
      <c r="M1913" t="str">
        <f t="shared" si="59"/>
        <v/>
      </c>
      <c r="N1913" t="str">
        <f>IF(ISBLANK('ENGAGEMENTS 2026'!C1914),"",'ENGAGEMENTS 2026'!L1914)</f>
        <v/>
      </c>
      <c r="O1913" t="str">
        <f>IF(ISBLANK('ENGAGEMENTS 2026'!C1914),"",'ENGAGEMENTS 2026'!M1914)</f>
        <v/>
      </c>
      <c r="P1913" t="str">
        <f>IF(ISBLANK('ENGAGEMENTS 2026'!C1914),"",'ENGAGEMENTS 2026'!K1914)</f>
        <v/>
      </c>
      <c r="Q1913" t="str">
        <f>IF($A1913="","",IF(OR($E1913="INFRUCTUEUX",$E1913="ANNULE"),$A1913&amp;"|"&amp;(COUNTIFS($A$2:$A1913,$A1913,$E$2:$E1913,"INFRUCTUEUX")+COUNTIFS($A$2:$A1913,$A1913,$E$2:$E1913,"ANNULE")),""))</f>
        <v/>
      </c>
    </row>
    <row r="1914" spans="1:17" x14ac:dyDescent="0.25">
      <c r="A1914" t="str">
        <f>IF(ISBLANK('ENGAGEMENTS 2026'!C1915),"",IF('ENGAGEMENTS 2026'!C1915="DTSI","DCT",'ENGAGEMENTS 2026'!C1915))</f>
        <v/>
      </c>
      <c r="B1914" t="str">
        <f>IF(ISBLANK('ENGAGEMENTS 2026'!C1915),"",'ENGAGEMENTS 2026'!D1915)</f>
        <v/>
      </c>
      <c r="C1914" t="str">
        <f>IF(ISBLANK('ENGAGEMENTS 2026'!C1915),"",'ENGAGEMENTS 2026'!E1915)</f>
        <v/>
      </c>
      <c r="D1914" t="str">
        <f>IF(ISBLANK('ENGAGEMENTS 2026'!C1915),"",'ENGAGEMENTS 2026'!G1915)</f>
        <v/>
      </c>
      <c r="E1914" t="str">
        <f>IF(ISBLANK('ENGAGEMENTS 2026'!C1915),"",'ENGAGEMENTS 2026'!I1915)</f>
        <v/>
      </c>
      <c r="F1914" t="str">
        <f>IF(ISBLANK('ENGAGEMENTS 2026'!C1915),"",'ENGAGEMENTS 2026'!J1915)</f>
        <v/>
      </c>
      <c r="G1914" t="str">
        <f>IF(ISBLANK('ENGAGEMENTS 2026'!C1915),"",'ENGAGEMENTS 2026'!M1915)</f>
        <v/>
      </c>
      <c r="H1914" t="str">
        <f>IF(ISBLANK('ENGAGEMENTS 2026'!C1915),"",'ENGAGEMENTS 2026'!AF1915)</f>
        <v/>
      </c>
      <c r="I1914" t="str">
        <f>IF(ISBLANK('ENGAGEMENTS 2026'!C1915),"",'ENGAGEMENTS 2026'!H1915)</f>
        <v/>
      </c>
      <c r="J1914" s="72" t="str">
        <f>IF(ISBLANK('ENGAGEMENTS 2026'!C1915),"",IF(AND(OR($E1914="INFRUCTUEUX",$E1914="ANNULE"),$C1914="AOO-M"),'ENGAGEMENTS 2026'!P1915,IF($H1914="EN COURS DE PREENGAGEMENT",'ENGAGEMENTS 2026'!O1915,IF($H1914="PREENGAGE",IF($E1914="ATTRIBUE",'ENGAGEMENTS 2026'!AE1915,'ENGAGEMENTS 2026'!O1915),'ENGAGEMENTS 2026'!AE1915))))</f>
        <v/>
      </c>
      <c r="K1914" s="97" t="str">
        <f>IF(ISBLANK('ENGAGEMENTS 2026'!W1915),"",'ENGAGEMENTS 2026'!W1915)</f>
        <v/>
      </c>
      <c r="L1914" s="73" t="str">
        <f t="shared" ca="1" si="58"/>
        <v/>
      </c>
      <c r="M1914" t="str">
        <f t="shared" si="59"/>
        <v/>
      </c>
      <c r="N1914" t="str">
        <f>IF(ISBLANK('ENGAGEMENTS 2026'!C1915),"",'ENGAGEMENTS 2026'!L1915)</f>
        <v/>
      </c>
      <c r="O1914" t="str">
        <f>IF(ISBLANK('ENGAGEMENTS 2026'!C1915),"",'ENGAGEMENTS 2026'!M1915)</f>
        <v/>
      </c>
      <c r="P1914" t="str">
        <f>IF(ISBLANK('ENGAGEMENTS 2026'!C1915),"",'ENGAGEMENTS 2026'!K1915)</f>
        <v/>
      </c>
      <c r="Q1914" t="str">
        <f>IF($A1914="","",IF(OR($E1914="INFRUCTUEUX",$E1914="ANNULE"),$A1914&amp;"|"&amp;(COUNTIFS($A$2:$A1914,$A1914,$E$2:$E1914,"INFRUCTUEUX")+COUNTIFS($A$2:$A1914,$A1914,$E$2:$E1914,"ANNULE")),""))</f>
        <v/>
      </c>
    </row>
    <row r="1915" spans="1:17" x14ac:dyDescent="0.25">
      <c r="A1915" t="str">
        <f>IF(ISBLANK('ENGAGEMENTS 2026'!C1916),"",IF('ENGAGEMENTS 2026'!C1916="DTSI","DCT",'ENGAGEMENTS 2026'!C1916))</f>
        <v/>
      </c>
      <c r="B1915" t="str">
        <f>IF(ISBLANK('ENGAGEMENTS 2026'!C1916),"",'ENGAGEMENTS 2026'!D1916)</f>
        <v/>
      </c>
      <c r="C1915" t="str">
        <f>IF(ISBLANK('ENGAGEMENTS 2026'!C1916),"",'ENGAGEMENTS 2026'!E1916)</f>
        <v/>
      </c>
      <c r="D1915" t="str">
        <f>IF(ISBLANK('ENGAGEMENTS 2026'!C1916),"",'ENGAGEMENTS 2026'!G1916)</f>
        <v/>
      </c>
      <c r="E1915" t="str">
        <f>IF(ISBLANK('ENGAGEMENTS 2026'!C1916),"",'ENGAGEMENTS 2026'!I1916)</f>
        <v/>
      </c>
      <c r="F1915" t="str">
        <f>IF(ISBLANK('ENGAGEMENTS 2026'!C1916),"",'ENGAGEMENTS 2026'!J1916)</f>
        <v/>
      </c>
      <c r="G1915" t="str">
        <f>IF(ISBLANK('ENGAGEMENTS 2026'!C1916),"",'ENGAGEMENTS 2026'!M1916)</f>
        <v/>
      </c>
      <c r="H1915" t="str">
        <f>IF(ISBLANK('ENGAGEMENTS 2026'!C1916),"",'ENGAGEMENTS 2026'!AF1916)</f>
        <v/>
      </c>
      <c r="I1915" t="str">
        <f>IF(ISBLANK('ENGAGEMENTS 2026'!C1916),"",'ENGAGEMENTS 2026'!H1916)</f>
        <v/>
      </c>
      <c r="J1915" s="72" t="str">
        <f>IF(ISBLANK('ENGAGEMENTS 2026'!C1916),"",IF(AND(OR($E1915="INFRUCTUEUX",$E1915="ANNULE"),$C1915="AOO-M"),'ENGAGEMENTS 2026'!P1916,IF($H1915="EN COURS DE PREENGAGEMENT",'ENGAGEMENTS 2026'!O1916,IF($H1915="PREENGAGE",IF($E1915="ATTRIBUE",'ENGAGEMENTS 2026'!AE1916,'ENGAGEMENTS 2026'!O1916),'ENGAGEMENTS 2026'!AE1916))))</f>
        <v/>
      </c>
      <c r="K1915" s="97" t="str">
        <f>IF(ISBLANK('ENGAGEMENTS 2026'!W1916),"",'ENGAGEMENTS 2026'!W1916)</f>
        <v/>
      </c>
      <c r="L1915" s="73" t="str">
        <f t="shared" ca="1" si="58"/>
        <v/>
      </c>
      <c r="M1915" t="str">
        <f t="shared" si="59"/>
        <v/>
      </c>
      <c r="N1915" t="str">
        <f>IF(ISBLANK('ENGAGEMENTS 2026'!C1916),"",'ENGAGEMENTS 2026'!L1916)</f>
        <v/>
      </c>
      <c r="O1915" t="str">
        <f>IF(ISBLANK('ENGAGEMENTS 2026'!C1916),"",'ENGAGEMENTS 2026'!M1916)</f>
        <v/>
      </c>
      <c r="P1915" t="str">
        <f>IF(ISBLANK('ENGAGEMENTS 2026'!C1916),"",'ENGAGEMENTS 2026'!K1916)</f>
        <v/>
      </c>
      <c r="Q1915" t="str">
        <f>IF($A1915="","",IF(OR($E1915="INFRUCTUEUX",$E1915="ANNULE"),$A1915&amp;"|"&amp;(COUNTIFS($A$2:$A1915,$A1915,$E$2:$E1915,"INFRUCTUEUX")+COUNTIFS($A$2:$A1915,$A1915,$E$2:$E1915,"ANNULE")),""))</f>
        <v/>
      </c>
    </row>
    <row r="1916" spans="1:17" x14ac:dyDescent="0.25">
      <c r="A1916" t="str">
        <f>IF(ISBLANK('ENGAGEMENTS 2026'!C1917),"",IF('ENGAGEMENTS 2026'!C1917="DTSI","DCT",'ENGAGEMENTS 2026'!C1917))</f>
        <v/>
      </c>
      <c r="B1916" t="str">
        <f>IF(ISBLANK('ENGAGEMENTS 2026'!C1917),"",'ENGAGEMENTS 2026'!D1917)</f>
        <v/>
      </c>
      <c r="C1916" t="str">
        <f>IF(ISBLANK('ENGAGEMENTS 2026'!C1917),"",'ENGAGEMENTS 2026'!E1917)</f>
        <v/>
      </c>
      <c r="D1916" t="str">
        <f>IF(ISBLANK('ENGAGEMENTS 2026'!C1917),"",'ENGAGEMENTS 2026'!G1917)</f>
        <v/>
      </c>
      <c r="E1916" t="str">
        <f>IF(ISBLANK('ENGAGEMENTS 2026'!C1917),"",'ENGAGEMENTS 2026'!I1917)</f>
        <v/>
      </c>
      <c r="F1916" t="str">
        <f>IF(ISBLANK('ENGAGEMENTS 2026'!C1917),"",'ENGAGEMENTS 2026'!J1917)</f>
        <v/>
      </c>
      <c r="G1916" t="str">
        <f>IF(ISBLANK('ENGAGEMENTS 2026'!C1917),"",'ENGAGEMENTS 2026'!M1917)</f>
        <v/>
      </c>
      <c r="H1916" t="str">
        <f>IF(ISBLANK('ENGAGEMENTS 2026'!C1917),"",'ENGAGEMENTS 2026'!AF1917)</f>
        <v/>
      </c>
      <c r="I1916" t="str">
        <f>IF(ISBLANK('ENGAGEMENTS 2026'!C1917),"",'ENGAGEMENTS 2026'!H1917)</f>
        <v/>
      </c>
      <c r="J1916" s="72" t="str">
        <f>IF(ISBLANK('ENGAGEMENTS 2026'!C1917),"",IF(AND(OR($E1916="INFRUCTUEUX",$E1916="ANNULE"),$C1916="AOO-M"),'ENGAGEMENTS 2026'!P1917,IF($H1916="EN COURS DE PREENGAGEMENT",'ENGAGEMENTS 2026'!O1917,IF($H1916="PREENGAGE",IF($E1916="ATTRIBUE",'ENGAGEMENTS 2026'!AE1917,'ENGAGEMENTS 2026'!O1917),'ENGAGEMENTS 2026'!AE1917))))</f>
        <v/>
      </c>
      <c r="K1916" s="97" t="str">
        <f>IF(ISBLANK('ENGAGEMENTS 2026'!W1917),"",'ENGAGEMENTS 2026'!W1917)</f>
        <v/>
      </c>
      <c r="L1916" s="73" t="str">
        <f t="shared" ca="1" si="58"/>
        <v/>
      </c>
      <c r="M1916" t="str">
        <f t="shared" si="59"/>
        <v/>
      </c>
      <c r="N1916" t="str">
        <f>IF(ISBLANK('ENGAGEMENTS 2026'!C1917),"",'ENGAGEMENTS 2026'!L1917)</f>
        <v/>
      </c>
      <c r="O1916" t="str">
        <f>IF(ISBLANK('ENGAGEMENTS 2026'!C1917),"",'ENGAGEMENTS 2026'!M1917)</f>
        <v/>
      </c>
      <c r="P1916" t="str">
        <f>IF(ISBLANK('ENGAGEMENTS 2026'!C1917),"",'ENGAGEMENTS 2026'!K1917)</f>
        <v/>
      </c>
      <c r="Q1916" t="str">
        <f>IF($A1916="","",IF(OR($E1916="INFRUCTUEUX",$E1916="ANNULE"),$A1916&amp;"|"&amp;(COUNTIFS($A$2:$A1916,$A1916,$E$2:$E1916,"INFRUCTUEUX")+COUNTIFS($A$2:$A1916,$A1916,$E$2:$E1916,"ANNULE")),""))</f>
        <v/>
      </c>
    </row>
    <row r="1917" spans="1:17" x14ac:dyDescent="0.25">
      <c r="A1917" t="str">
        <f>IF(ISBLANK('ENGAGEMENTS 2026'!C1918),"",IF('ENGAGEMENTS 2026'!C1918="DTSI","DCT",'ENGAGEMENTS 2026'!C1918))</f>
        <v/>
      </c>
      <c r="B1917" t="str">
        <f>IF(ISBLANK('ENGAGEMENTS 2026'!C1918),"",'ENGAGEMENTS 2026'!D1918)</f>
        <v/>
      </c>
      <c r="C1917" t="str">
        <f>IF(ISBLANK('ENGAGEMENTS 2026'!C1918),"",'ENGAGEMENTS 2026'!E1918)</f>
        <v/>
      </c>
      <c r="D1917" t="str">
        <f>IF(ISBLANK('ENGAGEMENTS 2026'!C1918),"",'ENGAGEMENTS 2026'!G1918)</f>
        <v/>
      </c>
      <c r="E1917" t="str">
        <f>IF(ISBLANK('ENGAGEMENTS 2026'!C1918),"",'ENGAGEMENTS 2026'!I1918)</f>
        <v/>
      </c>
      <c r="F1917" t="str">
        <f>IF(ISBLANK('ENGAGEMENTS 2026'!C1918),"",'ENGAGEMENTS 2026'!J1918)</f>
        <v/>
      </c>
      <c r="G1917" t="str">
        <f>IF(ISBLANK('ENGAGEMENTS 2026'!C1918),"",'ENGAGEMENTS 2026'!M1918)</f>
        <v/>
      </c>
      <c r="H1917" t="str">
        <f>IF(ISBLANK('ENGAGEMENTS 2026'!C1918),"",'ENGAGEMENTS 2026'!AF1918)</f>
        <v/>
      </c>
      <c r="I1917" t="str">
        <f>IF(ISBLANK('ENGAGEMENTS 2026'!C1918),"",'ENGAGEMENTS 2026'!H1918)</f>
        <v/>
      </c>
      <c r="J1917" s="72" t="str">
        <f>IF(ISBLANK('ENGAGEMENTS 2026'!C1918),"",IF(AND(OR($E1917="INFRUCTUEUX",$E1917="ANNULE"),$C1917="AOO-M"),'ENGAGEMENTS 2026'!P1918,IF($H1917="EN COURS DE PREENGAGEMENT",'ENGAGEMENTS 2026'!O1918,IF($H1917="PREENGAGE",IF($E1917="ATTRIBUE",'ENGAGEMENTS 2026'!AE1918,'ENGAGEMENTS 2026'!O1918),'ENGAGEMENTS 2026'!AE1918))))</f>
        <v/>
      </c>
      <c r="K1917" s="97" t="str">
        <f>IF(ISBLANK('ENGAGEMENTS 2026'!W1918),"",'ENGAGEMENTS 2026'!W1918)</f>
        <v/>
      </c>
      <c r="L1917" s="73" t="str">
        <f t="shared" ca="1" si="58"/>
        <v/>
      </c>
      <c r="M1917" t="str">
        <f t="shared" si="59"/>
        <v/>
      </c>
      <c r="N1917" t="str">
        <f>IF(ISBLANK('ENGAGEMENTS 2026'!C1918),"",'ENGAGEMENTS 2026'!L1918)</f>
        <v/>
      </c>
      <c r="O1917" t="str">
        <f>IF(ISBLANK('ENGAGEMENTS 2026'!C1918),"",'ENGAGEMENTS 2026'!M1918)</f>
        <v/>
      </c>
      <c r="P1917" t="str">
        <f>IF(ISBLANK('ENGAGEMENTS 2026'!C1918),"",'ENGAGEMENTS 2026'!K1918)</f>
        <v/>
      </c>
      <c r="Q1917" t="str">
        <f>IF($A1917="","",IF(OR($E1917="INFRUCTUEUX",$E1917="ANNULE"),$A1917&amp;"|"&amp;(COUNTIFS($A$2:$A1917,$A1917,$E$2:$E1917,"INFRUCTUEUX")+COUNTIFS($A$2:$A1917,$A1917,$E$2:$E1917,"ANNULE")),""))</f>
        <v/>
      </c>
    </row>
    <row r="1918" spans="1:17" x14ac:dyDescent="0.25">
      <c r="A1918" t="str">
        <f>IF(ISBLANK('ENGAGEMENTS 2026'!C1919),"",IF('ENGAGEMENTS 2026'!C1919="DTSI","DCT",'ENGAGEMENTS 2026'!C1919))</f>
        <v/>
      </c>
      <c r="B1918" t="str">
        <f>IF(ISBLANK('ENGAGEMENTS 2026'!C1919),"",'ENGAGEMENTS 2026'!D1919)</f>
        <v/>
      </c>
      <c r="C1918" t="str">
        <f>IF(ISBLANK('ENGAGEMENTS 2026'!C1919),"",'ENGAGEMENTS 2026'!E1919)</f>
        <v/>
      </c>
      <c r="D1918" t="str">
        <f>IF(ISBLANK('ENGAGEMENTS 2026'!C1919),"",'ENGAGEMENTS 2026'!G1919)</f>
        <v/>
      </c>
      <c r="E1918" t="str">
        <f>IF(ISBLANK('ENGAGEMENTS 2026'!C1919),"",'ENGAGEMENTS 2026'!I1919)</f>
        <v/>
      </c>
      <c r="F1918" t="str">
        <f>IF(ISBLANK('ENGAGEMENTS 2026'!C1919),"",'ENGAGEMENTS 2026'!J1919)</f>
        <v/>
      </c>
      <c r="G1918" t="str">
        <f>IF(ISBLANK('ENGAGEMENTS 2026'!C1919),"",'ENGAGEMENTS 2026'!M1919)</f>
        <v/>
      </c>
      <c r="H1918" t="str">
        <f>IF(ISBLANK('ENGAGEMENTS 2026'!C1919),"",'ENGAGEMENTS 2026'!AF1919)</f>
        <v/>
      </c>
      <c r="I1918" t="str">
        <f>IF(ISBLANK('ENGAGEMENTS 2026'!C1919),"",'ENGAGEMENTS 2026'!H1919)</f>
        <v/>
      </c>
      <c r="J1918" s="72" t="str">
        <f>IF(ISBLANK('ENGAGEMENTS 2026'!C1919),"",IF(AND(OR($E1918="INFRUCTUEUX",$E1918="ANNULE"),$C1918="AOO-M"),'ENGAGEMENTS 2026'!P1919,IF($H1918="EN COURS DE PREENGAGEMENT",'ENGAGEMENTS 2026'!O1919,IF($H1918="PREENGAGE",IF($E1918="ATTRIBUE",'ENGAGEMENTS 2026'!AE1919,'ENGAGEMENTS 2026'!O1919),'ENGAGEMENTS 2026'!AE1919))))</f>
        <v/>
      </c>
      <c r="K1918" s="97" t="str">
        <f>IF(ISBLANK('ENGAGEMENTS 2026'!W1919),"",'ENGAGEMENTS 2026'!W1919)</f>
        <v/>
      </c>
      <c r="L1918" s="73" t="str">
        <f t="shared" ca="1" si="58"/>
        <v/>
      </c>
      <c r="M1918" t="str">
        <f t="shared" si="59"/>
        <v/>
      </c>
      <c r="N1918" t="str">
        <f>IF(ISBLANK('ENGAGEMENTS 2026'!C1919),"",'ENGAGEMENTS 2026'!L1919)</f>
        <v/>
      </c>
      <c r="O1918" t="str">
        <f>IF(ISBLANK('ENGAGEMENTS 2026'!C1919),"",'ENGAGEMENTS 2026'!M1919)</f>
        <v/>
      </c>
      <c r="P1918" t="str">
        <f>IF(ISBLANK('ENGAGEMENTS 2026'!C1919),"",'ENGAGEMENTS 2026'!K1919)</f>
        <v/>
      </c>
      <c r="Q1918" t="str">
        <f>IF($A1918="","",IF(OR($E1918="INFRUCTUEUX",$E1918="ANNULE"),$A1918&amp;"|"&amp;(COUNTIFS($A$2:$A1918,$A1918,$E$2:$E1918,"INFRUCTUEUX")+COUNTIFS($A$2:$A1918,$A1918,$E$2:$E1918,"ANNULE")),""))</f>
        <v/>
      </c>
    </row>
    <row r="1919" spans="1:17" x14ac:dyDescent="0.25">
      <c r="A1919" t="str">
        <f>IF(ISBLANK('ENGAGEMENTS 2026'!C1920),"",IF('ENGAGEMENTS 2026'!C1920="DTSI","DCT",'ENGAGEMENTS 2026'!C1920))</f>
        <v/>
      </c>
      <c r="B1919" t="str">
        <f>IF(ISBLANK('ENGAGEMENTS 2026'!C1920),"",'ENGAGEMENTS 2026'!D1920)</f>
        <v/>
      </c>
      <c r="C1919" t="str">
        <f>IF(ISBLANK('ENGAGEMENTS 2026'!C1920),"",'ENGAGEMENTS 2026'!E1920)</f>
        <v/>
      </c>
      <c r="D1919" t="str">
        <f>IF(ISBLANK('ENGAGEMENTS 2026'!C1920),"",'ENGAGEMENTS 2026'!G1920)</f>
        <v/>
      </c>
      <c r="E1919" t="str">
        <f>IF(ISBLANK('ENGAGEMENTS 2026'!C1920),"",'ENGAGEMENTS 2026'!I1920)</f>
        <v/>
      </c>
      <c r="F1919" t="str">
        <f>IF(ISBLANK('ENGAGEMENTS 2026'!C1920),"",'ENGAGEMENTS 2026'!J1920)</f>
        <v/>
      </c>
      <c r="G1919" t="str">
        <f>IF(ISBLANK('ENGAGEMENTS 2026'!C1920),"",'ENGAGEMENTS 2026'!M1920)</f>
        <v/>
      </c>
      <c r="H1919" t="str">
        <f>IF(ISBLANK('ENGAGEMENTS 2026'!C1920),"",'ENGAGEMENTS 2026'!AF1920)</f>
        <v/>
      </c>
      <c r="I1919" t="str">
        <f>IF(ISBLANK('ENGAGEMENTS 2026'!C1920),"",'ENGAGEMENTS 2026'!H1920)</f>
        <v/>
      </c>
      <c r="J1919" s="72" t="str">
        <f>IF(ISBLANK('ENGAGEMENTS 2026'!C1920),"",IF(AND(OR($E1919="INFRUCTUEUX",$E1919="ANNULE"),$C1919="AOO-M"),'ENGAGEMENTS 2026'!P1920,IF($H1919="EN COURS DE PREENGAGEMENT",'ENGAGEMENTS 2026'!O1920,IF($H1919="PREENGAGE",IF($E1919="ATTRIBUE",'ENGAGEMENTS 2026'!AE1920,'ENGAGEMENTS 2026'!O1920),'ENGAGEMENTS 2026'!AE1920))))</f>
        <v/>
      </c>
      <c r="K1919" s="97" t="str">
        <f>IF(ISBLANK('ENGAGEMENTS 2026'!W1920),"",'ENGAGEMENTS 2026'!W1920)</f>
        <v/>
      </c>
      <c r="L1919" s="73" t="str">
        <f t="shared" ca="1" si="58"/>
        <v/>
      </c>
      <c r="M1919" t="str">
        <f t="shared" si="59"/>
        <v/>
      </c>
      <c r="N1919" t="str">
        <f>IF(ISBLANK('ENGAGEMENTS 2026'!C1920),"",'ENGAGEMENTS 2026'!L1920)</f>
        <v/>
      </c>
      <c r="O1919" t="str">
        <f>IF(ISBLANK('ENGAGEMENTS 2026'!C1920),"",'ENGAGEMENTS 2026'!M1920)</f>
        <v/>
      </c>
      <c r="P1919" t="str">
        <f>IF(ISBLANK('ENGAGEMENTS 2026'!C1920),"",'ENGAGEMENTS 2026'!K1920)</f>
        <v/>
      </c>
      <c r="Q1919" t="str">
        <f>IF($A1919="","",IF(OR($E1919="INFRUCTUEUX",$E1919="ANNULE"),$A1919&amp;"|"&amp;(COUNTIFS($A$2:$A1919,$A1919,$E$2:$E1919,"INFRUCTUEUX")+COUNTIFS($A$2:$A1919,$A1919,$E$2:$E1919,"ANNULE")),""))</f>
        <v/>
      </c>
    </row>
    <row r="1920" spans="1:17" x14ac:dyDescent="0.25">
      <c r="A1920" t="str">
        <f>IF(ISBLANK('ENGAGEMENTS 2026'!C1921),"",IF('ENGAGEMENTS 2026'!C1921="DTSI","DCT",'ENGAGEMENTS 2026'!C1921))</f>
        <v/>
      </c>
      <c r="B1920" t="str">
        <f>IF(ISBLANK('ENGAGEMENTS 2026'!C1921),"",'ENGAGEMENTS 2026'!D1921)</f>
        <v/>
      </c>
      <c r="C1920" t="str">
        <f>IF(ISBLANK('ENGAGEMENTS 2026'!C1921),"",'ENGAGEMENTS 2026'!E1921)</f>
        <v/>
      </c>
      <c r="D1920" t="str">
        <f>IF(ISBLANK('ENGAGEMENTS 2026'!C1921),"",'ENGAGEMENTS 2026'!G1921)</f>
        <v/>
      </c>
      <c r="E1920" t="str">
        <f>IF(ISBLANK('ENGAGEMENTS 2026'!C1921),"",'ENGAGEMENTS 2026'!I1921)</f>
        <v/>
      </c>
      <c r="F1920" t="str">
        <f>IF(ISBLANK('ENGAGEMENTS 2026'!C1921),"",'ENGAGEMENTS 2026'!J1921)</f>
        <v/>
      </c>
      <c r="G1920" t="str">
        <f>IF(ISBLANK('ENGAGEMENTS 2026'!C1921),"",'ENGAGEMENTS 2026'!M1921)</f>
        <v/>
      </c>
      <c r="H1920" t="str">
        <f>IF(ISBLANK('ENGAGEMENTS 2026'!C1921),"",'ENGAGEMENTS 2026'!AF1921)</f>
        <v/>
      </c>
      <c r="I1920" t="str">
        <f>IF(ISBLANK('ENGAGEMENTS 2026'!C1921),"",'ENGAGEMENTS 2026'!H1921)</f>
        <v/>
      </c>
      <c r="J1920" s="72" t="str">
        <f>IF(ISBLANK('ENGAGEMENTS 2026'!C1921),"",IF(AND(OR($E1920="INFRUCTUEUX",$E1920="ANNULE"),$C1920="AOO-M"),'ENGAGEMENTS 2026'!P1921,IF($H1920="EN COURS DE PREENGAGEMENT",'ENGAGEMENTS 2026'!O1921,IF($H1920="PREENGAGE",IF($E1920="ATTRIBUE",'ENGAGEMENTS 2026'!AE1921,'ENGAGEMENTS 2026'!O1921),'ENGAGEMENTS 2026'!AE1921))))</f>
        <v/>
      </c>
      <c r="K1920" s="97" t="str">
        <f>IF(ISBLANK('ENGAGEMENTS 2026'!W1921),"",'ENGAGEMENTS 2026'!W1921)</f>
        <v/>
      </c>
      <c r="L1920" s="73" t="str">
        <f t="shared" ca="1" si="58"/>
        <v/>
      </c>
      <c r="M1920" t="str">
        <f t="shared" si="59"/>
        <v/>
      </c>
      <c r="N1920" t="str">
        <f>IF(ISBLANK('ENGAGEMENTS 2026'!C1921),"",'ENGAGEMENTS 2026'!L1921)</f>
        <v/>
      </c>
      <c r="O1920" t="str">
        <f>IF(ISBLANK('ENGAGEMENTS 2026'!C1921),"",'ENGAGEMENTS 2026'!M1921)</f>
        <v/>
      </c>
      <c r="P1920" t="str">
        <f>IF(ISBLANK('ENGAGEMENTS 2026'!C1921),"",'ENGAGEMENTS 2026'!K1921)</f>
        <v/>
      </c>
      <c r="Q1920" t="str">
        <f>IF($A1920="","",IF(OR($E1920="INFRUCTUEUX",$E1920="ANNULE"),$A1920&amp;"|"&amp;(COUNTIFS($A$2:$A1920,$A1920,$E$2:$E1920,"INFRUCTUEUX")+COUNTIFS($A$2:$A1920,$A1920,$E$2:$E1920,"ANNULE")),""))</f>
        <v/>
      </c>
    </row>
    <row r="1921" spans="1:17" x14ac:dyDescent="0.25">
      <c r="A1921" t="str">
        <f>IF(ISBLANK('ENGAGEMENTS 2026'!C1922),"",IF('ENGAGEMENTS 2026'!C1922="DTSI","DCT",'ENGAGEMENTS 2026'!C1922))</f>
        <v/>
      </c>
      <c r="B1921" t="str">
        <f>IF(ISBLANK('ENGAGEMENTS 2026'!C1922),"",'ENGAGEMENTS 2026'!D1922)</f>
        <v/>
      </c>
      <c r="C1921" t="str">
        <f>IF(ISBLANK('ENGAGEMENTS 2026'!C1922),"",'ENGAGEMENTS 2026'!E1922)</f>
        <v/>
      </c>
      <c r="D1921" t="str">
        <f>IF(ISBLANK('ENGAGEMENTS 2026'!C1922),"",'ENGAGEMENTS 2026'!G1922)</f>
        <v/>
      </c>
      <c r="E1921" t="str">
        <f>IF(ISBLANK('ENGAGEMENTS 2026'!C1922),"",'ENGAGEMENTS 2026'!I1922)</f>
        <v/>
      </c>
      <c r="F1921" t="str">
        <f>IF(ISBLANK('ENGAGEMENTS 2026'!C1922),"",'ENGAGEMENTS 2026'!J1922)</f>
        <v/>
      </c>
      <c r="G1921" t="str">
        <f>IF(ISBLANK('ENGAGEMENTS 2026'!C1922),"",'ENGAGEMENTS 2026'!M1922)</f>
        <v/>
      </c>
      <c r="H1921" t="str">
        <f>IF(ISBLANK('ENGAGEMENTS 2026'!C1922),"",'ENGAGEMENTS 2026'!AF1922)</f>
        <v/>
      </c>
      <c r="I1921" t="str">
        <f>IF(ISBLANK('ENGAGEMENTS 2026'!C1922),"",'ENGAGEMENTS 2026'!H1922)</f>
        <v/>
      </c>
      <c r="J1921" s="72" t="str">
        <f>IF(ISBLANK('ENGAGEMENTS 2026'!C1922),"",IF(AND(OR($E1921="INFRUCTUEUX",$E1921="ANNULE"),$C1921="AOO-M"),'ENGAGEMENTS 2026'!P1922,IF($H1921="EN COURS DE PREENGAGEMENT",'ENGAGEMENTS 2026'!O1922,IF($H1921="PREENGAGE",IF($E1921="ATTRIBUE",'ENGAGEMENTS 2026'!AE1922,'ENGAGEMENTS 2026'!O1922),'ENGAGEMENTS 2026'!AE1922))))</f>
        <v/>
      </c>
      <c r="K1921" s="97" t="str">
        <f>IF(ISBLANK('ENGAGEMENTS 2026'!W1922),"",'ENGAGEMENTS 2026'!W1922)</f>
        <v/>
      </c>
      <c r="L1921" s="73" t="str">
        <f t="shared" ca="1" si="58"/>
        <v/>
      </c>
      <c r="M1921" t="str">
        <f t="shared" si="59"/>
        <v/>
      </c>
      <c r="N1921" t="str">
        <f>IF(ISBLANK('ENGAGEMENTS 2026'!C1922),"",'ENGAGEMENTS 2026'!L1922)</f>
        <v/>
      </c>
      <c r="O1921" t="str">
        <f>IF(ISBLANK('ENGAGEMENTS 2026'!C1922),"",'ENGAGEMENTS 2026'!M1922)</f>
        <v/>
      </c>
      <c r="P1921" t="str">
        <f>IF(ISBLANK('ENGAGEMENTS 2026'!C1922),"",'ENGAGEMENTS 2026'!K1922)</f>
        <v/>
      </c>
      <c r="Q1921" t="str">
        <f>IF($A1921="","",IF(OR($E1921="INFRUCTUEUX",$E1921="ANNULE"),$A1921&amp;"|"&amp;(COUNTIFS($A$2:$A1921,$A1921,$E$2:$E1921,"INFRUCTUEUX")+COUNTIFS($A$2:$A1921,$A1921,$E$2:$E1921,"ANNULE")),""))</f>
        <v/>
      </c>
    </row>
    <row r="1922" spans="1:17" x14ac:dyDescent="0.25">
      <c r="A1922" t="str">
        <f>IF(ISBLANK('ENGAGEMENTS 2026'!C1923),"",IF('ENGAGEMENTS 2026'!C1923="DTSI","DCT",'ENGAGEMENTS 2026'!C1923))</f>
        <v/>
      </c>
      <c r="B1922" t="str">
        <f>IF(ISBLANK('ENGAGEMENTS 2026'!C1923),"",'ENGAGEMENTS 2026'!D1923)</f>
        <v/>
      </c>
      <c r="C1922" t="str">
        <f>IF(ISBLANK('ENGAGEMENTS 2026'!C1923),"",'ENGAGEMENTS 2026'!E1923)</f>
        <v/>
      </c>
      <c r="D1922" t="str">
        <f>IF(ISBLANK('ENGAGEMENTS 2026'!C1923),"",'ENGAGEMENTS 2026'!G1923)</f>
        <v/>
      </c>
      <c r="E1922" t="str">
        <f>IF(ISBLANK('ENGAGEMENTS 2026'!C1923),"",'ENGAGEMENTS 2026'!I1923)</f>
        <v/>
      </c>
      <c r="F1922" t="str">
        <f>IF(ISBLANK('ENGAGEMENTS 2026'!C1923),"",'ENGAGEMENTS 2026'!J1923)</f>
        <v/>
      </c>
      <c r="G1922" t="str">
        <f>IF(ISBLANK('ENGAGEMENTS 2026'!C1923),"",'ENGAGEMENTS 2026'!M1923)</f>
        <v/>
      </c>
      <c r="H1922" t="str">
        <f>IF(ISBLANK('ENGAGEMENTS 2026'!C1923),"",'ENGAGEMENTS 2026'!AF1923)</f>
        <v/>
      </c>
      <c r="I1922" t="str">
        <f>IF(ISBLANK('ENGAGEMENTS 2026'!C1923),"",'ENGAGEMENTS 2026'!H1923)</f>
        <v/>
      </c>
      <c r="J1922" s="72" t="str">
        <f>IF(ISBLANK('ENGAGEMENTS 2026'!C1923),"",IF(AND(OR($E1922="INFRUCTUEUX",$E1922="ANNULE"),$C1922="AOO-M"),'ENGAGEMENTS 2026'!P1923,IF($H1922="EN COURS DE PREENGAGEMENT",'ENGAGEMENTS 2026'!O1923,IF($H1922="PREENGAGE",IF($E1922="ATTRIBUE",'ENGAGEMENTS 2026'!AE1923,'ENGAGEMENTS 2026'!O1923),'ENGAGEMENTS 2026'!AE1923))))</f>
        <v/>
      </c>
      <c r="K1922" s="97" t="str">
        <f>IF(ISBLANK('ENGAGEMENTS 2026'!W1923),"",'ENGAGEMENTS 2026'!W1923)</f>
        <v/>
      </c>
      <c r="L1922" s="73" t="str">
        <f t="shared" ref="L1922:L1985" ca="1" si="60">IF($K1922="","",TODAY()-$K1922)</f>
        <v/>
      </c>
      <c r="M1922" t="str">
        <f t="shared" ref="M1922:M1985" si="61">IF($A1922="","",IF($H1922="ENGAGE","Engagé",IF(AND($H1922="NON ENGAGE",OR($I1922="INFRUCTUEUX",$I1922="ANNULE")),"Clôturé sans suite","En cours")))</f>
        <v/>
      </c>
      <c r="N1922" t="str">
        <f>IF(ISBLANK('ENGAGEMENTS 2026'!C1923),"",'ENGAGEMENTS 2026'!L1923)</f>
        <v/>
      </c>
      <c r="O1922" t="str">
        <f>IF(ISBLANK('ENGAGEMENTS 2026'!C1923),"",'ENGAGEMENTS 2026'!M1923)</f>
        <v/>
      </c>
      <c r="P1922" t="str">
        <f>IF(ISBLANK('ENGAGEMENTS 2026'!C1923),"",'ENGAGEMENTS 2026'!K1923)</f>
        <v/>
      </c>
      <c r="Q1922" t="str">
        <f>IF($A1922="","",IF(OR($E1922="INFRUCTUEUX",$E1922="ANNULE"),$A1922&amp;"|"&amp;(COUNTIFS($A$2:$A1922,$A1922,$E$2:$E1922,"INFRUCTUEUX")+COUNTIFS($A$2:$A1922,$A1922,$E$2:$E1922,"ANNULE")),""))</f>
        <v/>
      </c>
    </row>
    <row r="1923" spans="1:17" x14ac:dyDescent="0.25">
      <c r="A1923" t="str">
        <f>IF(ISBLANK('ENGAGEMENTS 2026'!C1924),"",IF('ENGAGEMENTS 2026'!C1924="DTSI","DCT",'ENGAGEMENTS 2026'!C1924))</f>
        <v/>
      </c>
      <c r="B1923" t="str">
        <f>IF(ISBLANK('ENGAGEMENTS 2026'!C1924),"",'ENGAGEMENTS 2026'!D1924)</f>
        <v/>
      </c>
      <c r="C1923" t="str">
        <f>IF(ISBLANK('ENGAGEMENTS 2026'!C1924),"",'ENGAGEMENTS 2026'!E1924)</f>
        <v/>
      </c>
      <c r="D1923" t="str">
        <f>IF(ISBLANK('ENGAGEMENTS 2026'!C1924),"",'ENGAGEMENTS 2026'!G1924)</f>
        <v/>
      </c>
      <c r="E1923" t="str">
        <f>IF(ISBLANK('ENGAGEMENTS 2026'!C1924),"",'ENGAGEMENTS 2026'!I1924)</f>
        <v/>
      </c>
      <c r="F1923" t="str">
        <f>IF(ISBLANK('ENGAGEMENTS 2026'!C1924),"",'ENGAGEMENTS 2026'!J1924)</f>
        <v/>
      </c>
      <c r="G1923" t="str">
        <f>IF(ISBLANK('ENGAGEMENTS 2026'!C1924),"",'ENGAGEMENTS 2026'!M1924)</f>
        <v/>
      </c>
      <c r="H1923" t="str">
        <f>IF(ISBLANK('ENGAGEMENTS 2026'!C1924),"",'ENGAGEMENTS 2026'!AF1924)</f>
        <v/>
      </c>
      <c r="I1923" t="str">
        <f>IF(ISBLANK('ENGAGEMENTS 2026'!C1924),"",'ENGAGEMENTS 2026'!H1924)</f>
        <v/>
      </c>
      <c r="J1923" s="72" t="str">
        <f>IF(ISBLANK('ENGAGEMENTS 2026'!C1924),"",IF(AND(OR($E1923="INFRUCTUEUX",$E1923="ANNULE"),$C1923="AOO-M"),'ENGAGEMENTS 2026'!P1924,IF($H1923="EN COURS DE PREENGAGEMENT",'ENGAGEMENTS 2026'!O1924,IF($H1923="PREENGAGE",IF($E1923="ATTRIBUE",'ENGAGEMENTS 2026'!AE1924,'ENGAGEMENTS 2026'!O1924),'ENGAGEMENTS 2026'!AE1924))))</f>
        <v/>
      </c>
      <c r="K1923" s="97" t="str">
        <f>IF(ISBLANK('ENGAGEMENTS 2026'!W1924),"",'ENGAGEMENTS 2026'!W1924)</f>
        <v/>
      </c>
      <c r="L1923" s="73" t="str">
        <f t="shared" ca="1" si="60"/>
        <v/>
      </c>
      <c r="M1923" t="str">
        <f t="shared" si="61"/>
        <v/>
      </c>
      <c r="N1923" t="str">
        <f>IF(ISBLANK('ENGAGEMENTS 2026'!C1924),"",'ENGAGEMENTS 2026'!L1924)</f>
        <v/>
      </c>
      <c r="O1923" t="str">
        <f>IF(ISBLANK('ENGAGEMENTS 2026'!C1924),"",'ENGAGEMENTS 2026'!M1924)</f>
        <v/>
      </c>
      <c r="P1923" t="str">
        <f>IF(ISBLANK('ENGAGEMENTS 2026'!C1924),"",'ENGAGEMENTS 2026'!K1924)</f>
        <v/>
      </c>
      <c r="Q1923" t="str">
        <f>IF($A1923="","",IF(OR($E1923="INFRUCTUEUX",$E1923="ANNULE"),$A1923&amp;"|"&amp;(COUNTIFS($A$2:$A1923,$A1923,$E$2:$E1923,"INFRUCTUEUX")+COUNTIFS($A$2:$A1923,$A1923,$E$2:$E1923,"ANNULE")),""))</f>
        <v/>
      </c>
    </row>
    <row r="1924" spans="1:17" x14ac:dyDescent="0.25">
      <c r="A1924" t="str">
        <f>IF(ISBLANK('ENGAGEMENTS 2026'!C1925),"",IF('ENGAGEMENTS 2026'!C1925="DTSI","DCT",'ENGAGEMENTS 2026'!C1925))</f>
        <v/>
      </c>
      <c r="B1924" t="str">
        <f>IF(ISBLANK('ENGAGEMENTS 2026'!C1925),"",'ENGAGEMENTS 2026'!D1925)</f>
        <v/>
      </c>
      <c r="C1924" t="str">
        <f>IF(ISBLANK('ENGAGEMENTS 2026'!C1925),"",'ENGAGEMENTS 2026'!E1925)</f>
        <v/>
      </c>
      <c r="D1924" t="str">
        <f>IF(ISBLANK('ENGAGEMENTS 2026'!C1925),"",'ENGAGEMENTS 2026'!G1925)</f>
        <v/>
      </c>
      <c r="E1924" t="str">
        <f>IF(ISBLANK('ENGAGEMENTS 2026'!C1925),"",'ENGAGEMENTS 2026'!I1925)</f>
        <v/>
      </c>
      <c r="F1924" t="str">
        <f>IF(ISBLANK('ENGAGEMENTS 2026'!C1925),"",'ENGAGEMENTS 2026'!J1925)</f>
        <v/>
      </c>
      <c r="G1924" t="str">
        <f>IF(ISBLANK('ENGAGEMENTS 2026'!C1925),"",'ENGAGEMENTS 2026'!M1925)</f>
        <v/>
      </c>
      <c r="H1924" t="str">
        <f>IF(ISBLANK('ENGAGEMENTS 2026'!C1925),"",'ENGAGEMENTS 2026'!AF1925)</f>
        <v/>
      </c>
      <c r="I1924" t="str">
        <f>IF(ISBLANK('ENGAGEMENTS 2026'!C1925),"",'ENGAGEMENTS 2026'!H1925)</f>
        <v/>
      </c>
      <c r="J1924" s="72" t="str">
        <f>IF(ISBLANK('ENGAGEMENTS 2026'!C1925),"",IF(AND(OR($E1924="INFRUCTUEUX",$E1924="ANNULE"),$C1924="AOO-M"),'ENGAGEMENTS 2026'!P1925,IF($H1924="EN COURS DE PREENGAGEMENT",'ENGAGEMENTS 2026'!O1925,IF($H1924="PREENGAGE",IF($E1924="ATTRIBUE",'ENGAGEMENTS 2026'!AE1925,'ENGAGEMENTS 2026'!O1925),'ENGAGEMENTS 2026'!AE1925))))</f>
        <v/>
      </c>
      <c r="K1924" s="97" t="str">
        <f>IF(ISBLANK('ENGAGEMENTS 2026'!W1925),"",'ENGAGEMENTS 2026'!W1925)</f>
        <v/>
      </c>
      <c r="L1924" s="73" t="str">
        <f t="shared" ca="1" si="60"/>
        <v/>
      </c>
      <c r="M1924" t="str">
        <f t="shared" si="61"/>
        <v/>
      </c>
      <c r="N1924" t="str">
        <f>IF(ISBLANK('ENGAGEMENTS 2026'!C1925),"",'ENGAGEMENTS 2026'!L1925)</f>
        <v/>
      </c>
      <c r="O1924" t="str">
        <f>IF(ISBLANK('ENGAGEMENTS 2026'!C1925),"",'ENGAGEMENTS 2026'!M1925)</f>
        <v/>
      </c>
      <c r="P1924" t="str">
        <f>IF(ISBLANK('ENGAGEMENTS 2026'!C1925),"",'ENGAGEMENTS 2026'!K1925)</f>
        <v/>
      </c>
      <c r="Q1924" t="str">
        <f>IF($A1924="","",IF(OR($E1924="INFRUCTUEUX",$E1924="ANNULE"),$A1924&amp;"|"&amp;(COUNTIFS($A$2:$A1924,$A1924,$E$2:$E1924,"INFRUCTUEUX")+COUNTIFS($A$2:$A1924,$A1924,$E$2:$E1924,"ANNULE")),""))</f>
        <v/>
      </c>
    </row>
    <row r="1925" spans="1:17" x14ac:dyDescent="0.25">
      <c r="A1925" t="str">
        <f>IF(ISBLANK('ENGAGEMENTS 2026'!C1926),"",IF('ENGAGEMENTS 2026'!C1926="DTSI","DCT",'ENGAGEMENTS 2026'!C1926))</f>
        <v/>
      </c>
      <c r="B1925" t="str">
        <f>IF(ISBLANK('ENGAGEMENTS 2026'!C1926),"",'ENGAGEMENTS 2026'!D1926)</f>
        <v/>
      </c>
      <c r="C1925" t="str">
        <f>IF(ISBLANK('ENGAGEMENTS 2026'!C1926),"",'ENGAGEMENTS 2026'!E1926)</f>
        <v/>
      </c>
      <c r="D1925" t="str">
        <f>IF(ISBLANK('ENGAGEMENTS 2026'!C1926),"",'ENGAGEMENTS 2026'!G1926)</f>
        <v/>
      </c>
      <c r="E1925" t="str">
        <f>IF(ISBLANK('ENGAGEMENTS 2026'!C1926),"",'ENGAGEMENTS 2026'!I1926)</f>
        <v/>
      </c>
      <c r="F1925" t="str">
        <f>IF(ISBLANK('ENGAGEMENTS 2026'!C1926),"",'ENGAGEMENTS 2026'!J1926)</f>
        <v/>
      </c>
      <c r="G1925" t="str">
        <f>IF(ISBLANK('ENGAGEMENTS 2026'!C1926),"",'ENGAGEMENTS 2026'!M1926)</f>
        <v/>
      </c>
      <c r="H1925" t="str">
        <f>IF(ISBLANK('ENGAGEMENTS 2026'!C1926),"",'ENGAGEMENTS 2026'!AF1926)</f>
        <v/>
      </c>
      <c r="I1925" t="str">
        <f>IF(ISBLANK('ENGAGEMENTS 2026'!C1926),"",'ENGAGEMENTS 2026'!H1926)</f>
        <v/>
      </c>
      <c r="J1925" s="72" t="str">
        <f>IF(ISBLANK('ENGAGEMENTS 2026'!C1926),"",IF(AND(OR($E1925="INFRUCTUEUX",$E1925="ANNULE"),$C1925="AOO-M"),'ENGAGEMENTS 2026'!P1926,IF($H1925="EN COURS DE PREENGAGEMENT",'ENGAGEMENTS 2026'!O1926,IF($H1925="PREENGAGE",IF($E1925="ATTRIBUE",'ENGAGEMENTS 2026'!AE1926,'ENGAGEMENTS 2026'!O1926),'ENGAGEMENTS 2026'!AE1926))))</f>
        <v/>
      </c>
      <c r="K1925" s="97" t="str">
        <f>IF(ISBLANK('ENGAGEMENTS 2026'!W1926),"",'ENGAGEMENTS 2026'!W1926)</f>
        <v/>
      </c>
      <c r="L1925" s="73" t="str">
        <f t="shared" ca="1" si="60"/>
        <v/>
      </c>
      <c r="M1925" t="str">
        <f t="shared" si="61"/>
        <v/>
      </c>
      <c r="N1925" t="str">
        <f>IF(ISBLANK('ENGAGEMENTS 2026'!C1926),"",'ENGAGEMENTS 2026'!L1926)</f>
        <v/>
      </c>
      <c r="O1925" t="str">
        <f>IF(ISBLANK('ENGAGEMENTS 2026'!C1926),"",'ENGAGEMENTS 2026'!M1926)</f>
        <v/>
      </c>
      <c r="P1925" t="str">
        <f>IF(ISBLANK('ENGAGEMENTS 2026'!C1926),"",'ENGAGEMENTS 2026'!K1926)</f>
        <v/>
      </c>
      <c r="Q1925" t="str">
        <f>IF($A1925="","",IF(OR($E1925="INFRUCTUEUX",$E1925="ANNULE"),$A1925&amp;"|"&amp;(COUNTIFS($A$2:$A1925,$A1925,$E$2:$E1925,"INFRUCTUEUX")+COUNTIFS($A$2:$A1925,$A1925,$E$2:$E1925,"ANNULE")),""))</f>
        <v/>
      </c>
    </row>
    <row r="1926" spans="1:17" x14ac:dyDescent="0.25">
      <c r="A1926" t="str">
        <f>IF(ISBLANK('ENGAGEMENTS 2026'!C1927),"",IF('ENGAGEMENTS 2026'!C1927="DTSI","DCT",'ENGAGEMENTS 2026'!C1927))</f>
        <v/>
      </c>
      <c r="B1926" t="str">
        <f>IF(ISBLANK('ENGAGEMENTS 2026'!C1927),"",'ENGAGEMENTS 2026'!D1927)</f>
        <v/>
      </c>
      <c r="C1926" t="str">
        <f>IF(ISBLANK('ENGAGEMENTS 2026'!C1927),"",'ENGAGEMENTS 2026'!E1927)</f>
        <v/>
      </c>
      <c r="D1926" t="str">
        <f>IF(ISBLANK('ENGAGEMENTS 2026'!C1927),"",'ENGAGEMENTS 2026'!G1927)</f>
        <v/>
      </c>
      <c r="E1926" t="str">
        <f>IF(ISBLANK('ENGAGEMENTS 2026'!C1927),"",'ENGAGEMENTS 2026'!I1927)</f>
        <v/>
      </c>
      <c r="F1926" t="str">
        <f>IF(ISBLANK('ENGAGEMENTS 2026'!C1927),"",'ENGAGEMENTS 2026'!J1927)</f>
        <v/>
      </c>
      <c r="G1926" t="str">
        <f>IF(ISBLANK('ENGAGEMENTS 2026'!C1927),"",'ENGAGEMENTS 2026'!M1927)</f>
        <v/>
      </c>
      <c r="H1926" t="str">
        <f>IF(ISBLANK('ENGAGEMENTS 2026'!C1927),"",'ENGAGEMENTS 2026'!AF1927)</f>
        <v/>
      </c>
      <c r="I1926" t="str">
        <f>IF(ISBLANK('ENGAGEMENTS 2026'!C1927),"",'ENGAGEMENTS 2026'!H1927)</f>
        <v/>
      </c>
      <c r="J1926" s="72" t="str">
        <f>IF(ISBLANK('ENGAGEMENTS 2026'!C1927),"",IF(AND(OR($E1926="INFRUCTUEUX",$E1926="ANNULE"),$C1926="AOO-M"),'ENGAGEMENTS 2026'!P1927,IF($H1926="EN COURS DE PREENGAGEMENT",'ENGAGEMENTS 2026'!O1927,IF($H1926="PREENGAGE",IF($E1926="ATTRIBUE",'ENGAGEMENTS 2026'!AE1927,'ENGAGEMENTS 2026'!O1927),'ENGAGEMENTS 2026'!AE1927))))</f>
        <v/>
      </c>
      <c r="K1926" s="97" t="str">
        <f>IF(ISBLANK('ENGAGEMENTS 2026'!W1927),"",'ENGAGEMENTS 2026'!W1927)</f>
        <v/>
      </c>
      <c r="L1926" s="73" t="str">
        <f t="shared" ca="1" si="60"/>
        <v/>
      </c>
      <c r="M1926" t="str">
        <f t="shared" si="61"/>
        <v/>
      </c>
      <c r="N1926" t="str">
        <f>IF(ISBLANK('ENGAGEMENTS 2026'!C1927),"",'ENGAGEMENTS 2026'!L1927)</f>
        <v/>
      </c>
      <c r="O1926" t="str">
        <f>IF(ISBLANK('ENGAGEMENTS 2026'!C1927),"",'ENGAGEMENTS 2026'!M1927)</f>
        <v/>
      </c>
      <c r="P1926" t="str">
        <f>IF(ISBLANK('ENGAGEMENTS 2026'!C1927),"",'ENGAGEMENTS 2026'!K1927)</f>
        <v/>
      </c>
      <c r="Q1926" t="str">
        <f>IF($A1926="","",IF(OR($E1926="INFRUCTUEUX",$E1926="ANNULE"),$A1926&amp;"|"&amp;(COUNTIFS($A$2:$A1926,$A1926,$E$2:$E1926,"INFRUCTUEUX")+COUNTIFS($A$2:$A1926,$A1926,$E$2:$E1926,"ANNULE")),""))</f>
        <v/>
      </c>
    </row>
    <row r="1927" spans="1:17" x14ac:dyDescent="0.25">
      <c r="A1927" t="str">
        <f>IF(ISBLANK('ENGAGEMENTS 2026'!C1928),"",IF('ENGAGEMENTS 2026'!C1928="DTSI","DCT",'ENGAGEMENTS 2026'!C1928))</f>
        <v/>
      </c>
      <c r="B1927" t="str">
        <f>IF(ISBLANK('ENGAGEMENTS 2026'!C1928),"",'ENGAGEMENTS 2026'!D1928)</f>
        <v/>
      </c>
      <c r="C1927" t="str">
        <f>IF(ISBLANK('ENGAGEMENTS 2026'!C1928),"",'ENGAGEMENTS 2026'!E1928)</f>
        <v/>
      </c>
      <c r="D1927" t="str">
        <f>IF(ISBLANK('ENGAGEMENTS 2026'!C1928),"",'ENGAGEMENTS 2026'!G1928)</f>
        <v/>
      </c>
      <c r="E1927" t="str">
        <f>IF(ISBLANK('ENGAGEMENTS 2026'!C1928),"",'ENGAGEMENTS 2026'!I1928)</f>
        <v/>
      </c>
      <c r="F1927" t="str">
        <f>IF(ISBLANK('ENGAGEMENTS 2026'!C1928),"",'ENGAGEMENTS 2026'!J1928)</f>
        <v/>
      </c>
      <c r="G1927" t="str">
        <f>IF(ISBLANK('ENGAGEMENTS 2026'!C1928),"",'ENGAGEMENTS 2026'!M1928)</f>
        <v/>
      </c>
      <c r="H1927" t="str">
        <f>IF(ISBLANK('ENGAGEMENTS 2026'!C1928),"",'ENGAGEMENTS 2026'!AF1928)</f>
        <v/>
      </c>
      <c r="I1927" t="str">
        <f>IF(ISBLANK('ENGAGEMENTS 2026'!C1928),"",'ENGAGEMENTS 2026'!H1928)</f>
        <v/>
      </c>
      <c r="J1927" s="72" t="str">
        <f>IF(ISBLANK('ENGAGEMENTS 2026'!C1928),"",IF(AND(OR($E1927="INFRUCTUEUX",$E1927="ANNULE"),$C1927="AOO-M"),'ENGAGEMENTS 2026'!P1928,IF($H1927="EN COURS DE PREENGAGEMENT",'ENGAGEMENTS 2026'!O1928,IF($H1927="PREENGAGE",IF($E1927="ATTRIBUE",'ENGAGEMENTS 2026'!AE1928,'ENGAGEMENTS 2026'!O1928),'ENGAGEMENTS 2026'!AE1928))))</f>
        <v/>
      </c>
      <c r="K1927" s="97" t="str">
        <f>IF(ISBLANK('ENGAGEMENTS 2026'!W1928),"",'ENGAGEMENTS 2026'!W1928)</f>
        <v/>
      </c>
      <c r="L1927" s="73" t="str">
        <f t="shared" ca="1" si="60"/>
        <v/>
      </c>
      <c r="M1927" t="str">
        <f t="shared" si="61"/>
        <v/>
      </c>
      <c r="N1927" t="str">
        <f>IF(ISBLANK('ENGAGEMENTS 2026'!C1928),"",'ENGAGEMENTS 2026'!L1928)</f>
        <v/>
      </c>
      <c r="O1927" t="str">
        <f>IF(ISBLANK('ENGAGEMENTS 2026'!C1928),"",'ENGAGEMENTS 2026'!M1928)</f>
        <v/>
      </c>
      <c r="P1927" t="str">
        <f>IF(ISBLANK('ENGAGEMENTS 2026'!C1928),"",'ENGAGEMENTS 2026'!K1928)</f>
        <v/>
      </c>
      <c r="Q1927" t="str">
        <f>IF($A1927="","",IF(OR($E1927="INFRUCTUEUX",$E1927="ANNULE"),$A1927&amp;"|"&amp;(COUNTIFS($A$2:$A1927,$A1927,$E$2:$E1927,"INFRUCTUEUX")+COUNTIFS($A$2:$A1927,$A1927,$E$2:$E1927,"ANNULE")),""))</f>
        <v/>
      </c>
    </row>
    <row r="1928" spans="1:17" x14ac:dyDescent="0.25">
      <c r="A1928" t="str">
        <f>IF(ISBLANK('ENGAGEMENTS 2026'!C1929),"",IF('ENGAGEMENTS 2026'!C1929="DTSI","DCT",'ENGAGEMENTS 2026'!C1929))</f>
        <v/>
      </c>
      <c r="B1928" t="str">
        <f>IF(ISBLANK('ENGAGEMENTS 2026'!C1929),"",'ENGAGEMENTS 2026'!D1929)</f>
        <v/>
      </c>
      <c r="C1928" t="str">
        <f>IF(ISBLANK('ENGAGEMENTS 2026'!C1929),"",'ENGAGEMENTS 2026'!E1929)</f>
        <v/>
      </c>
      <c r="D1928" t="str">
        <f>IF(ISBLANK('ENGAGEMENTS 2026'!C1929),"",'ENGAGEMENTS 2026'!G1929)</f>
        <v/>
      </c>
      <c r="E1928" t="str">
        <f>IF(ISBLANK('ENGAGEMENTS 2026'!C1929),"",'ENGAGEMENTS 2026'!I1929)</f>
        <v/>
      </c>
      <c r="F1928" t="str">
        <f>IF(ISBLANK('ENGAGEMENTS 2026'!C1929),"",'ENGAGEMENTS 2026'!J1929)</f>
        <v/>
      </c>
      <c r="G1928" t="str">
        <f>IF(ISBLANK('ENGAGEMENTS 2026'!C1929),"",'ENGAGEMENTS 2026'!M1929)</f>
        <v/>
      </c>
      <c r="H1928" t="str">
        <f>IF(ISBLANK('ENGAGEMENTS 2026'!C1929),"",'ENGAGEMENTS 2026'!AF1929)</f>
        <v/>
      </c>
      <c r="I1928" t="str">
        <f>IF(ISBLANK('ENGAGEMENTS 2026'!C1929),"",'ENGAGEMENTS 2026'!H1929)</f>
        <v/>
      </c>
      <c r="J1928" s="72" t="str">
        <f>IF(ISBLANK('ENGAGEMENTS 2026'!C1929),"",IF(AND(OR($E1928="INFRUCTUEUX",$E1928="ANNULE"),$C1928="AOO-M"),'ENGAGEMENTS 2026'!P1929,IF($H1928="EN COURS DE PREENGAGEMENT",'ENGAGEMENTS 2026'!O1929,IF($H1928="PREENGAGE",IF($E1928="ATTRIBUE",'ENGAGEMENTS 2026'!AE1929,'ENGAGEMENTS 2026'!O1929),'ENGAGEMENTS 2026'!AE1929))))</f>
        <v/>
      </c>
      <c r="K1928" s="97" t="str">
        <f>IF(ISBLANK('ENGAGEMENTS 2026'!W1929),"",'ENGAGEMENTS 2026'!W1929)</f>
        <v/>
      </c>
      <c r="L1928" s="73" t="str">
        <f t="shared" ca="1" si="60"/>
        <v/>
      </c>
      <c r="M1928" t="str">
        <f t="shared" si="61"/>
        <v/>
      </c>
      <c r="N1928" t="str">
        <f>IF(ISBLANK('ENGAGEMENTS 2026'!C1929),"",'ENGAGEMENTS 2026'!L1929)</f>
        <v/>
      </c>
      <c r="O1928" t="str">
        <f>IF(ISBLANK('ENGAGEMENTS 2026'!C1929),"",'ENGAGEMENTS 2026'!M1929)</f>
        <v/>
      </c>
      <c r="P1928" t="str">
        <f>IF(ISBLANK('ENGAGEMENTS 2026'!C1929),"",'ENGAGEMENTS 2026'!K1929)</f>
        <v/>
      </c>
      <c r="Q1928" t="str">
        <f>IF($A1928="","",IF(OR($E1928="INFRUCTUEUX",$E1928="ANNULE"),$A1928&amp;"|"&amp;(COUNTIFS($A$2:$A1928,$A1928,$E$2:$E1928,"INFRUCTUEUX")+COUNTIFS($A$2:$A1928,$A1928,$E$2:$E1928,"ANNULE")),""))</f>
        <v/>
      </c>
    </row>
    <row r="1929" spans="1:17" x14ac:dyDescent="0.25">
      <c r="A1929" t="str">
        <f>IF(ISBLANK('ENGAGEMENTS 2026'!C1930),"",IF('ENGAGEMENTS 2026'!C1930="DTSI","DCT",'ENGAGEMENTS 2026'!C1930))</f>
        <v/>
      </c>
      <c r="B1929" t="str">
        <f>IF(ISBLANK('ENGAGEMENTS 2026'!C1930),"",'ENGAGEMENTS 2026'!D1930)</f>
        <v/>
      </c>
      <c r="C1929" t="str">
        <f>IF(ISBLANK('ENGAGEMENTS 2026'!C1930),"",'ENGAGEMENTS 2026'!E1930)</f>
        <v/>
      </c>
      <c r="D1929" t="str">
        <f>IF(ISBLANK('ENGAGEMENTS 2026'!C1930),"",'ENGAGEMENTS 2026'!G1930)</f>
        <v/>
      </c>
      <c r="E1929" t="str">
        <f>IF(ISBLANK('ENGAGEMENTS 2026'!C1930),"",'ENGAGEMENTS 2026'!I1930)</f>
        <v/>
      </c>
      <c r="F1929" t="str">
        <f>IF(ISBLANK('ENGAGEMENTS 2026'!C1930),"",'ENGAGEMENTS 2026'!J1930)</f>
        <v/>
      </c>
      <c r="G1929" t="str">
        <f>IF(ISBLANK('ENGAGEMENTS 2026'!C1930),"",'ENGAGEMENTS 2026'!M1930)</f>
        <v/>
      </c>
      <c r="H1929" t="str">
        <f>IF(ISBLANK('ENGAGEMENTS 2026'!C1930),"",'ENGAGEMENTS 2026'!AF1930)</f>
        <v/>
      </c>
      <c r="I1929" t="str">
        <f>IF(ISBLANK('ENGAGEMENTS 2026'!C1930),"",'ENGAGEMENTS 2026'!H1930)</f>
        <v/>
      </c>
      <c r="J1929" s="72" t="str">
        <f>IF(ISBLANK('ENGAGEMENTS 2026'!C1930),"",IF(AND(OR($E1929="INFRUCTUEUX",$E1929="ANNULE"),$C1929="AOO-M"),'ENGAGEMENTS 2026'!P1930,IF($H1929="EN COURS DE PREENGAGEMENT",'ENGAGEMENTS 2026'!O1930,IF($H1929="PREENGAGE",IF($E1929="ATTRIBUE",'ENGAGEMENTS 2026'!AE1930,'ENGAGEMENTS 2026'!O1930),'ENGAGEMENTS 2026'!AE1930))))</f>
        <v/>
      </c>
      <c r="K1929" s="97" t="str">
        <f>IF(ISBLANK('ENGAGEMENTS 2026'!W1930),"",'ENGAGEMENTS 2026'!W1930)</f>
        <v/>
      </c>
      <c r="L1929" s="73" t="str">
        <f t="shared" ca="1" si="60"/>
        <v/>
      </c>
      <c r="M1929" t="str">
        <f t="shared" si="61"/>
        <v/>
      </c>
      <c r="N1929" t="str">
        <f>IF(ISBLANK('ENGAGEMENTS 2026'!C1930),"",'ENGAGEMENTS 2026'!L1930)</f>
        <v/>
      </c>
      <c r="O1929" t="str">
        <f>IF(ISBLANK('ENGAGEMENTS 2026'!C1930),"",'ENGAGEMENTS 2026'!M1930)</f>
        <v/>
      </c>
      <c r="P1929" t="str">
        <f>IF(ISBLANK('ENGAGEMENTS 2026'!C1930),"",'ENGAGEMENTS 2026'!K1930)</f>
        <v/>
      </c>
      <c r="Q1929" t="str">
        <f>IF($A1929="","",IF(OR($E1929="INFRUCTUEUX",$E1929="ANNULE"),$A1929&amp;"|"&amp;(COUNTIFS($A$2:$A1929,$A1929,$E$2:$E1929,"INFRUCTUEUX")+COUNTIFS($A$2:$A1929,$A1929,$E$2:$E1929,"ANNULE")),""))</f>
        <v/>
      </c>
    </row>
    <row r="1930" spans="1:17" x14ac:dyDescent="0.25">
      <c r="A1930" t="str">
        <f>IF(ISBLANK('ENGAGEMENTS 2026'!C1931),"",IF('ENGAGEMENTS 2026'!C1931="DTSI","DCT",'ENGAGEMENTS 2026'!C1931))</f>
        <v/>
      </c>
      <c r="B1930" t="str">
        <f>IF(ISBLANK('ENGAGEMENTS 2026'!C1931),"",'ENGAGEMENTS 2026'!D1931)</f>
        <v/>
      </c>
      <c r="C1930" t="str">
        <f>IF(ISBLANK('ENGAGEMENTS 2026'!C1931),"",'ENGAGEMENTS 2026'!E1931)</f>
        <v/>
      </c>
      <c r="D1930" t="str">
        <f>IF(ISBLANK('ENGAGEMENTS 2026'!C1931),"",'ENGAGEMENTS 2026'!G1931)</f>
        <v/>
      </c>
      <c r="E1930" t="str">
        <f>IF(ISBLANK('ENGAGEMENTS 2026'!C1931),"",'ENGAGEMENTS 2026'!I1931)</f>
        <v/>
      </c>
      <c r="F1930" t="str">
        <f>IF(ISBLANK('ENGAGEMENTS 2026'!C1931),"",'ENGAGEMENTS 2026'!J1931)</f>
        <v/>
      </c>
      <c r="G1930" t="str">
        <f>IF(ISBLANK('ENGAGEMENTS 2026'!C1931),"",'ENGAGEMENTS 2026'!M1931)</f>
        <v/>
      </c>
      <c r="H1930" t="str">
        <f>IF(ISBLANK('ENGAGEMENTS 2026'!C1931),"",'ENGAGEMENTS 2026'!AF1931)</f>
        <v/>
      </c>
      <c r="I1930" t="str">
        <f>IF(ISBLANK('ENGAGEMENTS 2026'!C1931),"",'ENGAGEMENTS 2026'!H1931)</f>
        <v/>
      </c>
      <c r="J1930" s="72" t="str">
        <f>IF(ISBLANK('ENGAGEMENTS 2026'!C1931),"",IF(AND(OR($E1930="INFRUCTUEUX",$E1930="ANNULE"),$C1930="AOO-M"),'ENGAGEMENTS 2026'!P1931,IF($H1930="EN COURS DE PREENGAGEMENT",'ENGAGEMENTS 2026'!O1931,IF($H1930="PREENGAGE",IF($E1930="ATTRIBUE",'ENGAGEMENTS 2026'!AE1931,'ENGAGEMENTS 2026'!O1931),'ENGAGEMENTS 2026'!AE1931))))</f>
        <v/>
      </c>
      <c r="K1930" s="97" t="str">
        <f>IF(ISBLANK('ENGAGEMENTS 2026'!W1931),"",'ENGAGEMENTS 2026'!W1931)</f>
        <v/>
      </c>
      <c r="L1930" s="73" t="str">
        <f t="shared" ca="1" si="60"/>
        <v/>
      </c>
      <c r="M1930" t="str">
        <f t="shared" si="61"/>
        <v/>
      </c>
      <c r="N1930" t="str">
        <f>IF(ISBLANK('ENGAGEMENTS 2026'!C1931),"",'ENGAGEMENTS 2026'!L1931)</f>
        <v/>
      </c>
      <c r="O1930" t="str">
        <f>IF(ISBLANK('ENGAGEMENTS 2026'!C1931),"",'ENGAGEMENTS 2026'!M1931)</f>
        <v/>
      </c>
      <c r="P1930" t="str">
        <f>IF(ISBLANK('ENGAGEMENTS 2026'!C1931),"",'ENGAGEMENTS 2026'!K1931)</f>
        <v/>
      </c>
      <c r="Q1930" t="str">
        <f>IF($A1930="","",IF(OR($E1930="INFRUCTUEUX",$E1930="ANNULE"),$A1930&amp;"|"&amp;(COUNTIFS($A$2:$A1930,$A1930,$E$2:$E1930,"INFRUCTUEUX")+COUNTIFS($A$2:$A1930,$A1930,$E$2:$E1930,"ANNULE")),""))</f>
        <v/>
      </c>
    </row>
    <row r="1931" spans="1:17" x14ac:dyDescent="0.25">
      <c r="A1931" t="str">
        <f>IF(ISBLANK('ENGAGEMENTS 2026'!C1932),"",IF('ENGAGEMENTS 2026'!C1932="DTSI","DCT",'ENGAGEMENTS 2026'!C1932))</f>
        <v/>
      </c>
      <c r="B1931" t="str">
        <f>IF(ISBLANK('ENGAGEMENTS 2026'!C1932),"",'ENGAGEMENTS 2026'!D1932)</f>
        <v/>
      </c>
      <c r="C1931" t="str">
        <f>IF(ISBLANK('ENGAGEMENTS 2026'!C1932),"",'ENGAGEMENTS 2026'!E1932)</f>
        <v/>
      </c>
      <c r="D1931" t="str">
        <f>IF(ISBLANK('ENGAGEMENTS 2026'!C1932),"",'ENGAGEMENTS 2026'!G1932)</f>
        <v/>
      </c>
      <c r="E1931" t="str">
        <f>IF(ISBLANK('ENGAGEMENTS 2026'!C1932),"",'ENGAGEMENTS 2026'!I1932)</f>
        <v/>
      </c>
      <c r="F1931" t="str">
        <f>IF(ISBLANK('ENGAGEMENTS 2026'!C1932),"",'ENGAGEMENTS 2026'!J1932)</f>
        <v/>
      </c>
      <c r="G1931" t="str">
        <f>IF(ISBLANK('ENGAGEMENTS 2026'!C1932),"",'ENGAGEMENTS 2026'!M1932)</f>
        <v/>
      </c>
      <c r="H1931" t="str">
        <f>IF(ISBLANK('ENGAGEMENTS 2026'!C1932),"",'ENGAGEMENTS 2026'!AF1932)</f>
        <v/>
      </c>
      <c r="I1931" t="str">
        <f>IF(ISBLANK('ENGAGEMENTS 2026'!C1932),"",'ENGAGEMENTS 2026'!H1932)</f>
        <v/>
      </c>
      <c r="J1931" s="72" t="str">
        <f>IF(ISBLANK('ENGAGEMENTS 2026'!C1932),"",IF(AND(OR($E1931="INFRUCTUEUX",$E1931="ANNULE"),$C1931="AOO-M"),'ENGAGEMENTS 2026'!P1932,IF($H1931="EN COURS DE PREENGAGEMENT",'ENGAGEMENTS 2026'!O1932,IF($H1931="PREENGAGE",IF($E1931="ATTRIBUE",'ENGAGEMENTS 2026'!AE1932,'ENGAGEMENTS 2026'!O1932),'ENGAGEMENTS 2026'!AE1932))))</f>
        <v/>
      </c>
      <c r="K1931" s="97" t="str">
        <f>IF(ISBLANK('ENGAGEMENTS 2026'!W1932),"",'ENGAGEMENTS 2026'!W1932)</f>
        <v/>
      </c>
      <c r="L1931" s="73" t="str">
        <f t="shared" ca="1" si="60"/>
        <v/>
      </c>
      <c r="M1931" t="str">
        <f t="shared" si="61"/>
        <v/>
      </c>
      <c r="N1931" t="str">
        <f>IF(ISBLANK('ENGAGEMENTS 2026'!C1932),"",'ENGAGEMENTS 2026'!L1932)</f>
        <v/>
      </c>
      <c r="O1931" t="str">
        <f>IF(ISBLANK('ENGAGEMENTS 2026'!C1932),"",'ENGAGEMENTS 2026'!M1932)</f>
        <v/>
      </c>
      <c r="P1931" t="str">
        <f>IF(ISBLANK('ENGAGEMENTS 2026'!C1932),"",'ENGAGEMENTS 2026'!K1932)</f>
        <v/>
      </c>
      <c r="Q1931" t="str">
        <f>IF($A1931="","",IF(OR($E1931="INFRUCTUEUX",$E1931="ANNULE"),$A1931&amp;"|"&amp;(COUNTIFS($A$2:$A1931,$A1931,$E$2:$E1931,"INFRUCTUEUX")+COUNTIFS($A$2:$A1931,$A1931,$E$2:$E1931,"ANNULE")),""))</f>
        <v/>
      </c>
    </row>
    <row r="1932" spans="1:17" x14ac:dyDescent="0.25">
      <c r="A1932" t="str">
        <f>IF(ISBLANK('ENGAGEMENTS 2026'!C1933),"",IF('ENGAGEMENTS 2026'!C1933="DTSI","DCT",'ENGAGEMENTS 2026'!C1933))</f>
        <v/>
      </c>
      <c r="B1932" t="str">
        <f>IF(ISBLANK('ENGAGEMENTS 2026'!C1933),"",'ENGAGEMENTS 2026'!D1933)</f>
        <v/>
      </c>
      <c r="C1932" t="str">
        <f>IF(ISBLANK('ENGAGEMENTS 2026'!C1933),"",'ENGAGEMENTS 2026'!E1933)</f>
        <v/>
      </c>
      <c r="D1932" t="str">
        <f>IF(ISBLANK('ENGAGEMENTS 2026'!C1933),"",'ENGAGEMENTS 2026'!G1933)</f>
        <v/>
      </c>
      <c r="E1932" t="str">
        <f>IF(ISBLANK('ENGAGEMENTS 2026'!C1933),"",'ENGAGEMENTS 2026'!I1933)</f>
        <v/>
      </c>
      <c r="F1932" t="str">
        <f>IF(ISBLANK('ENGAGEMENTS 2026'!C1933),"",'ENGAGEMENTS 2026'!J1933)</f>
        <v/>
      </c>
      <c r="G1932" t="str">
        <f>IF(ISBLANK('ENGAGEMENTS 2026'!C1933),"",'ENGAGEMENTS 2026'!M1933)</f>
        <v/>
      </c>
      <c r="H1932" t="str">
        <f>IF(ISBLANK('ENGAGEMENTS 2026'!C1933),"",'ENGAGEMENTS 2026'!AF1933)</f>
        <v/>
      </c>
      <c r="I1932" t="str">
        <f>IF(ISBLANK('ENGAGEMENTS 2026'!C1933),"",'ENGAGEMENTS 2026'!H1933)</f>
        <v/>
      </c>
      <c r="J1932" s="72" t="str">
        <f>IF(ISBLANK('ENGAGEMENTS 2026'!C1933),"",IF(AND(OR($E1932="INFRUCTUEUX",$E1932="ANNULE"),$C1932="AOO-M"),'ENGAGEMENTS 2026'!P1933,IF($H1932="EN COURS DE PREENGAGEMENT",'ENGAGEMENTS 2026'!O1933,IF($H1932="PREENGAGE",IF($E1932="ATTRIBUE",'ENGAGEMENTS 2026'!AE1933,'ENGAGEMENTS 2026'!O1933),'ENGAGEMENTS 2026'!AE1933))))</f>
        <v/>
      </c>
      <c r="K1932" s="97" t="str">
        <f>IF(ISBLANK('ENGAGEMENTS 2026'!W1933),"",'ENGAGEMENTS 2026'!W1933)</f>
        <v/>
      </c>
      <c r="L1932" s="73" t="str">
        <f t="shared" ca="1" si="60"/>
        <v/>
      </c>
      <c r="M1932" t="str">
        <f t="shared" si="61"/>
        <v/>
      </c>
      <c r="N1932" t="str">
        <f>IF(ISBLANK('ENGAGEMENTS 2026'!C1933),"",'ENGAGEMENTS 2026'!L1933)</f>
        <v/>
      </c>
      <c r="O1932" t="str">
        <f>IF(ISBLANK('ENGAGEMENTS 2026'!C1933),"",'ENGAGEMENTS 2026'!M1933)</f>
        <v/>
      </c>
      <c r="P1932" t="str">
        <f>IF(ISBLANK('ENGAGEMENTS 2026'!C1933),"",'ENGAGEMENTS 2026'!K1933)</f>
        <v/>
      </c>
      <c r="Q1932" t="str">
        <f>IF($A1932="","",IF(OR($E1932="INFRUCTUEUX",$E1932="ANNULE"),$A1932&amp;"|"&amp;(COUNTIFS($A$2:$A1932,$A1932,$E$2:$E1932,"INFRUCTUEUX")+COUNTIFS($A$2:$A1932,$A1932,$E$2:$E1932,"ANNULE")),""))</f>
        <v/>
      </c>
    </row>
    <row r="1933" spans="1:17" x14ac:dyDescent="0.25">
      <c r="A1933" t="str">
        <f>IF(ISBLANK('ENGAGEMENTS 2026'!C1934),"",IF('ENGAGEMENTS 2026'!C1934="DTSI","DCT",'ENGAGEMENTS 2026'!C1934))</f>
        <v/>
      </c>
      <c r="B1933" t="str">
        <f>IF(ISBLANK('ENGAGEMENTS 2026'!C1934),"",'ENGAGEMENTS 2026'!D1934)</f>
        <v/>
      </c>
      <c r="C1933" t="str">
        <f>IF(ISBLANK('ENGAGEMENTS 2026'!C1934),"",'ENGAGEMENTS 2026'!E1934)</f>
        <v/>
      </c>
      <c r="D1933" t="str">
        <f>IF(ISBLANK('ENGAGEMENTS 2026'!C1934),"",'ENGAGEMENTS 2026'!G1934)</f>
        <v/>
      </c>
      <c r="E1933" t="str">
        <f>IF(ISBLANK('ENGAGEMENTS 2026'!C1934),"",'ENGAGEMENTS 2026'!I1934)</f>
        <v/>
      </c>
      <c r="F1933" t="str">
        <f>IF(ISBLANK('ENGAGEMENTS 2026'!C1934),"",'ENGAGEMENTS 2026'!J1934)</f>
        <v/>
      </c>
      <c r="G1933" t="str">
        <f>IF(ISBLANK('ENGAGEMENTS 2026'!C1934),"",'ENGAGEMENTS 2026'!M1934)</f>
        <v/>
      </c>
      <c r="H1933" t="str">
        <f>IF(ISBLANK('ENGAGEMENTS 2026'!C1934),"",'ENGAGEMENTS 2026'!AF1934)</f>
        <v/>
      </c>
      <c r="I1933" t="str">
        <f>IF(ISBLANK('ENGAGEMENTS 2026'!C1934),"",'ENGAGEMENTS 2026'!H1934)</f>
        <v/>
      </c>
      <c r="J1933" s="72" t="str">
        <f>IF(ISBLANK('ENGAGEMENTS 2026'!C1934),"",IF(AND(OR($E1933="INFRUCTUEUX",$E1933="ANNULE"),$C1933="AOO-M"),'ENGAGEMENTS 2026'!P1934,IF($H1933="EN COURS DE PREENGAGEMENT",'ENGAGEMENTS 2026'!O1934,IF($H1933="PREENGAGE",IF($E1933="ATTRIBUE",'ENGAGEMENTS 2026'!AE1934,'ENGAGEMENTS 2026'!O1934),'ENGAGEMENTS 2026'!AE1934))))</f>
        <v/>
      </c>
      <c r="K1933" s="97" t="str">
        <f>IF(ISBLANK('ENGAGEMENTS 2026'!W1934),"",'ENGAGEMENTS 2026'!W1934)</f>
        <v/>
      </c>
      <c r="L1933" s="73" t="str">
        <f t="shared" ca="1" si="60"/>
        <v/>
      </c>
      <c r="M1933" t="str">
        <f t="shared" si="61"/>
        <v/>
      </c>
      <c r="N1933" t="str">
        <f>IF(ISBLANK('ENGAGEMENTS 2026'!C1934),"",'ENGAGEMENTS 2026'!L1934)</f>
        <v/>
      </c>
      <c r="O1933" t="str">
        <f>IF(ISBLANK('ENGAGEMENTS 2026'!C1934),"",'ENGAGEMENTS 2026'!M1934)</f>
        <v/>
      </c>
      <c r="P1933" t="str">
        <f>IF(ISBLANK('ENGAGEMENTS 2026'!C1934),"",'ENGAGEMENTS 2026'!K1934)</f>
        <v/>
      </c>
      <c r="Q1933" t="str">
        <f>IF($A1933="","",IF(OR($E1933="INFRUCTUEUX",$E1933="ANNULE"),$A1933&amp;"|"&amp;(COUNTIFS($A$2:$A1933,$A1933,$E$2:$E1933,"INFRUCTUEUX")+COUNTIFS($A$2:$A1933,$A1933,$E$2:$E1933,"ANNULE")),""))</f>
        <v/>
      </c>
    </row>
    <row r="1934" spans="1:17" x14ac:dyDescent="0.25">
      <c r="A1934" t="str">
        <f>IF(ISBLANK('ENGAGEMENTS 2026'!C1935),"",IF('ENGAGEMENTS 2026'!C1935="DTSI","DCT",'ENGAGEMENTS 2026'!C1935))</f>
        <v/>
      </c>
      <c r="B1934" t="str">
        <f>IF(ISBLANK('ENGAGEMENTS 2026'!C1935),"",'ENGAGEMENTS 2026'!D1935)</f>
        <v/>
      </c>
      <c r="C1934" t="str">
        <f>IF(ISBLANK('ENGAGEMENTS 2026'!C1935),"",'ENGAGEMENTS 2026'!E1935)</f>
        <v/>
      </c>
      <c r="D1934" t="str">
        <f>IF(ISBLANK('ENGAGEMENTS 2026'!C1935),"",'ENGAGEMENTS 2026'!G1935)</f>
        <v/>
      </c>
      <c r="E1934" t="str">
        <f>IF(ISBLANK('ENGAGEMENTS 2026'!C1935),"",'ENGAGEMENTS 2026'!I1935)</f>
        <v/>
      </c>
      <c r="F1934" t="str">
        <f>IF(ISBLANK('ENGAGEMENTS 2026'!C1935),"",'ENGAGEMENTS 2026'!J1935)</f>
        <v/>
      </c>
      <c r="G1934" t="str">
        <f>IF(ISBLANK('ENGAGEMENTS 2026'!C1935),"",'ENGAGEMENTS 2026'!M1935)</f>
        <v/>
      </c>
      <c r="H1934" t="str">
        <f>IF(ISBLANK('ENGAGEMENTS 2026'!C1935),"",'ENGAGEMENTS 2026'!AF1935)</f>
        <v/>
      </c>
      <c r="I1934" t="str">
        <f>IF(ISBLANK('ENGAGEMENTS 2026'!C1935),"",'ENGAGEMENTS 2026'!H1935)</f>
        <v/>
      </c>
      <c r="J1934" s="72" t="str">
        <f>IF(ISBLANK('ENGAGEMENTS 2026'!C1935),"",IF(AND(OR($E1934="INFRUCTUEUX",$E1934="ANNULE"),$C1934="AOO-M"),'ENGAGEMENTS 2026'!P1935,IF($H1934="EN COURS DE PREENGAGEMENT",'ENGAGEMENTS 2026'!O1935,IF($H1934="PREENGAGE",IF($E1934="ATTRIBUE",'ENGAGEMENTS 2026'!AE1935,'ENGAGEMENTS 2026'!O1935),'ENGAGEMENTS 2026'!AE1935))))</f>
        <v/>
      </c>
      <c r="K1934" s="97" t="str">
        <f>IF(ISBLANK('ENGAGEMENTS 2026'!W1935),"",'ENGAGEMENTS 2026'!W1935)</f>
        <v/>
      </c>
      <c r="L1934" s="73" t="str">
        <f t="shared" ca="1" si="60"/>
        <v/>
      </c>
      <c r="M1934" t="str">
        <f t="shared" si="61"/>
        <v/>
      </c>
      <c r="N1934" t="str">
        <f>IF(ISBLANK('ENGAGEMENTS 2026'!C1935),"",'ENGAGEMENTS 2026'!L1935)</f>
        <v/>
      </c>
      <c r="O1934" t="str">
        <f>IF(ISBLANK('ENGAGEMENTS 2026'!C1935),"",'ENGAGEMENTS 2026'!M1935)</f>
        <v/>
      </c>
      <c r="P1934" t="str">
        <f>IF(ISBLANK('ENGAGEMENTS 2026'!C1935),"",'ENGAGEMENTS 2026'!K1935)</f>
        <v/>
      </c>
      <c r="Q1934" t="str">
        <f>IF($A1934="","",IF(OR($E1934="INFRUCTUEUX",$E1934="ANNULE"),$A1934&amp;"|"&amp;(COUNTIFS($A$2:$A1934,$A1934,$E$2:$E1934,"INFRUCTUEUX")+COUNTIFS($A$2:$A1934,$A1934,$E$2:$E1934,"ANNULE")),""))</f>
        <v/>
      </c>
    </row>
    <row r="1935" spans="1:17" x14ac:dyDescent="0.25">
      <c r="A1935" t="str">
        <f>IF(ISBLANK('ENGAGEMENTS 2026'!C1936),"",IF('ENGAGEMENTS 2026'!C1936="DTSI","DCT",'ENGAGEMENTS 2026'!C1936))</f>
        <v/>
      </c>
      <c r="B1935" t="str">
        <f>IF(ISBLANK('ENGAGEMENTS 2026'!C1936),"",'ENGAGEMENTS 2026'!D1936)</f>
        <v/>
      </c>
      <c r="C1935" t="str">
        <f>IF(ISBLANK('ENGAGEMENTS 2026'!C1936),"",'ENGAGEMENTS 2026'!E1936)</f>
        <v/>
      </c>
      <c r="D1935" t="str">
        <f>IF(ISBLANK('ENGAGEMENTS 2026'!C1936),"",'ENGAGEMENTS 2026'!G1936)</f>
        <v/>
      </c>
      <c r="E1935" t="str">
        <f>IF(ISBLANK('ENGAGEMENTS 2026'!C1936),"",'ENGAGEMENTS 2026'!I1936)</f>
        <v/>
      </c>
      <c r="F1935" t="str">
        <f>IF(ISBLANK('ENGAGEMENTS 2026'!C1936),"",'ENGAGEMENTS 2026'!J1936)</f>
        <v/>
      </c>
      <c r="G1935" t="str">
        <f>IF(ISBLANK('ENGAGEMENTS 2026'!C1936),"",'ENGAGEMENTS 2026'!M1936)</f>
        <v/>
      </c>
      <c r="H1935" t="str">
        <f>IF(ISBLANK('ENGAGEMENTS 2026'!C1936),"",'ENGAGEMENTS 2026'!AF1936)</f>
        <v/>
      </c>
      <c r="I1935" t="str">
        <f>IF(ISBLANK('ENGAGEMENTS 2026'!C1936),"",'ENGAGEMENTS 2026'!H1936)</f>
        <v/>
      </c>
      <c r="J1935" s="72" t="str">
        <f>IF(ISBLANK('ENGAGEMENTS 2026'!C1936),"",IF(AND(OR($E1935="INFRUCTUEUX",$E1935="ANNULE"),$C1935="AOO-M"),'ENGAGEMENTS 2026'!P1936,IF($H1935="EN COURS DE PREENGAGEMENT",'ENGAGEMENTS 2026'!O1936,IF($H1935="PREENGAGE",IF($E1935="ATTRIBUE",'ENGAGEMENTS 2026'!AE1936,'ENGAGEMENTS 2026'!O1936),'ENGAGEMENTS 2026'!AE1936))))</f>
        <v/>
      </c>
      <c r="K1935" s="97" t="str">
        <f>IF(ISBLANK('ENGAGEMENTS 2026'!W1936),"",'ENGAGEMENTS 2026'!W1936)</f>
        <v/>
      </c>
      <c r="L1935" s="73" t="str">
        <f t="shared" ca="1" si="60"/>
        <v/>
      </c>
      <c r="M1935" t="str">
        <f t="shared" si="61"/>
        <v/>
      </c>
      <c r="N1935" t="str">
        <f>IF(ISBLANK('ENGAGEMENTS 2026'!C1936),"",'ENGAGEMENTS 2026'!L1936)</f>
        <v/>
      </c>
      <c r="O1935" t="str">
        <f>IF(ISBLANK('ENGAGEMENTS 2026'!C1936),"",'ENGAGEMENTS 2026'!M1936)</f>
        <v/>
      </c>
      <c r="P1935" t="str">
        <f>IF(ISBLANK('ENGAGEMENTS 2026'!C1936),"",'ENGAGEMENTS 2026'!K1936)</f>
        <v/>
      </c>
      <c r="Q1935" t="str">
        <f>IF($A1935="","",IF(OR($E1935="INFRUCTUEUX",$E1935="ANNULE"),$A1935&amp;"|"&amp;(COUNTIFS($A$2:$A1935,$A1935,$E$2:$E1935,"INFRUCTUEUX")+COUNTIFS($A$2:$A1935,$A1935,$E$2:$E1935,"ANNULE")),""))</f>
        <v/>
      </c>
    </row>
    <row r="1936" spans="1:17" x14ac:dyDescent="0.25">
      <c r="A1936" t="str">
        <f>IF(ISBLANK('ENGAGEMENTS 2026'!C1937),"",IF('ENGAGEMENTS 2026'!C1937="DTSI","DCT",'ENGAGEMENTS 2026'!C1937))</f>
        <v/>
      </c>
      <c r="B1936" t="str">
        <f>IF(ISBLANK('ENGAGEMENTS 2026'!C1937),"",'ENGAGEMENTS 2026'!D1937)</f>
        <v/>
      </c>
      <c r="C1936" t="str">
        <f>IF(ISBLANK('ENGAGEMENTS 2026'!C1937),"",'ENGAGEMENTS 2026'!E1937)</f>
        <v/>
      </c>
      <c r="D1936" t="str">
        <f>IF(ISBLANK('ENGAGEMENTS 2026'!C1937),"",'ENGAGEMENTS 2026'!G1937)</f>
        <v/>
      </c>
      <c r="E1936" t="str">
        <f>IF(ISBLANK('ENGAGEMENTS 2026'!C1937),"",'ENGAGEMENTS 2026'!I1937)</f>
        <v/>
      </c>
      <c r="F1936" t="str">
        <f>IF(ISBLANK('ENGAGEMENTS 2026'!C1937),"",'ENGAGEMENTS 2026'!J1937)</f>
        <v/>
      </c>
      <c r="G1936" t="str">
        <f>IF(ISBLANK('ENGAGEMENTS 2026'!C1937),"",'ENGAGEMENTS 2026'!M1937)</f>
        <v/>
      </c>
      <c r="H1936" t="str">
        <f>IF(ISBLANK('ENGAGEMENTS 2026'!C1937),"",'ENGAGEMENTS 2026'!AF1937)</f>
        <v/>
      </c>
      <c r="I1936" t="str">
        <f>IF(ISBLANK('ENGAGEMENTS 2026'!C1937),"",'ENGAGEMENTS 2026'!H1937)</f>
        <v/>
      </c>
      <c r="J1936" s="72" t="str">
        <f>IF(ISBLANK('ENGAGEMENTS 2026'!C1937),"",IF(AND(OR($E1936="INFRUCTUEUX",$E1936="ANNULE"),$C1936="AOO-M"),'ENGAGEMENTS 2026'!P1937,IF($H1936="EN COURS DE PREENGAGEMENT",'ENGAGEMENTS 2026'!O1937,IF($H1936="PREENGAGE",IF($E1936="ATTRIBUE",'ENGAGEMENTS 2026'!AE1937,'ENGAGEMENTS 2026'!O1937),'ENGAGEMENTS 2026'!AE1937))))</f>
        <v/>
      </c>
      <c r="K1936" s="97" t="str">
        <f>IF(ISBLANK('ENGAGEMENTS 2026'!W1937),"",'ENGAGEMENTS 2026'!W1937)</f>
        <v/>
      </c>
      <c r="L1936" s="73" t="str">
        <f t="shared" ca="1" si="60"/>
        <v/>
      </c>
      <c r="M1936" t="str">
        <f t="shared" si="61"/>
        <v/>
      </c>
      <c r="N1936" t="str">
        <f>IF(ISBLANK('ENGAGEMENTS 2026'!C1937),"",'ENGAGEMENTS 2026'!L1937)</f>
        <v/>
      </c>
      <c r="O1936" t="str">
        <f>IF(ISBLANK('ENGAGEMENTS 2026'!C1937),"",'ENGAGEMENTS 2026'!M1937)</f>
        <v/>
      </c>
      <c r="P1936" t="str">
        <f>IF(ISBLANK('ENGAGEMENTS 2026'!C1937),"",'ENGAGEMENTS 2026'!K1937)</f>
        <v/>
      </c>
      <c r="Q1936" t="str">
        <f>IF($A1936="","",IF(OR($E1936="INFRUCTUEUX",$E1936="ANNULE"),$A1936&amp;"|"&amp;(COUNTIFS($A$2:$A1936,$A1936,$E$2:$E1936,"INFRUCTUEUX")+COUNTIFS($A$2:$A1936,$A1936,$E$2:$E1936,"ANNULE")),""))</f>
        <v/>
      </c>
    </row>
    <row r="1937" spans="1:17" x14ac:dyDescent="0.25">
      <c r="A1937" t="str">
        <f>IF(ISBLANK('ENGAGEMENTS 2026'!C1938),"",IF('ENGAGEMENTS 2026'!C1938="DTSI","DCT",'ENGAGEMENTS 2026'!C1938))</f>
        <v/>
      </c>
      <c r="B1937" t="str">
        <f>IF(ISBLANK('ENGAGEMENTS 2026'!C1938),"",'ENGAGEMENTS 2026'!D1938)</f>
        <v/>
      </c>
      <c r="C1937" t="str">
        <f>IF(ISBLANK('ENGAGEMENTS 2026'!C1938),"",'ENGAGEMENTS 2026'!E1938)</f>
        <v/>
      </c>
      <c r="D1937" t="str">
        <f>IF(ISBLANK('ENGAGEMENTS 2026'!C1938),"",'ENGAGEMENTS 2026'!G1938)</f>
        <v/>
      </c>
      <c r="E1937" t="str">
        <f>IF(ISBLANK('ENGAGEMENTS 2026'!C1938),"",'ENGAGEMENTS 2026'!I1938)</f>
        <v/>
      </c>
      <c r="F1937" t="str">
        <f>IF(ISBLANK('ENGAGEMENTS 2026'!C1938),"",'ENGAGEMENTS 2026'!J1938)</f>
        <v/>
      </c>
      <c r="G1937" t="str">
        <f>IF(ISBLANK('ENGAGEMENTS 2026'!C1938),"",'ENGAGEMENTS 2026'!M1938)</f>
        <v/>
      </c>
      <c r="H1937" t="str">
        <f>IF(ISBLANK('ENGAGEMENTS 2026'!C1938),"",'ENGAGEMENTS 2026'!AF1938)</f>
        <v/>
      </c>
      <c r="I1937" t="str">
        <f>IF(ISBLANK('ENGAGEMENTS 2026'!C1938),"",'ENGAGEMENTS 2026'!H1938)</f>
        <v/>
      </c>
      <c r="J1937" s="72" t="str">
        <f>IF(ISBLANK('ENGAGEMENTS 2026'!C1938),"",IF(AND(OR($E1937="INFRUCTUEUX",$E1937="ANNULE"),$C1937="AOO-M"),'ENGAGEMENTS 2026'!P1938,IF($H1937="EN COURS DE PREENGAGEMENT",'ENGAGEMENTS 2026'!O1938,IF($H1937="PREENGAGE",IF($E1937="ATTRIBUE",'ENGAGEMENTS 2026'!AE1938,'ENGAGEMENTS 2026'!O1938),'ENGAGEMENTS 2026'!AE1938))))</f>
        <v/>
      </c>
      <c r="K1937" s="97" t="str">
        <f>IF(ISBLANK('ENGAGEMENTS 2026'!W1938),"",'ENGAGEMENTS 2026'!W1938)</f>
        <v/>
      </c>
      <c r="L1937" s="73" t="str">
        <f t="shared" ca="1" si="60"/>
        <v/>
      </c>
      <c r="M1937" t="str">
        <f t="shared" si="61"/>
        <v/>
      </c>
      <c r="N1937" t="str">
        <f>IF(ISBLANK('ENGAGEMENTS 2026'!C1938),"",'ENGAGEMENTS 2026'!L1938)</f>
        <v/>
      </c>
      <c r="O1937" t="str">
        <f>IF(ISBLANK('ENGAGEMENTS 2026'!C1938),"",'ENGAGEMENTS 2026'!M1938)</f>
        <v/>
      </c>
      <c r="P1937" t="str">
        <f>IF(ISBLANK('ENGAGEMENTS 2026'!C1938),"",'ENGAGEMENTS 2026'!K1938)</f>
        <v/>
      </c>
      <c r="Q1937" t="str">
        <f>IF($A1937="","",IF(OR($E1937="INFRUCTUEUX",$E1937="ANNULE"),$A1937&amp;"|"&amp;(COUNTIFS($A$2:$A1937,$A1937,$E$2:$E1937,"INFRUCTUEUX")+COUNTIFS($A$2:$A1937,$A1937,$E$2:$E1937,"ANNULE")),""))</f>
        <v/>
      </c>
    </row>
    <row r="1938" spans="1:17" x14ac:dyDescent="0.25">
      <c r="A1938" t="str">
        <f>IF(ISBLANK('ENGAGEMENTS 2026'!C1939),"",IF('ENGAGEMENTS 2026'!C1939="DTSI","DCT",'ENGAGEMENTS 2026'!C1939))</f>
        <v/>
      </c>
      <c r="B1938" t="str">
        <f>IF(ISBLANK('ENGAGEMENTS 2026'!C1939),"",'ENGAGEMENTS 2026'!D1939)</f>
        <v/>
      </c>
      <c r="C1938" t="str">
        <f>IF(ISBLANK('ENGAGEMENTS 2026'!C1939),"",'ENGAGEMENTS 2026'!E1939)</f>
        <v/>
      </c>
      <c r="D1938" t="str">
        <f>IF(ISBLANK('ENGAGEMENTS 2026'!C1939),"",'ENGAGEMENTS 2026'!G1939)</f>
        <v/>
      </c>
      <c r="E1938" t="str">
        <f>IF(ISBLANK('ENGAGEMENTS 2026'!C1939),"",'ENGAGEMENTS 2026'!I1939)</f>
        <v/>
      </c>
      <c r="F1938" t="str">
        <f>IF(ISBLANK('ENGAGEMENTS 2026'!C1939),"",'ENGAGEMENTS 2026'!J1939)</f>
        <v/>
      </c>
      <c r="G1938" t="str">
        <f>IF(ISBLANK('ENGAGEMENTS 2026'!C1939),"",'ENGAGEMENTS 2026'!M1939)</f>
        <v/>
      </c>
      <c r="H1938" t="str">
        <f>IF(ISBLANK('ENGAGEMENTS 2026'!C1939),"",'ENGAGEMENTS 2026'!AF1939)</f>
        <v/>
      </c>
      <c r="I1938" t="str">
        <f>IF(ISBLANK('ENGAGEMENTS 2026'!C1939),"",'ENGAGEMENTS 2026'!H1939)</f>
        <v/>
      </c>
      <c r="J1938" s="72" t="str">
        <f>IF(ISBLANK('ENGAGEMENTS 2026'!C1939),"",IF(AND(OR($E1938="INFRUCTUEUX",$E1938="ANNULE"),$C1938="AOO-M"),'ENGAGEMENTS 2026'!P1939,IF($H1938="EN COURS DE PREENGAGEMENT",'ENGAGEMENTS 2026'!O1939,IF($H1938="PREENGAGE",IF($E1938="ATTRIBUE",'ENGAGEMENTS 2026'!AE1939,'ENGAGEMENTS 2026'!O1939),'ENGAGEMENTS 2026'!AE1939))))</f>
        <v/>
      </c>
      <c r="K1938" s="97" t="str">
        <f>IF(ISBLANK('ENGAGEMENTS 2026'!W1939),"",'ENGAGEMENTS 2026'!W1939)</f>
        <v/>
      </c>
      <c r="L1938" s="73" t="str">
        <f t="shared" ca="1" si="60"/>
        <v/>
      </c>
      <c r="M1938" t="str">
        <f t="shared" si="61"/>
        <v/>
      </c>
      <c r="N1938" t="str">
        <f>IF(ISBLANK('ENGAGEMENTS 2026'!C1939),"",'ENGAGEMENTS 2026'!L1939)</f>
        <v/>
      </c>
      <c r="O1938" t="str">
        <f>IF(ISBLANK('ENGAGEMENTS 2026'!C1939),"",'ENGAGEMENTS 2026'!M1939)</f>
        <v/>
      </c>
      <c r="P1938" t="str">
        <f>IF(ISBLANK('ENGAGEMENTS 2026'!C1939),"",'ENGAGEMENTS 2026'!K1939)</f>
        <v/>
      </c>
      <c r="Q1938" t="str">
        <f>IF($A1938="","",IF(OR($E1938="INFRUCTUEUX",$E1938="ANNULE"),$A1938&amp;"|"&amp;(COUNTIFS($A$2:$A1938,$A1938,$E$2:$E1938,"INFRUCTUEUX")+COUNTIFS($A$2:$A1938,$A1938,$E$2:$E1938,"ANNULE")),""))</f>
        <v/>
      </c>
    </row>
    <row r="1939" spans="1:17" x14ac:dyDescent="0.25">
      <c r="A1939" t="str">
        <f>IF(ISBLANK('ENGAGEMENTS 2026'!C1940),"",IF('ENGAGEMENTS 2026'!C1940="DTSI","DCT",'ENGAGEMENTS 2026'!C1940))</f>
        <v/>
      </c>
      <c r="B1939" t="str">
        <f>IF(ISBLANK('ENGAGEMENTS 2026'!C1940),"",'ENGAGEMENTS 2026'!D1940)</f>
        <v/>
      </c>
      <c r="C1939" t="str">
        <f>IF(ISBLANK('ENGAGEMENTS 2026'!C1940),"",'ENGAGEMENTS 2026'!E1940)</f>
        <v/>
      </c>
      <c r="D1939" t="str">
        <f>IF(ISBLANK('ENGAGEMENTS 2026'!C1940),"",'ENGAGEMENTS 2026'!G1940)</f>
        <v/>
      </c>
      <c r="E1939" t="str">
        <f>IF(ISBLANK('ENGAGEMENTS 2026'!C1940),"",'ENGAGEMENTS 2026'!I1940)</f>
        <v/>
      </c>
      <c r="F1939" t="str">
        <f>IF(ISBLANK('ENGAGEMENTS 2026'!C1940),"",'ENGAGEMENTS 2026'!J1940)</f>
        <v/>
      </c>
      <c r="G1939" t="str">
        <f>IF(ISBLANK('ENGAGEMENTS 2026'!C1940),"",'ENGAGEMENTS 2026'!M1940)</f>
        <v/>
      </c>
      <c r="H1939" t="str">
        <f>IF(ISBLANK('ENGAGEMENTS 2026'!C1940),"",'ENGAGEMENTS 2026'!AF1940)</f>
        <v/>
      </c>
      <c r="I1939" t="str">
        <f>IF(ISBLANK('ENGAGEMENTS 2026'!C1940),"",'ENGAGEMENTS 2026'!H1940)</f>
        <v/>
      </c>
      <c r="J1939" s="72" t="str">
        <f>IF(ISBLANK('ENGAGEMENTS 2026'!C1940),"",IF(AND(OR($E1939="INFRUCTUEUX",$E1939="ANNULE"),$C1939="AOO-M"),'ENGAGEMENTS 2026'!P1940,IF($H1939="EN COURS DE PREENGAGEMENT",'ENGAGEMENTS 2026'!O1940,IF($H1939="PREENGAGE",IF($E1939="ATTRIBUE",'ENGAGEMENTS 2026'!AE1940,'ENGAGEMENTS 2026'!O1940),'ENGAGEMENTS 2026'!AE1940))))</f>
        <v/>
      </c>
      <c r="K1939" s="97" t="str">
        <f>IF(ISBLANK('ENGAGEMENTS 2026'!W1940),"",'ENGAGEMENTS 2026'!W1940)</f>
        <v/>
      </c>
      <c r="L1939" s="73" t="str">
        <f t="shared" ca="1" si="60"/>
        <v/>
      </c>
      <c r="M1939" t="str">
        <f t="shared" si="61"/>
        <v/>
      </c>
      <c r="N1939" t="str">
        <f>IF(ISBLANK('ENGAGEMENTS 2026'!C1940),"",'ENGAGEMENTS 2026'!L1940)</f>
        <v/>
      </c>
      <c r="O1939" t="str">
        <f>IF(ISBLANK('ENGAGEMENTS 2026'!C1940),"",'ENGAGEMENTS 2026'!M1940)</f>
        <v/>
      </c>
      <c r="P1939" t="str">
        <f>IF(ISBLANK('ENGAGEMENTS 2026'!C1940),"",'ENGAGEMENTS 2026'!K1940)</f>
        <v/>
      </c>
      <c r="Q1939" t="str">
        <f>IF($A1939="","",IF(OR($E1939="INFRUCTUEUX",$E1939="ANNULE"),$A1939&amp;"|"&amp;(COUNTIFS($A$2:$A1939,$A1939,$E$2:$E1939,"INFRUCTUEUX")+COUNTIFS($A$2:$A1939,$A1939,$E$2:$E1939,"ANNULE")),""))</f>
        <v/>
      </c>
    </row>
    <row r="1940" spans="1:17" x14ac:dyDescent="0.25">
      <c r="A1940" t="str">
        <f>IF(ISBLANK('ENGAGEMENTS 2026'!C1941),"",IF('ENGAGEMENTS 2026'!C1941="DTSI","DCT",'ENGAGEMENTS 2026'!C1941))</f>
        <v/>
      </c>
      <c r="B1940" t="str">
        <f>IF(ISBLANK('ENGAGEMENTS 2026'!C1941),"",'ENGAGEMENTS 2026'!D1941)</f>
        <v/>
      </c>
      <c r="C1940" t="str">
        <f>IF(ISBLANK('ENGAGEMENTS 2026'!C1941),"",'ENGAGEMENTS 2026'!E1941)</f>
        <v/>
      </c>
      <c r="D1940" t="str">
        <f>IF(ISBLANK('ENGAGEMENTS 2026'!C1941),"",'ENGAGEMENTS 2026'!G1941)</f>
        <v/>
      </c>
      <c r="E1940" t="str">
        <f>IF(ISBLANK('ENGAGEMENTS 2026'!C1941),"",'ENGAGEMENTS 2026'!I1941)</f>
        <v/>
      </c>
      <c r="F1940" t="str">
        <f>IF(ISBLANK('ENGAGEMENTS 2026'!C1941),"",'ENGAGEMENTS 2026'!J1941)</f>
        <v/>
      </c>
      <c r="G1940" t="str">
        <f>IF(ISBLANK('ENGAGEMENTS 2026'!C1941),"",'ENGAGEMENTS 2026'!M1941)</f>
        <v/>
      </c>
      <c r="H1940" t="str">
        <f>IF(ISBLANK('ENGAGEMENTS 2026'!C1941),"",'ENGAGEMENTS 2026'!AF1941)</f>
        <v/>
      </c>
      <c r="I1940" t="str">
        <f>IF(ISBLANK('ENGAGEMENTS 2026'!C1941),"",'ENGAGEMENTS 2026'!H1941)</f>
        <v/>
      </c>
      <c r="J1940" s="72" t="str">
        <f>IF(ISBLANK('ENGAGEMENTS 2026'!C1941),"",IF(AND(OR($E1940="INFRUCTUEUX",$E1940="ANNULE"),$C1940="AOO-M"),'ENGAGEMENTS 2026'!P1941,IF($H1940="EN COURS DE PREENGAGEMENT",'ENGAGEMENTS 2026'!O1941,IF($H1940="PREENGAGE",IF($E1940="ATTRIBUE",'ENGAGEMENTS 2026'!AE1941,'ENGAGEMENTS 2026'!O1941),'ENGAGEMENTS 2026'!AE1941))))</f>
        <v/>
      </c>
      <c r="K1940" s="97" t="str">
        <f>IF(ISBLANK('ENGAGEMENTS 2026'!W1941),"",'ENGAGEMENTS 2026'!W1941)</f>
        <v/>
      </c>
      <c r="L1940" s="73" t="str">
        <f t="shared" ca="1" si="60"/>
        <v/>
      </c>
      <c r="M1940" t="str">
        <f t="shared" si="61"/>
        <v/>
      </c>
      <c r="N1940" t="str">
        <f>IF(ISBLANK('ENGAGEMENTS 2026'!C1941),"",'ENGAGEMENTS 2026'!L1941)</f>
        <v/>
      </c>
      <c r="O1940" t="str">
        <f>IF(ISBLANK('ENGAGEMENTS 2026'!C1941),"",'ENGAGEMENTS 2026'!M1941)</f>
        <v/>
      </c>
      <c r="P1940" t="str">
        <f>IF(ISBLANK('ENGAGEMENTS 2026'!C1941),"",'ENGAGEMENTS 2026'!K1941)</f>
        <v/>
      </c>
      <c r="Q1940" t="str">
        <f>IF($A1940="","",IF(OR($E1940="INFRUCTUEUX",$E1940="ANNULE"),$A1940&amp;"|"&amp;(COUNTIFS($A$2:$A1940,$A1940,$E$2:$E1940,"INFRUCTUEUX")+COUNTIFS($A$2:$A1940,$A1940,$E$2:$E1940,"ANNULE")),""))</f>
        <v/>
      </c>
    </row>
    <row r="1941" spans="1:17" x14ac:dyDescent="0.25">
      <c r="A1941" t="str">
        <f>IF(ISBLANK('ENGAGEMENTS 2026'!C1942),"",IF('ENGAGEMENTS 2026'!C1942="DTSI","DCT",'ENGAGEMENTS 2026'!C1942))</f>
        <v/>
      </c>
      <c r="B1941" t="str">
        <f>IF(ISBLANK('ENGAGEMENTS 2026'!C1942),"",'ENGAGEMENTS 2026'!D1942)</f>
        <v/>
      </c>
      <c r="C1941" t="str">
        <f>IF(ISBLANK('ENGAGEMENTS 2026'!C1942),"",'ENGAGEMENTS 2026'!E1942)</f>
        <v/>
      </c>
      <c r="D1941" t="str">
        <f>IF(ISBLANK('ENGAGEMENTS 2026'!C1942),"",'ENGAGEMENTS 2026'!G1942)</f>
        <v/>
      </c>
      <c r="E1941" t="str">
        <f>IF(ISBLANK('ENGAGEMENTS 2026'!C1942),"",'ENGAGEMENTS 2026'!I1942)</f>
        <v/>
      </c>
      <c r="F1941" t="str">
        <f>IF(ISBLANK('ENGAGEMENTS 2026'!C1942),"",'ENGAGEMENTS 2026'!J1942)</f>
        <v/>
      </c>
      <c r="G1941" t="str">
        <f>IF(ISBLANK('ENGAGEMENTS 2026'!C1942),"",'ENGAGEMENTS 2026'!M1942)</f>
        <v/>
      </c>
      <c r="H1941" t="str">
        <f>IF(ISBLANK('ENGAGEMENTS 2026'!C1942),"",'ENGAGEMENTS 2026'!AF1942)</f>
        <v/>
      </c>
      <c r="I1941" t="str">
        <f>IF(ISBLANK('ENGAGEMENTS 2026'!C1942),"",'ENGAGEMENTS 2026'!H1942)</f>
        <v/>
      </c>
      <c r="J1941" s="72" t="str">
        <f>IF(ISBLANK('ENGAGEMENTS 2026'!C1942),"",IF(AND(OR($E1941="INFRUCTUEUX",$E1941="ANNULE"),$C1941="AOO-M"),'ENGAGEMENTS 2026'!P1942,IF($H1941="EN COURS DE PREENGAGEMENT",'ENGAGEMENTS 2026'!O1942,IF($H1941="PREENGAGE",IF($E1941="ATTRIBUE",'ENGAGEMENTS 2026'!AE1942,'ENGAGEMENTS 2026'!O1942),'ENGAGEMENTS 2026'!AE1942))))</f>
        <v/>
      </c>
      <c r="K1941" s="97" t="str">
        <f>IF(ISBLANK('ENGAGEMENTS 2026'!W1942),"",'ENGAGEMENTS 2026'!W1942)</f>
        <v/>
      </c>
      <c r="L1941" s="73" t="str">
        <f t="shared" ca="1" si="60"/>
        <v/>
      </c>
      <c r="M1941" t="str">
        <f t="shared" si="61"/>
        <v/>
      </c>
      <c r="N1941" t="str">
        <f>IF(ISBLANK('ENGAGEMENTS 2026'!C1942),"",'ENGAGEMENTS 2026'!L1942)</f>
        <v/>
      </c>
      <c r="O1941" t="str">
        <f>IF(ISBLANK('ENGAGEMENTS 2026'!C1942),"",'ENGAGEMENTS 2026'!M1942)</f>
        <v/>
      </c>
      <c r="P1941" t="str">
        <f>IF(ISBLANK('ENGAGEMENTS 2026'!C1942),"",'ENGAGEMENTS 2026'!K1942)</f>
        <v/>
      </c>
      <c r="Q1941" t="str">
        <f>IF($A1941="","",IF(OR($E1941="INFRUCTUEUX",$E1941="ANNULE"),$A1941&amp;"|"&amp;(COUNTIFS($A$2:$A1941,$A1941,$E$2:$E1941,"INFRUCTUEUX")+COUNTIFS($A$2:$A1941,$A1941,$E$2:$E1941,"ANNULE")),""))</f>
        <v/>
      </c>
    </row>
    <row r="1942" spans="1:17" x14ac:dyDescent="0.25">
      <c r="A1942" t="str">
        <f>IF(ISBLANK('ENGAGEMENTS 2026'!C1943),"",IF('ENGAGEMENTS 2026'!C1943="DTSI","DCT",'ENGAGEMENTS 2026'!C1943))</f>
        <v/>
      </c>
      <c r="B1942" t="str">
        <f>IF(ISBLANK('ENGAGEMENTS 2026'!C1943),"",'ENGAGEMENTS 2026'!D1943)</f>
        <v/>
      </c>
      <c r="C1942" t="str">
        <f>IF(ISBLANK('ENGAGEMENTS 2026'!C1943),"",'ENGAGEMENTS 2026'!E1943)</f>
        <v/>
      </c>
      <c r="D1942" t="str">
        <f>IF(ISBLANK('ENGAGEMENTS 2026'!C1943),"",'ENGAGEMENTS 2026'!G1943)</f>
        <v/>
      </c>
      <c r="E1942" t="str">
        <f>IF(ISBLANK('ENGAGEMENTS 2026'!C1943),"",'ENGAGEMENTS 2026'!I1943)</f>
        <v/>
      </c>
      <c r="F1942" t="str">
        <f>IF(ISBLANK('ENGAGEMENTS 2026'!C1943),"",'ENGAGEMENTS 2026'!J1943)</f>
        <v/>
      </c>
      <c r="G1942" t="str">
        <f>IF(ISBLANK('ENGAGEMENTS 2026'!C1943),"",'ENGAGEMENTS 2026'!M1943)</f>
        <v/>
      </c>
      <c r="H1942" t="str">
        <f>IF(ISBLANK('ENGAGEMENTS 2026'!C1943),"",'ENGAGEMENTS 2026'!AF1943)</f>
        <v/>
      </c>
      <c r="I1942" t="str">
        <f>IF(ISBLANK('ENGAGEMENTS 2026'!C1943),"",'ENGAGEMENTS 2026'!H1943)</f>
        <v/>
      </c>
      <c r="J1942" s="72" t="str">
        <f>IF(ISBLANK('ENGAGEMENTS 2026'!C1943),"",IF(AND(OR($E1942="INFRUCTUEUX",$E1942="ANNULE"),$C1942="AOO-M"),'ENGAGEMENTS 2026'!P1943,IF($H1942="EN COURS DE PREENGAGEMENT",'ENGAGEMENTS 2026'!O1943,IF($H1942="PREENGAGE",IF($E1942="ATTRIBUE",'ENGAGEMENTS 2026'!AE1943,'ENGAGEMENTS 2026'!O1943),'ENGAGEMENTS 2026'!AE1943))))</f>
        <v/>
      </c>
      <c r="K1942" s="97" t="str">
        <f>IF(ISBLANK('ENGAGEMENTS 2026'!W1943),"",'ENGAGEMENTS 2026'!W1943)</f>
        <v/>
      </c>
      <c r="L1942" s="73" t="str">
        <f t="shared" ca="1" si="60"/>
        <v/>
      </c>
      <c r="M1942" t="str">
        <f t="shared" si="61"/>
        <v/>
      </c>
      <c r="N1942" t="str">
        <f>IF(ISBLANK('ENGAGEMENTS 2026'!C1943),"",'ENGAGEMENTS 2026'!L1943)</f>
        <v/>
      </c>
      <c r="O1942" t="str">
        <f>IF(ISBLANK('ENGAGEMENTS 2026'!C1943),"",'ENGAGEMENTS 2026'!M1943)</f>
        <v/>
      </c>
      <c r="P1942" t="str">
        <f>IF(ISBLANK('ENGAGEMENTS 2026'!C1943),"",'ENGAGEMENTS 2026'!K1943)</f>
        <v/>
      </c>
      <c r="Q1942" t="str">
        <f>IF($A1942="","",IF(OR($E1942="INFRUCTUEUX",$E1942="ANNULE"),$A1942&amp;"|"&amp;(COUNTIFS($A$2:$A1942,$A1942,$E$2:$E1942,"INFRUCTUEUX")+COUNTIFS($A$2:$A1942,$A1942,$E$2:$E1942,"ANNULE")),""))</f>
        <v/>
      </c>
    </row>
    <row r="1943" spans="1:17" x14ac:dyDescent="0.25">
      <c r="A1943" t="str">
        <f>IF(ISBLANK('ENGAGEMENTS 2026'!C1944),"",IF('ENGAGEMENTS 2026'!C1944="DTSI","DCT",'ENGAGEMENTS 2026'!C1944))</f>
        <v/>
      </c>
      <c r="B1943" t="str">
        <f>IF(ISBLANK('ENGAGEMENTS 2026'!C1944),"",'ENGAGEMENTS 2026'!D1944)</f>
        <v/>
      </c>
      <c r="C1943" t="str">
        <f>IF(ISBLANK('ENGAGEMENTS 2026'!C1944),"",'ENGAGEMENTS 2026'!E1944)</f>
        <v/>
      </c>
      <c r="D1943" t="str">
        <f>IF(ISBLANK('ENGAGEMENTS 2026'!C1944),"",'ENGAGEMENTS 2026'!G1944)</f>
        <v/>
      </c>
      <c r="E1943" t="str">
        <f>IF(ISBLANK('ENGAGEMENTS 2026'!C1944),"",'ENGAGEMENTS 2026'!I1944)</f>
        <v/>
      </c>
      <c r="F1943" t="str">
        <f>IF(ISBLANK('ENGAGEMENTS 2026'!C1944),"",'ENGAGEMENTS 2026'!J1944)</f>
        <v/>
      </c>
      <c r="G1943" t="str">
        <f>IF(ISBLANK('ENGAGEMENTS 2026'!C1944),"",'ENGAGEMENTS 2026'!M1944)</f>
        <v/>
      </c>
      <c r="H1943" t="str">
        <f>IF(ISBLANK('ENGAGEMENTS 2026'!C1944),"",'ENGAGEMENTS 2026'!AF1944)</f>
        <v/>
      </c>
      <c r="I1943" t="str">
        <f>IF(ISBLANK('ENGAGEMENTS 2026'!C1944),"",'ENGAGEMENTS 2026'!H1944)</f>
        <v/>
      </c>
      <c r="J1943" s="72" t="str">
        <f>IF(ISBLANK('ENGAGEMENTS 2026'!C1944),"",IF(AND(OR($E1943="INFRUCTUEUX",$E1943="ANNULE"),$C1943="AOO-M"),'ENGAGEMENTS 2026'!P1944,IF($H1943="EN COURS DE PREENGAGEMENT",'ENGAGEMENTS 2026'!O1944,IF($H1943="PREENGAGE",IF($E1943="ATTRIBUE",'ENGAGEMENTS 2026'!AE1944,'ENGAGEMENTS 2026'!O1944),'ENGAGEMENTS 2026'!AE1944))))</f>
        <v/>
      </c>
      <c r="K1943" s="97" t="str">
        <f>IF(ISBLANK('ENGAGEMENTS 2026'!W1944),"",'ENGAGEMENTS 2026'!W1944)</f>
        <v/>
      </c>
      <c r="L1943" s="73" t="str">
        <f t="shared" ca="1" si="60"/>
        <v/>
      </c>
      <c r="M1943" t="str">
        <f t="shared" si="61"/>
        <v/>
      </c>
      <c r="N1943" t="str">
        <f>IF(ISBLANK('ENGAGEMENTS 2026'!C1944),"",'ENGAGEMENTS 2026'!L1944)</f>
        <v/>
      </c>
      <c r="O1943" t="str">
        <f>IF(ISBLANK('ENGAGEMENTS 2026'!C1944),"",'ENGAGEMENTS 2026'!M1944)</f>
        <v/>
      </c>
      <c r="P1943" t="str">
        <f>IF(ISBLANK('ENGAGEMENTS 2026'!C1944),"",'ENGAGEMENTS 2026'!K1944)</f>
        <v/>
      </c>
      <c r="Q1943" t="str">
        <f>IF($A1943="","",IF(OR($E1943="INFRUCTUEUX",$E1943="ANNULE"),$A1943&amp;"|"&amp;(COUNTIFS($A$2:$A1943,$A1943,$E$2:$E1943,"INFRUCTUEUX")+COUNTIFS($A$2:$A1943,$A1943,$E$2:$E1943,"ANNULE")),""))</f>
        <v/>
      </c>
    </row>
    <row r="1944" spans="1:17" x14ac:dyDescent="0.25">
      <c r="A1944" t="str">
        <f>IF(ISBLANK('ENGAGEMENTS 2026'!C1945),"",IF('ENGAGEMENTS 2026'!C1945="DTSI","DCT",'ENGAGEMENTS 2026'!C1945))</f>
        <v/>
      </c>
      <c r="B1944" t="str">
        <f>IF(ISBLANK('ENGAGEMENTS 2026'!C1945),"",'ENGAGEMENTS 2026'!D1945)</f>
        <v/>
      </c>
      <c r="C1944" t="str">
        <f>IF(ISBLANK('ENGAGEMENTS 2026'!C1945),"",'ENGAGEMENTS 2026'!E1945)</f>
        <v/>
      </c>
      <c r="D1944" t="str">
        <f>IF(ISBLANK('ENGAGEMENTS 2026'!C1945),"",'ENGAGEMENTS 2026'!G1945)</f>
        <v/>
      </c>
      <c r="E1944" t="str">
        <f>IF(ISBLANK('ENGAGEMENTS 2026'!C1945),"",'ENGAGEMENTS 2026'!I1945)</f>
        <v/>
      </c>
      <c r="F1944" t="str">
        <f>IF(ISBLANK('ENGAGEMENTS 2026'!C1945),"",'ENGAGEMENTS 2026'!J1945)</f>
        <v/>
      </c>
      <c r="G1944" t="str">
        <f>IF(ISBLANK('ENGAGEMENTS 2026'!C1945),"",'ENGAGEMENTS 2026'!M1945)</f>
        <v/>
      </c>
      <c r="H1944" t="str">
        <f>IF(ISBLANK('ENGAGEMENTS 2026'!C1945),"",'ENGAGEMENTS 2026'!AF1945)</f>
        <v/>
      </c>
      <c r="I1944" t="str">
        <f>IF(ISBLANK('ENGAGEMENTS 2026'!C1945),"",'ENGAGEMENTS 2026'!H1945)</f>
        <v/>
      </c>
      <c r="J1944" s="72" t="str">
        <f>IF(ISBLANK('ENGAGEMENTS 2026'!C1945),"",IF(AND(OR($E1944="INFRUCTUEUX",$E1944="ANNULE"),$C1944="AOO-M"),'ENGAGEMENTS 2026'!P1945,IF($H1944="EN COURS DE PREENGAGEMENT",'ENGAGEMENTS 2026'!O1945,IF($H1944="PREENGAGE",IF($E1944="ATTRIBUE",'ENGAGEMENTS 2026'!AE1945,'ENGAGEMENTS 2026'!O1945),'ENGAGEMENTS 2026'!AE1945))))</f>
        <v/>
      </c>
      <c r="K1944" s="97" t="str">
        <f>IF(ISBLANK('ENGAGEMENTS 2026'!W1945),"",'ENGAGEMENTS 2026'!W1945)</f>
        <v/>
      </c>
      <c r="L1944" s="73" t="str">
        <f t="shared" ca="1" si="60"/>
        <v/>
      </c>
      <c r="M1944" t="str">
        <f t="shared" si="61"/>
        <v/>
      </c>
      <c r="N1944" t="str">
        <f>IF(ISBLANK('ENGAGEMENTS 2026'!C1945),"",'ENGAGEMENTS 2026'!L1945)</f>
        <v/>
      </c>
      <c r="O1944" t="str">
        <f>IF(ISBLANK('ENGAGEMENTS 2026'!C1945),"",'ENGAGEMENTS 2026'!M1945)</f>
        <v/>
      </c>
      <c r="P1944" t="str">
        <f>IF(ISBLANK('ENGAGEMENTS 2026'!C1945),"",'ENGAGEMENTS 2026'!K1945)</f>
        <v/>
      </c>
      <c r="Q1944" t="str">
        <f>IF($A1944="","",IF(OR($E1944="INFRUCTUEUX",$E1944="ANNULE"),$A1944&amp;"|"&amp;(COUNTIFS($A$2:$A1944,$A1944,$E$2:$E1944,"INFRUCTUEUX")+COUNTIFS($A$2:$A1944,$A1944,$E$2:$E1944,"ANNULE")),""))</f>
        <v/>
      </c>
    </row>
    <row r="1945" spans="1:17" x14ac:dyDescent="0.25">
      <c r="A1945" t="str">
        <f>IF(ISBLANK('ENGAGEMENTS 2026'!C1946),"",IF('ENGAGEMENTS 2026'!C1946="DTSI","DCT",'ENGAGEMENTS 2026'!C1946))</f>
        <v/>
      </c>
      <c r="B1945" t="str">
        <f>IF(ISBLANK('ENGAGEMENTS 2026'!C1946),"",'ENGAGEMENTS 2026'!D1946)</f>
        <v/>
      </c>
      <c r="C1945" t="str">
        <f>IF(ISBLANK('ENGAGEMENTS 2026'!C1946),"",'ENGAGEMENTS 2026'!E1946)</f>
        <v/>
      </c>
      <c r="D1945" t="str">
        <f>IF(ISBLANK('ENGAGEMENTS 2026'!C1946),"",'ENGAGEMENTS 2026'!G1946)</f>
        <v/>
      </c>
      <c r="E1945" t="str">
        <f>IF(ISBLANK('ENGAGEMENTS 2026'!C1946),"",'ENGAGEMENTS 2026'!I1946)</f>
        <v/>
      </c>
      <c r="F1945" t="str">
        <f>IF(ISBLANK('ENGAGEMENTS 2026'!C1946),"",'ENGAGEMENTS 2026'!J1946)</f>
        <v/>
      </c>
      <c r="G1945" t="str">
        <f>IF(ISBLANK('ENGAGEMENTS 2026'!C1946),"",'ENGAGEMENTS 2026'!M1946)</f>
        <v/>
      </c>
      <c r="H1945" t="str">
        <f>IF(ISBLANK('ENGAGEMENTS 2026'!C1946),"",'ENGAGEMENTS 2026'!AF1946)</f>
        <v/>
      </c>
      <c r="I1945" t="str">
        <f>IF(ISBLANK('ENGAGEMENTS 2026'!C1946),"",'ENGAGEMENTS 2026'!H1946)</f>
        <v/>
      </c>
      <c r="J1945" s="72" t="str">
        <f>IF(ISBLANK('ENGAGEMENTS 2026'!C1946),"",IF(AND(OR($E1945="INFRUCTUEUX",$E1945="ANNULE"),$C1945="AOO-M"),'ENGAGEMENTS 2026'!P1946,IF($H1945="EN COURS DE PREENGAGEMENT",'ENGAGEMENTS 2026'!O1946,IF($H1945="PREENGAGE",IF($E1945="ATTRIBUE",'ENGAGEMENTS 2026'!AE1946,'ENGAGEMENTS 2026'!O1946),'ENGAGEMENTS 2026'!AE1946))))</f>
        <v/>
      </c>
      <c r="K1945" s="97" t="str">
        <f>IF(ISBLANK('ENGAGEMENTS 2026'!W1946),"",'ENGAGEMENTS 2026'!W1946)</f>
        <v/>
      </c>
      <c r="L1945" s="73" t="str">
        <f t="shared" ca="1" si="60"/>
        <v/>
      </c>
      <c r="M1945" t="str">
        <f t="shared" si="61"/>
        <v/>
      </c>
      <c r="N1945" t="str">
        <f>IF(ISBLANK('ENGAGEMENTS 2026'!C1946),"",'ENGAGEMENTS 2026'!L1946)</f>
        <v/>
      </c>
      <c r="O1945" t="str">
        <f>IF(ISBLANK('ENGAGEMENTS 2026'!C1946),"",'ENGAGEMENTS 2026'!M1946)</f>
        <v/>
      </c>
      <c r="P1945" t="str">
        <f>IF(ISBLANK('ENGAGEMENTS 2026'!C1946),"",'ENGAGEMENTS 2026'!K1946)</f>
        <v/>
      </c>
      <c r="Q1945" t="str">
        <f>IF($A1945="","",IF(OR($E1945="INFRUCTUEUX",$E1945="ANNULE"),$A1945&amp;"|"&amp;(COUNTIFS($A$2:$A1945,$A1945,$E$2:$E1945,"INFRUCTUEUX")+COUNTIFS($A$2:$A1945,$A1945,$E$2:$E1945,"ANNULE")),""))</f>
        <v/>
      </c>
    </row>
    <row r="1946" spans="1:17" x14ac:dyDescent="0.25">
      <c r="A1946" t="str">
        <f>IF(ISBLANK('ENGAGEMENTS 2026'!C1947),"",IF('ENGAGEMENTS 2026'!C1947="DTSI","DCT",'ENGAGEMENTS 2026'!C1947))</f>
        <v/>
      </c>
      <c r="B1946" t="str">
        <f>IF(ISBLANK('ENGAGEMENTS 2026'!C1947),"",'ENGAGEMENTS 2026'!D1947)</f>
        <v/>
      </c>
      <c r="C1946" t="str">
        <f>IF(ISBLANK('ENGAGEMENTS 2026'!C1947),"",'ENGAGEMENTS 2026'!E1947)</f>
        <v/>
      </c>
      <c r="D1946" t="str">
        <f>IF(ISBLANK('ENGAGEMENTS 2026'!C1947),"",'ENGAGEMENTS 2026'!G1947)</f>
        <v/>
      </c>
      <c r="E1946" t="str">
        <f>IF(ISBLANK('ENGAGEMENTS 2026'!C1947),"",'ENGAGEMENTS 2026'!I1947)</f>
        <v/>
      </c>
      <c r="F1946" t="str">
        <f>IF(ISBLANK('ENGAGEMENTS 2026'!C1947),"",'ENGAGEMENTS 2026'!J1947)</f>
        <v/>
      </c>
      <c r="G1946" t="str">
        <f>IF(ISBLANK('ENGAGEMENTS 2026'!C1947),"",'ENGAGEMENTS 2026'!M1947)</f>
        <v/>
      </c>
      <c r="H1946" t="str">
        <f>IF(ISBLANK('ENGAGEMENTS 2026'!C1947),"",'ENGAGEMENTS 2026'!AF1947)</f>
        <v/>
      </c>
      <c r="I1946" t="str">
        <f>IF(ISBLANK('ENGAGEMENTS 2026'!C1947),"",'ENGAGEMENTS 2026'!H1947)</f>
        <v/>
      </c>
      <c r="J1946" s="72" t="str">
        <f>IF(ISBLANK('ENGAGEMENTS 2026'!C1947),"",IF(AND(OR($E1946="INFRUCTUEUX",$E1946="ANNULE"),$C1946="AOO-M"),'ENGAGEMENTS 2026'!P1947,IF($H1946="EN COURS DE PREENGAGEMENT",'ENGAGEMENTS 2026'!O1947,IF($H1946="PREENGAGE",IF($E1946="ATTRIBUE",'ENGAGEMENTS 2026'!AE1947,'ENGAGEMENTS 2026'!O1947),'ENGAGEMENTS 2026'!AE1947))))</f>
        <v/>
      </c>
      <c r="K1946" s="97" t="str">
        <f>IF(ISBLANK('ENGAGEMENTS 2026'!W1947),"",'ENGAGEMENTS 2026'!W1947)</f>
        <v/>
      </c>
      <c r="L1946" s="73" t="str">
        <f t="shared" ca="1" si="60"/>
        <v/>
      </c>
      <c r="M1946" t="str">
        <f t="shared" si="61"/>
        <v/>
      </c>
      <c r="N1946" t="str">
        <f>IF(ISBLANK('ENGAGEMENTS 2026'!C1947),"",'ENGAGEMENTS 2026'!L1947)</f>
        <v/>
      </c>
      <c r="O1946" t="str">
        <f>IF(ISBLANK('ENGAGEMENTS 2026'!C1947),"",'ENGAGEMENTS 2026'!M1947)</f>
        <v/>
      </c>
      <c r="P1946" t="str">
        <f>IF(ISBLANK('ENGAGEMENTS 2026'!C1947),"",'ENGAGEMENTS 2026'!K1947)</f>
        <v/>
      </c>
      <c r="Q1946" t="str">
        <f>IF($A1946="","",IF(OR($E1946="INFRUCTUEUX",$E1946="ANNULE"),$A1946&amp;"|"&amp;(COUNTIFS($A$2:$A1946,$A1946,$E$2:$E1946,"INFRUCTUEUX")+COUNTIFS($A$2:$A1946,$A1946,$E$2:$E1946,"ANNULE")),""))</f>
        <v/>
      </c>
    </row>
    <row r="1947" spans="1:17" x14ac:dyDescent="0.25">
      <c r="A1947" t="str">
        <f>IF(ISBLANK('ENGAGEMENTS 2026'!C1948),"",IF('ENGAGEMENTS 2026'!C1948="DTSI","DCT",'ENGAGEMENTS 2026'!C1948))</f>
        <v/>
      </c>
      <c r="B1947" t="str">
        <f>IF(ISBLANK('ENGAGEMENTS 2026'!C1948),"",'ENGAGEMENTS 2026'!D1948)</f>
        <v/>
      </c>
      <c r="C1947" t="str">
        <f>IF(ISBLANK('ENGAGEMENTS 2026'!C1948),"",'ENGAGEMENTS 2026'!E1948)</f>
        <v/>
      </c>
      <c r="D1947" t="str">
        <f>IF(ISBLANK('ENGAGEMENTS 2026'!C1948),"",'ENGAGEMENTS 2026'!G1948)</f>
        <v/>
      </c>
      <c r="E1947" t="str">
        <f>IF(ISBLANK('ENGAGEMENTS 2026'!C1948),"",'ENGAGEMENTS 2026'!I1948)</f>
        <v/>
      </c>
      <c r="F1947" t="str">
        <f>IF(ISBLANK('ENGAGEMENTS 2026'!C1948),"",'ENGAGEMENTS 2026'!J1948)</f>
        <v/>
      </c>
      <c r="G1947" t="str">
        <f>IF(ISBLANK('ENGAGEMENTS 2026'!C1948),"",'ENGAGEMENTS 2026'!M1948)</f>
        <v/>
      </c>
      <c r="H1947" t="str">
        <f>IF(ISBLANK('ENGAGEMENTS 2026'!C1948),"",'ENGAGEMENTS 2026'!AF1948)</f>
        <v/>
      </c>
      <c r="I1947" t="str">
        <f>IF(ISBLANK('ENGAGEMENTS 2026'!C1948),"",'ENGAGEMENTS 2026'!H1948)</f>
        <v/>
      </c>
      <c r="J1947" s="72" t="str">
        <f>IF(ISBLANK('ENGAGEMENTS 2026'!C1948),"",IF(AND(OR($E1947="INFRUCTUEUX",$E1947="ANNULE"),$C1947="AOO-M"),'ENGAGEMENTS 2026'!P1948,IF($H1947="EN COURS DE PREENGAGEMENT",'ENGAGEMENTS 2026'!O1948,IF($H1947="PREENGAGE",IF($E1947="ATTRIBUE",'ENGAGEMENTS 2026'!AE1948,'ENGAGEMENTS 2026'!O1948),'ENGAGEMENTS 2026'!AE1948))))</f>
        <v/>
      </c>
      <c r="K1947" s="97" t="str">
        <f>IF(ISBLANK('ENGAGEMENTS 2026'!W1948),"",'ENGAGEMENTS 2026'!W1948)</f>
        <v/>
      </c>
      <c r="L1947" s="73" t="str">
        <f t="shared" ca="1" si="60"/>
        <v/>
      </c>
      <c r="M1947" t="str">
        <f t="shared" si="61"/>
        <v/>
      </c>
      <c r="N1947" t="str">
        <f>IF(ISBLANK('ENGAGEMENTS 2026'!C1948),"",'ENGAGEMENTS 2026'!L1948)</f>
        <v/>
      </c>
      <c r="O1947" t="str">
        <f>IF(ISBLANK('ENGAGEMENTS 2026'!C1948),"",'ENGAGEMENTS 2026'!M1948)</f>
        <v/>
      </c>
      <c r="P1947" t="str">
        <f>IF(ISBLANK('ENGAGEMENTS 2026'!C1948),"",'ENGAGEMENTS 2026'!K1948)</f>
        <v/>
      </c>
      <c r="Q1947" t="str">
        <f>IF($A1947="","",IF(OR($E1947="INFRUCTUEUX",$E1947="ANNULE"),$A1947&amp;"|"&amp;(COUNTIFS($A$2:$A1947,$A1947,$E$2:$E1947,"INFRUCTUEUX")+COUNTIFS($A$2:$A1947,$A1947,$E$2:$E1947,"ANNULE")),""))</f>
        <v/>
      </c>
    </row>
    <row r="1948" spans="1:17" x14ac:dyDescent="0.25">
      <c r="A1948" t="str">
        <f>IF(ISBLANK('ENGAGEMENTS 2026'!C1949),"",IF('ENGAGEMENTS 2026'!C1949="DTSI","DCT",'ENGAGEMENTS 2026'!C1949))</f>
        <v/>
      </c>
      <c r="B1948" t="str">
        <f>IF(ISBLANK('ENGAGEMENTS 2026'!C1949),"",'ENGAGEMENTS 2026'!D1949)</f>
        <v/>
      </c>
      <c r="C1948" t="str">
        <f>IF(ISBLANK('ENGAGEMENTS 2026'!C1949),"",'ENGAGEMENTS 2026'!E1949)</f>
        <v/>
      </c>
      <c r="D1948" t="str">
        <f>IF(ISBLANK('ENGAGEMENTS 2026'!C1949),"",'ENGAGEMENTS 2026'!G1949)</f>
        <v/>
      </c>
      <c r="E1948" t="str">
        <f>IF(ISBLANK('ENGAGEMENTS 2026'!C1949),"",'ENGAGEMENTS 2026'!I1949)</f>
        <v/>
      </c>
      <c r="F1948" t="str">
        <f>IF(ISBLANK('ENGAGEMENTS 2026'!C1949),"",'ENGAGEMENTS 2026'!J1949)</f>
        <v/>
      </c>
      <c r="G1948" t="str">
        <f>IF(ISBLANK('ENGAGEMENTS 2026'!C1949),"",'ENGAGEMENTS 2026'!M1949)</f>
        <v/>
      </c>
      <c r="H1948" t="str">
        <f>IF(ISBLANK('ENGAGEMENTS 2026'!C1949),"",'ENGAGEMENTS 2026'!AF1949)</f>
        <v/>
      </c>
      <c r="I1948" t="str">
        <f>IF(ISBLANK('ENGAGEMENTS 2026'!C1949),"",'ENGAGEMENTS 2026'!H1949)</f>
        <v/>
      </c>
      <c r="J1948" s="72" t="str">
        <f>IF(ISBLANK('ENGAGEMENTS 2026'!C1949),"",IF(AND(OR($E1948="INFRUCTUEUX",$E1948="ANNULE"),$C1948="AOO-M"),'ENGAGEMENTS 2026'!P1949,IF($H1948="EN COURS DE PREENGAGEMENT",'ENGAGEMENTS 2026'!O1949,IF($H1948="PREENGAGE",IF($E1948="ATTRIBUE",'ENGAGEMENTS 2026'!AE1949,'ENGAGEMENTS 2026'!O1949),'ENGAGEMENTS 2026'!AE1949))))</f>
        <v/>
      </c>
      <c r="K1948" s="97" t="str">
        <f>IF(ISBLANK('ENGAGEMENTS 2026'!W1949),"",'ENGAGEMENTS 2026'!W1949)</f>
        <v/>
      </c>
      <c r="L1948" s="73" t="str">
        <f t="shared" ca="1" si="60"/>
        <v/>
      </c>
      <c r="M1948" t="str">
        <f t="shared" si="61"/>
        <v/>
      </c>
      <c r="N1948" t="str">
        <f>IF(ISBLANK('ENGAGEMENTS 2026'!C1949),"",'ENGAGEMENTS 2026'!L1949)</f>
        <v/>
      </c>
      <c r="O1948" t="str">
        <f>IF(ISBLANK('ENGAGEMENTS 2026'!C1949),"",'ENGAGEMENTS 2026'!M1949)</f>
        <v/>
      </c>
      <c r="P1948" t="str">
        <f>IF(ISBLANK('ENGAGEMENTS 2026'!C1949),"",'ENGAGEMENTS 2026'!K1949)</f>
        <v/>
      </c>
      <c r="Q1948" t="str">
        <f>IF($A1948="","",IF(OR($E1948="INFRUCTUEUX",$E1948="ANNULE"),$A1948&amp;"|"&amp;(COUNTIFS($A$2:$A1948,$A1948,$E$2:$E1948,"INFRUCTUEUX")+COUNTIFS($A$2:$A1948,$A1948,$E$2:$E1948,"ANNULE")),""))</f>
        <v/>
      </c>
    </row>
    <row r="1949" spans="1:17" x14ac:dyDescent="0.25">
      <c r="A1949" t="str">
        <f>IF(ISBLANK('ENGAGEMENTS 2026'!C1950),"",IF('ENGAGEMENTS 2026'!C1950="DTSI","DCT",'ENGAGEMENTS 2026'!C1950))</f>
        <v/>
      </c>
      <c r="B1949" t="str">
        <f>IF(ISBLANK('ENGAGEMENTS 2026'!C1950),"",'ENGAGEMENTS 2026'!D1950)</f>
        <v/>
      </c>
      <c r="C1949" t="str">
        <f>IF(ISBLANK('ENGAGEMENTS 2026'!C1950),"",'ENGAGEMENTS 2026'!E1950)</f>
        <v/>
      </c>
      <c r="D1949" t="str">
        <f>IF(ISBLANK('ENGAGEMENTS 2026'!C1950),"",'ENGAGEMENTS 2026'!G1950)</f>
        <v/>
      </c>
      <c r="E1949" t="str">
        <f>IF(ISBLANK('ENGAGEMENTS 2026'!C1950),"",'ENGAGEMENTS 2026'!I1950)</f>
        <v/>
      </c>
      <c r="F1949" t="str">
        <f>IF(ISBLANK('ENGAGEMENTS 2026'!C1950),"",'ENGAGEMENTS 2026'!J1950)</f>
        <v/>
      </c>
      <c r="G1949" t="str">
        <f>IF(ISBLANK('ENGAGEMENTS 2026'!C1950),"",'ENGAGEMENTS 2026'!M1950)</f>
        <v/>
      </c>
      <c r="H1949" t="str">
        <f>IF(ISBLANK('ENGAGEMENTS 2026'!C1950),"",'ENGAGEMENTS 2026'!AF1950)</f>
        <v/>
      </c>
      <c r="I1949" t="str">
        <f>IF(ISBLANK('ENGAGEMENTS 2026'!C1950),"",'ENGAGEMENTS 2026'!H1950)</f>
        <v/>
      </c>
      <c r="J1949" s="72" t="str">
        <f>IF(ISBLANK('ENGAGEMENTS 2026'!C1950),"",IF(AND(OR($E1949="INFRUCTUEUX",$E1949="ANNULE"),$C1949="AOO-M"),'ENGAGEMENTS 2026'!P1950,IF($H1949="EN COURS DE PREENGAGEMENT",'ENGAGEMENTS 2026'!O1950,IF($H1949="PREENGAGE",IF($E1949="ATTRIBUE",'ENGAGEMENTS 2026'!AE1950,'ENGAGEMENTS 2026'!O1950),'ENGAGEMENTS 2026'!AE1950))))</f>
        <v/>
      </c>
      <c r="K1949" s="97" t="str">
        <f>IF(ISBLANK('ENGAGEMENTS 2026'!W1950),"",'ENGAGEMENTS 2026'!W1950)</f>
        <v/>
      </c>
      <c r="L1949" s="73" t="str">
        <f t="shared" ca="1" si="60"/>
        <v/>
      </c>
      <c r="M1949" t="str">
        <f t="shared" si="61"/>
        <v/>
      </c>
      <c r="N1949" t="str">
        <f>IF(ISBLANK('ENGAGEMENTS 2026'!C1950),"",'ENGAGEMENTS 2026'!L1950)</f>
        <v/>
      </c>
      <c r="O1949" t="str">
        <f>IF(ISBLANK('ENGAGEMENTS 2026'!C1950),"",'ENGAGEMENTS 2026'!M1950)</f>
        <v/>
      </c>
      <c r="P1949" t="str">
        <f>IF(ISBLANK('ENGAGEMENTS 2026'!C1950),"",'ENGAGEMENTS 2026'!K1950)</f>
        <v/>
      </c>
      <c r="Q1949" t="str">
        <f>IF($A1949="","",IF(OR($E1949="INFRUCTUEUX",$E1949="ANNULE"),$A1949&amp;"|"&amp;(COUNTIFS($A$2:$A1949,$A1949,$E$2:$E1949,"INFRUCTUEUX")+COUNTIFS($A$2:$A1949,$A1949,$E$2:$E1949,"ANNULE")),""))</f>
        <v/>
      </c>
    </row>
    <row r="1950" spans="1:17" x14ac:dyDescent="0.25">
      <c r="A1950" t="str">
        <f>IF(ISBLANK('ENGAGEMENTS 2026'!C1951),"",IF('ENGAGEMENTS 2026'!C1951="DTSI","DCT",'ENGAGEMENTS 2026'!C1951))</f>
        <v/>
      </c>
      <c r="B1950" t="str">
        <f>IF(ISBLANK('ENGAGEMENTS 2026'!C1951),"",'ENGAGEMENTS 2026'!D1951)</f>
        <v/>
      </c>
      <c r="C1950" t="str">
        <f>IF(ISBLANK('ENGAGEMENTS 2026'!C1951),"",'ENGAGEMENTS 2026'!E1951)</f>
        <v/>
      </c>
      <c r="D1950" t="str">
        <f>IF(ISBLANK('ENGAGEMENTS 2026'!C1951),"",'ENGAGEMENTS 2026'!G1951)</f>
        <v/>
      </c>
      <c r="E1950" t="str">
        <f>IF(ISBLANK('ENGAGEMENTS 2026'!C1951),"",'ENGAGEMENTS 2026'!I1951)</f>
        <v/>
      </c>
      <c r="F1950" t="str">
        <f>IF(ISBLANK('ENGAGEMENTS 2026'!C1951),"",'ENGAGEMENTS 2026'!J1951)</f>
        <v/>
      </c>
      <c r="G1950" t="str">
        <f>IF(ISBLANK('ENGAGEMENTS 2026'!C1951),"",'ENGAGEMENTS 2026'!M1951)</f>
        <v/>
      </c>
      <c r="H1950" t="str">
        <f>IF(ISBLANK('ENGAGEMENTS 2026'!C1951),"",'ENGAGEMENTS 2026'!AF1951)</f>
        <v/>
      </c>
      <c r="I1950" t="str">
        <f>IF(ISBLANK('ENGAGEMENTS 2026'!C1951),"",'ENGAGEMENTS 2026'!H1951)</f>
        <v/>
      </c>
      <c r="J1950" s="72" t="str">
        <f>IF(ISBLANK('ENGAGEMENTS 2026'!C1951),"",IF(AND(OR($E1950="INFRUCTUEUX",$E1950="ANNULE"),$C1950="AOO-M"),'ENGAGEMENTS 2026'!P1951,IF($H1950="EN COURS DE PREENGAGEMENT",'ENGAGEMENTS 2026'!O1951,IF($H1950="PREENGAGE",IF($E1950="ATTRIBUE",'ENGAGEMENTS 2026'!AE1951,'ENGAGEMENTS 2026'!O1951),'ENGAGEMENTS 2026'!AE1951))))</f>
        <v/>
      </c>
      <c r="K1950" s="97" t="str">
        <f>IF(ISBLANK('ENGAGEMENTS 2026'!W1951),"",'ENGAGEMENTS 2026'!W1951)</f>
        <v/>
      </c>
      <c r="L1950" s="73" t="str">
        <f t="shared" ca="1" si="60"/>
        <v/>
      </c>
      <c r="M1950" t="str">
        <f t="shared" si="61"/>
        <v/>
      </c>
      <c r="N1950" t="str">
        <f>IF(ISBLANK('ENGAGEMENTS 2026'!C1951),"",'ENGAGEMENTS 2026'!L1951)</f>
        <v/>
      </c>
      <c r="O1950" t="str">
        <f>IF(ISBLANK('ENGAGEMENTS 2026'!C1951),"",'ENGAGEMENTS 2026'!M1951)</f>
        <v/>
      </c>
      <c r="P1950" t="str">
        <f>IF(ISBLANK('ENGAGEMENTS 2026'!C1951),"",'ENGAGEMENTS 2026'!K1951)</f>
        <v/>
      </c>
      <c r="Q1950" t="str">
        <f>IF($A1950="","",IF(OR($E1950="INFRUCTUEUX",$E1950="ANNULE"),$A1950&amp;"|"&amp;(COUNTIFS($A$2:$A1950,$A1950,$E$2:$E1950,"INFRUCTUEUX")+COUNTIFS($A$2:$A1950,$A1950,$E$2:$E1950,"ANNULE")),""))</f>
        <v/>
      </c>
    </row>
    <row r="1951" spans="1:17" x14ac:dyDescent="0.25">
      <c r="A1951" t="str">
        <f>IF(ISBLANK('ENGAGEMENTS 2026'!C1952),"",IF('ENGAGEMENTS 2026'!C1952="DTSI","DCT",'ENGAGEMENTS 2026'!C1952))</f>
        <v/>
      </c>
      <c r="B1951" t="str">
        <f>IF(ISBLANK('ENGAGEMENTS 2026'!C1952),"",'ENGAGEMENTS 2026'!D1952)</f>
        <v/>
      </c>
      <c r="C1951" t="str">
        <f>IF(ISBLANK('ENGAGEMENTS 2026'!C1952),"",'ENGAGEMENTS 2026'!E1952)</f>
        <v/>
      </c>
      <c r="D1951" t="str">
        <f>IF(ISBLANK('ENGAGEMENTS 2026'!C1952),"",'ENGAGEMENTS 2026'!G1952)</f>
        <v/>
      </c>
      <c r="E1951" t="str">
        <f>IF(ISBLANK('ENGAGEMENTS 2026'!C1952),"",'ENGAGEMENTS 2026'!I1952)</f>
        <v/>
      </c>
      <c r="F1951" t="str">
        <f>IF(ISBLANK('ENGAGEMENTS 2026'!C1952),"",'ENGAGEMENTS 2026'!J1952)</f>
        <v/>
      </c>
      <c r="G1951" t="str">
        <f>IF(ISBLANK('ENGAGEMENTS 2026'!C1952),"",'ENGAGEMENTS 2026'!M1952)</f>
        <v/>
      </c>
      <c r="H1951" t="str">
        <f>IF(ISBLANK('ENGAGEMENTS 2026'!C1952),"",'ENGAGEMENTS 2026'!AF1952)</f>
        <v/>
      </c>
      <c r="I1951" t="str">
        <f>IF(ISBLANK('ENGAGEMENTS 2026'!C1952),"",'ENGAGEMENTS 2026'!H1952)</f>
        <v/>
      </c>
      <c r="J1951" s="72" t="str">
        <f>IF(ISBLANK('ENGAGEMENTS 2026'!C1952),"",IF(AND(OR($E1951="INFRUCTUEUX",$E1951="ANNULE"),$C1951="AOO-M"),'ENGAGEMENTS 2026'!P1952,IF($H1951="EN COURS DE PREENGAGEMENT",'ENGAGEMENTS 2026'!O1952,IF($H1951="PREENGAGE",IF($E1951="ATTRIBUE",'ENGAGEMENTS 2026'!AE1952,'ENGAGEMENTS 2026'!O1952),'ENGAGEMENTS 2026'!AE1952))))</f>
        <v/>
      </c>
      <c r="K1951" s="97" t="str">
        <f>IF(ISBLANK('ENGAGEMENTS 2026'!W1952),"",'ENGAGEMENTS 2026'!W1952)</f>
        <v/>
      </c>
      <c r="L1951" s="73" t="str">
        <f t="shared" ca="1" si="60"/>
        <v/>
      </c>
      <c r="M1951" t="str">
        <f t="shared" si="61"/>
        <v/>
      </c>
      <c r="N1951" t="str">
        <f>IF(ISBLANK('ENGAGEMENTS 2026'!C1952),"",'ENGAGEMENTS 2026'!L1952)</f>
        <v/>
      </c>
      <c r="O1951" t="str">
        <f>IF(ISBLANK('ENGAGEMENTS 2026'!C1952),"",'ENGAGEMENTS 2026'!M1952)</f>
        <v/>
      </c>
      <c r="P1951" t="str">
        <f>IF(ISBLANK('ENGAGEMENTS 2026'!C1952),"",'ENGAGEMENTS 2026'!K1952)</f>
        <v/>
      </c>
      <c r="Q1951" t="str">
        <f>IF($A1951="","",IF(OR($E1951="INFRUCTUEUX",$E1951="ANNULE"),$A1951&amp;"|"&amp;(COUNTIFS($A$2:$A1951,$A1951,$E$2:$E1951,"INFRUCTUEUX")+COUNTIFS($A$2:$A1951,$A1951,$E$2:$E1951,"ANNULE")),""))</f>
        <v/>
      </c>
    </row>
    <row r="1952" spans="1:17" x14ac:dyDescent="0.25">
      <c r="A1952" t="str">
        <f>IF(ISBLANK('ENGAGEMENTS 2026'!C1953),"",IF('ENGAGEMENTS 2026'!C1953="DTSI","DCT",'ENGAGEMENTS 2026'!C1953))</f>
        <v/>
      </c>
      <c r="B1952" t="str">
        <f>IF(ISBLANK('ENGAGEMENTS 2026'!C1953),"",'ENGAGEMENTS 2026'!D1953)</f>
        <v/>
      </c>
      <c r="C1952" t="str">
        <f>IF(ISBLANK('ENGAGEMENTS 2026'!C1953),"",'ENGAGEMENTS 2026'!E1953)</f>
        <v/>
      </c>
      <c r="D1952" t="str">
        <f>IF(ISBLANK('ENGAGEMENTS 2026'!C1953),"",'ENGAGEMENTS 2026'!G1953)</f>
        <v/>
      </c>
      <c r="E1952" t="str">
        <f>IF(ISBLANK('ENGAGEMENTS 2026'!C1953),"",'ENGAGEMENTS 2026'!I1953)</f>
        <v/>
      </c>
      <c r="F1952" t="str">
        <f>IF(ISBLANK('ENGAGEMENTS 2026'!C1953),"",'ENGAGEMENTS 2026'!J1953)</f>
        <v/>
      </c>
      <c r="G1952" t="str">
        <f>IF(ISBLANK('ENGAGEMENTS 2026'!C1953),"",'ENGAGEMENTS 2026'!M1953)</f>
        <v/>
      </c>
      <c r="H1952" t="str">
        <f>IF(ISBLANK('ENGAGEMENTS 2026'!C1953),"",'ENGAGEMENTS 2026'!AF1953)</f>
        <v/>
      </c>
      <c r="I1952" t="str">
        <f>IF(ISBLANK('ENGAGEMENTS 2026'!C1953),"",'ENGAGEMENTS 2026'!H1953)</f>
        <v/>
      </c>
      <c r="J1952" s="72" t="str">
        <f>IF(ISBLANK('ENGAGEMENTS 2026'!C1953),"",IF(AND(OR($E1952="INFRUCTUEUX",$E1952="ANNULE"),$C1952="AOO-M"),'ENGAGEMENTS 2026'!P1953,IF($H1952="EN COURS DE PREENGAGEMENT",'ENGAGEMENTS 2026'!O1953,IF($H1952="PREENGAGE",IF($E1952="ATTRIBUE",'ENGAGEMENTS 2026'!AE1953,'ENGAGEMENTS 2026'!O1953),'ENGAGEMENTS 2026'!AE1953))))</f>
        <v/>
      </c>
      <c r="K1952" s="97" t="str">
        <f>IF(ISBLANK('ENGAGEMENTS 2026'!W1953),"",'ENGAGEMENTS 2026'!W1953)</f>
        <v/>
      </c>
      <c r="L1952" s="73" t="str">
        <f t="shared" ca="1" si="60"/>
        <v/>
      </c>
      <c r="M1952" t="str">
        <f t="shared" si="61"/>
        <v/>
      </c>
      <c r="N1952" t="str">
        <f>IF(ISBLANK('ENGAGEMENTS 2026'!C1953),"",'ENGAGEMENTS 2026'!L1953)</f>
        <v/>
      </c>
      <c r="O1952" t="str">
        <f>IF(ISBLANK('ENGAGEMENTS 2026'!C1953),"",'ENGAGEMENTS 2026'!M1953)</f>
        <v/>
      </c>
      <c r="P1952" t="str">
        <f>IF(ISBLANK('ENGAGEMENTS 2026'!C1953),"",'ENGAGEMENTS 2026'!K1953)</f>
        <v/>
      </c>
      <c r="Q1952" t="str">
        <f>IF($A1952="","",IF(OR($E1952="INFRUCTUEUX",$E1952="ANNULE"),$A1952&amp;"|"&amp;(COUNTIFS($A$2:$A1952,$A1952,$E$2:$E1952,"INFRUCTUEUX")+COUNTIFS($A$2:$A1952,$A1952,$E$2:$E1952,"ANNULE")),""))</f>
        <v/>
      </c>
    </row>
    <row r="1953" spans="1:17" x14ac:dyDescent="0.25">
      <c r="A1953" t="str">
        <f>IF(ISBLANK('ENGAGEMENTS 2026'!C1954),"",IF('ENGAGEMENTS 2026'!C1954="DTSI","DCT",'ENGAGEMENTS 2026'!C1954))</f>
        <v/>
      </c>
      <c r="B1953" t="str">
        <f>IF(ISBLANK('ENGAGEMENTS 2026'!C1954),"",'ENGAGEMENTS 2026'!D1954)</f>
        <v/>
      </c>
      <c r="C1953" t="str">
        <f>IF(ISBLANK('ENGAGEMENTS 2026'!C1954),"",'ENGAGEMENTS 2026'!E1954)</f>
        <v/>
      </c>
      <c r="D1953" t="str">
        <f>IF(ISBLANK('ENGAGEMENTS 2026'!C1954),"",'ENGAGEMENTS 2026'!G1954)</f>
        <v/>
      </c>
      <c r="E1953" t="str">
        <f>IF(ISBLANK('ENGAGEMENTS 2026'!C1954),"",'ENGAGEMENTS 2026'!I1954)</f>
        <v/>
      </c>
      <c r="F1953" t="str">
        <f>IF(ISBLANK('ENGAGEMENTS 2026'!C1954),"",'ENGAGEMENTS 2026'!J1954)</f>
        <v/>
      </c>
      <c r="G1953" t="str">
        <f>IF(ISBLANK('ENGAGEMENTS 2026'!C1954),"",'ENGAGEMENTS 2026'!M1954)</f>
        <v/>
      </c>
      <c r="H1953" t="str">
        <f>IF(ISBLANK('ENGAGEMENTS 2026'!C1954),"",'ENGAGEMENTS 2026'!AF1954)</f>
        <v/>
      </c>
      <c r="I1953" t="str">
        <f>IF(ISBLANK('ENGAGEMENTS 2026'!C1954),"",'ENGAGEMENTS 2026'!H1954)</f>
        <v/>
      </c>
      <c r="J1953" s="72" t="str">
        <f>IF(ISBLANK('ENGAGEMENTS 2026'!C1954),"",IF(AND(OR($E1953="INFRUCTUEUX",$E1953="ANNULE"),$C1953="AOO-M"),'ENGAGEMENTS 2026'!P1954,IF($H1953="EN COURS DE PREENGAGEMENT",'ENGAGEMENTS 2026'!O1954,IF($H1953="PREENGAGE",IF($E1953="ATTRIBUE",'ENGAGEMENTS 2026'!AE1954,'ENGAGEMENTS 2026'!O1954),'ENGAGEMENTS 2026'!AE1954))))</f>
        <v/>
      </c>
      <c r="K1953" s="97" t="str">
        <f>IF(ISBLANK('ENGAGEMENTS 2026'!W1954),"",'ENGAGEMENTS 2026'!W1954)</f>
        <v/>
      </c>
      <c r="L1953" s="73" t="str">
        <f t="shared" ca="1" si="60"/>
        <v/>
      </c>
      <c r="M1953" t="str">
        <f t="shared" si="61"/>
        <v/>
      </c>
      <c r="N1953" t="str">
        <f>IF(ISBLANK('ENGAGEMENTS 2026'!C1954),"",'ENGAGEMENTS 2026'!L1954)</f>
        <v/>
      </c>
      <c r="O1953" t="str">
        <f>IF(ISBLANK('ENGAGEMENTS 2026'!C1954),"",'ENGAGEMENTS 2026'!M1954)</f>
        <v/>
      </c>
      <c r="P1953" t="str">
        <f>IF(ISBLANK('ENGAGEMENTS 2026'!C1954),"",'ENGAGEMENTS 2026'!K1954)</f>
        <v/>
      </c>
      <c r="Q1953" t="str">
        <f>IF($A1953="","",IF(OR($E1953="INFRUCTUEUX",$E1953="ANNULE"),$A1953&amp;"|"&amp;(COUNTIFS($A$2:$A1953,$A1953,$E$2:$E1953,"INFRUCTUEUX")+COUNTIFS($A$2:$A1953,$A1953,$E$2:$E1953,"ANNULE")),""))</f>
        <v/>
      </c>
    </row>
    <row r="1954" spans="1:17" x14ac:dyDescent="0.25">
      <c r="A1954" t="str">
        <f>IF(ISBLANK('ENGAGEMENTS 2026'!C1955),"",IF('ENGAGEMENTS 2026'!C1955="DTSI","DCT",'ENGAGEMENTS 2026'!C1955))</f>
        <v/>
      </c>
      <c r="B1954" t="str">
        <f>IF(ISBLANK('ENGAGEMENTS 2026'!C1955),"",'ENGAGEMENTS 2026'!D1955)</f>
        <v/>
      </c>
      <c r="C1954" t="str">
        <f>IF(ISBLANK('ENGAGEMENTS 2026'!C1955),"",'ENGAGEMENTS 2026'!E1955)</f>
        <v/>
      </c>
      <c r="D1954" t="str">
        <f>IF(ISBLANK('ENGAGEMENTS 2026'!C1955),"",'ENGAGEMENTS 2026'!G1955)</f>
        <v/>
      </c>
      <c r="E1954" t="str">
        <f>IF(ISBLANK('ENGAGEMENTS 2026'!C1955),"",'ENGAGEMENTS 2026'!I1955)</f>
        <v/>
      </c>
      <c r="F1954" t="str">
        <f>IF(ISBLANK('ENGAGEMENTS 2026'!C1955),"",'ENGAGEMENTS 2026'!J1955)</f>
        <v/>
      </c>
      <c r="G1954" t="str">
        <f>IF(ISBLANK('ENGAGEMENTS 2026'!C1955),"",'ENGAGEMENTS 2026'!M1955)</f>
        <v/>
      </c>
      <c r="H1954" t="str">
        <f>IF(ISBLANK('ENGAGEMENTS 2026'!C1955),"",'ENGAGEMENTS 2026'!AF1955)</f>
        <v/>
      </c>
      <c r="I1954" t="str">
        <f>IF(ISBLANK('ENGAGEMENTS 2026'!C1955),"",'ENGAGEMENTS 2026'!H1955)</f>
        <v/>
      </c>
      <c r="J1954" s="72" t="str">
        <f>IF(ISBLANK('ENGAGEMENTS 2026'!C1955),"",IF(AND(OR($E1954="INFRUCTUEUX",$E1954="ANNULE"),$C1954="AOO-M"),'ENGAGEMENTS 2026'!P1955,IF($H1954="EN COURS DE PREENGAGEMENT",'ENGAGEMENTS 2026'!O1955,IF($H1954="PREENGAGE",IF($E1954="ATTRIBUE",'ENGAGEMENTS 2026'!AE1955,'ENGAGEMENTS 2026'!O1955),'ENGAGEMENTS 2026'!AE1955))))</f>
        <v/>
      </c>
      <c r="K1954" s="97" t="str">
        <f>IF(ISBLANK('ENGAGEMENTS 2026'!W1955),"",'ENGAGEMENTS 2026'!W1955)</f>
        <v/>
      </c>
      <c r="L1954" s="73" t="str">
        <f t="shared" ca="1" si="60"/>
        <v/>
      </c>
      <c r="M1954" t="str">
        <f t="shared" si="61"/>
        <v/>
      </c>
      <c r="N1954" t="str">
        <f>IF(ISBLANK('ENGAGEMENTS 2026'!C1955),"",'ENGAGEMENTS 2026'!L1955)</f>
        <v/>
      </c>
      <c r="O1954" t="str">
        <f>IF(ISBLANK('ENGAGEMENTS 2026'!C1955),"",'ENGAGEMENTS 2026'!M1955)</f>
        <v/>
      </c>
      <c r="P1954" t="str">
        <f>IF(ISBLANK('ENGAGEMENTS 2026'!C1955),"",'ENGAGEMENTS 2026'!K1955)</f>
        <v/>
      </c>
      <c r="Q1954" t="str">
        <f>IF($A1954="","",IF(OR($E1954="INFRUCTUEUX",$E1954="ANNULE"),$A1954&amp;"|"&amp;(COUNTIFS($A$2:$A1954,$A1954,$E$2:$E1954,"INFRUCTUEUX")+COUNTIFS($A$2:$A1954,$A1954,$E$2:$E1954,"ANNULE")),""))</f>
        <v/>
      </c>
    </row>
    <row r="1955" spans="1:17" x14ac:dyDescent="0.25">
      <c r="A1955" t="str">
        <f>IF(ISBLANK('ENGAGEMENTS 2026'!C1956),"",IF('ENGAGEMENTS 2026'!C1956="DTSI","DCT",'ENGAGEMENTS 2026'!C1956))</f>
        <v/>
      </c>
      <c r="B1955" t="str">
        <f>IF(ISBLANK('ENGAGEMENTS 2026'!C1956),"",'ENGAGEMENTS 2026'!D1956)</f>
        <v/>
      </c>
      <c r="C1955" t="str">
        <f>IF(ISBLANK('ENGAGEMENTS 2026'!C1956),"",'ENGAGEMENTS 2026'!E1956)</f>
        <v/>
      </c>
      <c r="D1955" t="str">
        <f>IF(ISBLANK('ENGAGEMENTS 2026'!C1956),"",'ENGAGEMENTS 2026'!G1956)</f>
        <v/>
      </c>
      <c r="E1955" t="str">
        <f>IF(ISBLANK('ENGAGEMENTS 2026'!C1956),"",'ENGAGEMENTS 2026'!I1956)</f>
        <v/>
      </c>
      <c r="F1955" t="str">
        <f>IF(ISBLANK('ENGAGEMENTS 2026'!C1956),"",'ENGAGEMENTS 2026'!J1956)</f>
        <v/>
      </c>
      <c r="G1955" t="str">
        <f>IF(ISBLANK('ENGAGEMENTS 2026'!C1956),"",'ENGAGEMENTS 2026'!M1956)</f>
        <v/>
      </c>
      <c r="H1955" t="str">
        <f>IF(ISBLANK('ENGAGEMENTS 2026'!C1956),"",'ENGAGEMENTS 2026'!AF1956)</f>
        <v/>
      </c>
      <c r="I1955" t="str">
        <f>IF(ISBLANK('ENGAGEMENTS 2026'!C1956),"",'ENGAGEMENTS 2026'!H1956)</f>
        <v/>
      </c>
      <c r="J1955" s="72" t="str">
        <f>IF(ISBLANK('ENGAGEMENTS 2026'!C1956),"",IF(AND(OR($E1955="INFRUCTUEUX",$E1955="ANNULE"),$C1955="AOO-M"),'ENGAGEMENTS 2026'!P1956,IF($H1955="EN COURS DE PREENGAGEMENT",'ENGAGEMENTS 2026'!O1956,IF($H1955="PREENGAGE",IF($E1955="ATTRIBUE",'ENGAGEMENTS 2026'!AE1956,'ENGAGEMENTS 2026'!O1956),'ENGAGEMENTS 2026'!AE1956))))</f>
        <v/>
      </c>
      <c r="K1955" s="97" t="str">
        <f>IF(ISBLANK('ENGAGEMENTS 2026'!W1956),"",'ENGAGEMENTS 2026'!W1956)</f>
        <v/>
      </c>
      <c r="L1955" s="73" t="str">
        <f t="shared" ca="1" si="60"/>
        <v/>
      </c>
      <c r="M1955" t="str">
        <f t="shared" si="61"/>
        <v/>
      </c>
      <c r="N1955" t="str">
        <f>IF(ISBLANK('ENGAGEMENTS 2026'!C1956),"",'ENGAGEMENTS 2026'!L1956)</f>
        <v/>
      </c>
      <c r="O1955" t="str">
        <f>IF(ISBLANK('ENGAGEMENTS 2026'!C1956),"",'ENGAGEMENTS 2026'!M1956)</f>
        <v/>
      </c>
      <c r="P1955" t="str">
        <f>IF(ISBLANK('ENGAGEMENTS 2026'!C1956),"",'ENGAGEMENTS 2026'!K1956)</f>
        <v/>
      </c>
      <c r="Q1955" t="str">
        <f>IF($A1955="","",IF(OR($E1955="INFRUCTUEUX",$E1955="ANNULE"),$A1955&amp;"|"&amp;(COUNTIFS($A$2:$A1955,$A1955,$E$2:$E1955,"INFRUCTUEUX")+COUNTIFS($A$2:$A1955,$A1955,$E$2:$E1955,"ANNULE")),""))</f>
        <v/>
      </c>
    </row>
    <row r="1956" spans="1:17" x14ac:dyDescent="0.25">
      <c r="A1956" t="str">
        <f>IF(ISBLANK('ENGAGEMENTS 2026'!C1957),"",IF('ENGAGEMENTS 2026'!C1957="DTSI","DCT",'ENGAGEMENTS 2026'!C1957))</f>
        <v/>
      </c>
      <c r="B1956" t="str">
        <f>IF(ISBLANK('ENGAGEMENTS 2026'!C1957),"",'ENGAGEMENTS 2026'!D1957)</f>
        <v/>
      </c>
      <c r="C1956" t="str">
        <f>IF(ISBLANK('ENGAGEMENTS 2026'!C1957),"",'ENGAGEMENTS 2026'!E1957)</f>
        <v/>
      </c>
      <c r="D1956" t="str">
        <f>IF(ISBLANK('ENGAGEMENTS 2026'!C1957),"",'ENGAGEMENTS 2026'!G1957)</f>
        <v/>
      </c>
      <c r="E1956" t="str">
        <f>IF(ISBLANK('ENGAGEMENTS 2026'!C1957),"",'ENGAGEMENTS 2026'!I1957)</f>
        <v/>
      </c>
      <c r="F1956" t="str">
        <f>IF(ISBLANK('ENGAGEMENTS 2026'!C1957),"",'ENGAGEMENTS 2026'!J1957)</f>
        <v/>
      </c>
      <c r="G1956" t="str">
        <f>IF(ISBLANK('ENGAGEMENTS 2026'!C1957),"",'ENGAGEMENTS 2026'!M1957)</f>
        <v/>
      </c>
      <c r="H1956" t="str">
        <f>IF(ISBLANK('ENGAGEMENTS 2026'!C1957),"",'ENGAGEMENTS 2026'!AF1957)</f>
        <v/>
      </c>
      <c r="I1956" t="str">
        <f>IF(ISBLANK('ENGAGEMENTS 2026'!C1957),"",'ENGAGEMENTS 2026'!H1957)</f>
        <v/>
      </c>
      <c r="J1956" s="72" t="str">
        <f>IF(ISBLANK('ENGAGEMENTS 2026'!C1957),"",IF(AND(OR($E1956="INFRUCTUEUX",$E1956="ANNULE"),$C1956="AOO-M"),'ENGAGEMENTS 2026'!P1957,IF($H1956="EN COURS DE PREENGAGEMENT",'ENGAGEMENTS 2026'!O1957,IF($H1956="PREENGAGE",IF($E1956="ATTRIBUE",'ENGAGEMENTS 2026'!AE1957,'ENGAGEMENTS 2026'!O1957),'ENGAGEMENTS 2026'!AE1957))))</f>
        <v/>
      </c>
      <c r="K1956" s="97" t="str">
        <f>IF(ISBLANK('ENGAGEMENTS 2026'!W1957),"",'ENGAGEMENTS 2026'!W1957)</f>
        <v/>
      </c>
      <c r="L1956" s="73" t="str">
        <f t="shared" ca="1" si="60"/>
        <v/>
      </c>
      <c r="M1956" t="str">
        <f t="shared" si="61"/>
        <v/>
      </c>
      <c r="N1956" t="str">
        <f>IF(ISBLANK('ENGAGEMENTS 2026'!C1957),"",'ENGAGEMENTS 2026'!L1957)</f>
        <v/>
      </c>
      <c r="O1956" t="str">
        <f>IF(ISBLANK('ENGAGEMENTS 2026'!C1957),"",'ENGAGEMENTS 2026'!M1957)</f>
        <v/>
      </c>
      <c r="P1956" t="str">
        <f>IF(ISBLANK('ENGAGEMENTS 2026'!C1957),"",'ENGAGEMENTS 2026'!K1957)</f>
        <v/>
      </c>
      <c r="Q1956" t="str">
        <f>IF($A1956="","",IF(OR($E1956="INFRUCTUEUX",$E1956="ANNULE"),$A1956&amp;"|"&amp;(COUNTIFS($A$2:$A1956,$A1956,$E$2:$E1956,"INFRUCTUEUX")+COUNTIFS($A$2:$A1956,$A1956,$E$2:$E1956,"ANNULE")),""))</f>
        <v/>
      </c>
    </row>
    <row r="1957" spans="1:17" x14ac:dyDescent="0.25">
      <c r="A1957" t="str">
        <f>IF(ISBLANK('ENGAGEMENTS 2026'!C1958),"",IF('ENGAGEMENTS 2026'!C1958="DTSI","DCT",'ENGAGEMENTS 2026'!C1958))</f>
        <v/>
      </c>
      <c r="B1957" t="str">
        <f>IF(ISBLANK('ENGAGEMENTS 2026'!C1958),"",'ENGAGEMENTS 2026'!D1958)</f>
        <v/>
      </c>
      <c r="C1957" t="str">
        <f>IF(ISBLANK('ENGAGEMENTS 2026'!C1958),"",'ENGAGEMENTS 2026'!E1958)</f>
        <v/>
      </c>
      <c r="D1957" t="str">
        <f>IF(ISBLANK('ENGAGEMENTS 2026'!C1958),"",'ENGAGEMENTS 2026'!G1958)</f>
        <v/>
      </c>
      <c r="E1957" t="str">
        <f>IF(ISBLANK('ENGAGEMENTS 2026'!C1958),"",'ENGAGEMENTS 2026'!I1958)</f>
        <v/>
      </c>
      <c r="F1957" t="str">
        <f>IF(ISBLANK('ENGAGEMENTS 2026'!C1958),"",'ENGAGEMENTS 2026'!J1958)</f>
        <v/>
      </c>
      <c r="G1957" t="str">
        <f>IF(ISBLANK('ENGAGEMENTS 2026'!C1958),"",'ENGAGEMENTS 2026'!M1958)</f>
        <v/>
      </c>
      <c r="H1957" t="str">
        <f>IF(ISBLANK('ENGAGEMENTS 2026'!C1958),"",'ENGAGEMENTS 2026'!AF1958)</f>
        <v/>
      </c>
      <c r="I1957" t="str">
        <f>IF(ISBLANK('ENGAGEMENTS 2026'!C1958),"",'ENGAGEMENTS 2026'!H1958)</f>
        <v/>
      </c>
      <c r="J1957" s="72" t="str">
        <f>IF(ISBLANK('ENGAGEMENTS 2026'!C1958),"",IF(AND(OR($E1957="INFRUCTUEUX",$E1957="ANNULE"),$C1957="AOO-M"),'ENGAGEMENTS 2026'!P1958,IF($H1957="EN COURS DE PREENGAGEMENT",'ENGAGEMENTS 2026'!O1958,IF($H1957="PREENGAGE",IF($E1957="ATTRIBUE",'ENGAGEMENTS 2026'!AE1958,'ENGAGEMENTS 2026'!O1958),'ENGAGEMENTS 2026'!AE1958))))</f>
        <v/>
      </c>
      <c r="K1957" s="97" t="str">
        <f>IF(ISBLANK('ENGAGEMENTS 2026'!W1958),"",'ENGAGEMENTS 2026'!W1958)</f>
        <v/>
      </c>
      <c r="L1957" s="73" t="str">
        <f t="shared" ca="1" si="60"/>
        <v/>
      </c>
      <c r="M1957" t="str">
        <f t="shared" si="61"/>
        <v/>
      </c>
      <c r="N1957" t="str">
        <f>IF(ISBLANK('ENGAGEMENTS 2026'!C1958),"",'ENGAGEMENTS 2026'!L1958)</f>
        <v/>
      </c>
      <c r="O1957" t="str">
        <f>IF(ISBLANK('ENGAGEMENTS 2026'!C1958),"",'ENGAGEMENTS 2026'!M1958)</f>
        <v/>
      </c>
      <c r="P1957" t="str">
        <f>IF(ISBLANK('ENGAGEMENTS 2026'!C1958),"",'ENGAGEMENTS 2026'!K1958)</f>
        <v/>
      </c>
      <c r="Q1957" t="str">
        <f>IF($A1957="","",IF(OR($E1957="INFRUCTUEUX",$E1957="ANNULE"),$A1957&amp;"|"&amp;(COUNTIFS($A$2:$A1957,$A1957,$E$2:$E1957,"INFRUCTUEUX")+COUNTIFS($A$2:$A1957,$A1957,$E$2:$E1957,"ANNULE")),""))</f>
        <v/>
      </c>
    </row>
    <row r="1958" spans="1:17" x14ac:dyDescent="0.25">
      <c r="A1958" t="str">
        <f>IF(ISBLANK('ENGAGEMENTS 2026'!C1959),"",IF('ENGAGEMENTS 2026'!C1959="DTSI","DCT",'ENGAGEMENTS 2026'!C1959))</f>
        <v/>
      </c>
      <c r="B1958" t="str">
        <f>IF(ISBLANK('ENGAGEMENTS 2026'!C1959),"",'ENGAGEMENTS 2026'!D1959)</f>
        <v/>
      </c>
      <c r="C1958" t="str">
        <f>IF(ISBLANK('ENGAGEMENTS 2026'!C1959),"",'ENGAGEMENTS 2026'!E1959)</f>
        <v/>
      </c>
      <c r="D1958" t="str">
        <f>IF(ISBLANK('ENGAGEMENTS 2026'!C1959),"",'ENGAGEMENTS 2026'!G1959)</f>
        <v/>
      </c>
      <c r="E1958" t="str">
        <f>IF(ISBLANK('ENGAGEMENTS 2026'!C1959),"",'ENGAGEMENTS 2026'!I1959)</f>
        <v/>
      </c>
      <c r="F1958" t="str">
        <f>IF(ISBLANK('ENGAGEMENTS 2026'!C1959),"",'ENGAGEMENTS 2026'!J1959)</f>
        <v/>
      </c>
      <c r="G1958" t="str">
        <f>IF(ISBLANK('ENGAGEMENTS 2026'!C1959),"",'ENGAGEMENTS 2026'!M1959)</f>
        <v/>
      </c>
      <c r="H1958" t="str">
        <f>IF(ISBLANK('ENGAGEMENTS 2026'!C1959),"",'ENGAGEMENTS 2026'!AF1959)</f>
        <v/>
      </c>
      <c r="I1958" t="str">
        <f>IF(ISBLANK('ENGAGEMENTS 2026'!C1959),"",'ENGAGEMENTS 2026'!H1959)</f>
        <v/>
      </c>
      <c r="J1958" s="72" t="str">
        <f>IF(ISBLANK('ENGAGEMENTS 2026'!C1959),"",IF(AND(OR($E1958="INFRUCTUEUX",$E1958="ANNULE"),$C1958="AOO-M"),'ENGAGEMENTS 2026'!P1959,IF($H1958="EN COURS DE PREENGAGEMENT",'ENGAGEMENTS 2026'!O1959,IF($H1958="PREENGAGE",IF($E1958="ATTRIBUE",'ENGAGEMENTS 2026'!AE1959,'ENGAGEMENTS 2026'!O1959),'ENGAGEMENTS 2026'!AE1959))))</f>
        <v/>
      </c>
      <c r="K1958" s="97" t="str">
        <f>IF(ISBLANK('ENGAGEMENTS 2026'!W1959),"",'ENGAGEMENTS 2026'!W1959)</f>
        <v/>
      </c>
      <c r="L1958" s="73" t="str">
        <f t="shared" ca="1" si="60"/>
        <v/>
      </c>
      <c r="M1958" t="str">
        <f t="shared" si="61"/>
        <v/>
      </c>
      <c r="N1958" t="str">
        <f>IF(ISBLANK('ENGAGEMENTS 2026'!C1959),"",'ENGAGEMENTS 2026'!L1959)</f>
        <v/>
      </c>
      <c r="O1958" t="str">
        <f>IF(ISBLANK('ENGAGEMENTS 2026'!C1959),"",'ENGAGEMENTS 2026'!M1959)</f>
        <v/>
      </c>
      <c r="P1958" t="str">
        <f>IF(ISBLANK('ENGAGEMENTS 2026'!C1959),"",'ENGAGEMENTS 2026'!K1959)</f>
        <v/>
      </c>
      <c r="Q1958" t="str">
        <f>IF($A1958="","",IF(OR($E1958="INFRUCTUEUX",$E1958="ANNULE"),$A1958&amp;"|"&amp;(COUNTIFS($A$2:$A1958,$A1958,$E$2:$E1958,"INFRUCTUEUX")+COUNTIFS($A$2:$A1958,$A1958,$E$2:$E1958,"ANNULE")),""))</f>
        <v/>
      </c>
    </row>
    <row r="1959" spans="1:17" x14ac:dyDescent="0.25">
      <c r="A1959" t="str">
        <f>IF(ISBLANK('ENGAGEMENTS 2026'!C1960),"",IF('ENGAGEMENTS 2026'!C1960="DTSI","DCT",'ENGAGEMENTS 2026'!C1960))</f>
        <v/>
      </c>
      <c r="B1959" t="str">
        <f>IF(ISBLANK('ENGAGEMENTS 2026'!C1960),"",'ENGAGEMENTS 2026'!D1960)</f>
        <v/>
      </c>
      <c r="C1959" t="str">
        <f>IF(ISBLANK('ENGAGEMENTS 2026'!C1960),"",'ENGAGEMENTS 2026'!E1960)</f>
        <v/>
      </c>
      <c r="D1959" t="str">
        <f>IF(ISBLANK('ENGAGEMENTS 2026'!C1960),"",'ENGAGEMENTS 2026'!G1960)</f>
        <v/>
      </c>
      <c r="E1959" t="str">
        <f>IF(ISBLANK('ENGAGEMENTS 2026'!C1960),"",'ENGAGEMENTS 2026'!I1960)</f>
        <v/>
      </c>
      <c r="F1959" t="str">
        <f>IF(ISBLANK('ENGAGEMENTS 2026'!C1960),"",'ENGAGEMENTS 2026'!J1960)</f>
        <v/>
      </c>
      <c r="G1959" t="str">
        <f>IF(ISBLANK('ENGAGEMENTS 2026'!C1960),"",'ENGAGEMENTS 2026'!M1960)</f>
        <v/>
      </c>
      <c r="H1959" t="str">
        <f>IF(ISBLANK('ENGAGEMENTS 2026'!C1960),"",'ENGAGEMENTS 2026'!AF1960)</f>
        <v/>
      </c>
      <c r="I1959" t="str">
        <f>IF(ISBLANK('ENGAGEMENTS 2026'!C1960),"",'ENGAGEMENTS 2026'!H1960)</f>
        <v/>
      </c>
      <c r="J1959" s="72" t="str">
        <f>IF(ISBLANK('ENGAGEMENTS 2026'!C1960),"",IF(AND(OR($E1959="INFRUCTUEUX",$E1959="ANNULE"),$C1959="AOO-M"),'ENGAGEMENTS 2026'!P1960,IF($H1959="EN COURS DE PREENGAGEMENT",'ENGAGEMENTS 2026'!O1960,IF($H1959="PREENGAGE",IF($E1959="ATTRIBUE",'ENGAGEMENTS 2026'!AE1960,'ENGAGEMENTS 2026'!O1960),'ENGAGEMENTS 2026'!AE1960))))</f>
        <v/>
      </c>
      <c r="K1959" s="97" t="str">
        <f>IF(ISBLANK('ENGAGEMENTS 2026'!W1960),"",'ENGAGEMENTS 2026'!W1960)</f>
        <v/>
      </c>
      <c r="L1959" s="73" t="str">
        <f t="shared" ca="1" si="60"/>
        <v/>
      </c>
      <c r="M1959" t="str">
        <f t="shared" si="61"/>
        <v/>
      </c>
      <c r="N1959" t="str">
        <f>IF(ISBLANK('ENGAGEMENTS 2026'!C1960),"",'ENGAGEMENTS 2026'!L1960)</f>
        <v/>
      </c>
      <c r="O1959" t="str">
        <f>IF(ISBLANK('ENGAGEMENTS 2026'!C1960),"",'ENGAGEMENTS 2026'!M1960)</f>
        <v/>
      </c>
      <c r="P1959" t="str">
        <f>IF(ISBLANK('ENGAGEMENTS 2026'!C1960),"",'ENGAGEMENTS 2026'!K1960)</f>
        <v/>
      </c>
      <c r="Q1959" t="str">
        <f>IF($A1959="","",IF(OR($E1959="INFRUCTUEUX",$E1959="ANNULE"),$A1959&amp;"|"&amp;(COUNTIFS($A$2:$A1959,$A1959,$E$2:$E1959,"INFRUCTUEUX")+COUNTIFS($A$2:$A1959,$A1959,$E$2:$E1959,"ANNULE")),""))</f>
        <v/>
      </c>
    </row>
    <row r="1960" spans="1:17" x14ac:dyDescent="0.25">
      <c r="A1960" t="str">
        <f>IF(ISBLANK('ENGAGEMENTS 2026'!C1961),"",IF('ENGAGEMENTS 2026'!C1961="DTSI","DCT",'ENGAGEMENTS 2026'!C1961))</f>
        <v/>
      </c>
      <c r="B1960" t="str">
        <f>IF(ISBLANK('ENGAGEMENTS 2026'!C1961),"",'ENGAGEMENTS 2026'!D1961)</f>
        <v/>
      </c>
      <c r="C1960" t="str">
        <f>IF(ISBLANK('ENGAGEMENTS 2026'!C1961),"",'ENGAGEMENTS 2026'!E1961)</f>
        <v/>
      </c>
      <c r="D1960" t="str">
        <f>IF(ISBLANK('ENGAGEMENTS 2026'!C1961),"",'ENGAGEMENTS 2026'!G1961)</f>
        <v/>
      </c>
      <c r="E1960" t="str">
        <f>IF(ISBLANK('ENGAGEMENTS 2026'!C1961),"",'ENGAGEMENTS 2026'!I1961)</f>
        <v/>
      </c>
      <c r="F1960" t="str">
        <f>IF(ISBLANK('ENGAGEMENTS 2026'!C1961),"",'ENGAGEMENTS 2026'!J1961)</f>
        <v/>
      </c>
      <c r="G1960" t="str">
        <f>IF(ISBLANK('ENGAGEMENTS 2026'!C1961),"",'ENGAGEMENTS 2026'!M1961)</f>
        <v/>
      </c>
      <c r="H1960" t="str">
        <f>IF(ISBLANK('ENGAGEMENTS 2026'!C1961),"",'ENGAGEMENTS 2026'!AF1961)</f>
        <v/>
      </c>
      <c r="I1960" t="str">
        <f>IF(ISBLANK('ENGAGEMENTS 2026'!C1961),"",'ENGAGEMENTS 2026'!H1961)</f>
        <v/>
      </c>
      <c r="J1960" s="72" t="str">
        <f>IF(ISBLANK('ENGAGEMENTS 2026'!C1961),"",IF(AND(OR($E1960="INFRUCTUEUX",$E1960="ANNULE"),$C1960="AOO-M"),'ENGAGEMENTS 2026'!P1961,IF($H1960="EN COURS DE PREENGAGEMENT",'ENGAGEMENTS 2026'!O1961,IF($H1960="PREENGAGE",IF($E1960="ATTRIBUE",'ENGAGEMENTS 2026'!AE1961,'ENGAGEMENTS 2026'!O1961),'ENGAGEMENTS 2026'!AE1961))))</f>
        <v/>
      </c>
      <c r="K1960" s="97" t="str">
        <f>IF(ISBLANK('ENGAGEMENTS 2026'!W1961),"",'ENGAGEMENTS 2026'!W1961)</f>
        <v/>
      </c>
      <c r="L1960" s="73" t="str">
        <f t="shared" ca="1" si="60"/>
        <v/>
      </c>
      <c r="M1960" t="str">
        <f t="shared" si="61"/>
        <v/>
      </c>
      <c r="N1960" t="str">
        <f>IF(ISBLANK('ENGAGEMENTS 2026'!C1961),"",'ENGAGEMENTS 2026'!L1961)</f>
        <v/>
      </c>
      <c r="O1960" t="str">
        <f>IF(ISBLANK('ENGAGEMENTS 2026'!C1961),"",'ENGAGEMENTS 2026'!M1961)</f>
        <v/>
      </c>
      <c r="P1960" t="str">
        <f>IF(ISBLANK('ENGAGEMENTS 2026'!C1961),"",'ENGAGEMENTS 2026'!K1961)</f>
        <v/>
      </c>
      <c r="Q1960" t="str">
        <f>IF($A1960="","",IF(OR($E1960="INFRUCTUEUX",$E1960="ANNULE"),$A1960&amp;"|"&amp;(COUNTIFS($A$2:$A1960,$A1960,$E$2:$E1960,"INFRUCTUEUX")+COUNTIFS($A$2:$A1960,$A1960,$E$2:$E1960,"ANNULE")),""))</f>
        <v/>
      </c>
    </row>
    <row r="1961" spans="1:17" x14ac:dyDescent="0.25">
      <c r="A1961" t="str">
        <f>IF(ISBLANK('ENGAGEMENTS 2026'!C1962),"",IF('ENGAGEMENTS 2026'!C1962="DTSI","DCT",'ENGAGEMENTS 2026'!C1962))</f>
        <v/>
      </c>
      <c r="B1961" t="str">
        <f>IF(ISBLANK('ENGAGEMENTS 2026'!C1962),"",'ENGAGEMENTS 2026'!D1962)</f>
        <v/>
      </c>
      <c r="C1961" t="str">
        <f>IF(ISBLANK('ENGAGEMENTS 2026'!C1962),"",'ENGAGEMENTS 2026'!E1962)</f>
        <v/>
      </c>
      <c r="D1961" t="str">
        <f>IF(ISBLANK('ENGAGEMENTS 2026'!C1962),"",'ENGAGEMENTS 2026'!G1962)</f>
        <v/>
      </c>
      <c r="E1961" t="str">
        <f>IF(ISBLANK('ENGAGEMENTS 2026'!C1962),"",'ENGAGEMENTS 2026'!I1962)</f>
        <v/>
      </c>
      <c r="F1961" t="str">
        <f>IF(ISBLANK('ENGAGEMENTS 2026'!C1962),"",'ENGAGEMENTS 2026'!J1962)</f>
        <v/>
      </c>
      <c r="G1961" t="str">
        <f>IF(ISBLANK('ENGAGEMENTS 2026'!C1962),"",'ENGAGEMENTS 2026'!M1962)</f>
        <v/>
      </c>
      <c r="H1961" t="str">
        <f>IF(ISBLANK('ENGAGEMENTS 2026'!C1962),"",'ENGAGEMENTS 2026'!AF1962)</f>
        <v/>
      </c>
      <c r="I1961" t="str">
        <f>IF(ISBLANK('ENGAGEMENTS 2026'!C1962),"",'ENGAGEMENTS 2026'!H1962)</f>
        <v/>
      </c>
      <c r="J1961" s="72" t="str">
        <f>IF(ISBLANK('ENGAGEMENTS 2026'!C1962),"",IF(AND(OR($E1961="INFRUCTUEUX",$E1961="ANNULE"),$C1961="AOO-M"),'ENGAGEMENTS 2026'!P1962,IF($H1961="EN COURS DE PREENGAGEMENT",'ENGAGEMENTS 2026'!O1962,IF($H1961="PREENGAGE",IF($E1961="ATTRIBUE",'ENGAGEMENTS 2026'!AE1962,'ENGAGEMENTS 2026'!O1962),'ENGAGEMENTS 2026'!AE1962))))</f>
        <v/>
      </c>
      <c r="K1961" s="97" t="str">
        <f>IF(ISBLANK('ENGAGEMENTS 2026'!W1962),"",'ENGAGEMENTS 2026'!W1962)</f>
        <v/>
      </c>
      <c r="L1961" s="73" t="str">
        <f t="shared" ca="1" si="60"/>
        <v/>
      </c>
      <c r="M1961" t="str">
        <f t="shared" si="61"/>
        <v/>
      </c>
      <c r="N1961" t="str">
        <f>IF(ISBLANK('ENGAGEMENTS 2026'!C1962),"",'ENGAGEMENTS 2026'!L1962)</f>
        <v/>
      </c>
      <c r="O1961" t="str">
        <f>IF(ISBLANK('ENGAGEMENTS 2026'!C1962),"",'ENGAGEMENTS 2026'!M1962)</f>
        <v/>
      </c>
      <c r="P1961" t="str">
        <f>IF(ISBLANK('ENGAGEMENTS 2026'!C1962),"",'ENGAGEMENTS 2026'!K1962)</f>
        <v/>
      </c>
      <c r="Q1961" t="str">
        <f>IF($A1961="","",IF(OR($E1961="INFRUCTUEUX",$E1961="ANNULE"),$A1961&amp;"|"&amp;(COUNTIFS($A$2:$A1961,$A1961,$E$2:$E1961,"INFRUCTUEUX")+COUNTIFS($A$2:$A1961,$A1961,$E$2:$E1961,"ANNULE")),""))</f>
        <v/>
      </c>
    </row>
    <row r="1962" spans="1:17" x14ac:dyDescent="0.25">
      <c r="A1962" t="str">
        <f>IF(ISBLANK('ENGAGEMENTS 2026'!C1963),"",IF('ENGAGEMENTS 2026'!C1963="DTSI","DCT",'ENGAGEMENTS 2026'!C1963))</f>
        <v/>
      </c>
      <c r="B1962" t="str">
        <f>IF(ISBLANK('ENGAGEMENTS 2026'!C1963),"",'ENGAGEMENTS 2026'!D1963)</f>
        <v/>
      </c>
      <c r="C1962" t="str">
        <f>IF(ISBLANK('ENGAGEMENTS 2026'!C1963),"",'ENGAGEMENTS 2026'!E1963)</f>
        <v/>
      </c>
      <c r="D1962" t="str">
        <f>IF(ISBLANK('ENGAGEMENTS 2026'!C1963),"",'ENGAGEMENTS 2026'!G1963)</f>
        <v/>
      </c>
      <c r="E1962" t="str">
        <f>IF(ISBLANK('ENGAGEMENTS 2026'!C1963),"",'ENGAGEMENTS 2026'!I1963)</f>
        <v/>
      </c>
      <c r="F1962" t="str">
        <f>IF(ISBLANK('ENGAGEMENTS 2026'!C1963),"",'ENGAGEMENTS 2026'!J1963)</f>
        <v/>
      </c>
      <c r="G1962" t="str">
        <f>IF(ISBLANK('ENGAGEMENTS 2026'!C1963),"",'ENGAGEMENTS 2026'!M1963)</f>
        <v/>
      </c>
      <c r="H1962" t="str">
        <f>IF(ISBLANK('ENGAGEMENTS 2026'!C1963),"",'ENGAGEMENTS 2026'!AF1963)</f>
        <v/>
      </c>
      <c r="I1962" t="str">
        <f>IF(ISBLANK('ENGAGEMENTS 2026'!C1963),"",'ENGAGEMENTS 2026'!H1963)</f>
        <v/>
      </c>
      <c r="J1962" s="72" t="str">
        <f>IF(ISBLANK('ENGAGEMENTS 2026'!C1963),"",IF(AND(OR($E1962="INFRUCTUEUX",$E1962="ANNULE"),$C1962="AOO-M"),'ENGAGEMENTS 2026'!P1963,IF($H1962="EN COURS DE PREENGAGEMENT",'ENGAGEMENTS 2026'!O1963,IF($H1962="PREENGAGE",IF($E1962="ATTRIBUE",'ENGAGEMENTS 2026'!AE1963,'ENGAGEMENTS 2026'!O1963),'ENGAGEMENTS 2026'!AE1963))))</f>
        <v/>
      </c>
      <c r="K1962" s="97" t="str">
        <f>IF(ISBLANK('ENGAGEMENTS 2026'!W1963),"",'ENGAGEMENTS 2026'!W1963)</f>
        <v/>
      </c>
      <c r="L1962" s="73" t="str">
        <f t="shared" ca="1" si="60"/>
        <v/>
      </c>
      <c r="M1962" t="str">
        <f t="shared" si="61"/>
        <v/>
      </c>
      <c r="N1962" t="str">
        <f>IF(ISBLANK('ENGAGEMENTS 2026'!C1963),"",'ENGAGEMENTS 2026'!L1963)</f>
        <v/>
      </c>
      <c r="O1962" t="str">
        <f>IF(ISBLANK('ENGAGEMENTS 2026'!C1963),"",'ENGAGEMENTS 2026'!M1963)</f>
        <v/>
      </c>
      <c r="P1962" t="str">
        <f>IF(ISBLANK('ENGAGEMENTS 2026'!C1963),"",'ENGAGEMENTS 2026'!K1963)</f>
        <v/>
      </c>
      <c r="Q1962" t="str">
        <f>IF($A1962="","",IF(OR($E1962="INFRUCTUEUX",$E1962="ANNULE"),$A1962&amp;"|"&amp;(COUNTIFS($A$2:$A1962,$A1962,$E$2:$E1962,"INFRUCTUEUX")+COUNTIFS($A$2:$A1962,$A1962,$E$2:$E1962,"ANNULE")),""))</f>
        <v/>
      </c>
    </row>
    <row r="1963" spans="1:17" x14ac:dyDescent="0.25">
      <c r="A1963" t="str">
        <f>IF(ISBLANK('ENGAGEMENTS 2026'!C1964),"",IF('ENGAGEMENTS 2026'!C1964="DTSI","DCT",'ENGAGEMENTS 2026'!C1964))</f>
        <v/>
      </c>
      <c r="B1963" t="str">
        <f>IF(ISBLANK('ENGAGEMENTS 2026'!C1964),"",'ENGAGEMENTS 2026'!D1964)</f>
        <v/>
      </c>
      <c r="C1963" t="str">
        <f>IF(ISBLANK('ENGAGEMENTS 2026'!C1964),"",'ENGAGEMENTS 2026'!E1964)</f>
        <v/>
      </c>
      <c r="D1963" t="str">
        <f>IF(ISBLANK('ENGAGEMENTS 2026'!C1964),"",'ENGAGEMENTS 2026'!G1964)</f>
        <v/>
      </c>
      <c r="E1963" t="str">
        <f>IF(ISBLANK('ENGAGEMENTS 2026'!C1964),"",'ENGAGEMENTS 2026'!I1964)</f>
        <v/>
      </c>
      <c r="F1963" t="str">
        <f>IF(ISBLANK('ENGAGEMENTS 2026'!C1964),"",'ENGAGEMENTS 2026'!J1964)</f>
        <v/>
      </c>
      <c r="G1963" t="str">
        <f>IF(ISBLANK('ENGAGEMENTS 2026'!C1964),"",'ENGAGEMENTS 2026'!M1964)</f>
        <v/>
      </c>
      <c r="H1963" t="str">
        <f>IF(ISBLANK('ENGAGEMENTS 2026'!C1964),"",'ENGAGEMENTS 2026'!AF1964)</f>
        <v/>
      </c>
      <c r="I1963" t="str">
        <f>IF(ISBLANK('ENGAGEMENTS 2026'!C1964),"",'ENGAGEMENTS 2026'!H1964)</f>
        <v/>
      </c>
      <c r="J1963" s="72" t="str">
        <f>IF(ISBLANK('ENGAGEMENTS 2026'!C1964),"",IF(AND(OR($E1963="INFRUCTUEUX",$E1963="ANNULE"),$C1963="AOO-M"),'ENGAGEMENTS 2026'!P1964,IF($H1963="EN COURS DE PREENGAGEMENT",'ENGAGEMENTS 2026'!O1964,IF($H1963="PREENGAGE",IF($E1963="ATTRIBUE",'ENGAGEMENTS 2026'!AE1964,'ENGAGEMENTS 2026'!O1964),'ENGAGEMENTS 2026'!AE1964))))</f>
        <v/>
      </c>
      <c r="K1963" s="97" t="str">
        <f>IF(ISBLANK('ENGAGEMENTS 2026'!W1964),"",'ENGAGEMENTS 2026'!W1964)</f>
        <v/>
      </c>
      <c r="L1963" s="73" t="str">
        <f t="shared" ca="1" si="60"/>
        <v/>
      </c>
      <c r="M1963" t="str">
        <f t="shared" si="61"/>
        <v/>
      </c>
      <c r="N1963" t="str">
        <f>IF(ISBLANK('ENGAGEMENTS 2026'!C1964),"",'ENGAGEMENTS 2026'!L1964)</f>
        <v/>
      </c>
      <c r="O1963" t="str">
        <f>IF(ISBLANK('ENGAGEMENTS 2026'!C1964),"",'ENGAGEMENTS 2026'!M1964)</f>
        <v/>
      </c>
      <c r="P1963" t="str">
        <f>IF(ISBLANK('ENGAGEMENTS 2026'!C1964),"",'ENGAGEMENTS 2026'!K1964)</f>
        <v/>
      </c>
      <c r="Q1963" t="str">
        <f>IF($A1963="","",IF(OR($E1963="INFRUCTUEUX",$E1963="ANNULE"),$A1963&amp;"|"&amp;(COUNTIFS($A$2:$A1963,$A1963,$E$2:$E1963,"INFRUCTUEUX")+COUNTIFS($A$2:$A1963,$A1963,$E$2:$E1963,"ANNULE")),""))</f>
        <v/>
      </c>
    </row>
    <row r="1964" spans="1:17" x14ac:dyDescent="0.25">
      <c r="A1964" t="str">
        <f>IF(ISBLANK('ENGAGEMENTS 2026'!C1965),"",IF('ENGAGEMENTS 2026'!C1965="DTSI","DCT",'ENGAGEMENTS 2026'!C1965))</f>
        <v/>
      </c>
      <c r="B1964" t="str">
        <f>IF(ISBLANK('ENGAGEMENTS 2026'!C1965),"",'ENGAGEMENTS 2026'!D1965)</f>
        <v/>
      </c>
      <c r="C1964" t="str">
        <f>IF(ISBLANK('ENGAGEMENTS 2026'!C1965),"",'ENGAGEMENTS 2026'!E1965)</f>
        <v/>
      </c>
      <c r="D1964" t="str">
        <f>IF(ISBLANK('ENGAGEMENTS 2026'!C1965),"",'ENGAGEMENTS 2026'!G1965)</f>
        <v/>
      </c>
      <c r="E1964" t="str">
        <f>IF(ISBLANK('ENGAGEMENTS 2026'!C1965),"",'ENGAGEMENTS 2026'!I1965)</f>
        <v/>
      </c>
      <c r="F1964" t="str">
        <f>IF(ISBLANK('ENGAGEMENTS 2026'!C1965),"",'ENGAGEMENTS 2026'!J1965)</f>
        <v/>
      </c>
      <c r="G1964" t="str">
        <f>IF(ISBLANK('ENGAGEMENTS 2026'!C1965),"",'ENGAGEMENTS 2026'!M1965)</f>
        <v/>
      </c>
      <c r="H1964" t="str">
        <f>IF(ISBLANK('ENGAGEMENTS 2026'!C1965),"",'ENGAGEMENTS 2026'!AF1965)</f>
        <v/>
      </c>
      <c r="I1964" t="str">
        <f>IF(ISBLANK('ENGAGEMENTS 2026'!C1965),"",'ENGAGEMENTS 2026'!H1965)</f>
        <v/>
      </c>
      <c r="J1964" s="72" t="str">
        <f>IF(ISBLANK('ENGAGEMENTS 2026'!C1965),"",IF(AND(OR($E1964="INFRUCTUEUX",$E1964="ANNULE"),$C1964="AOO-M"),'ENGAGEMENTS 2026'!P1965,IF($H1964="EN COURS DE PREENGAGEMENT",'ENGAGEMENTS 2026'!O1965,IF($H1964="PREENGAGE",IF($E1964="ATTRIBUE",'ENGAGEMENTS 2026'!AE1965,'ENGAGEMENTS 2026'!O1965),'ENGAGEMENTS 2026'!AE1965))))</f>
        <v/>
      </c>
      <c r="K1964" s="97" t="str">
        <f>IF(ISBLANK('ENGAGEMENTS 2026'!W1965),"",'ENGAGEMENTS 2026'!W1965)</f>
        <v/>
      </c>
      <c r="L1964" s="73" t="str">
        <f t="shared" ca="1" si="60"/>
        <v/>
      </c>
      <c r="M1964" t="str">
        <f t="shared" si="61"/>
        <v/>
      </c>
      <c r="N1964" t="str">
        <f>IF(ISBLANK('ENGAGEMENTS 2026'!C1965),"",'ENGAGEMENTS 2026'!L1965)</f>
        <v/>
      </c>
      <c r="O1964" t="str">
        <f>IF(ISBLANK('ENGAGEMENTS 2026'!C1965),"",'ENGAGEMENTS 2026'!M1965)</f>
        <v/>
      </c>
      <c r="P1964" t="str">
        <f>IF(ISBLANK('ENGAGEMENTS 2026'!C1965),"",'ENGAGEMENTS 2026'!K1965)</f>
        <v/>
      </c>
      <c r="Q1964" t="str">
        <f>IF($A1964="","",IF(OR($E1964="INFRUCTUEUX",$E1964="ANNULE"),$A1964&amp;"|"&amp;(COUNTIFS($A$2:$A1964,$A1964,$E$2:$E1964,"INFRUCTUEUX")+COUNTIFS($A$2:$A1964,$A1964,$E$2:$E1964,"ANNULE")),""))</f>
        <v/>
      </c>
    </row>
    <row r="1965" spans="1:17" x14ac:dyDescent="0.25">
      <c r="A1965" t="str">
        <f>IF(ISBLANK('ENGAGEMENTS 2026'!C1966),"",IF('ENGAGEMENTS 2026'!C1966="DTSI","DCT",'ENGAGEMENTS 2026'!C1966))</f>
        <v/>
      </c>
      <c r="B1965" t="str">
        <f>IF(ISBLANK('ENGAGEMENTS 2026'!C1966),"",'ENGAGEMENTS 2026'!D1966)</f>
        <v/>
      </c>
      <c r="C1965" t="str">
        <f>IF(ISBLANK('ENGAGEMENTS 2026'!C1966),"",'ENGAGEMENTS 2026'!E1966)</f>
        <v/>
      </c>
      <c r="D1965" t="str">
        <f>IF(ISBLANK('ENGAGEMENTS 2026'!C1966),"",'ENGAGEMENTS 2026'!G1966)</f>
        <v/>
      </c>
      <c r="E1965" t="str">
        <f>IF(ISBLANK('ENGAGEMENTS 2026'!C1966),"",'ENGAGEMENTS 2026'!I1966)</f>
        <v/>
      </c>
      <c r="F1965" t="str">
        <f>IF(ISBLANK('ENGAGEMENTS 2026'!C1966),"",'ENGAGEMENTS 2026'!J1966)</f>
        <v/>
      </c>
      <c r="G1965" t="str">
        <f>IF(ISBLANK('ENGAGEMENTS 2026'!C1966),"",'ENGAGEMENTS 2026'!M1966)</f>
        <v/>
      </c>
      <c r="H1965" t="str">
        <f>IF(ISBLANK('ENGAGEMENTS 2026'!C1966),"",'ENGAGEMENTS 2026'!AF1966)</f>
        <v/>
      </c>
      <c r="I1965" t="str">
        <f>IF(ISBLANK('ENGAGEMENTS 2026'!C1966),"",'ENGAGEMENTS 2026'!H1966)</f>
        <v/>
      </c>
      <c r="J1965" s="72" t="str">
        <f>IF(ISBLANK('ENGAGEMENTS 2026'!C1966),"",IF(AND(OR($E1965="INFRUCTUEUX",$E1965="ANNULE"),$C1965="AOO-M"),'ENGAGEMENTS 2026'!P1966,IF($H1965="EN COURS DE PREENGAGEMENT",'ENGAGEMENTS 2026'!O1966,IF($H1965="PREENGAGE",IF($E1965="ATTRIBUE",'ENGAGEMENTS 2026'!AE1966,'ENGAGEMENTS 2026'!O1966),'ENGAGEMENTS 2026'!AE1966))))</f>
        <v/>
      </c>
      <c r="K1965" s="97" t="str">
        <f>IF(ISBLANK('ENGAGEMENTS 2026'!W1966),"",'ENGAGEMENTS 2026'!W1966)</f>
        <v/>
      </c>
      <c r="L1965" s="73" t="str">
        <f t="shared" ca="1" si="60"/>
        <v/>
      </c>
      <c r="M1965" t="str">
        <f t="shared" si="61"/>
        <v/>
      </c>
      <c r="N1965" t="str">
        <f>IF(ISBLANK('ENGAGEMENTS 2026'!C1966),"",'ENGAGEMENTS 2026'!L1966)</f>
        <v/>
      </c>
      <c r="O1965" t="str">
        <f>IF(ISBLANK('ENGAGEMENTS 2026'!C1966),"",'ENGAGEMENTS 2026'!M1966)</f>
        <v/>
      </c>
      <c r="P1965" t="str">
        <f>IF(ISBLANK('ENGAGEMENTS 2026'!C1966),"",'ENGAGEMENTS 2026'!K1966)</f>
        <v/>
      </c>
      <c r="Q1965" t="str">
        <f>IF($A1965="","",IF(OR($E1965="INFRUCTUEUX",$E1965="ANNULE"),$A1965&amp;"|"&amp;(COUNTIFS($A$2:$A1965,$A1965,$E$2:$E1965,"INFRUCTUEUX")+COUNTIFS($A$2:$A1965,$A1965,$E$2:$E1965,"ANNULE")),""))</f>
        <v/>
      </c>
    </row>
    <row r="1966" spans="1:17" x14ac:dyDescent="0.25">
      <c r="A1966" t="str">
        <f>IF(ISBLANK('ENGAGEMENTS 2026'!C1967),"",IF('ENGAGEMENTS 2026'!C1967="DTSI","DCT",'ENGAGEMENTS 2026'!C1967))</f>
        <v/>
      </c>
      <c r="B1966" t="str">
        <f>IF(ISBLANK('ENGAGEMENTS 2026'!C1967),"",'ENGAGEMENTS 2026'!D1967)</f>
        <v/>
      </c>
      <c r="C1966" t="str">
        <f>IF(ISBLANK('ENGAGEMENTS 2026'!C1967),"",'ENGAGEMENTS 2026'!E1967)</f>
        <v/>
      </c>
      <c r="D1966" t="str">
        <f>IF(ISBLANK('ENGAGEMENTS 2026'!C1967),"",'ENGAGEMENTS 2026'!G1967)</f>
        <v/>
      </c>
      <c r="E1966" t="str">
        <f>IF(ISBLANK('ENGAGEMENTS 2026'!C1967),"",'ENGAGEMENTS 2026'!I1967)</f>
        <v/>
      </c>
      <c r="F1966" t="str">
        <f>IF(ISBLANK('ENGAGEMENTS 2026'!C1967),"",'ENGAGEMENTS 2026'!J1967)</f>
        <v/>
      </c>
      <c r="G1966" t="str">
        <f>IF(ISBLANK('ENGAGEMENTS 2026'!C1967),"",'ENGAGEMENTS 2026'!M1967)</f>
        <v/>
      </c>
      <c r="H1966" t="str">
        <f>IF(ISBLANK('ENGAGEMENTS 2026'!C1967),"",'ENGAGEMENTS 2026'!AF1967)</f>
        <v/>
      </c>
      <c r="I1966" t="str">
        <f>IF(ISBLANK('ENGAGEMENTS 2026'!C1967),"",'ENGAGEMENTS 2026'!H1967)</f>
        <v/>
      </c>
      <c r="J1966" s="72" t="str">
        <f>IF(ISBLANK('ENGAGEMENTS 2026'!C1967),"",IF(AND(OR($E1966="INFRUCTUEUX",$E1966="ANNULE"),$C1966="AOO-M"),'ENGAGEMENTS 2026'!P1967,IF($H1966="EN COURS DE PREENGAGEMENT",'ENGAGEMENTS 2026'!O1967,IF($H1966="PREENGAGE",IF($E1966="ATTRIBUE",'ENGAGEMENTS 2026'!AE1967,'ENGAGEMENTS 2026'!O1967),'ENGAGEMENTS 2026'!AE1967))))</f>
        <v/>
      </c>
      <c r="K1966" s="97" t="str">
        <f>IF(ISBLANK('ENGAGEMENTS 2026'!W1967),"",'ENGAGEMENTS 2026'!W1967)</f>
        <v/>
      </c>
      <c r="L1966" s="73" t="str">
        <f t="shared" ca="1" si="60"/>
        <v/>
      </c>
      <c r="M1966" t="str">
        <f t="shared" si="61"/>
        <v/>
      </c>
      <c r="N1966" t="str">
        <f>IF(ISBLANK('ENGAGEMENTS 2026'!C1967),"",'ENGAGEMENTS 2026'!L1967)</f>
        <v/>
      </c>
      <c r="O1966" t="str">
        <f>IF(ISBLANK('ENGAGEMENTS 2026'!C1967),"",'ENGAGEMENTS 2026'!M1967)</f>
        <v/>
      </c>
      <c r="P1966" t="str">
        <f>IF(ISBLANK('ENGAGEMENTS 2026'!C1967),"",'ENGAGEMENTS 2026'!K1967)</f>
        <v/>
      </c>
      <c r="Q1966" t="str">
        <f>IF($A1966="","",IF(OR($E1966="INFRUCTUEUX",$E1966="ANNULE"),$A1966&amp;"|"&amp;(COUNTIFS($A$2:$A1966,$A1966,$E$2:$E1966,"INFRUCTUEUX")+COUNTIFS($A$2:$A1966,$A1966,$E$2:$E1966,"ANNULE")),""))</f>
        <v/>
      </c>
    </row>
    <row r="1967" spans="1:17" x14ac:dyDescent="0.25">
      <c r="A1967" t="str">
        <f>IF(ISBLANK('ENGAGEMENTS 2026'!C1968),"",IF('ENGAGEMENTS 2026'!C1968="DTSI","DCT",'ENGAGEMENTS 2026'!C1968))</f>
        <v/>
      </c>
      <c r="B1967" t="str">
        <f>IF(ISBLANK('ENGAGEMENTS 2026'!C1968),"",'ENGAGEMENTS 2026'!D1968)</f>
        <v/>
      </c>
      <c r="C1967" t="str">
        <f>IF(ISBLANK('ENGAGEMENTS 2026'!C1968),"",'ENGAGEMENTS 2026'!E1968)</f>
        <v/>
      </c>
      <c r="D1967" t="str">
        <f>IF(ISBLANK('ENGAGEMENTS 2026'!C1968),"",'ENGAGEMENTS 2026'!G1968)</f>
        <v/>
      </c>
      <c r="E1967" t="str">
        <f>IF(ISBLANK('ENGAGEMENTS 2026'!C1968),"",'ENGAGEMENTS 2026'!I1968)</f>
        <v/>
      </c>
      <c r="F1967" t="str">
        <f>IF(ISBLANK('ENGAGEMENTS 2026'!C1968),"",'ENGAGEMENTS 2026'!J1968)</f>
        <v/>
      </c>
      <c r="G1967" t="str">
        <f>IF(ISBLANK('ENGAGEMENTS 2026'!C1968),"",'ENGAGEMENTS 2026'!M1968)</f>
        <v/>
      </c>
      <c r="H1967" t="str">
        <f>IF(ISBLANK('ENGAGEMENTS 2026'!C1968),"",'ENGAGEMENTS 2026'!AF1968)</f>
        <v/>
      </c>
      <c r="I1967" t="str">
        <f>IF(ISBLANK('ENGAGEMENTS 2026'!C1968),"",'ENGAGEMENTS 2026'!H1968)</f>
        <v/>
      </c>
      <c r="J1967" s="72" t="str">
        <f>IF(ISBLANK('ENGAGEMENTS 2026'!C1968),"",IF(AND(OR($E1967="INFRUCTUEUX",$E1967="ANNULE"),$C1967="AOO-M"),'ENGAGEMENTS 2026'!P1968,IF($H1967="EN COURS DE PREENGAGEMENT",'ENGAGEMENTS 2026'!O1968,IF($H1967="PREENGAGE",IF($E1967="ATTRIBUE",'ENGAGEMENTS 2026'!AE1968,'ENGAGEMENTS 2026'!O1968),'ENGAGEMENTS 2026'!AE1968))))</f>
        <v/>
      </c>
      <c r="K1967" s="97" t="str">
        <f>IF(ISBLANK('ENGAGEMENTS 2026'!W1968),"",'ENGAGEMENTS 2026'!W1968)</f>
        <v/>
      </c>
      <c r="L1967" s="73" t="str">
        <f t="shared" ca="1" si="60"/>
        <v/>
      </c>
      <c r="M1967" t="str">
        <f t="shared" si="61"/>
        <v/>
      </c>
      <c r="N1967" t="str">
        <f>IF(ISBLANK('ENGAGEMENTS 2026'!C1968),"",'ENGAGEMENTS 2026'!L1968)</f>
        <v/>
      </c>
      <c r="O1967" t="str">
        <f>IF(ISBLANK('ENGAGEMENTS 2026'!C1968),"",'ENGAGEMENTS 2026'!M1968)</f>
        <v/>
      </c>
      <c r="P1967" t="str">
        <f>IF(ISBLANK('ENGAGEMENTS 2026'!C1968),"",'ENGAGEMENTS 2026'!K1968)</f>
        <v/>
      </c>
      <c r="Q1967" t="str">
        <f>IF($A1967="","",IF(OR($E1967="INFRUCTUEUX",$E1967="ANNULE"),$A1967&amp;"|"&amp;(COUNTIFS($A$2:$A1967,$A1967,$E$2:$E1967,"INFRUCTUEUX")+COUNTIFS($A$2:$A1967,$A1967,$E$2:$E1967,"ANNULE")),""))</f>
        <v/>
      </c>
    </row>
    <row r="1968" spans="1:17" x14ac:dyDescent="0.25">
      <c r="A1968" t="str">
        <f>IF(ISBLANK('ENGAGEMENTS 2026'!C1969),"",IF('ENGAGEMENTS 2026'!C1969="DTSI","DCT",'ENGAGEMENTS 2026'!C1969))</f>
        <v/>
      </c>
      <c r="B1968" t="str">
        <f>IF(ISBLANK('ENGAGEMENTS 2026'!C1969),"",'ENGAGEMENTS 2026'!D1969)</f>
        <v/>
      </c>
      <c r="C1968" t="str">
        <f>IF(ISBLANK('ENGAGEMENTS 2026'!C1969),"",'ENGAGEMENTS 2026'!E1969)</f>
        <v/>
      </c>
      <c r="D1968" t="str">
        <f>IF(ISBLANK('ENGAGEMENTS 2026'!C1969),"",'ENGAGEMENTS 2026'!G1969)</f>
        <v/>
      </c>
      <c r="E1968" t="str">
        <f>IF(ISBLANK('ENGAGEMENTS 2026'!C1969),"",'ENGAGEMENTS 2026'!I1969)</f>
        <v/>
      </c>
      <c r="F1968" t="str">
        <f>IF(ISBLANK('ENGAGEMENTS 2026'!C1969),"",'ENGAGEMENTS 2026'!J1969)</f>
        <v/>
      </c>
      <c r="G1968" t="str">
        <f>IF(ISBLANK('ENGAGEMENTS 2026'!C1969),"",'ENGAGEMENTS 2026'!M1969)</f>
        <v/>
      </c>
      <c r="H1968" t="str">
        <f>IF(ISBLANK('ENGAGEMENTS 2026'!C1969),"",'ENGAGEMENTS 2026'!AF1969)</f>
        <v/>
      </c>
      <c r="I1968" t="str">
        <f>IF(ISBLANK('ENGAGEMENTS 2026'!C1969),"",'ENGAGEMENTS 2026'!H1969)</f>
        <v/>
      </c>
      <c r="J1968" s="72" t="str">
        <f>IF(ISBLANK('ENGAGEMENTS 2026'!C1969),"",IF(AND(OR($E1968="INFRUCTUEUX",$E1968="ANNULE"),$C1968="AOO-M"),'ENGAGEMENTS 2026'!P1969,IF($H1968="EN COURS DE PREENGAGEMENT",'ENGAGEMENTS 2026'!O1969,IF($H1968="PREENGAGE",IF($E1968="ATTRIBUE",'ENGAGEMENTS 2026'!AE1969,'ENGAGEMENTS 2026'!O1969),'ENGAGEMENTS 2026'!AE1969))))</f>
        <v/>
      </c>
      <c r="K1968" s="97" t="str">
        <f>IF(ISBLANK('ENGAGEMENTS 2026'!W1969),"",'ENGAGEMENTS 2026'!W1969)</f>
        <v/>
      </c>
      <c r="L1968" s="73" t="str">
        <f t="shared" ca="1" si="60"/>
        <v/>
      </c>
      <c r="M1968" t="str">
        <f t="shared" si="61"/>
        <v/>
      </c>
      <c r="N1968" t="str">
        <f>IF(ISBLANK('ENGAGEMENTS 2026'!C1969),"",'ENGAGEMENTS 2026'!L1969)</f>
        <v/>
      </c>
      <c r="O1968" t="str">
        <f>IF(ISBLANK('ENGAGEMENTS 2026'!C1969),"",'ENGAGEMENTS 2026'!M1969)</f>
        <v/>
      </c>
      <c r="P1968" t="str">
        <f>IF(ISBLANK('ENGAGEMENTS 2026'!C1969),"",'ENGAGEMENTS 2026'!K1969)</f>
        <v/>
      </c>
      <c r="Q1968" t="str">
        <f>IF($A1968="","",IF(OR($E1968="INFRUCTUEUX",$E1968="ANNULE"),$A1968&amp;"|"&amp;(COUNTIFS($A$2:$A1968,$A1968,$E$2:$E1968,"INFRUCTUEUX")+COUNTIFS($A$2:$A1968,$A1968,$E$2:$E1968,"ANNULE")),""))</f>
        <v/>
      </c>
    </row>
    <row r="1969" spans="1:17" x14ac:dyDescent="0.25">
      <c r="A1969" t="str">
        <f>IF(ISBLANK('ENGAGEMENTS 2026'!C1970),"",IF('ENGAGEMENTS 2026'!C1970="DTSI","DCT",'ENGAGEMENTS 2026'!C1970))</f>
        <v/>
      </c>
      <c r="B1969" t="str">
        <f>IF(ISBLANK('ENGAGEMENTS 2026'!C1970),"",'ENGAGEMENTS 2026'!D1970)</f>
        <v/>
      </c>
      <c r="C1969" t="str">
        <f>IF(ISBLANK('ENGAGEMENTS 2026'!C1970),"",'ENGAGEMENTS 2026'!E1970)</f>
        <v/>
      </c>
      <c r="D1969" t="str">
        <f>IF(ISBLANK('ENGAGEMENTS 2026'!C1970),"",'ENGAGEMENTS 2026'!G1970)</f>
        <v/>
      </c>
      <c r="E1969" t="str">
        <f>IF(ISBLANK('ENGAGEMENTS 2026'!C1970),"",'ENGAGEMENTS 2026'!I1970)</f>
        <v/>
      </c>
      <c r="F1969" t="str">
        <f>IF(ISBLANK('ENGAGEMENTS 2026'!C1970),"",'ENGAGEMENTS 2026'!J1970)</f>
        <v/>
      </c>
      <c r="G1969" t="str">
        <f>IF(ISBLANK('ENGAGEMENTS 2026'!C1970),"",'ENGAGEMENTS 2026'!M1970)</f>
        <v/>
      </c>
      <c r="H1969" t="str">
        <f>IF(ISBLANK('ENGAGEMENTS 2026'!C1970),"",'ENGAGEMENTS 2026'!AF1970)</f>
        <v/>
      </c>
      <c r="I1969" t="str">
        <f>IF(ISBLANK('ENGAGEMENTS 2026'!C1970),"",'ENGAGEMENTS 2026'!H1970)</f>
        <v/>
      </c>
      <c r="J1969" s="72" t="str">
        <f>IF(ISBLANK('ENGAGEMENTS 2026'!C1970),"",IF(AND(OR($E1969="INFRUCTUEUX",$E1969="ANNULE"),$C1969="AOO-M"),'ENGAGEMENTS 2026'!P1970,IF($H1969="EN COURS DE PREENGAGEMENT",'ENGAGEMENTS 2026'!O1970,IF($H1969="PREENGAGE",IF($E1969="ATTRIBUE",'ENGAGEMENTS 2026'!AE1970,'ENGAGEMENTS 2026'!O1970),'ENGAGEMENTS 2026'!AE1970))))</f>
        <v/>
      </c>
      <c r="K1969" s="97" t="str">
        <f>IF(ISBLANK('ENGAGEMENTS 2026'!W1970),"",'ENGAGEMENTS 2026'!W1970)</f>
        <v/>
      </c>
      <c r="L1969" s="73" t="str">
        <f t="shared" ca="1" si="60"/>
        <v/>
      </c>
      <c r="M1969" t="str">
        <f t="shared" si="61"/>
        <v/>
      </c>
      <c r="N1969" t="str">
        <f>IF(ISBLANK('ENGAGEMENTS 2026'!C1970),"",'ENGAGEMENTS 2026'!L1970)</f>
        <v/>
      </c>
      <c r="O1969" t="str">
        <f>IF(ISBLANK('ENGAGEMENTS 2026'!C1970),"",'ENGAGEMENTS 2026'!M1970)</f>
        <v/>
      </c>
      <c r="P1969" t="str">
        <f>IF(ISBLANK('ENGAGEMENTS 2026'!C1970),"",'ENGAGEMENTS 2026'!K1970)</f>
        <v/>
      </c>
      <c r="Q1969" t="str">
        <f>IF($A1969="","",IF(OR($E1969="INFRUCTUEUX",$E1969="ANNULE"),$A1969&amp;"|"&amp;(COUNTIFS($A$2:$A1969,$A1969,$E$2:$E1969,"INFRUCTUEUX")+COUNTIFS($A$2:$A1969,$A1969,$E$2:$E1969,"ANNULE")),""))</f>
        <v/>
      </c>
    </row>
    <row r="1970" spans="1:17" x14ac:dyDescent="0.25">
      <c r="A1970" t="str">
        <f>IF(ISBLANK('ENGAGEMENTS 2026'!C1971),"",IF('ENGAGEMENTS 2026'!C1971="DTSI","DCT",'ENGAGEMENTS 2026'!C1971))</f>
        <v/>
      </c>
      <c r="B1970" t="str">
        <f>IF(ISBLANK('ENGAGEMENTS 2026'!C1971),"",'ENGAGEMENTS 2026'!D1971)</f>
        <v/>
      </c>
      <c r="C1970" t="str">
        <f>IF(ISBLANK('ENGAGEMENTS 2026'!C1971),"",'ENGAGEMENTS 2026'!E1971)</f>
        <v/>
      </c>
      <c r="D1970" t="str">
        <f>IF(ISBLANK('ENGAGEMENTS 2026'!C1971),"",'ENGAGEMENTS 2026'!G1971)</f>
        <v/>
      </c>
      <c r="E1970" t="str">
        <f>IF(ISBLANK('ENGAGEMENTS 2026'!C1971),"",'ENGAGEMENTS 2026'!I1971)</f>
        <v/>
      </c>
      <c r="F1970" t="str">
        <f>IF(ISBLANK('ENGAGEMENTS 2026'!C1971),"",'ENGAGEMENTS 2026'!J1971)</f>
        <v/>
      </c>
      <c r="G1970" t="str">
        <f>IF(ISBLANK('ENGAGEMENTS 2026'!C1971),"",'ENGAGEMENTS 2026'!M1971)</f>
        <v/>
      </c>
      <c r="H1970" t="str">
        <f>IF(ISBLANK('ENGAGEMENTS 2026'!C1971),"",'ENGAGEMENTS 2026'!AF1971)</f>
        <v/>
      </c>
      <c r="I1970" t="str">
        <f>IF(ISBLANK('ENGAGEMENTS 2026'!C1971),"",'ENGAGEMENTS 2026'!H1971)</f>
        <v/>
      </c>
      <c r="J1970" s="72" t="str">
        <f>IF(ISBLANK('ENGAGEMENTS 2026'!C1971),"",IF(AND(OR($E1970="INFRUCTUEUX",$E1970="ANNULE"),$C1970="AOO-M"),'ENGAGEMENTS 2026'!P1971,IF($H1970="EN COURS DE PREENGAGEMENT",'ENGAGEMENTS 2026'!O1971,IF($H1970="PREENGAGE",IF($E1970="ATTRIBUE",'ENGAGEMENTS 2026'!AE1971,'ENGAGEMENTS 2026'!O1971),'ENGAGEMENTS 2026'!AE1971))))</f>
        <v/>
      </c>
      <c r="K1970" s="97" t="str">
        <f>IF(ISBLANK('ENGAGEMENTS 2026'!W1971),"",'ENGAGEMENTS 2026'!W1971)</f>
        <v/>
      </c>
      <c r="L1970" s="73" t="str">
        <f t="shared" ca="1" si="60"/>
        <v/>
      </c>
      <c r="M1970" t="str">
        <f t="shared" si="61"/>
        <v/>
      </c>
      <c r="N1970" t="str">
        <f>IF(ISBLANK('ENGAGEMENTS 2026'!C1971),"",'ENGAGEMENTS 2026'!L1971)</f>
        <v/>
      </c>
      <c r="O1970" t="str">
        <f>IF(ISBLANK('ENGAGEMENTS 2026'!C1971),"",'ENGAGEMENTS 2026'!M1971)</f>
        <v/>
      </c>
      <c r="P1970" t="str">
        <f>IF(ISBLANK('ENGAGEMENTS 2026'!C1971),"",'ENGAGEMENTS 2026'!K1971)</f>
        <v/>
      </c>
      <c r="Q1970" t="str">
        <f>IF($A1970="","",IF(OR($E1970="INFRUCTUEUX",$E1970="ANNULE"),$A1970&amp;"|"&amp;(COUNTIFS($A$2:$A1970,$A1970,$E$2:$E1970,"INFRUCTUEUX")+COUNTIFS($A$2:$A1970,$A1970,$E$2:$E1970,"ANNULE")),""))</f>
        <v/>
      </c>
    </row>
    <row r="1971" spans="1:17" x14ac:dyDescent="0.25">
      <c r="A1971" t="str">
        <f>IF(ISBLANK('ENGAGEMENTS 2026'!C1972),"",IF('ENGAGEMENTS 2026'!C1972="DTSI","DCT",'ENGAGEMENTS 2026'!C1972))</f>
        <v/>
      </c>
      <c r="B1971" t="str">
        <f>IF(ISBLANK('ENGAGEMENTS 2026'!C1972),"",'ENGAGEMENTS 2026'!D1972)</f>
        <v/>
      </c>
      <c r="C1971" t="str">
        <f>IF(ISBLANK('ENGAGEMENTS 2026'!C1972),"",'ENGAGEMENTS 2026'!E1972)</f>
        <v/>
      </c>
      <c r="D1971" t="str">
        <f>IF(ISBLANK('ENGAGEMENTS 2026'!C1972),"",'ENGAGEMENTS 2026'!G1972)</f>
        <v/>
      </c>
      <c r="E1971" t="str">
        <f>IF(ISBLANK('ENGAGEMENTS 2026'!C1972),"",'ENGAGEMENTS 2026'!I1972)</f>
        <v/>
      </c>
      <c r="F1971" t="str">
        <f>IF(ISBLANK('ENGAGEMENTS 2026'!C1972),"",'ENGAGEMENTS 2026'!J1972)</f>
        <v/>
      </c>
      <c r="G1971" t="str">
        <f>IF(ISBLANK('ENGAGEMENTS 2026'!C1972),"",'ENGAGEMENTS 2026'!M1972)</f>
        <v/>
      </c>
      <c r="H1971" t="str">
        <f>IF(ISBLANK('ENGAGEMENTS 2026'!C1972),"",'ENGAGEMENTS 2026'!AF1972)</f>
        <v/>
      </c>
      <c r="I1971" t="str">
        <f>IF(ISBLANK('ENGAGEMENTS 2026'!C1972),"",'ENGAGEMENTS 2026'!H1972)</f>
        <v/>
      </c>
      <c r="J1971" s="72" t="str">
        <f>IF(ISBLANK('ENGAGEMENTS 2026'!C1972),"",IF(AND(OR($E1971="INFRUCTUEUX",$E1971="ANNULE"),$C1971="AOO-M"),'ENGAGEMENTS 2026'!P1972,IF($H1971="EN COURS DE PREENGAGEMENT",'ENGAGEMENTS 2026'!O1972,IF($H1971="PREENGAGE",IF($E1971="ATTRIBUE",'ENGAGEMENTS 2026'!AE1972,'ENGAGEMENTS 2026'!O1972),'ENGAGEMENTS 2026'!AE1972))))</f>
        <v/>
      </c>
      <c r="K1971" s="97" t="str">
        <f>IF(ISBLANK('ENGAGEMENTS 2026'!W1972),"",'ENGAGEMENTS 2026'!W1972)</f>
        <v/>
      </c>
      <c r="L1971" s="73" t="str">
        <f t="shared" ca="1" si="60"/>
        <v/>
      </c>
      <c r="M1971" t="str">
        <f t="shared" si="61"/>
        <v/>
      </c>
      <c r="N1971" t="str">
        <f>IF(ISBLANK('ENGAGEMENTS 2026'!C1972),"",'ENGAGEMENTS 2026'!L1972)</f>
        <v/>
      </c>
      <c r="O1971" t="str">
        <f>IF(ISBLANK('ENGAGEMENTS 2026'!C1972),"",'ENGAGEMENTS 2026'!M1972)</f>
        <v/>
      </c>
      <c r="P1971" t="str">
        <f>IF(ISBLANK('ENGAGEMENTS 2026'!C1972),"",'ENGAGEMENTS 2026'!K1972)</f>
        <v/>
      </c>
      <c r="Q1971" t="str">
        <f>IF($A1971="","",IF(OR($E1971="INFRUCTUEUX",$E1971="ANNULE"),$A1971&amp;"|"&amp;(COUNTIFS($A$2:$A1971,$A1971,$E$2:$E1971,"INFRUCTUEUX")+COUNTIFS($A$2:$A1971,$A1971,$E$2:$E1971,"ANNULE")),""))</f>
        <v/>
      </c>
    </row>
    <row r="1972" spans="1:17" x14ac:dyDescent="0.25">
      <c r="A1972" t="str">
        <f>IF(ISBLANK('ENGAGEMENTS 2026'!C1973),"",IF('ENGAGEMENTS 2026'!C1973="DTSI","DCT",'ENGAGEMENTS 2026'!C1973))</f>
        <v/>
      </c>
      <c r="B1972" t="str">
        <f>IF(ISBLANK('ENGAGEMENTS 2026'!C1973),"",'ENGAGEMENTS 2026'!D1973)</f>
        <v/>
      </c>
      <c r="C1972" t="str">
        <f>IF(ISBLANK('ENGAGEMENTS 2026'!C1973),"",'ENGAGEMENTS 2026'!E1973)</f>
        <v/>
      </c>
      <c r="D1972" t="str">
        <f>IF(ISBLANK('ENGAGEMENTS 2026'!C1973),"",'ENGAGEMENTS 2026'!G1973)</f>
        <v/>
      </c>
      <c r="E1972" t="str">
        <f>IF(ISBLANK('ENGAGEMENTS 2026'!C1973),"",'ENGAGEMENTS 2026'!I1973)</f>
        <v/>
      </c>
      <c r="F1972" t="str">
        <f>IF(ISBLANK('ENGAGEMENTS 2026'!C1973),"",'ENGAGEMENTS 2026'!J1973)</f>
        <v/>
      </c>
      <c r="G1972" t="str">
        <f>IF(ISBLANK('ENGAGEMENTS 2026'!C1973),"",'ENGAGEMENTS 2026'!M1973)</f>
        <v/>
      </c>
      <c r="H1972" t="str">
        <f>IF(ISBLANK('ENGAGEMENTS 2026'!C1973),"",'ENGAGEMENTS 2026'!AF1973)</f>
        <v/>
      </c>
      <c r="I1972" t="str">
        <f>IF(ISBLANK('ENGAGEMENTS 2026'!C1973),"",'ENGAGEMENTS 2026'!H1973)</f>
        <v/>
      </c>
      <c r="J1972" s="72" t="str">
        <f>IF(ISBLANK('ENGAGEMENTS 2026'!C1973),"",IF(AND(OR($E1972="INFRUCTUEUX",$E1972="ANNULE"),$C1972="AOO-M"),'ENGAGEMENTS 2026'!P1973,IF($H1972="EN COURS DE PREENGAGEMENT",'ENGAGEMENTS 2026'!O1973,IF($H1972="PREENGAGE",IF($E1972="ATTRIBUE",'ENGAGEMENTS 2026'!AE1973,'ENGAGEMENTS 2026'!O1973),'ENGAGEMENTS 2026'!AE1973))))</f>
        <v/>
      </c>
      <c r="K1972" s="97" t="str">
        <f>IF(ISBLANK('ENGAGEMENTS 2026'!W1973),"",'ENGAGEMENTS 2026'!W1973)</f>
        <v/>
      </c>
      <c r="L1972" s="73" t="str">
        <f t="shared" ca="1" si="60"/>
        <v/>
      </c>
      <c r="M1972" t="str">
        <f t="shared" si="61"/>
        <v/>
      </c>
      <c r="N1972" t="str">
        <f>IF(ISBLANK('ENGAGEMENTS 2026'!C1973),"",'ENGAGEMENTS 2026'!L1973)</f>
        <v/>
      </c>
      <c r="O1972" t="str">
        <f>IF(ISBLANK('ENGAGEMENTS 2026'!C1973),"",'ENGAGEMENTS 2026'!M1973)</f>
        <v/>
      </c>
      <c r="P1972" t="str">
        <f>IF(ISBLANK('ENGAGEMENTS 2026'!C1973),"",'ENGAGEMENTS 2026'!K1973)</f>
        <v/>
      </c>
      <c r="Q1972" t="str">
        <f>IF($A1972="","",IF(OR($E1972="INFRUCTUEUX",$E1972="ANNULE"),$A1972&amp;"|"&amp;(COUNTIFS($A$2:$A1972,$A1972,$E$2:$E1972,"INFRUCTUEUX")+COUNTIFS($A$2:$A1972,$A1972,$E$2:$E1972,"ANNULE")),""))</f>
        <v/>
      </c>
    </row>
    <row r="1973" spans="1:17" x14ac:dyDescent="0.25">
      <c r="A1973" t="str">
        <f>IF(ISBLANK('ENGAGEMENTS 2026'!C1974),"",IF('ENGAGEMENTS 2026'!C1974="DTSI","DCT",'ENGAGEMENTS 2026'!C1974))</f>
        <v/>
      </c>
      <c r="B1973" t="str">
        <f>IF(ISBLANK('ENGAGEMENTS 2026'!C1974),"",'ENGAGEMENTS 2026'!D1974)</f>
        <v/>
      </c>
      <c r="C1973" t="str">
        <f>IF(ISBLANK('ENGAGEMENTS 2026'!C1974),"",'ENGAGEMENTS 2026'!E1974)</f>
        <v/>
      </c>
      <c r="D1973" t="str">
        <f>IF(ISBLANK('ENGAGEMENTS 2026'!C1974),"",'ENGAGEMENTS 2026'!G1974)</f>
        <v/>
      </c>
      <c r="E1973" t="str">
        <f>IF(ISBLANK('ENGAGEMENTS 2026'!C1974),"",'ENGAGEMENTS 2026'!I1974)</f>
        <v/>
      </c>
      <c r="F1973" t="str">
        <f>IF(ISBLANK('ENGAGEMENTS 2026'!C1974),"",'ENGAGEMENTS 2026'!J1974)</f>
        <v/>
      </c>
      <c r="G1973" t="str">
        <f>IF(ISBLANK('ENGAGEMENTS 2026'!C1974),"",'ENGAGEMENTS 2026'!M1974)</f>
        <v/>
      </c>
      <c r="H1973" t="str">
        <f>IF(ISBLANK('ENGAGEMENTS 2026'!C1974),"",'ENGAGEMENTS 2026'!AF1974)</f>
        <v/>
      </c>
      <c r="I1973" t="str">
        <f>IF(ISBLANK('ENGAGEMENTS 2026'!C1974),"",'ENGAGEMENTS 2026'!H1974)</f>
        <v/>
      </c>
      <c r="J1973" s="72" t="str">
        <f>IF(ISBLANK('ENGAGEMENTS 2026'!C1974),"",IF(AND(OR($E1973="INFRUCTUEUX",$E1973="ANNULE"),$C1973="AOO-M"),'ENGAGEMENTS 2026'!P1974,IF($H1973="EN COURS DE PREENGAGEMENT",'ENGAGEMENTS 2026'!O1974,IF($H1973="PREENGAGE",IF($E1973="ATTRIBUE",'ENGAGEMENTS 2026'!AE1974,'ENGAGEMENTS 2026'!O1974),'ENGAGEMENTS 2026'!AE1974))))</f>
        <v/>
      </c>
      <c r="K1973" s="97" t="str">
        <f>IF(ISBLANK('ENGAGEMENTS 2026'!W1974),"",'ENGAGEMENTS 2026'!W1974)</f>
        <v/>
      </c>
      <c r="L1973" s="73" t="str">
        <f t="shared" ca="1" si="60"/>
        <v/>
      </c>
      <c r="M1973" t="str">
        <f t="shared" si="61"/>
        <v/>
      </c>
      <c r="N1973" t="str">
        <f>IF(ISBLANK('ENGAGEMENTS 2026'!C1974),"",'ENGAGEMENTS 2026'!L1974)</f>
        <v/>
      </c>
      <c r="O1973" t="str">
        <f>IF(ISBLANK('ENGAGEMENTS 2026'!C1974),"",'ENGAGEMENTS 2026'!M1974)</f>
        <v/>
      </c>
      <c r="P1973" t="str">
        <f>IF(ISBLANK('ENGAGEMENTS 2026'!C1974),"",'ENGAGEMENTS 2026'!K1974)</f>
        <v/>
      </c>
      <c r="Q1973" t="str">
        <f>IF($A1973="","",IF(OR($E1973="INFRUCTUEUX",$E1973="ANNULE"),$A1973&amp;"|"&amp;(COUNTIFS($A$2:$A1973,$A1973,$E$2:$E1973,"INFRUCTUEUX")+COUNTIFS($A$2:$A1973,$A1973,$E$2:$E1973,"ANNULE")),""))</f>
        <v/>
      </c>
    </row>
    <row r="1974" spans="1:17" x14ac:dyDescent="0.25">
      <c r="A1974" t="str">
        <f>IF(ISBLANK('ENGAGEMENTS 2026'!C1975),"",IF('ENGAGEMENTS 2026'!C1975="DTSI","DCT",'ENGAGEMENTS 2026'!C1975))</f>
        <v/>
      </c>
      <c r="B1974" t="str">
        <f>IF(ISBLANK('ENGAGEMENTS 2026'!C1975),"",'ENGAGEMENTS 2026'!D1975)</f>
        <v/>
      </c>
      <c r="C1974" t="str">
        <f>IF(ISBLANK('ENGAGEMENTS 2026'!C1975),"",'ENGAGEMENTS 2026'!E1975)</f>
        <v/>
      </c>
      <c r="D1974" t="str">
        <f>IF(ISBLANK('ENGAGEMENTS 2026'!C1975),"",'ENGAGEMENTS 2026'!G1975)</f>
        <v/>
      </c>
      <c r="E1974" t="str">
        <f>IF(ISBLANK('ENGAGEMENTS 2026'!C1975),"",'ENGAGEMENTS 2026'!I1975)</f>
        <v/>
      </c>
      <c r="F1974" t="str">
        <f>IF(ISBLANK('ENGAGEMENTS 2026'!C1975),"",'ENGAGEMENTS 2026'!J1975)</f>
        <v/>
      </c>
      <c r="G1974" t="str">
        <f>IF(ISBLANK('ENGAGEMENTS 2026'!C1975),"",'ENGAGEMENTS 2026'!M1975)</f>
        <v/>
      </c>
      <c r="H1974" t="str">
        <f>IF(ISBLANK('ENGAGEMENTS 2026'!C1975),"",'ENGAGEMENTS 2026'!AF1975)</f>
        <v/>
      </c>
      <c r="I1974" t="str">
        <f>IF(ISBLANK('ENGAGEMENTS 2026'!C1975),"",'ENGAGEMENTS 2026'!H1975)</f>
        <v/>
      </c>
      <c r="J1974" s="72" t="str">
        <f>IF(ISBLANK('ENGAGEMENTS 2026'!C1975),"",IF(AND(OR($E1974="INFRUCTUEUX",$E1974="ANNULE"),$C1974="AOO-M"),'ENGAGEMENTS 2026'!P1975,IF($H1974="EN COURS DE PREENGAGEMENT",'ENGAGEMENTS 2026'!O1975,IF($H1974="PREENGAGE",IF($E1974="ATTRIBUE",'ENGAGEMENTS 2026'!AE1975,'ENGAGEMENTS 2026'!O1975),'ENGAGEMENTS 2026'!AE1975))))</f>
        <v/>
      </c>
      <c r="K1974" s="97" t="str">
        <f>IF(ISBLANK('ENGAGEMENTS 2026'!W1975),"",'ENGAGEMENTS 2026'!W1975)</f>
        <v/>
      </c>
      <c r="L1974" s="73" t="str">
        <f t="shared" ca="1" si="60"/>
        <v/>
      </c>
      <c r="M1974" t="str">
        <f t="shared" si="61"/>
        <v/>
      </c>
      <c r="N1974" t="str">
        <f>IF(ISBLANK('ENGAGEMENTS 2026'!C1975),"",'ENGAGEMENTS 2026'!L1975)</f>
        <v/>
      </c>
      <c r="O1974" t="str">
        <f>IF(ISBLANK('ENGAGEMENTS 2026'!C1975),"",'ENGAGEMENTS 2026'!M1975)</f>
        <v/>
      </c>
      <c r="P1974" t="str">
        <f>IF(ISBLANK('ENGAGEMENTS 2026'!C1975),"",'ENGAGEMENTS 2026'!K1975)</f>
        <v/>
      </c>
      <c r="Q1974" t="str">
        <f>IF($A1974="","",IF(OR($E1974="INFRUCTUEUX",$E1974="ANNULE"),$A1974&amp;"|"&amp;(COUNTIFS($A$2:$A1974,$A1974,$E$2:$E1974,"INFRUCTUEUX")+COUNTIFS($A$2:$A1974,$A1974,$E$2:$E1974,"ANNULE")),""))</f>
        <v/>
      </c>
    </row>
    <row r="1975" spans="1:17" x14ac:dyDescent="0.25">
      <c r="A1975" t="str">
        <f>IF(ISBLANK('ENGAGEMENTS 2026'!C1976),"",IF('ENGAGEMENTS 2026'!C1976="DTSI","DCT",'ENGAGEMENTS 2026'!C1976))</f>
        <v/>
      </c>
      <c r="B1975" t="str">
        <f>IF(ISBLANK('ENGAGEMENTS 2026'!C1976),"",'ENGAGEMENTS 2026'!D1976)</f>
        <v/>
      </c>
      <c r="C1975" t="str">
        <f>IF(ISBLANK('ENGAGEMENTS 2026'!C1976),"",'ENGAGEMENTS 2026'!E1976)</f>
        <v/>
      </c>
      <c r="D1975" t="str">
        <f>IF(ISBLANK('ENGAGEMENTS 2026'!C1976),"",'ENGAGEMENTS 2026'!G1976)</f>
        <v/>
      </c>
      <c r="E1975" t="str">
        <f>IF(ISBLANK('ENGAGEMENTS 2026'!C1976),"",'ENGAGEMENTS 2026'!I1976)</f>
        <v/>
      </c>
      <c r="F1975" t="str">
        <f>IF(ISBLANK('ENGAGEMENTS 2026'!C1976),"",'ENGAGEMENTS 2026'!J1976)</f>
        <v/>
      </c>
      <c r="G1975" t="str">
        <f>IF(ISBLANK('ENGAGEMENTS 2026'!C1976),"",'ENGAGEMENTS 2026'!M1976)</f>
        <v/>
      </c>
      <c r="H1975" t="str">
        <f>IF(ISBLANK('ENGAGEMENTS 2026'!C1976),"",'ENGAGEMENTS 2026'!AF1976)</f>
        <v/>
      </c>
      <c r="I1975" t="str">
        <f>IF(ISBLANK('ENGAGEMENTS 2026'!C1976),"",'ENGAGEMENTS 2026'!H1976)</f>
        <v/>
      </c>
      <c r="J1975" s="72" t="str">
        <f>IF(ISBLANK('ENGAGEMENTS 2026'!C1976),"",IF(AND(OR($E1975="INFRUCTUEUX",$E1975="ANNULE"),$C1975="AOO-M"),'ENGAGEMENTS 2026'!P1976,IF($H1975="EN COURS DE PREENGAGEMENT",'ENGAGEMENTS 2026'!O1976,IF($H1975="PREENGAGE",IF($E1975="ATTRIBUE",'ENGAGEMENTS 2026'!AE1976,'ENGAGEMENTS 2026'!O1976),'ENGAGEMENTS 2026'!AE1976))))</f>
        <v/>
      </c>
      <c r="K1975" s="97" t="str">
        <f>IF(ISBLANK('ENGAGEMENTS 2026'!W1976),"",'ENGAGEMENTS 2026'!W1976)</f>
        <v/>
      </c>
      <c r="L1975" s="73" t="str">
        <f t="shared" ca="1" si="60"/>
        <v/>
      </c>
      <c r="M1975" t="str">
        <f t="shared" si="61"/>
        <v/>
      </c>
      <c r="N1975" t="str">
        <f>IF(ISBLANK('ENGAGEMENTS 2026'!C1976),"",'ENGAGEMENTS 2026'!L1976)</f>
        <v/>
      </c>
      <c r="O1975" t="str">
        <f>IF(ISBLANK('ENGAGEMENTS 2026'!C1976),"",'ENGAGEMENTS 2026'!M1976)</f>
        <v/>
      </c>
      <c r="P1975" t="str">
        <f>IF(ISBLANK('ENGAGEMENTS 2026'!C1976),"",'ENGAGEMENTS 2026'!K1976)</f>
        <v/>
      </c>
      <c r="Q1975" t="str">
        <f>IF($A1975="","",IF(OR($E1975="INFRUCTUEUX",$E1975="ANNULE"),$A1975&amp;"|"&amp;(COUNTIFS($A$2:$A1975,$A1975,$E$2:$E1975,"INFRUCTUEUX")+COUNTIFS($A$2:$A1975,$A1975,$E$2:$E1975,"ANNULE")),""))</f>
        <v/>
      </c>
    </row>
    <row r="1976" spans="1:17" x14ac:dyDescent="0.25">
      <c r="A1976" t="str">
        <f>IF(ISBLANK('ENGAGEMENTS 2026'!C1977),"",IF('ENGAGEMENTS 2026'!C1977="DTSI","DCT",'ENGAGEMENTS 2026'!C1977))</f>
        <v/>
      </c>
      <c r="B1976" t="str">
        <f>IF(ISBLANK('ENGAGEMENTS 2026'!C1977),"",'ENGAGEMENTS 2026'!D1977)</f>
        <v/>
      </c>
      <c r="C1976" t="str">
        <f>IF(ISBLANK('ENGAGEMENTS 2026'!C1977),"",'ENGAGEMENTS 2026'!E1977)</f>
        <v/>
      </c>
      <c r="D1976" t="str">
        <f>IF(ISBLANK('ENGAGEMENTS 2026'!C1977),"",'ENGAGEMENTS 2026'!G1977)</f>
        <v/>
      </c>
      <c r="E1976" t="str">
        <f>IF(ISBLANK('ENGAGEMENTS 2026'!C1977),"",'ENGAGEMENTS 2026'!I1977)</f>
        <v/>
      </c>
      <c r="F1976" t="str">
        <f>IF(ISBLANK('ENGAGEMENTS 2026'!C1977),"",'ENGAGEMENTS 2026'!J1977)</f>
        <v/>
      </c>
      <c r="G1976" t="str">
        <f>IF(ISBLANK('ENGAGEMENTS 2026'!C1977),"",'ENGAGEMENTS 2026'!M1977)</f>
        <v/>
      </c>
      <c r="H1976" t="str">
        <f>IF(ISBLANK('ENGAGEMENTS 2026'!C1977),"",'ENGAGEMENTS 2026'!AF1977)</f>
        <v/>
      </c>
      <c r="I1976" t="str">
        <f>IF(ISBLANK('ENGAGEMENTS 2026'!C1977),"",'ENGAGEMENTS 2026'!H1977)</f>
        <v/>
      </c>
      <c r="J1976" s="72" t="str">
        <f>IF(ISBLANK('ENGAGEMENTS 2026'!C1977),"",IF(AND(OR($E1976="INFRUCTUEUX",$E1976="ANNULE"),$C1976="AOO-M"),'ENGAGEMENTS 2026'!P1977,IF($H1976="EN COURS DE PREENGAGEMENT",'ENGAGEMENTS 2026'!O1977,IF($H1976="PREENGAGE",IF($E1976="ATTRIBUE",'ENGAGEMENTS 2026'!AE1977,'ENGAGEMENTS 2026'!O1977),'ENGAGEMENTS 2026'!AE1977))))</f>
        <v/>
      </c>
      <c r="K1976" s="97" t="str">
        <f>IF(ISBLANK('ENGAGEMENTS 2026'!W1977),"",'ENGAGEMENTS 2026'!W1977)</f>
        <v/>
      </c>
      <c r="L1976" s="73" t="str">
        <f t="shared" ca="1" si="60"/>
        <v/>
      </c>
      <c r="M1976" t="str">
        <f t="shared" si="61"/>
        <v/>
      </c>
      <c r="N1976" t="str">
        <f>IF(ISBLANK('ENGAGEMENTS 2026'!C1977),"",'ENGAGEMENTS 2026'!L1977)</f>
        <v/>
      </c>
      <c r="O1976" t="str">
        <f>IF(ISBLANK('ENGAGEMENTS 2026'!C1977),"",'ENGAGEMENTS 2026'!M1977)</f>
        <v/>
      </c>
      <c r="P1976" t="str">
        <f>IF(ISBLANK('ENGAGEMENTS 2026'!C1977),"",'ENGAGEMENTS 2026'!K1977)</f>
        <v/>
      </c>
      <c r="Q1976" t="str">
        <f>IF($A1976="","",IF(OR($E1976="INFRUCTUEUX",$E1976="ANNULE"),$A1976&amp;"|"&amp;(COUNTIFS($A$2:$A1976,$A1976,$E$2:$E1976,"INFRUCTUEUX")+COUNTIFS($A$2:$A1976,$A1976,$E$2:$E1976,"ANNULE")),""))</f>
        <v/>
      </c>
    </row>
    <row r="1977" spans="1:17" x14ac:dyDescent="0.25">
      <c r="A1977" t="str">
        <f>IF(ISBLANK('ENGAGEMENTS 2026'!C1978),"",IF('ENGAGEMENTS 2026'!C1978="DTSI","DCT",'ENGAGEMENTS 2026'!C1978))</f>
        <v/>
      </c>
      <c r="B1977" t="str">
        <f>IF(ISBLANK('ENGAGEMENTS 2026'!C1978),"",'ENGAGEMENTS 2026'!D1978)</f>
        <v/>
      </c>
      <c r="C1977" t="str">
        <f>IF(ISBLANK('ENGAGEMENTS 2026'!C1978),"",'ENGAGEMENTS 2026'!E1978)</f>
        <v/>
      </c>
      <c r="D1977" t="str">
        <f>IF(ISBLANK('ENGAGEMENTS 2026'!C1978),"",'ENGAGEMENTS 2026'!G1978)</f>
        <v/>
      </c>
      <c r="E1977" t="str">
        <f>IF(ISBLANK('ENGAGEMENTS 2026'!C1978),"",'ENGAGEMENTS 2026'!I1978)</f>
        <v/>
      </c>
      <c r="F1977" t="str">
        <f>IF(ISBLANK('ENGAGEMENTS 2026'!C1978),"",'ENGAGEMENTS 2026'!J1978)</f>
        <v/>
      </c>
      <c r="G1977" t="str">
        <f>IF(ISBLANK('ENGAGEMENTS 2026'!C1978),"",'ENGAGEMENTS 2026'!M1978)</f>
        <v/>
      </c>
      <c r="H1977" t="str">
        <f>IF(ISBLANK('ENGAGEMENTS 2026'!C1978),"",'ENGAGEMENTS 2026'!AF1978)</f>
        <v/>
      </c>
      <c r="I1977" t="str">
        <f>IF(ISBLANK('ENGAGEMENTS 2026'!C1978),"",'ENGAGEMENTS 2026'!H1978)</f>
        <v/>
      </c>
      <c r="J1977" s="72" t="str">
        <f>IF(ISBLANK('ENGAGEMENTS 2026'!C1978),"",IF(AND(OR($E1977="INFRUCTUEUX",$E1977="ANNULE"),$C1977="AOO-M"),'ENGAGEMENTS 2026'!P1978,IF($H1977="EN COURS DE PREENGAGEMENT",'ENGAGEMENTS 2026'!O1978,IF($H1977="PREENGAGE",IF($E1977="ATTRIBUE",'ENGAGEMENTS 2026'!AE1978,'ENGAGEMENTS 2026'!O1978),'ENGAGEMENTS 2026'!AE1978))))</f>
        <v/>
      </c>
      <c r="K1977" s="97" t="str">
        <f>IF(ISBLANK('ENGAGEMENTS 2026'!W1978),"",'ENGAGEMENTS 2026'!W1978)</f>
        <v/>
      </c>
      <c r="L1977" s="73" t="str">
        <f t="shared" ca="1" si="60"/>
        <v/>
      </c>
      <c r="M1977" t="str">
        <f t="shared" si="61"/>
        <v/>
      </c>
      <c r="N1977" t="str">
        <f>IF(ISBLANK('ENGAGEMENTS 2026'!C1978),"",'ENGAGEMENTS 2026'!L1978)</f>
        <v/>
      </c>
      <c r="O1977" t="str">
        <f>IF(ISBLANK('ENGAGEMENTS 2026'!C1978),"",'ENGAGEMENTS 2026'!M1978)</f>
        <v/>
      </c>
      <c r="P1977" t="str">
        <f>IF(ISBLANK('ENGAGEMENTS 2026'!C1978),"",'ENGAGEMENTS 2026'!K1978)</f>
        <v/>
      </c>
      <c r="Q1977" t="str">
        <f>IF($A1977="","",IF(OR($E1977="INFRUCTUEUX",$E1977="ANNULE"),$A1977&amp;"|"&amp;(COUNTIFS($A$2:$A1977,$A1977,$E$2:$E1977,"INFRUCTUEUX")+COUNTIFS($A$2:$A1977,$A1977,$E$2:$E1977,"ANNULE")),""))</f>
        <v/>
      </c>
    </row>
    <row r="1978" spans="1:17" x14ac:dyDescent="0.25">
      <c r="A1978" t="str">
        <f>IF(ISBLANK('ENGAGEMENTS 2026'!C1979),"",IF('ENGAGEMENTS 2026'!C1979="DTSI","DCT",'ENGAGEMENTS 2026'!C1979))</f>
        <v/>
      </c>
      <c r="B1978" t="str">
        <f>IF(ISBLANK('ENGAGEMENTS 2026'!C1979),"",'ENGAGEMENTS 2026'!D1979)</f>
        <v/>
      </c>
      <c r="C1978" t="str">
        <f>IF(ISBLANK('ENGAGEMENTS 2026'!C1979),"",'ENGAGEMENTS 2026'!E1979)</f>
        <v/>
      </c>
      <c r="D1978" t="str">
        <f>IF(ISBLANK('ENGAGEMENTS 2026'!C1979),"",'ENGAGEMENTS 2026'!G1979)</f>
        <v/>
      </c>
      <c r="E1978" t="str">
        <f>IF(ISBLANK('ENGAGEMENTS 2026'!C1979),"",'ENGAGEMENTS 2026'!I1979)</f>
        <v/>
      </c>
      <c r="F1978" t="str">
        <f>IF(ISBLANK('ENGAGEMENTS 2026'!C1979),"",'ENGAGEMENTS 2026'!J1979)</f>
        <v/>
      </c>
      <c r="G1978" t="str">
        <f>IF(ISBLANK('ENGAGEMENTS 2026'!C1979),"",'ENGAGEMENTS 2026'!M1979)</f>
        <v/>
      </c>
      <c r="H1978" t="str">
        <f>IF(ISBLANK('ENGAGEMENTS 2026'!C1979),"",'ENGAGEMENTS 2026'!AF1979)</f>
        <v/>
      </c>
      <c r="I1978" t="str">
        <f>IF(ISBLANK('ENGAGEMENTS 2026'!C1979),"",'ENGAGEMENTS 2026'!H1979)</f>
        <v/>
      </c>
      <c r="J1978" s="72" t="str">
        <f>IF(ISBLANK('ENGAGEMENTS 2026'!C1979),"",IF(AND(OR($E1978="INFRUCTUEUX",$E1978="ANNULE"),$C1978="AOO-M"),'ENGAGEMENTS 2026'!P1979,IF($H1978="EN COURS DE PREENGAGEMENT",'ENGAGEMENTS 2026'!O1979,IF($H1978="PREENGAGE",IF($E1978="ATTRIBUE",'ENGAGEMENTS 2026'!AE1979,'ENGAGEMENTS 2026'!O1979),'ENGAGEMENTS 2026'!AE1979))))</f>
        <v/>
      </c>
      <c r="K1978" s="97" t="str">
        <f>IF(ISBLANK('ENGAGEMENTS 2026'!W1979),"",'ENGAGEMENTS 2026'!W1979)</f>
        <v/>
      </c>
      <c r="L1978" s="73" t="str">
        <f t="shared" ca="1" si="60"/>
        <v/>
      </c>
      <c r="M1978" t="str">
        <f t="shared" si="61"/>
        <v/>
      </c>
      <c r="N1978" t="str">
        <f>IF(ISBLANK('ENGAGEMENTS 2026'!C1979),"",'ENGAGEMENTS 2026'!L1979)</f>
        <v/>
      </c>
      <c r="O1978" t="str">
        <f>IF(ISBLANK('ENGAGEMENTS 2026'!C1979),"",'ENGAGEMENTS 2026'!M1979)</f>
        <v/>
      </c>
      <c r="P1978" t="str">
        <f>IF(ISBLANK('ENGAGEMENTS 2026'!C1979),"",'ENGAGEMENTS 2026'!K1979)</f>
        <v/>
      </c>
      <c r="Q1978" t="str">
        <f>IF($A1978="","",IF(OR($E1978="INFRUCTUEUX",$E1978="ANNULE"),$A1978&amp;"|"&amp;(COUNTIFS($A$2:$A1978,$A1978,$E$2:$E1978,"INFRUCTUEUX")+COUNTIFS($A$2:$A1978,$A1978,$E$2:$E1978,"ANNULE")),""))</f>
        <v/>
      </c>
    </row>
    <row r="1979" spans="1:17" x14ac:dyDescent="0.25">
      <c r="A1979" t="str">
        <f>IF(ISBLANK('ENGAGEMENTS 2026'!C1980),"",IF('ENGAGEMENTS 2026'!C1980="DTSI","DCT",'ENGAGEMENTS 2026'!C1980))</f>
        <v/>
      </c>
      <c r="B1979" t="str">
        <f>IF(ISBLANK('ENGAGEMENTS 2026'!C1980),"",'ENGAGEMENTS 2026'!D1980)</f>
        <v/>
      </c>
      <c r="C1979" t="str">
        <f>IF(ISBLANK('ENGAGEMENTS 2026'!C1980),"",'ENGAGEMENTS 2026'!E1980)</f>
        <v/>
      </c>
      <c r="D1979" t="str">
        <f>IF(ISBLANK('ENGAGEMENTS 2026'!C1980),"",'ENGAGEMENTS 2026'!G1980)</f>
        <v/>
      </c>
      <c r="E1979" t="str">
        <f>IF(ISBLANK('ENGAGEMENTS 2026'!C1980),"",'ENGAGEMENTS 2026'!I1980)</f>
        <v/>
      </c>
      <c r="F1979" t="str">
        <f>IF(ISBLANK('ENGAGEMENTS 2026'!C1980),"",'ENGAGEMENTS 2026'!J1980)</f>
        <v/>
      </c>
      <c r="G1979" t="str">
        <f>IF(ISBLANK('ENGAGEMENTS 2026'!C1980),"",'ENGAGEMENTS 2026'!M1980)</f>
        <v/>
      </c>
      <c r="H1979" t="str">
        <f>IF(ISBLANK('ENGAGEMENTS 2026'!C1980),"",'ENGAGEMENTS 2026'!AF1980)</f>
        <v/>
      </c>
      <c r="I1979" t="str">
        <f>IF(ISBLANK('ENGAGEMENTS 2026'!C1980),"",'ENGAGEMENTS 2026'!H1980)</f>
        <v/>
      </c>
      <c r="J1979" s="72" t="str">
        <f>IF(ISBLANK('ENGAGEMENTS 2026'!C1980),"",IF(AND(OR($E1979="INFRUCTUEUX",$E1979="ANNULE"),$C1979="AOO-M"),'ENGAGEMENTS 2026'!P1980,IF($H1979="EN COURS DE PREENGAGEMENT",'ENGAGEMENTS 2026'!O1980,IF($H1979="PREENGAGE",IF($E1979="ATTRIBUE",'ENGAGEMENTS 2026'!AE1980,'ENGAGEMENTS 2026'!O1980),'ENGAGEMENTS 2026'!AE1980))))</f>
        <v/>
      </c>
      <c r="K1979" s="97" t="str">
        <f>IF(ISBLANK('ENGAGEMENTS 2026'!W1980),"",'ENGAGEMENTS 2026'!W1980)</f>
        <v/>
      </c>
      <c r="L1979" s="73" t="str">
        <f t="shared" ca="1" si="60"/>
        <v/>
      </c>
      <c r="M1979" t="str">
        <f t="shared" si="61"/>
        <v/>
      </c>
      <c r="N1979" t="str">
        <f>IF(ISBLANK('ENGAGEMENTS 2026'!C1980),"",'ENGAGEMENTS 2026'!L1980)</f>
        <v/>
      </c>
      <c r="O1979" t="str">
        <f>IF(ISBLANK('ENGAGEMENTS 2026'!C1980),"",'ENGAGEMENTS 2026'!M1980)</f>
        <v/>
      </c>
      <c r="P1979" t="str">
        <f>IF(ISBLANK('ENGAGEMENTS 2026'!C1980),"",'ENGAGEMENTS 2026'!K1980)</f>
        <v/>
      </c>
      <c r="Q1979" t="str">
        <f>IF($A1979="","",IF(OR($E1979="INFRUCTUEUX",$E1979="ANNULE"),$A1979&amp;"|"&amp;(COUNTIFS($A$2:$A1979,$A1979,$E$2:$E1979,"INFRUCTUEUX")+COUNTIFS($A$2:$A1979,$A1979,$E$2:$E1979,"ANNULE")),""))</f>
        <v/>
      </c>
    </row>
    <row r="1980" spans="1:17" x14ac:dyDescent="0.25">
      <c r="A1980" t="str">
        <f>IF(ISBLANK('ENGAGEMENTS 2026'!C1981),"",IF('ENGAGEMENTS 2026'!C1981="DTSI","DCT",'ENGAGEMENTS 2026'!C1981))</f>
        <v/>
      </c>
      <c r="B1980" t="str">
        <f>IF(ISBLANK('ENGAGEMENTS 2026'!C1981),"",'ENGAGEMENTS 2026'!D1981)</f>
        <v/>
      </c>
      <c r="C1980" t="str">
        <f>IF(ISBLANK('ENGAGEMENTS 2026'!C1981),"",'ENGAGEMENTS 2026'!E1981)</f>
        <v/>
      </c>
      <c r="D1980" t="str">
        <f>IF(ISBLANK('ENGAGEMENTS 2026'!C1981),"",'ENGAGEMENTS 2026'!G1981)</f>
        <v/>
      </c>
      <c r="E1980" t="str">
        <f>IF(ISBLANK('ENGAGEMENTS 2026'!C1981),"",'ENGAGEMENTS 2026'!I1981)</f>
        <v/>
      </c>
      <c r="F1980" t="str">
        <f>IF(ISBLANK('ENGAGEMENTS 2026'!C1981),"",'ENGAGEMENTS 2026'!J1981)</f>
        <v/>
      </c>
      <c r="G1980" t="str">
        <f>IF(ISBLANK('ENGAGEMENTS 2026'!C1981),"",'ENGAGEMENTS 2026'!M1981)</f>
        <v/>
      </c>
      <c r="H1980" t="str">
        <f>IF(ISBLANK('ENGAGEMENTS 2026'!C1981),"",'ENGAGEMENTS 2026'!AF1981)</f>
        <v/>
      </c>
      <c r="I1980" t="str">
        <f>IF(ISBLANK('ENGAGEMENTS 2026'!C1981),"",'ENGAGEMENTS 2026'!H1981)</f>
        <v/>
      </c>
      <c r="J1980" s="72" t="str">
        <f>IF(ISBLANK('ENGAGEMENTS 2026'!C1981),"",IF(AND(OR($E1980="INFRUCTUEUX",$E1980="ANNULE"),$C1980="AOO-M"),'ENGAGEMENTS 2026'!P1981,IF($H1980="EN COURS DE PREENGAGEMENT",'ENGAGEMENTS 2026'!O1981,IF($H1980="PREENGAGE",IF($E1980="ATTRIBUE",'ENGAGEMENTS 2026'!AE1981,'ENGAGEMENTS 2026'!O1981),'ENGAGEMENTS 2026'!AE1981))))</f>
        <v/>
      </c>
      <c r="K1980" s="97" t="str">
        <f>IF(ISBLANK('ENGAGEMENTS 2026'!W1981),"",'ENGAGEMENTS 2026'!W1981)</f>
        <v/>
      </c>
      <c r="L1980" s="73" t="str">
        <f t="shared" ca="1" si="60"/>
        <v/>
      </c>
      <c r="M1980" t="str">
        <f t="shared" si="61"/>
        <v/>
      </c>
      <c r="N1980" t="str">
        <f>IF(ISBLANK('ENGAGEMENTS 2026'!C1981),"",'ENGAGEMENTS 2026'!L1981)</f>
        <v/>
      </c>
      <c r="O1980" t="str">
        <f>IF(ISBLANK('ENGAGEMENTS 2026'!C1981),"",'ENGAGEMENTS 2026'!M1981)</f>
        <v/>
      </c>
      <c r="P1980" t="str">
        <f>IF(ISBLANK('ENGAGEMENTS 2026'!C1981),"",'ENGAGEMENTS 2026'!K1981)</f>
        <v/>
      </c>
      <c r="Q1980" t="str">
        <f>IF($A1980="","",IF(OR($E1980="INFRUCTUEUX",$E1980="ANNULE"),$A1980&amp;"|"&amp;(COUNTIFS($A$2:$A1980,$A1980,$E$2:$E1980,"INFRUCTUEUX")+COUNTIFS($A$2:$A1980,$A1980,$E$2:$E1980,"ANNULE")),""))</f>
        <v/>
      </c>
    </row>
    <row r="1981" spans="1:17" x14ac:dyDescent="0.25">
      <c r="A1981" t="str">
        <f>IF(ISBLANK('ENGAGEMENTS 2026'!C1982),"",IF('ENGAGEMENTS 2026'!C1982="DTSI","DCT",'ENGAGEMENTS 2026'!C1982))</f>
        <v/>
      </c>
      <c r="B1981" t="str">
        <f>IF(ISBLANK('ENGAGEMENTS 2026'!C1982),"",'ENGAGEMENTS 2026'!D1982)</f>
        <v/>
      </c>
      <c r="C1981" t="str">
        <f>IF(ISBLANK('ENGAGEMENTS 2026'!C1982),"",'ENGAGEMENTS 2026'!E1982)</f>
        <v/>
      </c>
      <c r="D1981" t="str">
        <f>IF(ISBLANK('ENGAGEMENTS 2026'!C1982),"",'ENGAGEMENTS 2026'!G1982)</f>
        <v/>
      </c>
      <c r="E1981" t="str">
        <f>IF(ISBLANK('ENGAGEMENTS 2026'!C1982),"",'ENGAGEMENTS 2026'!I1982)</f>
        <v/>
      </c>
      <c r="F1981" t="str">
        <f>IF(ISBLANK('ENGAGEMENTS 2026'!C1982),"",'ENGAGEMENTS 2026'!J1982)</f>
        <v/>
      </c>
      <c r="G1981" t="str">
        <f>IF(ISBLANK('ENGAGEMENTS 2026'!C1982),"",'ENGAGEMENTS 2026'!M1982)</f>
        <v/>
      </c>
      <c r="H1981" t="str">
        <f>IF(ISBLANK('ENGAGEMENTS 2026'!C1982),"",'ENGAGEMENTS 2026'!AF1982)</f>
        <v/>
      </c>
      <c r="I1981" t="str">
        <f>IF(ISBLANK('ENGAGEMENTS 2026'!C1982),"",'ENGAGEMENTS 2026'!H1982)</f>
        <v/>
      </c>
      <c r="J1981" s="72" t="str">
        <f>IF(ISBLANK('ENGAGEMENTS 2026'!C1982),"",IF(AND(OR($E1981="INFRUCTUEUX",$E1981="ANNULE"),$C1981="AOO-M"),'ENGAGEMENTS 2026'!P1982,IF($H1981="EN COURS DE PREENGAGEMENT",'ENGAGEMENTS 2026'!O1982,IF($H1981="PREENGAGE",IF($E1981="ATTRIBUE",'ENGAGEMENTS 2026'!AE1982,'ENGAGEMENTS 2026'!O1982),'ENGAGEMENTS 2026'!AE1982))))</f>
        <v/>
      </c>
      <c r="K1981" s="97" t="str">
        <f>IF(ISBLANK('ENGAGEMENTS 2026'!W1982),"",'ENGAGEMENTS 2026'!W1982)</f>
        <v/>
      </c>
      <c r="L1981" s="73" t="str">
        <f t="shared" ca="1" si="60"/>
        <v/>
      </c>
      <c r="M1981" t="str">
        <f t="shared" si="61"/>
        <v/>
      </c>
      <c r="N1981" t="str">
        <f>IF(ISBLANK('ENGAGEMENTS 2026'!C1982),"",'ENGAGEMENTS 2026'!L1982)</f>
        <v/>
      </c>
      <c r="O1981" t="str">
        <f>IF(ISBLANK('ENGAGEMENTS 2026'!C1982),"",'ENGAGEMENTS 2026'!M1982)</f>
        <v/>
      </c>
      <c r="P1981" t="str">
        <f>IF(ISBLANK('ENGAGEMENTS 2026'!C1982),"",'ENGAGEMENTS 2026'!K1982)</f>
        <v/>
      </c>
      <c r="Q1981" t="str">
        <f>IF($A1981="","",IF(OR($E1981="INFRUCTUEUX",$E1981="ANNULE"),$A1981&amp;"|"&amp;(COUNTIFS($A$2:$A1981,$A1981,$E$2:$E1981,"INFRUCTUEUX")+COUNTIFS($A$2:$A1981,$A1981,$E$2:$E1981,"ANNULE")),""))</f>
        <v/>
      </c>
    </row>
    <row r="1982" spans="1:17" x14ac:dyDescent="0.25">
      <c r="A1982" t="str">
        <f>IF(ISBLANK('ENGAGEMENTS 2026'!C1983),"",IF('ENGAGEMENTS 2026'!C1983="DTSI","DCT",'ENGAGEMENTS 2026'!C1983))</f>
        <v/>
      </c>
      <c r="B1982" t="str">
        <f>IF(ISBLANK('ENGAGEMENTS 2026'!C1983),"",'ENGAGEMENTS 2026'!D1983)</f>
        <v/>
      </c>
      <c r="C1982" t="str">
        <f>IF(ISBLANK('ENGAGEMENTS 2026'!C1983),"",'ENGAGEMENTS 2026'!E1983)</f>
        <v/>
      </c>
      <c r="D1982" t="str">
        <f>IF(ISBLANK('ENGAGEMENTS 2026'!C1983),"",'ENGAGEMENTS 2026'!G1983)</f>
        <v/>
      </c>
      <c r="E1982" t="str">
        <f>IF(ISBLANK('ENGAGEMENTS 2026'!C1983),"",'ENGAGEMENTS 2026'!I1983)</f>
        <v/>
      </c>
      <c r="F1982" t="str">
        <f>IF(ISBLANK('ENGAGEMENTS 2026'!C1983),"",'ENGAGEMENTS 2026'!J1983)</f>
        <v/>
      </c>
      <c r="G1982" t="str">
        <f>IF(ISBLANK('ENGAGEMENTS 2026'!C1983),"",'ENGAGEMENTS 2026'!M1983)</f>
        <v/>
      </c>
      <c r="H1982" t="str">
        <f>IF(ISBLANK('ENGAGEMENTS 2026'!C1983),"",'ENGAGEMENTS 2026'!AF1983)</f>
        <v/>
      </c>
      <c r="I1982" t="str">
        <f>IF(ISBLANK('ENGAGEMENTS 2026'!C1983),"",'ENGAGEMENTS 2026'!H1983)</f>
        <v/>
      </c>
      <c r="J1982" s="72" t="str">
        <f>IF(ISBLANK('ENGAGEMENTS 2026'!C1983),"",IF(AND(OR($E1982="INFRUCTUEUX",$E1982="ANNULE"),$C1982="AOO-M"),'ENGAGEMENTS 2026'!P1983,IF($H1982="EN COURS DE PREENGAGEMENT",'ENGAGEMENTS 2026'!O1983,IF($H1982="PREENGAGE",IF($E1982="ATTRIBUE",'ENGAGEMENTS 2026'!AE1983,'ENGAGEMENTS 2026'!O1983),'ENGAGEMENTS 2026'!AE1983))))</f>
        <v/>
      </c>
      <c r="K1982" s="97" t="str">
        <f>IF(ISBLANK('ENGAGEMENTS 2026'!W1983),"",'ENGAGEMENTS 2026'!W1983)</f>
        <v/>
      </c>
      <c r="L1982" s="73" t="str">
        <f t="shared" ca="1" si="60"/>
        <v/>
      </c>
      <c r="M1982" t="str">
        <f t="shared" si="61"/>
        <v/>
      </c>
      <c r="N1982" t="str">
        <f>IF(ISBLANK('ENGAGEMENTS 2026'!C1983),"",'ENGAGEMENTS 2026'!L1983)</f>
        <v/>
      </c>
      <c r="O1982" t="str">
        <f>IF(ISBLANK('ENGAGEMENTS 2026'!C1983),"",'ENGAGEMENTS 2026'!M1983)</f>
        <v/>
      </c>
      <c r="P1982" t="str">
        <f>IF(ISBLANK('ENGAGEMENTS 2026'!C1983),"",'ENGAGEMENTS 2026'!K1983)</f>
        <v/>
      </c>
      <c r="Q1982" t="str">
        <f>IF($A1982="","",IF(OR($E1982="INFRUCTUEUX",$E1982="ANNULE"),$A1982&amp;"|"&amp;(COUNTIFS($A$2:$A1982,$A1982,$E$2:$E1982,"INFRUCTUEUX")+COUNTIFS($A$2:$A1982,$A1982,$E$2:$E1982,"ANNULE")),""))</f>
        <v/>
      </c>
    </row>
    <row r="1983" spans="1:17" x14ac:dyDescent="0.25">
      <c r="A1983" t="str">
        <f>IF(ISBLANK('ENGAGEMENTS 2026'!C1984),"",IF('ENGAGEMENTS 2026'!C1984="DTSI","DCT",'ENGAGEMENTS 2026'!C1984))</f>
        <v/>
      </c>
      <c r="B1983" t="str">
        <f>IF(ISBLANK('ENGAGEMENTS 2026'!C1984),"",'ENGAGEMENTS 2026'!D1984)</f>
        <v/>
      </c>
      <c r="C1983" t="str">
        <f>IF(ISBLANK('ENGAGEMENTS 2026'!C1984),"",'ENGAGEMENTS 2026'!E1984)</f>
        <v/>
      </c>
      <c r="D1983" t="str">
        <f>IF(ISBLANK('ENGAGEMENTS 2026'!C1984),"",'ENGAGEMENTS 2026'!G1984)</f>
        <v/>
      </c>
      <c r="E1983" t="str">
        <f>IF(ISBLANK('ENGAGEMENTS 2026'!C1984),"",'ENGAGEMENTS 2026'!I1984)</f>
        <v/>
      </c>
      <c r="F1983" t="str">
        <f>IF(ISBLANK('ENGAGEMENTS 2026'!C1984),"",'ENGAGEMENTS 2026'!J1984)</f>
        <v/>
      </c>
      <c r="G1983" t="str">
        <f>IF(ISBLANK('ENGAGEMENTS 2026'!C1984),"",'ENGAGEMENTS 2026'!M1984)</f>
        <v/>
      </c>
      <c r="H1983" t="str">
        <f>IF(ISBLANK('ENGAGEMENTS 2026'!C1984),"",'ENGAGEMENTS 2026'!AF1984)</f>
        <v/>
      </c>
      <c r="I1983" t="str">
        <f>IF(ISBLANK('ENGAGEMENTS 2026'!C1984),"",'ENGAGEMENTS 2026'!H1984)</f>
        <v/>
      </c>
      <c r="J1983" s="72" t="str">
        <f>IF(ISBLANK('ENGAGEMENTS 2026'!C1984),"",IF(AND(OR($E1983="INFRUCTUEUX",$E1983="ANNULE"),$C1983="AOO-M"),'ENGAGEMENTS 2026'!P1984,IF($H1983="EN COURS DE PREENGAGEMENT",'ENGAGEMENTS 2026'!O1984,IF($H1983="PREENGAGE",IF($E1983="ATTRIBUE",'ENGAGEMENTS 2026'!AE1984,'ENGAGEMENTS 2026'!O1984),'ENGAGEMENTS 2026'!AE1984))))</f>
        <v/>
      </c>
      <c r="K1983" s="97" t="str">
        <f>IF(ISBLANK('ENGAGEMENTS 2026'!W1984),"",'ENGAGEMENTS 2026'!W1984)</f>
        <v/>
      </c>
      <c r="L1983" s="73" t="str">
        <f t="shared" ca="1" si="60"/>
        <v/>
      </c>
      <c r="M1983" t="str">
        <f t="shared" si="61"/>
        <v/>
      </c>
      <c r="N1983" t="str">
        <f>IF(ISBLANK('ENGAGEMENTS 2026'!C1984),"",'ENGAGEMENTS 2026'!L1984)</f>
        <v/>
      </c>
      <c r="O1983" t="str">
        <f>IF(ISBLANK('ENGAGEMENTS 2026'!C1984),"",'ENGAGEMENTS 2026'!M1984)</f>
        <v/>
      </c>
      <c r="P1983" t="str">
        <f>IF(ISBLANK('ENGAGEMENTS 2026'!C1984),"",'ENGAGEMENTS 2026'!K1984)</f>
        <v/>
      </c>
      <c r="Q1983" t="str">
        <f>IF($A1983="","",IF(OR($E1983="INFRUCTUEUX",$E1983="ANNULE"),$A1983&amp;"|"&amp;(COUNTIFS($A$2:$A1983,$A1983,$E$2:$E1983,"INFRUCTUEUX")+COUNTIFS($A$2:$A1983,$A1983,$E$2:$E1983,"ANNULE")),""))</f>
        <v/>
      </c>
    </row>
    <row r="1984" spans="1:17" x14ac:dyDescent="0.25">
      <c r="A1984" t="str">
        <f>IF(ISBLANK('ENGAGEMENTS 2026'!C1985),"",IF('ENGAGEMENTS 2026'!C1985="DTSI","DCT",'ENGAGEMENTS 2026'!C1985))</f>
        <v/>
      </c>
      <c r="B1984" t="str">
        <f>IF(ISBLANK('ENGAGEMENTS 2026'!C1985),"",'ENGAGEMENTS 2026'!D1985)</f>
        <v/>
      </c>
      <c r="C1984" t="str">
        <f>IF(ISBLANK('ENGAGEMENTS 2026'!C1985),"",'ENGAGEMENTS 2026'!E1985)</f>
        <v/>
      </c>
      <c r="D1984" t="str">
        <f>IF(ISBLANK('ENGAGEMENTS 2026'!C1985),"",'ENGAGEMENTS 2026'!G1985)</f>
        <v/>
      </c>
      <c r="E1984" t="str">
        <f>IF(ISBLANK('ENGAGEMENTS 2026'!C1985),"",'ENGAGEMENTS 2026'!I1985)</f>
        <v/>
      </c>
      <c r="F1984" t="str">
        <f>IF(ISBLANK('ENGAGEMENTS 2026'!C1985),"",'ENGAGEMENTS 2026'!J1985)</f>
        <v/>
      </c>
      <c r="G1984" t="str">
        <f>IF(ISBLANK('ENGAGEMENTS 2026'!C1985),"",'ENGAGEMENTS 2026'!M1985)</f>
        <v/>
      </c>
      <c r="H1984" t="str">
        <f>IF(ISBLANK('ENGAGEMENTS 2026'!C1985),"",'ENGAGEMENTS 2026'!AF1985)</f>
        <v/>
      </c>
      <c r="I1984" t="str">
        <f>IF(ISBLANK('ENGAGEMENTS 2026'!C1985),"",'ENGAGEMENTS 2026'!H1985)</f>
        <v/>
      </c>
      <c r="J1984" s="72" t="str">
        <f>IF(ISBLANK('ENGAGEMENTS 2026'!C1985),"",IF(AND(OR($E1984="INFRUCTUEUX",$E1984="ANNULE"),$C1984="AOO-M"),'ENGAGEMENTS 2026'!P1985,IF($H1984="EN COURS DE PREENGAGEMENT",'ENGAGEMENTS 2026'!O1985,IF($H1984="PREENGAGE",IF($E1984="ATTRIBUE",'ENGAGEMENTS 2026'!AE1985,'ENGAGEMENTS 2026'!O1985),'ENGAGEMENTS 2026'!AE1985))))</f>
        <v/>
      </c>
      <c r="K1984" s="97" t="str">
        <f>IF(ISBLANK('ENGAGEMENTS 2026'!W1985),"",'ENGAGEMENTS 2026'!W1985)</f>
        <v/>
      </c>
      <c r="L1984" s="73" t="str">
        <f t="shared" ca="1" si="60"/>
        <v/>
      </c>
      <c r="M1984" t="str">
        <f t="shared" si="61"/>
        <v/>
      </c>
      <c r="N1984" t="str">
        <f>IF(ISBLANK('ENGAGEMENTS 2026'!C1985),"",'ENGAGEMENTS 2026'!L1985)</f>
        <v/>
      </c>
      <c r="O1984" t="str">
        <f>IF(ISBLANK('ENGAGEMENTS 2026'!C1985),"",'ENGAGEMENTS 2026'!M1985)</f>
        <v/>
      </c>
      <c r="P1984" t="str">
        <f>IF(ISBLANK('ENGAGEMENTS 2026'!C1985),"",'ENGAGEMENTS 2026'!K1985)</f>
        <v/>
      </c>
      <c r="Q1984" t="str">
        <f>IF($A1984="","",IF(OR($E1984="INFRUCTUEUX",$E1984="ANNULE"),$A1984&amp;"|"&amp;(COUNTIFS($A$2:$A1984,$A1984,$E$2:$E1984,"INFRUCTUEUX")+COUNTIFS($A$2:$A1984,$A1984,$E$2:$E1984,"ANNULE")),""))</f>
        <v/>
      </c>
    </row>
    <row r="1985" spans="1:17" x14ac:dyDescent="0.25">
      <c r="A1985" t="str">
        <f>IF(ISBLANK('ENGAGEMENTS 2026'!C1986),"",IF('ENGAGEMENTS 2026'!C1986="DTSI","DCT",'ENGAGEMENTS 2026'!C1986))</f>
        <v/>
      </c>
      <c r="B1985" t="str">
        <f>IF(ISBLANK('ENGAGEMENTS 2026'!C1986),"",'ENGAGEMENTS 2026'!D1986)</f>
        <v/>
      </c>
      <c r="C1985" t="str">
        <f>IF(ISBLANK('ENGAGEMENTS 2026'!C1986),"",'ENGAGEMENTS 2026'!E1986)</f>
        <v/>
      </c>
      <c r="D1985" t="str">
        <f>IF(ISBLANK('ENGAGEMENTS 2026'!C1986),"",'ENGAGEMENTS 2026'!G1986)</f>
        <v/>
      </c>
      <c r="E1985" t="str">
        <f>IF(ISBLANK('ENGAGEMENTS 2026'!C1986),"",'ENGAGEMENTS 2026'!I1986)</f>
        <v/>
      </c>
      <c r="F1985" t="str">
        <f>IF(ISBLANK('ENGAGEMENTS 2026'!C1986),"",'ENGAGEMENTS 2026'!J1986)</f>
        <v/>
      </c>
      <c r="G1985" t="str">
        <f>IF(ISBLANK('ENGAGEMENTS 2026'!C1986),"",'ENGAGEMENTS 2026'!M1986)</f>
        <v/>
      </c>
      <c r="H1985" t="str">
        <f>IF(ISBLANK('ENGAGEMENTS 2026'!C1986),"",'ENGAGEMENTS 2026'!AF1986)</f>
        <v/>
      </c>
      <c r="I1985" t="str">
        <f>IF(ISBLANK('ENGAGEMENTS 2026'!C1986),"",'ENGAGEMENTS 2026'!H1986)</f>
        <v/>
      </c>
      <c r="J1985" s="72" t="str">
        <f>IF(ISBLANK('ENGAGEMENTS 2026'!C1986),"",IF(AND(OR($E1985="INFRUCTUEUX",$E1985="ANNULE"),$C1985="AOO-M"),'ENGAGEMENTS 2026'!P1986,IF($H1985="EN COURS DE PREENGAGEMENT",'ENGAGEMENTS 2026'!O1986,IF($H1985="PREENGAGE",IF($E1985="ATTRIBUE",'ENGAGEMENTS 2026'!AE1986,'ENGAGEMENTS 2026'!O1986),'ENGAGEMENTS 2026'!AE1986))))</f>
        <v/>
      </c>
      <c r="K1985" s="97" t="str">
        <f>IF(ISBLANK('ENGAGEMENTS 2026'!W1986),"",'ENGAGEMENTS 2026'!W1986)</f>
        <v/>
      </c>
      <c r="L1985" s="73" t="str">
        <f t="shared" ca="1" si="60"/>
        <v/>
      </c>
      <c r="M1985" t="str">
        <f t="shared" si="61"/>
        <v/>
      </c>
      <c r="N1985" t="str">
        <f>IF(ISBLANK('ENGAGEMENTS 2026'!C1986),"",'ENGAGEMENTS 2026'!L1986)</f>
        <v/>
      </c>
      <c r="O1985" t="str">
        <f>IF(ISBLANK('ENGAGEMENTS 2026'!C1986),"",'ENGAGEMENTS 2026'!M1986)</f>
        <v/>
      </c>
      <c r="P1985" t="str">
        <f>IF(ISBLANK('ENGAGEMENTS 2026'!C1986),"",'ENGAGEMENTS 2026'!K1986)</f>
        <v/>
      </c>
      <c r="Q1985" t="str">
        <f>IF($A1985="","",IF(OR($E1985="INFRUCTUEUX",$E1985="ANNULE"),$A1985&amp;"|"&amp;(COUNTIFS($A$2:$A1985,$A1985,$E$2:$E1985,"INFRUCTUEUX")+COUNTIFS($A$2:$A1985,$A1985,$E$2:$E1985,"ANNULE")),""))</f>
        <v/>
      </c>
    </row>
    <row r="1986" spans="1:17" x14ac:dyDescent="0.25">
      <c r="A1986" t="str">
        <f>IF(ISBLANK('ENGAGEMENTS 2026'!C1987),"",IF('ENGAGEMENTS 2026'!C1987="DTSI","DCT",'ENGAGEMENTS 2026'!C1987))</f>
        <v/>
      </c>
      <c r="B1986" t="str">
        <f>IF(ISBLANK('ENGAGEMENTS 2026'!C1987),"",'ENGAGEMENTS 2026'!D1987)</f>
        <v/>
      </c>
      <c r="C1986" t="str">
        <f>IF(ISBLANK('ENGAGEMENTS 2026'!C1987),"",'ENGAGEMENTS 2026'!E1987)</f>
        <v/>
      </c>
      <c r="D1986" t="str">
        <f>IF(ISBLANK('ENGAGEMENTS 2026'!C1987),"",'ENGAGEMENTS 2026'!G1987)</f>
        <v/>
      </c>
      <c r="E1986" t="str">
        <f>IF(ISBLANK('ENGAGEMENTS 2026'!C1987),"",'ENGAGEMENTS 2026'!I1987)</f>
        <v/>
      </c>
      <c r="F1986" t="str">
        <f>IF(ISBLANK('ENGAGEMENTS 2026'!C1987),"",'ENGAGEMENTS 2026'!J1987)</f>
        <v/>
      </c>
      <c r="G1986" t="str">
        <f>IF(ISBLANK('ENGAGEMENTS 2026'!C1987),"",'ENGAGEMENTS 2026'!M1987)</f>
        <v/>
      </c>
      <c r="H1986" t="str">
        <f>IF(ISBLANK('ENGAGEMENTS 2026'!C1987),"",'ENGAGEMENTS 2026'!AF1987)</f>
        <v/>
      </c>
      <c r="I1986" t="str">
        <f>IF(ISBLANK('ENGAGEMENTS 2026'!C1987),"",'ENGAGEMENTS 2026'!H1987)</f>
        <v/>
      </c>
      <c r="J1986" s="72" t="str">
        <f>IF(ISBLANK('ENGAGEMENTS 2026'!C1987),"",IF(AND(OR($E1986="INFRUCTUEUX",$E1986="ANNULE"),$C1986="AOO-M"),'ENGAGEMENTS 2026'!P1987,IF($H1986="EN COURS DE PREENGAGEMENT",'ENGAGEMENTS 2026'!O1987,IF($H1986="PREENGAGE",IF($E1986="ATTRIBUE",'ENGAGEMENTS 2026'!AE1987,'ENGAGEMENTS 2026'!O1987),'ENGAGEMENTS 2026'!AE1987))))</f>
        <v/>
      </c>
      <c r="K1986" s="97" t="str">
        <f>IF(ISBLANK('ENGAGEMENTS 2026'!W1987),"",'ENGAGEMENTS 2026'!W1987)</f>
        <v/>
      </c>
      <c r="L1986" s="73" t="str">
        <f t="shared" ref="L1986:L2049" ca="1" si="62">IF($K1986="","",TODAY()-$K1986)</f>
        <v/>
      </c>
      <c r="M1986" t="str">
        <f t="shared" ref="M1986:M2049" si="63">IF($A1986="","",IF($H1986="ENGAGE","Engagé",IF(AND($H1986="NON ENGAGE",OR($I1986="INFRUCTUEUX",$I1986="ANNULE")),"Clôturé sans suite","En cours")))</f>
        <v/>
      </c>
      <c r="N1986" t="str">
        <f>IF(ISBLANK('ENGAGEMENTS 2026'!C1987),"",'ENGAGEMENTS 2026'!L1987)</f>
        <v/>
      </c>
      <c r="O1986" t="str">
        <f>IF(ISBLANK('ENGAGEMENTS 2026'!C1987),"",'ENGAGEMENTS 2026'!M1987)</f>
        <v/>
      </c>
      <c r="P1986" t="str">
        <f>IF(ISBLANK('ENGAGEMENTS 2026'!C1987),"",'ENGAGEMENTS 2026'!K1987)</f>
        <v/>
      </c>
      <c r="Q1986" t="str">
        <f>IF($A1986="","",IF(OR($E1986="INFRUCTUEUX",$E1986="ANNULE"),$A1986&amp;"|"&amp;(COUNTIFS($A$2:$A1986,$A1986,$E$2:$E1986,"INFRUCTUEUX")+COUNTIFS($A$2:$A1986,$A1986,$E$2:$E1986,"ANNULE")),""))</f>
        <v/>
      </c>
    </row>
    <row r="1987" spans="1:17" x14ac:dyDescent="0.25">
      <c r="A1987" t="str">
        <f>IF(ISBLANK('ENGAGEMENTS 2026'!C1988),"",IF('ENGAGEMENTS 2026'!C1988="DTSI","DCT",'ENGAGEMENTS 2026'!C1988))</f>
        <v/>
      </c>
      <c r="B1987" t="str">
        <f>IF(ISBLANK('ENGAGEMENTS 2026'!C1988),"",'ENGAGEMENTS 2026'!D1988)</f>
        <v/>
      </c>
      <c r="C1987" t="str">
        <f>IF(ISBLANK('ENGAGEMENTS 2026'!C1988),"",'ENGAGEMENTS 2026'!E1988)</f>
        <v/>
      </c>
      <c r="D1987" t="str">
        <f>IF(ISBLANK('ENGAGEMENTS 2026'!C1988),"",'ENGAGEMENTS 2026'!G1988)</f>
        <v/>
      </c>
      <c r="E1987" t="str">
        <f>IF(ISBLANK('ENGAGEMENTS 2026'!C1988),"",'ENGAGEMENTS 2026'!I1988)</f>
        <v/>
      </c>
      <c r="F1987" t="str">
        <f>IF(ISBLANK('ENGAGEMENTS 2026'!C1988),"",'ENGAGEMENTS 2026'!J1988)</f>
        <v/>
      </c>
      <c r="G1987" t="str">
        <f>IF(ISBLANK('ENGAGEMENTS 2026'!C1988),"",'ENGAGEMENTS 2026'!M1988)</f>
        <v/>
      </c>
      <c r="H1987" t="str">
        <f>IF(ISBLANK('ENGAGEMENTS 2026'!C1988),"",'ENGAGEMENTS 2026'!AF1988)</f>
        <v/>
      </c>
      <c r="I1987" t="str">
        <f>IF(ISBLANK('ENGAGEMENTS 2026'!C1988),"",'ENGAGEMENTS 2026'!H1988)</f>
        <v/>
      </c>
      <c r="J1987" s="72" t="str">
        <f>IF(ISBLANK('ENGAGEMENTS 2026'!C1988),"",IF(AND(OR($E1987="INFRUCTUEUX",$E1987="ANNULE"),$C1987="AOO-M"),'ENGAGEMENTS 2026'!P1988,IF($H1987="EN COURS DE PREENGAGEMENT",'ENGAGEMENTS 2026'!O1988,IF($H1987="PREENGAGE",IF($E1987="ATTRIBUE",'ENGAGEMENTS 2026'!AE1988,'ENGAGEMENTS 2026'!O1988),'ENGAGEMENTS 2026'!AE1988))))</f>
        <v/>
      </c>
      <c r="K1987" s="97" t="str">
        <f>IF(ISBLANK('ENGAGEMENTS 2026'!W1988),"",'ENGAGEMENTS 2026'!W1988)</f>
        <v/>
      </c>
      <c r="L1987" s="73" t="str">
        <f t="shared" ca="1" si="62"/>
        <v/>
      </c>
      <c r="M1987" t="str">
        <f t="shared" si="63"/>
        <v/>
      </c>
      <c r="N1987" t="str">
        <f>IF(ISBLANK('ENGAGEMENTS 2026'!C1988),"",'ENGAGEMENTS 2026'!L1988)</f>
        <v/>
      </c>
      <c r="O1987" t="str">
        <f>IF(ISBLANK('ENGAGEMENTS 2026'!C1988),"",'ENGAGEMENTS 2026'!M1988)</f>
        <v/>
      </c>
      <c r="P1987" t="str">
        <f>IF(ISBLANK('ENGAGEMENTS 2026'!C1988),"",'ENGAGEMENTS 2026'!K1988)</f>
        <v/>
      </c>
      <c r="Q1987" t="str">
        <f>IF($A1987="","",IF(OR($E1987="INFRUCTUEUX",$E1987="ANNULE"),$A1987&amp;"|"&amp;(COUNTIFS($A$2:$A1987,$A1987,$E$2:$E1987,"INFRUCTUEUX")+COUNTIFS($A$2:$A1987,$A1987,$E$2:$E1987,"ANNULE")),""))</f>
        <v/>
      </c>
    </row>
    <row r="1988" spans="1:17" x14ac:dyDescent="0.25">
      <c r="A1988" t="str">
        <f>IF(ISBLANK('ENGAGEMENTS 2026'!C1989),"",IF('ENGAGEMENTS 2026'!C1989="DTSI","DCT",'ENGAGEMENTS 2026'!C1989))</f>
        <v/>
      </c>
      <c r="B1988" t="str">
        <f>IF(ISBLANK('ENGAGEMENTS 2026'!C1989),"",'ENGAGEMENTS 2026'!D1989)</f>
        <v/>
      </c>
      <c r="C1988" t="str">
        <f>IF(ISBLANK('ENGAGEMENTS 2026'!C1989),"",'ENGAGEMENTS 2026'!E1989)</f>
        <v/>
      </c>
      <c r="D1988" t="str">
        <f>IF(ISBLANK('ENGAGEMENTS 2026'!C1989),"",'ENGAGEMENTS 2026'!G1989)</f>
        <v/>
      </c>
      <c r="E1988" t="str">
        <f>IF(ISBLANK('ENGAGEMENTS 2026'!C1989),"",'ENGAGEMENTS 2026'!I1989)</f>
        <v/>
      </c>
      <c r="F1988" t="str">
        <f>IF(ISBLANK('ENGAGEMENTS 2026'!C1989),"",'ENGAGEMENTS 2026'!J1989)</f>
        <v/>
      </c>
      <c r="G1988" t="str">
        <f>IF(ISBLANK('ENGAGEMENTS 2026'!C1989),"",'ENGAGEMENTS 2026'!M1989)</f>
        <v/>
      </c>
      <c r="H1988" t="str">
        <f>IF(ISBLANK('ENGAGEMENTS 2026'!C1989),"",'ENGAGEMENTS 2026'!AF1989)</f>
        <v/>
      </c>
      <c r="I1988" t="str">
        <f>IF(ISBLANK('ENGAGEMENTS 2026'!C1989),"",'ENGAGEMENTS 2026'!H1989)</f>
        <v/>
      </c>
      <c r="J1988" s="72" t="str">
        <f>IF(ISBLANK('ENGAGEMENTS 2026'!C1989),"",IF(AND(OR($E1988="INFRUCTUEUX",$E1988="ANNULE"),$C1988="AOO-M"),'ENGAGEMENTS 2026'!P1989,IF($H1988="EN COURS DE PREENGAGEMENT",'ENGAGEMENTS 2026'!O1989,IF($H1988="PREENGAGE",IF($E1988="ATTRIBUE",'ENGAGEMENTS 2026'!AE1989,'ENGAGEMENTS 2026'!O1989),'ENGAGEMENTS 2026'!AE1989))))</f>
        <v/>
      </c>
      <c r="K1988" s="97" t="str">
        <f>IF(ISBLANK('ENGAGEMENTS 2026'!W1989),"",'ENGAGEMENTS 2026'!W1989)</f>
        <v/>
      </c>
      <c r="L1988" s="73" t="str">
        <f t="shared" ca="1" si="62"/>
        <v/>
      </c>
      <c r="M1988" t="str">
        <f t="shared" si="63"/>
        <v/>
      </c>
      <c r="N1988" t="str">
        <f>IF(ISBLANK('ENGAGEMENTS 2026'!C1989),"",'ENGAGEMENTS 2026'!L1989)</f>
        <v/>
      </c>
      <c r="O1988" t="str">
        <f>IF(ISBLANK('ENGAGEMENTS 2026'!C1989),"",'ENGAGEMENTS 2026'!M1989)</f>
        <v/>
      </c>
      <c r="P1988" t="str">
        <f>IF(ISBLANK('ENGAGEMENTS 2026'!C1989),"",'ENGAGEMENTS 2026'!K1989)</f>
        <v/>
      </c>
      <c r="Q1988" t="str">
        <f>IF($A1988="","",IF(OR($E1988="INFRUCTUEUX",$E1988="ANNULE"),$A1988&amp;"|"&amp;(COUNTIFS($A$2:$A1988,$A1988,$E$2:$E1988,"INFRUCTUEUX")+COUNTIFS($A$2:$A1988,$A1988,$E$2:$E1988,"ANNULE")),""))</f>
        <v/>
      </c>
    </row>
    <row r="1989" spans="1:17" x14ac:dyDescent="0.25">
      <c r="A1989" t="str">
        <f>IF(ISBLANK('ENGAGEMENTS 2026'!C1990),"",IF('ENGAGEMENTS 2026'!C1990="DTSI","DCT",'ENGAGEMENTS 2026'!C1990))</f>
        <v/>
      </c>
      <c r="B1989" t="str">
        <f>IF(ISBLANK('ENGAGEMENTS 2026'!C1990),"",'ENGAGEMENTS 2026'!D1990)</f>
        <v/>
      </c>
      <c r="C1989" t="str">
        <f>IF(ISBLANK('ENGAGEMENTS 2026'!C1990),"",'ENGAGEMENTS 2026'!E1990)</f>
        <v/>
      </c>
      <c r="D1989" t="str">
        <f>IF(ISBLANK('ENGAGEMENTS 2026'!C1990),"",'ENGAGEMENTS 2026'!G1990)</f>
        <v/>
      </c>
      <c r="E1989" t="str">
        <f>IF(ISBLANK('ENGAGEMENTS 2026'!C1990),"",'ENGAGEMENTS 2026'!I1990)</f>
        <v/>
      </c>
      <c r="F1989" t="str">
        <f>IF(ISBLANK('ENGAGEMENTS 2026'!C1990),"",'ENGAGEMENTS 2026'!J1990)</f>
        <v/>
      </c>
      <c r="G1989" t="str">
        <f>IF(ISBLANK('ENGAGEMENTS 2026'!C1990),"",'ENGAGEMENTS 2026'!M1990)</f>
        <v/>
      </c>
      <c r="H1989" t="str">
        <f>IF(ISBLANK('ENGAGEMENTS 2026'!C1990),"",'ENGAGEMENTS 2026'!AF1990)</f>
        <v/>
      </c>
      <c r="I1989" t="str">
        <f>IF(ISBLANK('ENGAGEMENTS 2026'!C1990),"",'ENGAGEMENTS 2026'!H1990)</f>
        <v/>
      </c>
      <c r="J1989" s="72" t="str">
        <f>IF(ISBLANK('ENGAGEMENTS 2026'!C1990),"",IF(AND(OR($E1989="INFRUCTUEUX",$E1989="ANNULE"),$C1989="AOO-M"),'ENGAGEMENTS 2026'!P1990,IF($H1989="EN COURS DE PREENGAGEMENT",'ENGAGEMENTS 2026'!O1990,IF($H1989="PREENGAGE",IF($E1989="ATTRIBUE",'ENGAGEMENTS 2026'!AE1990,'ENGAGEMENTS 2026'!O1990),'ENGAGEMENTS 2026'!AE1990))))</f>
        <v/>
      </c>
      <c r="K1989" s="97" t="str">
        <f>IF(ISBLANK('ENGAGEMENTS 2026'!W1990),"",'ENGAGEMENTS 2026'!W1990)</f>
        <v/>
      </c>
      <c r="L1989" s="73" t="str">
        <f t="shared" ca="1" si="62"/>
        <v/>
      </c>
      <c r="M1989" t="str">
        <f t="shared" si="63"/>
        <v/>
      </c>
      <c r="N1989" t="str">
        <f>IF(ISBLANK('ENGAGEMENTS 2026'!C1990),"",'ENGAGEMENTS 2026'!L1990)</f>
        <v/>
      </c>
      <c r="O1989" t="str">
        <f>IF(ISBLANK('ENGAGEMENTS 2026'!C1990),"",'ENGAGEMENTS 2026'!M1990)</f>
        <v/>
      </c>
      <c r="P1989" t="str">
        <f>IF(ISBLANK('ENGAGEMENTS 2026'!C1990),"",'ENGAGEMENTS 2026'!K1990)</f>
        <v/>
      </c>
      <c r="Q1989" t="str">
        <f>IF($A1989="","",IF(OR($E1989="INFRUCTUEUX",$E1989="ANNULE"),$A1989&amp;"|"&amp;(COUNTIFS($A$2:$A1989,$A1989,$E$2:$E1989,"INFRUCTUEUX")+COUNTIFS($A$2:$A1989,$A1989,$E$2:$E1989,"ANNULE")),""))</f>
        <v/>
      </c>
    </row>
    <row r="1990" spans="1:17" x14ac:dyDescent="0.25">
      <c r="A1990" t="str">
        <f>IF(ISBLANK('ENGAGEMENTS 2026'!C1991),"",IF('ENGAGEMENTS 2026'!C1991="DTSI","DCT",'ENGAGEMENTS 2026'!C1991))</f>
        <v/>
      </c>
      <c r="B1990" t="str">
        <f>IF(ISBLANK('ENGAGEMENTS 2026'!C1991),"",'ENGAGEMENTS 2026'!D1991)</f>
        <v/>
      </c>
      <c r="C1990" t="str">
        <f>IF(ISBLANK('ENGAGEMENTS 2026'!C1991),"",'ENGAGEMENTS 2026'!E1991)</f>
        <v/>
      </c>
      <c r="D1990" t="str">
        <f>IF(ISBLANK('ENGAGEMENTS 2026'!C1991),"",'ENGAGEMENTS 2026'!G1991)</f>
        <v/>
      </c>
      <c r="E1990" t="str">
        <f>IF(ISBLANK('ENGAGEMENTS 2026'!C1991),"",'ENGAGEMENTS 2026'!I1991)</f>
        <v/>
      </c>
      <c r="F1990" t="str">
        <f>IF(ISBLANK('ENGAGEMENTS 2026'!C1991),"",'ENGAGEMENTS 2026'!J1991)</f>
        <v/>
      </c>
      <c r="G1990" t="str">
        <f>IF(ISBLANK('ENGAGEMENTS 2026'!C1991),"",'ENGAGEMENTS 2026'!M1991)</f>
        <v/>
      </c>
      <c r="H1990" t="str">
        <f>IF(ISBLANK('ENGAGEMENTS 2026'!C1991),"",'ENGAGEMENTS 2026'!AF1991)</f>
        <v/>
      </c>
      <c r="I1990" t="str">
        <f>IF(ISBLANK('ENGAGEMENTS 2026'!C1991),"",'ENGAGEMENTS 2026'!H1991)</f>
        <v/>
      </c>
      <c r="J1990" s="72" t="str">
        <f>IF(ISBLANK('ENGAGEMENTS 2026'!C1991),"",IF(AND(OR($E1990="INFRUCTUEUX",$E1990="ANNULE"),$C1990="AOO-M"),'ENGAGEMENTS 2026'!P1991,IF($H1990="EN COURS DE PREENGAGEMENT",'ENGAGEMENTS 2026'!O1991,IF($H1990="PREENGAGE",IF($E1990="ATTRIBUE",'ENGAGEMENTS 2026'!AE1991,'ENGAGEMENTS 2026'!O1991),'ENGAGEMENTS 2026'!AE1991))))</f>
        <v/>
      </c>
      <c r="K1990" s="97" t="str">
        <f>IF(ISBLANK('ENGAGEMENTS 2026'!W1991),"",'ENGAGEMENTS 2026'!W1991)</f>
        <v/>
      </c>
      <c r="L1990" s="73" t="str">
        <f t="shared" ca="1" si="62"/>
        <v/>
      </c>
      <c r="M1990" t="str">
        <f t="shared" si="63"/>
        <v/>
      </c>
      <c r="N1990" t="str">
        <f>IF(ISBLANK('ENGAGEMENTS 2026'!C1991),"",'ENGAGEMENTS 2026'!L1991)</f>
        <v/>
      </c>
      <c r="O1990" t="str">
        <f>IF(ISBLANK('ENGAGEMENTS 2026'!C1991),"",'ENGAGEMENTS 2026'!M1991)</f>
        <v/>
      </c>
      <c r="P1990" t="str">
        <f>IF(ISBLANK('ENGAGEMENTS 2026'!C1991),"",'ENGAGEMENTS 2026'!K1991)</f>
        <v/>
      </c>
      <c r="Q1990" t="str">
        <f>IF($A1990="","",IF(OR($E1990="INFRUCTUEUX",$E1990="ANNULE"),$A1990&amp;"|"&amp;(COUNTIFS($A$2:$A1990,$A1990,$E$2:$E1990,"INFRUCTUEUX")+COUNTIFS($A$2:$A1990,$A1990,$E$2:$E1990,"ANNULE")),""))</f>
        <v/>
      </c>
    </row>
    <row r="1991" spans="1:17" x14ac:dyDescent="0.25">
      <c r="A1991" t="str">
        <f>IF(ISBLANK('ENGAGEMENTS 2026'!C1992),"",IF('ENGAGEMENTS 2026'!C1992="DTSI","DCT",'ENGAGEMENTS 2026'!C1992))</f>
        <v/>
      </c>
      <c r="B1991" t="str">
        <f>IF(ISBLANK('ENGAGEMENTS 2026'!C1992),"",'ENGAGEMENTS 2026'!D1992)</f>
        <v/>
      </c>
      <c r="C1991" t="str">
        <f>IF(ISBLANK('ENGAGEMENTS 2026'!C1992),"",'ENGAGEMENTS 2026'!E1992)</f>
        <v/>
      </c>
      <c r="D1991" t="str">
        <f>IF(ISBLANK('ENGAGEMENTS 2026'!C1992),"",'ENGAGEMENTS 2026'!G1992)</f>
        <v/>
      </c>
      <c r="E1991" t="str">
        <f>IF(ISBLANK('ENGAGEMENTS 2026'!C1992),"",'ENGAGEMENTS 2026'!I1992)</f>
        <v/>
      </c>
      <c r="F1991" t="str">
        <f>IF(ISBLANK('ENGAGEMENTS 2026'!C1992),"",'ENGAGEMENTS 2026'!J1992)</f>
        <v/>
      </c>
      <c r="G1991" t="str">
        <f>IF(ISBLANK('ENGAGEMENTS 2026'!C1992),"",'ENGAGEMENTS 2026'!M1992)</f>
        <v/>
      </c>
      <c r="H1991" t="str">
        <f>IF(ISBLANK('ENGAGEMENTS 2026'!C1992),"",'ENGAGEMENTS 2026'!AF1992)</f>
        <v/>
      </c>
      <c r="I1991" t="str">
        <f>IF(ISBLANK('ENGAGEMENTS 2026'!C1992),"",'ENGAGEMENTS 2026'!H1992)</f>
        <v/>
      </c>
      <c r="J1991" s="72" t="str">
        <f>IF(ISBLANK('ENGAGEMENTS 2026'!C1992),"",IF(AND(OR($E1991="INFRUCTUEUX",$E1991="ANNULE"),$C1991="AOO-M"),'ENGAGEMENTS 2026'!P1992,IF($H1991="EN COURS DE PREENGAGEMENT",'ENGAGEMENTS 2026'!O1992,IF($H1991="PREENGAGE",IF($E1991="ATTRIBUE",'ENGAGEMENTS 2026'!AE1992,'ENGAGEMENTS 2026'!O1992),'ENGAGEMENTS 2026'!AE1992))))</f>
        <v/>
      </c>
      <c r="K1991" s="97" t="str">
        <f>IF(ISBLANK('ENGAGEMENTS 2026'!W1992),"",'ENGAGEMENTS 2026'!W1992)</f>
        <v/>
      </c>
      <c r="L1991" s="73" t="str">
        <f t="shared" ca="1" si="62"/>
        <v/>
      </c>
      <c r="M1991" t="str">
        <f t="shared" si="63"/>
        <v/>
      </c>
      <c r="N1991" t="str">
        <f>IF(ISBLANK('ENGAGEMENTS 2026'!C1992),"",'ENGAGEMENTS 2026'!L1992)</f>
        <v/>
      </c>
      <c r="O1991" t="str">
        <f>IF(ISBLANK('ENGAGEMENTS 2026'!C1992),"",'ENGAGEMENTS 2026'!M1992)</f>
        <v/>
      </c>
      <c r="P1991" t="str">
        <f>IF(ISBLANK('ENGAGEMENTS 2026'!C1992),"",'ENGAGEMENTS 2026'!K1992)</f>
        <v/>
      </c>
      <c r="Q1991" t="str">
        <f>IF($A1991="","",IF(OR($E1991="INFRUCTUEUX",$E1991="ANNULE"),$A1991&amp;"|"&amp;(COUNTIFS($A$2:$A1991,$A1991,$E$2:$E1991,"INFRUCTUEUX")+COUNTIFS($A$2:$A1991,$A1991,$E$2:$E1991,"ANNULE")),""))</f>
        <v/>
      </c>
    </row>
    <row r="1992" spans="1:17" x14ac:dyDescent="0.25">
      <c r="A1992" t="str">
        <f>IF(ISBLANK('ENGAGEMENTS 2026'!C1993),"",IF('ENGAGEMENTS 2026'!C1993="DTSI","DCT",'ENGAGEMENTS 2026'!C1993))</f>
        <v/>
      </c>
      <c r="B1992" t="str">
        <f>IF(ISBLANK('ENGAGEMENTS 2026'!C1993),"",'ENGAGEMENTS 2026'!D1993)</f>
        <v/>
      </c>
      <c r="C1992" t="str">
        <f>IF(ISBLANK('ENGAGEMENTS 2026'!C1993),"",'ENGAGEMENTS 2026'!E1993)</f>
        <v/>
      </c>
      <c r="D1992" t="str">
        <f>IF(ISBLANK('ENGAGEMENTS 2026'!C1993),"",'ENGAGEMENTS 2026'!G1993)</f>
        <v/>
      </c>
      <c r="E1992" t="str">
        <f>IF(ISBLANK('ENGAGEMENTS 2026'!C1993),"",'ENGAGEMENTS 2026'!I1993)</f>
        <v/>
      </c>
      <c r="F1992" t="str">
        <f>IF(ISBLANK('ENGAGEMENTS 2026'!C1993),"",'ENGAGEMENTS 2026'!J1993)</f>
        <v/>
      </c>
      <c r="G1992" t="str">
        <f>IF(ISBLANK('ENGAGEMENTS 2026'!C1993),"",'ENGAGEMENTS 2026'!M1993)</f>
        <v/>
      </c>
      <c r="H1992" t="str">
        <f>IF(ISBLANK('ENGAGEMENTS 2026'!C1993),"",'ENGAGEMENTS 2026'!AF1993)</f>
        <v/>
      </c>
      <c r="I1992" t="str">
        <f>IF(ISBLANK('ENGAGEMENTS 2026'!C1993),"",'ENGAGEMENTS 2026'!H1993)</f>
        <v/>
      </c>
      <c r="J1992" s="72" t="str">
        <f>IF(ISBLANK('ENGAGEMENTS 2026'!C1993),"",IF(AND(OR($E1992="INFRUCTUEUX",$E1992="ANNULE"),$C1992="AOO-M"),'ENGAGEMENTS 2026'!P1993,IF($H1992="EN COURS DE PREENGAGEMENT",'ENGAGEMENTS 2026'!O1993,IF($H1992="PREENGAGE",IF($E1992="ATTRIBUE",'ENGAGEMENTS 2026'!AE1993,'ENGAGEMENTS 2026'!O1993),'ENGAGEMENTS 2026'!AE1993))))</f>
        <v/>
      </c>
      <c r="K1992" s="97" t="str">
        <f>IF(ISBLANK('ENGAGEMENTS 2026'!W1993),"",'ENGAGEMENTS 2026'!W1993)</f>
        <v/>
      </c>
      <c r="L1992" s="73" t="str">
        <f t="shared" ca="1" si="62"/>
        <v/>
      </c>
      <c r="M1992" t="str">
        <f t="shared" si="63"/>
        <v/>
      </c>
      <c r="N1992" t="str">
        <f>IF(ISBLANK('ENGAGEMENTS 2026'!C1993),"",'ENGAGEMENTS 2026'!L1993)</f>
        <v/>
      </c>
      <c r="O1992" t="str">
        <f>IF(ISBLANK('ENGAGEMENTS 2026'!C1993),"",'ENGAGEMENTS 2026'!M1993)</f>
        <v/>
      </c>
      <c r="P1992" t="str">
        <f>IF(ISBLANK('ENGAGEMENTS 2026'!C1993),"",'ENGAGEMENTS 2026'!K1993)</f>
        <v/>
      </c>
      <c r="Q1992" t="str">
        <f>IF($A1992="","",IF(OR($E1992="INFRUCTUEUX",$E1992="ANNULE"),$A1992&amp;"|"&amp;(COUNTIFS($A$2:$A1992,$A1992,$E$2:$E1992,"INFRUCTUEUX")+COUNTIFS($A$2:$A1992,$A1992,$E$2:$E1992,"ANNULE")),""))</f>
        <v/>
      </c>
    </row>
    <row r="1993" spans="1:17" x14ac:dyDescent="0.25">
      <c r="A1993" t="str">
        <f>IF(ISBLANK('ENGAGEMENTS 2026'!C1994),"",IF('ENGAGEMENTS 2026'!C1994="DTSI","DCT",'ENGAGEMENTS 2026'!C1994))</f>
        <v/>
      </c>
      <c r="B1993" t="str">
        <f>IF(ISBLANK('ENGAGEMENTS 2026'!C1994),"",'ENGAGEMENTS 2026'!D1994)</f>
        <v/>
      </c>
      <c r="C1993" t="str">
        <f>IF(ISBLANK('ENGAGEMENTS 2026'!C1994),"",'ENGAGEMENTS 2026'!E1994)</f>
        <v/>
      </c>
      <c r="D1993" t="str">
        <f>IF(ISBLANK('ENGAGEMENTS 2026'!C1994),"",'ENGAGEMENTS 2026'!G1994)</f>
        <v/>
      </c>
      <c r="E1993" t="str">
        <f>IF(ISBLANK('ENGAGEMENTS 2026'!C1994),"",'ENGAGEMENTS 2026'!I1994)</f>
        <v/>
      </c>
      <c r="F1993" t="str">
        <f>IF(ISBLANK('ENGAGEMENTS 2026'!C1994),"",'ENGAGEMENTS 2026'!J1994)</f>
        <v/>
      </c>
      <c r="G1993" t="str">
        <f>IF(ISBLANK('ENGAGEMENTS 2026'!C1994),"",'ENGAGEMENTS 2026'!M1994)</f>
        <v/>
      </c>
      <c r="H1993" t="str">
        <f>IF(ISBLANK('ENGAGEMENTS 2026'!C1994),"",'ENGAGEMENTS 2026'!AF1994)</f>
        <v/>
      </c>
      <c r="I1993" t="str">
        <f>IF(ISBLANK('ENGAGEMENTS 2026'!C1994),"",'ENGAGEMENTS 2026'!H1994)</f>
        <v/>
      </c>
      <c r="J1993" s="72" t="str">
        <f>IF(ISBLANK('ENGAGEMENTS 2026'!C1994),"",IF(AND(OR($E1993="INFRUCTUEUX",$E1993="ANNULE"),$C1993="AOO-M"),'ENGAGEMENTS 2026'!P1994,IF($H1993="EN COURS DE PREENGAGEMENT",'ENGAGEMENTS 2026'!O1994,IF($H1993="PREENGAGE",IF($E1993="ATTRIBUE",'ENGAGEMENTS 2026'!AE1994,'ENGAGEMENTS 2026'!O1994),'ENGAGEMENTS 2026'!AE1994))))</f>
        <v/>
      </c>
      <c r="K1993" s="97" t="str">
        <f>IF(ISBLANK('ENGAGEMENTS 2026'!W1994),"",'ENGAGEMENTS 2026'!W1994)</f>
        <v/>
      </c>
      <c r="L1993" s="73" t="str">
        <f t="shared" ca="1" si="62"/>
        <v/>
      </c>
      <c r="M1993" t="str">
        <f t="shared" si="63"/>
        <v/>
      </c>
      <c r="N1993" t="str">
        <f>IF(ISBLANK('ENGAGEMENTS 2026'!C1994),"",'ENGAGEMENTS 2026'!L1994)</f>
        <v/>
      </c>
      <c r="O1993" t="str">
        <f>IF(ISBLANK('ENGAGEMENTS 2026'!C1994),"",'ENGAGEMENTS 2026'!M1994)</f>
        <v/>
      </c>
      <c r="P1993" t="str">
        <f>IF(ISBLANK('ENGAGEMENTS 2026'!C1994),"",'ENGAGEMENTS 2026'!K1994)</f>
        <v/>
      </c>
      <c r="Q1993" t="str">
        <f>IF($A1993="","",IF(OR($E1993="INFRUCTUEUX",$E1993="ANNULE"),$A1993&amp;"|"&amp;(COUNTIFS($A$2:$A1993,$A1993,$E$2:$E1993,"INFRUCTUEUX")+COUNTIFS($A$2:$A1993,$A1993,$E$2:$E1993,"ANNULE")),""))</f>
        <v/>
      </c>
    </row>
    <row r="1994" spans="1:17" x14ac:dyDescent="0.25">
      <c r="A1994" t="str">
        <f>IF(ISBLANK('ENGAGEMENTS 2026'!C1995),"",IF('ENGAGEMENTS 2026'!C1995="DTSI","DCT",'ENGAGEMENTS 2026'!C1995))</f>
        <v/>
      </c>
      <c r="B1994" t="str">
        <f>IF(ISBLANK('ENGAGEMENTS 2026'!C1995),"",'ENGAGEMENTS 2026'!D1995)</f>
        <v/>
      </c>
      <c r="C1994" t="str">
        <f>IF(ISBLANK('ENGAGEMENTS 2026'!C1995),"",'ENGAGEMENTS 2026'!E1995)</f>
        <v/>
      </c>
      <c r="D1994" t="str">
        <f>IF(ISBLANK('ENGAGEMENTS 2026'!C1995),"",'ENGAGEMENTS 2026'!G1995)</f>
        <v/>
      </c>
      <c r="E1994" t="str">
        <f>IF(ISBLANK('ENGAGEMENTS 2026'!C1995),"",'ENGAGEMENTS 2026'!I1995)</f>
        <v/>
      </c>
      <c r="F1994" t="str">
        <f>IF(ISBLANK('ENGAGEMENTS 2026'!C1995),"",'ENGAGEMENTS 2026'!J1995)</f>
        <v/>
      </c>
      <c r="G1994" t="str">
        <f>IF(ISBLANK('ENGAGEMENTS 2026'!C1995),"",'ENGAGEMENTS 2026'!M1995)</f>
        <v/>
      </c>
      <c r="H1994" t="str">
        <f>IF(ISBLANK('ENGAGEMENTS 2026'!C1995),"",'ENGAGEMENTS 2026'!AF1995)</f>
        <v/>
      </c>
      <c r="I1994" t="str">
        <f>IF(ISBLANK('ENGAGEMENTS 2026'!C1995),"",'ENGAGEMENTS 2026'!H1995)</f>
        <v/>
      </c>
      <c r="J1994" s="72" t="str">
        <f>IF(ISBLANK('ENGAGEMENTS 2026'!C1995),"",IF(AND(OR($E1994="INFRUCTUEUX",$E1994="ANNULE"),$C1994="AOO-M"),'ENGAGEMENTS 2026'!P1995,IF($H1994="EN COURS DE PREENGAGEMENT",'ENGAGEMENTS 2026'!O1995,IF($H1994="PREENGAGE",IF($E1994="ATTRIBUE",'ENGAGEMENTS 2026'!AE1995,'ENGAGEMENTS 2026'!O1995),'ENGAGEMENTS 2026'!AE1995))))</f>
        <v/>
      </c>
      <c r="K1994" s="97" t="str">
        <f>IF(ISBLANK('ENGAGEMENTS 2026'!W1995),"",'ENGAGEMENTS 2026'!W1995)</f>
        <v/>
      </c>
      <c r="L1994" s="73" t="str">
        <f t="shared" ca="1" si="62"/>
        <v/>
      </c>
      <c r="M1994" t="str">
        <f t="shared" si="63"/>
        <v/>
      </c>
      <c r="N1994" t="str">
        <f>IF(ISBLANK('ENGAGEMENTS 2026'!C1995),"",'ENGAGEMENTS 2026'!L1995)</f>
        <v/>
      </c>
      <c r="O1994" t="str">
        <f>IF(ISBLANK('ENGAGEMENTS 2026'!C1995),"",'ENGAGEMENTS 2026'!M1995)</f>
        <v/>
      </c>
      <c r="P1994" t="str">
        <f>IF(ISBLANK('ENGAGEMENTS 2026'!C1995),"",'ENGAGEMENTS 2026'!K1995)</f>
        <v/>
      </c>
      <c r="Q1994" t="str">
        <f>IF($A1994="","",IF(OR($E1994="INFRUCTUEUX",$E1994="ANNULE"),$A1994&amp;"|"&amp;(COUNTIFS($A$2:$A1994,$A1994,$E$2:$E1994,"INFRUCTUEUX")+COUNTIFS($A$2:$A1994,$A1994,$E$2:$E1994,"ANNULE")),""))</f>
        <v/>
      </c>
    </row>
    <row r="1995" spans="1:17" x14ac:dyDescent="0.25">
      <c r="A1995" t="str">
        <f>IF(ISBLANK('ENGAGEMENTS 2026'!C1996),"",IF('ENGAGEMENTS 2026'!C1996="DTSI","DCT",'ENGAGEMENTS 2026'!C1996))</f>
        <v/>
      </c>
      <c r="B1995" t="str">
        <f>IF(ISBLANK('ENGAGEMENTS 2026'!C1996),"",'ENGAGEMENTS 2026'!D1996)</f>
        <v/>
      </c>
      <c r="C1995" t="str">
        <f>IF(ISBLANK('ENGAGEMENTS 2026'!C1996),"",'ENGAGEMENTS 2026'!E1996)</f>
        <v/>
      </c>
      <c r="D1995" t="str">
        <f>IF(ISBLANK('ENGAGEMENTS 2026'!C1996),"",'ENGAGEMENTS 2026'!G1996)</f>
        <v/>
      </c>
      <c r="E1995" t="str">
        <f>IF(ISBLANK('ENGAGEMENTS 2026'!C1996),"",'ENGAGEMENTS 2026'!I1996)</f>
        <v/>
      </c>
      <c r="F1995" t="str">
        <f>IF(ISBLANK('ENGAGEMENTS 2026'!C1996),"",'ENGAGEMENTS 2026'!J1996)</f>
        <v/>
      </c>
      <c r="G1995" t="str">
        <f>IF(ISBLANK('ENGAGEMENTS 2026'!C1996),"",'ENGAGEMENTS 2026'!M1996)</f>
        <v/>
      </c>
      <c r="H1995" t="str">
        <f>IF(ISBLANK('ENGAGEMENTS 2026'!C1996),"",'ENGAGEMENTS 2026'!AF1996)</f>
        <v/>
      </c>
      <c r="I1995" t="str">
        <f>IF(ISBLANK('ENGAGEMENTS 2026'!C1996),"",'ENGAGEMENTS 2026'!H1996)</f>
        <v/>
      </c>
      <c r="J1995" s="72" t="str">
        <f>IF(ISBLANK('ENGAGEMENTS 2026'!C1996),"",IF(AND(OR($E1995="INFRUCTUEUX",$E1995="ANNULE"),$C1995="AOO-M"),'ENGAGEMENTS 2026'!P1996,IF($H1995="EN COURS DE PREENGAGEMENT",'ENGAGEMENTS 2026'!O1996,IF($H1995="PREENGAGE",IF($E1995="ATTRIBUE",'ENGAGEMENTS 2026'!AE1996,'ENGAGEMENTS 2026'!O1996),'ENGAGEMENTS 2026'!AE1996))))</f>
        <v/>
      </c>
      <c r="K1995" s="97" t="str">
        <f>IF(ISBLANK('ENGAGEMENTS 2026'!W1996),"",'ENGAGEMENTS 2026'!W1996)</f>
        <v/>
      </c>
      <c r="L1995" s="73" t="str">
        <f t="shared" ca="1" si="62"/>
        <v/>
      </c>
      <c r="M1995" t="str">
        <f t="shared" si="63"/>
        <v/>
      </c>
      <c r="N1995" t="str">
        <f>IF(ISBLANK('ENGAGEMENTS 2026'!C1996),"",'ENGAGEMENTS 2026'!L1996)</f>
        <v/>
      </c>
      <c r="O1995" t="str">
        <f>IF(ISBLANK('ENGAGEMENTS 2026'!C1996),"",'ENGAGEMENTS 2026'!M1996)</f>
        <v/>
      </c>
      <c r="P1995" t="str">
        <f>IF(ISBLANK('ENGAGEMENTS 2026'!C1996),"",'ENGAGEMENTS 2026'!K1996)</f>
        <v/>
      </c>
      <c r="Q1995" t="str">
        <f>IF($A1995="","",IF(OR($E1995="INFRUCTUEUX",$E1995="ANNULE"),$A1995&amp;"|"&amp;(COUNTIFS($A$2:$A1995,$A1995,$E$2:$E1995,"INFRUCTUEUX")+COUNTIFS($A$2:$A1995,$A1995,$E$2:$E1995,"ANNULE")),""))</f>
        <v/>
      </c>
    </row>
    <row r="1996" spans="1:17" x14ac:dyDescent="0.25">
      <c r="A1996" t="str">
        <f>IF(ISBLANK('ENGAGEMENTS 2026'!C1997),"",IF('ENGAGEMENTS 2026'!C1997="DTSI","DCT",'ENGAGEMENTS 2026'!C1997))</f>
        <v/>
      </c>
      <c r="B1996" t="str">
        <f>IF(ISBLANK('ENGAGEMENTS 2026'!C1997),"",'ENGAGEMENTS 2026'!D1997)</f>
        <v/>
      </c>
      <c r="C1996" t="str">
        <f>IF(ISBLANK('ENGAGEMENTS 2026'!C1997),"",'ENGAGEMENTS 2026'!E1997)</f>
        <v/>
      </c>
      <c r="D1996" t="str">
        <f>IF(ISBLANK('ENGAGEMENTS 2026'!C1997),"",'ENGAGEMENTS 2026'!G1997)</f>
        <v/>
      </c>
      <c r="E1996" t="str">
        <f>IF(ISBLANK('ENGAGEMENTS 2026'!C1997),"",'ENGAGEMENTS 2026'!I1997)</f>
        <v/>
      </c>
      <c r="F1996" t="str">
        <f>IF(ISBLANK('ENGAGEMENTS 2026'!C1997),"",'ENGAGEMENTS 2026'!J1997)</f>
        <v/>
      </c>
      <c r="G1996" t="str">
        <f>IF(ISBLANK('ENGAGEMENTS 2026'!C1997),"",'ENGAGEMENTS 2026'!M1997)</f>
        <v/>
      </c>
      <c r="H1996" t="str">
        <f>IF(ISBLANK('ENGAGEMENTS 2026'!C1997),"",'ENGAGEMENTS 2026'!AF1997)</f>
        <v/>
      </c>
      <c r="I1996" t="str">
        <f>IF(ISBLANK('ENGAGEMENTS 2026'!C1997),"",'ENGAGEMENTS 2026'!H1997)</f>
        <v/>
      </c>
      <c r="J1996" s="72" t="str">
        <f>IF(ISBLANK('ENGAGEMENTS 2026'!C1997),"",IF(AND(OR($E1996="INFRUCTUEUX",$E1996="ANNULE"),$C1996="AOO-M"),'ENGAGEMENTS 2026'!P1997,IF($H1996="EN COURS DE PREENGAGEMENT",'ENGAGEMENTS 2026'!O1997,IF($H1996="PREENGAGE",IF($E1996="ATTRIBUE",'ENGAGEMENTS 2026'!AE1997,'ENGAGEMENTS 2026'!O1997),'ENGAGEMENTS 2026'!AE1997))))</f>
        <v/>
      </c>
      <c r="K1996" s="97" t="str">
        <f>IF(ISBLANK('ENGAGEMENTS 2026'!W1997),"",'ENGAGEMENTS 2026'!W1997)</f>
        <v/>
      </c>
      <c r="L1996" s="73" t="str">
        <f t="shared" ca="1" si="62"/>
        <v/>
      </c>
      <c r="M1996" t="str">
        <f t="shared" si="63"/>
        <v/>
      </c>
      <c r="N1996" t="str">
        <f>IF(ISBLANK('ENGAGEMENTS 2026'!C1997),"",'ENGAGEMENTS 2026'!L1997)</f>
        <v/>
      </c>
      <c r="O1996" t="str">
        <f>IF(ISBLANK('ENGAGEMENTS 2026'!C1997),"",'ENGAGEMENTS 2026'!M1997)</f>
        <v/>
      </c>
      <c r="P1996" t="str">
        <f>IF(ISBLANK('ENGAGEMENTS 2026'!C1997),"",'ENGAGEMENTS 2026'!K1997)</f>
        <v/>
      </c>
      <c r="Q1996" t="str">
        <f>IF($A1996="","",IF(OR($E1996="INFRUCTUEUX",$E1996="ANNULE"),$A1996&amp;"|"&amp;(COUNTIFS($A$2:$A1996,$A1996,$E$2:$E1996,"INFRUCTUEUX")+COUNTIFS($A$2:$A1996,$A1996,$E$2:$E1996,"ANNULE")),""))</f>
        <v/>
      </c>
    </row>
    <row r="1997" spans="1:17" x14ac:dyDescent="0.25">
      <c r="A1997" t="str">
        <f>IF(ISBLANK('ENGAGEMENTS 2026'!C1998),"",IF('ENGAGEMENTS 2026'!C1998="DTSI","DCT",'ENGAGEMENTS 2026'!C1998))</f>
        <v/>
      </c>
      <c r="B1997" t="str">
        <f>IF(ISBLANK('ENGAGEMENTS 2026'!C1998),"",'ENGAGEMENTS 2026'!D1998)</f>
        <v/>
      </c>
      <c r="C1997" t="str">
        <f>IF(ISBLANK('ENGAGEMENTS 2026'!C1998),"",'ENGAGEMENTS 2026'!E1998)</f>
        <v/>
      </c>
      <c r="D1997" t="str">
        <f>IF(ISBLANK('ENGAGEMENTS 2026'!C1998),"",'ENGAGEMENTS 2026'!G1998)</f>
        <v/>
      </c>
      <c r="E1997" t="str">
        <f>IF(ISBLANK('ENGAGEMENTS 2026'!C1998),"",'ENGAGEMENTS 2026'!I1998)</f>
        <v/>
      </c>
      <c r="F1997" t="str">
        <f>IF(ISBLANK('ENGAGEMENTS 2026'!C1998),"",'ENGAGEMENTS 2026'!J1998)</f>
        <v/>
      </c>
      <c r="G1997" t="str">
        <f>IF(ISBLANK('ENGAGEMENTS 2026'!C1998),"",'ENGAGEMENTS 2026'!M1998)</f>
        <v/>
      </c>
      <c r="H1997" t="str">
        <f>IF(ISBLANK('ENGAGEMENTS 2026'!C1998),"",'ENGAGEMENTS 2026'!AF1998)</f>
        <v/>
      </c>
      <c r="I1997" t="str">
        <f>IF(ISBLANK('ENGAGEMENTS 2026'!C1998),"",'ENGAGEMENTS 2026'!H1998)</f>
        <v/>
      </c>
      <c r="J1997" s="72" t="str">
        <f>IF(ISBLANK('ENGAGEMENTS 2026'!C1998),"",IF(AND(OR($E1997="INFRUCTUEUX",$E1997="ANNULE"),$C1997="AOO-M"),'ENGAGEMENTS 2026'!P1998,IF($H1997="EN COURS DE PREENGAGEMENT",'ENGAGEMENTS 2026'!O1998,IF($H1997="PREENGAGE",IF($E1997="ATTRIBUE",'ENGAGEMENTS 2026'!AE1998,'ENGAGEMENTS 2026'!O1998),'ENGAGEMENTS 2026'!AE1998))))</f>
        <v/>
      </c>
      <c r="K1997" s="97" t="str">
        <f>IF(ISBLANK('ENGAGEMENTS 2026'!W1998),"",'ENGAGEMENTS 2026'!W1998)</f>
        <v/>
      </c>
      <c r="L1997" s="73" t="str">
        <f t="shared" ca="1" si="62"/>
        <v/>
      </c>
      <c r="M1997" t="str">
        <f t="shared" si="63"/>
        <v/>
      </c>
      <c r="N1997" t="str">
        <f>IF(ISBLANK('ENGAGEMENTS 2026'!C1998),"",'ENGAGEMENTS 2026'!L1998)</f>
        <v/>
      </c>
      <c r="O1997" t="str">
        <f>IF(ISBLANK('ENGAGEMENTS 2026'!C1998),"",'ENGAGEMENTS 2026'!M1998)</f>
        <v/>
      </c>
      <c r="P1997" t="str">
        <f>IF(ISBLANK('ENGAGEMENTS 2026'!C1998),"",'ENGAGEMENTS 2026'!K1998)</f>
        <v/>
      </c>
      <c r="Q1997" t="str">
        <f>IF($A1997="","",IF(OR($E1997="INFRUCTUEUX",$E1997="ANNULE"),$A1997&amp;"|"&amp;(COUNTIFS($A$2:$A1997,$A1997,$E$2:$E1997,"INFRUCTUEUX")+COUNTIFS($A$2:$A1997,$A1997,$E$2:$E1997,"ANNULE")),""))</f>
        <v/>
      </c>
    </row>
    <row r="1998" spans="1:17" x14ac:dyDescent="0.25">
      <c r="A1998" t="str">
        <f>IF(ISBLANK('ENGAGEMENTS 2026'!C1999),"",IF('ENGAGEMENTS 2026'!C1999="DTSI","DCT",'ENGAGEMENTS 2026'!C1999))</f>
        <v/>
      </c>
      <c r="B1998" t="str">
        <f>IF(ISBLANK('ENGAGEMENTS 2026'!C1999),"",'ENGAGEMENTS 2026'!D1999)</f>
        <v/>
      </c>
      <c r="C1998" t="str">
        <f>IF(ISBLANK('ENGAGEMENTS 2026'!C1999),"",'ENGAGEMENTS 2026'!E1999)</f>
        <v/>
      </c>
      <c r="D1998" t="str">
        <f>IF(ISBLANK('ENGAGEMENTS 2026'!C1999),"",'ENGAGEMENTS 2026'!G1999)</f>
        <v/>
      </c>
      <c r="E1998" t="str">
        <f>IF(ISBLANK('ENGAGEMENTS 2026'!C1999),"",'ENGAGEMENTS 2026'!I1999)</f>
        <v/>
      </c>
      <c r="F1998" t="str">
        <f>IF(ISBLANK('ENGAGEMENTS 2026'!C1999),"",'ENGAGEMENTS 2026'!J1999)</f>
        <v/>
      </c>
      <c r="G1998" t="str">
        <f>IF(ISBLANK('ENGAGEMENTS 2026'!C1999),"",'ENGAGEMENTS 2026'!M1999)</f>
        <v/>
      </c>
      <c r="H1998" t="str">
        <f>IF(ISBLANK('ENGAGEMENTS 2026'!C1999),"",'ENGAGEMENTS 2026'!AF1999)</f>
        <v/>
      </c>
      <c r="I1998" t="str">
        <f>IF(ISBLANK('ENGAGEMENTS 2026'!C1999),"",'ENGAGEMENTS 2026'!H1999)</f>
        <v/>
      </c>
      <c r="J1998" s="72" t="str">
        <f>IF(ISBLANK('ENGAGEMENTS 2026'!C1999),"",IF(AND(OR($E1998="INFRUCTUEUX",$E1998="ANNULE"),$C1998="AOO-M"),'ENGAGEMENTS 2026'!P1999,IF($H1998="EN COURS DE PREENGAGEMENT",'ENGAGEMENTS 2026'!O1999,IF($H1998="PREENGAGE",IF($E1998="ATTRIBUE",'ENGAGEMENTS 2026'!AE1999,'ENGAGEMENTS 2026'!O1999),'ENGAGEMENTS 2026'!AE1999))))</f>
        <v/>
      </c>
      <c r="K1998" s="97" t="str">
        <f>IF(ISBLANK('ENGAGEMENTS 2026'!W1999),"",'ENGAGEMENTS 2026'!W1999)</f>
        <v/>
      </c>
      <c r="L1998" s="73" t="str">
        <f t="shared" ca="1" si="62"/>
        <v/>
      </c>
      <c r="M1998" t="str">
        <f t="shared" si="63"/>
        <v/>
      </c>
      <c r="N1998" t="str">
        <f>IF(ISBLANK('ENGAGEMENTS 2026'!C1999),"",'ENGAGEMENTS 2026'!L1999)</f>
        <v/>
      </c>
      <c r="O1998" t="str">
        <f>IF(ISBLANK('ENGAGEMENTS 2026'!C1999),"",'ENGAGEMENTS 2026'!M1999)</f>
        <v/>
      </c>
      <c r="P1998" t="str">
        <f>IF(ISBLANK('ENGAGEMENTS 2026'!C1999),"",'ENGAGEMENTS 2026'!K1999)</f>
        <v/>
      </c>
      <c r="Q1998" t="str">
        <f>IF($A1998="","",IF(OR($E1998="INFRUCTUEUX",$E1998="ANNULE"),$A1998&amp;"|"&amp;(COUNTIFS($A$2:$A1998,$A1998,$E$2:$E1998,"INFRUCTUEUX")+COUNTIFS($A$2:$A1998,$A1998,$E$2:$E1998,"ANNULE")),""))</f>
        <v/>
      </c>
    </row>
    <row r="1999" spans="1:17" x14ac:dyDescent="0.25">
      <c r="A1999" t="str">
        <f>IF(ISBLANK('ENGAGEMENTS 2026'!C2000),"",IF('ENGAGEMENTS 2026'!C2000="DTSI","DCT",'ENGAGEMENTS 2026'!C2000))</f>
        <v/>
      </c>
      <c r="B1999" t="str">
        <f>IF(ISBLANK('ENGAGEMENTS 2026'!C2000),"",'ENGAGEMENTS 2026'!D2000)</f>
        <v/>
      </c>
      <c r="C1999" t="str">
        <f>IF(ISBLANK('ENGAGEMENTS 2026'!C2000),"",'ENGAGEMENTS 2026'!E2000)</f>
        <v/>
      </c>
      <c r="D1999" t="str">
        <f>IF(ISBLANK('ENGAGEMENTS 2026'!C2000),"",'ENGAGEMENTS 2026'!G2000)</f>
        <v/>
      </c>
      <c r="E1999" t="str">
        <f>IF(ISBLANK('ENGAGEMENTS 2026'!C2000),"",'ENGAGEMENTS 2026'!I2000)</f>
        <v/>
      </c>
      <c r="F1999" t="str">
        <f>IF(ISBLANK('ENGAGEMENTS 2026'!C2000),"",'ENGAGEMENTS 2026'!J2000)</f>
        <v/>
      </c>
      <c r="G1999" t="str">
        <f>IF(ISBLANK('ENGAGEMENTS 2026'!C2000),"",'ENGAGEMENTS 2026'!M2000)</f>
        <v/>
      </c>
      <c r="H1999" t="str">
        <f>IF(ISBLANK('ENGAGEMENTS 2026'!C2000),"",'ENGAGEMENTS 2026'!AF2000)</f>
        <v/>
      </c>
      <c r="I1999" t="str">
        <f>IF(ISBLANK('ENGAGEMENTS 2026'!C2000),"",'ENGAGEMENTS 2026'!H2000)</f>
        <v/>
      </c>
      <c r="J1999" s="72" t="str">
        <f>IF(ISBLANK('ENGAGEMENTS 2026'!C2000),"",IF(AND(OR($E1999="INFRUCTUEUX",$E1999="ANNULE"),$C1999="AOO-M"),'ENGAGEMENTS 2026'!P2000,IF($H1999="EN COURS DE PREENGAGEMENT",'ENGAGEMENTS 2026'!O2000,IF($H1999="PREENGAGE",IF($E1999="ATTRIBUE",'ENGAGEMENTS 2026'!AE2000,'ENGAGEMENTS 2026'!O2000),'ENGAGEMENTS 2026'!AE2000))))</f>
        <v/>
      </c>
      <c r="K1999" s="97" t="str">
        <f>IF(ISBLANK('ENGAGEMENTS 2026'!W2000),"",'ENGAGEMENTS 2026'!W2000)</f>
        <v/>
      </c>
      <c r="L1999" s="73" t="str">
        <f t="shared" ca="1" si="62"/>
        <v/>
      </c>
      <c r="M1999" t="str">
        <f t="shared" si="63"/>
        <v/>
      </c>
      <c r="N1999" t="str">
        <f>IF(ISBLANK('ENGAGEMENTS 2026'!C2000),"",'ENGAGEMENTS 2026'!L2000)</f>
        <v/>
      </c>
      <c r="O1999" t="str">
        <f>IF(ISBLANK('ENGAGEMENTS 2026'!C2000),"",'ENGAGEMENTS 2026'!M2000)</f>
        <v/>
      </c>
      <c r="P1999" t="str">
        <f>IF(ISBLANK('ENGAGEMENTS 2026'!C2000),"",'ENGAGEMENTS 2026'!K2000)</f>
        <v/>
      </c>
      <c r="Q1999" t="str">
        <f>IF($A1999="","",IF(OR($E1999="INFRUCTUEUX",$E1999="ANNULE"),$A1999&amp;"|"&amp;(COUNTIFS($A$2:$A1999,$A1999,$E$2:$E1999,"INFRUCTUEUX")+COUNTIFS($A$2:$A1999,$A1999,$E$2:$E1999,"ANNULE")),""))</f>
        <v/>
      </c>
    </row>
    <row r="2000" spans="1:17" x14ac:dyDescent="0.25">
      <c r="A2000" t="str">
        <f>IF(ISBLANK('ENGAGEMENTS 2026'!C2001),"",IF('ENGAGEMENTS 2026'!C2001="DTSI","DCT",'ENGAGEMENTS 2026'!C2001))</f>
        <v/>
      </c>
      <c r="B2000" t="str">
        <f>IF(ISBLANK('ENGAGEMENTS 2026'!C2001),"",'ENGAGEMENTS 2026'!D2001)</f>
        <v/>
      </c>
      <c r="C2000" t="str">
        <f>IF(ISBLANK('ENGAGEMENTS 2026'!C2001),"",'ENGAGEMENTS 2026'!E2001)</f>
        <v/>
      </c>
      <c r="D2000" t="str">
        <f>IF(ISBLANK('ENGAGEMENTS 2026'!C2001),"",'ENGAGEMENTS 2026'!G2001)</f>
        <v/>
      </c>
      <c r="E2000" t="str">
        <f>IF(ISBLANK('ENGAGEMENTS 2026'!C2001),"",'ENGAGEMENTS 2026'!I2001)</f>
        <v/>
      </c>
      <c r="F2000" t="str">
        <f>IF(ISBLANK('ENGAGEMENTS 2026'!C2001),"",'ENGAGEMENTS 2026'!J2001)</f>
        <v/>
      </c>
      <c r="G2000" t="str">
        <f>IF(ISBLANK('ENGAGEMENTS 2026'!C2001),"",'ENGAGEMENTS 2026'!M2001)</f>
        <v/>
      </c>
      <c r="H2000" t="str">
        <f>IF(ISBLANK('ENGAGEMENTS 2026'!C2001),"",'ENGAGEMENTS 2026'!AF2001)</f>
        <v/>
      </c>
      <c r="I2000" t="str">
        <f>IF(ISBLANK('ENGAGEMENTS 2026'!C2001),"",'ENGAGEMENTS 2026'!H2001)</f>
        <v/>
      </c>
      <c r="J2000" s="72" t="str">
        <f>IF(ISBLANK('ENGAGEMENTS 2026'!C2001),"",IF(AND(OR($E2000="INFRUCTUEUX",$E2000="ANNULE"),$C2000="AOO-M"),'ENGAGEMENTS 2026'!P2001,IF($H2000="EN COURS DE PREENGAGEMENT",'ENGAGEMENTS 2026'!O2001,IF($H2000="PREENGAGE",IF($E2000="ATTRIBUE",'ENGAGEMENTS 2026'!AE2001,'ENGAGEMENTS 2026'!O2001),'ENGAGEMENTS 2026'!AE2001))))</f>
        <v/>
      </c>
      <c r="K2000" s="97" t="str">
        <f>IF(ISBLANK('ENGAGEMENTS 2026'!W2001),"",'ENGAGEMENTS 2026'!W2001)</f>
        <v/>
      </c>
      <c r="L2000" s="73" t="str">
        <f t="shared" ca="1" si="62"/>
        <v/>
      </c>
      <c r="M2000" t="str">
        <f t="shared" si="63"/>
        <v/>
      </c>
      <c r="N2000" t="str">
        <f>IF(ISBLANK('ENGAGEMENTS 2026'!C2001),"",'ENGAGEMENTS 2026'!L2001)</f>
        <v/>
      </c>
      <c r="O2000" t="str">
        <f>IF(ISBLANK('ENGAGEMENTS 2026'!C2001),"",'ENGAGEMENTS 2026'!M2001)</f>
        <v/>
      </c>
      <c r="P2000" t="str">
        <f>IF(ISBLANK('ENGAGEMENTS 2026'!C2001),"",'ENGAGEMENTS 2026'!K2001)</f>
        <v/>
      </c>
      <c r="Q2000" t="str">
        <f>IF($A2000="","",IF(OR($E2000="INFRUCTUEUX",$E2000="ANNULE"),$A2000&amp;"|"&amp;(COUNTIFS($A$2:$A2000,$A2000,$E$2:$E2000,"INFRUCTUEUX")+COUNTIFS($A$2:$A2000,$A2000,$E$2:$E2000,"ANNULE")),""))</f>
        <v/>
      </c>
    </row>
    <row r="2001" spans="1:17" x14ac:dyDescent="0.25">
      <c r="A2001" t="str">
        <f>IF(ISBLANK('ENGAGEMENTS 2026'!C2002),"",IF('ENGAGEMENTS 2026'!C2002="DTSI","DCT",'ENGAGEMENTS 2026'!C2002))</f>
        <v/>
      </c>
      <c r="B2001" t="str">
        <f>IF(ISBLANK('ENGAGEMENTS 2026'!C2002),"",'ENGAGEMENTS 2026'!D2002)</f>
        <v/>
      </c>
      <c r="C2001" t="str">
        <f>IF(ISBLANK('ENGAGEMENTS 2026'!C2002),"",'ENGAGEMENTS 2026'!E2002)</f>
        <v/>
      </c>
      <c r="D2001" t="str">
        <f>IF(ISBLANK('ENGAGEMENTS 2026'!C2002),"",'ENGAGEMENTS 2026'!G2002)</f>
        <v/>
      </c>
      <c r="E2001" t="str">
        <f>IF(ISBLANK('ENGAGEMENTS 2026'!C2002),"",'ENGAGEMENTS 2026'!I2002)</f>
        <v/>
      </c>
      <c r="F2001" t="str">
        <f>IF(ISBLANK('ENGAGEMENTS 2026'!C2002),"",'ENGAGEMENTS 2026'!J2002)</f>
        <v/>
      </c>
      <c r="G2001" t="str">
        <f>IF(ISBLANK('ENGAGEMENTS 2026'!C2002),"",'ENGAGEMENTS 2026'!M2002)</f>
        <v/>
      </c>
      <c r="H2001" t="str">
        <f>IF(ISBLANK('ENGAGEMENTS 2026'!C2002),"",'ENGAGEMENTS 2026'!AF2002)</f>
        <v/>
      </c>
      <c r="I2001" t="str">
        <f>IF(ISBLANK('ENGAGEMENTS 2026'!C2002),"",'ENGAGEMENTS 2026'!H2002)</f>
        <v/>
      </c>
      <c r="J2001" s="72" t="str">
        <f>IF(ISBLANK('ENGAGEMENTS 2026'!C2002),"",IF(AND(OR($E2001="INFRUCTUEUX",$E2001="ANNULE"),$C2001="AOO-M"),'ENGAGEMENTS 2026'!P2002,IF($H2001="EN COURS DE PREENGAGEMENT",'ENGAGEMENTS 2026'!O2002,IF($H2001="PREENGAGE",IF($E2001="ATTRIBUE",'ENGAGEMENTS 2026'!AE2002,'ENGAGEMENTS 2026'!O2002),'ENGAGEMENTS 2026'!AE2002))))</f>
        <v/>
      </c>
      <c r="K2001" s="97" t="str">
        <f>IF(ISBLANK('ENGAGEMENTS 2026'!W2002),"",'ENGAGEMENTS 2026'!W2002)</f>
        <v/>
      </c>
      <c r="L2001" s="73" t="str">
        <f t="shared" ca="1" si="62"/>
        <v/>
      </c>
      <c r="M2001" t="str">
        <f t="shared" si="63"/>
        <v/>
      </c>
      <c r="N2001" t="str">
        <f>IF(ISBLANK('ENGAGEMENTS 2026'!C2002),"",'ENGAGEMENTS 2026'!L2002)</f>
        <v/>
      </c>
      <c r="O2001" t="str">
        <f>IF(ISBLANK('ENGAGEMENTS 2026'!C2002),"",'ENGAGEMENTS 2026'!M2002)</f>
        <v/>
      </c>
      <c r="P2001" t="str">
        <f>IF(ISBLANK('ENGAGEMENTS 2026'!C2002),"",'ENGAGEMENTS 2026'!K2002)</f>
        <v/>
      </c>
      <c r="Q2001" t="str">
        <f>IF($A2001="","",IF(OR($E2001="INFRUCTUEUX",$E2001="ANNULE"),$A2001&amp;"|"&amp;(COUNTIFS($A$2:$A2001,$A2001,$E$2:$E2001,"INFRUCTUEUX")+COUNTIFS($A$2:$A2001,$A2001,$E$2:$E2001,"ANNULE")),""))</f>
        <v/>
      </c>
    </row>
    <row r="2002" spans="1:17" x14ac:dyDescent="0.25">
      <c r="A2002" t="str">
        <f>IF(ISBLANK('ENGAGEMENTS 2026'!C2003),"",IF('ENGAGEMENTS 2026'!C2003="DTSI","DCT",'ENGAGEMENTS 2026'!C2003))</f>
        <v/>
      </c>
      <c r="B2002" t="str">
        <f>IF(ISBLANK('ENGAGEMENTS 2026'!C2003),"",'ENGAGEMENTS 2026'!D2003)</f>
        <v/>
      </c>
      <c r="C2002" t="str">
        <f>IF(ISBLANK('ENGAGEMENTS 2026'!C2003),"",'ENGAGEMENTS 2026'!E2003)</f>
        <v/>
      </c>
      <c r="D2002" t="str">
        <f>IF(ISBLANK('ENGAGEMENTS 2026'!C2003),"",'ENGAGEMENTS 2026'!G2003)</f>
        <v/>
      </c>
      <c r="E2002" t="str">
        <f>IF(ISBLANK('ENGAGEMENTS 2026'!C2003),"",'ENGAGEMENTS 2026'!I2003)</f>
        <v/>
      </c>
      <c r="F2002" t="str">
        <f>IF(ISBLANK('ENGAGEMENTS 2026'!C2003),"",'ENGAGEMENTS 2026'!J2003)</f>
        <v/>
      </c>
      <c r="G2002" t="str">
        <f>IF(ISBLANK('ENGAGEMENTS 2026'!C2003),"",'ENGAGEMENTS 2026'!M2003)</f>
        <v/>
      </c>
      <c r="H2002" t="str">
        <f>IF(ISBLANK('ENGAGEMENTS 2026'!C2003),"",'ENGAGEMENTS 2026'!AF2003)</f>
        <v/>
      </c>
      <c r="I2002" t="str">
        <f>IF(ISBLANK('ENGAGEMENTS 2026'!C2003),"",'ENGAGEMENTS 2026'!H2003)</f>
        <v/>
      </c>
      <c r="J2002" s="72" t="str">
        <f>IF(ISBLANK('ENGAGEMENTS 2026'!C2003),"",IF(AND(OR($E2002="INFRUCTUEUX",$E2002="ANNULE"),$C2002="AOO-M"),'ENGAGEMENTS 2026'!P2003,IF($H2002="EN COURS DE PREENGAGEMENT",'ENGAGEMENTS 2026'!O2003,IF($H2002="PREENGAGE",IF($E2002="ATTRIBUE",'ENGAGEMENTS 2026'!AE2003,'ENGAGEMENTS 2026'!O2003),'ENGAGEMENTS 2026'!AE2003))))</f>
        <v/>
      </c>
      <c r="K2002" s="97" t="str">
        <f>IF(ISBLANK('ENGAGEMENTS 2026'!W2003),"",'ENGAGEMENTS 2026'!W2003)</f>
        <v/>
      </c>
      <c r="L2002" s="73" t="str">
        <f t="shared" ca="1" si="62"/>
        <v/>
      </c>
      <c r="M2002" t="str">
        <f t="shared" si="63"/>
        <v/>
      </c>
      <c r="N2002" t="str">
        <f>IF(ISBLANK('ENGAGEMENTS 2026'!C2003),"",'ENGAGEMENTS 2026'!L2003)</f>
        <v/>
      </c>
      <c r="O2002" t="str">
        <f>IF(ISBLANK('ENGAGEMENTS 2026'!C2003),"",'ENGAGEMENTS 2026'!M2003)</f>
        <v/>
      </c>
      <c r="P2002" t="str">
        <f>IF(ISBLANK('ENGAGEMENTS 2026'!C2003),"",'ENGAGEMENTS 2026'!K2003)</f>
        <v/>
      </c>
      <c r="Q2002" t="str">
        <f>IF($A2002="","",IF(OR($E2002="INFRUCTUEUX",$E2002="ANNULE"),$A2002&amp;"|"&amp;(COUNTIFS($A$2:$A2002,$A2002,$E$2:$E2002,"INFRUCTUEUX")+COUNTIFS($A$2:$A2002,$A2002,$E$2:$E2002,"ANNULE")),""))</f>
        <v/>
      </c>
    </row>
    <row r="2003" spans="1:17" x14ac:dyDescent="0.25">
      <c r="A2003" t="str">
        <f>IF(ISBLANK('ENGAGEMENTS 2026'!C2004),"",IF('ENGAGEMENTS 2026'!C2004="DTSI","DCT",'ENGAGEMENTS 2026'!C2004))</f>
        <v/>
      </c>
      <c r="B2003" t="str">
        <f>IF(ISBLANK('ENGAGEMENTS 2026'!C2004),"",'ENGAGEMENTS 2026'!D2004)</f>
        <v/>
      </c>
      <c r="C2003" t="str">
        <f>IF(ISBLANK('ENGAGEMENTS 2026'!C2004),"",'ENGAGEMENTS 2026'!E2004)</f>
        <v/>
      </c>
      <c r="D2003" t="str">
        <f>IF(ISBLANK('ENGAGEMENTS 2026'!C2004),"",'ENGAGEMENTS 2026'!G2004)</f>
        <v/>
      </c>
      <c r="E2003" t="str">
        <f>IF(ISBLANK('ENGAGEMENTS 2026'!C2004),"",'ENGAGEMENTS 2026'!I2004)</f>
        <v/>
      </c>
      <c r="F2003" t="str">
        <f>IF(ISBLANK('ENGAGEMENTS 2026'!C2004),"",'ENGAGEMENTS 2026'!J2004)</f>
        <v/>
      </c>
      <c r="G2003" t="str">
        <f>IF(ISBLANK('ENGAGEMENTS 2026'!C2004),"",'ENGAGEMENTS 2026'!M2004)</f>
        <v/>
      </c>
      <c r="H2003" t="str">
        <f>IF(ISBLANK('ENGAGEMENTS 2026'!C2004),"",'ENGAGEMENTS 2026'!AF2004)</f>
        <v/>
      </c>
      <c r="I2003" t="str">
        <f>IF(ISBLANK('ENGAGEMENTS 2026'!C2004),"",'ENGAGEMENTS 2026'!H2004)</f>
        <v/>
      </c>
      <c r="J2003" s="72" t="str">
        <f>IF(ISBLANK('ENGAGEMENTS 2026'!C2004),"",IF(AND(OR($E2003="INFRUCTUEUX",$E2003="ANNULE"),$C2003="AOO-M"),'ENGAGEMENTS 2026'!P2004,IF($H2003="EN COURS DE PREENGAGEMENT",'ENGAGEMENTS 2026'!O2004,IF($H2003="PREENGAGE",IF($E2003="ATTRIBUE",'ENGAGEMENTS 2026'!AE2004,'ENGAGEMENTS 2026'!O2004),'ENGAGEMENTS 2026'!AE2004))))</f>
        <v/>
      </c>
      <c r="K2003" s="97" t="str">
        <f>IF(ISBLANK('ENGAGEMENTS 2026'!W2004),"",'ENGAGEMENTS 2026'!W2004)</f>
        <v/>
      </c>
      <c r="L2003" s="73" t="str">
        <f t="shared" ca="1" si="62"/>
        <v/>
      </c>
      <c r="M2003" t="str">
        <f t="shared" si="63"/>
        <v/>
      </c>
      <c r="N2003" t="str">
        <f>IF(ISBLANK('ENGAGEMENTS 2026'!C2004),"",'ENGAGEMENTS 2026'!L2004)</f>
        <v/>
      </c>
      <c r="O2003" t="str">
        <f>IF(ISBLANK('ENGAGEMENTS 2026'!C2004),"",'ENGAGEMENTS 2026'!M2004)</f>
        <v/>
      </c>
      <c r="P2003" t="str">
        <f>IF(ISBLANK('ENGAGEMENTS 2026'!C2004),"",'ENGAGEMENTS 2026'!K2004)</f>
        <v/>
      </c>
      <c r="Q2003" t="str">
        <f>IF($A2003="","",IF(OR($E2003="INFRUCTUEUX",$E2003="ANNULE"),$A2003&amp;"|"&amp;(COUNTIFS($A$2:$A2003,$A2003,$E$2:$E2003,"INFRUCTUEUX")+COUNTIFS($A$2:$A2003,$A2003,$E$2:$E2003,"ANNULE")),""))</f>
        <v/>
      </c>
    </row>
    <row r="2004" spans="1:17" x14ac:dyDescent="0.25">
      <c r="A2004" t="str">
        <f>IF(ISBLANK('ENGAGEMENTS 2026'!C2005),"",IF('ENGAGEMENTS 2026'!C2005="DTSI","DCT",'ENGAGEMENTS 2026'!C2005))</f>
        <v/>
      </c>
      <c r="B2004" t="str">
        <f>IF(ISBLANK('ENGAGEMENTS 2026'!C2005),"",'ENGAGEMENTS 2026'!D2005)</f>
        <v/>
      </c>
      <c r="C2004" t="str">
        <f>IF(ISBLANK('ENGAGEMENTS 2026'!C2005),"",'ENGAGEMENTS 2026'!E2005)</f>
        <v/>
      </c>
      <c r="D2004" t="str">
        <f>IF(ISBLANK('ENGAGEMENTS 2026'!C2005),"",'ENGAGEMENTS 2026'!G2005)</f>
        <v/>
      </c>
      <c r="E2004" t="str">
        <f>IF(ISBLANK('ENGAGEMENTS 2026'!C2005),"",'ENGAGEMENTS 2026'!I2005)</f>
        <v/>
      </c>
      <c r="F2004" t="str">
        <f>IF(ISBLANK('ENGAGEMENTS 2026'!C2005),"",'ENGAGEMENTS 2026'!J2005)</f>
        <v/>
      </c>
      <c r="G2004" t="str">
        <f>IF(ISBLANK('ENGAGEMENTS 2026'!C2005),"",'ENGAGEMENTS 2026'!M2005)</f>
        <v/>
      </c>
      <c r="H2004" t="str">
        <f>IF(ISBLANK('ENGAGEMENTS 2026'!C2005),"",'ENGAGEMENTS 2026'!AF2005)</f>
        <v/>
      </c>
      <c r="I2004" t="str">
        <f>IF(ISBLANK('ENGAGEMENTS 2026'!C2005),"",'ENGAGEMENTS 2026'!H2005)</f>
        <v/>
      </c>
      <c r="J2004" s="72" t="str">
        <f>IF(ISBLANK('ENGAGEMENTS 2026'!C2005),"",IF(AND(OR($E2004="INFRUCTUEUX",$E2004="ANNULE"),$C2004="AOO-M"),'ENGAGEMENTS 2026'!P2005,IF($H2004="EN COURS DE PREENGAGEMENT",'ENGAGEMENTS 2026'!O2005,IF($H2004="PREENGAGE",IF($E2004="ATTRIBUE",'ENGAGEMENTS 2026'!AE2005,'ENGAGEMENTS 2026'!O2005),'ENGAGEMENTS 2026'!AE2005))))</f>
        <v/>
      </c>
      <c r="K2004" s="97" t="str">
        <f>IF(ISBLANK('ENGAGEMENTS 2026'!W2005),"",'ENGAGEMENTS 2026'!W2005)</f>
        <v/>
      </c>
      <c r="L2004" s="73" t="str">
        <f t="shared" ca="1" si="62"/>
        <v/>
      </c>
      <c r="M2004" t="str">
        <f t="shared" si="63"/>
        <v/>
      </c>
      <c r="N2004" t="str">
        <f>IF(ISBLANK('ENGAGEMENTS 2026'!C2005),"",'ENGAGEMENTS 2026'!L2005)</f>
        <v/>
      </c>
      <c r="O2004" t="str">
        <f>IF(ISBLANK('ENGAGEMENTS 2026'!C2005),"",'ENGAGEMENTS 2026'!M2005)</f>
        <v/>
      </c>
      <c r="P2004" t="str">
        <f>IF(ISBLANK('ENGAGEMENTS 2026'!C2005),"",'ENGAGEMENTS 2026'!K2005)</f>
        <v/>
      </c>
      <c r="Q2004" t="str">
        <f>IF($A2004="","",IF(OR($E2004="INFRUCTUEUX",$E2004="ANNULE"),$A2004&amp;"|"&amp;(COUNTIFS($A$2:$A2004,$A2004,$E$2:$E2004,"INFRUCTUEUX")+COUNTIFS($A$2:$A2004,$A2004,$E$2:$E2004,"ANNULE")),""))</f>
        <v/>
      </c>
    </row>
    <row r="2005" spans="1:17" x14ac:dyDescent="0.25">
      <c r="A2005" t="str">
        <f>IF(ISBLANK('ENGAGEMENTS 2026'!C2006),"",IF('ENGAGEMENTS 2026'!C2006="DTSI","DCT",'ENGAGEMENTS 2026'!C2006))</f>
        <v/>
      </c>
      <c r="B2005" t="str">
        <f>IF(ISBLANK('ENGAGEMENTS 2026'!C2006),"",'ENGAGEMENTS 2026'!D2006)</f>
        <v/>
      </c>
      <c r="C2005" t="str">
        <f>IF(ISBLANK('ENGAGEMENTS 2026'!C2006),"",'ENGAGEMENTS 2026'!E2006)</f>
        <v/>
      </c>
      <c r="D2005" t="str">
        <f>IF(ISBLANK('ENGAGEMENTS 2026'!C2006),"",'ENGAGEMENTS 2026'!G2006)</f>
        <v/>
      </c>
      <c r="E2005" t="str">
        <f>IF(ISBLANK('ENGAGEMENTS 2026'!C2006),"",'ENGAGEMENTS 2026'!I2006)</f>
        <v/>
      </c>
      <c r="F2005" t="str">
        <f>IF(ISBLANK('ENGAGEMENTS 2026'!C2006),"",'ENGAGEMENTS 2026'!J2006)</f>
        <v/>
      </c>
      <c r="G2005" t="str">
        <f>IF(ISBLANK('ENGAGEMENTS 2026'!C2006),"",'ENGAGEMENTS 2026'!M2006)</f>
        <v/>
      </c>
      <c r="H2005" t="str">
        <f>IF(ISBLANK('ENGAGEMENTS 2026'!C2006),"",'ENGAGEMENTS 2026'!AF2006)</f>
        <v/>
      </c>
      <c r="I2005" t="str">
        <f>IF(ISBLANK('ENGAGEMENTS 2026'!C2006),"",'ENGAGEMENTS 2026'!H2006)</f>
        <v/>
      </c>
      <c r="J2005" s="72" t="str">
        <f>IF(ISBLANK('ENGAGEMENTS 2026'!C2006),"",IF(AND(OR($E2005="INFRUCTUEUX",$E2005="ANNULE"),$C2005="AOO-M"),'ENGAGEMENTS 2026'!P2006,IF($H2005="EN COURS DE PREENGAGEMENT",'ENGAGEMENTS 2026'!O2006,IF($H2005="PREENGAGE",IF($E2005="ATTRIBUE",'ENGAGEMENTS 2026'!AE2006,'ENGAGEMENTS 2026'!O2006),'ENGAGEMENTS 2026'!AE2006))))</f>
        <v/>
      </c>
      <c r="K2005" s="97" t="str">
        <f>IF(ISBLANK('ENGAGEMENTS 2026'!W2006),"",'ENGAGEMENTS 2026'!W2006)</f>
        <v/>
      </c>
      <c r="L2005" s="73" t="str">
        <f t="shared" ca="1" si="62"/>
        <v/>
      </c>
      <c r="M2005" t="str">
        <f t="shared" si="63"/>
        <v/>
      </c>
      <c r="N2005" t="str">
        <f>IF(ISBLANK('ENGAGEMENTS 2026'!C2006),"",'ENGAGEMENTS 2026'!L2006)</f>
        <v/>
      </c>
      <c r="O2005" t="str">
        <f>IF(ISBLANK('ENGAGEMENTS 2026'!C2006),"",'ENGAGEMENTS 2026'!M2006)</f>
        <v/>
      </c>
      <c r="P2005" t="str">
        <f>IF(ISBLANK('ENGAGEMENTS 2026'!C2006),"",'ENGAGEMENTS 2026'!K2006)</f>
        <v/>
      </c>
      <c r="Q2005" t="str">
        <f>IF($A2005="","",IF(OR($E2005="INFRUCTUEUX",$E2005="ANNULE"),$A2005&amp;"|"&amp;(COUNTIFS($A$2:$A2005,$A2005,$E$2:$E2005,"INFRUCTUEUX")+COUNTIFS($A$2:$A2005,$A2005,$E$2:$E2005,"ANNULE")),""))</f>
        <v/>
      </c>
    </row>
    <row r="2006" spans="1:17" x14ac:dyDescent="0.25">
      <c r="A2006" t="str">
        <f>IF(ISBLANK('ENGAGEMENTS 2026'!C2007),"",IF('ENGAGEMENTS 2026'!C2007="DTSI","DCT",'ENGAGEMENTS 2026'!C2007))</f>
        <v/>
      </c>
      <c r="B2006" t="str">
        <f>IF(ISBLANK('ENGAGEMENTS 2026'!C2007),"",'ENGAGEMENTS 2026'!D2007)</f>
        <v/>
      </c>
      <c r="C2006" t="str">
        <f>IF(ISBLANK('ENGAGEMENTS 2026'!C2007),"",'ENGAGEMENTS 2026'!E2007)</f>
        <v/>
      </c>
      <c r="D2006" t="str">
        <f>IF(ISBLANK('ENGAGEMENTS 2026'!C2007),"",'ENGAGEMENTS 2026'!G2007)</f>
        <v/>
      </c>
      <c r="E2006" t="str">
        <f>IF(ISBLANK('ENGAGEMENTS 2026'!C2007),"",'ENGAGEMENTS 2026'!I2007)</f>
        <v/>
      </c>
      <c r="F2006" t="str">
        <f>IF(ISBLANK('ENGAGEMENTS 2026'!C2007),"",'ENGAGEMENTS 2026'!J2007)</f>
        <v/>
      </c>
      <c r="G2006" t="str">
        <f>IF(ISBLANK('ENGAGEMENTS 2026'!C2007),"",'ENGAGEMENTS 2026'!M2007)</f>
        <v/>
      </c>
      <c r="H2006" t="str">
        <f>IF(ISBLANK('ENGAGEMENTS 2026'!C2007),"",'ENGAGEMENTS 2026'!AF2007)</f>
        <v/>
      </c>
      <c r="I2006" t="str">
        <f>IF(ISBLANK('ENGAGEMENTS 2026'!C2007),"",'ENGAGEMENTS 2026'!H2007)</f>
        <v/>
      </c>
      <c r="J2006" s="72" t="str">
        <f>IF(ISBLANK('ENGAGEMENTS 2026'!C2007),"",IF(AND(OR($E2006="INFRUCTUEUX",$E2006="ANNULE"),$C2006="AOO-M"),'ENGAGEMENTS 2026'!P2007,IF($H2006="EN COURS DE PREENGAGEMENT",'ENGAGEMENTS 2026'!O2007,IF($H2006="PREENGAGE",IF($E2006="ATTRIBUE",'ENGAGEMENTS 2026'!AE2007,'ENGAGEMENTS 2026'!O2007),'ENGAGEMENTS 2026'!AE2007))))</f>
        <v/>
      </c>
      <c r="K2006" s="97" t="str">
        <f>IF(ISBLANK('ENGAGEMENTS 2026'!W2007),"",'ENGAGEMENTS 2026'!W2007)</f>
        <v/>
      </c>
      <c r="L2006" s="73" t="str">
        <f t="shared" ca="1" si="62"/>
        <v/>
      </c>
      <c r="M2006" t="str">
        <f t="shared" si="63"/>
        <v/>
      </c>
      <c r="N2006" t="str">
        <f>IF(ISBLANK('ENGAGEMENTS 2026'!C2007),"",'ENGAGEMENTS 2026'!L2007)</f>
        <v/>
      </c>
      <c r="O2006" t="str">
        <f>IF(ISBLANK('ENGAGEMENTS 2026'!C2007),"",'ENGAGEMENTS 2026'!M2007)</f>
        <v/>
      </c>
      <c r="P2006" t="str">
        <f>IF(ISBLANK('ENGAGEMENTS 2026'!C2007),"",'ENGAGEMENTS 2026'!K2007)</f>
        <v/>
      </c>
      <c r="Q2006" t="str">
        <f>IF($A2006="","",IF(OR($E2006="INFRUCTUEUX",$E2006="ANNULE"),$A2006&amp;"|"&amp;(COUNTIFS($A$2:$A2006,$A2006,$E$2:$E2006,"INFRUCTUEUX")+COUNTIFS($A$2:$A2006,$A2006,$E$2:$E2006,"ANNULE")),""))</f>
        <v/>
      </c>
    </row>
    <row r="2007" spans="1:17" x14ac:dyDescent="0.25">
      <c r="A2007" t="str">
        <f>IF(ISBLANK('ENGAGEMENTS 2026'!C2008),"",IF('ENGAGEMENTS 2026'!C2008="DTSI","DCT",'ENGAGEMENTS 2026'!C2008))</f>
        <v/>
      </c>
      <c r="B2007" t="str">
        <f>IF(ISBLANK('ENGAGEMENTS 2026'!C2008),"",'ENGAGEMENTS 2026'!D2008)</f>
        <v/>
      </c>
      <c r="C2007" t="str">
        <f>IF(ISBLANK('ENGAGEMENTS 2026'!C2008),"",'ENGAGEMENTS 2026'!E2008)</f>
        <v/>
      </c>
      <c r="D2007" t="str">
        <f>IF(ISBLANK('ENGAGEMENTS 2026'!C2008),"",'ENGAGEMENTS 2026'!G2008)</f>
        <v/>
      </c>
      <c r="E2007" t="str">
        <f>IF(ISBLANK('ENGAGEMENTS 2026'!C2008),"",'ENGAGEMENTS 2026'!I2008)</f>
        <v/>
      </c>
      <c r="F2007" t="str">
        <f>IF(ISBLANK('ENGAGEMENTS 2026'!C2008),"",'ENGAGEMENTS 2026'!J2008)</f>
        <v/>
      </c>
      <c r="G2007" t="str">
        <f>IF(ISBLANK('ENGAGEMENTS 2026'!C2008),"",'ENGAGEMENTS 2026'!M2008)</f>
        <v/>
      </c>
      <c r="H2007" t="str">
        <f>IF(ISBLANK('ENGAGEMENTS 2026'!C2008),"",'ENGAGEMENTS 2026'!AF2008)</f>
        <v/>
      </c>
      <c r="I2007" t="str">
        <f>IF(ISBLANK('ENGAGEMENTS 2026'!C2008),"",'ENGAGEMENTS 2026'!H2008)</f>
        <v/>
      </c>
      <c r="J2007" s="72" t="str">
        <f>IF(ISBLANK('ENGAGEMENTS 2026'!C2008),"",IF(AND(OR($E2007="INFRUCTUEUX",$E2007="ANNULE"),$C2007="AOO-M"),'ENGAGEMENTS 2026'!P2008,IF($H2007="EN COURS DE PREENGAGEMENT",'ENGAGEMENTS 2026'!O2008,IF($H2007="PREENGAGE",IF($E2007="ATTRIBUE",'ENGAGEMENTS 2026'!AE2008,'ENGAGEMENTS 2026'!O2008),'ENGAGEMENTS 2026'!AE2008))))</f>
        <v/>
      </c>
      <c r="K2007" s="97" t="str">
        <f>IF(ISBLANK('ENGAGEMENTS 2026'!W2008),"",'ENGAGEMENTS 2026'!W2008)</f>
        <v/>
      </c>
      <c r="L2007" s="73" t="str">
        <f t="shared" ca="1" si="62"/>
        <v/>
      </c>
      <c r="M2007" t="str">
        <f t="shared" si="63"/>
        <v/>
      </c>
      <c r="N2007" t="str">
        <f>IF(ISBLANK('ENGAGEMENTS 2026'!C2008),"",'ENGAGEMENTS 2026'!L2008)</f>
        <v/>
      </c>
      <c r="O2007" t="str">
        <f>IF(ISBLANK('ENGAGEMENTS 2026'!C2008),"",'ENGAGEMENTS 2026'!M2008)</f>
        <v/>
      </c>
      <c r="P2007" t="str">
        <f>IF(ISBLANK('ENGAGEMENTS 2026'!C2008),"",'ENGAGEMENTS 2026'!K2008)</f>
        <v/>
      </c>
      <c r="Q2007" t="str">
        <f>IF($A2007="","",IF(OR($E2007="INFRUCTUEUX",$E2007="ANNULE"),$A2007&amp;"|"&amp;(COUNTIFS($A$2:$A2007,$A2007,$E$2:$E2007,"INFRUCTUEUX")+COUNTIFS($A$2:$A2007,$A2007,$E$2:$E2007,"ANNULE")),""))</f>
        <v/>
      </c>
    </row>
    <row r="2008" spans="1:17" x14ac:dyDescent="0.25">
      <c r="A2008" t="str">
        <f>IF(ISBLANK('ENGAGEMENTS 2026'!C2009),"",IF('ENGAGEMENTS 2026'!C2009="DTSI","DCT",'ENGAGEMENTS 2026'!C2009))</f>
        <v/>
      </c>
      <c r="B2008" t="str">
        <f>IF(ISBLANK('ENGAGEMENTS 2026'!C2009),"",'ENGAGEMENTS 2026'!D2009)</f>
        <v/>
      </c>
      <c r="C2008" t="str">
        <f>IF(ISBLANK('ENGAGEMENTS 2026'!C2009),"",'ENGAGEMENTS 2026'!E2009)</f>
        <v/>
      </c>
      <c r="D2008" t="str">
        <f>IF(ISBLANK('ENGAGEMENTS 2026'!C2009),"",'ENGAGEMENTS 2026'!G2009)</f>
        <v/>
      </c>
      <c r="E2008" t="str">
        <f>IF(ISBLANK('ENGAGEMENTS 2026'!C2009),"",'ENGAGEMENTS 2026'!I2009)</f>
        <v/>
      </c>
      <c r="F2008" t="str">
        <f>IF(ISBLANK('ENGAGEMENTS 2026'!C2009),"",'ENGAGEMENTS 2026'!J2009)</f>
        <v/>
      </c>
      <c r="G2008" t="str">
        <f>IF(ISBLANK('ENGAGEMENTS 2026'!C2009),"",'ENGAGEMENTS 2026'!M2009)</f>
        <v/>
      </c>
      <c r="H2008" t="str">
        <f>IF(ISBLANK('ENGAGEMENTS 2026'!C2009),"",'ENGAGEMENTS 2026'!AF2009)</f>
        <v/>
      </c>
      <c r="I2008" t="str">
        <f>IF(ISBLANK('ENGAGEMENTS 2026'!C2009),"",'ENGAGEMENTS 2026'!H2009)</f>
        <v/>
      </c>
      <c r="J2008" s="72" t="str">
        <f>IF(ISBLANK('ENGAGEMENTS 2026'!C2009),"",IF(AND(OR($E2008="INFRUCTUEUX",$E2008="ANNULE"),$C2008="AOO-M"),'ENGAGEMENTS 2026'!P2009,IF($H2008="EN COURS DE PREENGAGEMENT",'ENGAGEMENTS 2026'!O2009,IF($H2008="PREENGAGE",IF($E2008="ATTRIBUE",'ENGAGEMENTS 2026'!AE2009,'ENGAGEMENTS 2026'!O2009),'ENGAGEMENTS 2026'!AE2009))))</f>
        <v/>
      </c>
      <c r="K2008" s="97" t="str">
        <f>IF(ISBLANK('ENGAGEMENTS 2026'!W2009),"",'ENGAGEMENTS 2026'!W2009)</f>
        <v/>
      </c>
      <c r="L2008" s="73" t="str">
        <f t="shared" ca="1" si="62"/>
        <v/>
      </c>
      <c r="M2008" t="str">
        <f t="shared" si="63"/>
        <v/>
      </c>
      <c r="N2008" t="str">
        <f>IF(ISBLANK('ENGAGEMENTS 2026'!C2009),"",'ENGAGEMENTS 2026'!L2009)</f>
        <v/>
      </c>
      <c r="O2008" t="str">
        <f>IF(ISBLANK('ENGAGEMENTS 2026'!C2009),"",'ENGAGEMENTS 2026'!M2009)</f>
        <v/>
      </c>
      <c r="P2008" t="str">
        <f>IF(ISBLANK('ENGAGEMENTS 2026'!C2009),"",'ENGAGEMENTS 2026'!K2009)</f>
        <v/>
      </c>
      <c r="Q2008" t="str">
        <f>IF($A2008="","",IF(OR($E2008="INFRUCTUEUX",$E2008="ANNULE"),$A2008&amp;"|"&amp;(COUNTIFS($A$2:$A2008,$A2008,$E$2:$E2008,"INFRUCTUEUX")+COUNTIFS($A$2:$A2008,$A2008,$E$2:$E2008,"ANNULE")),""))</f>
        <v/>
      </c>
    </row>
    <row r="2009" spans="1:17" x14ac:dyDescent="0.25">
      <c r="A2009" t="str">
        <f>IF(ISBLANK('ENGAGEMENTS 2026'!C2010),"",IF('ENGAGEMENTS 2026'!C2010="DTSI","DCT",'ENGAGEMENTS 2026'!C2010))</f>
        <v/>
      </c>
      <c r="B2009" t="str">
        <f>IF(ISBLANK('ENGAGEMENTS 2026'!C2010),"",'ENGAGEMENTS 2026'!D2010)</f>
        <v/>
      </c>
      <c r="C2009" t="str">
        <f>IF(ISBLANK('ENGAGEMENTS 2026'!C2010),"",'ENGAGEMENTS 2026'!E2010)</f>
        <v/>
      </c>
      <c r="D2009" t="str">
        <f>IF(ISBLANK('ENGAGEMENTS 2026'!C2010),"",'ENGAGEMENTS 2026'!G2010)</f>
        <v/>
      </c>
      <c r="E2009" t="str">
        <f>IF(ISBLANK('ENGAGEMENTS 2026'!C2010),"",'ENGAGEMENTS 2026'!I2010)</f>
        <v/>
      </c>
      <c r="F2009" t="str">
        <f>IF(ISBLANK('ENGAGEMENTS 2026'!C2010),"",'ENGAGEMENTS 2026'!J2010)</f>
        <v/>
      </c>
      <c r="G2009" t="str">
        <f>IF(ISBLANK('ENGAGEMENTS 2026'!C2010),"",'ENGAGEMENTS 2026'!M2010)</f>
        <v/>
      </c>
      <c r="H2009" t="str">
        <f>IF(ISBLANK('ENGAGEMENTS 2026'!C2010),"",'ENGAGEMENTS 2026'!AF2010)</f>
        <v/>
      </c>
      <c r="I2009" t="str">
        <f>IF(ISBLANK('ENGAGEMENTS 2026'!C2010),"",'ENGAGEMENTS 2026'!H2010)</f>
        <v/>
      </c>
      <c r="J2009" s="72" t="str">
        <f>IF(ISBLANK('ENGAGEMENTS 2026'!C2010),"",IF(AND(OR($E2009="INFRUCTUEUX",$E2009="ANNULE"),$C2009="AOO-M"),'ENGAGEMENTS 2026'!P2010,IF($H2009="EN COURS DE PREENGAGEMENT",'ENGAGEMENTS 2026'!O2010,IF($H2009="PREENGAGE",IF($E2009="ATTRIBUE",'ENGAGEMENTS 2026'!AE2010,'ENGAGEMENTS 2026'!O2010),'ENGAGEMENTS 2026'!AE2010))))</f>
        <v/>
      </c>
      <c r="K2009" s="97" t="str">
        <f>IF(ISBLANK('ENGAGEMENTS 2026'!W2010),"",'ENGAGEMENTS 2026'!W2010)</f>
        <v/>
      </c>
      <c r="L2009" s="73" t="str">
        <f t="shared" ca="1" si="62"/>
        <v/>
      </c>
      <c r="M2009" t="str">
        <f t="shared" si="63"/>
        <v/>
      </c>
      <c r="N2009" t="str">
        <f>IF(ISBLANK('ENGAGEMENTS 2026'!C2010),"",'ENGAGEMENTS 2026'!L2010)</f>
        <v/>
      </c>
      <c r="O2009" t="str">
        <f>IF(ISBLANK('ENGAGEMENTS 2026'!C2010),"",'ENGAGEMENTS 2026'!M2010)</f>
        <v/>
      </c>
      <c r="P2009" t="str">
        <f>IF(ISBLANK('ENGAGEMENTS 2026'!C2010),"",'ENGAGEMENTS 2026'!K2010)</f>
        <v/>
      </c>
      <c r="Q2009" t="str">
        <f>IF($A2009="","",IF(OR($E2009="INFRUCTUEUX",$E2009="ANNULE"),$A2009&amp;"|"&amp;(COUNTIFS($A$2:$A2009,$A2009,$E$2:$E2009,"INFRUCTUEUX")+COUNTIFS($A$2:$A2009,$A2009,$E$2:$E2009,"ANNULE")),""))</f>
        <v/>
      </c>
    </row>
    <row r="2010" spans="1:17" x14ac:dyDescent="0.25">
      <c r="A2010" t="str">
        <f>IF(ISBLANK('ENGAGEMENTS 2026'!C2011),"",IF('ENGAGEMENTS 2026'!C2011="DTSI","DCT",'ENGAGEMENTS 2026'!C2011))</f>
        <v/>
      </c>
      <c r="B2010" t="str">
        <f>IF(ISBLANK('ENGAGEMENTS 2026'!C2011),"",'ENGAGEMENTS 2026'!D2011)</f>
        <v/>
      </c>
      <c r="C2010" t="str">
        <f>IF(ISBLANK('ENGAGEMENTS 2026'!C2011),"",'ENGAGEMENTS 2026'!E2011)</f>
        <v/>
      </c>
      <c r="D2010" t="str">
        <f>IF(ISBLANK('ENGAGEMENTS 2026'!C2011),"",'ENGAGEMENTS 2026'!G2011)</f>
        <v/>
      </c>
      <c r="E2010" t="str">
        <f>IF(ISBLANK('ENGAGEMENTS 2026'!C2011),"",'ENGAGEMENTS 2026'!I2011)</f>
        <v/>
      </c>
      <c r="F2010" t="str">
        <f>IF(ISBLANK('ENGAGEMENTS 2026'!C2011),"",'ENGAGEMENTS 2026'!J2011)</f>
        <v/>
      </c>
      <c r="G2010" t="str">
        <f>IF(ISBLANK('ENGAGEMENTS 2026'!C2011),"",'ENGAGEMENTS 2026'!M2011)</f>
        <v/>
      </c>
      <c r="H2010" t="str">
        <f>IF(ISBLANK('ENGAGEMENTS 2026'!C2011),"",'ENGAGEMENTS 2026'!AF2011)</f>
        <v/>
      </c>
      <c r="I2010" t="str">
        <f>IF(ISBLANK('ENGAGEMENTS 2026'!C2011),"",'ENGAGEMENTS 2026'!H2011)</f>
        <v/>
      </c>
      <c r="J2010" s="72" t="str">
        <f>IF(ISBLANK('ENGAGEMENTS 2026'!C2011),"",IF(AND(OR($E2010="INFRUCTUEUX",$E2010="ANNULE"),$C2010="AOO-M"),'ENGAGEMENTS 2026'!P2011,IF($H2010="EN COURS DE PREENGAGEMENT",'ENGAGEMENTS 2026'!O2011,IF($H2010="PREENGAGE",IF($E2010="ATTRIBUE",'ENGAGEMENTS 2026'!AE2011,'ENGAGEMENTS 2026'!O2011),'ENGAGEMENTS 2026'!AE2011))))</f>
        <v/>
      </c>
      <c r="K2010" s="97" t="str">
        <f>IF(ISBLANK('ENGAGEMENTS 2026'!W2011),"",'ENGAGEMENTS 2026'!W2011)</f>
        <v/>
      </c>
      <c r="L2010" s="73" t="str">
        <f t="shared" ca="1" si="62"/>
        <v/>
      </c>
      <c r="M2010" t="str">
        <f t="shared" si="63"/>
        <v/>
      </c>
      <c r="N2010" t="str">
        <f>IF(ISBLANK('ENGAGEMENTS 2026'!C2011),"",'ENGAGEMENTS 2026'!L2011)</f>
        <v/>
      </c>
      <c r="O2010" t="str">
        <f>IF(ISBLANK('ENGAGEMENTS 2026'!C2011),"",'ENGAGEMENTS 2026'!M2011)</f>
        <v/>
      </c>
      <c r="P2010" t="str">
        <f>IF(ISBLANK('ENGAGEMENTS 2026'!C2011),"",'ENGAGEMENTS 2026'!K2011)</f>
        <v/>
      </c>
      <c r="Q2010" t="str">
        <f>IF($A2010="","",IF(OR($E2010="INFRUCTUEUX",$E2010="ANNULE"),$A2010&amp;"|"&amp;(COUNTIFS($A$2:$A2010,$A2010,$E$2:$E2010,"INFRUCTUEUX")+COUNTIFS($A$2:$A2010,$A2010,$E$2:$E2010,"ANNULE")),""))</f>
        <v/>
      </c>
    </row>
    <row r="2011" spans="1:17" x14ac:dyDescent="0.25">
      <c r="A2011" t="str">
        <f>IF(ISBLANK('ENGAGEMENTS 2026'!C2012),"",IF('ENGAGEMENTS 2026'!C2012="DTSI","DCT",'ENGAGEMENTS 2026'!C2012))</f>
        <v/>
      </c>
      <c r="B2011" t="str">
        <f>IF(ISBLANK('ENGAGEMENTS 2026'!C2012),"",'ENGAGEMENTS 2026'!D2012)</f>
        <v/>
      </c>
      <c r="C2011" t="str">
        <f>IF(ISBLANK('ENGAGEMENTS 2026'!C2012),"",'ENGAGEMENTS 2026'!E2012)</f>
        <v/>
      </c>
      <c r="D2011" t="str">
        <f>IF(ISBLANK('ENGAGEMENTS 2026'!C2012),"",'ENGAGEMENTS 2026'!G2012)</f>
        <v/>
      </c>
      <c r="E2011" t="str">
        <f>IF(ISBLANK('ENGAGEMENTS 2026'!C2012),"",'ENGAGEMENTS 2026'!I2012)</f>
        <v/>
      </c>
      <c r="F2011" t="str">
        <f>IF(ISBLANK('ENGAGEMENTS 2026'!C2012),"",'ENGAGEMENTS 2026'!J2012)</f>
        <v/>
      </c>
      <c r="G2011" t="str">
        <f>IF(ISBLANK('ENGAGEMENTS 2026'!C2012),"",'ENGAGEMENTS 2026'!M2012)</f>
        <v/>
      </c>
      <c r="H2011" t="str">
        <f>IF(ISBLANK('ENGAGEMENTS 2026'!C2012),"",'ENGAGEMENTS 2026'!AF2012)</f>
        <v/>
      </c>
      <c r="I2011" t="str">
        <f>IF(ISBLANK('ENGAGEMENTS 2026'!C2012),"",'ENGAGEMENTS 2026'!H2012)</f>
        <v/>
      </c>
      <c r="J2011" s="72" t="str">
        <f>IF(ISBLANK('ENGAGEMENTS 2026'!C2012),"",IF(AND(OR($E2011="INFRUCTUEUX",$E2011="ANNULE"),$C2011="AOO-M"),'ENGAGEMENTS 2026'!P2012,IF($H2011="EN COURS DE PREENGAGEMENT",'ENGAGEMENTS 2026'!O2012,IF($H2011="PREENGAGE",IF($E2011="ATTRIBUE",'ENGAGEMENTS 2026'!AE2012,'ENGAGEMENTS 2026'!O2012),'ENGAGEMENTS 2026'!AE2012))))</f>
        <v/>
      </c>
      <c r="K2011" s="97" t="str">
        <f>IF(ISBLANK('ENGAGEMENTS 2026'!W2012),"",'ENGAGEMENTS 2026'!W2012)</f>
        <v/>
      </c>
      <c r="L2011" s="73" t="str">
        <f t="shared" ca="1" si="62"/>
        <v/>
      </c>
      <c r="M2011" t="str">
        <f t="shared" si="63"/>
        <v/>
      </c>
      <c r="N2011" t="str">
        <f>IF(ISBLANK('ENGAGEMENTS 2026'!C2012),"",'ENGAGEMENTS 2026'!L2012)</f>
        <v/>
      </c>
      <c r="O2011" t="str">
        <f>IF(ISBLANK('ENGAGEMENTS 2026'!C2012),"",'ENGAGEMENTS 2026'!M2012)</f>
        <v/>
      </c>
      <c r="P2011" t="str">
        <f>IF(ISBLANK('ENGAGEMENTS 2026'!C2012),"",'ENGAGEMENTS 2026'!K2012)</f>
        <v/>
      </c>
      <c r="Q2011" t="str">
        <f>IF($A2011="","",IF(OR($E2011="INFRUCTUEUX",$E2011="ANNULE"),$A2011&amp;"|"&amp;(COUNTIFS($A$2:$A2011,$A2011,$E$2:$E2011,"INFRUCTUEUX")+COUNTIFS($A$2:$A2011,$A2011,$E$2:$E2011,"ANNULE")),""))</f>
        <v/>
      </c>
    </row>
    <row r="2012" spans="1:17" x14ac:dyDescent="0.25">
      <c r="A2012" t="str">
        <f>IF(ISBLANK('ENGAGEMENTS 2026'!C2013),"",IF('ENGAGEMENTS 2026'!C2013="DTSI","DCT",'ENGAGEMENTS 2026'!C2013))</f>
        <v/>
      </c>
      <c r="B2012" t="str">
        <f>IF(ISBLANK('ENGAGEMENTS 2026'!C2013),"",'ENGAGEMENTS 2026'!D2013)</f>
        <v/>
      </c>
      <c r="C2012" t="str">
        <f>IF(ISBLANK('ENGAGEMENTS 2026'!C2013),"",'ENGAGEMENTS 2026'!E2013)</f>
        <v/>
      </c>
      <c r="D2012" t="str">
        <f>IF(ISBLANK('ENGAGEMENTS 2026'!C2013),"",'ENGAGEMENTS 2026'!G2013)</f>
        <v/>
      </c>
      <c r="E2012" t="str">
        <f>IF(ISBLANK('ENGAGEMENTS 2026'!C2013),"",'ENGAGEMENTS 2026'!I2013)</f>
        <v/>
      </c>
      <c r="F2012" t="str">
        <f>IF(ISBLANK('ENGAGEMENTS 2026'!C2013),"",'ENGAGEMENTS 2026'!J2013)</f>
        <v/>
      </c>
      <c r="G2012" t="str">
        <f>IF(ISBLANK('ENGAGEMENTS 2026'!C2013),"",'ENGAGEMENTS 2026'!M2013)</f>
        <v/>
      </c>
      <c r="H2012" t="str">
        <f>IF(ISBLANK('ENGAGEMENTS 2026'!C2013),"",'ENGAGEMENTS 2026'!AF2013)</f>
        <v/>
      </c>
      <c r="I2012" t="str">
        <f>IF(ISBLANK('ENGAGEMENTS 2026'!C2013),"",'ENGAGEMENTS 2026'!H2013)</f>
        <v/>
      </c>
      <c r="J2012" s="72" t="str">
        <f>IF(ISBLANK('ENGAGEMENTS 2026'!C2013),"",IF(AND(OR($E2012="INFRUCTUEUX",$E2012="ANNULE"),$C2012="AOO-M"),'ENGAGEMENTS 2026'!P2013,IF($H2012="EN COURS DE PREENGAGEMENT",'ENGAGEMENTS 2026'!O2013,IF($H2012="PREENGAGE",IF($E2012="ATTRIBUE",'ENGAGEMENTS 2026'!AE2013,'ENGAGEMENTS 2026'!O2013),'ENGAGEMENTS 2026'!AE2013))))</f>
        <v/>
      </c>
      <c r="K2012" s="97" t="str">
        <f>IF(ISBLANK('ENGAGEMENTS 2026'!W2013),"",'ENGAGEMENTS 2026'!W2013)</f>
        <v/>
      </c>
      <c r="L2012" s="73" t="str">
        <f t="shared" ca="1" si="62"/>
        <v/>
      </c>
      <c r="M2012" t="str">
        <f t="shared" si="63"/>
        <v/>
      </c>
      <c r="N2012" t="str">
        <f>IF(ISBLANK('ENGAGEMENTS 2026'!C2013),"",'ENGAGEMENTS 2026'!L2013)</f>
        <v/>
      </c>
      <c r="O2012" t="str">
        <f>IF(ISBLANK('ENGAGEMENTS 2026'!C2013),"",'ENGAGEMENTS 2026'!M2013)</f>
        <v/>
      </c>
      <c r="P2012" t="str">
        <f>IF(ISBLANK('ENGAGEMENTS 2026'!C2013),"",'ENGAGEMENTS 2026'!K2013)</f>
        <v/>
      </c>
      <c r="Q2012" t="str">
        <f>IF($A2012="","",IF(OR($E2012="INFRUCTUEUX",$E2012="ANNULE"),$A2012&amp;"|"&amp;(COUNTIFS($A$2:$A2012,$A2012,$E$2:$E2012,"INFRUCTUEUX")+COUNTIFS($A$2:$A2012,$A2012,$E$2:$E2012,"ANNULE")),""))</f>
        <v/>
      </c>
    </row>
    <row r="2013" spans="1:17" x14ac:dyDescent="0.25">
      <c r="A2013" t="str">
        <f>IF(ISBLANK('ENGAGEMENTS 2026'!C2014),"",IF('ENGAGEMENTS 2026'!C2014="DTSI","DCT",'ENGAGEMENTS 2026'!C2014))</f>
        <v/>
      </c>
      <c r="B2013" t="str">
        <f>IF(ISBLANK('ENGAGEMENTS 2026'!C2014),"",'ENGAGEMENTS 2026'!D2014)</f>
        <v/>
      </c>
      <c r="C2013" t="str">
        <f>IF(ISBLANK('ENGAGEMENTS 2026'!C2014),"",'ENGAGEMENTS 2026'!E2014)</f>
        <v/>
      </c>
      <c r="D2013" t="str">
        <f>IF(ISBLANK('ENGAGEMENTS 2026'!C2014),"",'ENGAGEMENTS 2026'!G2014)</f>
        <v/>
      </c>
      <c r="E2013" t="str">
        <f>IF(ISBLANK('ENGAGEMENTS 2026'!C2014),"",'ENGAGEMENTS 2026'!I2014)</f>
        <v/>
      </c>
      <c r="F2013" t="str">
        <f>IF(ISBLANK('ENGAGEMENTS 2026'!C2014),"",'ENGAGEMENTS 2026'!J2014)</f>
        <v/>
      </c>
      <c r="G2013" t="str">
        <f>IF(ISBLANK('ENGAGEMENTS 2026'!C2014),"",'ENGAGEMENTS 2026'!M2014)</f>
        <v/>
      </c>
      <c r="H2013" t="str">
        <f>IF(ISBLANK('ENGAGEMENTS 2026'!C2014),"",'ENGAGEMENTS 2026'!AF2014)</f>
        <v/>
      </c>
      <c r="I2013" t="str">
        <f>IF(ISBLANK('ENGAGEMENTS 2026'!C2014),"",'ENGAGEMENTS 2026'!H2014)</f>
        <v/>
      </c>
      <c r="J2013" s="72" t="str">
        <f>IF(ISBLANK('ENGAGEMENTS 2026'!C2014),"",IF(AND(OR($E2013="INFRUCTUEUX",$E2013="ANNULE"),$C2013="AOO-M"),'ENGAGEMENTS 2026'!P2014,IF($H2013="EN COURS DE PREENGAGEMENT",'ENGAGEMENTS 2026'!O2014,IF($H2013="PREENGAGE",IF($E2013="ATTRIBUE",'ENGAGEMENTS 2026'!AE2014,'ENGAGEMENTS 2026'!O2014),'ENGAGEMENTS 2026'!AE2014))))</f>
        <v/>
      </c>
      <c r="K2013" s="97" t="str">
        <f>IF(ISBLANK('ENGAGEMENTS 2026'!W2014),"",'ENGAGEMENTS 2026'!W2014)</f>
        <v/>
      </c>
      <c r="L2013" s="73" t="str">
        <f t="shared" ca="1" si="62"/>
        <v/>
      </c>
      <c r="M2013" t="str">
        <f t="shared" si="63"/>
        <v/>
      </c>
      <c r="N2013" t="str">
        <f>IF(ISBLANK('ENGAGEMENTS 2026'!C2014),"",'ENGAGEMENTS 2026'!L2014)</f>
        <v/>
      </c>
      <c r="O2013" t="str">
        <f>IF(ISBLANK('ENGAGEMENTS 2026'!C2014),"",'ENGAGEMENTS 2026'!M2014)</f>
        <v/>
      </c>
      <c r="P2013" t="str">
        <f>IF(ISBLANK('ENGAGEMENTS 2026'!C2014),"",'ENGAGEMENTS 2026'!K2014)</f>
        <v/>
      </c>
      <c r="Q2013" t="str">
        <f>IF($A2013="","",IF(OR($E2013="INFRUCTUEUX",$E2013="ANNULE"),$A2013&amp;"|"&amp;(COUNTIFS($A$2:$A2013,$A2013,$E$2:$E2013,"INFRUCTUEUX")+COUNTIFS($A$2:$A2013,$A2013,$E$2:$E2013,"ANNULE")),""))</f>
        <v/>
      </c>
    </row>
    <row r="2014" spans="1:17" x14ac:dyDescent="0.25">
      <c r="A2014" t="str">
        <f>IF(ISBLANK('ENGAGEMENTS 2026'!C2015),"",IF('ENGAGEMENTS 2026'!C2015="DTSI","DCT",'ENGAGEMENTS 2026'!C2015))</f>
        <v/>
      </c>
      <c r="B2014" t="str">
        <f>IF(ISBLANK('ENGAGEMENTS 2026'!C2015),"",'ENGAGEMENTS 2026'!D2015)</f>
        <v/>
      </c>
      <c r="C2014" t="str">
        <f>IF(ISBLANK('ENGAGEMENTS 2026'!C2015),"",'ENGAGEMENTS 2026'!E2015)</f>
        <v/>
      </c>
      <c r="D2014" t="str">
        <f>IF(ISBLANK('ENGAGEMENTS 2026'!C2015),"",'ENGAGEMENTS 2026'!G2015)</f>
        <v/>
      </c>
      <c r="E2014" t="str">
        <f>IF(ISBLANK('ENGAGEMENTS 2026'!C2015),"",'ENGAGEMENTS 2026'!I2015)</f>
        <v/>
      </c>
      <c r="F2014" t="str">
        <f>IF(ISBLANK('ENGAGEMENTS 2026'!C2015),"",'ENGAGEMENTS 2026'!J2015)</f>
        <v/>
      </c>
      <c r="G2014" t="str">
        <f>IF(ISBLANK('ENGAGEMENTS 2026'!C2015),"",'ENGAGEMENTS 2026'!M2015)</f>
        <v/>
      </c>
      <c r="H2014" t="str">
        <f>IF(ISBLANK('ENGAGEMENTS 2026'!C2015),"",'ENGAGEMENTS 2026'!AF2015)</f>
        <v/>
      </c>
      <c r="I2014" t="str">
        <f>IF(ISBLANK('ENGAGEMENTS 2026'!C2015),"",'ENGAGEMENTS 2026'!H2015)</f>
        <v/>
      </c>
      <c r="J2014" s="72" t="str">
        <f>IF(ISBLANK('ENGAGEMENTS 2026'!C2015),"",IF(AND(OR($E2014="INFRUCTUEUX",$E2014="ANNULE"),$C2014="AOO-M"),'ENGAGEMENTS 2026'!P2015,IF($H2014="EN COURS DE PREENGAGEMENT",'ENGAGEMENTS 2026'!O2015,IF($H2014="PREENGAGE",IF($E2014="ATTRIBUE",'ENGAGEMENTS 2026'!AE2015,'ENGAGEMENTS 2026'!O2015),'ENGAGEMENTS 2026'!AE2015))))</f>
        <v/>
      </c>
      <c r="K2014" s="97" t="str">
        <f>IF(ISBLANK('ENGAGEMENTS 2026'!W2015),"",'ENGAGEMENTS 2026'!W2015)</f>
        <v/>
      </c>
      <c r="L2014" s="73" t="str">
        <f t="shared" ca="1" si="62"/>
        <v/>
      </c>
      <c r="M2014" t="str">
        <f t="shared" si="63"/>
        <v/>
      </c>
      <c r="N2014" t="str">
        <f>IF(ISBLANK('ENGAGEMENTS 2026'!C2015),"",'ENGAGEMENTS 2026'!L2015)</f>
        <v/>
      </c>
      <c r="O2014" t="str">
        <f>IF(ISBLANK('ENGAGEMENTS 2026'!C2015),"",'ENGAGEMENTS 2026'!M2015)</f>
        <v/>
      </c>
      <c r="P2014" t="str">
        <f>IF(ISBLANK('ENGAGEMENTS 2026'!C2015),"",'ENGAGEMENTS 2026'!K2015)</f>
        <v/>
      </c>
      <c r="Q2014" t="str">
        <f>IF($A2014="","",IF(OR($E2014="INFRUCTUEUX",$E2014="ANNULE"),$A2014&amp;"|"&amp;(COUNTIFS($A$2:$A2014,$A2014,$E$2:$E2014,"INFRUCTUEUX")+COUNTIFS($A$2:$A2014,$A2014,$E$2:$E2014,"ANNULE")),""))</f>
        <v/>
      </c>
    </row>
    <row r="2015" spans="1:17" x14ac:dyDescent="0.25">
      <c r="A2015" t="str">
        <f>IF(ISBLANK('ENGAGEMENTS 2026'!C2016),"",IF('ENGAGEMENTS 2026'!C2016="DTSI","DCT",'ENGAGEMENTS 2026'!C2016))</f>
        <v/>
      </c>
      <c r="B2015" t="str">
        <f>IF(ISBLANK('ENGAGEMENTS 2026'!C2016),"",'ENGAGEMENTS 2026'!D2016)</f>
        <v/>
      </c>
      <c r="C2015" t="str">
        <f>IF(ISBLANK('ENGAGEMENTS 2026'!C2016),"",'ENGAGEMENTS 2026'!E2016)</f>
        <v/>
      </c>
      <c r="D2015" t="str">
        <f>IF(ISBLANK('ENGAGEMENTS 2026'!C2016),"",'ENGAGEMENTS 2026'!G2016)</f>
        <v/>
      </c>
      <c r="E2015" t="str">
        <f>IF(ISBLANK('ENGAGEMENTS 2026'!C2016),"",'ENGAGEMENTS 2026'!I2016)</f>
        <v/>
      </c>
      <c r="F2015" t="str">
        <f>IF(ISBLANK('ENGAGEMENTS 2026'!C2016),"",'ENGAGEMENTS 2026'!J2016)</f>
        <v/>
      </c>
      <c r="G2015" t="str">
        <f>IF(ISBLANK('ENGAGEMENTS 2026'!C2016),"",'ENGAGEMENTS 2026'!M2016)</f>
        <v/>
      </c>
      <c r="H2015" t="str">
        <f>IF(ISBLANK('ENGAGEMENTS 2026'!C2016),"",'ENGAGEMENTS 2026'!AF2016)</f>
        <v/>
      </c>
      <c r="I2015" t="str">
        <f>IF(ISBLANK('ENGAGEMENTS 2026'!C2016),"",'ENGAGEMENTS 2026'!H2016)</f>
        <v/>
      </c>
      <c r="J2015" s="72" t="str">
        <f>IF(ISBLANK('ENGAGEMENTS 2026'!C2016),"",IF(AND(OR($E2015="INFRUCTUEUX",$E2015="ANNULE"),$C2015="AOO-M"),'ENGAGEMENTS 2026'!P2016,IF($H2015="EN COURS DE PREENGAGEMENT",'ENGAGEMENTS 2026'!O2016,IF($H2015="PREENGAGE",IF($E2015="ATTRIBUE",'ENGAGEMENTS 2026'!AE2016,'ENGAGEMENTS 2026'!O2016),'ENGAGEMENTS 2026'!AE2016))))</f>
        <v/>
      </c>
      <c r="K2015" s="97" t="str">
        <f>IF(ISBLANK('ENGAGEMENTS 2026'!W2016),"",'ENGAGEMENTS 2026'!W2016)</f>
        <v/>
      </c>
      <c r="L2015" s="73" t="str">
        <f t="shared" ca="1" si="62"/>
        <v/>
      </c>
      <c r="M2015" t="str">
        <f t="shared" si="63"/>
        <v/>
      </c>
      <c r="N2015" t="str">
        <f>IF(ISBLANK('ENGAGEMENTS 2026'!C2016),"",'ENGAGEMENTS 2026'!L2016)</f>
        <v/>
      </c>
      <c r="O2015" t="str">
        <f>IF(ISBLANK('ENGAGEMENTS 2026'!C2016),"",'ENGAGEMENTS 2026'!M2016)</f>
        <v/>
      </c>
      <c r="P2015" t="str">
        <f>IF(ISBLANK('ENGAGEMENTS 2026'!C2016),"",'ENGAGEMENTS 2026'!K2016)</f>
        <v/>
      </c>
      <c r="Q2015" t="str">
        <f>IF($A2015="","",IF(OR($E2015="INFRUCTUEUX",$E2015="ANNULE"),$A2015&amp;"|"&amp;(COUNTIFS($A$2:$A2015,$A2015,$E$2:$E2015,"INFRUCTUEUX")+COUNTIFS($A$2:$A2015,$A2015,$E$2:$E2015,"ANNULE")),""))</f>
        <v/>
      </c>
    </row>
    <row r="2016" spans="1:17" x14ac:dyDescent="0.25">
      <c r="A2016" t="str">
        <f>IF(ISBLANK('ENGAGEMENTS 2026'!C2017),"",IF('ENGAGEMENTS 2026'!C2017="DTSI","DCT",'ENGAGEMENTS 2026'!C2017))</f>
        <v/>
      </c>
      <c r="B2016" t="str">
        <f>IF(ISBLANK('ENGAGEMENTS 2026'!C2017),"",'ENGAGEMENTS 2026'!D2017)</f>
        <v/>
      </c>
      <c r="C2016" t="str">
        <f>IF(ISBLANK('ENGAGEMENTS 2026'!C2017),"",'ENGAGEMENTS 2026'!E2017)</f>
        <v/>
      </c>
      <c r="D2016" t="str">
        <f>IF(ISBLANK('ENGAGEMENTS 2026'!C2017),"",'ENGAGEMENTS 2026'!G2017)</f>
        <v/>
      </c>
      <c r="E2016" t="str">
        <f>IF(ISBLANK('ENGAGEMENTS 2026'!C2017),"",'ENGAGEMENTS 2026'!I2017)</f>
        <v/>
      </c>
      <c r="F2016" t="str">
        <f>IF(ISBLANK('ENGAGEMENTS 2026'!C2017),"",'ENGAGEMENTS 2026'!J2017)</f>
        <v/>
      </c>
      <c r="G2016" t="str">
        <f>IF(ISBLANK('ENGAGEMENTS 2026'!C2017),"",'ENGAGEMENTS 2026'!M2017)</f>
        <v/>
      </c>
      <c r="H2016" t="str">
        <f>IF(ISBLANK('ENGAGEMENTS 2026'!C2017),"",'ENGAGEMENTS 2026'!AF2017)</f>
        <v/>
      </c>
      <c r="I2016" t="str">
        <f>IF(ISBLANK('ENGAGEMENTS 2026'!C2017),"",'ENGAGEMENTS 2026'!H2017)</f>
        <v/>
      </c>
      <c r="J2016" s="72" t="str">
        <f>IF(ISBLANK('ENGAGEMENTS 2026'!C2017),"",IF(AND(OR($E2016="INFRUCTUEUX",$E2016="ANNULE"),$C2016="AOO-M"),'ENGAGEMENTS 2026'!P2017,IF($H2016="EN COURS DE PREENGAGEMENT",'ENGAGEMENTS 2026'!O2017,IF($H2016="PREENGAGE",IF($E2016="ATTRIBUE",'ENGAGEMENTS 2026'!AE2017,'ENGAGEMENTS 2026'!O2017),'ENGAGEMENTS 2026'!AE2017))))</f>
        <v/>
      </c>
      <c r="K2016" s="97" t="str">
        <f>IF(ISBLANK('ENGAGEMENTS 2026'!W2017),"",'ENGAGEMENTS 2026'!W2017)</f>
        <v/>
      </c>
      <c r="L2016" s="73" t="str">
        <f t="shared" ca="1" si="62"/>
        <v/>
      </c>
      <c r="M2016" t="str">
        <f t="shared" si="63"/>
        <v/>
      </c>
      <c r="N2016" t="str">
        <f>IF(ISBLANK('ENGAGEMENTS 2026'!C2017),"",'ENGAGEMENTS 2026'!L2017)</f>
        <v/>
      </c>
      <c r="O2016" t="str">
        <f>IF(ISBLANK('ENGAGEMENTS 2026'!C2017),"",'ENGAGEMENTS 2026'!M2017)</f>
        <v/>
      </c>
      <c r="P2016" t="str">
        <f>IF(ISBLANK('ENGAGEMENTS 2026'!C2017),"",'ENGAGEMENTS 2026'!K2017)</f>
        <v/>
      </c>
      <c r="Q2016" t="str">
        <f>IF($A2016="","",IF(OR($E2016="INFRUCTUEUX",$E2016="ANNULE"),$A2016&amp;"|"&amp;(COUNTIFS($A$2:$A2016,$A2016,$E$2:$E2016,"INFRUCTUEUX")+COUNTIFS($A$2:$A2016,$A2016,$E$2:$E2016,"ANNULE")),""))</f>
        <v/>
      </c>
    </row>
    <row r="2017" spans="1:17" x14ac:dyDescent="0.25">
      <c r="A2017" t="str">
        <f>IF(ISBLANK('ENGAGEMENTS 2026'!C2018),"",IF('ENGAGEMENTS 2026'!C2018="DTSI","DCT",'ENGAGEMENTS 2026'!C2018))</f>
        <v/>
      </c>
      <c r="B2017" t="str">
        <f>IF(ISBLANK('ENGAGEMENTS 2026'!C2018),"",'ENGAGEMENTS 2026'!D2018)</f>
        <v/>
      </c>
      <c r="C2017" t="str">
        <f>IF(ISBLANK('ENGAGEMENTS 2026'!C2018),"",'ENGAGEMENTS 2026'!E2018)</f>
        <v/>
      </c>
      <c r="D2017" t="str">
        <f>IF(ISBLANK('ENGAGEMENTS 2026'!C2018),"",'ENGAGEMENTS 2026'!G2018)</f>
        <v/>
      </c>
      <c r="E2017" t="str">
        <f>IF(ISBLANK('ENGAGEMENTS 2026'!C2018),"",'ENGAGEMENTS 2026'!I2018)</f>
        <v/>
      </c>
      <c r="F2017" t="str">
        <f>IF(ISBLANK('ENGAGEMENTS 2026'!C2018),"",'ENGAGEMENTS 2026'!J2018)</f>
        <v/>
      </c>
      <c r="G2017" t="str">
        <f>IF(ISBLANK('ENGAGEMENTS 2026'!C2018),"",'ENGAGEMENTS 2026'!M2018)</f>
        <v/>
      </c>
      <c r="H2017" t="str">
        <f>IF(ISBLANK('ENGAGEMENTS 2026'!C2018),"",'ENGAGEMENTS 2026'!AF2018)</f>
        <v/>
      </c>
      <c r="I2017" t="str">
        <f>IF(ISBLANK('ENGAGEMENTS 2026'!C2018),"",'ENGAGEMENTS 2026'!H2018)</f>
        <v/>
      </c>
      <c r="J2017" s="72" t="str">
        <f>IF(ISBLANK('ENGAGEMENTS 2026'!C2018),"",IF(AND(OR($E2017="INFRUCTUEUX",$E2017="ANNULE"),$C2017="AOO-M"),'ENGAGEMENTS 2026'!P2018,IF($H2017="EN COURS DE PREENGAGEMENT",'ENGAGEMENTS 2026'!O2018,IF($H2017="PREENGAGE",IF($E2017="ATTRIBUE",'ENGAGEMENTS 2026'!AE2018,'ENGAGEMENTS 2026'!O2018),'ENGAGEMENTS 2026'!AE2018))))</f>
        <v/>
      </c>
      <c r="K2017" s="97" t="str">
        <f>IF(ISBLANK('ENGAGEMENTS 2026'!W2018),"",'ENGAGEMENTS 2026'!W2018)</f>
        <v/>
      </c>
      <c r="L2017" s="73" t="str">
        <f t="shared" ca="1" si="62"/>
        <v/>
      </c>
      <c r="M2017" t="str">
        <f t="shared" si="63"/>
        <v/>
      </c>
      <c r="N2017" t="str">
        <f>IF(ISBLANK('ENGAGEMENTS 2026'!C2018),"",'ENGAGEMENTS 2026'!L2018)</f>
        <v/>
      </c>
      <c r="O2017" t="str">
        <f>IF(ISBLANK('ENGAGEMENTS 2026'!C2018),"",'ENGAGEMENTS 2026'!M2018)</f>
        <v/>
      </c>
      <c r="P2017" t="str">
        <f>IF(ISBLANK('ENGAGEMENTS 2026'!C2018),"",'ENGAGEMENTS 2026'!K2018)</f>
        <v/>
      </c>
      <c r="Q2017" t="str">
        <f>IF($A2017="","",IF(OR($E2017="INFRUCTUEUX",$E2017="ANNULE"),$A2017&amp;"|"&amp;(COUNTIFS($A$2:$A2017,$A2017,$E$2:$E2017,"INFRUCTUEUX")+COUNTIFS($A$2:$A2017,$A2017,$E$2:$E2017,"ANNULE")),""))</f>
        <v/>
      </c>
    </row>
    <row r="2018" spans="1:17" x14ac:dyDescent="0.25">
      <c r="A2018" t="str">
        <f>IF(ISBLANK('ENGAGEMENTS 2026'!C2019),"",IF('ENGAGEMENTS 2026'!C2019="DTSI","DCT",'ENGAGEMENTS 2026'!C2019))</f>
        <v/>
      </c>
      <c r="B2018" t="str">
        <f>IF(ISBLANK('ENGAGEMENTS 2026'!C2019),"",'ENGAGEMENTS 2026'!D2019)</f>
        <v/>
      </c>
      <c r="C2018" t="str">
        <f>IF(ISBLANK('ENGAGEMENTS 2026'!C2019),"",'ENGAGEMENTS 2026'!E2019)</f>
        <v/>
      </c>
      <c r="D2018" t="str">
        <f>IF(ISBLANK('ENGAGEMENTS 2026'!C2019),"",'ENGAGEMENTS 2026'!G2019)</f>
        <v/>
      </c>
      <c r="E2018" t="str">
        <f>IF(ISBLANK('ENGAGEMENTS 2026'!C2019),"",'ENGAGEMENTS 2026'!I2019)</f>
        <v/>
      </c>
      <c r="F2018" t="str">
        <f>IF(ISBLANK('ENGAGEMENTS 2026'!C2019),"",'ENGAGEMENTS 2026'!J2019)</f>
        <v/>
      </c>
      <c r="G2018" t="str">
        <f>IF(ISBLANK('ENGAGEMENTS 2026'!C2019),"",'ENGAGEMENTS 2026'!M2019)</f>
        <v/>
      </c>
      <c r="H2018" t="str">
        <f>IF(ISBLANK('ENGAGEMENTS 2026'!C2019),"",'ENGAGEMENTS 2026'!AF2019)</f>
        <v/>
      </c>
      <c r="I2018" t="str">
        <f>IF(ISBLANK('ENGAGEMENTS 2026'!C2019),"",'ENGAGEMENTS 2026'!H2019)</f>
        <v/>
      </c>
      <c r="J2018" s="72" t="str">
        <f>IF(ISBLANK('ENGAGEMENTS 2026'!C2019),"",IF(AND(OR($E2018="INFRUCTUEUX",$E2018="ANNULE"),$C2018="AOO-M"),'ENGAGEMENTS 2026'!P2019,IF($H2018="EN COURS DE PREENGAGEMENT",'ENGAGEMENTS 2026'!O2019,IF($H2018="PREENGAGE",IF($E2018="ATTRIBUE",'ENGAGEMENTS 2026'!AE2019,'ENGAGEMENTS 2026'!O2019),'ENGAGEMENTS 2026'!AE2019))))</f>
        <v/>
      </c>
      <c r="K2018" s="97" t="str">
        <f>IF(ISBLANK('ENGAGEMENTS 2026'!W2019),"",'ENGAGEMENTS 2026'!W2019)</f>
        <v/>
      </c>
      <c r="L2018" s="73" t="str">
        <f t="shared" ca="1" si="62"/>
        <v/>
      </c>
      <c r="M2018" t="str">
        <f t="shared" si="63"/>
        <v/>
      </c>
      <c r="N2018" t="str">
        <f>IF(ISBLANK('ENGAGEMENTS 2026'!C2019),"",'ENGAGEMENTS 2026'!L2019)</f>
        <v/>
      </c>
      <c r="O2018" t="str">
        <f>IF(ISBLANK('ENGAGEMENTS 2026'!C2019),"",'ENGAGEMENTS 2026'!M2019)</f>
        <v/>
      </c>
      <c r="P2018" t="str">
        <f>IF(ISBLANK('ENGAGEMENTS 2026'!C2019),"",'ENGAGEMENTS 2026'!K2019)</f>
        <v/>
      </c>
      <c r="Q2018" t="str">
        <f>IF($A2018="","",IF(OR($E2018="INFRUCTUEUX",$E2018="ANNULE"),$A2018&amp;"|"&amp;(COUNTIFS($A$2:$A2018,$A2018,$E$2:$E2018,"INFRUCTUEUX")+COUNTIFS($A$2:$A2018,$A2018,$E$2:$E2018,"ANNULE")),""))</f>
        <v/>
      </c>
    </row>
    <row r="2019" spans="1:17" x14ac:dyDescent="0.25">
      <c r="A2019" t="str">
        <f>IF(ISBLANK('ENGAGEMENTS 2026'!C2020),"",IF('ENGAGEMENTS 2026'!C2020="DTSI","DCT",'ENGAGEMENTS 2026'!C2020))</f>
        <v/>
      </c>
      <c r="B2019" t="str">
        <f>IF(ISBLANK('ENGAGEMENTS 2026'!C2020),"",'ENGAGEMENTS 2026'!D2020)</f>
        <v/>
      </c>
      <c r="C2019" t="str">
        <f>IF(ISBLANK('ENGAGEMENTS 2026'!C2020),"",'ENGAGEMENTS 2026'!E2020)</f>
        <v/>
      </c>
      <c r="D2019" t="str">
        <f>IF(ISBLANK('ENGAGEMENTS 2026'!C2020),"",'ENGAGEMENTS 2026'!G2020)</f>
        <v/>
      </c>
      <c r="E2019" t="str">
        <f>IF(ISBLANK('ENGAGEMENTS 2026'!C2020),"",'ENGAGEMENTS 2026'!I2020)</f>
        <v/>
      </c>
      <c r="F2019" t="str">
        <f>IF(ISBLANK('ENGAGEMENTS 2026'!C2020),"",'ENGAGEMENTS 2026'!J2020)</f>
        <v/>
      </c>
      <c r="G2019" t="str">
        <f>IF(ISBLANK('ENGAGEMENTS 2026'!C2020),"",'ENGAGEMENTS 2026'!M2020)</f>
        <v/>
      </c>
      <c r="H2019" t="str">
        <f>IF(ISBLANK('ENGAGEMENTS 2026'!C2020),"",'ENGAGEMENTS 2026'!AF2020)</f>
        <v/>
      </c>
      <c r="I2019" t="str">
        <f>IF(ISBLANK('ENGAGEMENTS 2026'!C2020),"",'ENGAGEMENTS 2026'!H2020)</f>
        <v/>
      </c>
      <c r="J2019" s="72" t="str">
        <f>IF(ISBLANK('ENGAGEMENTS 2026'!C2020),"",IF(AND(OR($E2019="INFRUCTUEUX",$E2019="ANNULE"),$C2019="AOO-M"),'ENGAGEMENTS 2026'!P2020,IF($H2019="EN COURS DE PREENGAGEMENT",'ENGAGEMENTS 2026'!O2020,IF($H2019="PREENGAGE",IF($E2019="ATTRIBUE",'ENGAGEMENTS 2026'!AE2020,'ENGAGEMENTS 2026'!O2020),'ENGAGEMENTS 2026'!AE2020))))</f>
        <v/>
      </c>
      <c r="K2019" s="97" t="str">
        <f>IF(ISBLANK('ENGAGEMENTS 2026'!W2020),"",'ENGAGEMENTS 2026'!W2020)</f>
        <v/>
      </c>
      <c r="L2019" s="73" t="str">
        <f t="shared" ca="1" si="62"/>
        <v/>
      </c>
      <c r="M2019" t="str">
        <f t="shared" si="63"/>
        <v/>
      </c>
      <c r="N2019" t="str">
        <f>IF(ISBLANK('ENGAGEMENTS 2026'!C2020),"",'ENGAGEMENTS 2026'!L2020)</f>
        <v/>
      </c>
      <c r="O2019" t="str">
        <f>IF(ISBLANK('ENGAGEMENTS 2026'!C2020),"",'ENGAGEMENTS 2026'!M2020)</f>
        <v/>
      </c>
      <c r="P2019" t="str">
        <f>IF(ISBLANK('ENGAGEMENTS 2026'!C2020),"",'ENGAGEMENTS 2026'!K2020)</f>
        <v/>
      </c>
      <c r="Q2019" t="str">
        <f>IF($A2019="","",IF(OR($E2019="INFRUCTUEUX",$E2019="ANNULE"),$A2019&amp;"|"&amp;(COUNTIFS($A$2:$A2019,$A2019,$E$2:$E2019,"INFRUCTUEUX")+COUNTIFS($A$2:$A2019,$A2019,$E$2:$E2019,"ANNULE")),""))</f>
        <v/>
      </c>
    </row>
    <row r="2020" spans="1:17" x14ac:dyDescent="0.25">
      <c r="A2020" t="str">
        <f>IF(ISBLANK('ENGAGEMENTS 2026'!C2021),"",IF('ENGAGEMENTS 2026'!C2021="DTSI","DCT",'ENGAGEMENTS 2026'!C2021))</f>
        <v/>
      </c>
      <c r="B2020" t="str">
        <f>IF(ISBLANK('ENGAGEMENTS 2026'!C2021),"",'ENGAGEMENTS 2026'!D2021)</f>
        <v/>
      </c>
      <c r="C2020" t="str">
        <f>IF(ISBLANK('ENGAGEMENTS 2026'!C2021),"",'ENGAGEMENTS 2026'!E2021)</f>
        <v/>
      </c>
      <c r="D2020" t="str">
        <f>IF(ISBLANK('ENGAGEMENTS 2026'!C2021),"",'ENGAGEMENTS 2026'!G2021)</f>
        <v/>
      </c>
      <c r="E2020" t="str">
        <f>IF(ISBLANK('ENGAGEMENTS 2026'!C2021),"",'ENGAGEMENTS 2026'!I2021)</f>
        <v/>
      </c>
      <c r="F2020" t="str">
        <f>IF(ISBLANK('ENGAGEMENTS 2026'!C2021),"",'ENGAGEMENTS 2026'!J2021)</f>
        <v/>
      </c>
      <c r="G2020" t="str">
        <f>IF(ISBLANK('ENGAGEMENTS 2026'!C2021),"",'ENGAGEMENTS 2026'!M2021)</f>
        <v/>
      </c>
      <c r="H2020" t="str">
        <f>IF(ISBLANK('ENGAGEMENTS 2026'!C2021),"",'ENGAGEMENTS 2026'!AF2021)</f>
        <v/>
      </c>
      <c r="I2020" t="str">
        <f>IF(ISBLANK('ENGAGEMENTS 2026'!C2021),"",'ENGAGEMENTS 2026'!H2021)</f>
        <v/>
      </c>
      <c r="J2020" s="72" t="str">
        <f>IF(ISBLANK('ENGAGEMENTS 2026'!C2021),"",IF(AND(OR($E2020="INFRUCTUEUX",$E2020="ANNULE"),$C2020="AOO-M"),'ENGAGEMENTS 2026'!P2021,IF($H2020="EN COURS DE PREENGAGEMENT",'ENGAGEMENTS 2026'!O2021,IF($H2020="PREENGAGE",IF($E2020="ATTRIBUE",'ENGAGEMENTS 2026'!AE2021,'ENGAGEMENTS 2026'!O2021),'ENGAGEMENTS 2026'!AE2021))))</f>
        <v/>
      </c>
      <c r="K2020" s="97" t="str">
        <f>IF(ISBLANK('ENGAGEMENTS 2026'!W2021),"",'ENGAGEMENTS 2026'!W2021)</f>
        <v/>
      </c>
      <c r="L2020" s="73" t="str">
        <f t="shared" ca="1" si="62"/>
        <v/>
      </c>
      <c r="M2020" t="str">
        <f t="shared" si="63"/>
        <v/>
      </c>
      <c r="N2020" t="str">
        <f>IF(ISBLANK('ENGAGEMENTS 2026'!C2021),"",'ENGAGEMENTS 2026'!L2021)</f>
        <v/>
      </c>
      <c r="O2020" t="str">
        <f>IF(ISBLANK('ENGAGEMENTS 2026'!C2021),"",'ENGAGEMENTS 2026'!M2021)</f>
        <v/>
      </c>
      <c r="P2020" t="str">
        <f>IF(ISBLANK('ENGAGEMENTS 2026'!C2021),"",'ENGAGEMENTS 2026'!K2021)</f>
        <v/>
      </c>
      <c r="Q2020" t="str">
        <f>IF($A2020="","",IF(OR($E2020="INFRUCTUEUX",$E2020="ANNULE"),$A2020&amp;"|"&amp;(COUNTIFS($A$2:$A2020,$A2020,$E$2:$E2020,"INFRUCTUEUX")+COUNTIFS($A$2:$A2020,$A2020,$E$2:$E2020,"ANNULE")),""))</f>
        <v/>
      </c>
    </row>
    <row r="2021" spans="1:17" x14ac:dyDescent="0.25">
      <c r="A2021" t="str">
        <f>IF(ISBLANK('ENGAGEMENTS 2026'!C2022),"",IF('ENGAGEMENTS 2026'!C2022="DTSI","DCT",'ENGAGEMENTS 2026'!C2022))</f>
        <v/>
      </c>
      <c r="B2021" t="str">
        <f>IF(ISBLANK('ENGAGEMENTS 2026'!C2022),"",'ENGAGEMENTS 2026'!D2022)</f>
        <v/>
      </c>
      <c r="C2021" t="str">
        <f>IF(ISBLANK('ENGAGEMENTS 2026'!C2022),"",'ENGAGEMENTS 2026'!E2022)</f>
        <v/>
      </c>
      <c r="D2021" t="str">
        <f>IF(ISBLANK('ENGAGEMENTS 2026'!C2022),"",'ENGAGEMENTS 2026'!G2022)</f>
        <v/>
      </c>
      <c r="E2021" t="str">
        <f>IF(ISBLANK('ENGAGEMENTS 2026'!C2022),"",'ENGAGEMENTS 2026'!I2022)</f>
        <v/>
      </c>
      <c r="F2021" t="str">
        <f>IF(ISBLANK('ENGAGEMENTS 2026'!C2022),"",'ENGAGEMENTS 2026'!J2022)</f>
        <v/>
      </c>
      <c r="G2021" t="str">
        <f>IF(ISBLANK('ENGAGEMENTS 2026'!C2022),"",'ENGAGEMENTS 2026'!M2022)</f>
        <v/>
      </c>
      <c r="H2021" t="str">
        <f>IF(ISBLANK('ENGAGEMENTS 2026'!C2022),"",'ENGAGEMENTS 2026'!AF2022)</f>
        <v/>
      </c>
      <c r="I2021" t="str">
        <f>IF(ISBLANK('ENGAGEMENTS 2026'!C2022),"",'ENGAGEMENTS 2026'!H2022)</f>
        <v/>
      </c>
      <c r="J2021" s="72" t="str">
        <f>IF(ISBLANK('ENGAGEMENTS 2026'!C2022),"",IF(AND(OR($E2021="INFRUCTUEUX",$E2021="ANNULE"),$C2021="AOO-M"),'ENGAGEMENTS 2026'!P2022,IF($H2021="EN COURS DE PREENGAGEMENT",'ENGAGEMENTS 2026'!O2022,IF($H2021="PREENGAGE",IF($E2021="ATTRIBUE",'ENGAGEMENTS 2026'!AE2022,'ENGAGEMENTS 2026'!O2022),'ENGAGEMENTS 2026'!AE2022))))</f>
        <v/>
      </c>
      <c r="K2021" s="97" t="str">
        <f>IF(ISBLANK('ENGAGEMENTS 2026'!W2022),"",'ENGAGEMENTS 2026'!W2022)</f>
        <v/>
      </c>
      <c r="L2021" s="73" t="str">
        <f t="shared" ca="1" si="62"/>
        <v/>
      </c>
      <c r="M2021" t="str">
        <f t="shared" si="63"/>
        <v/>
      </c>
      <c r="N2021" t="str">
        <f>IF(ISBLANK('ENGAGEMENTS 2026'!C2022),"",'ENGAGEMENTS 2026'!L2022)</f>
        <v/>
      </c>
      <c r="O2021" t="str">
        <f>IF(ISBLANK('ENGAGEMENTS 2026'!C2022),"",'ENGAGEMENTS 2026'!M2022)</f>
        <v/>
      </c>
      <c r="P2021" t="str">
        <f>IF(ISBLANK('ENGAGEMENTS 2026'!C2022),"",'ENGAGEMENTS 2026'!K2022)</f>
        <v/>
      </c>
      <c r="Q2021" t="str">
        <f>IF($A2021="","",IF(OR($E2021="INFRUCTUEUX",$E2021="ANNULE"),$A2021&amp;"|"&amp;(COUNTIFS($A$2:$A2021,$A2021,$E$2:$E2021,"INFRUCTUEUX")+COUNTIFS($A$2:$A2021,$A2021,$E$2:$E2021,"ANNULE")),""))</f>
        <v/>
      </c>
    </row>
    <row r="2022" spans="1:17" x14ac:dyDescent="0.25">
      <c r="A2022" t="str">
        <f>IF(ISBLANK('ENGAGEMENTS 2026'!C2023),"",IF('ENGAGEMENTS 2026'!C2023="DTSI","DCT",'ENGAGEMENTS 2026'!C2023))</f>
        <v/>
      </c>
      <c r="B2022" t="str">
        <f>IF(ISBLANK('ENGAGEMENTS 2026'!C2023),"",'ENGAGEMENTS 2026'!D2023)</f>
        <v/>
      </c>
      <c r="C2022" t="str">
        <f>IF(ISBLANK('ENGAGEMENTS 2026'!C2023),"",'ENGAGEMENTS 2026'!E2023)</f>
        <v/>
      </c>
      <c r="D2022" t="str">
        <f>IF(ISBLANK('ENGAGEMENTS 2026'!C2023),"",'ENGAGEMENTS 2026'!G2023)</f>
        <v/>
      </c>
      <c r="E2022" t="str">
        <f>IF(ISBLANK('ENGAGEMENTS 2026'!C2023),"",'ENGAGEMENTS 2026'!I2023)</f>
        <v/>
      </c>
      <c r="F2022" t="str">
        <f>IF(ISBLANK('ENGAGEMENTS 2026'!C2023),"",'ENGAGEMENTS 2026'!J2023)</f>
        <v/>
      </c>
      <c r="G2022" t="str">
        <f>IF(ISBLANK('ENGAGEMENTS 2026'!C2023),"",'ENGAGEMENTS 2026'!M2023)</f>
        <v/>
      </c>
      <c r="H2022" t="str">
        <f>IF(ISBLANK('ENGAGEMENTS 2026'!C2023),"",'ENGAGEMENTS 2026'!AF2023)</f>
        <v/>
      </c>
      <c r="I2022" t="str">
        <f>IF(ISBLANK('ENGAGEMENTS 2026'!C2023),"",'ENGAGEMENTS 2026'!H2023)</f>
        <v/>
      </c>
      <c r="J2022" s="72" t="str">
        <f>IF(ISBLANK('ENGAGEMENTS 2026'!C2023),"",IF(AND(OR($E2022="INFRUCTUEUX",$E2022="ANNULE"),$C2022="AOO-M"),'ENGAGEMENTS 2026'!P2023,IF($H2022="EN COURS DE PREENGAGEMENT",'ENGAGEMENTS 2026'!O2023,IF($H2022="PREENGAGE",IF($E2022="ATTRIBUE",'ENGAGEMENTS 2026'!AE2023,'ENGAGEMENTS 2026'!O2023),'ENGAGEMENTS 2026'!AE2023))))</f>
        <v/>
      </c>
      <c r="K2022" s="97" t="str">
        <f>IF(ISBLANK('ENGAGEMENTS 2026'!W2023),"",'ENGAGEMENTS 2026'!W2023)</f>
        <v/>
      </c>
      <c r="L2022" s="73" t="str">
        <f t="shared" ca="1" si="62"/>
        <v/>
      </c>
      <c r="M2022" t="str">
        <f t="shared" si="63"/>
        <v/>
      </c>
      <c r="N2022" t="str">
        <f>IF(ISBLANK('ENGAGEMENTS 2026'!C2023),"",'ENGAGEMENTS 2026'!L2023)</f>
        <v/>
      </c>
      <c r="O2022" t="str">
        <f>IF(ISBLANK('ENGAGEMENTS 2026'!C2023),"",'ENGAGEMENTS 2026'!M2023)</f>
        <v/>
      </c>
      <c r="P2022" t="str">
        <f>IF(ISBLANK('ENGAGEMENTS 2026'!C2023),"",'ENGAGEMENTS 2026'!K2023)</f>
        <v/>
      </c>
      <c r="Q2022" t="str">
        <f>IF($A2022="","",IF(OR($E2022="INFRUCTUEUX",$E2022="ANNULE"),$A2022&amp;"|"&amp;(COUNTIFS($A$2:$A2022,$A2022,$E$2:$E2022,"INFRUCTUEUX")+COUNTIFS($A$2:$A2022,$A2022,$E$2:$E2022,"ANNULE")),""))</f>
        <v/>
      </c>
    </row>
    <row r="2023" spans="1:17" x14ac:dyDescent="0.25">
      <c r="A2023" t="str">
        <f>IF(ISBLANK('ENGAGEMENTS 2026'!C2024),"",IF('ENGAGEMENTS 2026'!C2024="DTSI","DCT",'ENGAGEMENTS 2026'!C2024))</f>
        <v/>
      </c>
      <c r="B2023" t="str">
        <f>IF(ISBLANK('ENGAGEMENTS 2026'!C2024),"",'ENGAGEMENTS 2026'!D2024)</f>
        <v/>
      </c>
      <c r="C2023" t="str">
        <f>IF(ISBLANK('ENGAGEMENTS 2026'!C2024),"",'ENGAGEMENTS 2026'!E2024)</f>
        <v/>
      </c>
      <c r="D2023" t="str">
        <f>IF(ISBLANK('ENGAGEMENTS 2026'!C2024),"",'ENGAGEMENTS 2026'!G2024)</f>
        <v/>
      </c>
      <c r="E2023" t="str">
        <f>IF(ISBLANK('ENGAGEMENTS 2026'!C2024),"",'ENGAGEMENTS 2026'!I2024)</f>
        <v/>
      </c>
      <c r="F2023" t="str">
        <f>IF(ISBLANK('ENGAGEMENTS 2026'!C2024),"",'ENGAGEMENTS 2026'!J2024)</f>
        <v/>
      </c>
      <c r="G2023" t="str">
        <f>IF(ISBLANK('ENGAGEMENTS 2026'!C2024),"",'ENGAGEMENTS 2026'!M2024)</f>
        <v/>
      </c>
      <c r="H2023" t="str">
        <f>IF(ISBLANK('ENGAGEMENTS 2026'!C2024),"",'ENGAGEMENTS 2026'!AF2024)</f>
        <v/>
      </c>
      <c r="I2023" t="str">
        <f>IF(ISBLANK('ENGAGEMENTS 2026'!C2024),"",'ENGAGEMENTS 2026'!H2024)</f>
        <v/>
      </c>
      <c r="J2023" s="72" t="str">
        <f>IF(ISBLANK('ENGAGEMENTS 2026'!C2024),"",IF(AND(OR($E2023="INFRUCTUEUX",$E2023="ANNULE"),$C2023="AOO-M"),'ENGAGEMENTS 2026'!P2024,IF($H2023="EN COURS DE PREENGAGEMENT",'ENGAGEMENTS 2026'!O2024,IF($H2023="PREENGAGE",IF($E2023="ATTRIBUE",'ENGAGEMENTS 2026'!AE2024,'ENGAGEMENTS 2026'!O2024),'ENGAGEMENTS 2026'!AE2024))))</f>
        <v/>
      </c>
      <c r="K2023" s="97" t="str">
        <f>IF(ISBLANK('ENGAGEMENTS 2026'!W2024),"",'ENGAGEMENTS 2026'!W2024)</f>
        <v/>
      </c>
      <c r="L2023" s="73" t="str">
        <f t="shared" ca="1" si="62"/>
        <v/>
      </c>
      <c r="M2023" t="str">
        <f t="shared" si="63"/>
        <v/>
      </c>
      <c r="N2023" t="str">
        <f>IF(ISBLANK('ENGAGEMENTS 2026'!C2024),"",'ENGAGEMENTS 2026'!L2024)</f>
        <v/>
      </c>
      <c r="O2023" t="str">
        <f>IF(ISBLANK('ENGAGEMENTS 2026'!C2024),"",'ENGAGEMENTS 2026'!M2024)</f>
        <v/>
      </c>
      <c r="P2023" t="str">
        <f>IF(ISBLANK('ENGAGEMENTS 2026'!C2024),"",'ENGAGEMENTS 2026'!K2024)</f>
        <v/>
      </c>
      <c r="Q2023" t="str">
        <f>IF($A2023="","",IF(OR($E2023="INFRUCTUEUX",$E2023="ANNULE"),$A2023&amp;"|"&amp;(COUNTIFS($A$2:$A2023,$A2023,$E$2:$E2023,"INFRUCTUEUX")+COUNTIFS($A$2:$A2023,$A2023,$E$2:$E2023,"ANNULE")),""))</f>
        <v/>
      </c>
    </row>
    <row r="2024" spans="1:17" x14ac:dyDescent="0.25">
      <c r="A2024" t="str">
        <f>IF(ISBLANK('ENGAGEMENTS 2026'!C2025),"",IF('ENGAGEMENTS 2026'!C2025="DTSI","DCT",'ENGAGEMENTS 2026'!C2025))</f>
        <v/>
      </c>
      <c r="B2024" t="str">
        <f>IF(ISBLANK('ENGAGEMENTS 2026'!C2025),"",'ENGAGEMENTS 2026'!D2025)</f>
        <v/>
      </c>
      <c r="C2024" t="str">
        <f>IF(ISBLANK('ENGAGEMENTS 2026'!C2025),"",'ENGAGEMENTS 2026'!E2025)</f>
        <v/>
      </c>
      <c r="D2024" t="str">
        <f>IF(ISBLANK('ENGAGEMENTS 2026'!C2025),"",'ENGAGEMENTS 2026'!G2025)</f>
        <v/>
      </c>
      <c r="E2024" t="str">
        <f>IF(ISBLANK('ENGAGEMENTS 2026'!C2025),"",'ENGAGEMENTS 2026'!I2025)</f>
        <v/>
      </c>
      <c r="F2024" t="str">
        <f>IF(ISBLANK('ENGAGEMENTS 2026'!C2025),"",'ENGAGEMENTS 2026'!J2025)</f>
        <v/>
      </c>
      <c r="G2024" t="str">
        <f>IF(ISBLANK('ENGAGEMENTS 2026'!C2025),"",'ENGAGEMENTS 2026'!M2025)</f>
        <v/>
      </c>
      <c r="H2024" t="str">
        <f>IF(ISBLANK('ENGAGEMENTS 2026'!C2025),"",'ENGAGEMENTS 2026'!AF2025)</f>
        <v/>
      </c>
      <c r="I2024" t="str">
        <f>IF(ISBLANK('ENGAGEMENTS 2026'!C2025),"",'ENGAGEMENTS 2026'!H2025)</f>
        <v/>
      </c>
      <c r="J2024" s="72" t="str">
        <f>IF(ISBLANK('ENGAGEMENTS 2026'!C2025),"",IF(AND(OR($E2024="INFRUCTUEUX",$E2024="ANNULE"),$C2024="AOO-M"),'ENGAGEMENTS 2026'!P2025,IF($H2024="EN COURS DE PREENGAGEMENT",'ENGAGEMENTS 2026'!O2025,IF($H2024="PREENGAGE",IF($E2024="ATTRIBUE",'ENGAGEMENTS 2026'!AE2025,'ENGAGEMENTS 2026'!O2025),'ENGAGEMENTS 2026'!AE2025))))</f>
        <v/>
      </c>
      <c r="K2024" s="97" t="str">
        <f>IF(ISBLANK('ENGAGEMENTS 2026'!W2025),"",'ENGAGEMENTS 2026'!W2025)</f>
        <v/>
      </c>
      <c r="L2024" s="73" t="str">
        <f t="shared" ca="1" si="62"/>
        <v/>
      </c>
      <c r="M2024" t="str">
        <f t="shared" si="63"/>
        <v/>
      </c>
      <c r="N2024" t="str">
        <f>IF(ISBLANK('ENGAGEMENTS 2026'!C2025),"",'ENGAGEMENTS 2026'!L2025)</f>
        <v/>
      </c>
      <c r="O2024" t="str">
        <f>IF(ISBLANK('ENGAGEMENTS 2026'!C2025),"",'ENGAGEMENTS 2026'!M2025)</f>
        <v/>
      </c>
      <c r="P2024" t="str">
        <f>IF(ISBLANK('ENGAGEMENTS 2026'!C2025),"",'ENGAGEMENTS 2026'!K2025)</f>
        <v/>
      </c>
      <c r="Q2024" t="str">
        <f>IF($A2024="","",IF(OR($E2024="INFRUCTUEUX",$E2024="ANNULE"),$A2024&amp;"|"&amp;(COUNTIFS($A$2:$A2024,$A2024,$E$2:$E2024,"INFRUCTUEUX")+COUNTIFS($A$2:$A2024,$A2024,$E$2:$E2024,"ANNULE")),""))</f>
        <v/>
      </c>
    </row>
    <row r="2025" spans="1:17" x14ac:dyDescent="0.25">
      <c r="A2025" t="str">
        <f>IF(ISBLANK('ENGAGEMENTS 2026'!C2026),"",IF('ENGAGEMENTS 2026'!C2026="DTSI","DCT",'ENGAGEMENTS 2026'!C2026))</f>
        <v/>
      </c>
      <c r="B2025" t="str">
        <f>IF(ISBLANK('ENGAGEMENTS 2026'!C2026),"",'ENGAGEMENTS 2026'!D2026)</f>
        <v/>
      </c>
      <c r="C2025" t="str">
        <f>IF(ISBLANK('ENGAGEMENTS 2026'!C2026),"",'ENGAGEMENTS 2026'!E2026)</f>
        <v/>
      </c>
      <c r="D2025" t="str">
        <f>IF(ISBLANK('ENGAGEMENTS 2026'!C2026),"",'ENGAGEMENTS 2026'!G2026)</f>
        <v/>
      </c>
      <c r="E2025" t="str">
        <f>IF(ISBLANK('ENGAGEMENTS 2026'!C2026),"",'ENGAGEMENTS 2026'!I2026)</f>
        <v/>
      </c>
      <c r="F2025" t="str">
        <f>IF(ISBLANK('ENGAGEMENTS 2026'!C2026),"",'ENGAGEMENTS 2026'!J2026)</f>
        <v/>
      </c>
      <c r="G2025" t="str">
        <f>IF(ISBLANK('ENGAGEMENTS 2026'!C2026),"",'ENGAGEMENTS 2026'!M2026)</f>
        <v/>
      </c>
      <c r="H2025" t="str">
        <f>IF(ISBLANK('ENGAGEMENTS 2026'!C2026),"",'ENGAGEMENTS 2026'!AF2026)</f>
        <v/>
      </c>
      <c r="I2025" t="str">
        <f>IF(ISBLANK('ENGAGEMENTS 2026'!C2026),"",'ENGAGEMENTS 2026'!H2026)</f>
        <v/>
      </c>
      <c r="J2025" s="72" t="str">
        <f>IF(ISBLANK('ENGAGEMENTS 2026'!C2026),"",IF(AND(OR($E2025="INFRUCTUEUX",$E2025="ANNULE"),$C2025="AOO-M"),'ENGAGEMENTS 2026'!P2026,IF($H2025="EN COURS DE PREENGAGEMENT",'ENGAGEMENTS 2026'!O2026,IF($H2025="PREENGAGE",IF($E2025="ATTRIBUE",'ENGAGEMENTS 2026'!AE2026,'ENGAGEMENTS 2026'!O2026),'ENGAGEMENTS 2026'!AE2026))))</f>
        <v/>
      </c>
      <c r="K2025" s="97" t="str">
        <f>IF(ISBLANK('ENGAGEMENTS 2026'!W2026),"",'ENGAGEMENTS 2026'!W2026)</f>
        <v/>
      </c>
      <c r="L2025" s="73" t="str">
        <f t="shared" ca="1" si="62"/>
        <v/>
      </c>
      <c r="M2025" t="str">
        <f t="shared" si="63"/>
        <v/>
      </c>
      <c r="N2025" t="str">
        <f>IF(ISBLANK('ENGAGEMENTS 2026'!C2026),"",'ENGAGEMENTS 2026'!L2026)</f>
        <v/>
      </c>
      <c r="O2025" t="str">
        <f>IF(ISBLANK('ENGAGEMENTS 2026'!C2026),"",'ENGAGEMENTS 2026'!M2026)</f>
        <v/>
      </c>
      <c r="P2025" t="str">
        <f>IF(ISBLANK('ENGAGEMENTS 2026'!C2026),"",'ENGAGEMENTS 2026'!K2026)</f>
        <v/>
      </c>
      <c r="Q2025" t="str">
        <f>IF($A2025="","",IF(OR($E2025="INFRUCTUEUX",$E2025="ANNULE"),$A2025&amp;"|"&amp;(COUNTIFS($A$2:$A2025,$A2025,$E$2:$E2025,"INFRUCTUEUX")+COUNTIFS($A$2:$A2025,$A2025,$E$2:$E2025,"ANNULE")),""))</f>
        <v/>
      </c>
    </row>
    <row r="2026" spans="1:17" x14ac:dyDescent="0.25">
      <c r="A2026" t="str">
        <f>IF(ISBLANK('ENGAGEMENTS 2026'!C2027),"",IF('ENGAGEMENTS 2026'!C2027="DTSI","DCT",'ENGAGEMENTS 2026'!C2027))</f>
        <v/>
      </c>
      <c r="B2026" t="str">
        <f>IF(ISBLANK('ENGAGEMENTS 2026'!C2027),"",'ENGAGEMENTS 2026'!D2027)</f>
        <v/>
      </c>
      <c r="C2026" t="str">
        <f>IF(ISBLANK('ENGAGEMENTS 2026'!C2027),"",'ENGAGEMENTS 2026'!E2027)</f>
        <v/>
      </c>
      <c r="D2026" t="str">
        <f>IF(ISBLANK('ENGAGEMENTS 2026'!C2027),"",'ENGAGEMENTS 2026'!G2027)</f>
        <v/>
      </c>
      <c r="E2026" t="str">
        <f>IF(ISBLANK('ENGAGEMENTS 2026'!C2027),"",'ENGAGEMENTS 2026'!I2027)</f>
        <v/>
      </c>
      <c r="F2026" t="str">
        <f>IF(ISBLANK('ENGAGEMENTS 2026'!C2027),"",'ENGAGEMENTS 2026'!J2027)</f>
        <v/>
      </c>
      <c r="G2026" t="str">
        <f>IF(ISBLANK('ENGAGEMENTS 2026'!C2027),"",'ENGAGEMENTS 2026'!M2027)</f>
        <v/>
      </c>
      <c r="H2026" t="str">
        <f>IF(ISBLANK('ENGAGEMENTS 2026'!C2027),"",'ENGAGEMENTS 2026'!AF2027)</f>
        <v/>
      </c>
      <c r="I2026" t="str">
        <f>IF(ISBLANK('ENGAGEMENTS 2026'!C2027),"",'ENGAGEMENTS 2026'!H2027)</f>
        <v/>
      </c>
      <c r="J2026" s="72" t="str">
        <f>IF(ISBLANK('ENGAGEMENTS 2026'!C2027),"",IF(AND(OR($E2026="INFRUCTUEUX",$E2026="ANNULE"),$C2026="AOO-M"),'ENGAGEMENTS 2026'!P2027,IF($H2026="EN COURS DE PREENGAGEMENT",'ENGAGEMENTS 2026'!O2027,IF($H2026="PREENGAGE",IF($E2026="ATTRIBUE",'ENGAGEMENTS 2026'!AE2027,'ENGAGEMENTS 2026'!O2027),'ENGAGEMENTS 2026'!AE2027))))</f>
        <v/>
      </c>
      <c r="K2026" s="97" t="str">
        <f>IF(ISBLANK('ENGAGEMENTS 2026'!W2027),"",'ENGAGEMENTS 2026'!W2027)</f>
        <v/>
      </c>
      <c r="L2026" s="73" t="str">
        <f t="shared" ca="1" si="62"/>
        <v/>
      </c>
      <c r="M2026" t="str">
        <f t="shared" si="63"/>
        <v/>
      </c>
      <c r="N2026" t="str">
        <f>IF(ISBLANK('ENGAGEMENTS 2026'!C2027),"",'ENGAGEMENTS 2026'!L2027)</f>
        <v/>
      </c>
      <c r="O2026" t="str">
        <f>IF(ISBLANK('ENGAGEMENTS 2026'!C2027),"",'ENGAGEMENTS 2026'!M2027)</f>
        <v/>
      </c>
      <c r="P2026" t="str">
        <f>IF(ISBLANK('ENGAGEMENTS 2026'!C2027),"",'ENGAGEMENTS 2026'!K2027)</f>
        <v/>
      </c>
      <c r="Q2026" t="str">
        <f>IF($A2026="","",IF(OR($E2026="INFRUCTUEUX",$E2026="ANNULE"),$A2026&amp;"|"&amp;(COUNTIFS($A$2:$A2026,$A2026,$E$2:$E2026,"INFRUCTUEUX")+COUNTIFS($A$2:$A2026,$A2026,$E$2:$E2026,"ANNULE")),""))</f>
        <v/>
      </c>
    </row>
    <row r="2027" spans="1:17" x14ac:dyDescent="0.25">
      <c r="A2027" t="str">
        <f>IF(ISBLANK('ENGAGEMENTS 2026'!C2028),"",IF('ENGAGEMENTS 2026'!C2028="DTSI","DCT",'ENGAGEMENTS 2026'!C2028))</f>
        <v/>
      </c>
      <c r="B2027" t="str">
        <f>IF(ISBLANK('ENGAGEMENTS 2026'!C2028),"",'ENGAGEMENTS 2026'!D2028)</f>
        <v/>
      </c>
      <c r="C2027" t="str">
        <f>IF(ISBLANK('ENGAGEMENTS 2026'!C2028),"",'ENGAGEMENTS 2026'!E2028)</f>
        <v/>
      </c>
      <c r="D2027" t="str">
        <f>IF(ISBLANK('ENGAGEMENTS 2026'!C2028),"",'ENGAGEMENTS 2026'!G2028)</f>
        <v/>
      </c>
      <c r="E2027" t="str">
        <f>IF(ISBLANK('ENGAGEMENTS 2026'!C2028),"",'ENGAGEMENTS 2026'!I2028)</f>
        <v/>
      </c>
      <c r="F2027" t="str">
        <f>IF(ISBLANK('ENGAGEMENTS 2026'!C2028),"",'ENGAGEMENTS 2026'!J2028)</f>
        <v/>
      </c>
      <c r="G2027" t="str">
        <f>IF(ISBLANK('ENGAGEMENTS 2026'!C2028),"",'ENGAGEMENTS 2026'!M2028)</f>
        <v/>
      </c>
      <c r="H2027" t="str">
        <f>IF(ISBLANK('ENGAGEMENTS 2026'!C2028),"",'ENGAGEMENTS 2026'!AF2028)</f>
        <v/>
      </c>
      <c r="I2027" t="str">
        <f>IF(ISBLANK('ENGAGEMENTS 2026'!C2028),"",'ENGAGEMENTS 2026'!H2028)</f>
        <v/>
      </c>
      <c r="J2027" s="72" t="str">
        <f>IF(ISBLANK('ENGAGEMENTS 2026'!C2028),"",IF(AND(OR($E2027="INFRUCTUEUX",$E2027="ANNULE"),$C2027="AOO-M"),'ENGAGEMENTS 2026'!P2028,IF($H2027="EN COURS DE PREENGAGEMENT",'ENGAGEMENTS 2026'!O2028,IF($H2027="PREENGAGE",IF($E2027="ATTRIBUE",'ENGAGEMENTS 2026'!AE2028,'ENGAGEMENTS 2026'!O2028),'ENGAGEMENTS 2026'!AE2028))))</f>
        <v/>
      </c>
      <c r="K2027" s="97" t="str">
        <f>IF(ISBLANK('ENGAGEMENTS 2026'!W2028),"",'ENGAGEMENTS 2026'!W2028)</f>
        <v/>
      </c>
      <c r="L2027" s="73" t="str">
        <f t="shared" ca="1" si="62"/>
        <v/>
      </c>
      <c r="M2027" t="str">
        <f t="shared" si="63"/>
        <v/>
      </c>
      <c r="N2027" t="str">
        <f>IF(ISBLANK('ENGAGEMENTS 2026'!C2028),"",'ENGAGEMENTS 2026'!L2028)</f>
        <v/>
      </c>
      <c r="O2027" t="str">
        <f>IF(ISBLANK('ENGAGEMENTS 2026'!C2028),"",'ENGAGEMENTS 2026'!M2028)</f>
        <v/>
      </c>
      <c r="P2027" t="str">
        <f>IF(ISBLANK('ENGAGEMENTS 2026'!C2028),"",'ENGAGEMENTS 2026'!K2028)</f>
        <v/>
      </c>
      <c r="Q2027" t="str">
        <f>IF($A2027="","",IF(OR($E2027="INFRUCTUEUX",$E2027="ANNULE"),$A2027&amp;"|"&amp;(COUNTIFS($A$2:$A2027,$A2027,$E$2:$E2027,"INFRUCTUEUX")+COUNTIFS($A$2:$A2027,$A2027,$E$2:$E2027,"ANNULE")),""))</f>
        <v/>
      </c>
    </row>
    <row r="2028" spans="1:17" x14ac:dyDescent="0.25">
      <c r="A2028" t="str">
        <f>IF(ISBLANK('ENGAGEMENTS 2026'!C2029),"",IF('ENGAGEMENTS 2026'!C2029="DTSI","DCT",'ENGAGEMENTS 2026'!C2029))</f>
        <v/>
      </c>
      <c r="B2028" t="str">
        <f>IF(ISBLANK('ENGAGEMENTS 2026'!C2029),"",'ENGAGEMENTS 2026'!D2029)</f>
        <v/>
      </c>
      <c r="C2028" t="str">
        <f>IF(ISBLANK('ENGAGEMENTS 2026'!C2029),"",'ENGAGEMENTS 2026'!E2029)</f>
        <v/>
      </c>
      <c r="D2028" t="str">
        <f>IF(ISBLANK('ENGAGEMENTS 2026'!C2029),"",'ENGAGEMENTS 2026'!G2029)</f>
        <v/>
      </c>
      <c r="E2028" t="str">
        <f>IF(ISBLANK('ENGAGEMENTS 2026'!C2029),"",'ENGAGEMENTS 2026'!I2029)</f>
        <v/>
      </c>
      <c r="F2028" t="str">
        <f>IF(ISBLANK('ENGAGEMENTS 2026'!C2029),"",'ENGAGEMENTS 2026'!J2029)</f>
        <v/>
      </c>
      <c r="G2028" t="str">
        <f>IF(ISBLANK('ENGAGEMENTS 2026'!C2029),"",'ENGAGEMENTS 2026'!M2029)</f>
        <v/>
      </c>
      <c r="H2028" t="str">
        <f>IF(ISBLANK('ENGAGEMENTS 2026'!C2029),"",'ENGAGEMENTS 2026'!AF2029)</f>
        <v/>
      </c>
      <c r="I2028" t="str">
        <f>IF(ISBLANK('ENGAGEMENTS 2026'!C2029),"",'ENGAGEMENTS 2026'!H2029)</f>
        <v/>
      </c>
      <c r="J2028" s="72" t="str">
        <f>IF(ISBLANK('ENGAGEMENTS 2026'!C2029),"",IF(AND(OR($E2028="INFRUCTUEUX",$E2028="ANNULE"),$C2028="AOO-M"),'ENGAGEMENTS 2026'!P2029,IF($H2028="EN COURS DE PREENGAGEMENT",'ENGAGEMENTS 2026'!O2029,IF($H2028="PREENGAGE",IF($E2028="ATTRIBUE",'ENGAGEMENTS 2026'!AE2029,'ENGAGEMENTS 2026'!O2029),'ENGAGEMENTS 2026'!AE2029))))</f>
        <v/>
      </c>
      <c r="K2028" s="97" t="str">
        <f>IF(ISBLANK('ENGAGEMENTS 2026'!W2029),"",'ENGAGEMENTS 2026'!W2029)</f>
        <v/>
      </c>
      <c r="L2028" s="73" t="str">
        <f t="shared" ca="1" si="62"/>
        <v/>
      </c>
      <c r="M2028" t="str">
        <f t="shared" si="63"/>
        <v/>
      </c>
      <c r="N2028" t="str">
        <f>IF(ISBLANK('ENGAGEMENTS 2026'!C2029),"",'ENGAGEMENTS 2026'!L2029)</f>
        <v/>
      </c>
      <c r="O2028" t="str">
        <f>IF(ISBLANK('ENGAGEMENTS 2026'!C2029),"",'ENGAGEMENTS 2026'!M2029)</f>
        <v/>
      </c>
      <c r="P2028" t="str">
        <f>IF(ISBLANK('ENGAGEMENTS 2026'!C2029),"",'ENGAGEMENTS 2026'!K2029)</f>
        <v/>
      </c>
      <c r="Q2028" t="str">
        <f>IF($A2028="","",IF(OR($E2028="INFRUCTUEUX",$E2028="ANNULE"),$A2028&amp;"|"&amp;(COUNTIFS($A$2:$A2028,$A2028,$E$2:$E2028,"INFRUCTUEUX")+COUNTIFS($A$2:$A2028,$A2028,$E$2:$E2028,"ANNULE")),""))</f>
        <v/>
      </c>
    </row>
    <row r="2029" spans="1:17" x14ac:dyDescent="0.25">
      <c r="A2029" t="str">
        <f>IF(ISBLANK('ENGAGEMENTS 2026'!C2030),"",IF('ENGAGEMENTS 2026'!C2030="DTSI","DCT",'ENGAGEMENTS 2026'!C2030))</f>
        <v/>
      </c>
      <c r="B2029" t="str">
        <f>IF(ISBLANK('ENGAGEMENTS 2026'!C2030),"",'ENGAGEMENTS 2026'!D2030)</f>
        <v/>
      </c>
      <c r="C2029" t="str">
        <f>IF(ISBLANK('ENGAGEMENTS 2026'!C2030),"",'ENGAGEMENTS 2026'!E2030)</f>
        <v/>
      </c>
      <c r="D2029" t="str">
        <f>IF(ISBLANK('ENGAGEMENTS 2026'!C2030),"",'ENGAGEMENTS 2026'!G2030)</f>
        <v/>
      </c>
      <c r="E2029" t="str">
        <f>IF(ISBLANK('ENGAGEMENTS 2026'!C2030),"",'ENGAGEMENTS 2026'!I2030)</f>
        <v/>
      </c>
      <c r="F2029" t="str">
        <f>IF(ISBLANK('ENGAGEMENTS 2026'!C2030),"",'ENGAGEMENTS 2026'!J2030)</f>
        <v/>
      </c>
      <c r="G2029" t="str">
        <f>IF(ISBLANK('ENGAGEMENTS 2026'!C2030),"",'ENGAGEMENTS 2026'!M2030)</f>
        <v/>
      </c>
      <c r="H2029" t="str">
        <f>IF(ISBLANK('ENGAGEMENTS 2026'!C2030),"",'ENGAGEMENTS 2026'!AF2030)</f>
        <v/>
      </c>
      <c r="I2029" t="str">
        <f>IF(ISBLANK('ENGAGEMENTS 2026'!C2030),"",'ENGAGEMENTS 2026'!H2030)</f>
        <v/>
      </c>
      <c r="J2029" s="72" t="str">
        <f>IF(ISBLANK('ENGAGEMENTS 2026'!C2030),"",IF(AND(OR($E2029="INFRUCTUEUX",$E2029="ANNULE"),$C2029="AOO-M"),'ENGAGEMENTS 2026'!P2030,IF($H2029="EN COURS DE PREENGAGEMENT",'ENGAGEMENTS 2026'!O2030,IF($H2029="PREENGAGE",IF($E2029="ATTRIBUE",'ENGAGEMENTS 2026'!AE2030,'ENGAGEMENTS 2026'!O2030),'ENGAGEMENTS 2026'!AE2030))))</f>
        <v/>
      </c>
      <c r="K2029" s="97" t="str">
        <f>IF(ISBLANK('ENGAGEMENTS 2026'!W2030),"",'ENGAGEMENTS 2026'!W2030)</f>
        <v/>
      </c>
      <c r="L2029" s="73" t="str">
        <f t="shared" ca="1" si="62"/>
        <v/>
      </c>
      <c r="M2029" t="str">
        <f t="shared" si="63"/>
        <v/>
      </c>
      <c r="N2029" t="str">
        <f>IF(ISBLANK('ENGAGEMENTS 2026'!C2030),"",'ENGAGEMENTS 2026'!L2030)</f>
        <v/>
      </c>
      <c r="O2029" t="str">
        <f>IF(ISBLANK('ENGAGEMENTS 2026'!C2030),"",'ENGAGEMENTS 2026'!M2030)</f>
        <v/>
      </c>
      <c r="P2029" t="str">
        <f>IF(ISBLANK('ENGAGEMENTS 2026'!C2030),"",'ENGAGEMENTS 2026'!K2030)</f>
        <v/>
      </c>
      <c r="Q2029" t="str">
        <f>IF($A2029="","",IF(OR($E2029="INFRUCTUEUX",$E2029="ANNULE"),$A2029&amp;"|"&amp;(COUNTIFS($A$2:$A2029,$A2029,$E$2:$E2029,"INFRUCTUEUX")+COUNTIFS($A$2:$A2029,$A2029,$E$2:$E2029,"ANNULE")),""))</f>
        <v/>
      </c>
    </row>
    <row r="2030" spans="1:17" x14ac:dyDescent="0.25">
      <c r="A2030" t="str">
        <f>IF(ISBLANK('ENGAGEMENTS 2026'!C2031),"",IF('ENGAGEMENTS 2026'!C2031="DTSI","DCT",'ENGAGEMENTS 2026'!C2031))</f>
        <v/>
      </c>
      <c r="B2030" t="str">
        <f>IF(ISBLANK('ENGAGEMENTS 2026'!C2031),"",'ENGAGEMENTS 2026'!D2031)</f>
        <v/>
      </c>
      <c r="C2030" t="str">
        <f>IF(ISBLANK('ENGAGEMENTS 2026'!C2031),"",'ENGAGEMENTS 2026'!E2031)</f>
        <v/>
      </c>
      <c r="D2030" t="str">
        <f>IF(ISBLANK('ENGAGEMENTS 2026'!C2031),"",'ENGAGEMENTS 2026'!G2031)</f>
        <v/>
      </c>
      <c r="E2030" t="str">
        <f>IF(ISBLANK('ENGAGEMENTS 2026'!C2031),"",'ENGAGEMENTS 2026'!I2031)</f>
        <v/>
      </c>
      <c r="F2030" t="str">
        <f>IF(ISBLANK('ENGAGEMENTS 2026'!C2031),"",'ENGAGEMENTS 2026'!J2031)</f>
        <v/>
      </c>
      <c r="G2030" t="str">
        <f>IF(ISBLANK('ENGAGEMENTS 2026'!C2031),"",'ENGAGEMENTS 2026'!M2031)</f>
        <v/>
      </c>
      <c r="H2030" t="str">
        <f>IF(ISBLANK('ENGAGEMENTS 2026'!C2031),"",'ENGAGEMENTS 2026'!AF2031)</f>
        <v/>
      </c>
      <c r="I2030" t="str">
        <f>IF(ISBLANK('ENGAGEMENTS 2026'!C2031),"",'ENGAGEMENTS 2026'!H2031)</f>
        <v/>
      </c>
      <c r="J2030" s="72" t="str">
        <f>IF(ISBLANK('ENGAGEMENTS 2026'!C2031),"",IF(AND(OR($E2030="INFRUCTUEUX",$E2030="ANNULE"),$C2030="AOO-M"),'ENGAGEMENTS 2026'!P2031,IF($H2030="EN COURS DE PREENGAGEMENT",'ENGAGEMENTS 2026'!O2031,IF($H2030="PREENGAGE",IF($E2030="ATTRIBUE",'ENGAGEMENTS 2026'!AE2031,'ENGAGEMENTS 2026'!O2031),'ENGAGEMENTS 2026'!AE2031))))</f>
        <v/>
      </c>
      <c r="K2030" s="97" t="str">
        <f>IF(ISBLANK('ENGAGEMENTS 2026'!W2031),"",'ENGAGEMENTS 2026'!W2031)</f>
        <v/>
      </c>
      <c r="L2030" s="73" t="str">
        <f t="shared" ca="1" si="62"/>
        <v/>
      </c>
      <c r="M2030" t="str">
        <f t="shared" si="63"/>
        <v/>
      </c>
      <c r="N2030" t="str">
        <f>IF(ISBLANK('ENGAGEMENTS 2026'!C2031),"",'ENGAGEMENTS 2026'!L2031)</f>
        <v/>
      </c>
      <c r="O2030" t="str">
        <f>IF(ISBLANK('ENGAGEMENTS 2026'!C2031),"",'ENGAGEMENTS 2026'!M2031)</f>
        <v/>
      </c>
      <c r="P2030" t="str">
        <f>IF(ISBLANK('ENGAGEMENTS 2026'!C2031),"",'ENGAGEMENTS 2026'!K2031)</f>
        <v/>
      </c>
      <c r="Q2030" t="str">
        <f>IF($A2030="","",IF(OR($E2030="INFRUCTUEUX",$E2030="ANNULE"),$A2030&amp;"|"&amp;(COUNTIFS($A$2:$A2030,$A2030,$E$2:$E2030,"INFRUCTUEUX")+COUNTIFS($A$2:$A2030,$A2030,$E$2:$E2030,"ANNULE")),""))</f>
        <v/>
      </c>
    </row>
    <row r="2031" spans="1:17" x14ac:dyDescent="0.25">
      <c r="A2031" t="str">
        <f>IF(ISBLANK('ENGAGEMENTS 2026'!C2032),"",IF('ENGAGEMENTS 2026'!C2032="DTSI","DCT",'ENGAGEMENTS 2026'!C2032))</f>
        <v/>
      </c>
      <c r="B2031" t="str">
        <f>IF(ISBLANK('ENGAGEMENTS 2026'!C2032),"",'ENGAGEMENTS 2026'!D2032)</f>
        <v/>
      </c>
      <c r="C2031" t="str">
        <f>IF(ISBLANK('ENGAGEMENTS 2026'!C2032),"",'ENGAGEMENTS 2026'!E2032)</f>
        <v/>
      </c>
      <c r="D2031" t="str">
        <f>IF(ISBLANK('ENGAGEMENTS 2026'!C2032),"",'ENGAGEMENTS 2026'!G2032)</f>
        <v/>
      </c>
      <c r="E2031" t="str">
        <f>IF(ISBLANK('ENGAGEMENTS 2026'!C2032),"",'ENGAGEMENTS 2026'!I2032)</f>
        <v/>
      </c>
      <c r="F2031" t="str">
        <f>IF(ISBLANK('ENGAGEMENTS 2026'!C2032),"",'ENGAGEMENTS 2026'!J2032)</f>
        <v/>
      </c>
      <c r="G2031" t="str">
        <f>IF(ISBLANK('ENGAGEMENTS 2026'!C2032),"",'ENGAGEMENTS 2026'!M2032)</f>
        <v/>
      </c>
      <c r="H2031" t="str">
        <f>IF(ISBLANK('ENGAGEMENTS 2026'!C2032),"",'ENGAGEMENTS 2026'!AF2032)</f>
        <v/>
      </c>
      <c r="I2031" t="str">
        <f>IF(ISBLANK('ENGAGEMENTS 2026'!C2032),"",'ENGAGEMENTS 2026'!H2032)</f>
        <v/>
      </c>
      <c r="J2031" s="72" t="str">
        <f>IF(ISBLANK('ENGAGEMENTS 2026'!C2032),"",IF(AND(OR($E2031="INFRUCTUEUX",$E2031="ANNULE"),$C2031="AOO-M"),'ENGAGEMENTS 2026'!P2032,IF($H2031="EN COURS DE PREENGAGEMENT",'ENGAGEMENTS 2026'!O2032,IF($H2031="PREENGAGE",IF($E2031="ATTRIBUE",'ENGAGEMENTS 2026'!AE2032,'ENGAGEMENTS 2026'!O2032),'ENGAGEMENTS 2026'!AE2032))))</f>
        <v/>
      </c>
      <c r="K2031" s="97" t="str">
        <f>IF(ISBLANK('ENGAGEMENTS 2026'!W2032),"",'ENGAGEMENTS 2026'!W2032)</f>
        <v/>
      </c>
      <c r="L2031" s="73" t="str">
        <f t="shared" ca="1" si="62"/>
        <v/>
      </c>
      <c r="M2031" t="str">
        <f t="shared" si="63"/>
        <v/>
      </c>
      <c r="N2031" t="str">
        <f>IF(ISBLANK('ENGAGEMENTS 2026'!C2032),"",'ENGAGEMENTS 2026'!L2032)</f>
        <v/>
      </c>
      <c r="O2031" t="str">
        <f>IF(ISBLANK('ENGAGEMENTS 2026'!C2032),"",'ENGAGEMENTS 2026'!M2032)</f>
        <v/>
      </c>
      <c r="P2031" t="str">
        <f>IF(ISBLANK('ENGAGEMENTS 2026'!C2032),"",'ENGAGEMENTS 2026'!K2032)</f>
        <v/>
      </c>
      <c r="Q2031" t="str">
        <f>IF($A2031="","",IF(OR($E2031="INFRUCTUEUX",$E2031="ANNULE"),$A2031&amp;"|"&amp;(COUNTIFS($A$2:$A2031,$A2031,$E$2:$E2031,"INFRUCTUEUX")+COUNTIFS($A$2:$A2031,$A2031,$E$2:$E2031,"ANNULE")),""))</f>
        <v/>
      </c>
    </row>
    <row r="2032" spans="1:17" x14ac:dyDescent="0.25">
      <c r="A2032" t="str">
        <f>IF(ISBLANK('ENGAGEMENTS 2026'!C2033),"",IF('ENGAGEMENTS 2026'!C2033="DTSI","DCT",'ENGAGEMENTS 2026'!C2033))</f>
        <v/>
      </c>
      <c r="B2032" t="str">
        <f>IF(ISBLANK('ENGAGEMENTS 2026'!C2033),"",'ENGAGEMENTS 2026'!D2033)</f>
        <v/>
      </c>
      <c r="C2032" t="str">
        <f>IF(ISBLANK('ENGAGEMENTS 2026'!C2033),"",'ENGAGEMENTS 2026'!E2033)</f>
        <v/>
      </c>
      <c r="D2032" t="str">
        <f>IF(ISBLANK('ENGAGEMENTS 2026'!C2033),"",'ENGAGEMENTS 2026'!G2033)</f>
        <v/>
      </c>
      <c r="E2032" t="str">
        <f>IF(ISBLANK('ENGAGEMENTS 2026'!C2033),"",'ENGAGEMENTS 2026'!I2033)</f>
        <v/>
      </c>
      <c r="F2032" t="str">
        <f>IF(ISBLANK('ENGAGEMENTS 2026'!C2033),"",'ENGAGEMENTS 2026'!J2033)</f>
        <v/>
      </c>
      <c r="G2032" t="str">
        <f>IF(ISBLANK('ENGAGEMENTS 2026'!C2033),"",'ENGAGEMENTS 2026'!M2033)</f>
        <v/>
      </c>
      <c r="H2032" t="str">
        <f>IF(ISBLANK('ENGAGEMENTS 2026'!C2033),"",'ENGAGEMENTS 2026'!AF2033)</f>
        <v/>
      </c>
      <c r="I2032" t="str">
        <f>IF(ISBLANK('ENGAGEMENTS 2026'!C2033),"",'ENGAGEMENTS 2026'!H2033)</f>
        <v/>
      </c>
      <c r="J2032" s="72" t="str">
        <f>IF(ISBLANK('ENGAGEMENTS 2026'!C2033),"",IF(AND(OR($E2032="INFRUCTUEUX",$E2032="ANNULE"),$C2032="AOO-M"),'ENGAGEMENTS 2026'!P2033,IF($H2032="EN COURS DE PREENGAGEMENT",'ENGAGEMENTS 2026'!O2033,IF($H2032="PREENGAGE",IF($E2032="ATTRIBUE",'ENGAGEMENTS 2026'!AE2033,'ENGAGEMENTS 2026'!O2033),'ENGAGEMENTS 2026'!AE2033))))</f>
        <v/>
      </c>
      <c r="K2032" s="97" t="str">
        <f>IF(ISBLANK('ENGAGEMENTS 2026'!W2033),"",'ENGAGEMENTS 2026'!W2033)</f>
        <v/>
      </c>
      <c r="L2032" s="73" t="str">
        <f t="shared" ca="1" si="62"/>
        <v/>
      </c>
      <c r="M2032" t="str">
        <f t="shared" si="63"/>
        <v/>
      </c>
      <c r="N2032" t="str">
        <f>IF(ISBLANK('ENGAGEMENTS 2026'!C2033),"",'ENGAGEMENTS 2026'!L2033)</f>
        <v/>
      </c>
      <c r="O2032" t="str">
        <f>IF(ISBLANK('ENGAGEMENTS 2026'!C2033),"",'ENGAGEMENTS 2026'!M2033)</f>
        <v/>
      </c>
      <c r="P2032" t="str">
        <f>IF(ISBLANK('ENGAGEMENTS 2026'!C2033),"",'ENGAGEMENTS 2026'!K2033)</f>
        <v/>
      </c>
      <c r="Q2032" t="str">
        <f>IF($A2032="","",IF(OR($E2032="INFRUCTUEUX",$E2032="ANNULE"),$A2032&amp;"|"&amp;(COUNTIFS($A$2:$A2032,$A2032,$E$2:$E2032,"INFRUCTUEUX")+COUNTIFS($A$2:$A2032,$A2032,$E$2:$E2032,"ANNULE")),""))</f>
        <v/>
      </c>
    </row>
    <row r="2033" spans="1:17" x14ac:dyDescent="0.25">
      <c r="A2033" t="str">
        <f>IF(ISBLANK('ENGAGEMENTS 2026'!C2034),"",IF('ENGAGEMENTS 2026'!C2034="DTSI","DCT",'ENGAGEMENTS 2026'!C2034))</f>
        <v/>
      </c>
      <c r="B2033" t="str">
        <f>IF(ISBLANK('ENGAGEMENTS 2026'!C2034),"",'ENGAGEMENTS 2026'!D2034)</f>
        <v/>
      </c>
      <c r="C2033" t="str">
        <f>IF(ISBLANK('ENGAGEMENTS 2026'!C2034),"",'ENGAGEMENTS 2026'!E2034)</f>
        <v/>
      </c>
      <c r="D2033" t="str">
        <f>IF(ISBLANK('ENGAGEMENTS 2026'!C2034),"",'ENGAGEMENTS 2026'!G2034)</f>
        <v/>
      </c>
      <c r="E2033" t="str">
        <f>IF(ISBLANK('ENGAGEMENTS 2026'!C2034),"",'ENGAGEMENTS 2026'!I2034)</f>
        <v/>
      </c>
      <c r="F2033" t="str">
        <f>IF(ISBLANK('ENGAGEMENTS 2026'!C2034),"",'ENGAGEMENTS 2026'!J2034)</f>
        <v/>
      </c>
      <c r="G2033" t="str">
        <f>IF(ISBLANK('ENGAGEMENTS 2026'!C2034),"",'ENGAGEMENTS 2026'!M2034)</f>
        <v/>
      </c>
      <c r="H2033" t="str">
        <f>IF(ISBLANK('ENGAGEMENTS 2026'!C2034),"",'ENGAGEMENTS 2026'!AF2034)</f>
        <v/>
      </c>
      <c r="I2033" t="str">
        <f>IF(ISBLANK('ENGAGEMENTS 2026'!C2034),"",'ENGAGEMENTS 2026'!H2034)</f>
        <v/>
      </c>
      <c r="J2033" s="72" t="str">
        <f>IF(ISBLANK('ENGAGEMENTS 2026'!C2034),"",IF(AND(OR($E2033="INFRUCTUEUX",$E2033="ANNULE"),$C2033="AOO-M"),'ENGAGEMENTS 2026'!P2034,IF($H2033="EN COURS DE PREENGAGEMENT",'ENGAGEMENTS 2026'!O2034,IF($H2033="PREENGAGE",IF($E2033="ATTRIBUE",'ENGAGEMENTS 2026'!AE2034,'ENGAGEMENTS 2026'!O2034),'ENGAGEMENTS 2026'!AE2034))))</f>
        <v/>
      </c>
      <c r="K2033" s="97" t="str">
        <f>IF(ISBLANK('ENGAGEMENTS 2026'!W2034),"",'ENGAGEMENTS 2026'!W2034)</f>
        <v/>
      </c>
      <c r="L2033" s="73" t="str">
        <f t="shared" ca="1" si="62"/>
        <v/>
      </c>
      <c r="M2033" t="str">
        <f t="shared" si="63"/>
        <v/>
      </c>
      <c r="N2033" t="str">
        <f>IF(ISBLANK('ENGAGEMENTS 2026'!C2034),"",'ENGAGEMENTS 2026'!L2034)</f>
        <v/>
      </c>
      <c r="O2033" t="str">
        <f>IF(ISBLANK('ENGAGEMENTS 2026'!C2034),"",'ENGAGEMENTS 2026'!M2034)</f>
        <v/>
      </c>
      <c r="P2033" t="str">
        <f>IF(ISBLANK('ENGAGEMENTS 2026'!C2034),"",'ENGAGEMENTS 2026'!K2034)</f>
        <v/>
      </c>
      <c r="Q2033" t="str">
        <f>IF($A2033="","",IF(OR($E2033="INFRUCTUEUX",$E2033="ANNULE"),$A2033&amp;"|"&amp;(COUNTIFS($A$2:$A2033,$A2033,$E$2:$E2033,"INFRUCTUEUX")+COUNTIFS($A$2:$A2033,$A2033,$E$2:$E2033,"ANNULE")),""))</f>
        <v/>
      </c>
    </row>
    <row r="2034" spans="1:17" x14ac:dyDescent="0.25">
      <c r="A2034" t="str">
        <f>IF(ISBLANK('ENGAGEMENTS 2026'!C2035),"",IF('ENGAGEMENTS 2026'!C2035="DTSI","DCT",'ENGAGEMENTS 2026'!C2035))</f>
        <v/>
      </c>
      <c r="B2034" t="str">
        <f>IF(ISBLANK('ENGAGEMENTS 2026'!C2035),"",'ENGAGEMENTS 2026'!D2035)</f>
        <v/>
      </c>
      <c r="C2034" t="str">
        <f>IF(ISBLANK('ENGAGEMENTS 2026'!C2035),"",'ENGAGEMENTS 2026'!E2035)</f>
        <v/>
      </c>
      <c r="D2034" t="str">
        <f>IF(ISBLANK('ENGAGEMENTS 2026'!C2035),"",'ENGAGEMENTS 2026'!G2035)</f>
        <v/>
      </c>
      <c r="E2034" t="str">
        <f>IF(ISBLANK('ENGAGEMENTS 2026'!C2035),"",'ENGAGEMENTS 2026'!I2035)</f>
        <v/>
      </c>
      <c r="F2034" t="str">
        <f>IF(ISBLANK('ENGAGEMENTS 2026'!C2035),"",'ENGAGEMENTS 2026'!J2035)</f>
        <v/>
      </c>
      <c r="G2034" t="str">
        <f>IF(ISBLANK('ENGAGEMENTS 2026'!C2035),"",'ENGAGEMENTS 2026'!M2035)</f>
        <v/>
      </c>
      <c r="H2034" t="str">
        <f>IF(ISBLANK('ENGAGEMENTS 2026'!C2035),"",'ENGAGEMENTS 2026'!AF2035)</f>
        <v/>
      </c>
      <c r="I2034" t="str">
        <f>IF(ISBLANK('ENGAGEMENTS 2026'!C2035),"",'ENGAGEMENTS 2026'!H2035)</f>
        <v/>
      </c>
      <c r="J2034" s="72" t="str">
        <f>IF(ISBLANK('ENGAGEMENTS 2026'!C2035),"",IF(AND(OR($E2034="INFRUCTUEUX",$E2034="ANNULE"),$C2034="AOO-M"),'ENGAGEMENTS 2026'!P2035,IF($H2034="EN COURS DE PREENGAGEMENT",'ENGAGEMENTS 2026'!O2035,IF($H2034="PREENGAGE",IF($E2034="ATTRIBUE",'ENGAGEMENTS 2026'!AE2035,'ENGAGEMENTS 2026'!O2035),'ENGAGEMENTS 2026'!AE2035))))</f>
        <v/>
      </c>
      <c r="K2034" s="97" t="str">
        <f>IF(ISBLANK('ENGAGEMENTS 2026'!W2035),"",'ENGAGEMENTS 2026'!W2035)</f>
        <v/>
      </c>
      <c r="L2034" s="73" t="str">
        <f t="shared" ca="1" si="62"/>
        <v/>
      </c>
      <c r="M2034" t="str">
        <f t="shared" si="63"/>
        <v/>
      </c>
      <c r="N2034" t="str">
        <f>IF(ISBLANK('ENGAGEMENTS 2026'!C2035),"",'ENGAGEMENTS 2026'!L2035)</f>
        <v/>
      </c>
      <c r="O2034" t="str">
        <f>IF(ISBLANK('ENGAGEMENTS 2026'!C2035),"",'ENGAGEMENTS 2026'!M2035)</f>
        <v/>
      </c>
      <c r="P2034" t="str">
        <f>IF(ISBLANK('ENGAGEMENTS 2026'!C2035),"",'ENGAGEMENTS 2026'!K2035)</f>
        <v/>
      </c>
      <c r="Q2034" t="str">
        <f>IF($A2034="","",IF(OR($E2034="INFRUCTUEUX",$E2034="ANNULE"),$A2034&amp;"|"&amp;(COUNTIFS($A$2:$A2034,$A2034,$E$2:$E2034,"INFRUCTUEUX")+COUNTIFS($A$2:$A2034,$A2034,$E$2:$E2034,"ANNULE")),""))</f>
        <v/>
      </c>
    </row>
    <row r="2035" spans="1:17" x14ac:dyDescent="0.25">
      <c r="A2035" t="str">
        <f>IF(ISBLANK('ENGAGEMENTS 2026'!C2036),"",IF('ENGAGEMENTS 2026'!C2036="DTSI","DCT",'ENGAGEMENTS 2026'!C2036))</f>
        <v/>
      </c>
      <c r="B2035" t="str">
        <f>IF(ISBLANK('ENGAGEMENTS 2026'!C2036),"",'ENGAGEMENTS 2026'!D2036)</f>
        <v/>
      </c>
      <c r="C2035" t="str">
        <f>IF(ISBLANK('ENGAGEMENTS 2026'!C2036),"",'ENGAGEMENTS 2026'!E2036)</f>
        <v/>
      </c>
      <c r="D2035" t="str">
        <f>IF(ISBLANK('ENGAGEMENTS 2026'!C2036),"",'ENGAGEMENTS 2026'!G2036)</f>
        <v/>
      </c>
      <c r="E2035" t="str">
        <f>IF(ISBLANK('ENGAGEMENTS 2026'!C2036),"",'ENGAGEMENTS 2026'!I2036)</f>
        <v/>
      </c>
      <c r="F2035" t="str">
        <f>IF(ISBLANK('ENGAGEMENTS 2026'!C2036),"",'ENGAGEMENTS 2026'!J2036)</f>
        <v/>
      </c>
      <c r="G2035" t="str">
        <f>IF(ISBLANK('ENGAGEMENTS 2026'!C2036),"",'ENGAGEMENTS 2026'!M2036)</f>
        <v/>
      </c>
      <c r="H2035" t="str">
        <f>IF(ISBLANK('ENGAGEMENTS 2026'!C2036),"",'ENGAGEMENTS 2026'!AF2036)</f>
        <v/>
      </c>
      <c r="I2035" t="str">
        <f>IF(ISBLANK('ENGAGEMENTS 2026'!C2036),"",'ENGAGEMENTS 2026'!H2036)</f>
        <v/>
      </c>
      <c r="J2035" s="72" t="str">
        <f>IF(ISBLANK('ENGAGEMENTS 2026'!C2036),"",IF(AND(OR($E2035="INFRUCTUEUX",$E2035="ANNULE"),$C2035="AOO-M"),'ENGAGEMENTS 2026'!P2036,IF($H2035="EN COURS DE PREENGAGEMENT",'ENGAGEMENTS 2026'!O2036,IF($H2035="PREENGAGE",IF($E2035="ATTRIBUE",'ENGAGEMENTS 2026'!AE2036,'ENGAGEMENTS 2026'!O2036),'ENGAGEMENTS 2026'!AE2036))))</f>
        <v/>
      </c>
      <c r="K2035" s="97" t="str">
        <f>IF(ISBLANK('ENGAGEMENTS 2026'!W2036),"",'ENGAGEMENTS 2026'!W2036)</f>
        <v/>
      </c>
      <c r="L2035" s="73" t="str">
        <f t="shared" ca="1" si="62"/>
        <v/>
      </c>
      <c r="M2035" t="str">
        <f t="shared" si="63"/>
        <v/>
      </c>
      <c r="N2035" t="str">
        <f>IF(ISBLANK('ENGAGEMENTS 2026'!C2036),"",'ENGAGEMENTS 2026'!L2036)</f>
        <v/>
      </c>
      <c r="O2035" t="str">
        <f>IF(ISBLANK('ENGAGEMENTS 2026'!C2036),"",'ENGAGEMENTS 2026'!M2036)</f>
        <v/>
      </c>
      <c r="P2035" t="str">
        <f>IF(ISBLANK('ENGAGEMENTS 2026'!C2036),"",'ENGAGEMENTS 2026'!K2036)</f>
        <v/>
      </c>
      <c r="Q2035" t="str">
        <f>IF($A2035="","",IF(OR($E2035="INFRUCTUEUX",$E2035="ANNULE"),$A2035&amp;"|"&amp;(COUNTIFS($A$2:$A2035,$A2035,$E$2:$E2035,"INFRUCTUEUX")+COUNTIFS($A$2:$A2035,$A2035,$E$2:$E2035,"ANNULE")),""))</f>
        <v/>
      </c>
    </row>
    <row r="2036" spans="1:17" x14ac:dyDescent="0.25">
      <c r="A2036" t="str">
        <f>IF(ISBLANK('ENGAGEMENTS 2026'!C2037),"",IF('ENGAGEMENTS 2026'!C2037="DTSI","DCT",'ENGAGEMENTS 2026'!C2037))</f>
        <v/>
      </c>
      <c r="B2036" t="str">
        <f>IF(ISBLANK('ENGAGEMENTS 2026'!C2037),"",'ENGAGEMENTS 2026'!D2037)</f>
        <v/>
      </c>
      <c r="C2036" t="str">
        <f>IF(ISBLANK('ENGAGEMENTS 2026'!C2037),"",'ENGAGEMENTS 2026'!E2037)</f>
        <v/>
      </c>
      <c r="D2036" t="str">
        <f>IF(ISBLANK('ENGAGEMENTS 2026'!C2037),"",'ENGAGEMENTS 2026'!G2037)</f>
        <v/>
      </c>
      <c r="E2036" t="str">
        <f>IF(ISBLANK('ENGAGEMENTS 2026'!C2037),"",'ENGAGEMENTS 2026'!I2037)</f>
        <v/>
      </c>
      <c r="F2036" t="str">
        <f>IF(ISBLANK('ENGAGEMENTS 2026'!C2037),"",'ENGAGEMENTS 2026'!J2037)</f>
        <v/>
      </c>
      <c r="G2036" t="str">
        <f>IF(ISBLANK('ENGAGEMENTS 2026'!C2037),"",'ENGAGEMENTS 2026'!M2037)</f>
        <v/>
      </c>
      <c r="H2036" t="str">
        <f>IF(ISBLANK('ENGAGEMENTS 2026'!C2037),"",'ENGAGEMENTS 2026'!AF2037)</f>
        <v/>
      </c>
      <c r="I2036" t="str">
        <f>IF(ISBLANK('ENGAGEMENTS 2026'!C2037),"",'ENGAGEMENTS 2026'!H2037)</f>
        <v/>
      </c>
      <c r="J2036" s="72" t="str">
        <f>IF(ISBLANK('ENGAGEMENTS 2026'!C2037),"",IF(AND(OR($E2036="INFRUCTUEUX",$E2036="ANNULE"),$C2036="AOO-M"),'ENGAGEMENTS 2026'!P2037,IF($H2036="EN COURS DE PREENGAGEMENT",'ENGAGEMENTS 2026'!O2037,IF($H2036="PREENGAGE",IF($E2036="ATTRIBUE",'ENGAGEMENTS 2026'!AE2037,'ENGAGEMENTS 2026'!O2037),'ENGAGEMENTS 2026'!AE2037))))</f>
        <v/>
      </c>
      <c r="K2036" s="97" t="str">
        <f>IF(ISBLANK('ENGAGEMENTS 2026'!W2037),"",'ENGAGEMENTS 2026'!W2037)</f>
        <v/>
      </c>
      <c r="L2036" s="73" t="str">
        <f t="shared" ca="1" si="62"/>
        <v/>
      </c>
      <c r="M2036" t="str">
        <f t="shared" si="63"/>
        <v/>
      </c>
      <c r="N2036" t="str">
        <f>IF(ISBLANK('ENGAGEMENTS 2026'!C2037),"",'ENGAGEMENTS 2026'!L2037)</f>
        <v/>
      </c>
      <c r="O2036" t="str">
        <f>IF(ISBLANK('ENGAGEMENTS 2026'!C2037),"",'ENGAGEMENTS 2026'!M2037)</f>
        <v/>
      </c>
      <c r="P2036" t="str">
        <f>IF(ISBLANK('ENGAGEMENTS 2026'!C2037),"",'ENGAGEMENTS 2026'!K2037)</f>
        <v/>
      </c>
      <c r="Q2036" t="str">
        <f>IF($A2036="","",IF(OR($E2036="INFRUCTUEUX",$E2036="ANNULE"),$A2036&amp;"|"&amp;(COUNTIFS($A$2:$A2036,$A2036,$E$2:$E2036,"INFRUCTUEUX")+COUNTIFS($A$2:$A2036,$A2036,$E$2:$E2036,"ANNULE")),""))</f>
        <v/>
      </c>
    </row>
    <row r="2037" spans="1:17" x14ac:dyDescent="0.25">
      <c r="A2037" t="str">
        <f>IF(ISBLANK('ENGAGEMENTS 2026'!C2038),"",IF('ENGAGEMENTS 2026'!C2038="DTSI","DCT",'ENGAGEMENTS 2026'!C2038))</f>
        <v/>
      </c>
      <c r="B2037" t="str">
        <f>IF(ISBLANK('ENGAGEMENTS 2026'!C2038),"",'ENGAGEMENTS 2026'!D2038)</f>
        <v/>
      </c>
      <c r="C2037" t="str">
        <f>IF(ISBLANK('ENGAGEMENTS 2026'!C2038),"",'ENGAGEMENTS 2026'!E2038)</f>
        <v/>
      </c>
      <c r="D2037" t="str">
        <f>IF(ISBLANK('ENGAGEMENTS 2026'!C2038),"",'ENGAGEMENTS 2026'!G2038)</f>
        <v/>
      </c>
      <c r="E2037" t="str">
        <f>IF(ISBLANK('ENGAGEMENTS 2026'!C2038),"",'ENGAGEMENTS 2026'!I2038)</f>
        <v/>
      </c>
      <c r="F2037" t="str">
        <f>IF(ISBLANK('ENGAGEMENTS 2026'!C2038),"",'ENGAGEMENTS 2026'!J2038)</f>
        <v/>
      </c>
      <c r="G2037" t="str">
        <f>IF(ISBLANK('ENGAGEMENTS 2026'!C2038),"",'ENGAGEMENTS 2026'!M2038)</f>
        <v/>
      </c>
      <c r="H2037" t="str">
        <f>IF(ISBLANK('ENGAGEMENTS 2026'!C2038),"",'ENGAGEMENTS 2026'!AF2038)</f>
        <v/>
      </c>
      <c r="I2037" t="str">
        <f>IF(ISBLANK('ENGAGEMENTS 2026'!C2038),"",'ENGAGEMENTS 2026'!H2038)</f>
        <v/>
      </c>
      <c r="J2037" s="72" t="str">
        <f>IF(ISBLANK('ENGAGEMENTS 2026'!C2038),"",IF(AND(OR($E2037="INFRUCTUEUX",$E2037="ANNULE"),$C2037="AOO-M"),'ENGAGEMENTS 2026'!P2038,IF($H2037="EN COURS DE PREENGAGEMENT",'ENGAGEMENTS 2026'!O2038,IF($H2037="PREENGAGE",IF($E2037="ATTRIBUE",'ENGAGEMENTS 2026'!AE2038,'ENGAGEMENTS 2026'!O2038),'ENGAGEMENTS 2026'!AE2038))))</f>
        <v/>
      </c>
      <c r="K2037" s="97" t="str">
        <f>IF(ISBLANK('ENGAGEMENTS 2026'!W2038),"",'ENGAGEMENTS 2026'!W2038)</f>
        <v/>
      </c>
      <c r="L2037" s="73" t="str">
        <f t="shared" ca="1" si="62"/>
        <v/>
      </c>
      <c r="M2037" t="str">
        <f t="shared" si="63"/>
        <v/>
      </c>
      <c r="N2037" t="str">
        <f>IF(ISBLANK('ENGAGEMENTS 2026'!C2038),"",'ENGAGEMENTS 2026'!L2038)</f>
        <v/>
      </c>
      <c r="O2037" t="str">
        <f>IF(ISBLANK('ENGAGEMENTS 2026'!C2038),"",'ENGAGEMENTS 2026'!M2038)</f>
        <v/>
      </c>
      <c r="P2037" t="str">
        <f>IF(ISBLANK('ENGAGEMENTS 2026'!C2038),"",'ENGAGEMENTS 2026'!K2038)</f>
        <v/>
      </c>
      <c r="Q2037" t="str">
        <f>IF($A2037="","",IF(OR($E2037="INFRUCTUEUX",$E2037="ANNULE"),$A2037&amp;"|"&amp;(COUNTIFS($A$2:$A2037,$A2037,$E$2:$E2037,"INFRUCTUEUX")+COUNTIFS($A$2:$A2037,$A2037,$E$2:$E2037,"ANNULE")),""))</f>
        <v/>
      </c>
    </row>
    <row r="2038" spans="1:17" x14ac:dyDescent="0.25">
      <c r="A2038" t="str">
        <f>IF(ISBLANK('ENGAGEMENTS 2026'!C2039),"",IF('ENGAGEMENTS 2026'!C2039="DTSI","DCT",'ENGAGEMENTS 2026'!C2039))</f>
        <v/>
      </c>
      <c r="B2038" t="str">
        <f>IF(ISBLANK('ENGAGEMENTS 2026'!C2039),"",'ENGAGEMENTS 2026'!D2039)</f>
        <v/>
      </c>
      <c r="C2038" t="str">
        <f>IF(ISBLANK('ENGAGEMENTS 2026'!C2039),"",'ENGAGEMENTS 2026'!E2039)</f>
        <v/>
      </c>
      <c r="D2038" t="str">
        <f>IF(ISBLANK('ENGAGEMENTS 2026'!C2039),"",'ENGAGEMENTS 2026'!G2039)</f>
        <v/>
      </c>
      <c r="E2038" t="str">
        <f>IF(ISBLANK('ENGAGEMENTS 2026'!C2039),"",'ENGAGEMENTS 2026'!I2039)</f>
        <v/>
      </c>
      <c r="F2038" t="str">
        <f>IF(ISBLANK('ENGAGEMENTS 2026'!C2039),"",'ENGAGEMENTS 2026'!J2039)</f>
        <v/>
      </c>
      <c r="G2038" t="str">
        <f>IF(ISBLANK('ENGAGEMENTS 2026'!C2039),"",'ENGAGEMENTS 2026'!M2039)</f>
        <v/>
      </c>
      <c r="H2038" t="str">
        <f>IF(ISBLANK('ENGAGEMENTS 2026'!C2039),"",'ENGAGEMENTS 2026'!AF2039)</f>
        <v/>
      </c>
      <c r="I2038" t="str">
        <f>IF(ISBLANK('ENGAGEMENTS 2026'!C2039),"",'ENGAGEMENTS 2026'!H2039)</f>
        <v/>
      </c>
      <c r="J2038" s="72" t="str">
        <f>IF(ISBLANK('ENGAGEMENTS 2026'!C2039),"",IF(AND(OR($E2038="INFRUCTUEUX",$E2038="ANNULE"),$C2038="AOO-M"),'ENGAGEMENTS 2026'!P2039,IF($H2038="EN COURS DE PREENGAGEMENT",'ENGAGEMENTS 2026'!O2039,IF($H2038="PREENGAGE",IF($E2038="ATTRIBUE",'ENGAGEMENTS 2026'!AE2039,'ENGAGEMENTS 2026'!O2039),'ENGAGEMENTS 2026'!AE2039))))</f>
        <v/>
      </c>
      <c r="K2038" s="97" t="str">
        <f>IF(ISBLANK('ENGAGEMENTS 2026'!W2039),"",'ENGAGEMENTS 2026'!W2039)</f>
        <v/>
      </c>
      <c r="L2038" s="73" t="str">
        <f t="shared" ca="1" si="62"/>
        <v/>
      </c>
      <c r="M2038" t="str">
        <f t="shared" si="63"/>
        <v/>
      </c>
      <c r="N2038" t="str">
        <f>IF(ISBLANK('ENGAGEMENTS 2026'!C2039),"",'ENGAGEMENTS 2026'!L2039)</f>
        <v/>
      </c>
      <c r="O2038" t="str">
        <f>IF(ISBLANK('ENGAGEMENTS 2026'!C2039),"",'ENGAGEMENTS 2026'!M2039)</f>
        <v/>
      </c>
      <c r="P2038" t="str">
        <f>IF(ISBLANK('ENGAGEMENTS 2026'!C2039),"",'ENGAGEMENTS 2026'!K2039)</f>
        <v/>
      </c>
      <c r="Q2038" t="str">
        <f>IF($A2038="","",IF(OR($E2038="INFRUCTUEUX",$E2038="ANNULE"),$A2038&amp;"|"&amp;(COUNTIFS($A$2:$A2038,$A2038,$E$2:$E2038,"INFRUCTUEUX")+COUNTIFS($A$2:$A2038,$A2038,$E$2:$E2038,"ANNULE")),""))</f>
        <v/>
      </c>
    </row>
    <row r="2039" spans="1:17" x14ac:dyDescent="0.25">
      <c r="A2039" t="str">
        <f>IF(ISBLANK('ENGAGEMENTS 2026'!C2040),"",IF('ENGAGEMENTS 2026'!C2040="DTSI","DCT",'ENGAGEMENTS 2026'!C2040))</f>
        <v/>
      </c>
      <c r="B2039" t="str">
        <f>IF(ISBLANK('ENGAGEMENTS 2026'!C2040),"",'ENGAGEMENTS 2026'!D2040)</f>
        <v/>
      </c>
      <c r="C2039" t="str">
        <f>IF(ISBLANK('ENGAGEMENTS 2026'!C2040),"",'ENGAGEMENTS 2026'!E2040)</f>
        <v/>
      </c>
      <c r="D2039" t="str">
        <f>IF(ISBLANK('ENGAGEMENTS 2026'!C2040),"",'ENGAGEMENTS 2026'!G2040)</f>
        <v/>
      </c>
      <c r="E2039" t="str">
        <f>IF(ISBLANK('ENGAGEMENTS 2026'!C2040),"",'ENGAGEMENTS 2026'!I2040)</f>
        <v/>
      </c>
      <c r="F2039" t="str">
        <f>IF(ISBLANK('ENGAGEMENTS 2026'!C2040),"",'ENGAGEMENTS 2026'!J2040)</f>
        <v/>
      </c>
      <c r="G2039" t="str">
        <f>IF(ISBLANK('ENGAGEMENTS 2026'!C2040),"",'ENGAGEMENTS 2026'!M2040)</f>
        <v/>
      </c>
      <c r="H2039" t="str">
        <f>IF(ISBLANK('ENGAGEMENTS 2026'!C2040),"",'ENGAGEMENTS 2026'!AF2040)</f>
        <v/>
      </c>
      <c r="I2039" t="str">
        <f>IF(ISBLANK('ENGAGEMENTS 2026'!C2040),"",'ENGAGEMENTS 2026'!H2040)</f>
        <v/>
      </c>
      <c r="J2039" s="72" t="str">
        <f>IF(ISBLANK('ENGAGEMENTS 2026'!C2040),"",IF(AND(OR($E2039="INFRUCTUEUX",$E2039="ANNULE"),$C2039="AOO-M"),'ENGAGEMENTS 2026'!P2040,IF($H2039="EN COURS DE PREENGAGEMENT",'ENGAGEMENTS 2026'!O2040,IF($H2039="PREENGAGE",IF($E2039="ATTRIBUE",'ENGAGEMENTS 2026'!AE2040,'ENGAGEMENTS 2026'!O2040),'ENGAGEMENTS 2026'!AE2040))))</f>
        <v/>
      </c>
      <c r="K2039" s="97" t="str">
        <f>IF(ISBLANK('ENGAGEMENTS 2026'!W2040),"",'ENGAGEMENTS 2026'!W2040)</f>
        <v/>
      </c>
      <c r="L2039" s="73" t="str">
        <f t="shared" ca="1" si="62"/>
        <v/>
      </c>
      <c r="M2039" t="str">
        <f t="shared" si="63"/>
        <v/>
      </c>
      <c r="N2039" t="str">
        <f>IF(ISBLANK('ENGAGEMENTS 2026'!C2040),"",'ENGAGEMENTS 2026'!L2040)</f>
        <v/>
      </c>
      <c r="O2039" t="str">
        <f>IF(ISBLANK('ENGAGEMENTS 2026'!C2040),"",'ENGAGEMENTS 2026'!M2040)</f>
        <v/>
      </c>
      <c r="P2039" t="str">
        <f>IF(ISBLANK('ENGAGEMENTS 2026'!C2040),"",'ENGAGEMENTS 2026'!K2040)</f>
        <v/>
      </c>
      <c r="Q2039" t="str">
        <f>IF($A2039="","",IF(OR($E2039="INFRUCTUEUX",$E2039="ANNULE"),$A2039&amp;"|"&amp;(COUNTIFS($A$2:$A2039,$A2039,$E$2:$E2039,"INFRUCTUEUX")+COUNTIFS($A$2:$A2039,$A2039,$E$2:$E2039,"ANNULE")),""))</f>
        <v/>
      </c>
    </row>
    <row r="2040" spans="1:17" x14ac:dyDescent="0.25">
      <c r="A2040" t="str">
        <f>IF(ISBLANK('ENGAGEMENTS 2026'!C2041),"",IF('ENGAGEMENTS 2026'!C2041="DTSI","DCT",'ENGAGEMENTS 2026'!C2041))</f>
        <v/>
      </c>
      <c r="B2040" t="str">
        <f>IF(ISBLANK('ENGAGEMENTS 2026'!C2041),"",'ENGAGEMENTS 2026'!D2041)</f>
        <v/>
      </c>
      <c r="C2040" t="str">
        <f>IF(ISBLANK('ENGAGEMENTS 2026'!C2041),"",'ENGAGEMENTS 2026'!E2041)</f>
        <v/>
      </c>
      <c r="D2040" t="str">
        <f>IF(ISBLANK('ENGAGEMENTS 2026'!C2041),"",'ENGAGEMENTS 2026'!G2041)</f>
        <v/>
      </c>
      <c r="E2040" t="str">
        <f>IF(ISBLANK('ENGAGEMENTS 2026'!C2041),"",'ENGAGEMENTS 2026'!I2041)</f>
        <v/>
      </c>
      <c r="F2040" t="str">
        <f>IF(ISBLANK('ENGAGEMENTS 2026'!C2041),"",'ENGAGEMENTS 2026'!J2041)</f>
        <v/>
      </c>
      <c r="G2040" t="str">
        <f>IF(ISBLANK('ENGAGEMENTS 2026'!C2041),"",'ENGAGEMENTS 2026'!M2041)</f>
        <v/>
      </c>
      <c r="H2040" t="str">
        <f>IF(ISBLANK('ENGAGEMENTS 2026'!C2041),"",'ENGAGEMENTS 2026'!AF2041)</f>
        <v/>
      </c>
      <c r="I2040" t="str">
        <f>IF(ISBLANK('ENGAGEMENTS 2026'!C2041),"",'ENGAGEMENTS 2026'!H2041)</f>
        <v/>
      </c>
      <c r="J2040" s="72" t="str">
        <f>IF(ISBLANK('ENGAGEMENTS 2026'!C2041),"",IF(AND(OR($E2040="INFRUCTUEUX",$E2040="ANNULE"),$C2040="AOO-M"),'ENGAGEMENTS 2026'!P2041,IF($H2040="EN COURS DE PREENGAGEMENT",'ENGAGEMENTS 2026'!O2041,IF($H2040="PREENGAGE",IF($E2040="ATTRIBUE",'ENGAGEMENTS 2026'!AE2041,'ENGAGEMENTS 2026'!O2041),'ENGAGEMENTS 2026'!AE2041))))</f>
        <v/>
      </c>
      <c r="K2040" s="97" t="str">
        <f>IF(ISBLANK('ENGAGEMENTS 2026'!W2041),"",'ENGAGEMENTS 2026'!W2041)</f>
        <v/>
      </c>
      <c r="L2040" s="73" t="str">
        <f t="shared" ca="1" si="62"/>
        <v/>
      </c>
      <c r="M2040" t="str">
        <f t="shared" si="63"/>
        <v/>
      </c>
      <c r="N2040" t="str">
        <f>IF(ISBLANK('ENGAGEMENTS 2026'!C2041),"",'ENGAGEMENTS 2026'!L2041)</f>
        <v/>
      </c>
      <c r="O2040" t="str">
        <f>IF(ISBLANK('ENGAGEMENTS 2026'!C2041),"",'ENGAGEMENTS 2026'!M2041)</f>
        <v/>
      </c>
      <c r="P2040" t="str">
        <f>IF(ISBLANK('ENGAGEMENTS 2026'!C2041),"",'ENGAGEMENTS 2026'!K2041)</f>
        <v/>
      </c>
      <c r="Q2040" t="str">
        <f>IF($A2040="","",IF(OR($E2040="INFRUCTUEUX",$E2040="ANNULE"),$A2040&amp;"|"&amp;(COUNTIFS($A$2:$A2040,$A2040,$E$2:$E2040,"INFRUCTUEUX")+COUNTIFS($A$2:$A2040,$A2040,$E$2:$E2040,"ANNULE")),""))</f>
        <v/>
      </c>
    </row>
    <row r="2041" spans="1:17" x14ac:dyDescent="0.25">
      <c r="A2041" t="str">
        <f>IF(ISBLANK('ENGAGEMENTS 2026'!C2042),"",IF('ENGAGEMENTS 2026'!C2042="DTSI","DCT",'ENGAGEMENTS 2026'!C2042))</f>
        <v/>
      </c>
      <c r="B2041" t="str">
        <f>IF(ISBLANK('ENGAGEMENTS 2026'!C2042),"",'ENGAGEMENTS 2026'!D2042)</f>
        <v/>
      </c>
      <c r="C2041" t="str">
        <f>IF(ISBLANK('ENGAGEMENTS 2026'!C2042),"",'ENGAGEMENTS 2026'!E2042)</f>
        <v/>
      </c>
      <c r="D2041" t="str">
        <f>IF(ISBLANK('ENGAGEMENTS 2026'!C2042),"",'ENGAGEMENTS 2026'!G2042)</f>
        <v/>
      </c>
      <c r="E2041" t="str">
        <f>IF(ISBLANK('ENGAGEMENTS 2026'!C2042),"",'ENGAGEMENTS 2026'!I2042)</f>
        <v/>
      </c>
      <c r="F2041" t="str">
        <f>IF(ISBLANK('ENGAGEMENTS 2026'!C2042),"",'ENGAGEMENTS 2026'!J2042)</f>
        <v/>
      </c>
      <c r="G2041" t="str">
        <f>IF(ISBLANK('ENGAGEMENTS 2026'!C2042),"",'ENGAGEMENTS 2026'!M2042)</f>
        <v/>
      </c>
      <c r="H2041" t="str">
        <f>IF(ISBLANK('ENGAGEMENTS 2026'!C2042),"",'ENGAGEMENTS 2026'!AF2042)</f>
        <v/>
      </c>
      <c r="I2041" t="str">
        <f>IF(ISBLANK('ENGAGEMENTS 2026'!C2042),"",'ENGAGEMENTS 2026'!H2042)</f>
        <v/>
      </c>
      <c r="J2041" s="72" t="str">
        <f>IF(ISBLANK('ENGAGEMENTS 2026'!C2042),"",IF(AND(OR($E2041="INFRUCTUEUX",$E2041="ANNULE"),$C2041="AOO-M"),'ENGAGEMENTS 2026'!P2042,IF($H2041="EN COURS DE PREENGAGEMENT",'ENGAGEMENTS 2026'!O2042,IF($H2041="PREENGAGE",IF($E2041="ATTRIBUE",'ENGAGEMENTS 2026'!AE2042,'ENGAGEMENTS 2026'!O2042),'ENGAGEMENTS 2026'!AE2042))))</f>
        <v/>
      </c>
      <c r="K2041" s="97" t="str">
        <f>IF(ISBLANK('ENGAGEMENTS 2026'!W2042),"",'ENGAGEMENTS 2026'!W2042)</f>
        <v/>
      </c>
      <c r="L2041" s="73" t="str">
        <f t="shared" ca="1" si="62"/>
        <v/>
      </c>
      <c r="M2041" t="str">
        <f t="shared" si="63"/>
        <v/>
      </c>
      <c r="N2041" t="str">
        <f>IF(ISBLANK('ENGAGEMENTS 2026'!C2042),"",'ENGAGEMENTS 2026'!L2042)</f>
        <v/>
      </c>
      <c r="O2041" t="str">
        <f>IF(ISBLANK('ENGAGEMENTS 2026'!C2042),"",'ENGAGEMENTS 2026'!M2042)</f>
        <v/>
      </c>
      <c r="P2041" t="str">
        <f>IF(ISBLANK('ENGAGEMENTS 2026'!C2042),"",'ENGAGEMENTS 2026'!K2042)</f>
        <v/>
      </c>
      <c r="Q2041" t="str">
        <f>IF($A2041="","",IF(OR($E2041="INFRUCTUEUX",$E2041="ANNULE"),$A2041&amp;"|"&amp;(COUNTIFS($A$2:$A2041,$A2041,$E$2:$E2041,"INFRUCTUEUX")+COUNTIFS($A$2:$A2041,$A2041,$E$2:$E2041,"ANNULE")),""))</f>
        <v/>
      </c>
    </row>
    <row r="2042" spans="1:17" x14ac:dyDescent="0.25">
      <c r="A2042" t="str">
        <f>IF(ISBLANK('ENGAGEMENTS 2026'!C2043),"",IF('ENGAGEMENTS 2026'!C2043="DTSI","DCT",'ENGAGEMENTS 2026'!C2043))</f>
        <v/>
      </c>
      <c r="B2042" t="str">
        <f>IF(ISBLANK('ENGAGEMENTS 2026'!C2043),"",'ENGAGEMENTS 2026'!D2043)</f>
        <v/>
      </c>
      <c r="C2042" t="str">
        <f>IF(ISBLANK('ENGAGEMENTS 2026'!C2043),"",'ENGAGEMENTS 2026'!E2043)</f>
        <v/>
      </c>
      <c r="D2042" t="str">
        <f>IF(ISBLANK('ENGAGEMENTS 2026'!C2043),"",'ENGAGEMENTS 2026'!G2043)</f>
        <v/>
      </c>
      <c r="E2042" t="str">
        <f>IF(ISBLANK('ENGAGEMENTS 2026'!C2043),"",'ENGAGEMENTS 2026'!I2043)</f>
        <v/>
      </c>
      <c r="F2042" t="str">
        <f>IF(ISBLANK('ENGAGEMENTS 2026'!C2043),"",'ENGAGEMENTS 2026'!J2043)</f>
        <v/>
      </c>
      <c r="G2042" t="str">
        <f>IF(ISBLANK('ENGAGEMENTS 2026'!C2043),"",'ENGAGEMENTS 2026'!M2043)</f>
        <v/>
      </c>
      <c r="H2042" t="str">
        <f>IF(ISBLANK('ENGAGEMENTS 2026'!C2043),"",'ENGAGEMENTS 2026'!AF2043)</f>
        <v/>
      </c>
      <c r="I2042" t="str">
        <f>IF(ISBLANK('ENGAGEMENTS 2026'!C2043),"",'ENGAGEMENTS 2026'!H2043)</f>
        <v/>
      </c>
      <c r="J2042" s="72" t="str">
        <f>IF(ISBLANK('ENGAGEMENTS 2026'!C2043),"",IF(AND(OR($E2042="INFRUCTUEUX",$E2042="ANNULE"),$C2042="AOO-M"),'ENGAGEMENTS 2026'!P2043,IF($H2042="EN COURS DE PREENGAGEMENT",'ENGAGEMENTS 2026'!O2043,IF($H2042="PREENGAGE",IF($E2042="ATTRIBUE",'ENGAGEMENTS 2026'!AE2043,'ENGAGEMENTS 2026'!O2043),'ENGAGEMENTS 2026'!AE2043))))</f>
        <v/>
      </c>
      <c r="K2042" s="97" t="str">
        <f>IF(ISBLANK('ENGAGEMENTS 2026'!W2043),"",'ENGAGEMENTS 2026'!W2043)</f>
        <v/>
      </c>
      <c r="L2042" s="73" t="str">
        <f t="shared" ca="1" si="62"/>
        <v/>
      </c>
      <c r="M2042" t="str">
        <f t="shared" si="63"/>
        <v/>
      </c>
      <c r="N2042" t="str">
        <f>IF(ISBLANK('ENGAGEMENTS 2026'!C2043),"",'ENGAGEMENTS 2026'!L2043)</f>
        <v/>
      </c>
      <c r="O2042" t="str">
        <f>IF(ISBLANK('ENGAGEMENTS 2026'!C2043),"",'ENGAGEMENTS 2026'!M2043)</f>
        <v/>
      </c>
      <c r="P2042" t="str">
        <f>IF(ISBLANK('ENGAGEMENTS 2026'!C2043),"",'ENGAGEMENTS 2026'!K2043)</f>
        <v/>
      </c>
      <c r="Q2042" t="str">
        <f>IF($A2042="","",IF(OR($E2042="INFRUCTUEUX",$E2042="ANNULE"),$A2042&amp;"|"&amp;(COUNTIFS($A$2:$A2042,$A2042,$E$2:$E2042,"INFRUCTUEUX")+COUNTIFS($A$2:$A2042,$A2042,$E$2:$E2042,"ANNULE")),""))</f>
        <v/>
      </c>
    </row>
    <row r="2043" spans="1:17" x14ac:dyDescent="0.25">
      <c r="A2043" t="str">
        <f>IF(ISBLANK('ENGAGEMENTS 2026'!C2044),"",IF('ENGAGEMENTS 2026'!C2044="DTSI","DCT",'ENGAGEMENTS 2026'!C2044))</f>
        <v/>
      </c>
      <c r="B2043" t="str">
        <f>IF(ISBLANK('ENGAGEMENTS 2026'!C2044),"",'ENGAGEMENTS 2026'!D2044)</f>
        <v/>
      </c>
      <c r="C2043" t="str">
        <f>IF(ISBLANK('ENGAGEMENTS 2026'!C2044),"",'ENGAGEMENTS 2026'!E2044)</f>
        <v/>
      </c>
      <c r="D2043" t="str">
        <f>IF(ISBLANK('ENGAGEMENTS 2026'!C2044),"",'ENGAGEMENTS 2026'!G2044)</f>
        <v/>
      </c>
      <c r="E2043" t="str">
        <f>IF(ISBLANK('ENGAGEMENTS 2026'!C2044),"",'ENGAGEMENTS 2026'!I2044)</f>
        <v/>
      </c>
      <c r="F2043" t="str">
        <f>IF(ISBLANK('ENGAGEMENTS 2026'!C2044),"",'ENGAGEMENTS 2026'!J2044)</f>
        <v/>
      </c>
      <c r="G2043" t="str">
        <f>IF(ISBLANK('ENGAGEMENTS 2026'!C2044),"",'ENGAGEMENTS 2026'!M2044)</f>
        <v/>
      </c>
      <c r="H2043" t="str">
        <f>IF(ISBLANK('ENGAGEMENTS 2026'!C2044),"",'ENGAGEMENTS 2026'!AF2044)</f>
        <v/>
      </c>
      <c r="I2043" t="str">
        <f>IF(ISBLANK('ENGAGEMENTS 2026'!C2044),"",'ENGAGEMENTS 2026'!H2044)</f>
        <v/>
      </c>
      <c r="J2043" s="72" t="str">
        <f>IF(ISBLANK('ENGAGEMENTS 2026'!C2044),"",IF(AND(OR($E2043="INFRUCTUEUX",$E2043="ANNULE"),$C2043="AOO-M"),'ENGAGEMENTS 2026'!P2044,IF($H2043="EN COURS DE PREENGAGEMENT",'ENGAGEMENTS 2026'!O2044,IF($H2043="PREENGAGE",IF($E2043="ATTRIBUE",'ENGAGEMENTS 2026'!AE2044,'ENGAGEMENTS 2026'!O2044),'ENGAGEMENTS 2026'!AE2044))))</f>
        <v/>
      </c>
      <c r="K2043" s="97" t="str">
        <f>IF(ISBLANK('ENGAGEMENTS 2026'!W2044),"",'ENGAGEMENTS 2026'!W2044)</f>
        <v/>
      </c>
      <c r="L2043" s="73" t="str">
        <f t="shared" ca="1" si="62"/>
        <v/>
      </c>
      <c r="M2043" t="str">
        <f t="shared" si="63"/>
        <v/>
      </c>
      <c r="N2043" t="str">
        <f>IF(ISBLANK('ENGAGEMENTS 2026'!C2044),"",'ENGAGEMENTS 2026'!L2044)</f>
        <v/>
      </c>
      <c r="O2043" t="str">
        <f>IF(ISBLANK('ENGAGEMENTS 2026'!C2044),"",'ENGAGEMENTS 2026'!M2044)</f>
        <v/>
      </c>
      <c r="P2043" t="str">
        <f>IF(ISBLANK('ENGAGEMENTS 2026'!C2044),"",'ENGAGEMENTS 2026'!K2044)</f>
        <v/>
      </c>
      <c r="Q2043" t="str">
        <f>IF($A2043="","",IF(OR($E2043="INFRUCTUEUX",$E2043="ANNULE"),$A2043&amp;"|"&amp;(COUNTIFS($A$2:$A2043,$A2043,$E$2:$E2043,"INFRUCTUEUX")+COUNTIFS($A$2:$A2043,$A2043,$E$2:$E2043,"ANNULE")),""))</f>
        <v/>
      </c>
    </row>
    <row r="2044" spans="1:17" x14ac:dyDescent="0.25">
      <c r="A2044" t="str">
        <f>IF(ISBLANK('ENGAGEMENTS 2026'!C2045),"",IF('ENGAGEMENTS 2026'!C2045="DTSI","DCT",'ENGAGEMENTS 2026'!C2045))</f>
        <v/>
      </c>
      <c r="B2044" t="str">
        <f>IF(ISBLANK('ENGAGEMENTS 2026'!C2045),"",'ENGAGEMENTS 2026'!D2045)</f>
        <v/>
      </c>
      <c r="C2044" t="str">
        <f>IF(ISBLANK('ENGAGEMENTS 2026'!C2045),"",'ENGAGEMENTS 2026'!E2045)</f>
        <v/>
      </c>
      <c r="D2044" t="str">
        <f>IF(ISBLANK('ENGAGEMENTS 2026'!C2045),"",'ENGAGEMENTS 2026'!G2045)</f>
        <v/>
      </c>
      <c r="E2044" t="str">
        <f>IF(ISBLANK('ENGAGEMENTS 2026'!C2045),"",'ENGAGEMENTS 2026'!I2045)</f>
        <v/>
      </c>
      <c r="F2044" t="str">
        <f>IF(ISBLANK('ENGAGEMENTS 2026'!C2045),"",'ENGAGEMENTS 2026'!J2045)</f>
        <v/>
      </c>
      <c r="G2044" t="str">
        <f>IF(ISBLANK('ENGAGEMENTS 2026'!C2045),"",'ENGAGEMENTS 2026'!M2045)</f>
        <v/>
      </c>
      <c r="H2044" t="str">
        <f>IF(ISBLANK('ENGAGEMENTS 2026'!C2045),"",'ENGAGEMENTS 2026'!AF2045)</f>
        <v/>
      </c>
      <c r="I2044" t="str">
        <f>IF(ISBLANK('ENGAGEMENTS 2026'!C2045),"",'ENGAGEMENTS 2026'!H2045)</f>
        <v/>
      </c>
      <c r="J2044" s="72" t="str">
        <f>IF(ISBLANK('ENGAGEMENTS 2026'!C2045),"",IF(AND(OR($E2044="INFRUCTUEUX",$E2044="ANNULE"),$C2044="AOO-M"),'ENGAGEMENTS 2026'!P2045,IF($H2044="EN COURS DE PREENGAGEMENT",'ENGAGEMENTS 2026'!O2045,IF($H2044="PREENGAGE",IF($E2044="ATTRIBUE",'ENGAGEMENTS 2026'!AE2045,'ENGAGEMENTS 2026'!O2045),'ENGAGEMENTS 2026'!AE2045))))</f>
        <v/>
      </c>
      <c r="K2044" s="97" t="str">
        <f>IF(ISBLANK('ENGAGEMENTS 2026'!W2045),"",'ENGAGEMENTS 2026'!W2045)</f>
        <v/>
      </c>
      <c r="L2044" s="73" t="str">
        <f t="shared" ca="1" si="62"/>
        <v/>
      </c>
      <c r="M2044" t="str">
        <f t="shared" si="63"/>
        <v/>
      </c>
      <c r="N2044" t="str">
        <f>IF(ISBLANK('ENGAGEMENTS 2026'!C2045),"",'ENGAGEMENTS 2026'!L2045)</f>
        <v/>
      </c>
      <c r="O2044" t="str">
        <f>IF(ISBLANK('ENGAGEMENTS 2026'!C2045),"",'ENGAGEMENTS 2026'!M2045)</f>
        <v/>
      </c>
      <c r="P2044" t="str">
        <f>IF(ISBLANK('ENGAGEMENTS 2026'!C2045),"",'ENGAGEMENTS 2026'!K2045)</f>
        <v/>
      </c>
      <c r="Q2044" t="str">
        <f>IF($A2044="","",IF(OR($E2044="INFRUCTUEUX",$E2044="ANNULE"),$A2044&amp;"|"&amp;(COUNTIFS($A$2:$A2044,$A2044,$E$2:$E2044,"INFRUCTUEUX")+COUNTIFS($A$2:$A2044,$A2044,$E$2:$E2044,"ANNULE")),""))</f>
        <v/>
      </c>
    </row>
    <row r="2045" spans="1:17" x14ac:dyDescent="0.25">
      <c r="A2045" t="str">
        <f>IF(ISBLANK('ENGAGEMENTS 2026'!C2046),"",IF('ENGAGEMENTS 2026'!C2046="DTSI","DCT",'ENGAGEMENTS 2026'!C2046))</f>
        <v/>
      </c>
      <c r="B2045" t="str">
        <f>IF(ISBLANK('ENGAGEMENTS 2026'!C2046),"",'ENGAGEMENTS 2026'!D2046)</f>
        <v/>
      </c>
      <c r="C2045" t="str">
        <f>IF(ISBLANK('ENGAGEMENTS 2026'!C2046),"",'ENGAGEMENTS 2026'!E2046)</f>
        <v/>
      </c>
      <c r="D2045" t="str">
        <f>IF(ISBLANK('ENGAGEMENTS 2026'!C2046),"",'ENGAGEMENTS 2026'!G2046)</f>
        <v/>
      </c>
      <c r="E2045" t="str">
        <f>IF(ISBLANK('ENGAGEMENTS 2026'!C2046),"",'ENGAGEMENTS 2026'!I2046)</f>
        <v/>
      </c>
      <c r="F2045" t="str">
        <f>IF(ISBLANK('ENGAGEMENTS 2026'!C2046),"",'ENGAGEMENTS 2026'!J2046)</f>
        <v/>
      </c>
      <c r="G2045" t="str">
        <f>IF(ISBLANK('ENGAGEMENTS 2026'!C2046),"",'ENGAGEMENTS 2026'!M2046)</f>
        <v/>
      </c>
      <c r="H2045" t="str">
        <f>IF(ISBLANK('ENGAGEMENTS 2026'!C2046),"",'ENGAGEMENTS 2026'!AF2046)</f>
        <v/>
      </c>
      <c r="I2045" t="str">
        <f>IF(ISBLANK('ENGAGEMENTS 2026'!C2046),"",'ENGAGEMENTS 2026'!H2046)</f>
        <v/>
      </c>
      <c r="J2045" s="72" t="str">
        <f>IF(ISBLANK('ENGAGEMENTS 2026'!C2046),"",IF(AND(OR($E2045="INFRUCTUEUX",$E2045="ANNULE"),$C2045="AOO-M"),'ENGAGEMENTS 2026'!P2046,IF($H2045="EN COURS DE PREENGAGEMENT",'ENGAGEMENTS 2026'!O2046,IF($H2045="PREENGAGE",IF($E2045="ATTRIBUE",'ENGAGEMENTS 2026'!AE2046,'ENGAGEMENTS 2026'!O2046),'ENGAGEMENTS 2026'!AE2046))))</f>
        <v/>
      </c>
      <c r="K2045" s="97" t="str">
        <f>IF(ISBLANK('ENGAGEMENTS 2026'!W2046),"",'ENGAGEMENTS 2026'!W2046)</f>
        <v/>
      </c>
      <c r="L2045" s="73" t="str">
        <f t="shared" ca="1" si="62"/>
        <v/>
      </c>
      <c r="M2045" t="str">
        <f t="shared" si="63"/>
        <v/>
      </c>
      <c r="N2045" t="str">
        <f>IF(ISBLANK('ENGAGEMENTS 2026'!C2046),"",'ENGAGEMENTS 2026'!L2046)</f>
        <v/>
      </c>
      <c r="O2045" t="str">
        <f>IF(ISBLANK('ENGAGEMENTS 2026'!C2046),"",'ENGAGEMENTS 2026'!M2046)</f>
        <v/>
      </c>
      <c r="P2045" t="str">
        <f>IF(ISBLANK('ENGAGEMENTS 2026'!C2046),"",'ENGAGEMENTS 2026'!K2046)</f>
        <v/>
      </c>
      <c r="Q2045" t="str">
        <f>IF($A2045="","",IF(OR($E2045="INFRUCTUEUX",$E2045="ANNULE"),$A2045&amp;"|"&amp;(COUNTIFS($A$2:$A2045,$A2045,$E$2:$E2045,"INFRUCTUEUX")+COUNTIFS($A$2:$A2045,$A2045,$E$2:$E2045,"ANNULE")),""))</f>
        <v/>
      </c>
    </row>
    <row r="2046" spans="1:17" x14ac:dyDescent="0.25">
      <c r="A2046" t="str">
        <f>IF(ISBLANK('ENGAGEMENTS 2026'!C2047),"",IF('ENGAGEMENTS 2026'!C2047="DTSI","DCT",'ENGAGEMENTS 2026'!C2047))</f>
        <v/>
      </c>
      <c r="B2046" t="str">
        <f>IF(ISBLANK('ENGAGEMENTS 2026'!C2047),"",'ENGAGEMENTS 2026'!D2047)</f>
        <v/>
      </c>
      <c r="C2046" t="str">
        <f>IF(ISBLANK('ENGAGEMENTS 2026'!C2047),"",'ENGAGEMENTS 2026'!E2047)</f>
        <v/>
      </c>
      <c r="D2046" t="str">
        <f>IF(ISBLANK('ENGAGEMENTS 2026'!C2047),"",'ENGAGEMENTS 2026'!G2047)</f>
        <v/>
      </c>
      <c r="E2046" t="str">
        <f>IF(ISBLANK('ENGAGEMENTS 2026'!C2047),"",'ENGAGEMENTS 2026'!I2047)</f>
        <v/>
      </c>
      <c r="F2046" t="str">
        <f>IF(ISBLANK('ENGAGEMENTS 2026'!C2047),"",'ENGAGEMENTS 2026'!J2047)</f>
        <v/>
      </c>
      <c r="G2046" t="str">
        <f>IF(ISBLANK('ENGAGEMENTS 2026'!C2047),"",'ENGAGEMENTS 2026'!M2047)</f>
        <v/>
      </c>
      <c r="H2046" t="str">
        <f>IF(ISBLANK('ENGAGEMENTS 2026'!C2047),"",'ENGAGEMENTS 2026'!AF2047)</f>
        <v/>
      </c>
      <c r="I2046" t="str">
        <f>IF(ISBLANK('ENGAGEMENTS 2026'!C2047),"",'ENGAGEMENTS 2026'!H2047)</f>
        <v/>
      </c>
      <c r="J2046" s="72" t="str">
        <f>IF(ISBLANK('ENGAGEMENTS 2026'!C2047),"",IF(AND(OR($E2046="INFRUCTUEUX",$E2046="ANNULE"),$C2046="AOO-M"),'ENGAGEMENTS 2026'!P2047,IF($H2046="EN COURS DE PREENGAGEMENT",'ENGAGEMENTS 2026'!O2047,IF($H2046="PREENGAGE",IF($E2046="ATTRIBUE",'ENGAGEMENTS 2026'!AE2047,'ENGAGEMENTS 2026'!O2047),'ENGAGEMENTS 2026'!AE2047))))</f>
        <v/>
      </c>
      <c r="K2046" s="97" t="str">
        <f>IF(ISBLANK('ENGAGEMENTS 2026'!W2047),"",'ENGAGEMENTS 2026'!W2047)</f>
        <v/>
      </c>
      <c r="L2046" s="73" t="str">
        <f t="shared" ca="1" si="62"/>
        <v/>
      </c>
      <c r="M2046" t="str">
        <f t="shared" si="63"/>
        <v/>
      </c>
      <c r="N2046" t="str">
        <f>IF(ISBLANK('ENGAGEMENTS 2026'!C2047),"",'ENGAGEMENTS 2026'!L2047)</f>
        <v/>
      </c>
      <c r="O2046" t="str">
        <f>IF(ISBLANK('ENGAGEMENTS 2026'!C2047),"",'ENGAGEMENTS 2026'!M2047)</f>
        <v/>
      </c>
      <c r="P2046" t="str">
        <f>IF(ISBLANK('ENGAGEMENTS 2026'!C2047),"",'ENGAGEMENTS 2026'!K2047)</f>
        <v/>
      </c>
      <c r="Q2046" t="str">
        <f>IF($A2046="","",IF(OR($E2046="INFRUCTUEUX",$E2046="ANNULE"),$A2046&amp;"|"&amp;(COUNTIFS($A$2:$A2046,$A2046,$E$2:$E2046,"INFRUCTUEUX")+COUNTIFS($A$2:$A2046,$A2046,$E$2:$E2046,"ANNULE")),""))</f>
        <v/>
      </c>
    </row>
    <row r="2047" spans="1:17" x14ac:dyDescent="0.25">
      <c r="A2047" t="str">
        <f>IF(ISBLANK('ENGAGEMENTS 2026'!C2048),"",IF('ENGAGEMENTS 2026'!C2048="DTSI","DCT",'ENGAGEMENTS 2026'!C2048))</f>
        <v/>
      </c>
      <c r="B2047" t="str">
        <f>IF(ISBLANK('ENGAGEMENTS 2026'!C2048),"",'ENGAGEMENTS 2026'!D2048)</f>
        <v/>
      </c>
      <c r="C2047" t="str">
        <f>IF(ISBLANK('ENGAGEMENTS 2026'!C2048),"",'ENGAGEMENTS 2026'!E2048)</f>
        <v/>
      </c>
      <c r="D2047" t="str">
        <f>IF(ISBLANK('ENGAGEMENTS 2026'!C2048),"",'ENGAGEMENTS 2026'!G2048)</f>
        <v/>
      </c>
      <c r="E2047" t="str">
        <f>IF(ISBLANK('ENGAGEMENTS 2026'!C2048),"",'ENGAGEMENTS 2026'!I2048)</f>
        <v/>
      </c>
      <c r="F2047" t="str">
        <f>IF(ISBLANK('ENGAGEMENTS 2026'!C2048),"",'ENGAGEMENTS 2026'!J2048)</f>
        <v/>
      </c>
      <c r="G2047" t="str">
        <f>IF(ISBLANK('ENGAGEMENTS 2026'!C2048),"",'ENGAGEMENTS 2026'!M2048)</f>
        <v/>
      </c>
      <c r="H2047" t="str">
        <f>IF(ISBLANK('ENGAGEMENTS 2026'!C2048),"",'ENGAGEMENTS 2026'!AF2048)</f>
        <v/>
      </c>
      <c r="I2047" t="str">
        <f>IF(ISBLANK('ENGAGEMENTS 2026'!C2048),"",'ENGAGEMENTS 2026'!H2048)</f>
        <v/>
      </c>
      <c r="J2047" s="72" t="str">
        <f>IF(ISBLANK('ENGAGEMENTS 2026'!C2048),"",IF(AND(OR($E2047="INFRUCTUEUX",$E2047="ANNULE"),$C2047="AOO-M"),'ENGAGEMENTS 2026'!P2048,IF($H2047="EN COURS DE PREENGAGEMENT",'ENGAGEMENTS 2026'!O2048,IF($H2047="PREENGAGE",IF($E2047="ATTRIBUE",'ENGAGEMENTS 2026'!AE2048,'ENGAGEMENTS 2026'!O2048),'ENGAGEMENTS 2026'!AE2048))))</f>
        <v/>
      </c>
      <c r="K2047" s="97" t="str">
        <f>IF(ISBLANK('ENGAGEMENTS 2026'!W2048),"",'ENGAGEMENTS 2026'!W2048)</f>
        <v/>
      </c>
      <c r="L2047" s="73" t="str">
        <f t="shared" ca="1" si="62"/>
        <v/>
      </c>
      <c r="M2047" t="str">
        <f t="shared" si="63"/>
        <v/>
      </c>
      <c r="N2047" t="str">
        <f>IF(ISBLANK('ENGAGEMENTS 2026'!C2048),"",'ENGAGEMENTS 2026'!L2048)</f>
        <v/>
      </c>
      <c r="O2047" t="str">
        <f>IF(ISBLANK('ENGAGEMENTS 2026'!C2048),"",'ENGAGEMENTS 2026'!M2048)</f>
        <v/>
      </c>
      <c r="P2047" t="str">
        <f>IF(ISBLANK('ENGAGEMENTS 2026'!C2048),"",'ENGAGEMENTS 2026'!K2048)</f>
        <v/>
      </c>
      <c r="Q2047" t="str">
        <f>IF($A2047="","",IF(OR($E2047="INFRUCTUEUX",$E2047="ANNULE"),$A2047&amp;"|"&amp;(COUNTIFS($A$2:$A2047,$A2047,$E$2:$E2047,"INFRUCTUEUX")+COUNTIFS($A$2:$A2047,$A2047,$E$2:$E2047,"ANNULE")),""))</f>
        <v/>
      </c>
    </row>
    <row r="2048" spans="1:17" x14ac:dyDescent="0.25">
      <c r="A2048" t="str">
        <f>IF(ISBLANK('ENGAGEMENTS 2026'!C2049),"",IF('ENGAGEMENTS 2026'!C2049="DTSI","DCT",'ENGAGEMENTS 2026'!C2049))</f>
        <v/>
      </c>
      <c r="B2048" t="str">
        <f>IF(ISBLANK('ENGAGEMENTS 2026'!C2049),"",'ENGAGEMENTS 2026'!D2049)</f>
        <v/>
      </c>
      <c r="C2048" t="str">
        <f>IF(ISBLANK('ENGAGEMENTS 2026'!C2049),"",'ENGAGEMENTS 2026'!E2049)</f>
        <v/>
      </c>
      <c r="D2048" t="str">
        <f>IF(ISBLANK('ENGAGEMENTS 2026'!C2049),"",'ENGAGEMENTS 2026'!G2049)</f>
        <v/>
      </c>
      <c r="E2048" t="str">
        <f>IF(ISBLANK('ENGAGEMENTS 2026'!C2049),"",'ENGAGEMENTS 2026'!I2049)</f>
        <v/>
      </c>
      <c r="F2048" t="str">
        <f>IF(ISBLANK('ENGAGEMENTS 2026'!C2049),"",'ENGAGEMENTS 2026'!J2049)</f>
        <v/>
      </c>
      <c r="G2048" t="str">
        <f>IF(ISBLANK('ENGAGEMENTS 2026'!C2049),"",'ENGAGEMENTS 2026'!M2049)</f>
        <v/>
      </c>
      <c r="H2048" t="str">
        <f>IF(ISBLANK('ENGAGEMENTS 2026'!C2049),"",'ENGAGEMENTS 2026'!AF2049)</f>
        <v/>
      </c>
      <c r="I2048" t="str">
        <f>IF(ISBLANK('ENGAGEMENTS 2026'!C2049),"",'ENGAGEMENTS 2026'!H2049)</f>
        <v/>
      </c>
      <c r="J2048" s="72" t="str">
        <f>IF(ISBLANK('ENGAGEMENTS 2026'!C2049),"",IF(AND(OR($E2048="INFRUCTUEUX",$E2048="ANNULE"),$C2048="AOO-M"),'ENGAGEMENTS 2026'!P2049,IF($H2048="EN COURS DE PREENGAGEMENT",'ENGAGEMENTS 2026'!O2049,IF($H2048="PREENGAGE",IF($E2048="ATTRIBUE",'ENGAGEMENTS 2026'!AE2049,'ENGAGEMENTS 2026'!O2049),'ENGAGEMENTS 2026'!AE2049))))</f>
        <v/>
      </c>
      <c r="K2048" s="97" t="str">
        <f>IF(ISBLANK('ENGAGEMENTS 2026'!W2049),"",'ENGAGEMENTS 2026'!W2049)</f>
        <v/>
      </c>
      <c r="L2048" s="73" t="str">
        <f t="shared" ca="1" si="62"/>
        <v/>
      </c>
      <c r="M2048" t="str">
        <f t="shared" si="63"/>
        <v/>
      </c>
      <c r="N2048" t="str">
        <f>IF(ISBLANK('ENGAGEMENTS 2026'!C2049),"",'ENGAGEMENTS 2026'!L2049)</f>
        <v/>
      </c>
      <c r="O2048" t="str">
        <f>IF(ISBLANK('ENGAGEMENTS 2026'!C2049),"",'ENGAGEMENTS 2026'!M2049)</f>
        <v/>
      </c>
      <c r="P2048" t="str">
        <f>IF(ISBLANK('ENGAGEMENTS 2026'!C2049),"",'ENGAGEMENTS 2026'!K2049)</f>
        <v/>
      </c>
      <c r="Q2048" t="str">
        <f>IF($A2048="","",IF(OR($E2048="INFRUCTUEUX",$E2048="ANNULE"),$A2048&amp;"|"&amp;(COUNTIFS($A$2:$A2048,$A2048,$E$2:$E2048,"INFRUCTUEUX")+COUNTIFS($A$2:$A2048,$A2048,$E$2:$E2048,"ANNULE")),""))</f>
        <v/>
      </c>
    </row>
    <row r="2049" spans="1:17" x14ac:dyDescent="0.25">
      <c r="A2049" t="str">
        <f>IF(ISBLANK('ENGAGEMENTS 2026'!C2050),"",IF('ENGAGEMENTS 2026'!C2050="DTSI","DCT",'ENGAGEMENTS 2026'!C2050))</f>
        <v/>
      </c>
      <c r="B2049" t="str">
        <f>IF(ISBLANK('ENGAGEMENTS 2026'!C2050),"",'ENGAGEMENTS 2026'!D2050)</f>
        <v/>
      </c>
      <c r="C2049" t="str">
        <f>IF(ISBLANK('ENGAGEMENTS 2026'!C2050),"",'ENGAGEMENTS 2026'!E2050)</f>
        <v/>
      </c>
      <c r="D2049" t="str">
        <f>IF(ISBLANK('ENGAGEMENTS 2026'!C2050),"",'ENGAGEMENTS 2026'!G2050)</f>
        <v/>
      </c>
      <c r="E2049" t="str">
        <f>IF(ISBLANK('ENGAGEMENTS 2026'!C2050),"",'ENGAGEMENTS 2026'!I2050)</f>
        <v/>
      </c>
      <c r="F2049" t="str">
        <f>IF(ISBLANK('ENGAGEMENTS 2026'!C2050),"",'ENGAGEMENTS 2026'!J2050)</f>
        <v/>
      </c>
      <c r="G2049" t="str">
        <f>IF(ISBLANK('ENGAGEMENTS 2026'!C2050),"",'ENGAGEMENTS 2026'!M2050)</f>
        <v/>
      </c>
      <c r="H2049" t="str">
        <f>IF(ISBLANK('ENGAGEMENTS 2026'!C2050),"",'ENGAGEMENTS 2026'!AF2050)</f>
        <v/>
      </c>
      <c r="I2049" t="str">
        <f>IF(ISBLANK('ENGAGEMENTS 2026'!C2050),"",'ENGAGEMENTS 2026'!H2050)</f>
        <v/>
      </c>
      <c r="J2049" s="72" t="str">
        <f>IF(ISBLANK('ENGAGEMENTS 2026'!C2050),"",IF(AND(OR($E2049="INFRUCTUEUX",$E2049="ANNULE"),$C2049="AOO-M"),'ENGAGEMENTS 2026'!P2050,IF($H2049="EN COURS DE PREENGAGEMENT",'ENGAGEMENTS 2026'!O2050,IF($H2049="PREENGAGE",IF($E2049="ATTRIBUE",'ENGAGEMENTS 2026'!AE2050,'ENGAGEMENTS 2026'!O2050),'ENGAGEMENTS 2026'!AE2050))))</f>
        <v/>
      </c>
      <c r="K2049" s="97" t="str">
        <f>IF(ISBLANK('ENGAGEMENTS 2026'!W2050),"",'ENGAGEMENTS 2026'!W2050)</f>
        <v/>
      </c>
      <c r="L2049" s="73" t="str">
        <f t="shared" ca="1" si="62"/>
        <v/>
      </c>
      <c r="M2049" t="str">
        <f t="shared" si="63"/>
        <v/>
      </c>
      <c r="N2049" t="str">
        <f>IF(ISBLANK('ENGAGEMENTS 2026'!C2050),"",'ENGAGEMENTS 2026'!L2050)</f>
        <v/>
      </c>
      <c r="O2049" t="str">
        <f>IF(ISBLANK('ENGAGEMENTS 2026'!C2050),"",'ENGAGEMENTS 2026'!M2050)</f>
        <v/>
      </c>
      <c r="P2049" t="str">
        <f>IF(ISBLANK('ENGAGEMENTS 2026'!C2050),"",'ENGAGEMENTS 2026'!K2050)</f>
        <v/>
      </c>
      <c r="Q2049" t="str">
        <f>IF($A2049="","",IF(OR($E2049="INFRUCTUEUX",$E2049="ANNULE"),$A2049&amp;"|"&amp;(COUNTIFS($A$2:$A2049,$A2049,$E$2:$E2049,"INFRUCTUEUX")+COUNTIFS($A$2:$A2049,$A2049,$E$2:$E2049,"ANNULE")),""))</f>
        <v/>
      </c>
    </row>
    <row r="2050" spans="1:17" x14ac:dyDescent="0.25">
      <c r="A2050" t="str">
        <f>IF(ISBLANK('ENGAGEMENTS 2026'!C2051),"",IF('ENGAGEMENTS 2026'!C2051="DTSI","DCT",'ENGAGEMENTS 2026'!C2051))</f>
        <v/>
      </c>
      <c r="B2050" t="str">
        <f>IF(ISBLANK('ENGAGEMENTS 2026'!C2051),"",'ENGAGEMENTS 2026'!D2051)</f>
        <v/>
      </c>
      <c r="C2050" t="str">
        <f>IF(ISBLANK('ENGAGEMENTS 2026'!C2051),"",'ENGAGEMENTS 2026'!E2051)</f>
        <v/>
      </c>
      <c r="D2050" t="str">
        <f>IF(ISBLANK('ENGAGEMENTS 2026'!C2051),"",'ENGAGEMENTS 2026'!G2051)</f>
        <v/>
      </c>
      <c r="E2050" t="str">
        <f>IF(ISBLANK('ENGAGEMENTS 2026'!C2051),"",'ENGAGEMENTS 2026'!I2051)</f>
        <v/>
      </c>
      <c r="F2050" t="str">
        <f>IF(ISBLANK('ENGAGEMENTS 2026'!C2051),"",'ENGAGEMENTS 2026'!J2051)</f>
        <v/>
      </c>
      <c r="G2050" t="str">
        <f>IF(ISBLANK('ENGAGEMENTS 2026'!C2051),"",'ENGAGEMENTS 2026'!M2051)</f>
        <v/>
      </c>
      <c r="H2050" t="str">
        <f>IF(ISBLANK('ENGAGEMENTS 2026'!C2051),"",'ENGAGEMENTS 2026'!AF2051)</f>
        <v/>
      </c>
      <c r="I2050" t="str">
        <f>IF(ISBLANK('ENGAGEMENTS 2026'!C2051),"",'ENGAGEMENTS 2026'!H2051)</f>
        <v/>
      </c>
      <c r="J2050" s="72" t="str">
        <f>IF(ISBLANK('ENGAGEMENTS 2026'!C2051),"",IF(AND(OR($E2050="INFRUCTUEUX",$E2050="ANNULE"),$C2050="AOO-M"),'ENGAGEMENTS 2026'!P2051,IF($H2050="EN COURS DE PREENGAGEMENT",'ENGAGEMENTS 2026'!O2051,IF($H2050="PREENGAGE",IF($E2050="ATTRIBUE",'ENGAGEMENTS 2026'!AE2051,'ENGAGEMENTS 2026'!O2051),'ENGAGEMENTS 2026'!AE2051))))</f>
        <v/>
      </c>
      <c r="K2050" s="97" t="str">
        <f>IF(ISBLANK('ENGAGEMENTS 2026'!W2051),"",'ENGAGEMENTS 2026'!W2051)</f>
        <v/>
      </c>
      <c r="L2050" s="73" t="str">
        <f t="shared" ref="L2050:L2113" ca="1" si="64">IF($K2050="","",TODAY()-$K2050)</f>
        <v/>
      </c>
      <c r="M2050" t="str">
        <f t="shared" ref="M2050:M2113" si="65">IF($A2050="","",IF($H2050="ENGAGE","Engagé",IF(AND($H2050="NON ENGAGE",OR($I2050="INFRUCTUEUX",$I2050="ANNULE")),"Clôturé sans suite","En cours")))</f>
        <v/>
      </c>
      <c r="N2050" t="str">
        <f>IF(ISBLANK('ENGAGEMENTS 2026'!C2051),"",'ENGAGEMENTS 2026'!L2051)</f>
        <v/>
      </c>
      <c r="O2050" t="str">
        <f>IF(ISBLANK('ENGAGEMENTS 2026'!C2051),"",'ENGAGEMENTS 2026'!M2051)</f>
        <v/>
      </c>
      <c r="P2050" t="str">
        <f>IF(ISBLANK('ENGAGEMENTS 2026'!C2051),"",'ENGAGEMENTS 2026'!K2051)</f>
        <v/>
      </c>
      <c r="Q2050" t="str">
        <f>IF($A2050="","",IF(OR($E2050="INFRUCTUEUX",$E2050="ANNULE"),$A2050&amp;"|"&amp;(COUNTIFS($A$2:$A2050,$A2050,$E$2:$E2050,"INFRUCTUEUX")+COUNTIFS($A$2:$A2050,$A2050,$E$2:$E2050,"ANNULE")),""))</f>
        <v/>
      </c>
    </row>
    <row r="2051" spans="1:17" x14ac:dyDescent="0.25">
      <c r="A2051" t="str">
        <f>IF(ISBLANK('ENGAGEMENTS 2026'!C2052),"",IF('ENGAGEMENTS 2026'!C2052="DTSI","DCT",'ENGAGEMENTS 2026'!C2052))</f>
        <v/>
      </c>
      <c r="B2051" t="str">
        <f>IF(ISBLANK('ENGAGEMENTS 2026'!C2052),"",'ENGAGEMENTS 2026'!D2052)</f>
        <v/>
      </c>
      <c r="C2051" t="str">
        <f>IF(ISBLANK('ENGAGEMENTS 2026'!C2052),"",'ENGAGEMENTS 2026'!E2052)</f>
        <v/>
      </c>
      <c r="D2051" t="str">
        <f>IF(ISBLANK('ENGAGEMENTS 2026'!C2052),"",'ENGAGEMENTS 2026'!G2052)</f>
        <v/>
      </c>
      <c r="E2051" t="str">
        <f>IF(ISBLANK('ENGAGEMENTS 2026'!C2052),"",'ENGAGEMENTS 2026'!I2052)</f>
        <v/>
      </c>
      <c r="F2051" t="str">
        <f>IF(ISBLANK('ENGAGEMENTS 2026'!C2052),"",'ENGAGEMENTS 2026'!J2052)</f>
        <v/>
      </c>
      <c r="G2051" t="str">
        <f>IF(ISBLANK('ENGAGEMENTS 2026'!C2052),"",'ENGAGEMENTS 2026'!M2052)</f>
        <v/>
      </c>
      <c r="H2051" t="str">
        <f>IF(ISBLANK('ENGAGEMENTS 2026'!C2052),"",'ENGAGEMENTS 2026'!AF2052)</f>
        <v/>
      </c>
      <c r="I2051" t="str">
        <f>IF(ISBLANK('ENGAGEMENTS 2026'!C2052),"",'ENGAGEMENTS 2026'!H2052)</f>
        <v/>
      </c>
      <c r="J2051" s="72" t="str">
        <f>IF(ISBLANK('ENGAGEMENTS 2026'!C2052),"",IF(AND(OR($E2051="INFRUCTUEUX",$E2051="ANNULE"),$C2051="AOO-M"),'ENGAGEMENTS 2026'!P2052,IF($H2051="EN COURS DE PREENGAGEMENT",'ENGAGEMENTS 2026'!O2052,IF($H2051="PREENGAGE",IF($E2051="ATTRIBUE",'ENGAGEMENTS 2026'!AE2052,'ENGAGEMENTS 2026'!O2052),'ENGAGEMENTS 2026'!AE2052))))</f>
        <v/>
      </c>
      <c r="K2051" s="97" t="str">
        <f>IF(ISBLANK('ENGAGEMENTS 2026'!W2052),"",'ENGAGEMENTS 2026'!W2052)</f>
        <v/>
      </c>
      <c r="L2051" s="73" t="str">
        <f t="shared" ca="1" si="64"/>
        <v/>
      </c>
      <c r="M2051" t="str">
        <f t="shared" si="65"/>
        <v/>
      </c>
      <c r="N2051" t="str">
        <f>IF(ISBLANK('ENGAGEMENTS 2026'!C2052),"",'ENGAGEMENTS 2026'!L2052)</f>
        <v/>
      </c>
      <c r="O2051" t="str">
        <f>IF(ISBLANK('ENGAGEMENTS 2026'!C2052),"",'ENGAGEMENTS 2026'!M2052)</f>
        <v/>
      </c>
      <c r="P2051" t="str">
        <f>IF(ISBLANK('ENGAGEMENTS 2026'!C2052),"",'ENGAGEMENTS 2026'!K2052)</f>
        <v/>
      </c>
      <c r="Q2051" t="str">
        <f>IF($A2051="","",IF(OR($E2051="INFRUCTUEUX",$E2051="ANNULE"),$A2051&amp;"|"&amp;(COUNTIFS($A$2:$A2051,$A2051,$E$2:$E2051,"INFRUCTUEUX")+COUNTIFS($A$2:$A2051,$A2051,$E$2:$E2051,"ANNULE")),""))</f>
        <v/>
      </c>
    </row>
    <row r="2052" spans="1:17" x14ac:dyDescent="0.25">
      <c r="A2052" t="str">
        <f>IF(ISBLANK('ENGAGEMENTS 2026'!C2053),"",IF('ENGAGEMENTS 2026'!C2053="DTSI","DCT",'ENGAGEMENTS 2026'!C2053))</f>
        <v/>
      </c>
      <c r="B2052" t="str">
        <f>IF(ISBLANK('ENGAGEMENTS 2026'!C2053),"",'ENGAGEMENTS 2026'!D2053)</f>
        <v/>
      </c>
      <c r="C2052" t="str">
        <f>IF(ISBLANK('ENGAGEMENTS 2026'!C2053),"",'ENGAGEMENTS 2026'!E2053)</f>
        <v/>
      </c>
      <c r="D2052" t="str">
        <f>IF(ISBLANK('ENGAGEMENTS 2026'!C2053),"",'ENGAGEMENTS 2026'!G2053)</f>
        <v/>
      </c>
      <c r="E2052" t="str">
        <f>IF(ISBLANK('ENGAGEMENTS 2026'!C2053),"",'ENGAGEMENTS 2026'!I2053)</f>
        <v/>
      </c>
      <c r="F2052" t="str">
        <f>IF(ISBLANK('ENGAGEMENTS 2026'!C2053),"",'ENGAGEMENTS 2026'!J2053)</f>
        <v/>
      </c>
      <c r="G2052" t="str">
        <f>IF(ISBLANK('ENGAGEMENTS 2026'!C2053),"",'ENGAGEMENTS 2026'!M2053)</f>
        <v/>
      </c>
      <c r="H2052" t="str">
        <f>IF(ISBLANK('ENGAGEMENTS 2026'!C2053),"",'ENGAGEMENTS 2026'!AF2053)</f>
        <v/>
      </c>
      <c r="I2052" t="str">
        <f>IF(ISBLANK('ENGAGEMENTS 2026'!C2053),"",'ENGAGEMENTS 2026'!H2053)</f>
        <v/>
      </c>
      <c r="J2052" s="72" t="str">
        <f>IF(ISBLANK('ENGAGEMENTS 2026'!C2053),"",IF(AND(OR($E2052="INFRUCTUEUX",$E2052="ANNULE"),$C2052="AOO-M"),'ENGAGEMENTS 2026'!P2053,IF($H2052="EN COURS DE PREENGAGEMENT",'ENGAGEMENTS 2026'!O2053,IF($H2052="PREENGAGE",IF($E2052="ATTRIBUE",'ENGAGEMENTS 2026'!AE2053,'ENGAGEMENTS 2026'!O2053),'ENGAGEMENTS 2026'!AE2053))))</f>
        <v/>
      </c>
      <c r="K2052" s="97" t="str">
        <f>IF(ISBLANK('ENGAGEMENTS 2026'!W2053),"",'ENGAGEMENTS 2026'!W2053)</f>
        <v/>
      </c>
      <c r="L2052" s="73" t="str">
        <f t="shared" ca="1" si="64"/>
        <v/>
      </c>
      <c r="M2052" t="str">
        <f t="shared" si="65"/>
        <v/>
      </c>
      <c r="N2052" t="str">
        <f>IF(ISBLANK('ENGAGEMENTS 2026'!C2053),"",'ENGAGEMENTS 2026'!L2053)</f>
        <v/>
      </c>
      <c r="O2052" t="str">
        <f>IF(ISBLANK('ENGAGEMENTS 2026'!C2053),"",'ENGAGEMENTS 2026'!M2053)</f>
        <v/>
      </c>
      <c r="P2052" t="str">
        <f>IF(ISBLANK('ENGAGEMENTS 2026'!C2053),"",'ENGAGEMENTS 2026'!K2053)</f>
        <v/>
      </c>
      <c r="Q2052" t="str">
        <f>IF($A2052="","",IF(OR($E2052="INFRUCTUEUX",$E2052="ANNULE"),$A2052&amp;"|"&amp;(COUNTIFS($A$2:$A2052,$A2052,$E$2:$E2052,"INFRUCTUEUX")+COUNTIFS($A$2:$A2052,$A2052,$E$2:$E2052,"ANNULE")),""))</f>
        <v/>
      </c>
    </row>
    <row r="2053" spans="1:17" x14ac:dyDescent="0.25">
      <c r="A2053" t="str">
        <f>IF(ISBLANK('ENGAGEMENTS 2026'!C2054),"",IF('ENGAGEMENTS 2026'!C2054="DTSI","DCT",'ENGAGEMENTS 2026'!C2054))</f>
        <v/>
      </c>
      <c r="B2053" t="str">
        <f>IF(ISBLANK('ENGAGEMENTS 2026'!C2054),"",'ENGAGEMENTS 2026'!D2054)</f>
        <v/>
      </c>
      <c r="C2053" t="str">
        <f>IF(ISBLANK('ENGAGEMENTS 2026'!C2054),"",'ENGAGEMENTS 2026'!E2054)</f>
        <v/>
      </c>
      <c r="D2053" t="str">
        <f>IF(ISBLANK('ENGAGEMENTS 2026'!C2054),"",'ENGAGEMENTS 2026'!G2054)</f>
        <v/>
      </c>
      <c r="E2053" t="str">
        <f>IF(ISBLANK('ENGAGEMENTS 2026'!C2054),"",'ENGAGEMENTS 2026'!I2054)</f>
        <v/>
      </c>
      <c r="F2053" t="str">
        <f>IF(ISBLANK('ENGAGEMENTS 2026'!C2054),"",'ENGAGEMENTS 2026'!J2054)</f>
        <v/>
      </c>
      <c r="G2053" t="str">
        <f>IF(ISBLANK('ENGAGEMENTS 2026'!C2054),"",'ENGAGEMENTS 2026'!M2054)</f>
        <v/>
      </c>
      <c r="H2053" t="str">
        <f>IF(ISBLANK('ENGAGEMENTS 2026'!C2054),"",'ENGAGEMENTS 2026'!AF2054)</f>
        <v/>
      </c>
      <c r="I2053" t="str">
        <f>IF(ISBLANK('ENGAGEMENTS 2026'!C2054),"",'ENGAGEMENTS 2026'!H2054)</f>
        <v/>
      </c>
      <c r="J2053" s="72" t="str">
        <f>IF(ISBLANK('ENGAGEMENTS 2026'!C2054),"",IF(AND(OR($E2053="INFRUCTUEUX",$E2053="ANNULE"),$C2053="AOO-M"),'ENGAGEMENTS 2026'!P2054,IF($H2053="EN COURS DE PREENGAGEMENT",'ENGAGEMENTS 2026'!O2054,IF($H2053="PREENGAGE",IF($E2053="ATTRIBUE",'ENGAGEMENTS 2026'!AE2054,'ENGAGEMENTS 2026'!O2054),'ENGAGEMENTS 2026'!AE2054))))</f>
        <v/>
      </c>
      <c r="K2053" s="97" t="str">
        <f>IF(ISBLANK('ENGAGEMENTS 2026'!W2054),"",'ENGAGEMENTS 2026'!W2054)</f>
        <v/>
      </c>
      <c r="L2053" s="73" t="str">
        <f t="shared" ca="1" si="64"/>
        <v/>
      </c>
      <c r="M2053" t="str">
        <f t="shared" si="65"/>
        <v/>
      </c>
      <c r="N2053" t="str">
        <f>IF(ISBLANK('ENGAGEMENTS 2026'!C2054),"",'ENGAGEMENTS 2026'!L2054)</f>
        <v/>
      </c>
      <c r="O2053" t="str">
        <f>IF(ISBLANK('ENGAGEMENTS 2026'!C2054),"",'ENGAGEMENTS 2026'!M2054)</f>
        <v/>
      </c>
      <c r="P2053" t="str">
        <f>IF(ISBLANK('ENGAGEMENTS 2026'!C2054),"",'ENGAGEMENTS 2026'!K2054)</f>
        <v/>
      </c>
      <c r="Q2053" t="str">
        <f>IF($A2053="","",IF(OR($E2053="INFRUCTUEUX",$E2053="ANNULE"),$A2053&amp;"|"&amp;(COUNTIFS($A$2:$A2053,$A2053,$E$2:$E2053,"INFRUCTUEUX")+COUNTIFS($A$2:$A2053,$A2053,$E$2:$E2053,"ANNULE")),""))</f>
        <v/>
      </c>
    </row>
    <row r="2054" spans="1:17" x14ac:dyDescent="0.25">
      <c r="A2054" t="str">
        <f>IF(ISBLANK('ENGAGEMENTS 2026'!C2055),"",IF('ENGAGEMENTS 2026'!C2055="DTSI","DCT",'ENGAGEMENTS 2026'!C2055))</f>
        <v/>
      </c>
      <c r="B2054" t="str">
        <f>IF(ISBLANK('ENGAGEMENTS 2026'!C2055),"",'ENGAGEMENTS 2026'!D2055)</f>
        <v/>
      </c>
      <c r="C2054" t="str">
        <f>IF(ISBLANK('ENGAGEMENTS 2026'!C2055),"",'ENGAGEMENTS 2026'!E2055)</f>
        <v/>
      </c>
      <c r="D2054" t="str">
        <f>IF(ISBLANK('ENGAGEMENTS 2026'!C2055),"",'ENGAGEMENTS 2026'!G2055)</f>
        <v/>
      </c>
      <c r="E2054" t="str">
        <f>IF(ISBLANK('ENGAGEMENTS 2026'!C2055),"",'ENGAGEMENTS 2026'!I2055)</f>
        <v/>
      </c>
      <c r="F2054" t="str">
        <f>IF(ISBLANK('ENGAGEMENTS 2026'!C2055),"",'ENGAGEMENTS 2026'!J2055)</f>
        <v/>
      </c>
      <c r="G2054" t="str">
        <f>IF(ISBLANK('ENGAGEMENTS 2026'!C2055),"",'ENGAGEMENTS 2026'!M2055)</f>
        <v/>
      </c>
      <c r="H2054" t="str">
        <f>IF(ISBLANK('ENGAGEMENTS 2026'!C2055),"",'ENGAGEMENTS 2026'!AF2055)</f>
        <v/>
      </c>
      <c r="I2054" t="str">
        <f>IF(ISBLANK('ENGAGEMENTS 2026'!C2055),"",'ENGAGEMENTS 2026'!H2055)</f>
        <v/>
      </c>
      <c r="J2054" s="72" t="str">
        <f>IF(ISBLANK('ENGAGEMENTS 2026'!C2055),"",IF(AND(OR($E2054="INFRUCTUEUX",$E2054="ANNULE"),$C2054="AOO-M"),'ENGAGEMENTS 2026'!P2055,IF($H2054="EN COURS DE PREENGAGEMENT",'ENGAGEMENTS 2026'!O2055,IF($H2054="PREENGAGE",IF($E2054="ATTRIBUE",'ENGAGEMENTS 2026'!AE2055,'ENGAGEMENTS 2026'!O2055),'ENGAGEMENTS 2026'!AE2055))))</f>
        <v/>
      </c>
      <c r="K2054" s="97" t="str">
        <f>IF(ISBLANK('ENGAGEMENTS 2026'!W2055),"",'ENGAGEMENTS 2026'!W2055)</f>
        <v/>
      </c>
      <c r="L2054" s="73" t="str">
        <f t="shared" ca="1" si="64"/>
        <v/>
      </c>
      <c r="M2054" t="str">
        <f t="shared" si="65"/>
        <v/>
      </c>
      <c r="N2054" t="str">
        <f>IF(ISBLANK('ENGAGEMENTS 2026'!C2055),"",'ENGAGEMENTS 2026'!L2055)</f>
        <v/>
      </c>
      <c r="O2054" t="str">
        <f>IF(ISBLANK('ENGAGEMENTS 2026'!C2055),"",'ENGAGEMENTS 2026'!M2055)</f>
        <v/>
      </c>
      <c r="P2054" t="str">
        <f>IF(ISBLANK('ENGAGEMENTS 2026'!C2055),"",'ENGAGEMENTS 2026'!K2055)</f>
        <v/>
      </c>
      <c r="Q2054" t="str">
        <f>IF($A2054="","",IF(OR($E2054="INFRUCTUEUX",$E2054="ANNULE"),$A2054&amp;"|"&amp;(COUNTIFS($A$2:$A2054,$A2054,$E$2:$E2054,"INFRUCTUEUX")+COUNTIFS($A$2:$A2054,$A2054,$E$2:$E2054,"ANNULE")),""))</f>
        <v/>
      </c>
    </row>
    <row r="2055" spans="1:17" x14ac:dyDescent="0.25">
      <c r="A2055" t="str">
        <f>IF(ISBLANK('ENGAGEMENTS 2026'!C2056),"",IF('ENGAGEMENTS 2026'!C2056="DTSI","DCT",'ENGAGEMENTS 2026'!C2056))</f>
        <v/>
      </c>
      <c r="B2055" t="str">
        <f>IF(ISBLANK('ENGAGEMENTS 2026'!C2056),"",'ENGAGEMENTS 2026'!D2056)</f>
        <v/>
      </c>
      <c r="C2055" t="str">
        <f>IF(ISBLANK('ENGAGEMENTS 2026'!C2056),"",'ENGAGEMENTS 2026'!E2056)</f>
        <v/>
      </c>
      <c r="D2055" t="str">
        <f>IF(ISBLANK('ENGAGEMENTS 2026'!C2056),"",'ENGAGEMENTS 2026'!G2056)</f>
        <v/>
      </c>
      <c r="E2055" t="str">
        <f>IF(ISBLANK('ENGAGEMENTS 2026'!C2056),"",'ENGAGEMENTS 2026'!I2056)</f>
        <v/>
      </c>
      <c r="F2055" t="str">
        <f>IF(ISBLANK('ENGAGEMENTS 2026'!C2056),"",'ENGAGEMENTS 2026'!J2056)</f>
        <v/>
      </c>
      <c r="G2055" t="str">
        <f>IF(ISBLANK('ENGAGEMENTS 2026'!C2056),"",'ENGAGEMENTS 2026'!M2056)</f>
        <v/>
      </c>
      <c r="H2055" t="str">
        <f>IF(ISBLANK('ENGAGEMENTS 2026'!C2056),"",'ENGAGEMENTS 2026'!AF2056)</f>
        <v/>
      </c>
      <c r="I2055" t="str">
        <f>IF(ISBLANK('ENGAGEMENTS 2026'!C2056),"",'ENGAGEMENTS 2026'!H2056)</f>
        <v/>
      </c>
      <c r="J2055" s="72" t="str">
        <f>IF(ISBLANK('ENGAGEMENTS 2026'!C2056),"",IF(AND(OR($E2055="INFRUCTUEUX",$E2055="ANNULE"),$C2055="AOO-M"),'ENGAGEMENTS 2026'!P2056,IF($H2055="EN COURS DE PREENGAGEMENT",'ENGAGEMENTS 2026'!O2056,IF($H2055="PREENGAGE",IF($E2055="ATTRIBUE",'ENGAGEMENTS 2026'!AE2056,'ENGAGEMENTS 2026'!O2056),'ENGAGEMENTS 2026'!AE2056))))</f>
        <v/>
      </c>
      <c r="K2055" s="97" t="str">
        <f>IF(ISBLANK('ENGAGEMENTS 2026'!W2056),"",'ENGAGEMENTS 2026'!W2056)</f>
        <v/>
      </c>
      <c r="L2055" s="73" t="str">
        <f t="shared" ca="1" si="64"/>
        <v/>
      </c>
      <c r="M2055" t="str">
        <f t="shared" si="65"/>
        <v/>
      </c>
      <c r="N2055" t="str">
        <f>IF(ISBLANK('ENGAGEMENTS 2026'!C2056),"",'ENGAGEMENTS 2026'!L2056)</f>
        <v/>
      </c>
      <c r="O2055" t="str">
        <f>IF(ISBLANK('ENGAGEMENTS 2026'!C2056),"",'ENGAGEMENTS 2026'!M2056)</f>
        <v/>
      </c>
      <c r="P2055" t="str">
        <f>IF(ISBLANK('ENGAGEMENTS 2026'!C2056),"",'ENGAGEMENTS 2026'!K2056)</f>
        <v/>
      </c>
      <c r="Q2055" t="str">
        <f>IF($A2055="","",IF(OR($E2055="INFRUCTUEUX",$E2055="ANNULE"),$A2055&amp;"|"&amp;(COUNTIFS($A$2:$A2055,$A2055,$E$2:$E2055,"INFRUCTUEUX")+COUNTIFS($A$2:$A2055,$A2055,$E$2:$E2055,"ANNULE")),""))</f>
        <v/>
      </c>
    </row>
    <row r="2056" spans="1:17" x14ac:dyDescent="0.25">
      <c r="A2056" t="str">
        <f>IF(ISBLANK('ENGAGEMENTS 2026'!C2057),"",IF('ENGAGEMENTS 2026'!C2057="DTSI","DCT",'ENGAGEMENTS 2026'!C2057))</f>
        <v/>
      </c>
      <c r="B2056" t="str">
        <f>IF(ISBLANK('ENGAGEMENTS 2026'!C2057),"",'ENGAGEMENTS 2026'!D2057)</f>
        <v/>
      </c>
      <c r="C2056" t="str">
        <f>IF(ISBLANK('ENGAGEMENTS 2026'!C2057),"",'ENGAGEMENTS 2026'!E2057)</f>
        <v/>
      </c>
      <c r="D2056" t="str">
        <f>IF(ISBLANK('ENGAGEMENTS 2026'!C2057),"",'ENGAGEMENTS 2026'!G2057)</f>
        <v/>
      </c>
      <c r="E2056" t="str">
        <f>IF(ISBLANK('ENGAGEMENTS 2026'!C2057),"",'ENGAGEMENTS 2026'!I2057)</f>
        <v/>
      </c>
      <c r="F2056" t="str">
        <f>IF(ISBLANK('ENGAGEMENTS 2026'!C2057),"",'ENGAGEMENTS 2026'!J2057)</f>
        <v/>
      </c>
      <c r="G2056" t="str">
        <f>IF(ISBLANK('ENGAGEMENTS 2026'!C2057),"",'ENGAGEMENTS 2026'!M2057)</f>
        <v/>
      </c>
      <c r="H2056" t="str">
        <f>IF(ISBLANK('ENGAGEMENTS 2026'!C2057),"",'ENGAGEMENTS 2026'!AF2057)</f>
        <v/>
      </c>
      <c r="I2056" t="str">
        <f>IF(ISBLANK('ENGAGEMENTS 2026'!C2057),"",'ENGAGEMENTS 2026'!H2057)</f>
        <v/>
      </c>
      <c r="J2056" s="72" t="str">
        <f>IF(ISBLANK('ENGAGEMENTS 2026'!C2057),"",IF(AND(OR($E2056="INFRUCTUEUX",$E2056="ANNULE"),$C2056="AOO-M"),'ENGAGEMENTS 2026'!P2057,IF($H2056="EN COURS DE PREENGAGEMENT",'ENGAGEMENTS 2026'!O2057,IF($H2056="PREENGAGE",IF($E2056="ATTRIBUE",'ENGAGEMENTS 2026'!AE2057,'ENGAGEMENTS 2026'!O2057),'ENGAGEMENTS 2026'!AE2057))))</f>
        <v/>
      </c>
      <c r="K2056" s="97" t="str">
        <f>IF(ISBLANK('ENGAGEMENTS 2026'!W2057),"",'ENGAGEMENTS 2026'!W2057)</f>
        <v/>
      </c>
      <c r="L2056" s="73" t="str">
        <f t="shared" ca="1" si="64"/>
        <v/>
      </c>
      <c r="M2056" t="str">
        <f t="shared" si="65"/>
        <v/>
      </c>
      <c r="N2056" t="str">
        <f>IF(ISBLANK('ENGAGEMENTS 2026'!C2057),"",'ENGAGEMENTS 2026'!L2057)</f>
        <v/>
      </c>
      <c r="O2056" t="str">
        <f>IF(ISBLANK('ENGAGEMENTS 2026'!C2057),"",'ENGAGEMENTS 2026'!M2057)</f>
        <v/>
      </c>
      <c r="P2056" t="str">
        <f>IF(ISBLANK('ENGAGEMENTS 2026'!C2057),"",'ENGAGEMENTS 2026'!K2057)</f>
        <v/>
      </c>
      <c r="Q2056" t="str">
        <f>IF($A2056="","",IF(OR($E2056="INFRUCTUEUX",$E2056="ANNULE"),$A2056&amp;"|"&amp;(COUNTIFS($A$2:$A2056,$A2056,$E$2:$E2056,"INFRUCTUEUX")+COUNTIFS($A$2:$A2056,$A2056,$E$2:$E2056,"ANNULE")),""))</f>
        <v/>
      </c>
    </row>
    <row r="2057" spans="1:17" x14ac:dyDescent="0.25">
      <c r="A2057" t="str">
        <f>IF(ISBLANK('ENGAGEMENTS 2026'!C2058),"",IF('ENGAGEMENTS 2026'!C2058="DTSI","DCT",'ENGAGEMENTS 2026'!C2058))</f>
        <v/>
      </c>
      <c r="B2057" t="str">
        <f>IF(ISBLANK('ENGAGEMENTS 2026'!C2058),"",'ENGAGEMENTS 2026'!D2058)</f>
        <v/>
      </c>
      <c r="C2057" t="str">
        <f>IF(ISBLANK('ENGAGEMENTS 2026'!C2058),"",'ENGAGEMENTS 2026'!E2058)</f>
        <v/>
      </c>
      <c r="D2057" t="str">
        <f>IF(ISBLANK('ENGAGEMENTS 2026'!C2058),"",'ENGAGEMENTS 2026'!G2058)</f>
        <v/>
      </c>
      <c r="E2057" t="str">
        <f>IF(ISBLANK('ENGAGEMENTS 2026'!C2058),"",'ENGAGEMENTS 2026'!I2058)</f>
        <v/>
      </c>
      <c r="F2057" t="str">
        <f>IF(ISBLANK('ENGAGEMENTS 2026'!C2058),"",'ENGAGEMENTS 2026'!J2058)</f>
        <v/>
      </c>
      <c r="G2057" t="str">
        <f>IF(ISBLANK('ENGAGEMENTS 2026'!C2058),"",'ENGAGEMENTS 2026'!M2058)</f>
        <v/>
      </c>
      <c r="H2057" t="str">
        <f>IF(ISBLANK('ENGAGEMENTS 2026'!C2058),"",'ENGAGEMENTS 2026'!AF2058)</f>
        <v/>
      </c>
      <c r="I2057" t="str">
        <f>IF(ISBLANK('ENGAGEMENTS 2026'!C2058),"",'ENGAGEMENTS 2026'!H2058)</f>
        <v/>
      </c>
      <c r="J2057" s="72" t="str">
        <f>IF(ISBLANK('ENGAGEMENTS 2026'!C2058),"",IF(AND(OR($E2057="INFRUCTUEUX",$E2057="ANNULE"),$C2057="AOO-M"),'ENGAGEMENTS 2026'!P2058,IF($H2057="EN COURS DE PREENGAGEMENT",'ENGAGEMENTS 2026'!O2058,IF($H2057="PREENGAGE",IF($E2057="ATTRIBUE",'ENGAGEMENTS 2026'!AE2058,'ENGAGEMENTS 2026'!O2058),'ENGAGEMENTS 2026'!AE2058))))</f>
        <v/>
      </c>
      <c r="K2057" s="97" t="str">
        <f>IF(ISBLANK('ENGAGEMENTS 2026'!W2058),"",'ENGAGEMENTS 2026'!W2058)</f>
        <v/>
      </c>
      <c r="L2057" s="73" t="str">
        <f t="shared" ca="1" si="64"/>
        <v/>
      </c>
      <c r="M2057" t="str">
        <f t="shared" si="65"/>
        <v/>
      </c>
      <c r="N2057" t="str">
        <f>IF(ISBLANK('ENGAGEMENTS 2026'!C2058),"",'ENGAGEMENTS 2026'!L2058)</f>
        <v/>
      </c>
      <c r="O2057" t="str">
        <f>IF(ISBLANK('ENGAGEMENTS 2026'!C2058),"",'ENGAGEMENTS 2026'!M2058)</f>
        <v/>
      </c>
      <c r="P2057" t="str">
        <f>IF(ISBLANK('ENGAGEMENTS 2026'!C2058),"",'ENGAGEMENTS 2026'!K2058)</f>
        <v/>
      </c>
      <c r="Q2057" t="str">
        <f>IF($A2057="","",IF(OR($E2057="INFRUCTUEUX",$E2057="ANNULE"),$A2057&amp;"|"&amp;(COUNTIFS($A$2:$A2057,$A2057,$E$2:$E2057,"INFRUCTUEUX")+COUNTIFS($A$2:$A2057,$A2057,$E$2:$E2057,"ANNULE")),""))</f>
        <v/>
      </c>
    </row>
    <row r="2058" spans="1:17" x14ac:dyDescent="0.25">
      <c r="A2058" t="str">
        <f>IF(ISBLANK('ENGAGEMENTS 2026'!C2059),"",IF('ENGAGEMENTS 2026'!C2059="DTSI","DCT",'ENGAGEMENTS 2026'!C2059))</f>
        <v/>
      </c>
      <c r="B2058" t="str">
        <f>IF(ISBLANK('ENGAGEMENTS 2026'!C2059),"",'ENGAGEMENTS 2026'!D2059)</f>
        <v/>
      </c>
      <c r="C2058" t="str">
        <f>IF(ISBLANK('ENGAGEMENTS 2026'!C2059),"",'ENGAGEMENTS 2026'!E2059)</f>
        <v/>
      </c>
      <c r="D2058" t="str">
        <f>IF(ISBLANK('ENGAGEMENTS 2026'!C2059),"",'ENGAGEMENTS 2026'!G2059)</f>
        <v/>
      </c>
      <c r="E2058" t="str">
        <f>IF(ISBLANK('ENGAGEMENTS 2026'!C2059),"",'ENGAGEMENTS 2026'!I2059)</f>
        <v/>
      </c>
      <c r="F2058" t="str">
        <f>IF(ISBLANK('ENGAGEMENTS 2026'!C2059),"",'ENGAGEMENTS 2026'!J2059)</f>
        <v/>
      </c>
      <c r="G2058" t="str">
        <f>IF(ISBLANK('ENGAGEMENTS 2026'!C2059),"",'ENGAGEMENTS 2026'!M2059)</f>
        <v/>
      </c>
      <c r="H2058" t="str">
        <f>IF(ISBLANK('ENGAGEMENTS 2026'!C2059),"",'ENGAGEMENTS 2026'!AF2059)</f>
        <v/>
      </c>
      <c r="I2058" t="str">
        <f>IF(ISBLANK('ENGAGEMENTS 2026'!C2059),"",'ENGAGEMENTS 2026'!H2059)</f>
        <v/>
      </c>
      <c r="J2058" s="72" t="str">
        <f>IF(ISBLANK('ENGAGEMENTS 2026'!C2059),"",IF(AND(OR($E2058="INFRUCTUEUX",$E2058="ANNULE"),$C2058="AOO-M"),'ENGAGEMENTS 2026'!P2059,IF($H2058="EN COURS DE PREENGAGEMENT",'ENGAGEMENTS 2026'!O2059,IF($H2058="PREENGAGE",IF($E2058="ATTRIBUE",'ENGAGEMENTS 2026'!AE2059,'ENGAGEMENTS 2026'!O2059),'ENGAGEMENTS 2026'!AE2059))))</f>
        <v/>
      </c>
      <c r="K2058" s="97" t="str">
        <f>IF(ISBLANK('ENGAGEMENTS 2026'!W2059),"",'ENGAGEMENTS 2026'!W2059)</f>
        <v/>
      </c>
      <c r="L2058" s="73" t="str">
        <f t="shared" ca="1" si="64"/>
        <v/>
      </c>
      <c r="M2058" t="str">
        <f t="shared" si="65"/>
        <v/>
      </c>
      <c r="N2058" t="str">
        <f>IF(ISBLANK('ENGAGEMENTS 2026'!C2059),"",'ENGAGEMENTS 2026'!L2059)</f>
        <v/>
      </c>
      <c r="O2058" t="str">
        <f>IF(ISBLANK('ENGAGEMENTS 2026'!C2059),"",'ENGAGEMENTS 2026'!M2059)</f>
        <v/>
      </c>
      <c r="P2058" t="str">
        <f>IF(ISBLANK('ENGAGEMENTS 2026'!C2059),"",'ENGAGEMENTS 2026'!K2059)</f>
        <v/>
      </c>
      <c r="Q2058" t="str">
        <f>IF($A2058="","",IF(OR($E2058="INFRUCTUEUX",$E2058="ANNULE"),$A2058&amp;"|"&amp;(COUNTIFS($A$2:$A2058,$A2058,$E$2:$E2058,"INFRUCTUEUX")+COUNTIFS($A$2:$A2058,$A2058,$E$2:$E2058,"ANNULE")),""))</f>
        <v/>
      </c>
    </row>
    <row r="2059" spans="1:17" x14ac:dyDescent="0.25">
      <c r="A2059" t="str">
        <f>IF(ISBLANK('ENGAGEMENTS 2026'!C2060),"",IF('ENGAGEMENTS 2026'!C2060="DTSI","DCT",'ENGAGEMENTS 2026'!C2060))</f>
        <v/>
      </c>
      <c r="B2059" t="str">
        <f>IF(ISBLANK('ENGAGEMENTS 2026'!C2060),"",'ENGAGEMENTS 2026'!D2060)</f>
        <v/>
      </c>
      <c r="C2059" t="str">
        <f>IF(ISBLANK('ENGAGEMENTS 2026'!C2060),"",'ENGAGEMENTS 2026'!E2060)</f>
        <v/>
      </c>
      <c r="D2059" t="str">
        <f>IF(ISBLANK('ENGAGEMENTS 2026'!C2060),"",'ENGAGEMENTS 2026'!G2060)</f>
        <v/>
      </c>
      <c r="E2059" t="str">
        <f>IF(ISBLANK('ENGAGEMENTS 2026'!C2060),"",'ENGAGEMENTS 2026'!I2060)</f>
        <v/>
      </c>
      <c r="F2059" t="str">
        <f>IF(ISBLANK('ENGAGEMENTS 2026'!C2060),"",'ENGAGEMENTS 2026'!J2060)</f>
        <v/>
      </c>
      <c r="G2059" t="str">
        <f>IF(ISBLANK('ENGAGEMENTS 2026'!C2060),"",'ENGAGEMENTS 2026'!M2060)</f>
        <v/>
      </c>
      <c r="H2059" t="str">
        <f>IF(ISBLANK('ENGAGEMENTS 2026'!C2060),"",'ENGAGEMENTS 2026'!AF2060)</f>
        <v/>
      </c>
      <c r="I2059" t="str">
        <f>IF(ISBLANK('ENGAGEMENTS 2026'!C2060),"",'ENGAGEMENTS 2026'!H2060)</f>
        <v/>
      </c>
      <c r="J2059" s="72" t="str">
        <f>IF(ISBLANK('ENGAGEMENTS 2026'!C2060),"",IF(AND(OR($E2059="INFRUCTUEUX",$E2059="ANNULE"),$C2059="AOO-M"),'ENGAGEMENTS 2026'!P2060,IF($H2059="EN COURS DE PREENGAGEMENT",'ENGAGEMENTS 2026'!O2060,IF($H2059="PREENGAGE",IF($E2059="ATTRIBUE",'ENGAGEMENTS 2026'!AE2060,'ENGAGEMENTS 2026'!O2060),'ENGAGEMENTS 2026'!AE2060))))</f>
        <v/>
      </c>
      <c r="K2059" s="97" t="str">
        <f>IF(ISBLANK('ENGAGEMENTS 2026'!W2060),"",'ENGAGEMENTS 2026'!W2060)</f>
        <v/>
      </c>
      <c r="L2059" s="73" t="str">
        <f t="shared" ca="1" si="64"/>
        <v/>
      </c>
      <c r="M2059" t="str">
        <f t="shared" si="65"/>
        <v/>
      </c>
      <c r="N2059" t="str">
        <f>IF(ISBLANK('ENGAGEMENTS 2026'!C2060),"",'ENGAGEMENTS 2026'!L2060)</f>
        <v/>
      </c>
      <c r="O2059" t="str">
        <f>IF(ISBLANK('ENGAGEMENTS 2026'!C2060),"",'ENGAGEMENTS 2026'!M2060)</f>
        <v/>
      </c>
      <c r="P2059" t="str">
        <f>IF(ISBLANK('ENGAGEMENTS 2026'!C2060),"",'ENGAGEMENTS 2026'!K2060)</f>
        <v/>
      </c>
      <c r="Q2059" t="str">
        <f>IF($A2059="","",IF(OR($E2059="INFRUCTUEUX",$E2059="ANNULE"),$A2059&amp;"|"&amp;(COUNTIFS($A$2:$A2059,$A2059,$E$2:$E2059,"INFRUCTUEUX")+COUNTIFS($A$2:$A2059,$A2059,$E$2:$E2059,"ANNULE")),""))</f>
        <v/>
      </c>
    </row>
    <row r="2060" spans="1:17" x14ac:dyDescent="0.25">
      <c r="A2060" t="str">
        <f>IF(ISBLANK('ENGAGEMENTS 2026'!C2061),"",IF('ENGAGEMENTS 2026'!C2061="DTSI","DCT",'ENGAGEMENTS 2026'!C2061))</f>
        <v/>
      </c>
      <c r="B2060" t="str">
        <f>IF(ISBLANK('ENGAGEMENTS 2026'!C2061),"",'ENGAGEMENTS 2026'!D2061)</f>
        <v/>
      </c>
      <c r="C2060" t="str">
        <f>IF(ISBLANK('ENGAGEMENTS 2026'!C2061),"",'ENGAGEMENTS 2026'!E2061)</f>
        <v/>
      </c>
      <c r="D2060" t="str">
        <f>IF(ISBLANK('ENGAGEMENTS 2026'!C2061),"",'ENGAGEMENTS 2026'!G2061)</f>
        <v/>
      </c>
      <c r="E2060" t="str">
        <f>IF(ISBLANK('ENGAGEMENTS 2026'!C2061),"",'ENGAGEMENTS 2026'!I2061)</f>
        <v/>
      </c>
      <c r="F2060" t="str">
        <f>IF(ISBLANK('ENGAGEMENTS 2026'!C2061),"",'ENGAGEMENTS 2026'!J2061)</f>
        <v/>
      </c>
      <c r="G2060" t="str">
        <f>IF(ISBLANK('ENGAGEMENTS 2026'!C2061),"",'ENGAGEMENTS 2026'!M2061)</f>
        <v/>
      </c>
      <c r="H2060" t="str">
        <f>IF(ISBLANK('ENGAGEMENTS 2026'!C2061),"",'ENGAGEMENTS 2026'!AF2061)</f>
        <v/>
      </c>
      <c r="I2060" t="str">
        <f>IF(ISBLANK('ENGAGEMENTS 2026'!C2061),"",'ENGAGEMENTS 2026'!H2061)</f>
        <v/>
      </c>
      <c r="J2060" s="72" t="str">
        <f>IF(ISBLANK('ENGAGEMENTS 2026'!C2061),"",IF(AND(OR($E2060="INFRUCTUEUX",$E2060="ANNULE"),$C2060="AOO-M"),'ENGAGEMENTS 2026'!P2061,IF($H2060="EN COURS DE PREENGAGEMENT",'ENGAGEMENTS 2026'!O2061,IF($H2060="PREENGAGE",IF($E2060="ATTRIBUE",'ENGAGEMENTS 2026'!AE2061,'ENGAGEMENTS 2026'!O2061),'ENGAGEMENTS 2026'!AE2061))))</f>
        <v/>
      </c>
      <c r="K2060" s="97" t="str">
        <f>IF(ISBLANK('ENGAGEMENTS 2026'!W2061),"",'ENGAGEMENTS 2026'!W2061)</f>
        <v/>
      </c>
      <c r="L2060" s="73" t="str">
        <f t="shared" ca="1" si="64"/>
        <v/>
      </c>
      <c r="M2060" t="str">
        <f t="shared" si="65"/>
        <v/>
      </c>
      <c r="N2060" t="str">
        <f>IF(ISBLANK('ENGAGEMENTS 2026'!C2061),"",'ENGAGEMENTS 2026'!L2061)</f>
        <v/>
      </c>
      <c r="O2060" t="str">
        <f>IF(ISBLANK('ENGAGEMENTS 2026'!C2061),"",'ENGAGEMENTS 2026'!M2061)</f>
        <v/>
      </c>
      <c r="P2060" t="str">
        <f>IF(ISBLANK('ENGAGEMENTS 2026'!C2061),"",'ENGAGEMENTS 2026'!K2061)</f>
        <v/>
      </c>
      <c r="Q2060" t="str">
        <f>IF($A2060="","",IF(OR($E2060="INFRUCTUEUX",$E2060="ANNULE"),$A2060&amp;"|"&amp;(COUNTIFS($A$2:$A2060,$A2060,$E$2:$E2060,"INFRUCTUEUX")+COUNTIFS($A$2:$A2060,$A2060,$E$2:$E2060,"ANNULE")),""))</f>
        <v/>
      </c>
    </row>
    <row r="2061" spans="1:17" x14ac:dyDescent="0.25">
      <c r="A2061" t="str">
        <f>IF(ISBLANK('ENGAGEMENTS 2026'!C2062),"",IF('ENGAGEMENTS 2026'!C2062="DTSI","DCT",'ENGAGEMENTS 2026'!C2062))</f>
        <v/>
      </c>
      <c r="B2061" t="str">
        <f>IF(ISBLANK('ENGAGEMENTS 2026'!C2062),"",'ENGAGEMENTS 2026'!D2062)</f>
        <v/>
      </c>
      <c r="C2061" t="str">
        <f>IF(ISBLANK('ENGAGEMENTS 2026'!C2062),"",'ENGAGEMENTS 2026'!E2062)</f>
        <v/>
      </c>
      <c r="D2061" t="str">
        <f>IF(ISBLANK('ENGAGEMENTS 2026'!C2062),"",'ENGAGEMENTS 2026'!G2062)</f>
        <v/>
      </c>
      <c r="E2061" t="str">
        <f>IF(ISBLANK('ENGAGEMENTS 2026'!C2062),"",'ENGAGEMENTS 2026'!I2062)</f>
        <v/>
      </c>
      <c r="F2061" t="str">
        <f>IF(ISBLANK('ENGAGEMENTS 2026'!C2062),"",'ENGAGEMENTS 2026'!J2062)</f>
        <v/>
      </c>
      <c r="G2061" t="str">
        <f>IF(ISBLANK('ENGAGEMENTS 2026'!C2062),"",'ENGAGEMENTS 2026'!M2062)</f>
        <v/>
      </c>
      <c r="H2061" t="str">
        <f>IF(ISBLANK('ENGAGEMENTS 2026'!C2062),"",'ENGAGEMENTS 2026'!AF2062)</f>
        <v/>
      </c>
      <c r="I2061" t="str">
        <f>IF(ISBLANK('ENGAGEMENTS 2026'!C2062),"",'ENGAGEMENTS 2026'!H2062)</f>
        <v/>
      </c>
      <c r="J2061" s="72" t="str">
        <f>IF(ISBLANK('ENGAGEMENTS 2026'!C2062),"",IF(AND(OR($E2061="INFRUCTUEUX",$E2061="ANNULE"),$C2061="AOO-M"),'ENGAGEMENTS 2026'!P2062,IF($H2061="EN COURS DE PREENGAGEMENT",'ENGAGEMENTS 2026'!O2062,IF($H2061="PREENGAGE",IF($E2061="ATTRIBUE",'ENGAGEMENTS 2026'!AE2062,'ENGAGEMENTS 2026'!O2062),'ENGAGEMENTS 2026'!AE2062))))</f>
        <v/>
      </c>
      <c r="K2061" s="97" t="str">
        <f>IF(ISBLANK('ENGAGEMENTS 2026'!W2062),"",'ENGAGEMENTS 2026'!W2062)</f>
        <v/>
      </c>
      <c r="L2061" s="73" t="str">
        <f t="shared" ca="1" si="64"/>
        <v/>
      </c>
      <c r="M2061" t="str">
        <f t="shared" si="65"/>
        <v/>
      </c>
      <c r="N2061" t="str">
        <f>IF(ISBLANK('ENGAGEMENTS 2026'!C2062),"",'ENGAGEMENTS 2026'!L2062)</f>
        <v/>
      </c>
      <c r="O2061" t="str">
        <f>IF(ISBLANK('ENGAGEMENTS 2026'!C2062),"",'ENGAGEMENTS 2026'!M2062)</f>
        <v/>
      </c>
      <c r="P2061" t="str">
        <f>IF(ISBLANK('ENGAGEMENTS 2026'!C2062),"",'ENGAGEMENTS 2026'!K2062)</f>
        <v/>
      </c>
      <c r="Q2061" t="str">
        <f>IF($A2061="","",IF(OR($E2061="INFRUCTUEUX",$E2061="ANNULE"),$A2061&amp;"|"&amp;(COUNTIFS($A$2:$A2061,$A2061,$E$2:$E2061,"INFRUCTUEUX")+COUNTIFS($A$2:$A2061,$A2061,$E$2:$E2061,"ANNULE")),""))</f>
        <v/>
      </c>
    </row>
    <row r="2062" spans="1:17" x14ac:dyDescent="0.25">
      <c r="A2062" t="str">
        <f>IF(ISBLANK('ENGAGEMENTS 2026'!C2063),"",IF('ENGAGEMENTS 2026'!C2063="DTSI","DCT",'ENGAGEMENTS 2026'!C2063))</f>
        <v/>
      </c>
      <c r="B2062" t="str">
        <f>IF(ISBLANK('ENGAGEMENTS 2026'!C2063),"",'ENGAGEMENTS 2026'!D2063)</f>
        <v/>
      </c>
      <c r="C2062" t="str">
        <f>IF(ISBLANK('ENGAGEMENTS 2026'!C2063),"",'ENGAGEMENTS 2026'!E2063)</f>
        <v/>
      </c>
      <c r="D2062" t="str">
        <f>IF(ISBLANK('ENGAGEMENTS 2026'!C2063),"",'ENGAGEMENTS 2026'!G2063)</f>
        <v/>
      </c>
      <c r="E2062" t="str">
        <f>IF(ISBLANK('ENGAGEMENTS 2026'!C2063),"",'ENGAGEMENTS 2026'!I2063)</f>
        <v/>
      </c>
      <c r="F2062" t="str">
        <f>IF(ISBLANK('ENGAGEMENTS 2026'!C2063),"",'ENGAGEMENTS 2026'!J2063)</f>
        <v/>
      </c>
      <c r="G2062" t="str">
        <f>IF(ISBLANK('ENGAGEMENTS 2026'!C2063),"",'ENGAGEMENTS 2026'!M2063)</f>
        <v/>
      </c>
      <c r="H2062" t="str">
        <f>IF(ISBLANK('ENGAGEMENTS 2026'!C2063),"",'ENGAGEMENTS 2026'!AF2063)</f>
        <v/>
      </c>
      <c r="I2062" t="str">
        <f>IF(ISBLANK('ENGAGEMENTS 2026'!C2063),"",'ENGAGEMENTS 2026'!H2063)</f>
        <v/>
      </c>
      <c r="J2062" s="72" t="str">
        <f>IF(ISBLANK('ENGAGEMENTS 2026'!C2063),"",IF(AND(OR($E2062="INFRUCTUEUX",$E2062="ANNULE"),$C2062="AOO-M"),'ENGAGEMENTS 2026'!P2063,IF($H2062="EN COURS DE PREENGAGEMENT",'ENGAGEMENTS 2026'!O2063,IF($H2062="PREENGAGE",IF($E2062="ATTRIBUE",'ENGAGEMENTS 2026'!AE2063,'ENGAGEMENTS 2026'!O2063),'ENGAGEMENTS 2026'!AE2063))))</f>
        <v/>
      </c>
      <c r="K2062" s="97" t="str">
        <f>IF(ISBLANK('ENGAGEMENTS 2026'!W2063),"",'ENGAGEMENTS 2026'!W2063)</f>
        <v/>
      </c>
      <c r="L2062" s="73" t="str">
        <f t="shared" ca="1" si="64"/>
        <v/>
      </c>
      <c r="M2062" t="str">
        <f t="shared" si="65"/>
        <v/>
      </c>
      <c r="N2062" t="str">
        <f>IF(ISBLANK('ENGAGEMENTS 2026'!C2063),"",'ENGAGEMENTS 2026'!L2063)</f>
        <v/>
      </c>
      <c r="O2062" t="str">
        <f>IF(ISBLANK('ENGAGEMENTS 2026'!C2063),"",'ENGAGEMENTS 2026'!M2063)</f>
        <v/>
      </c>
      <c r="P2062" t="str">
        <f>IF(ISBLANK('ENGAGEMENTS 2026'!C2063),"",'ENGAGEMENTS 2026'!K2063)</f>
        <v/>
      </c>
      <c r="Q2062" t="str">
        <f>IF($A2062="","",IF(OR($E2062="INFRUCTUEUX",$E2062="ANNULE"),$A2062&amp;"|"&amp;(COUNTIFS($A$2:$A2062,$A2062,$E$2:$E2062,"INFRUCTUEUX")+COUNTIFS($A$2:$A2062,$A2062,$E$2:$E2062,"ANNULE")),""))</f>
        <v/>
      </c>
    </row>
    <row r="2063" spans="1:17" x14ac:dyDescent="0.25">
      <c r="A2063" t="str">
        <f>IF(ISBLANK('ENGAGEMENTS 2026'!C2064),"",IF('ENGAGEMENTS 2026'!C2064="DTSI","DCT",'ENGAGEMENTS 2026'!C2064))</f>
        <v/>
      </c>
      <c r="B2063" t="str">
        <f>IF(ISBLANK('ENGAGEMENTS 2026'!C2064),"",'ENGAGEMENTS 2026'!D2064)</f>
        <v/>
      </c>
      <c r="C2063" t="str">
        <f>IF(ISBLANK('ENGAGEMENTS 2026'!C2064),"",'ENGAGEMENTS 2026'!E2064)</f>
        <v/>
      </c>
      <c r="D2063" t="str">
        <f>IF(ISBLANK('ENGAGEMENTS 2026'!C2064),"",'ENGAGEMENTS 2026'!G2064)</f>
        <v/>
      </c>
      <c r="E2063" t="str">
        <f>IF(ISBLANK('ENGAGEMENTS 2026'!C2064),"",'ENGAGEMENTS 2026'!I2064)</f>
        <v/>
      </c>
      <c r="F2063" t="str">
        <f>IF(ISBLANK('ENGAGEMENTS 2026'!C2064),"",'ENGAGEMENTS 2026'!J2064)</f>
        <v/>
      </c>
      <c r="G2063" t="str">
        <f>IF(ISBLANK('ENGAGEMENTS 2026'!C2064),"",'ENGAGEMENTS 2026'!M2064)</f>
        <v/>
      </c>
      <c r="H2063" t="str">
        <f>IF(ISBLANK('ENGAGEMENTS 2026'!C2064),"",'ENGAGEMENTS 2026'!AF2064)</f>
        <v/>
      </c>
      <c r="I2063" t="str">
        <f>IF(ISBLANK('ENGAGEMENTS 2026'!C2064),"",'ENGAGEMENTS 2026'!H2064)</f>
        <v/>
      </c>
      <c r="J2063" s="72" t="str">
        <f>IF(ISBLANK('ENGAGEMENTS 2026'!C2064),"",IF(AND(OR($E2063="INFRUCTUEUX",$E2063="ANNULE"),$C2063="AOO-M"),'ENGAGEMENTS 2026'!P2064,IF($H2063="EN COURS DE PREENGAGEMENT",'ENGAGEMENTS 2026'!O2064,IF($H2063="PREENGAGE",IF($E2063="ATTRIBUE",'ENGAGEMENTS 2026'!AE2064,'ENGAGEMENTS 2026'!O2064),'ENGAGEMENTS 2026'!AE2064))))</f>
        <v/>
      </c>
      <c r="K2063" s="97" t="str">
        <f>IF(ISBLANK('ENGAGEMENTS 2026'!W2064),"",'ENGAGEMENTS 2026'!W2064)</f>
        <v/>
      </c>
      <c r="L2063" s="73" t="str">
        <f t="shared" ca="1" si="64"/>
        <v/>
      </c>
      <c r="M2063" t="str">
        <f t="shared" si="65"/>
        <v/>
      </c>
      <c r="N2063" t="str">
        <f>IF(ISBLANK('ENGAGEMENTS 2026'!C2064),"",'ENGAGEMENTS 2026'!L2064)</f>
        <v/>
      </c>
      <c r="O2063" t="str">
        <f>IF(ISBLANK('ENGAGEMENTS 2026'!C2064),"",'ENGAGEMENTS 2026'!M2064)</f>
        <v/>
      </c>
      <c r="P2063" t="str">
        <f>IF(ISBLANK('ENGAGEMENTS 2026'!C2064),"",'ENGAGEMENTS 2026'!K2064)</f>
        <v/>
      </c>
      <c r="Q2063" t="str">
        <f>IF($A2063="","",IF(OR($E2063="INFRUCTUEUX",$E2063="ANNULE"),$A2063&amp;"|"&amp;(COUNTIFS($A$2:$A2063,$A2063,$E$2:$E2063,"INFRUCTUEUX")+COUNTIFS($A$2:$A2063,$A2063,$E$2:$E2063,"ANNULE")),""))</f>
        <v/>
      </c>
    </row>
    <row r="2064" spans="1:17" x14ac:dyDescent="0.25">
      <c r="A2064" t="str">
        <f>IF(ISBLANK('ENGAGEMENTS 2026'!C2065),"",IF('ENGAGEMENTS 2026'!C2065="DTSI","DCT",'ENGAGEMENTS 2026'!C2065))</f>
        <v/>
      </c>
      <c r="B2064" t="str">
        <f>IF(ISBLANK('ENGAGEMENTS 2026'!C2065),"",'ENGAGEMENTS 2026'!D2065)</f>
        <v/>
      </c>
      <c r="C2064" t="str">
        <f>IF(ISBLANK('ENGAGEMENTS 2026'!C2065),"",'ENGAGEMENTS 2026'!E2065)</f>
        <v/>
      </c>
      <c r="D2064" t="str">
        <f>IF(ISBLANK('ENGAGEMENTS 2026'!C2065),"",'ENGAGEMENTS 2026'!G2065)</f>
        <v/>
      </c>
      <c r="E2064" t="str">
        <f>IF(ISBLANK('ENGAGEMENTS 2026'!C2065),"",'ENGAGEMENTS 2026'!I2065)</f>
        <v/>
      </c>
      <c r="F2064" t="str">
        <f>IF(ISBLANK('ENGAGEMENTS 2026'!C2065),"",'ENGAGEMENTS 2026'!J2065)</f>
        <v/>
      </c>
      <c r="G2064" t="str">
        <f>IF(ISBLANK('ENGAGEMENTS 2026'!C2065),"",'ENGAGEMENTS 2026'!M2065)</f>
        <v/>
      </c>
      <c r="H2064" t="str">
        <f>IF(ISBLANK('ENGAGEMENTS 2026'!C2065),"",'ENGAGEMENTS 2026'!AF2065)</f>
        <v/>
      </c>
      <c r="I2064" t="str">
        <f>IF(ISBLANK('ENGAGEMENTS 2026'!C2065),"",'ENGAGEMENTS 2026'!H2065)</f>
        <v/>
      </c>
      <c r="J2064" s="72" t="str">
        <f>IF(ISBLANK('ENGAGEMENTS 2026'!C2065),"",IF(AND(OR($E2064="INFRUCTUEUX",$E2064="ANNULE"),$C2064="AOO-M"),'ENGAGEMENTS 2026'!P2065,IF($H2064="EN COURS DE PREENGAGEMENT",'ENGAGEMENTS 2026'!O2065,IF($H2064="PREENGAGE",IF($E2064="ATTRIBUE",'ENGAGEMENTS 2026'!AE2065,'ENGAGEMENTS 2026'!O2065),'ENGAGEMENTS 2026'!AE2065))))</f>
        <v/>
      </c>
      <c r="K2064" s="97" t="str">
        <f>IF(ISBLANK('ENGAGEMENTS 2026'!W2065),"",'ENGAGEMENTS 2026'!W2065)</f>
        <v/>
      </c>
      <c r="L2064" s="73" t="str">
        <f t="shared" ca="1" si="64"/>
        <v/>
      </c>
      <c r="M2064" t="str">
        <f t="shared" si="65"/>
        <v/>
      </c>
      <c r="N2064" t="str">
        <f>IF(ISBLANK('ENGAGEMENTS 2026'!C2065),"",'ENGAGEMENTS 2026'!L2065)</f>
        <v/>
      </c>
      <c r="O2064" t="str">
        <f>IF(ISBLANK('ENGAGEMENTS 2026'!C2065),"",'ENGAGEMENTS 2026'!M2065)</f>
        <v/>
      </c>
      <c r="P2064" t="str">
        <f>IF(ISBLANK('ENGAGEMENTS 2026'!C2065),"",'ENGAGEMENTS 2026'!K2065)</f>
        <v/>
      </c>
      <c r="Q2064" t="str">
        <f>IF($A2064="","",IF(OR($E2064="INFRUCTUEUX",$E2064="ANNULE"),$A2064&amp;"|"&amp;(COUNTIFS($A$2:$A2064,$A2064,$E$2:$E2064,"INFRUCTUEUX")+COUNTIFS($A$2:$A2064,$A2064,$E$2:$E2064,"ANNULE")),""))</f>
        <v/>
      </c>
    </row>
    <row r="2065" spans="1:17" x14ac:dyDescent="0.25">
      <c r="A2065" t="str">
        <f>IF(ISBLANK('ENGAGEMENTS 2026'!C2066),"",IF('ENGAGEMENTS 2026'!C2066="DTSI","DCT",'ENGAGEMENTS 2026'!C2066))</f>
        <v/>
      </c>
      <c r="B2065" t="str">
        <f>IF(ISBLANK('ENGAGEMENTS 2026'!C2066),"",'ENGAGEMENTS 2026'!D2066)</f>
        <v/>
      </c>
      <c r="C2065" t="str">
        <f>IF(ISBLANK('ENGAGEMENTS 2026'!C2066),"",'ENGAGEMENTS 2026'!E2066)</f>
        <v/>
      </c>
      <c r="D2065" t="str">
        <f>IF(ISBLANK('ENGAGEMENTS 2026'!C2066),"",'ENGAGEMENTS 2026'!G2066)</f>
        <v/>
      </c>
      <c r="E2065" t="str">
        <f>IF(ISBLANK('ENGAGEMENTS 2026'!C2066),"",'ENGAGEMENTS 2026'!I2066)</f>
        <v/>
      </c>
      <c r="F2065" t="str">
        <f>IF(ISBLANK('ENGAGEMENTS 2026'!C2066),"",'ENGAGEMENTS 2026'!J2066)</f>
        <v/>
      </c>
      <c r="G2065" t="str">
        <f>IF(ISBLANK('ENGAGEMENTS 2026'!C2066),"",'ENGAGEMENTS 2026'!M2066)</f>
        <v/>
      </c>
      <c r="H2065" t="str">
        <f>IF(ISBLANK('ENGAGEMENTS 2026'!C2066),"",'ENGAGEMENTS 2026'!AF2066)</f>
        <v/>
      </c>
      <c r="I2065" t="str">
        <f>IF(ISBLANK('ENGAGEMENTS 2026'!C2066),"",'ENGAGEMENTS 2026'!H2066)</f>
        <v/>
      </c>
      <c r="J2065" s="72" t="str">
        <f>IF(ISBLANK('ENGAGEMENTS 2026'!C2066),"",IF(AND(OR($E2065="INFRUCTUEUX",$E2065="ANNULE"),$C2065="AOO-M"),'ENGAGEMENTS 2026'!P2066,IF($H2065="EN COURS DE PREENGAGEMENT",'ENGAGEMENTS 2026'!O2066,IF($H2065="PREENGAGE",IF($E2065="ATTRIBUE",'ENGAGEMENTS 2026'!AE2066,'ENGAGEMENTS 2026'!O2066),'ENGAGEMENTS 2026'!AE2066))))</f>
        <v/>
      </c>
      <c r="K2065" s="97" t="str">
        <f>IF(ISBLANK('ENGAGEMENTS 2026'!W2066),"",'ENGAGEMENTS 2026'!W2066)</f>
        <v/>
      </c>
      <c r="L2065" s="73" t="str">
        <f t="shared" ca="1" si="64"/>
        <v/>
      </c>
      <c r="M2065" t="str">
        <f t="shared" si="65"/>
        <v/>
      </c>
      <c r="N2065" t="str">
        <f>IF(ISBLANK('ENGAGEMENTS 2026'!C2066),"",'ENGAGEMENTS 2026'!L2066)</f>
        <v/>
      </c>
      <c r="O2065" t="str">
        <f>IF(ISBLANK('ENGAGEMENTS 2026'!C2066),"",'ENGAGEMENTS 2026'!M2066)</f>
        <v/>
      </c>
      <c r="P2065" t="str">
        <f>IF(ISBLANK('ENGAGEMENTS 2026'!C2066),"",'ENGAGEMENTS 2026'!K2066)</f>
        <v/>
      </c>
      <c r="Q2065" t="str">
        <f>IF($A2065="","",IF(OR($E2065="INFRUCTUEUX",$E2065="ANNULE"),$A2065&amp;"|"&amp;(COUNTIFS($A$2:$A2065,$A2065,$E$2:$E2065,"INFRUCTUEUX")+COUNTIFS($A$2:$A2065,$A2065,$E$2:$E2065,"ANNULE")),""))</f>
        <v/>
      </c>
    </row>
    <row r="2066" spans="1:17" x14ac:dyDescent="0.25">
      <c r="A2066" t="str">
        <f>IF(ISBLANK('ENGAGEMENTS 2026'!C2067),"",IF('ENGAGEMENTS 2026'!C2067="DTSI","DCT",'ENGAGEMENTS 2026'!C2067))</f>
        <v/>
      </c>
      <c r="B2066" t="str">
        <f>IF(ISBLANK('ENGAGEMENTS 2026'!C2067),"",'ENGAGEMENTS 2026'!D2067)</f>
        <v/>
      </c>
      <c r="C2066" t="str">
        <f>IF(ISBLANK('ENGAGEMENTS 2026'!C2067),"",'ENGAGEMENTS 2026'!E2067)</f>
        <v/>
      </c>
      <c r="D2066" t="str">
        <f>IF(ISBLANK('ENGAGEMENTS 2026'!C2067),"",'ENGAGEMENTS 2026'!G2067)</f>
        <v/>
      </c>
      <c r="E2066" t="str">
        <f>IF(ISBLANK('ENGAGEMENTS 2026'!C2067),"",'ENGAGEMENTS 2026'!I2067)</f>
        <v/>
      </c>
      <c r="F2066" t="str">
        <f>IF(ISBLANK('ENGAGEMENTS 2026'!C2067),"",'ENGAGEMENTS 2026'!J2067)</f>
        <v/>
      </c>
      <c r="G2066" t="str">
        <f>IF(ISBLANK('ENGAGEMENTS 2026'!C2067),"",'ENGAGEMENTS 2026'!M2067)</f>
        <v/>
      </c>
      <c r="H2066" t="str">
        <f>IF(ISBLANK('ENGAGEMENTS 2026'!C2067),"",'ENGAGEMENTS 2026'!AF2067)</f>
        <v/>
      </c>
      <c r="I2066" t="str">
        <f>IF(ISBLANK('ENGAGEMENTS 2026'!C2067),"",'ENGAGEMENTS 2026'!H2067)</f>
        <v/>
      </c>
      <c r="J2066" s="72" t="str">
        <f>IF(ISBLANK('ENGAGEMENTS 2026'!C2067),"",IF(AND(OR($E2066="INFRUCTUEUX",$E2066="ANNULE"),$C2066="AOO-M"),'ENGAGEMENTS 2026'!P2067,IF($H2066="EN COURS DE PREENGAGEMENT",'ENGAGEMENTS 2026'!O2067,IF($H2066="PREENGAGE",IF($E2066="ATTRIBUE",'ENGAGEMENTS 2026'!AE2067,'ENGAGEMENTS 2026'!O2067),'ENGAGEMENTS 2026'!AE2067))))</f>
        <v/>
      </c>
      <c r="K2066" s="97" t="str">
        <f>IF(ISBLANK('ENGAGEMENTS 2026'!W2067),"",'ENGAGEMENTS 2026'!W2067)</f>
        <v/>
      </c>
      <c r="L2066" s="73" t="str">
        <f t="shared" ca="1" si="64"/>
        <v/>
      </c>
      <c r="M2066" t="str">
        <f t="shared" si="65"/>
        <v/>
      </c>
      <c r="N2066" t="str">
        <f>IF(ISBLANK('ENGAGEMENTS 2026'!C2067),"",'ENGAGEMENTS 2026'!L2067)</f>
        <v/>
      </c>
      <c r="O2066" t="str">
        <f>IF(ISBLANK('ENGAGEMENTS 2026'!C2067),"",'ENGAGEMENTS 2026'!M2067)</f>
        <v/>
      </c>
      <c r="P2066" t="str">
        <f>IF(ISBLANK('ENGAGEMENTS 2026'!C2067),"",'ENGAGEMENTS 2026'!K2067)</f>
        <v/>
      </c>
      <c r="Q2066" t="str">
        <f>IF($A2066="","",IF(OR($E2066="INFRUCTUEUX",$E2066="ANNULE"),$A2066&amp;"|"&amp;(COUNTIFS($A$2:$A2066,$A2066,$E$2:$E2066,"INFRUCTUEUX")+COUNTIFS($A$2:$A2066,$A2066,$E$2:$E2066,"ANNULE")),""))</f>
        <v/>
      </c>
    </row>
    <row r="2067" spans="1:17" x14ac:dyDescent="0.25">
      <c r="A2067" t="str">
        <f>IF(ISBLANK('ENGAGEMENTS 2026'!C2068),"",IF('ENGAGEMENTS 2026'!C2068="DTSI","DCT",'ENGAGEMENTS 2026'!C2068))</f>
        <v/>
      </c>
      <c r="B2067" t="str">
        <f>IF(ISBLANK('ENGAGEMENTS 2026'!C2068),"",'ENGAGEMENTS 2026'!D2068)</f>
        <v/>
      </c>
      <c r="C2067" t="str">
        <f>IF(ISBLANK('ENGAGEMENTS 2026'!C2068),"",'ENGAGEMENTS 2026'!E2068)</f>
        <v/>
      </c>
      <c r="D2067" t="str">
        <f>IF(ISBLANK('ENGAGEMENTS 2026'!C2068),"",'ENGAGEMENTS 2026'!G2068)</f>
        <v/>
      </c>
      <c r="E2067" t="str">
        <f>IF(ISBLANK('ENGAGEMENTS 2026'!C2068),"",'ENGAGEMENTS 2026'!I2068)</f>
        <v/>
      </c>
      <c r="F2067" t="str">
        <f>IF(ISBLANK('ENGAGEMENTS 2026'!C2068),"",'ENGAGEMENTS 2026'!J2068)</f>
        <v/>
      </c>
      <c r="G2067" t="str">
        <f>IF(ISBLANK('ENGAGEMENTS 2026'!C2068),"",'ENGAGEMENTS 2026'!M2068)</f>
        <v/>
      </c>
      <c r="H2067" t="str">
        <f>IF(ISBLANK('ENGAGEMENTS 2026'!C2068),"",'ENGAGEMENTS 2026'!AF2068)</f>
        <v/>
      </c>
      <c r="I2067" t="str">
        <f>IF(ISBLANK('ENGAGEMENTS 2026'!C2068),"",'ENGAGEMENTS 2026'!H2068)</f>
        <v/>
      </c>
      <c r="J2067" s="72" t="str">
        <f>IF(ISBLANK('ENGAGEMENTS 2026'!C2068),"",IF(AND(OR($E2067="INFRUCTUEUX",$E2067="ANNULE"),$C2067="AOO-M"),'ENGAGEMENTS 2026'!P2068,IF($H2067="EN COURS DE PREENGAGEMENT",'ENGAGEMENTS 2026'!O2068,IF($H2067="PREENGAGE",IF($E2067="ATTRIBUE",'ENGAGEMENTS 2026'!AE2068,'ENGAGEMENTS 2026'!O2068),'ENGAGEMENTS 2026'!AE2068))))</f>
        <v/>
      </c>
      <c r="K2067" s="97" t="str">
        <f>IF(ISBLANK('ENGAGEMENTS 2026'!W2068),"",'ENGAGEMENTS 2026'!W2068)</f>
        <v/>
      </c>
      <c r="L2067" s="73" t="str">
        <f t="shared" ca="1" si="64"/>
        <v/>
      </c>
      <c r="M2067" t="str">
        <f t="shared" si="65"/>
        <v/>
      </c>
      <c r="N2067" t="str">
        <f>IF(ISBLANK('ENGAGEMENTS 2026'!C2068),"",'ENGAGEMENTS 2026'!L2068)</f>
        <v/>
      </c>
      <c r="O2067" t="str">
        <f>IF(ISBLANK('ENGAGEMENTS 2026'!C2068),"",'ENGAGEMENTS 2026'!M2068)</f>
        <v/>
      </c>
      <c r="P2067" t="str">
        <f>IF(ISBLANK('ENGAGEMENTS 2026'!C2068),"",'ENGAGEMENTS 2026'!K2068)</f>
        <v/>
      </c>
      <c r="Q2067" t="str">
        <f>IF($A2067="","",IF(OR($E2067="INFRUCTUEUX",$E2067="ANNULE"),$A2067&amp;"|"&amp;(COUNTIFS($A$2:$A2067,$A2067,$E$2:$E2067,"INFRUCTUEUX")+COUNTIFS($A$2:$A2067,$A2067,$E$2:$E2067,"ANNULE")),""))</f>
        <v/>
      </c>
    </row>
    <row r="2068" spans="1:17" x14ac:dyDescent="0.25">
      <c r="A2068" t="str">
        <f>IF(ISBLANK('ENGAGEMENTS 2026'!C2069),"",IF('ENGAGEMENTS 2026'!C2069="DTSI","DCT",'ENGAGEMENTS 2026'!C2069))</f>
        <v/>
      </c>
      <c r="B2068" t="str">
        <f>IF(ISBLANK('ENGAGEMENTS 2026'!C2069),"",'ENGAGEMENTS 2026'!D2069)</f>
        <v/>
      </c>
      <c r="C2068" t="str">
        <f>IF(ISBLANK('ENGAGEMENTS 2026'!C2069),"",'ENGAGEMENTS 2026'!E2069)</f>
        <v/>
      </c>
      <c r="D2068" t="str">
        <f>IF(ISBLANK('ENGAGEMENTS 2026'!C2069),"",'ENGAGEMENTS 2026'!G2069)</f>
        <v/>
      </c>
      <c r="E2068" t="str">
        <f>IF(ISBLANK('ENGAGEMENTS 2026'!C2069),"",'ENGAGEMENTS 2026'!I2069)</f>
        <v/>
      </c>
      <c r="F2068" t="str">
        <f>IF(ISBLANK('ENGAGEMENTS 2026'!C2069),"",'ENGAGEMENTS 2026'!J2069)</f>
        <v/>
      </c>
      <c r="G2068" t="str">
        <f>IF(ISBLANK('ENGAGEMENTS 2026'!C2069),"",'ENGAGEMENTS 2026'!M2069)</f>
        <v/>
      </c>
      <c r="H2068" t="str">
        <f>IF(ISBLANK('ENGAGEMENTS 2026'!C2069),"",'ENGAGEMENTS 2026'!AF2069)</f>
        <v/>
      </c>
      <c r="I2068" t="str">
        <f>IF(ISBLANK('ENGAGEMENTS 2026'!C2069),"",'ENGAGEMENTS 2026'!H2069)</f>
        <v/>
      </c>
      <c r="J2068" s="72" t="str">
        <f>IF(ISBLANK('ENGAGEMENTS 2026'!C2069),"",IF(AND(OR($E2068="INFRUCTUEUX",$E2068="ANNULE"),$C2068="AOO-M"),'ENGAGEMENTS 2026'!P2069,IF($H2068="EN COURS DE PREENGAGEMENT",'ENGAGEMENTS 2026'!O2069,IF($H2068="PREENGAGE",IF($E2068="ATTRIBUE",'ENGAGEMENTS 2026'!AE2069,'ENGAGEMENTS 2026'!O2069),'ENGAGEMENTS 2026'!AE2069))))</f>
        <v/>
      </c>
      <c r="K2068" s="97" t="str">
        <f>IF(ISBLANK('ENGAGEMENTS 2026'!W2069),"",'ENGAGEMENTS 2026'!W2069)</f>
        <v/>
      </c>
      <c r="L2068" s="73" t="str">
        <f t="shared" ca="1" si="64"/>
        <v/>
      </c>
      <c r="M2068" t="str">
        <f t="shared" si="65"/>
        <v/>
      </c>
      <c r="N2068" t="str">
        <f>IF(ISBLANK('ENGAGEMENTS 2026'!C2069),"",'ENGAGEMENTS 2026'!L2069)</f>
        <v/>
      </c>
      <c r="O2068" t="str">
        <f>IF(ISBLANK('ENGAGEMENTS 2026'!C2069),"",'ENGAGEMENTS 2026'!M2069)</f>
        <v/>
      </c>
      <c r="P2068" t="str">
        <f>IF(ISBLANK('ENGAGEMENTS 2026'!C2069),"",'ENGAGEMENTS 2026'!K2069)</f>
        <v/>
      </c>
      <c r="Q2068" t="str">
        <f>IF($A2068="","",IF(OR($E2068="INFRUCTUEUX",$E2068="ANNULE"),$A2068&amp;"|"&amp;(COUNTIFS($A$2:$A2068,$A2068,$E$2:$E2068,"INFRUCTUEUX")+COUNTIFS($A$2:$A2068,$A2068,$E$2:$E2068,"ANNULE")),""))</f>
        <v/>
      </c>
    </row>
    <row r="2069" spans="1:17" x14ac:dyDescent="0.25">
      <c r="A2069" t="str">
        <f>IF(ISBLANK('ENGAGEMENTS 2026'!C2070),"",IF('ENGAGEMENTS 2026'!C2070="DTSI","DCT",'ENGAGEMENTS 2026'!C2070))</f>
        <v/>
      </c>
      <c r="B2069" t="str">
        <f>IF(ISBLANK('ENGAGEMENTS 2026'!C2070),"",'ENGAGEMENTS 2026'!D2070)</f>
        <v/>
      </c>
      <c r="C2069" t="str">
        <f>IF(ISBLANK('ENGAGEMENTS 2026'!C2070),"",'ENGAGEMENTS 2026'!E2070)</f>
        <v/>
      </c>
      <c r="D2069" t="str">
        <f>IF(ISBLANK('ENGAGEMENTS 2026'!C2070),"",'ENGAGEMENTS 2026'!G2070)</f>
        <v/>
      </c>
      <c r="E2069" t="str">
        <f>IF(ISBLANK('ENGAGEMENTS 2026'!C2070),"",'ENGAGEMENTS 2026'!I2070)</f>
        <v/>
      </c>
      <c r="F2069" t="str">
        <f>IF(ISBLANK('ENGAGEMENTS 2026'!C2070),"",'ENGAGEMENTS 2026'!J2070)</f>
        <v/>
      </c>
      <c r="G2069" t="str">
        <f>IF(ISBLANK('ENGAGEMENTS 2026'!C2070),"",'ENGAGEMENTS 2026'!M2070)</f>
        <v/>
      </c>
      <c r="H2069" t="str">
        <f>IF(ISBLANK('ENGAGEMENTS 2026'!C2070),"",'ENGAGEMENTS 2026'!AF2070)</f>
        <v/>
      </c>
      <c r="I2069" t="str">
        <f>IF(ISBLANK('ENGAGEMENTS 2026'!C2070),"",'ENGAGEMENTS 2026'!H2070)</f>
        <v/>
      </c>
      <c r="J2069" s="72" t="str">
        <f>IF(ISBLANK('ENGAGEMENTS 2026'!C2070),"",IF(AND(OR($E2069="INFRUCTUEUX",$E2069="ANNULE"),$C2069="AOO-M"),'ENGAGEMENTS 2026'!P2070,IF($H2069="EN COURS DE PREENGAGEMENT",'ENGAGEMENTS 2026'!O2070,IF($H2069="PREENGAGE",IF($E2069="ATTRIBUE",'ENGAGEMENTS 2026'!AE2070,'ENGAGEMENTS 2026'!O2070),'ENGAGEMENTS 2026'!AE2070))))</f>
        <v/>
      </c>
      <c r="K2069" s="97" t="str">
        <f>IF(ISBLANK('ENGAGEMENTS 2026'!W2070),"",'ENGAGEMENTS 2026'!W2070)</f>
        <v/>
      </c>
      <c r="L2069" s="73" t="str">
        <f t="shared" ca="1" si="64"/>
        <v/>
      </c>
      <c r="M2069" t="str">
        <f t="shared" si="65"/>
        <v/>
      </c>
      <c r="N2069" t="str">
        <f>IF(ISBLANK('ENGAGEMENTS 2026'!C2070),"",'ENGAGEMENTS 2026'!L2070)</f>
        <v/>
      </c>
      <c r="O2069" t="str">
        <f>IF(ISBLANK('ENGAGEMENTS 2026'!C2070),"",'ENGAGEMENTS 2026'!M2070)</f>
        <v/>
      </c>
      <c r="P2069" t="str">
        <f>IF(ISBLANK('ENGAGEMENTS 2026'!C2070),"",'ENGAGEMENTS 2026'!K2070)</f>
        <v/>
      </c>
      <c r="Q2069" t="str">
        <f>IF($A2069="","",IF(OR($E2069="INFRUCTUEUX",$E2069="ANNULE"),$A2069&amp;"|"&amp;(COUNTIFS($A$2:$A2069,$A2069,$E$2:$E2069,"INFRUCTUEUX")+COUNTIFS($A$2:$A2069,$A2069,$E$2:$E2069,"ANNULE")),""))</f>
        <v/>
      </c>
    </row>
    <row r="2070" spans="1:17" x14ac:dyDescent="0.25">
      <c r="A2070" t="str">
        <f>IF(ISBLANK('ENGAGEMENTS 2026'!C2071),"",IF('ENGAGEMENTS 2026'!C2071="DTSI","DCT",'ENGAGEMENTS 2026'!C2071))</f>
        <v/>
      </c>
      <c r="B2070" t="str">
        <f>IF(ISBLANK('ENGAGEMENTS 2026'!C2071),"",'ENGAGEMENTS 2026'!D2071)</f>
        <v/>
      </c>
      <c r="C2070" t="str">
        <f>IF(ISBLANK('ENGAGEMENTS 2026'!C2071),"",'ENGAGEMENTS 2026'!E2071)</f>
        <v/>
      </c>
      <c r="D2070" t="str">
        <f>IF(ISBLANK('ENGAGEMENTS 2026'!C2071),"",'ENGAGEMENTS 2026'!G2071)</f>
        <v/>
      </c>
      <c r="E2070" t="str">
        <f>IF(ISBLANK('ENGAGEMENTS 2026'!C2071),"",'ENGAGEMENTS 2026'!I2071)</f>
        <v/>
      </c>
      <c r="F2070" t="str">
        <f>IF(ISBLANK('ENGAGEMENTS 2026'!C2071),"",'ENGAGEMENTS 2026'!J2071)</f>
        <v/>
      </c>
      <c r="G2070" t="str">
        <f>IF(ISBLANK('ENGAGEMENTS 2026'!C2071),"",'ENGAGEMENTS 2026'!M2071)</f>
        <v/>
      </c>
      <c r="H2070" t="str">
        <f>IF(ISBLANK('ENGAGEMENTS 2026'!C2071),"",'ENGAGEMENTS 2026'!AF2071)</f>
        <v/>
      </c>
      <c r="I2070" t="str">
        <f>IF(ISBLANK('ENGAGEMENTS 2026'!C2071),"",'ENGAGEMENTS 2026'!H2071)</f>
        <v/>
      </c>
      <c r="J2070" s="72" t="str">
        <f>IF(ISBLANK('ENGAGEMENTS 2026'!C2071),"",IF(AND(OR($E2070="INFRUCTUEUX",$E2070="ANNULE"),$C2070="AOO-M"),'ENGAGEMENTS 2026'!P2071,IF($H2070="EN COURS DE PREENGAGEMENT",'ENGAGEMENTS 2026'!O2071,IF($H2070="PREENGAGE",IF($E2070="ATTRIBUE",'ENGAGEMENTS 2026'!AE2071,'ENGAGEMENTS 2026'!O2071),'ENGAGEMENTS 2026'!AE2071))))</f>
        <v/>
      </c>
      <c r="K2070" s="97" t="str">
        <f>IF(ISBLANK('ENGAGEMENTS 2026'!W2071),"",'ENGAGEMENTS 2026'!W2071)</f>
        <v/>
      </c>
      <c r="L2070" s="73" t="str">
        <f t="shared" ca="1" si="64"/>
        <v/>
      </c>
      <c r="M2070" t="str">
        <f t="shared" si="65"/>
        <v/>
      </c>
      <c r="N2070" t="str">
        <f>IF(ISBLANK('ENGAGEMENTS 2026'!C2071),"",'ENGAGEMENTS 2026'!L2071)</f>
        <v/>
      </c>
      <c r="O2070" t="str">
        <f>IF(ISBLANK('ENGAGEMENTS 2026'!C2071),"",'ENGAGEMENTS 2026'!M2071)</f>
        <v/>
      </c>
      <c r="P2070" t="str">
        <f>IF(ISBLANK('ENGAGEMENTS 2026'!C2071),"",'ENGAGEMENTS 2026'!K2071)</f>
        <v/>
      </c>
      <c r="Q2070" t="str">
        <f>IF($A2070="","",IF(OR($E2070="INFRUCTUEUX",$E2070="ANNULE"),$A2070&amp;"|"&amp;(COUNTIFS($A$2:$A2070,$A2070,$E$2:$E2070,"INFRUCTUEUX")+COUNTIFS($A$2:$A2070,$A2070,$E$2:$E2070,"ANNULE")),""))</f>
        <v/>
      </c>
    </row>
    <row r="2071" spans="1:17" x14ac:dyDescent="0.25">
      <c r="A2071" t="str">
        <f>IF(ISBLANK('ENGAGEMENTS 2026'!C2072),"",IF('ENGAGEMENTS 2026'!C2072="DTSI","DCT",'ENGAGEMENTS 2026'!C2072))</f>
        <v/>
      </c>
      <c r="B2071" t="str">
        <f>IF(ISBLANK('ENGAGEMENTS 2026'!C2072),"",'ENGAGEMENTS 2026'!D2072)</f>
        <v/>
      </c>
      <c r="C2071" t="str">
        <f>IF(ISBLANK('ENGAGEMENTS 2026'!C2072),"",'ENGAGEMENTS 2026'!E2072)</f>
        <v/>
      </c>
      <c r="D2071" t="str">
        <f>IF(ISBLANK('ENGAGEMENTS 2026'!C2072),"",'ENGAGEMENTS 2026'!G2072)</f>
        <v/>
      </c>
      <c r="E2071" t="str">
        <f>IF(ISBLANK('ENGAGEMENTS 2026'!C2072),"",'ENGAGEMENTS 2026'!I2072)</f>
        <v/>
      </c>
      <c r="F2071" t="str">
        <f>IF(ISBLANK('ENGAGEMENTS 2026'!C2072),"",'ENGAGEMENTS 2026'!J2072)</f>
        <v/>
      </c>
      <c r="G2071" t="str">
        <f>IF(ISBLANK('ENGAGEMENTS 2026'!C2072),"",'ENGAGEMENTS 2026'!M2072)</f>
        <v/>
      </c>
      <c r="H2071" t="str">
        <f>IF(ISBLANK('ENGAGEMENTS 2026'!C2072),"",'ENGAGEMENTS 2026'!AF2072)</f>
        <v/>
      </c>
      <c r="I2071" t="str">
        <f>IF(ISBLANK('ENGAGEMENTS 2026'!C2072),"",'ENGAGEMENTS 2026'!H2072)</f>
        <v/>
      </c>
      <c r="J2071" s="72" t="str">
        <f>IF(ISBLANK('ENGAGEMENTS 2026'!C2072),"",IF(AND(OR($E2071="INFRUCTUEUX",$E2071="ANNULE"),$C2071="AOO-M"),'ENGAGEMENTS 2026'!P2072,IF($H2071="EN COURS DE PREENGAGEMENT",'ENGAGEMENTS 2026'!O2072,IF($H2071="PREENGAGE",IF($E2071="ATTRIBUE",'ENGAGEMENTS 2026'!AE2072,'ENGAGEMENTS 2026'!O2072),'ENGAGEMENTS 2026'!AE2072))))</f>
        <v/>
      </c>
      <c r="K2071" s="97" t="str">
        <f>IF(ISBLANK('ENGAGEMENTS 2026'!W2072),"",'ENGAGEMENTS 2026'!W2072)</f>
        <v/>
      </c>
      <c r="L2071" s="73" t="str">
        <f t="shared" ca="1" si="64"/>
        <v/>
      </c>
      <c r="M2071" t="str">
        <f t="shared" si="65"/>
        <v/>
      </c>
      <c r="N2071" t="str">
        <f>IF(ISBLANK('ENGAGEMENTS 2026'!C2072),"",'ENGAGEMENTS 2026'!L2072)</f>
        <v/>
      </c>
      <c r="O2071" t="str">
        <f>IF(ISBLANK('ENGAGEMENTS 2026'!C2072),"",'ENGAGEMENTS 2026'!M2072)</f>
        <v/>
      </c>
      <c r="P2071" t="str">
        <f>IF(ISBLANK('ENGAGEMENTS 2026'!C2072),"",'ENGAGEMENTS 2026'!K2072)</f>
        <v/>
      </c>
      <c r="Q2071" t="str">
        <f>IF($A2071="","",IF(OR($E2071="INFRUCTUEUX",$E2071="ANNULE"),$A2071&amp;"|"&amp;(COUNTIFS($A$2:$A2071,$A2071,$E$2:$E2071,"INFRUCTUEUX")+COUNTIFS($A$2:$A2071,$A2071,$E$2:$E2071,"ANNULE")),""))</f>
        <v/>
      </c>
    </row>
    <row r="2072" spans="1:17" x14ac:dyDescent="0.25">
      <c r="A2072" t="str">
        <f>IF(ISBLANK('ENGAGEMENTS 2026'!C2073),"",IF('ENGAGEMENTS 2026'!C2073="DTSI","DCT",'ENGAGEMENTS 2026'!C2073))</f>
        <v/>
      </c>
      <c r="B2072" t="str">
        <f>IF(ISBLANK('ENGAGEMENTS 2026'!C2073),"",'ENGAGEMENTS 2026'!D2073)</f>
        <v/>
      </c>
      <c r="C2072" t="str">
        <f>IF(ISBLANK('ENGAGEMENTS 2026'!C2073),"",'ENGAGEMENTS 2026'!E2073)</f>
        <v/>
      </c>
      <c r="D2072" t="str">
        <f>IF(ISBLANK('ENGAGEMENTS 2026'!C2073),"",'ENGAGEMENTS 2026'!G2073)</f>
        <v/>
      </c>
      <c r="E2072" t="str">
        <f>IF(ISBLANK('ENGAGEMENTS 2026'!C2073),"",'ENGAGEMENTS 2026'!I2073)</f>
        <v/>
      </c>
      <c r="F2072" t="str">
        <f>IF(ISBLANK('ENGAGEMENTS 2026'!C2073),"",'ENGAGEMENTS 2026'!J2073)</f>
        <v/>
      </c>
      <c r="G2072" t="str">
        <f>IF(ISBLANK('ENGAGEMENTS 2026'!C2073),"",'ENGAGEMENTS 2026'!M2073)</f>
        <v/>
      </c>
      <c r="H2072" t="str">
        <f>IF(ISBLANK('ENGAGEMENTS 2026'!C2073),"",'ENGAGEMENTS 2026'!AF2073)</f>
        <v/>
      </c>
      <c r="I2072" t="str">
        <f>IF(ISBLANK('ENGAGEMENTS 2026'!C2073),"",'ENGAGEMENTS 2026'!H2073)</f>
        <v/>
      </c>
      <c r="J2072" s="72" t="str">
        <f>IF(ISBLANK('ENGAGEMENTS 2026'!C2073),"",IF(AND(OR($E2072="INFRUCTUEUX",$E2072="ANNULE"),$C2072="AOO-M"),'ENGAGEMENTS 2026'!P2073,IF($H2072="EN COURS DE PREENGAGEMENT",'ENGAGEMENTS 2026'!O2073,IF($H2072="PREENGAGE",IF($E2072="ATTRIBUE",'ENGAGEMENTS 2026'!AE2073,'ENGAGEMENTS 2026'!O2073),'ENGAGEMENTS 2026'!AE2073))))</f>
        <v/>
      </c>
      <c r="K2072" s="97" t="str">
        <f>IF(ISBLANK('ENGAGEMENTS 2026'!W2073),"",'ENGAGEMENTS 2026'!W2073)</f>
        <v/>
      </c>
      <c r="L2072" s="73" t="str">
        <f t="shared" ca="1" si="64"/>
        <v/>
      </c>
      <c r="M2072" t="str">
        <f t="shared" si="65"/>
        <v/>
      </c>
      <c r="N2072" t="str">
        <f>IF(ISBLANK('ENGAGEMENTS 2026'!C2073),"",'ENGAGEMENTS 2026'!L2073)</f>
        <v/>
      </c>
      <c r="O2072" t="str">
        <f>IF(ISBLANK('ENGAGEMENTS 2026'!C2073),"",'ENGAGEMENTS 2026'!M2073)</f>
        <v/>
      </c>
      <c r="P2072" t="str">
        <f>IF(ISBLANK('ENGAGEMENTS 2026'!C2073),"",'ENGAGEMENTS 2026'!K2073)</f>
        <v/>
      </c>
      <c r="Q2072" t="str">
        <f>IF($A2072="","",IF(OR($E2072="INFRUCTUEUX",$E2072="ANNULE"),$A2072&amp;"|"&amp;(COUNTIFS($A$2:$A2072,$A2072,$E$2:$E2072,"INFRUCTUEUX")+COUNTIFS($A$2:$A2072,$A2072,$E$2:$E2072,"ANNULE")),""))</f>
        <v/>
      </c>
    </row>
    <row r="2073" spans="1:17" x14ac:dyDescent="0.25">
      <c r="A2073" t="str">
        <f>IF(ISBLANK('ENGAGEMENTS 2026'!C2074),"",IF('ENGAGEMENTS 2026'!C2074="DTSI","DCT",'ENGAGEMENTS 2026'!C2074))</f>
        <v/>
      </c>
      <c r="B2073" t="str">
        <f>IF(ISBLANK('ENGAGEMENTS 2026'!C2074),"",'ENGAGEMENTS 2026'!D2074)</f>
        <v/>
      </c>
      <c r="C2073" t="str">
        <f>IF(ISBLANK('ENGAGEMENTS 2026'!C2074),"",'ENGAGEMENTS 2026'!E2074)</f>
        <v/>
      </c>
      <c r="D2073" t="str">
        <f>IF(ISBLANK('ENGAGEMENTS 2026'!C2074),"",'ENGAGEMENTS 2026'!G2074)</f>
        <v/>
      </c>
      <c r="E2073" t="str">
        <f>IF(ISBLANK('ENGAGEMENTS 2026'!C2074),"",'ENGAGEMENTS 2026'!I2074)</f>
        <v/>
      </c>
      <c r="F2073" t="str">
        <f>IF(ISBLANK('ENGAGEMENTS 2026'!C2074),"",'ENGAGEMENTS 2026'!J2074)</f>
        <v/>
      </c>
      <c r="G2073" t="str">
        <f>IF(ISBLANK('ENGAGEMENTS 2026'!C2074),"",'ENGAGEMENTS 2026'!M2074)</f>
        <v/>
      </c>
      <c r="H2073" t="str">
        <f>IF(ISBLANK('ENGAGEMENTS 2026'!C2074),"",'ENGAGEMENTS 2026'!AF2074)</f>
        <v/>
      </c>
      <c r="I2073" t="str">
        <f>IF(ISBLANK('ENGAGEMENTS 2026'!C2074),"",'ENGAGEMENTS 2026'!H2074)</f>
        <v/>
      </c>
      <c r="J2073" s="72" t="str">
        <f>IF(ISBLANK('ENGAGEMENTS 2026'!C2074),"",IF(AND(OR($E2073="INFRUCTUEUX",$E2073="ANNULE"),$C2073="AOO-M"),'ENGAGEMENTS 2026'!P2074,IF($H2073="EN COURS DE PREENGAGEMENT",'ENGAGEMENTS 2026'!O2074,IF($H2073="PREENGAGE",IF($E2073="ATTRIBUE",'ENGAGEMENTS 2026'!AE2074,'ENGAGEMENTS 2026'!O2074),'ENGAGEMENTS 2026'!AE2074))))</f>
        <v/>
      </c>
      <c r="K2073" s="97" t="str">
        <f>IF(ISBLANK('ENGAGEMENTS 2026'!W2074),"",'ENGAGEMENTS 2026'!W2074)</f>
        <v/>
      </c>
      <c r="L2073" s="73" t="str">
        <f t="shared" ca="1" si="64"/>
        <v/>
      </c>
      <c r="M2073" t="str">
        <f t="shared" si="65"/>
        <v/>
      </c>
      <c r="N2073" t="str">
        <f>IF(ISBLANK('ENGAGEMENTS 2026'!C2074),"",'ENGAGEMENTS 2026'!L2074)</f>
        <v/>
      </c>
      <c r="O2073" t="str">
        <f>IF(ISBLANK('ENGAGEMENTS 2026'!C2074),"",'ENGAGEMENTS 2026'!M2074)</f>
        <v/>
      </c>
      <c r="P2073" t="str">
        <f>IF(ISBLANK('ENGAGEMENTS 2026'!C2074),"",'ENGAGEMENTS 2026'!K2074)</f>
        <v/>
      </c>
      <c r="Q2073" t="str">
        <f>IF($A2073="","",IF(OR($E2073="INFRUCTUEUX",$E2073="ANNULE"),$A2073&amp;"|"&amp;(COUNTIFS($A$2:$A2073,$A2073,$E$2:$E2073,"INFRUCTUEUX")+COUNTIFS($A$2:$A2073,$A2073,$E$2:$E2073,"ANNULE")),""))</f>
        <v/>
      </c>
    </row>
    <row r="2074" spans="1:17" x14ac:dyDescent="0.25">
      <c r="A2074" t="str">
        <f>IF(ISBLANK('ENGAGEMENTS 2026'!C2075),"",IF('ENGAGEMENTS 2026'!C2075="DTSI","DCT",'ENGAGEMENTS 2026'!C2075))</f>
        <v/>
      </c>
      <c r="B2074" t="str">
        <f>IF(ISBLANK('ENGAGEMENTS 2026'!C2075),"",'ENGAGEMENTS 2026'!D2075)</f>
        <v/>
      </c>
      <c r="C2074" t="str">
        <f>IF(ISBLANK('ENGAGEMENTS 2026'!C2075),"",'ENGAGEMENTS 2026'!E2075)</f>
        <v/>
      </c>
      <c r="D2074" t="str">
        <f>IF(ISBLANK('ENGAGEMENTS 2026'!C2075),"",'ENGAGEMENTS 2026'!G2075)</f>
        <v/>
      </c>
      <c r="E2074" t="str">
        <f>IF(ISBLANK('ENGAGEMENTS 2026'!C2075),"",'ENGAGEMENTS 2026'!I2075)</f>
        <v/>
      </c>
      <c r="F2074" t="str">
        <f>IF(ISBLANK('ENGAGEMENTS 2026'!C2075),"",'ENGAGEMENTS 2026'!J2075)</f>
        <v/>
      </c>
      <c r="G2074" t="str">
        <f>IF(ISBLANK('ENGAGEMENTS 2026'!C2075),"",'ENGAGEMENTS 2026'!M2075)</f>
        <v/>
      </c>
      <c r="H2074" t="str">
        <f>IF(ISBLANK('ENGAGEMENTS 2026'!C2075),"",'ENGAGEMENTS 2026'!AF2075)</f>
        <v/>
      </c>
      <c r="I2074" t="str">
        <f>IF(ISBLANK('ENGAGEMENTS 2026'!C2075),"",'ENGAGEMENTS 2026'!H2075)</f>
        <v/>
      </c>
      <c r="J2074" s="72" t="str">
        <f>IF(ISBLANK('ENGAGEMENTS 2026'!C2075),"",IF(AND(OR($E2074="INFRUCTUEUX",$E2074="ANNULE"),$C2074="AOO-M"),'ENGAGEMENTS 2026'!P2075,IF($H2074="EN COURS DE PREENGAGEMENT",'ENGAGEMENTS 2026'!O2075,IF($H2074="PREENGAGE",IF($E2074="ATTRIBUE",'ENGAGEMENTS 2026'!AE2075,'ENGAGEMENTS 2026'!O2075),'ENGAGEMENTS 2026'!AE2075))))</f>
        <v/>
      </c>
      <c r="K2074" s="97" t="str">
        <f>IF(ISBLANK('ENGAGEMENTS 2026'!W2075),"",'ENGAGEMENTS 2026'!W2075)</f>
        <v/>
      </c>
      <c r="L2074" s="73" t="str">
        <f t="shared" ca="1" si="64"/>
        <v/>
      </c>
      <c r="M2074" t="str">
        <f t="shared" si="65"/>
        <v/>
      </c>
      <c r="N2074" t="str">
        <f>IF(ISBLANK('ENGAGEMENTS 2026'!C2075),"",'ENGAGEMENTS 2026'!L2075)</f>
        <v/>
      </c>
      <c r="O2074" t="str">
        <f>IF(ISBLANK('ENGAGEMENTS 2026'!C2075),"",'ENGAGEMENTS 2026'!M2075)</f>
        <v/>
      </c>
      <c r="P2074" t="str">
        <f>IF(ISBLANK('ENGAGEMENTS 2026'!C2075),"",'ENGAGEMENTS 2026'!K2075)</f>
        <v/>
      </c>
      <c r="Q2074" t="str">
        <f>IF($A2074="","",IF(OR($E2074="INFRUCTUEUX",$E2074="ANNULE"),$A2074&amp;"|"&amp;(COUNTIFS($A$2:$A2074,$A2074,$E$2:$E2074,"INFRUCTUEUX")+COUNTIFS($A$2:$A2074,$A2074,$E$2:$E2074,"ANNULE")),""))</f>
        <v/>
      </c>
    </row>
    <row r="2075" spans="1:17" x14ac:dyDescent="0.25">
      <c r="A2075" t="str">
        <f>IF(ISBLANK('ENGAGEMENTS 2026'!C2076),"",IF('ENGAGEMENTS 2026'!C2076="DTSI","DCT",'ENGAGEMENTS 2026'!C2076))</f>
        <v/>
      </c>
      <c r="B2075" t="str">
        <f>IF(ISBLANK('ENGAGEMENTS 2026'!C2076),"",'ENGAGEMENTS 2026'!D2076)</f>
        <v/>
      </c>
      <c r="C2075" t="str">
        <f>IF(ISBLANK('ENGAGEMENTS 2026'!C2076),"",'ENGAGEMENTS 2026'!E2076)</f>
        <v/>
      </c>
      <c r="D2075" t="str">
        <f>IF(ISBLANK('ENGAGEMENTS 2026'!C2076),"",'ENGAGEMENTS 2026'!G2076)</f>
        <v/>
      </c>
      <c r="E2075" t="str">
        <f>IF(ISBLANK('ENGAGEMENTS 2026'!C2076),"",'ENGAGEMENTS 2026'!I2076)</f>
        <v/>
      </c>
      <c r="F2075" t="str">
        <f>IF(ISBLANK('ENGAGEMENTS 2026'!C2076),"",'ENGAGEMENTS 2026'!J2076)</f>
        <v/>
      </c>
      <c r="G2075" t="str">
        <f>IF(ISBLANK('ENGAGEMENTS 2026'!C2076),"",'ENGAGEMENTS 2026'!M2076)</f>
        <v/>
      </c>
      <c r="H2075" t="str">
        <f>IF(ISBLANK('ENGAGEMENTS 2026'!C2076),"",'ENGAGEMENTS 2026'!AF2076)</f>
        <v/>
      </c>
      <c r="I2075" t="str">
        <f>IF(ISBLANK('ENGAGEMENTS 2026'!C2076),"",'ENGAGEMENTS 2026'!H2076)</f>
        <v/>
      </c>
      <c r="J2075" s="72" t="str">
        <f>IF(ISBLANK('ENGAGEMENTS 2026'!C2076),"",IF(AND(OR($E2075="INFRUCTUEUX",$E2075="ANNULE"),$C2075="AOO-M"),'ENGAGEMENTS 2026'!P2076,IF($H2075="EN COURS DE PREENGAGEMENT",'ENGAGEMENTS 2026'!O2076,IF($H2075="PREENGAGE",IF($E2075="ATTRIBUE",'ENGAGEMENTS 2026'!AE2076,'ENGAGEMENTS 2026'!O2076),'ENGAGEMENTS 2026'!AE2076))))</f>
        <v/>
      </c>
      <c r="K2075" s="97" t="str">
        <f>IF(ISBLANK('ENGAGEMENTS 2026'!W2076),"",'ENGAGEMENTS 2026'!W2076)</f>
        <v/>
      </c>
      <c r="L2075" s="73" t="str">
        <f t="shared" ca="1" si="64"/>
        <v/>
      </c>
      <c r="M2075" t="str">
        <f t="shared" si="65"/>
        <v/>
      </c>
      <c r="N2075" t="str">
        <f>IF(ISBLANK('ENGAGEMENTS 2026'!C2076),"",'ENGAGEMENTS 2026'!L2076)</f>
        <v/>
      </c>
      <c r="O2075" t="str">
        <f>IF(ISBLANK('ENGAGEMENTS 2026'!C2076),"",'ENGAGEMENTS 2026'!M2076)</f>
        <v/>
      </c>
      <c r="P2075" t="str">
        <f>IF(ISBLANK('ENGAGEMENTS 2026'!C2076),"",'ENGAGEMENTS 2026'!K2076)</f>
        <v/>
      </c>
      <c r="Q2075" t="str">
        <f>IF($A2075="","",IF(OR($E2075="INFRUCTUEUX",$E2075="ANNULE"),$A2075&amp;"|"&amp;(COUNTIFS($A$2:$A2075,$A2075,$E$2:$E2075,"INFRUCTUEUX")+COUNTIFS($A$2:$A2075,$A2075,$E$2:$E2075,"ANNULE")),""))</f>
        <v/>
      </c>
    </row>
    <row r="2076" spans="1:17" x14ac:dyDescent="0.25">
      <c r="A2076" t="str">
        <f>IF(ISBLANK('ENGAGEMENTS 2026'!C2077),"",IF('ENGAGEMENTS 2026'!C2077="DTSI","DCT",'ENGAGEMENTS 2026'!C2077))</f>
        <v/>
      </c>
      <c r="B2076" t="str">
        <f>IF(ISBLANK('ENGAGEMENTS 2026'!C2077),"",'ENGAGEMENTS 2026'!D2077)</f>
        <v/>
      </c>
      <c r="C2076" t="str">
        <f>IF(ISBLANK('ENGAGEMENTS 2026'!C2077),"",'ENGAGEMENTS 2026'!E2077)</f>
        <v/>
      </c>
      <c r="D2076" t="str">
        <f>IF(ISBLANK('ENGAGEMENTS 2026'!C2077),"",'ENGAGEMENTS 2026'!G2077)</f>
        <v/>
      </c>
      <c r="E2076" t="str">
        <f>IF(ISBLANK('ENGAGEMENTS 2026'!C2077),"",'ENGAGEMENTS 2026'!I2077)</f>
        <v/>
      </c>
      <c r="F2076" t="str">
        <f>IF(ISBLANK('ENGAGEMENTS 2026'!C2077),"",'ENGAGEMENTS 2026'!J2077)</f>
        <v/>
      </c>
      <c r="G2076" t="str">
        <f>IF(ISBLANK('ENGAGEMENTS 2026'!C2077),"",'ENGAGEMENTS 2026'!M2077)</f>
        <v/>
      </c>
      <c r="H2076" t="str">
        <f>IF(ISBLANK('ENGAGEMENTS 2026'!C2077),"",'ENGAGEMENTS 2026'!AF2077)</f>
        <v/>
      </c>
      <c r="I2076" t="str">
        <f>IF(ISBLANK('ENGAGEMENTS 2026'!C2077),"",'ENGAGEMENTS 2026'!H2077)</f>
        <v/>
      </c>
      <c r="J2076" s="72" t="str">
        <f>IF(ISBLANK('ENGAGEMENTS 2026'!C2077),"",IF(AND(OR($E2076="INFRUCTUEUX",$E2076="ANNULE"),$C2076="AOO-M"),'ENGAGEMENTS 2026'!P2077,IF($H2076="EN COURS DE PREENGAGEMENT",'ENGAGEMENTS 2026'!O2077,IF($H2076="PREENGAGE",IF($E2076="ATTRIBUE",'ENGAGEMENTS 2026'!AE2077,'ENGAGEMENTS 2026'!O2077),'ENGAGEMENTS 2026'!AE2077))))</f>
        <v/>
      </c>
      <c r="K2076" s="97" t="str">
        <f>IF(ISBLANK('ENGAGEMENTS 2026'!W2077),"",'ENGAGEMENTS 2026'!W2077)</f>
        <v/>
      </c>
      <c r="L2076" s="73" t="str">
        <f t="shared" ca="1" si="64"/>
        <v/>
      </c>
      <c r="M2076" t="str">
        <f t="shared" si="65"/>
        <v/>
      </c>
      <c r="N2076" t="str">
        <f>IF(ISBLANK('ENGAGEMENTS 2026'!C2077),"",'ENGAGEMENTS 2026'!L2077)</f>
        <v/>
      </c>
      <c r="O2076" t="str">
        <f>IF(ISBLANK('ENGAGEMENTS 2026'!C2077),"",'ENGAGEMENTS 2026'!M2077)</f>
        <v/>
      </c>
      <c r="P2076" t="str">
        <f>IF(ISBLANK('ENGAGEMENTS 2026'!C2077),"",'ENGAGEMENTS 2026'!K2077)</f>
        <v/>
      </c>
      <c r="Q2076" t="str">
        <f>IF($A2076="","",IF(OR($E2076="INFRUCTUEUX",$E2076="ANNULE"),$A2076&amp;"|"&amp;(COUNTIFS($A$2:$A2076,$A2076,$E$2:$E2076,"INFRUCTUEUX")+COUNTIFS($A$2:$A2076,$A2076,$E$2:$E2076,"ANNULE")),""))</f>
        <v/>
      </c>
    </row>
    <row r="2077" spans="1:17" x14ac:dyDescent="0.25">
      <c r="A2077" t="str">
        <f>IF(ISBLANK('ENGAGEMENTS 2026'!C2078),"",IF('ENGAGEMENTS 2026'!C2078="DTSI","DCT",'ENGAGEMENTS 2026'!C2078))</f>
        <v/>
      </c>
      <c r="B2077" t="str">
        <f>IF(ISBLANK('ENGAGEMENTS 2026'!C2078),"",'ENGAGEMENTS 2026'!D2078)</f>
        <v/>
      </c>
      <c r="C2077" t="str">
        <f>IF(ISBLANK('ENGAGEMENTS 2026'!C2078),"",'ENGAGEMENTS 2026'!E2078)</f>
        <v/>
      </c>
      <c r="D2077" t="str">
        <f>IF(ISBLANK('ENGAGEMENTS 2026'!C2078),"",'ENGAGEMENTS 2026'!G2078)</f>
        <v/>
      </c>
      <c r="E2077" t="str">
        <f>IF(ISBLANK('ENGAGEMENTS 2026'!C2078),"",'ENGAGEMENTS 2026'!I2078)</f>
        <v/>
      </c>
      <c r="F2077" t="str">
        <f>IF(ISBLANK('ENGAGEMENTS 2026'!C2078),"",'ENGAGEMENTS 2026'!J2078)</f>
        <v/>
      </c>
      <c r="G2077" t="str">
        <f>IF(ISBLANK('ENGAGEMENTS 2026'!C2078),"",'ENGAGEMENTS 2026'!M2078)</f>
        <v/>
      </c>
      <c r="H2077" t="str">
        <f>IF(ISBLANK('ENGAGEMENTS 2026'!C2078),"",'ENGAGEMENTS 2026'!AF2078)</f>
        <v/>
      </c>
      <c r="I2077" t="str">
        <f>IF(ISBLANK('ENGAGEMENTS 2026'!C2078),"",'ENGAGEMENTS 2026'!H2078)</f>
        <v/>
      </c>
      <c r="J2077" s="72" t="str">
        <f>IF(ISBLANK('ENGAGEMENTS 2026'!C2078),"",IF(AND(OR($E2077="INFRUCTUEUX",$E2077="ANNULE"),$C2077="AOO-M"),'ENGAGEMENTS 2026'!P2078,IF($H2077="EN COURS DE PREENGAGEMENT",'ENGAGEMENTS 2026'!O2078,IF($H2077="PREENGAGE",IF($E2077="ATTRIBUE",'ENGAGEMENTS 2026'!AE2078,'ENGAGEMENTS 2026'!O2078),'ENGAGEMENTS 2026'!AE2078))))</f>
        <v/>
      </c>
      <c r="K2077" s="97" t="str">
        <f>IF(ISBLANK('ENGAGEMENTS 2026'!W2078),"",'ENGAGEMENTS 2026'!W2078)</f>
        <v/>
      </c>
      <c r="L2077" s="73" t="str">
        <f t="shared" ca="1" si="64"/>
        <v/>
      </c>
      <c r="M2077" t="str">
        <f t="shared" si="65"/>
        <v/>
      </c>
      <c r="N2077" t="str">
        <f>IF(ISBLANK('ENGAGEMENTS 2026'!C2078),"",'ENGAGEMENTS 2026'!L2078)</f>
        <v/>
      </c>
      <c r="O2077" t="str">
        <f>IF(ISBLANK('ENGAGEMENTS 2026'!C2078),"",'ENGAGEMENTS 2026'!M2078)</f>
        <v/>
      </c>
      <c r="P2077" t="str">
        <f>IF(ISBLANK('ENGAGEMENTS 2026'!C2078),"",'ENGAGEMENTS 2026'!K2078)</f>
        <v/>
      </c>
      <c r="Q2077" t="str">
        <f>IF($A2077="","",IF(OR($E2077="INFRUCTUEUX",$E2077="ANNULE"),$A2077&amp;"|"&amp;(COUNTIFS($A$2:$A2077,$A2077,$E$2:$E2077,"INFRUCTUEUX")+COUNTIFS($A$2:$A2077,$A2077,$E$2:$E2077,"ANNULE")),""))</f>
        <v/>
      </c>
    </row>
    <row r="2078" spans="1:17" x14ac:dyDescent="0.25">
      <c r="A2078" t="str">
        <f>IF(ISBLANK('ENGAGEMENTS 2026'!C2079),"",IF('ENGAGEMENTS 2026'!C2079="DTSI","DCT",'ENGAGEMENTS 2026'!C2079))</f>
        <v/>
      </c>
      <c r="B2078" t="str">
        <f>IF(ISBLANK('ENGAGEMENTS 2026'!C2079),"",'ENGAGEMENTS 2026'!D2079)</f>
        <v/>
      </c>
      <c r="C2078" t="str">
        <f>IF(ISBLANK('ENGAGEMENTS 2026'!C2079),"",'ENGAGEMENTS 2026'!E2079)</f>
        <v/>
      </c>
      <c r="D2078" t="str">
        <f>IF(ISBLANK('ENGAGEMENTS 2026'!C2079),"",'ENGAGEMENTS 2026'!G2079)</f>
        <v/>
      </c>
      <c r="E2078" t="str">
        <f>IF(ISBLANK('ENGAGEMENTS 2026'!C2079),"",'ENGAGEMENTS 2026'!I2079)</f>
        <v/>
      </c>
      <c r="F2078" t="str">
        <f>IF(ISBLANK('ENGAGEMENTS 2026'!C2079),"",'ENGAGEMENTS 2026'!J2079)</f>
        <v/>
      </c>
      <c r="G2078" t="str">
        <f>IF(ISBLANK('ENGAGEMENTS 2026'!C2079),"",'ENGAGEMENTS 2026'!M2079)</f>
        <v/>
      </c>
      <c r="H2078" t="str">
        <f>IF(ISBLANK('ENGAGEMENTS 2026'!C2079),"",'ENGAGEMENTS 2026'!AF2079)</f>
        <v/>
      </c>
      <c r="I2078" t="str">
        <f>IF(ISBLANK('ENGAGEMENTS 2026'!C2079),"",'ENGAGEMENTS 2026'!H2079)</f>
        <v/>
      </c>
      <c r="J2078" s="72" t="str">
        <f>IF(ISBLANK('ENGAGEMENTS 2026'!C2079),"",IF(AND(OR($E2078="INFRUCTUEUX",$E2078="ANNULE"),$C2078="AOO-M"),'ENGAGEMENTS 2026'!P2079,IF($H2078="EN COURS DE PREENGAGEMENT",'ENGAGEMENTS 2026'!O2079,IF($H2078="PREENGAGE",IF($E2078="ATTRIBUE",'ENGAGEMENTS 2026'!AE2079,'ENGAGEMENTS 2026'!O2079),'ENGAGEMENTS 2026'!AE2079))))</f>
        <v/>
      </c>
      <c r="K2078" s="97" t="str">
        <f>IF(ISBLANK('ENGAGEMENTS 2026'!W2079),"",'ENGAGEMENTS 2026'!W2079)</f>
        <v/>
      </c>
      <c r="L2078" s="73" t="str">
        <f t="shared" ca="1" si="64"/>
        <v/>
      </c>
      <c r="M2078" t="str">
        <f t="shared" si="65"/>
        <v/>
      </c>
      <c r="N2078" t="str">
        <f>IF(ISBLANK('ENGAGEMENTS 2026'!C2079),"",'ENGAGEMENTS 2026'!L2079)</f>
        <v/>
      </c>
      <c r="O2078" t="str">
        <f>IF(ISBLANK('ENGAGEMENTS 2026'!C2079),"",'ENGAGEMENTS 2026'!M2079)</f>
        <v/>
      </c>
      <c r="P2078" t="str">
        <f>IF(ISBLANK('ENGAGEMENTS 2026'!C2079),"",'ENGAGEMENTS 2026'!K2079)</f>
        <v/>
      </c>
      <c r="Q2078" t="str">
        <f>IF($A2078="","",IF(OR($E2078="INFRUCTUEUX",$E2078="ANNULE"),$A2078&amp;"|"&amp;(COUNTIFS($A$2:$A2078,$A2078,$E$2:$E2078,"INFRUCTUEUX")+COUNTIFS($A$2:$A2078,$A2078,$E$2:$E2078,"ANNULE")),""))</f>
        <v/>
      </c>
    </row>
    <row r="2079" spans="1:17" x14ac:dyDescent="0.25">
      <c r="A2079" t="str">
        <f>IF(ISBLANK('ENGAGEMENTS 2026'!C2080),"",IF('ENGAGEMENTS 2026'!C2080="DTSI","DCT",'ENGAGEMENTS 2026'!C2080))</f>
        <v/>
      </c>
      <c r="B2079" t="str">
        <f>IF(ISBLANK('ENGAGEMENTS 2026'!C2080),"",'ENGAGEMENTS 2026'!D2080)</f>
        <v/>
      </c>
      <c r="C2079" t="str">
        <f>IF(ISBLANK('ENGAGEMENTS 2026'!C2080),"",'ENGAGEMENTS 2026'!E2080)</f>
        <v/>
      </c>
      <c r="D2079" t="str">
        <f>IF(ISBLANK('ENGAGEMENTS 2026'!C2080),"",'ENGAGEMENTS 2026'!G2080)</f>
        <v/>
      </c>
      <c r="E2079" t="str">
        <f>IF(ISBLANK('ENGAGEMENTS 2026'!C2080),"",'ENGAGEMENTS 2026'!I2080)</f>
        <v/>
      </c>
      <c r="F2079" t="str">
        <f>IF(ISBLANK('ENGAGEMENTS 2026'!C2080),"",'ENGAGEMENTS 2026'!J2080)</f>
        <v/>
      </c>
      <c r="G2079" t="str">
        <f>IF(ISBLANK('ENGAGEMENTS 2026'!C2080),"",'ENGAGEMENTS 2026'!M2080)</f>
        <v/>
      </c>
      <c r="H2079" t="str">
        <f>IF(ISBLANK('ENGAGEMENTS 2026'!C2080),"",'ENGAGEMENTS 2026'!AF2080)</f>
        <v/>
      </c>
      <c r="I2079" t="str">
        <f>IF(ISBLANK('ENGAGEMENTS 2026'!C2080),"",'ENGAGEMENTS 2026'!H2080)</f>
        <v/>
      </c>
      <c r="J2079" s="72" t="str">
        <f>IF(ISBLANK('ENGAGEMENTS 2026'!C2080),"",IF(AND(OR($E2079="INFRUCTUEUX",$E2079="ANNULE"),$C2079="AOO-M"),'ENGAGEMENTS 2026'!P2080,IF($H2079="EN COURS DE PREENGAGEMENT",'ENGAGEMENTS 2026'!O2080,IF($H2079="PREENGAGE",IF($E2079="ATTRIBUE",'ENGAGEMENTS 2026'!AE2080,'ENGAGEMENTS 2026'!O2080),'ENGAGEMENTS 2026'!AE2080))))</f>
        <v/>
      </c>
      <c r="K2079" s="97" t="str">
        <f>IF(ISBLANK('ENGAGEMENTS 2026'!W2080),"",'ENGAGEMENTS 2026'!W2080)</f>
        <v/>
      </c>
      <c r="L2079" s="73" t="str">
        <f t="shared" ca="1" si="64"/>
        <v/>
      </c>
      <c r="M2079" t="str">
        <f t="shared" si="65"/>
        <v/>
      </c>
      <c r="N2079" t="str">
        <f>IF(ISBLANK('ENGAGEMENTS 2026'!C2080),"",'ENGAGEMENTS 2026'!L2080)</f>
        <v/>
      </c>
      <c r="O2079" t="str">
        <f>IF(ISBLANK('ENGAGEMENTS 2026'!C2080),"",'ENGAGEMENTS 2026'!M2080)</f>
        <v/>
      </c>
      <c r="P2079" t="str">
        <f>IF(ISBLANK('ENGAGEMENTS 2026'!C2080),"",'ENGAGEMENTS 2026'!K2080)</f>
        <v/>
      </c>
      <c r="Q2079" t="str">
        <f>IF($A2079="","",IF(OR($E2079="INFRUCTUEUX",$E2079="ANNULE"),$A2079&amp;"|"&amp;(COUNTIFS($A$2:$A2079,$A2079,$E$2:$E2079,"INFRUCTUEUX")+COUNTIFS($A$2:$A2079,$A2079,$E$2:$E2079,"ANNULE")),""))</f>
        <v/>
      </c>
    </row>
    <row r="2080" spans="1:17" x14ac:dyDescent="0.25">
      <c r="A2080" t="str">
        <f>IF(ISBLANK('ENGAGEMENTS 2026'!C2081),"",IF('ENGAGEMENTS 2026'!C2081="DTSI","DCT",'ENGAGEMENTS 2026'!C2081))</f>
        <v/>
      </c>
      <c r="B2080" t="str">
        <f>IF(ISBLANK('ENGAGEMENTS 2026'!C2081),"",'ENGAGEMENTS 2026'!D2081)</f>
        <v/>
      </c>
      <c r="C2080" t="str">
        <f>IF(ISBLANK('ENGAGEMENTS 2026'!C2081),"",'ENGAGEMENTS 2026'!E2081)</f>
        <v/>
      </c>
      <c r="D2080" t="str">
        <f>IF(ISBLANK('ENGAGEMENTS 2026'!C2081),"",'ENGAGEMENTS 2026'!G2081)</f>
        <v/>
      </c>
      <c r="E2080" t="str">
        <f>IF(ISBLANK('ENGAGEMENTS 2026'!C2081),"",'ENGAGEMENTS 2026'!I2081)</f>
        <v/>
      </c>
      <c r="F2080" t="str">
        <f>IF(ISBLANK('ENGAGEMENTS 2026'!C2081),"",'ENGAGEMENTS 2026'!J2081)</f>
        <v/>
      </c>
      <c r="G2080" t="str">
        <f>IF(ISBLANK('ENGAGEMENTS 2026'!C2081),"",'ENGAGEMENTS 2026'!M2081)</f>
        <v/>
      </c>
      <c r="H2080" t="str">
        <f>IF(ISBLANK('ENGAGEMENTS 2026'!C2081),"",'ENGAGEMENTS 2026'!AF2081)</f>
        <v/>
      </c>
      <c r="I2080" t="str">
        <f>IF(ISBLANK('ENGAGEMENTS 2026'!C2081),"",'ENGAGEMENTS 2026'!H2081)</f>
        <v/>
      </c>
      <c r="J2080" s="72" t="str">
        <f>IF(ISBLANK('ENGAGEMENTS 2026'!C2081),"",IF(AND(OR($E2080="INFRUCTUEUX",$E2080="ANNULE"),$C2080="AOO-M"),'ENGAGEMENTS 2026'!P2081,IF($H2080="EN COURS DE PREENGAGEMENT",'ENGAGEMENTS 2026'!O2081,IF($H2080="PREENGAGE",IF($E2080="ATTRIBUE",'ENGAGEMENTS 2026'!AE2081,'ENGAGEMENTS 2026'!O2081),'ENGAGEMENTS 2026'!AE2081))))</f>
        <v/>
      </c>
      <c r="K2080" s="97" t="str">
        <f>IF(ISBLANK('ENGAGEMENTS 2026'!W2081),"",'ENGAGEMENTS 2026'!W2081)</f>
        <v/>
      </c>
      <c r="L2080" s="73" t="str">
        <f t="shared" ca="1" si="64"/>
        <v/>
      </c>
      <c r="M2080" t="str">
        <f t="shared" si="65"/>
        <v/>
      </c>
      <c r="N2080" t="str">
        <f>IF(ISBLANK('ENGAGEMENTS 2026'!C2081),"",'ENGAGEMENTS 2026'!L2081)</f>
        <v/>
      </c>
      <c r="O2080" t="str">
        <f>IF(ISBLANK('ENGAGEMENTS 2026'!C2081),"",'ENGAGEMENTS 2026'!M2081)</f>
        <v/>
      </c>
      <c r="P2080" t="str">
        <f>IF(ISBLANK('ENGAGEMENTS 2026'!C2081),"",'ENGAGEMENTS 2026'!K2081)</f>
        <v/>
      </c>
      <c r="Q2080" t="str">
        <f>IF($A2080="","",IF(OR($E2080="INFRUCTUEUX",$E2080="ANNULE"),$A2080&amp;"|"&amp;(COUNTIFS($A$2:$A2080,$A2080,$E$2:$E2080,"INFRUCTUEUX")+COUNTIFS($A$2:$A2080,$A2080,$E$2:$E2080,"ANNULE")),""))</f>
        <v/>
      </c>
    </row>
    <row r="2081" spans="1:17" x14ac:dyDescent="0.25">
      <c r="A2081" t="str">
        <f>IF(ISBLANK('ENGAGEMENTS 2026'!C2082),"",IF('ENGAGEMENTS 2026'!C2082="DTSI","DCT",'ENGAGEMENTS 2026'!C2082))</f>
        <v/>
      </c>
      <c r="B2081" t="str">
        <f>IF(ISBLANK('ENGAGEMENTS 2026'!C2082),"",'ENGAGEMENTS 2026'!D2082)</f>
        <v/>
      </c>
      <c r="C2081" t="str">
        <f>IF(ISBLANK('ENGAGEMENTS 2026'!C2082),"",'ENGAGEMENTS 2026'!E2082)</f>
        <v/>
      </c>
      <c r="D2081" t="str">
        <f>IF(ISBLANK('ENGAGEMENTS 2026'!C2082),"",'ENGAGEMENTS 2026'!G2082)</f>
        <v/>
      </c>
      <c r="E2081" t="str">
        <f>IF(ISBLANK('ENGAGEMENTS 2026'!C2082),"",'ENGAGEMENTS 2026'!I2082)</f>
        <v/>
      </c>
      <c r="F2081" t="str">
        <f>IF(ISBLANK('ENGAGEMENTS 2026'!C2082),"",'ENGAGEMENTS 2026'!J2082)</f>
        <v/>
      </c>
      <c r="G2081" t="str">
        <f>IF(ISBLANK('ENGAGEMENTS 2026'!C2082),"",'ENGAGEMENTS 2026'!M2082)</f>
        <v/>
      </c>
      <c r="H2081" t="str">
        <f>IF(ISBLANK('ENGAGEMENTS 2026'!C2082),"",'ENGAGEMENTS 2026'!AF2082)</f>
        <v/>
      </c>
      <c r="I2081" t="str">
        <f>IF(ISBLANK('ENGAGEMENTS 2026'!C2082),"",'ENGAGEMENTS 2026'!H2082)</f>
        <v/>
      </c>
      <c r="J2081" s="72" t="str">
        <f>IF(ISBLANK('ENGAGEMENTS 2026'!C2082),"",IF(AND(OR($E2081="INFRUCTUEUX",$E2081="ANNULE"),$C2081="AOO-M"),'ENGAGEMENTS 2026'!P2082,IF($H2081="EN COURS DE PREENGAGEMENT",'ENGAGEMENTS 2026'!O2082,IF($H2081="PREENGAGE",IF($E2081="ATTRIBUE",'ENGAGEMENTS 2026'!AE2082,'ENGAGEMENTS 2026'!O2082),'ENGAGEMENTS 2026'!AE2082))))</f>
        <v/>
      </c>
      <c r="K2081" s="97" t="str">
        <f>IF(ISBLANK('ENGAGEMENTS 2026'!W2082),"",'ENGAGEMENTS 2026'!W2082)</f>
        <v/>
      </c>
      <c r="L2081" s="73" t="str">
        <f t="shared" ca="1" si="64"/>
        <v/>
      </c>
      <c r="M2081" t="str">
        <f t="shared" si="65"/>
        <v/>
      </c>
      <c r="N2081" t="str">
        <f>IF(ISBLANK('ENGAGEMENTS 2026'!C2082),"",'ENGAGEMENTS 2026'!L2082)</f>
        <v/>
      </c>
      <c r="O2081" t="str">
        <f>IF(ISBLANK('ENGAGEMENTS 2026'!C2082),"",'ENGAGEMENTS 2026'!M2082)</f>
        <v/>
      </c>
      <c r="P2081" t="str">
        <f>IF(ISBLANK('ENGAGEMENTS 2026'!C2082),"",'ENGAGEMENTS 2026'!K2082)</f>
        <v/>
      </c>
      <c r="Q2081" t="str">
        <f>IF($A2081="","",IF(OR($E2081="INFRUCTUEUX",$E2081="ANNULE"),$A2081&amp;"|"&amp;(COUNTIFS($A$2:$A2081,$A2081,$E$2:$E2081,"INFRUCTUEUX")+COUNTIFS($A$2:$A2081,$A2081,$E$2:$E2081,"ANNULE")),""))</f>
        <v/>
      </c>
    </row>
    <row r="2082" spans="1:17" x14ac:dyDescent="0.25">
      <c r="A2082" t="str">
        <f>IF(ISBLANK('ENGAGEMENTS 2026'!C2083),"",IF('ENGAGEMENTS 2026'!C2083="DTSI","DCT",'ENGAGEMENTS 2026'!C2083))</f>
        <v/>
      </c>
      <c r="B2082" t="str">
        <f>IF(ISBLANK('ENGAGEMENTS 2026'!C2083),"",'ENGAGEMENTS 2026'!D2083)</f>
        <v/>
      </c>
      <c r="C2082" t="str">
        <f>IF(ISBLANK('ENGAGEMENTS 2026'!C2083),"",'ENGAGEMENTS 2026'!E2083)</f>
        <v/>
      </c>
      <c r="D2082" t="str">
        <f>IF(ISBLANK('ENGAGEMENTS 2026'!C2083),"",'ENGAGEMENTS 2026'!G2083)</f>
        <v/>
      </c>
      <c r="E2082" t="str">
        <f>IF(ISBLANK('ENGAGEMENTS 2026'!C2083),"",'ENGAGEMENTS 2026'!I2083)</f>
        <v/>
      </c>
      <c r="F2082" t="str">
        <f>IF(ISBLANK('ENGAGEMENTS 2026'!C2083),"",'ENGAGEMENTS 2026'!J2083)</f>
        <v/>
      </c>
      <c r="G2082" t="str">
        <f>IF(ISBLANK('ENGAGEMENTS 2026'!C2083),"",'ENGAGEMENTS 2026'!M2083)</f>
        <v/>
      </c>
      <c r="H2082" t="str">
        <f>IF(ISBLANK('ENGAGEMENTS 2026'!C2083),"",'ENGAGEMENTS 2026'!AF2083)</f>
        <v/>
      </c>
      <c r="I2082" t="str">
        <f>IF(ISBLANK('ENGAGEMENTS 2026'!C2083),"",'ENGAGEMENTS 2026'!H2083)</f>
        <v/>
      </c>
      <c r="J2082" s="72" t="str">
        <f>IF(ISBLANK('ENGAGEMENTS 2026'!C2083),"",IF(AND(OR($E2082="INFRUCTUEUX",$E2082="ANNULE"),$C2082="AOO-M"),'ENGAGEMENTS 2026'!P2083,IF($H2082="EN COURS DE PREENGAGEMENT",'ENGAGEMENTS 2026'!O2083,IF($H2082="PREENGAGE",IF($E2082="ATTRIBUE",'ENGAGEMENTS 2026'!AE2083,'ENGAGEMENTS 2026'!O2083),'ENGAGEMENTS 2026'!AE2083))))</f>
        <v/>
      </c>
      <c r="K2082" s="97" t="str">
        <f>IF(ISBLANK('ENGAGEMENTS 2026'!W2083),"",'ENGAGEMENTS 2026'!W2083)</f>
        <v/>
      </c>
      <c r="L2082" s="73" t="str">
        <f t="shared" ca="1" si="64"/>
        <v/>
      </c>
      <c r="M2082" t="str">
        <f t="shared" si="65"/>
        <v/>
      </c>
      <c r="N2082" t="str">
        <f>IF(ISBLANK('ENGAGEMENTS 2026'!C2083),"",'ENGAGEMENTS 2026'!L2083)</f>
        <v/>
      </c>
      <c r="O2082" t="str">
        <f>IF(ISBLANK('ENGAGEMENTS 2026'!C2083),"",'ENGAGEMENTS 2026'!M2083)</f>
        <v/>
      </c>
      <c r="P2082" t="str">
        <f>IF(ISBLANK('ENGAGEMENTS 2026'!C2083),"",'ENGAGEMENTS 2026'!K2083)</f>
        <v/>
      </c>
      <c r="Q2082" t="str">
        <f>IF($A2082="","",IF(OR($E2082="INFRUCTUEUX",$E2082="ANNULE"),$A2082&amp;"|"&amp;(COUNTIFS($A$2:$A2082,$A2082,$E$2:$E2082,"INFRUCTUEUX")+COUNTIFS($A$2:$A2082,$A2082,$E$2:$E2082,"ANNULE")),""))</f>
        <v/>
      </c>
    </row>
    <row r="2083" spans="1:17" x14ac:dyDescent="0.25">
      <c r="A2083" t="str">
        <f>IF(ISBLANK('ENGAGEMENTS 2026'!C2084),"",IF('ENGAGEMENTS 2026'!C2084="DTSI","DCT",'ENGAGEMENTS 2026'!C2084))</f>
        <v/>
      </c>
      <c r="B2083" t="str">
        <f>IF(ISBLANK('ENGAGEMENTS 2026'!C2084),"",'ENGAGEMENTS 2026'!D2084)</f>
        <v/>
      </c>
      <c r="C2083" t="str">
        <f>IF(ISBLANK('ENGAGEMENTS 2026'!C2084),"",'ENGAGEMENTS 2026'!E2084)</f>
        <v/>
      </c>
      <c r="D2083" t="str">
        <f>IF(ISBLANK('ENGAGEMENTS 2026'!C2084),"",'ENGAGEMENTS 2026'!G2084)</f>
        <v/>
      </c>
      <c r="E2083" t="str">
        <f>IF(ISBLANK('ENGAGEMENTS 2026'!C2084),"",'ENGAGEMENTS 2026'!I2084)</f>
        <v/>
      </c>
      <c r="F2083" t="str">
        <f>IF(ISBLANK('ENGAGEMENTS 2026'!C2084),"",'ENGAGEMENTS 2026'!J2084)</f>
        <v/>
      </c>
      <c r="G2083" t="str">
        <f>IF(ISBLANK('ENGAGEMENTS 2026'!C2084),"",'ENGAGEMENTS 2026'!M2084)</f>
        <v/>
      </c>
      <c r="H2083" t="str">
        <f>IF(ISBLANK('ENGAGEMENTS 2026'!C2084),"",'ENGAGEMENTS 2026'!AF2084)</f>
        <v/>
      </c>
      <c r="I2083" t="str">
        <f>IF(ISBLANK('ENGAGEMENTS 2026'!C2084),"",'ENGAGEMENTS 2026'!H2084)</f>
        <v/>
      </c>
      <c r="J2083" s="72" t="str">
        <f>IF(ISBLANK('ENGAGEMENTS 2026'!C2084),"",IF(AND(OR($E2083="INFRUCTUEUX",$E2083="ANNULE"),$C2083="AOO-M"),'ENGAGEMENTS 2026'!P2084,IF($H2083="EN COURS DE PREENGAGEMENT",'ENGAGEMENTS 2026'!O2084,IF($H2083="PREENGAGE",IF($E2083="ATTRIBUE",'ENGAGEMENTS 2026'!AE2084,'ENGAGEMENTS 2026'!O2084),'ENGAGEMENTS 2026'!AE2084))))</f>
        <v/>
      </c>
      <c r="K2083" s="97" t="str">
        <f>IF(ISBLANK('ENGAGEMENTS 2026'!W2084),"",'ENGAGEMENTS 2026'!W2084)</f>
        <v/>
      </c>
      <c r="L2083" s="73" t="str">
        <f t="shared" ca="1" si="64"/>
        <v/>
      </c>
      <c r="M2083" t="str">
        <f t="shared" si="65"/>
        <v/>
      </c>
      <c r="N2083" t="str">
        <f>IF(ISBLANK('ENGAGEMENTS 2026'!C2084),"",'ENGAGEMENTS 2026'!L2084)</f>
        <v/>
      </c>
      <c r="O2083" t="str">
        <f>IF(ISBLANK('ENGAGEMENTS 2026'!C2084),"",'ENGAGEMENTS 2026'!M2084)</f>
        <v/>
      </c>
      <c r="P2083" t="str">
        <f>IF(ISBLANK('ENGAGEMENTS 2026'!C2084),"",'ENGAGEMENTS 2026'!K2084)</f>
        <v/>
      </c>
      <c r="Q2083" t="str">
        <f>IF($A2083="","",IF(OR($E2083="INFRUCTUEUX",$E2083="ANNULE"),$A2083&amp;"|"&amp;(COUNTIFS($A$2:$A2083,$A2083,$E$2:$E2083,"INFRUCTUEUX")+COUNTIFS($A$2:$A2083,$A2083,$E$2:$E2083,"ANNULE")),""))</f>
        <v/>
      </c>
    </row>
    <row r="2084" spans="1:17" x14ac:dyDescent="0.25">
      <c r="A2084" t="str">
        <f>IF(ISBLANK('ENGAGEMENTS 2026'!C2085),"",IF('ENGAGEMENTS 2026'!C2085="DTSI","DCT",'ENGAGEMENTS 2026'!C2085))</f>
        <v/>
      </c>
      <c r="B2084" t="str">
        <f>IF(ISBLANK('ENGAGEMENTS 2026'!C2085),"",'ENGAGEMENTS 2026'!D2085)</f>
        <v/>
      </c>
      <c r="C2084" t="str">
        <f>IF(ISBLANK('ENGAGEMENTS 2026'!C2085),"",'ENGAGEMENTS 2026'!E2085)</f>
        <v/>
      </c>
      <c r="D2084" t="str">
        <f>IF(ISBLANK('ENGAGEMENTS 2026'!C2085),"",'ENGAGEMENTS 2026'!G2085)</f>
        <v/>
      </c>
      <c r="E2084" t="str">
        <f>IF(ISBLANK('ENGAGEMENTS 2026'!C2085),"",'ENGAGEMENTS 2026'!I2085)</f>
        <v/>
      </c>
      <c r="F2084" t="str">
        <f>IF(ISBLANK('ENGAGEMENTS 2026'!C2085),"",'ENGAGEMENTS 2026'!J2085)</f>
        <v/>
      </c>
      <c r="G2084" t="str">
        <f>IF(ISBLANK('ENGAGEMENTS 2026'!C2085),"",'ENGAGEMENTS 2026'!M2085)</f>
        <v/>
      </c>
      <c r="H2084" t="str">
        <f>IF(ISBLANK('ENGAGEMENTS 2026'!C2085),"",'ENGAGEMENTS 2026'!AF2085)</f>
        <v/>
      </c>
      <c r="I2084" t="str">
        <f>IF(ISBLANK('ENGAGEMENTS 2026'!C2085),"",'ENGAGEMENTS 2026'!H2085)</f>
        <v/>
      </c>
      <c r="J2084" s="72" t="str">
        <f>IF(ISBLANK('ENGAGEMENTS 2026'!C2085),"",IF(AND(OR($E2084="INFRUCTUEUX",$E2084="ANNULE"),$C2084="AOO-M"),'ENGAGEMENTS 2026'!P2085,IF($H2084="EN COURS DE PREENGAGEMENT",'ENGAGEMENTS 2026'!O2085,IF($H2084="PREENGAGE",IF($E2084="ATTRIBUE",'ENGAGEMENTS 2026'!AE2085,'ENGAGEMENTS 2026'!O2085),'ENGAGEMENTS 2026'!AE2085))))</f>
        <v/>
      </c>
      <c r="K2084" s="97" t="str">
        <f>IF(ISBLANK('ENGAGEMENTS 2026'!W2085),"",'ENGAGEMENTS 2026'!W2085)</f>
        <v/>
      </c>
      <c r="L2084" s="73" t="str">
        <f t="shared" ca="1" si="64"/>
        <v/>
      </c>
      <c r="M2084" t="str">
        <f t="shared" si="65"/>
        <v/>
      </c>
      <c r="N2084" t="str">
        <f>IF(ISBLANK('ENGAGEMENTS 2026'!C2085),"",'ENGAGEMENTS 2026'!L2085)</f>
        <v/>
      </c>
      <c r="O2084" t="str">
        <f>IF(ISBLANK('ENGAGEMENTS 2026'!C2085),"",'ENGAGEMENTS 2026'!M2085)</f>
        <v/>
      </c>
      <c r="P2084" t="str">
        <f>IF(ISBLANK('ENGAGEMENTS 2026'!C2085),"",'ENGAGEMENTS 2026'!K2085)</f>
        <v/>
      </c>
      <c r="Q2084" t="str">
        <f>IF($A2084="","",IF(OR($E2084="INFRUCTUEUX",$E2084="ANNULE"),$A2084&amp;"|"&amp;(COUNTIFS($A$2:$A2084,$A2084,$E$2:$E2084,"INFRUCTUEUX")+COUNTIFS($A$2:$A2084,$A2084,$E$2:$E2084,"ANNULE")),""))</f>
        <v/>
      </c>
    </row>
    <row r="2085" spans="1:17" x14ac:dyDescent="0.25">
      <c r="A2085" t="str">
        <f>IF(ISBLANK('ENGAGEMENTS 2026'!C2086),"",IF('ENGAGEMENTS 2026'!C2086="DTSI","DCT",'ENGAGEMENTS 2026'!C2086))</f>
        <v/>
      </c>
      <c r="B2085" t="str">
        <f>IF(ISBLANK('ENGAGEMENTS 2026'!C2086),"",'ENGAGEMENTS 2026'!D2086)</f>
        <v/>
      </c>
      <c r="C2085" t="str">
        <f>IF(ISBLANK('ENGAGEMENTS 2026'!C2086),"",'ENGAGEMENTS 2026'!E2086)</f>
        <v/>
      </c>
      <c r="D2085" t="str">
        <f>IF(ISBLANK('ENGAGEMENTS 2026'!C2086),"",'ENGAGEMENTS 2026'!G2086)</f>
        <v/>
      </c>
      <c r="E2085" t="str">
        <f>IF(ISBLANK('ENGAGEMENTS 2026'!C2086),"",'ENGAGEMENTS 2026'!I2086)</f>
        <v/>
      </c>
      <c r="F2085" t="str">
        <f>IF(ISBLANK('ENGAGEMENTS 2026'!C2086),"",'ENGAGEMENTS 2026'!J2086)</f>
        <v/>
      </c>
      <c r="G2085" t="str">
        <f>IF(ISBLANK('ENGAGEMENTS 2026'!C2086),"",'ENGAGEMENTS 2026'!M2086)</f>
        <v/>
      </c>
      <c r="H2085" t="str">
        <f>IF(ISBLANK('ENGAGEMENTS 2026'!C2086),"",'ENGAGEMENTS 2026'!AF2086)</f>
        <v/>
      </c>
      <c r="I2085" t="str">
        <f>IF(ISBLANK('ENGAGEMENTS 2026'!C2086),"",'ENGAGEMENTS 2026'!H2086)</f>
        <v/>
      </c>
      <c r="J2085" s="72" t="str">
        <f>IF(ISBLANK('ENGAGEMENTS 2026'!C2086),"",IF(AND(OR($E2085="INFRUCTUEUX",$E2085="ANNULE"),$C2085="AOO-M"),'ENGAGEMENTS 2026'!P2086,IF($H2085="EN COURS DE PREENGAGEMENT",'ENGAGEMENTS 2026'!O2086,IF($H2085="PREENGAGE",IF($E2085="ATTRIBUE",'ENGAGEMENTS 2026'!AE2086,'ENGAGEMENTS 2026'!O2086),'ENGAGEMENTS 2026'!AE2086))))</f>
        <v/>
      </c>
      <c r="K2085" s="97" t="str">
        <f>IF(ISBLANK('ENGAGEMENTS 2026'!W2086),"",'ENGAGEMENTS 2026'!W2086)</f>
        <v/>
      </c>
      <c r="L2085" s="73" t="str">
        <f t="shared" ca="1" si="64"/>
        <v/>
      </c>
      <c r="M2085" t="str">
        <f t="shared" si="65"/>
        <v/>
      </c>
      <c r="N2085" t="str">
        <f>IF(ISBLANK('ENGAGEMENTS 2026'!C2086),"",'ENGAGEMENTS 2026'!L2086)</f>
        <v/>
      </c>
      <c r="O2085" t="str">
        <f>IF(ISBLANK('ENGAGEMENTS 2026'!C2086),"",'ENGAGEMENTS 2026'!M2086)</f>
        <v/>
      </c>
      <c r="P2085" t="str">
        <f>IF(ISBLANK('ENGAGEMENTS 2026'!C2086),"",'ENGAGEMENTS 2026'!K2086)</f>
        <v/>
      </c>
      <c r="Q2085" t="str">
        <f>IF($A2085="","",IF(OR($E2085="INFRUCTUEUX",$E2085="ANNULE"),$A2085&amp;"|"&amp;(COUNTIFS($A$2:$A2085,$A2085,$E$2:$E2085,"INFRUCTUEUX")+COUNTIFS($A$2:$A2085,$A2085,$E$2:$E2085,"ANNULE")),""))</f>
        <v/>
      </c>
    </row>
    <row r="2086" spans="1:17" x14ac:dyDescent="0.25">
      <c r="A2086" t="str">
        <f>IF(ISBLANK('ENGAGEMENTS 2026'!C2087),"",IF('ENGAGEMENTS 2026'!C2087="DTSI","DCT",'ENGAGEMENTS 2026'!C2087))</f>
        <v/>
      </c>
      <c r="B2086" t="str">
        <f>IF(ISBLANK('ENGAGEMENTS 2026'!C2087),"",'ENGAGEMENTS 2026'!D2087)</f>
        <v/>
      </c>
      <c r="C2086" t="str">
        <f>IF(ISBLANK('ENGAGEMENTS 2026'!C2087),"",'ENGAGEMENTS 2026'!E2087)</f>
        <v/>
      </c>
      <c r="D2086" t="str">
        <f>IF(ISBLANK('ENGAGEMENTS 2026'!C2087),"",'ENGAGEMENTS 2026'!G2087)</f>
        <v/>
      </c>
      <c r="E2086" t="str">
        <f>IF(ISBLANK('ENGAGEMENTS 2026'!C2087),"",'ENGAGEMENTS 2026'!I2087)</f>
        <v/>
      </c>
      <c r="F2086" t="str">
        <f>IF(ISBLANK('ENGAGEMENTS 2026'!C2087),"",'ENGAGEMENTS 2026'!J2087)</f>
        <v/>
      </c>
      <c r="G2086" t="str">
        <f>IF(ISBLANK('ENGAGEMENTS 2026'!C2087),"",'ENGAGEMENTS 2026'!M2087)</f>
        <v/>
      </c>
      <c r="H2086" t="str">
        <f>IF(ISBLANK('ENGAGEMENTS 2026'!C2087),"",'ENGAGEMENTS 2026'!AF2087)</f>
        <v/>
      </c>
      <c r="I2086" t="str">
        <f>IF(ISBLANK('ENGAGEMENTS 2026'!C2087),"",'ENGAGEMENTS 2026'!H2087)</f>
        <v/>
      </c>
      <c r="J2086" s="72" t="str">
        <f>IF(ISBLANK('ENGAGEMENTS 2026'!C2087),"",IF(AND(OR($E2086="INFRUCTUEUX",$E2086="ANNULE"),$C2086="AOO-M"),'ENGAGEMENTS 2026'!P2087,IF($H2086="EN COURS DE PREENGAGEMENT",'ENGAGEMENTS 2026'!O2087,IF($H2086="PREENGAGE",IF($E2086="ATTRIBUE",'ENGAGEMENTS 2026'!AE2087,'ENGAGEMENTS 2026'!O2087),'ENGAGEMENTS 2026'!AE2087))))</f>
        <v/>
      </c>
      <c r="K2086" s="97" t="str">
        <f>IF(ISBLANK('ENGAGEMENTS 2026'!W2087),"",'ENGAGEMENTS 2026'!W2087)</f>
        <v/>
      </c>
      <c r="L2086" s="73" t="str">
        <f t="shared" ca="1" si="64"/>
        <v/>
      </c>
      <c r="M2086" t="str">
        <f t="shared" si="65"/>
        <v/>
      </c>
      <c r="N2086" t="str">
        <f>IF(ISBLANK('ENGAGEMENTS 2026'!C2087),"",'ENGAGEMENTS 2026'!L2087)</f>
        <v/>
      </c>
      <c r="O2086" t="str">
        <f>IF(ISBLANK('ENGAGEMENTS 2026'!C2087),"",'ENGAGEMENTS 2026'!M2087)</f>
        <v/>
      </c>
      <c r="P2086" t="str">
        <f>IF(ISBLANK('ENGAGEMENTS 2026'!C2087),"",'ENGAGEMENTS 2026'!K2087)</f>
        <v/>
      </c>
      <c r="Q2086" t="str">
        <f>IF($A2086="","",IF(OR($E2086="INFRUCTUEUX",$E2086="ANNULE"),$A2086&amp;"|"&amp;(COUNTIFS($A$2:$A2086,$A2086,$E$2:$E2086,"INFRUCTUEUX")+COUNTIFS($A$2:$A2086,$A2086,$E$2:$E2086,"ANNULE")),""))</f>
        <v/>
      </c>
    </row>
    <row r="2087" spans="1:17" x14ac:dyDescent="0.25">
      <c r="A2087" t="str">
        <f>IF(ISBLANK('ENGAGEMENTS 2026'!C2088),"",IF('ENGAGEMENTS 2026'!C2088="DTSI","DCT",'ENGAGEMENTS 2026'!C2088))</f>
        <v/>
      </c>
      <c r="B2087" t="str">
        <f>IF(ISBLANK('ENGAGEMENTS 2026'!C2088),"",'ENGAGEMENTS 2026'!D2088)</f>
        <v/>
      </c>
      <c r="C2087" t="str">
        <f>IF(ISBLANK('ENGAGEMENTS 2026'!C2088),"",'ENGAGEMENTS 2026'!E2088)</f>
        <v/>
      </c>
      <c r="D2087" t="str">
        <f>IF(ISBLANK('ENGAGEMENTS 2026'!C2088),"",'ENGAGEMENTS 2026'!G2088)</f>
        <v/>
      </c>
      <c r="E2087" t="str">
        <f>IF(ISBLANK('ENGAGEMENTS 2026'!C2088),"",'ENGAGEMENTS 2026'!I2088)</f>
        <v/>
      </c>
      <c r="F2087" t="str">
        <f>IF(ISBLANK('ENGAGEMENTS 2026'!C2088),"",'ENGAGEMENTS 2026'!J2088)</f>
        <v/>
      </c>
      <c r="G2087" t="str">
        <f>IF(ISBLANK('ENGAGEMENTS 2026'!C2088),"",'ENGAGEMENTS 2026'!M2088)</f>
        <v/>
      </c>
      <c r="H2087" t="str">
        <f>IF(ISBLANK('ENGAGEMENTS 2026'!C2088),"",'ENGAGEMENTS 2026'!AF2088)</f>
        <v/>
      </c>
      <c r="I2087" t="str">
        <f>IF(ISBLANK('ENGAGEMENTS 2026'!C2088),"",'ENGAGEMENTS 2026'!H2088)</f>
        <v/>
      </c>
      <c r="J2087" s="72" t="str">
        <f>IF(ISBLANK('ENGAGEMENTS 2026'!C2088),"",IF(AND(OR($E2087="INFRUCTUEUX",$E2087="ANNULE"),$C2087="AOO-M"),'ENGAGEMENTS 2026'!P2088,IF($H2087="EN COURS DE PREENGAGEMENT",'ENGAGEMENTS 2026'!O2088,IF($H2087="PREENGAGE",IF($E2087="ATTRIBUE",'ENGAGEMENTS 2026'!AE2088,'ENGAGEMENTS 2026'!O2088),'ENGAGEMENTS 2026'!AE2088))))</f>
        <v/>
      </c>
      <c r="K2087" s="97" t="str">
        <f>IF(ISBLANK('ENGAGEMENTS 2026'!W2088),"",'ENGAGEMENTS 2026'!W2088)</f>
        <v/>
      </c>
      <c r="L2087" s="73" t="str">
        <f t="shared" ca="1" si="64"/>
        <v/>
      </c>
      <c r="M2087" t="str">
        <f t="shared" si="65"/>
        <v/>
      </c>
      <c r="N2087" t="str">
        <f>IF(ISBLANK('ENGAGEMENTS 2026'!C2088),"",'ENGAGEMENTS 2026'!L2088)</f>
        <v/>
      </c>
      <c r="O2087" t="str">
        <f>IF(ISBLANK('ENGAGEMENTS 2026'!C2088),"",'ENGAGEMENTS 2026'!M2088)</f>
        <v/>
      </c>
      <c r="P2087" t="str">
        <f>IF(ISBLANK('ENGAGEMENTS 2026'!C2088),"",'ENGAGEMENTS 2026'!K2088)</f>
        <v/>
      </c>
      <c r="Q2087" t="str">
        <f>IF($A2087="","",IF(OR($E2087="INFRUCTUEUX",$E2087="ANNULE"),$A2087&amp;"|"&amp;(COUNTIFS($A$2:$A2087,$A2087,$E$2:$E2087,"INFRUCTUEUX")+COUNTIFS($A$2:$A2087,$A2087,$E$2:$E2087,"ANNULE")),""))</f>
        <v/>
      </c>
    </row>
    <row r="2088" spans="1:17" x14ac:dyDescent="0.25">
      <c r="A2088" t="str">
        <f>IF(ISBLANK('ENGAGEMENTS 2026'!C2089),"",IF('ENGAGEMENTS 2026'!C2089="DTSI","DCT",'ENGAGEMENTS 2026'!C2089))</f>
        <v/>
      </c>
      <c r="B2088" t="str">
        <f>IF(ISBLANK('ENGAGEMENTS 2026'!C2089),"",'ENGAGEMENTS 2026'!D2089)</f>
        <v/>
      </c>
      <c r="C2088" t="str">
        <f>IF(ISBLANK('ENGAGEMENTS 2026'!C2089),"",'ENGAGEMENTS 2026'!E2089)</f>
        <v/>
      </c>
      <c r="D2088" t="str">
        <f>IF(ISBLANK('ENGAGEMENTS 2026'!C2089),"",'ENGAGEMENTS 2026'!G2089)</f>
        <v/>
      </c>
      <c r="E2088" t="str">
        <f>IF(ISBLANK('ENGAGEMENTS 2026'!C2089),"",'ENGAGEMENTS 2026'!I2089)</f>
        <v/>
      </c>
      <c r="F2088" t="str">
        <f>IF(ISBLANK('ENGAGEMENTS 2026'!C2089),"",'ENGAGEMENTS 2026'!J2089)</f>
        <v/>
      </c>
      <c r="G2088" t="str">
        <f>IF(ISBLANK('ENGAGEMENTS 2026'!C2089),"",'ENGAGEMENTS 2026'!M2089)</f>
        <v/>
      </c>
      <c r="H2088" t="str">
        <f>IF(ISBLANK('ENGAGEMENTS 2026'!C2089),"",'ENGAGEMENTS 2026'!AF2089)</f>
        <v/>
      </c>
      <c r="I2088" t="str">
        <f>IF(ISBLANK('ENGAGEMENTS 2026'!C2089),"",'ENGAGEMENTS 2026'!H2089)</f>
        <v/>
      </c>
      <c r="J2088" s="72" t="str">
        <f>IF(ISBLANK('ENGAGEMENTS 2026'!C2089),"",IF(AND(OR($E2088="INFRUCTUEUX",$E2088="ANNULE"),$C2088="AOO-M"),'ENGAGEMENTS 2026'!P2089,IF($H2088="EN COURS DE PREENGAGEMENT",'ENGAGEMENTS 2026'!O2089,IF($H2088="PREENGAGE",IF($E2088="ATTRIBUE",'ENGAGEMENTS 2026'!AE2089,'ENGAGEMENTS 2026'!O2089),'ENGAGEMENTS 2026'!AE2089))))</f>
        <v/>
      </c>
      <c r="K2088" s="97" t="str">
        <f>IF(ISBLANK('ENGAGEMENTS 2026'!W2089),"",'ENGAGEMENTS 2026'!W2089)</f>
        <v/>
      </c>
      <c r="L2088" s="73" t="str">
        <f t="shared" ca="1" si="64"/>
        <v/>
      </c>
      <c r="M2088" t="str">
        <f t="shared" si="65"/>
        <v/>
      </c>
      <c r="N2088" t="str">
        <f>IF(ISBLANK('ENGAGEMENTS 2026'!C2089),"",'ENGAGEMENTS 2026'!L2089)</f>
        <v/>
      </c>
      <c r="O2088" t="str">
        <f>IF(ISBLANK('ENGAGEMENTS 2026'!C2089),"",'ENGAGEMENTS 2026'!M2089)</f>
        <v/>
      </c>
      <c r="P2088" t="str">
        <f>IF(ISBLANK('ENGAGEMENTS 2026'!C2089),"",'ENGAGEMENTS 2026'!K2089)</f>
        <v/>
      </c>
      <c r="Q2088" t="str">
        <f>IF($A2088="","",IF(OR($E2088="INFRUCTUEUX",$E2088="ANNULE"),$A2088&amp;"|"&amp;(COUNTIFS($A$2:$A2088,$A2088,$E$2:$E2088,"INFRUCTUEUX")+COUNTIFS($A$2:$A2088,$A2088,$E$2:$E2088,"ANNULE")),""))</f>
        <v/>
      </c>
    </row>
    <row r="2089" spans="1:17" x14ac:dyDescent="0.25">
      <c r="A2089" t="str">
        <f>IF(ISBLANK('ENGAGEMENTS 2026'!C2090),"",IF('ENGAGEMENTS 2026'!C2090="DTSI","DCT",'ENGAGEMENTS 2026'!C2090))</f>
        <v/>
      </c>
      <c r="B2089" t="str">
        <f>IF(ISBLANK('ENGAGEMENTS 2026'!C2090),"",'ENGAGEMENTS 2026'!D2090)</f>
        <v/>
      </c>
      <c r="C2089" t="str">
        <f>IF(ISBLANK('ENGAGEMENTS 2026'!C2090),"",'ENGAGEMENTS 2026'!E2090)</f>
        <v/>
      </c>
      <c r="D2089" t="str">
        <f>IF(ISBLANK('ENGAGEMENTS 2026'!C2090),"",'ENGAGEMENTS 2026'!G2090)</f>
        <v/>
      </c>
      <c r="E2089" t="str">
        <f>IF(ISBLANK('ENGAGEMENTS 2026'!C2090),"",'ENGAGEMENTS 2026'!I2090)</f>
        <v/>
      </c>
      <c r="F2089" t="str">
        <f>IF(ISBLANK('ENGAGEMENTS 2026'!C2090),"",'ENGAGEMENTS 2026'!J2090)</f>
        <v/>
      </c>
      <c r="G2089" t="str">
        <f>IF(ISBLANK('ENGAGEMENTS 2026'!C2090),"",'ENGAGEMENTS 2026'!M2090)</f>
        <v/>
      </c>
      <c r="H2089" t="str">
        <f>IF(ISBLANK('ENGAGEMENTS 2026'!C2090),"",'ENGAGEMENTS 2026'!AF2090)</f>
        <v/>
      </c>
      <c r="I2089" t="str">
        <f>IF(ISBLANK('ENGAGEMENTS 2026'!C2090),"",'ENGAGEMENTS 2026'!H2090)</f>
        <v/>
      </c>
      <c r="J2089" s="72" t="str">
        <f>IF(ISBLANK('ENGAGEMENTS 2026'!C2090),"",IF(AND(OR($E2089="INFRUCTUEUX",$E2089="ANNULE"),$C2089="AOO-M"),'ENGAGEMENTS 2026'!P2090,IF($H2089="EN COURS DE PREENGAGEMENT",'ENGAGEMENTS 2026'!O2090,IF($H2089="PREENGAGE",IF($E2089="ATTRIBUE",'ENGAGEMENTS 2026'!AE2090,'ENGAGEMENTS 2026'!O2090),'ENGAGEMENTS 2026'!AE2090))))</f>
        <v/>
      </c>
      <c r="K2089" s="97" t="str">
        <f>IF(ISBLANK('ENGAGEMENTS 2026'!W2090),"",'ENGAGEMENTS 2026'!W2090)</f>
        <v/>
      </c>
      <c r="L2089" s="73" t="str">
        <f t="shared" ca="1" si="64"/>
        <v/>
      </c>
      <c r="M2089" t="str">
        <f t="shared" si="65"/>
        <v/>
      </c>
      <c r="N2089" t="str">
        <f>IF(ISBLANK('ENGAGEMENTS 2026'!C2090),"",'ENGAGEMENTS 2026'!L2090)</f>
        <v/>
      </c>
      <c r="O2089" t="str">
        <f>IF(ISBLANK('ENGAGEMENTS 2026'!C2090),"",'ENGAGEMENTS 2026'!M2090)</f>
        <v/>
      </c>
      <c r="P2089" t="str">
        <f>IF(ISBLANK('ENGAGEMENTS 2026'!C2090),"",'ENGAGEMENTS 2026'!K2090)</f>
        <v/>
      </c>
      <c r="Q2089" t="str">
        <f>IF($A2089="","",IF(OR($E2089="INFRUCTUEUX",$E2089="ANNULE"),$A2089&amp;"|"&amp;(COUNTIFS($A$2:$A2089,$A2089,$E$2:$E2089,"INFRUCTUEUX")+COUNTIFS($A$2:$A2089,$A2089,$E$2:$E2089,"ANNULE")),""))</f>
        <v/>
      </c>
    </row>
    <row r="2090" spans="1:17" x14ac:dyDescent="0.25">
      <c r="A2090" t="str">
        <f>IF(ISBLANK('ENGAGEMENTS 2026'!C2091),"",IF('ENGAGEMENTS 2026'!C2091="DTSI","DCT",'ENGAGEMENTS 2026'!C2091))</f>
        <v/>
      </c>
      <c r="B2090" t="str">
        <f>IF(ISBLANK('ENGAGEMENTS 2026'!C2091),"",'ENGAGEMENTS 2026'!D2091)</f>
        <v/>
      </c>
      <c r="C2090" t="str">
        <f>IF(ISBLANK('ENGAGEMENTS 2026'!C2091),"",'ENGAGEMENTS 2026'!E2091)</f>
        <v/>
      </c>
      <c r="D2090" t="str">
        <f>IF(ISBLANK('ENGAGEMENTS 2026'!C2091),"",'ENGAGEMENTS 2026'!G2091)</f>
        <v/>
      </c>
      <c r="E2090" t="str">
        <f>IF(ISBLANK('ENGAGEMENTS 2026'!C2091),"",'ENGAGEMENTS 2026'!I2091)</f>
        <v/>
      </c>
      <c r="F2090" t="str">
        <f>IF(ISBLANK('ENGAGEMENTS 2026'!C2091),"",'ENGAGEMENTS 2026'!J2091)</f>
        <v/>
      </c>
      <c r="G2090" t="str">
        <f>IF(ISBLANK('ENGAGEMENTS 2026'!C2091),"",'ENGAGEMENTS 2026'!M2091)</f>
        <v/>
      </c>
      <c r="H2090" t="str">
        <f>IF(ISBLANK('ENGAGEMENTS 2026'!C2091),"",'ENGAGEMENTS 2026'!AF2091)</f>
        <v/>
      </c>
      <c r="I2090" t="str">
        <f>IF(ISBLANK('ENGAGEMENTS 2026'!C2091),"",'ENGAGEMENTS 2026'!H2091)</f>
        <v/>
      </c>
      <c r="J2090" s="72" t="str">
        <f>IF(ISBLANK('ENGAGEMENTS 2026'!C2091),"",IF(AND(OR($E2090="INFRUCTUEUX",$E2090="ANNULE"),$C2090="AOO-M"),'ENGAGEMENTS 2026'!P2091,IF($H2090="EN COURS DE PREENGAGEMENT",'ENGAGEMENTS 2026'!O2091,IF($H2090="PREENGAGE",IF($E2090="ATTRIBUE",'ENGAGEMENTS 2026'!AE2091,'ENGAGEMENTS 2026'!O2091),'ENGAGEMENTS 2026'!AE2091))))</f>
        <v/>
      </c>
      <c r="K2090" s="97" t="str">
        <f>IF(ISBLANK('ENGAGEMENTS 2026'!W2091),"",'ENGAGEMENTS 2026'!W2091)</f>
        <v/>
      </c>
      <c r="L2090" s="73" t="str">
        <f t="shared" ca="1" si="64"/>
        <v/>
      </c>
      <c r="M2090" t="str">
        <f t="shared" si="65"/>
        <v/>
      </c>
      <c r="N2090" t="str">
        <f>IF(ISBLANK('ENGAGEMENTS 2026'!C2091),"",'ENGAGEMENTS 2026'!L2091)</f>
        <v/>
      </c>
      <c r="O2090" t="str">
        <f>IF(ISBLANK('ENGAGEMENTS 2026'!C2091),"",'ENGAGEMENTS 2026'!M2091)</f>
        <v/>
      </c>
      <c r="P2090" t="str">
        <f>IF(ISBLANK('ENGAGEMENTS 2026'!C2091),"",'ENGAGEMENTS 2026'!K2091)</f>
        <v/>
      </c>
      <c r="Q2090" t="str">
        <f>IF($A2090="","",IF(OR($E2090="INFRUCTUEUX",$E2090="ANNULE"),$A2090&amp;"|"&amp;(COUNTIFS($A$2:$A2090,$A2090,$E$2:$E2090,"INFRUCTUEUX")+COUNTIFS($A$2:$A2090,$A2090,$E$2:$E2090,"ANNULE")),""))</f>
        <v/>
      </c>
    </row>
    <row r="2091" spans="1:17" x14ac:dyDescent="0.25">
      <c r="A2091" t="str">
        <f>IF(ISBLANK('ENGAGEMENTS 2026'!C2092),"",IF('ENGAGEMENTS 2026'!C2092="DTSI","DCT",'ENGAGEMENTS 2026'!C2092))</f>
        <v/>
      </c>
      <c r="B2091" t="str">
        <f>IF(ISBLANK('ENGAGEMENTS 2026'!C2092),"",'ENGAGEMENTS 2026'!D2092)</f>
        <v/>
      </c>
      <c r="C2091" t="str">
        <f>IF(ISBLANK('ENGAGEMENTS 2026'!C2092),"",'ENGAGEMENTS 2026'!E2092)</f>
        <v/>
      </c>
      <c r="D2091" t="str">
        <f>IF(ISBLANK('ENGAGEMENTS 2026'!C2092),"",'ENGAGEMENTS 2026'!G2092)</f>
        <v/>
      </c>
      <c r="E2091" t="str">
        <f>IF(ISBLANK('ENGAGEMENTS 2026'!C2092),"",'ENGAGEMENTS 2026'!I2092)</f>
        <v/>
      </c>
      <c r="F2091" t="str">
        <f>IF(ISBLANK('ENGAGEMENTS 2026'!C2092),"",'ENGAGEMENTS 2026'!J2092)</f>
        <v/>
      </c>
      <c r="G2091" t="str">
        <f>IF(ISBLANK('ENGAGEMENTS 2026'!C2092),"",'ENGAGEMENTS 2026'!M2092)</f>
        <v/>
      </c>
      <c r="H2091" t="str">
        <f>IF(ISBLANK('ENGAGEMENTS 2026'!C2092),"",'ENGAGEMENTS 2026'!AF2092)</f>
        <v/>
      </c>
      <c r="I2091" t="str">
        <f>IF(ISBLANK('ENGAGEMENTS 2026'!C2092),"",'ENGAGEMENTS 2026'!H2092)</f>
        <v/>
      </c>
      <c r="J2091" s="72" t="str">
        <f>IF(ISBLANK('ENGAGEMENTS 2026'!C2092),"",IF(AND(OR($E2091="INFRUCTUEUX",$E2091="ANNULE"),$C2091="AOO-M"),'ENGAGEMENTS 2026'!P2092,IF($H2091="EN COURS DE PREENGAGEMENT",'ENGAGEMENTS 2026'!O2092,IF($H2091="PREENGAGE",IF($E2091="ATTRIBUE",'ENGAGEMENTS 2026'!AE2092,'ENGAGEMENTS 2026'!O2092),'ENGAGEMENTS 2026'!AE2092))))</f>
        <v/>
      </c>
      <c r="K2091" s="97" t="str">
        <f>IF(ISBLANK('ENGAGEMENTS 2026'!W2092),"",'ENGAGEMENTS 2026'!W2092)</f>
        <v/>
      </c>
      <c r="L2091" s="73" t="str">
        <f t="shared" ca="1" si="64"/>
        <v/>
      </c>
      <c r="M2091" t="str">
        <f t="shared" si="65"/>
        <v/>
      </c>
      <c r="N2091" t="str">
        <f>IF(ISBLANK('ENGAGEMENTS 2026'!C2092),"",'ENGAGEMENTS 2026'!L2092)</f>
        <v/>
      </c>
      <c r="O2091" t="str">
        <f>IF(ISBLANK('ENGAGEMENTS 2026'!C2092),"",'ENGAGEMENTS 2026'!M2092)</f>
        <v/>
      </c>
      <c r="P2091" t="str">
        <f>IF(ISBLANK('ENGAGEMENTS 2026'!C2092),"",'ENGAGEMENTS 2026'!K2092)</f>
        <v/>
      </c>
      <c r="Q2091" t="str">
        <f>IF($A2091="","",IF(OR($E2091="INFRUCTUEUX",$E2091="ANNULE"),$A2091&amp;"|"&amp;(COUNTIFS($A$2:$A2091,$A2091,$E$2:$E2091,"INFRUCTUEUX")+COUNTIFS($A$2:$A2091,$A2091,$E$2:$E2091,"ANNULE")),""))</f>
        <v/>
      </c>
    </row>
    <row r="2092" spans="1:17" x14ac:dyDescent="0.25">
      <c r="A2092" t="str">
        <f>IF(ISBLANK('ENGAGEMENTS 2026'!C2093),"",IF('ENGAGEMENTS 2026'!C2093="DTSI","DCT",'ENGAGEMENTS 2026'!C2093))</f>
        <v/>
      </c>
      <c r="B2092" t="str">
        <f>IF(ISBLANK('ENGAGEMENTS 2026'!C2093),"",'ENGAGEMENTS 2026'!D2093)</f>
        <v/>
      </c>
      <c r="C2092" t="str">
        <f>IF(ISBLANK('ENGAGEMENTS 2026'!C2093),"",'ENGAGEMENTS 2026'!E2093)</f>
        <v/>
      </c>
      <c r="D2092" t="str">
        <f>IF(ISBLANK('ENGAGEMENTS 2026'!C2093),"",'ENGAGEMENTS 2026'!G2093)</f>
        <v/>
      </c>
      <c r="E2092" t="str">
        <f>IF(ISBLANK('ENGAGEMENTS 2026'!C2093),"",'ENGAGEMENTS 2026'!I2093)</f>
        <v/>
      </c>
      <c r="F2092" t="str">
        <f>IF(ISBLANK('ENGAGEMENTS 2026'!C2093),"",'ENGAGEMENTS 2026'!J2093)</f>
        <v/>
      </c>
      <c r="G2092" t="str">
        <f>IF(ISBLANK('ENGAGEMENTS 2026'!C2093),"",'ENGAGEMENTS 2026'!M2093)</f>
        <v/>
      </c>
      <c r="H2092" t="str">
        <f>IF(ISBLANK('ENGAGEMENTS 2026'!C2093),"",'ENGAGEMENTS 2026'!AF2093)</f>
        <v/>
      </c>
      <c r="I2092" t="str">
        <f>IF(ISBLANK('ENGAGEMENTS 2026'!C2093),"",'ENGAGEMENTS 2026'!H2093)</f>
        <v/>
      </c>
      <c r="J2092" s="72" t="str">
        <f>IF(ISBLANK('ENGAGEMENTS 2026'!C2093),"",IF(AND(OR($E2092="INFRUCTUEUX",$E2092="ANNULE"),$C2092="AOO-M"),'ENGAGEMENTS 2026'!P2093,IF($H2092="EN COURS DE PREENGAGEMENT",'ENGAGEMENTS 2026'!O2093,IF($H2092="PREENGAGE",IF($E2092="ATTRIBUE",'ENGAGEMENTS 2026'!AE2093,'ENGAGEMENTS 2026'!O2093),'ENGAGEMENTS 2026'!AE2093))))</f>
        <v/>
      </c>
      <c r="K2092" s="97" t="str">
        <f>IF(ISBLANK('ENGAGEMENTS 2026'!W2093),"",'ENGAGEMENTS 2026'!W2093)</f>
        <v/>
      </c>
      <c r="L2092" s="73" t="str">
        <f t="shared" ca="1" si="64"/>
        <v/>
      </c>
      <c r="M2092" t="str">
        <f t="shared" si="65"/>
        <v/>
      </c>
      <c r="N2092" t="str">
        <f>IF(ISBLANK('ENGAGEMENTS 2026'!C2093),"",'ENGAGEMENTS 2026'!L2093)</f>
        <v/>
      </c>
      <c r="O2092" t="str">
        <f>IF(ISBLANK('ENGAGEMENTS 2026'!C2093),"",'ENGAGEMENTS 2026'!M2093)</f>
        <v/>
      </c>
      <c r="P2092" t="str">
        <f>IF(ISBLANK('ENGAGEMENTS 2026'!C2093),"",'ENGAGEMENTS 2026'!K2093)</f>
        <v/>
      </c>
      <c r="Q2092" t="str">
        <f>IF($A2092="","",IF(OR($E2092="INFRUCTUEUX",$E2092="ANNULE"),$A2092&amp;"|"&amp;(COUNTIFS($A$2:$A2092,$A2092,$E$2:$E2092,"INFRUCTUEUX")+COUNTIFS($A$2:$A2092,$A2092,$E$2:$E2092,"ANNULE")),""))</f>
        <v/>
      </c>
    </row>
    <row r="2093" spans="1:17" x14ac:dyDescent="0.25">
      <c r="A2093" t="str">
        <f>IF(ISBLANK('ENGAGEMENTS 2026'!C2094),"",IF('ENGAGEMENTS 2026'!C2094="DTSI","DCT",'ENGAGEMENTS 2026'!C2094))</f>
        <v/>
      </c>
      <c r="B2093" t="str">
        <f>IF(ISBLANK('ENGAGEMENTS 2026'!C2094),"",'ENGAGEMENTS 2026'!D2094)</f>
        <v/>
      </c>
      <c r="C2093" t="str">
        <f>IF(ISBLANK('ENGAGEMENTS 2026'!C2094),"",'ENGAGEMENTS 2026'!E2094)</f>
        <v/>
      </c>
      <c r="D2093" t="str">
        <f>IF(ISBLANK('ENGAGEMENTS 2026'!C2094),"",'ENGAGEMENTS 2026'!G2094)</f>
        <v/>
      </c>
      <c r="E2093" t="str">
        <f>IF(ISBLANK('ENGAGEMENTS 2026'!C2094),"",'ENGAGEMENTS 2026'!I2094)</f>
        <v/>
      </c>
      <c r="F2093" t="str">
        <f>IF(ISBLANK('ENGAGEMENTS 2026'!C2094),"",'ENGAGEMENTS 2026'!J2094)</f>
        <v/>
      </c>
      <c r="G2093" t="str">
        <f>IF(ISBLANK('ENGAGEMENTS 2026'!C2094),"",'ENGAGEMENTS 2026'!M2094)</f>
        <v/>
      </c>
      <c r="H2093" t="str">
        <f>IF(ISBLANK('ENGAGEMENTS 2026'!C2094),"",'ENGAGEMENTS 2026'!AF2094)</f>
        <v/>
      </c>
      <c r="I2093" t="str">
        <f>IF(ISBLANK('ENGAGEMENTS 2026'!C2094),"",'ENGAGEMENTS 2026'!H2094)</f>
        <v/>
      </c>
      <c r="J2093" s="72" t="str">
        <f>IF(ISBLANK('ENGAGEMENTS 2026'!C2094),"",IF(AND(OR($E2093="INFRUCTUEUX",$E2093="ANNULE"),$C2093="AOO-M"),'ENGAGEMENTS 2026'!P2094,IF($H2093="EN COURS DE PREENGAGEMENT",'ENGAGEMENTS 2026'!O2094,IF($H2093="PREENGAGE",IF($E2093="ATTRIBUE",'ENGAGEMENTS 2026'!AE2094,'ENGAGEMENTS 2026'!O2094),'ENGAGEMENTS 2026'!AE2094))))</f>
        <v/>
      </c>
      <c r="K2093" s="97" t="str">
        <f>IF(ISBLANK('ENGAGEMENTS 2026'!W2094),"",'ENGAGEMENTS 2026'!W2094)</f>
        <v/>
      </c>
      <c r="L2093" s="73" t="str">
        <f t="shared" ca="1" si="64"/>
        <v/>
      </c>
      <c r="M2093" t="str">
        <f t="shared" si="65"/>
        <v/>
      </c>
      <c r="N2093" t="str">
        <f>IF(ISBLANK('ENGAGEMENTS 2026'!C2094),"",'ENGAGEMENTS 2026'!L2094)</f>
        <v/>
      </c>
      <c r="O2093" t="str">
        <f>IF(ISBLANK('ENGAGEMENTS 2026'!C2094),"",'ENGAGEMENTS 2026'!M2094)</f>
        <v/>
      </c>
      <c r="P2093" t="str">
        <f>IF(ISBLANK('ENGAGEMENTS 2026'!C2094),"",'ENGAGEMENTS 2026'!K2094)</f>
        <v/>
      </c>
      <c r="Q2093" t="str">
        <f>IF($A2093="","",IF(OR($E2093="INFRUCTUEUX",$E2093="ANNULE"),$A2093&amp;"|"&amp;(COUNTIFS($A$2:$A2093,$A2093,$E$2:$E2093,"INFRUCTUEUX")+COUNTIFS($A$2:$A2093,$A2093,$E$2:$E2093,"ANNULE")),""))</f>
        <v/>
      </c>
    </row>
    <row r="2094" spans="1:17" x14ac:dyDescent="0.25">
      <c r="A2094" t="str">
        <f>IF(ISBLANK('ENGAGEMENTS 2026'!C2095),"",IF('ENGAGEMENTS 2026'!C2095="DTSI","DCT",'ENGAGEMENTS 2026'!C2095))</f>
        <v/>
      </c>
      <c r="B2094" t="str">
        <f>IF(ISBLANK('ENGAGEMENTS 2026'!C2095),"",'ENGAGEMENTS 2026'!D2095)</f>
        <v/>
      </c>
      <c r="C2094" t="str">
        <f>IF(ISBLANK('ENGAGEMENTS 2026'!C2095),"",'ENGAGEMENTS 2026'!E2095)</f>
        <v/>
      </c>
      <c r="D2094" t="str">
        <f>IF(ISBLANK('ENGAGEMENTS 2026'!C2095),"",'ENGAGEMENTS 2026'!G2095)</f>
        <v/>
      </c>
      <c r="E2094" t="str">
        <f>IF(ISBLANK('ENGAGEMENTS 2026'!C2095),"",'ENGAGEMENTS 2026'!I2095)</f>
        <v/>
      </c>
      <c r="F2094" t="str">
        <f>IF(ISBLANK('ENGAGEMENTS 2026'!C2095),"",'ENGAGEMENTS 2026'!J2095)</f>
        <v/>
      </c>
      <c r="G2094" t="str">
        <f>IF(ISBLANK('ENGAGEMENTS 2026'!C2095),"",'ENGAGEMENTS 2026'!M2095)</f>
        <v/>
      </c>
      <c r="H2094" t="str">
        <f>IF(ISBLANK('ENGAGEMENTS 2026'!C2095),"",'ENGAGEMENTS 2026'!AF2095)</f>
        <v/>
      </c>
      <c r="I2094" t="str">
        <f>IF(ISBLANK('ENGAGEMENTS 2026'!C2095),"",'ENGAGEMENTS 2026'!H2095)</f>
        <v/>
      </c>
      <c r="J2094" s="72" t="str">
        <f>IF(ISBLANK('ENGAGEMENTS 2026'!C2095),"",IF(AND(OR($E2094="INFRUCTUEUX",$E2094="ANNULE"),$C2094="AOO-M"),'ENGAGEMENTS 2026'!P2095,IF($H2094="EN COURS DE PREENGAGEMENT",'ENGAGEMENTS 2026'!O2095,IF($H2094="PREENGAGE",IF($E2094="ATTRIBUE",'ENGAGEMENTS 2026'!AE2095,'ENGAGEMENTS 2026'!O2095),'ENGAGEMENTS 2026'!AE2095))))</f>
        <v/>
      </c>
      <c r="K2094" s="97" t="str">
        <f>IF(ISBLANK('ENGAGEMENTS 2026'!W2095),"",'ENGAGEMENTS 2026'!W2095)</f>
        <v/>
      </c>
      <c r="L2094" s="73" t="str">
        <f t="shared" ca="1" si="64"/>
        <v/>
      </c>
      <c r="M2094" t="str">
        <f t="shared" si="65"/>
        <v/>
      </c>
      <c r="N2094" t="str">
        <f>IF(ISBLANK('ENGAGEMENTS 2026'!C2095),"",'ENGAGEMENTS 2026'!L2095)</f>
        <v/>
      </c>
      <c r="O2094" t="str">
        <f>IF(ISBLANK('ENGAGEMENTS 2026'!C2095),"",'ENGAGEMENTS 2026'!M2095)</f>
        <v/>
      </c>
      <c r="P2094" t="str">
        <f>IF(ISBLANK('ENGAGEMENTS 2026'!C2095),"",'ENGAGEMENTS 2026'!K2095)</f>
        <v/>
      </c>
      <c r="Q2094" t="str">
        <f>IF($A2094="","",IF(OR($E2094="INFRUCTUEUX",$E2094="ANNULE"),$A2094&amp;"|"&amp;(COUNTIFS($A$2:$A2094,$A2094,$E$2:$E2094,"INFRUCTUEUX")+COUNTIFS($A$2:$A2094,$A2094,$E$2:$E2094,"ANNULE")),""))</f>
        <v/>
      </c>
    </row>
    <row r="2095" spans="1:17" x14ac:dyDescent="0.25">
      <c r="A2095" t="str">
        <f>IF(ISBLANK('ENGAGEMENTS 2026'!C2096),"",IF('ENGAGEMENTS 2026'!C2096="DTSI","DCT",'ENGAGEMENTS 2026'!C2096))</f>
        <v/>
      </c>
      <c r="B2095" t="str">
        <f>IF(ISBLANK('ENGAGEMENTS 2026'!C2096),"",'ENGAGEMENTS 2026'!D2096)</f>
        <v/>
      </c>
      <c r="C2095" t="str">
        <f>IF(ISBLANK('ENGAGEMENTS 2026'!C2096),"",'ENGAGEMENTS 2026'!E2096)</f>
        <v/>
      </c>
      <c r="D2095" t="str">
        <f>IF(ISBLANK('ENGAGEMENTS 2026'!C2096),"",'ENGAGEMENTS 2026'!G2096)</f>
        <v/>
      </c>
      <c r="E2095" t="str">
        <f>IF(ISBLANK('ENGAGEMENTS 2026'!C2096),"",'ENGAGEMENTS 2026'!I2096)</f>
        <v/>
      </c>
      <c r="F2095" t="str">
        <f>IF(ISBLANK('ENGAGEMENTS 2026'!C2096),"",'ENGAGEMENTS 2026'!J2096)</f>
        <v/>
      </c>
      <c r="G2095" t="str">
        <f>IF(ISBLANK('ENGAGEMENTS 2026'!C2096),"",'ENGAGEMENTS 2026'!M2096)</f>
        <v/>
      </c>
      <c r="H2095" t="str">
        <f>IF(ISBLANK('ENGAGEMENTS 2026'!C2096),"",'ENGAGEMENTS 2026'!AF2096)</f>
        <v/>
      </c>
      <c r="I2095" t="str">
        <f>IF(ISBLANK('ENGAGEMENTS 2026'!C2096),"",'ENGAGEMENTS 2026'!H2096)</f>
        <v/>
      </c>
      <c r="J2095" s="72" t="str">
        <f>IF(ISBLANK('ENGAGEMENTS 2026'!C2096),"",IF(AND(OR($E2095="INFRUCTUEUX",$E2095="ANNULE"),$C2095="AOO-M"),'ENGAGEMENTS 2026'!P2096,IF($H2095="EN COURS DE PREENGAGEMENT",'ENGAGEMENTS 2026'!O2096,IF($H2095="PREENGAGE",IF($E2095="ATTRIBUE",'ENGAGEMENTS 2026'!AE2096,'ENGAGEMENTS 2026'!O2096),'ENGAGEMENTS 2026'!AE2096))))</f>
        <v/>
      </c>
      <c r="K2095" s="97" t="str">
        <f>IF(ISBLANK('ENGAGEMENTS 2026'!W2096),"",'ENGAGEMENTS 2026'!W2096)</f>
        <v/>
      </c>
      <c r="L2095" s="73" t="str">
        <f t="shared" ca="1" si="64"/>
        <v/>
      </c>
      <c r="M2095" t="str">
        <f t="shared" si="65"/>
        <v/>
      </c>
      <c r="N2095" t="str">
        <f>IF(ISBLANK('ENGAGEMENTS 2026'!C2096),"",'ENGAGEMENTS 2026'!L2096)</f>
        <v/>
      </c>
      <c r="O2095" t="str">
        <f>IF(ISBLANK('ENGAGEMENTS 2026'!C2096),"",'ENGAGEMENTS 2026'!M2096)</f>
        <v/>
      </c>
      <c r="P2095" t="str">
        <f>IF(ISBLANK('ENGAGEMENTS 2026'!C2096),"",'ENGAGEMENTS 2026'!K2096)</f>
        <v/>
      </c>
      <c r="Q2095" t="str">
        <f>IF($A2095="","",IF(OR($E2095="INFRUCTUEUX",$E2095="ANNULE"),$A2095&amp;"|"&amp;(COUNTIFS($A$2:$A2095,$A2095,$E$2:$E2095,"INFRUCTUEUX")+COUNTIFS($A$2:$A2095,$A2095,$E$2:$E2095,"ANNULE")),""))</f>
        <v/>
      </c>
    </row>
    <row r="2096" spans="1:17" x14ac:dyDescent="0.25">
      <c r="A2096" t="str">
        <f>IF(ISBLANK('ENGAGEMENTS 2026'!C2097),"",IF('ENGAGEMENTS 2026'!C2097="DTSI","DCT",'ENGAGEMENTS 2026'!C2097))</f>
        <v/>
      </c>
      <c r="B2096" t="str">
        <f>IF(ISBLANK('ENGAGEMENTS 2026'!C2097),"",'ENGAGEMENTS 2026'!D2097)</f>
        <v/>
      </c>
      <c r="C2096" t="str">
        <f>IF(ISBLANK('ENGAGEMENTS 2026'!C2097),"",'ENGAGEMENTS 2026'!E2097)</f>
        <v/>
      </c>
      <c r="D2096" t="str">
        <f>IF(ISBLANK('ENGAGEMENTS 2026'!C2097),"",'ENGAGEMENTS 2026'!G2097)</f>
        <v/>
      </c>
      <c r="E2096" t="str">
        <f>IF(ISBLANK('ENGAGEMENTS 2026'!C2097),"",'ENGAGEMENTS 2026'!I2097)</f>
        <v/>
      </c>
      <c r="F2096" t="str">
        <f>IF(ISBLANK('ENGAGEMENTS 2026'!C2097),"",'ENGAGEMENTS 2026'!J2097)</f>
        <v/>
      </c>
      <c r="G2096" t="str">
        <f>IF(ISBLANK('ENGAGEMENTS 2026'!C2097),"",'ENGAGEMENTS 2026'!M2097)</f>
        <v/>
      </c>
      <c r="H2096" t="str">
        <f>IF(ISBLANK('ENGAGEMENTS 2026'!C2097),"",'ENGAGEMENTS 2026'!AF2097)</f>
        <v/>
      </c>
      <c r="I2096" t="str">
        <f>IF(ISBLANK('ENGAGEMENTS 2026'!C2097),"",'ENGAGEMENTS 2026'!H2097)</f>
        <v/>
      </c>
      <c r="J2096" s="72" t="str">
        <f>IF(ISBLANK('ENGAGEMENTS 2026'!C2097),"",IF(AND(OR($E2096="INFRUCTUEUX",$E2096="ANNULE"),$C2096="AOO-M"),'ENGAGEMENTS 2026'!P2097,IF($H2096="EN COURS DE PREENGAGEMENT",'ENGAGEMENTS 2026'!O2097,IF($H2096="PREENGAGE",IF($E2096="ATTRIBUE",'ENGAGEMENTS 2026'!AE2097,'ENGAGEMENTS 2026'!O2097),'ENGAGEMENTS 2026'!AE2097))))</f>
        <v/>
      </c>
      <c r="K2096" s="97" t="str">
        <f>IF(ISBLANK('ENGAGEMENTS 2026'!W2097),"",'ENGAGEMENTS 2026'!W2097)</f>
        <v/>
      </c>
      <c r="L2096" s="73" t="str">
        <f t="shared" ca="1" si="64"/>
        <v/>
      </c>
      <c r="M2096" t="str">
        <f t="shared" si="65"/>
        <v/>
      </c>
      <c r="N2096" t="str">
        <f>IF(ISBLANK('ENGAGEMENTS 2026'!C2097),"",'ENGAGEMENTS 2026'!L2097)</f>
        <v/>
      </c>
      <c r="O2096" t="str">
        <f>IF(ISBLANK('ENGAGEMENTS 2026'!C2097),"",'ENGAGEMENTS 2026'!M2097)</f>
        <v/>
      </c>
      <c r="P2096" t="str">
        <f>IF(ISBLANK('ENGAGEMENTS 2026'!C2097),"",'ENGAGEMENTS 2026'!K2097)</f>
        <v/>
      </c>
      <c r="Q2096" t="str">
        <f>IF($A2096="","",IF(OR($E2096="INFRUCTUEUX",$E2096="ANNULE"),$A2096&amp;"|"&amp;(COUNTIFS($A$2:$A2096,$A2096,$E$2:$E2096,"INFRUCTUEUX")+COUNTIFS($A$2:$A2096,$A2096,$E$2:$E2096,"ANNULE")),""))</f>
        <v/>
      </c>
    </row>
    <row r="2097" spans="1:17" x14ac:dyDescent="0.25">
      <c r="A2097" t="str">
        <f>IF(ISBLANK('ENGAGEMENTS 2026'!C2098),"",IF('ENGAGEMENTS 2026'!C2098="DTSI","DCT",'ENGAGEMENTS 2026'!C2098))</f>
        <v/>
      </c>
      <c r="B2097" t="str">
        <f>IF(ISBLANK('ENGAGEMENTS 2026'!C2098),"",'ENGAGEMENTS 2026'!D2098)</f>
        <v/>
      </c>
      <c r="C2097" t="str">
        <f>IF(ISBLANK('ENGAGEMENTS 2026'!C2098),"",'ENGAGEMENTS 2026'!E2098)</f>
        <v/>
      </c>
      <c r="D2097" t="str">
        <f>IF(ISBLANK('ENGAGEMENTS 2026'!C2098),"",'ENGAGEMENTS 2026'!G2098)</f>
        <v/>
      </c>
      <c r="E2097" t="str">
        <f>IF(ISBLANK('ENGAGEMENTS 2026'!C2098),"",'ENGAGEMENTS 2026'!I2098)</f>
        <v/>
      </c>
      <c r="F2097" t="str">
        <f>IF(ISBLANK('ENGAGEMENTS 2026'!C2098),"",'ENGAGEMENTS 2026'!J2098)</f>
        <v/>
      </c>
      <c r="G2097" t="str">
        <f>IF(ISBLANK('ENGAGEMENTS 2026'!C2098),"",'ENGAGEMENTS 2026'!M2098)</f>
        <v/>
      </c>
      <c r="H2097" t="str">
        <f>IF(ISBLANK('ENGAGEMENTS 2026'!C2098),"",'ENGAGEMENTS 2026'!AF2098)</f>
        <v/>
      </c>
      <c r="I2097" t="str">
        <f>IF(ISBLANK('ENGAGEMENTS 2026'!C2098),"",'ENGAGEMENTS 2026'!H2098)</f>
        <v/>
      </c>
      <c r="J2097" s="72" t="str">
        <f>IF(ISBLANK('ENGAGEMENTS 2026'!C2098),"",IF(AND(OR($E2097="INFRUCTUEUX",$E2097="ANNULE"),$C2097="AOO-M"),'ENGAGEMENTS 2026'!P2098,IF($H2097="EN COURS DE PREENGAGEMENT",'ENGAGEMENTS 2026'!O2098,IF($H2097="PREENGAGE",IF($E2097="ATTRIBUE",'ENGAGEMENTS 2026'!AE2098,'ENGAGEMENTS 2026'!O2098),'ENGAGEMENTS 2026'!AE2098))))</f>
        <v/>
      </c>
      <c r="K2097" s="97" t="str">
        <f>IF(ISBLANK('ENGAGEMENTS 2026'!W2098),"",'ENGAGEMENTS 2026'!W2098)</f>
        <v/>
      </c>
      <c r="L2097" s="73" t="str">
        <f t="shared" ca="1" si="64"/>
        <v/>
      </c>
      <c r="M2097" t="str">
        <f t="shared" si="65"/>
        <v/>
      </c>
      <c r="N2097" t="str">
        <f>IF(ISBLANK('ENGAGEMENTS 2026'!C2098),"",'ENGAGEMENTS 2026'!L2098)</f>
        <v/>
      </c>
      <c r="O2097" t="str">
        <f>IF(ISBLANK('ENGAGEMENTS 2026'!C2098),"",'ENGAGEMENTS 2026'!M2098)</f>
        <v/>
      </c>
      <c r="P2097" t="str">
        <f>IF(ISBLANK('ENGAGEMENTS 2026'!C2098),"",'ENGAGEMENTS 2026'!K2098)</f>
        <v/>
      </c>
      <c r="Q2097" t="str">
        <f>IF($A2097="","",IF(OR($E2097="INFRUCTUEUX",$E2097="ANNULE"),$A2097&amp;"|"&amp;(COUNTIFS($A$2:$A2097,$A2097,$E$2:$E2097,"INFRUCTUEUX")+COUNTIFS($A$2:$A2097,$A2097,$E$2:$E2097,"ANNULE")),""))</f>
        <v/>
      </c>
    </row>
    <row r="2098" spans="1:17" x14ac:dyDescent="0.25">
      <c r="A2098" t="str">
        <f>IF(ISBLANK('ENGAGEMENTS 2026'!C2099),"",IF('ENGAGEMENTS 2026'!C2099="DTSI","DCT",'ENGAGEMENTS 2026'!C2099))</f>
        <v/>
      </c>
      <c r="B2098" t="str">
        <f>IF(ISBLANK('ENGAGEMENTS 2026'!C2099),"",'ENGAGEMENTS 2026'!D2099)</f>
        <v/>
      </c>
      <c r="C2098" t="str">
        <f>IF(ISBLANK('ENGAGEMENTS 2026'!C2099),"",'ENGAGEMENTS 2026'!E2099)</f>
        <v/>
      </c>
      <c r="D2098" t="str">
        <f>IF(ISBLANK('ENGAGEMENTS 2026'!C2099),"",'ENGAGEMENTS 2026'!G2099)</f>
        <v/>
      </c>
      <c r="E2098" t="str">
        <f>IF(ISBLANK('ENGAGEMENTS 2026'!C2099),"",'ENGAGEMENTS 2026'!I2099)</f>
        <v/>
      </c>
      <c r="F2098" t="str">
        <f>IF(ISBLANK('ENGAGEMENTS 2026'!C2099),"",'ENGAGEMENTS 2026'!J2099)</f>
        <v/>
      </c>
      <c r="G2098" t="str">
        <f>IF(ISBLANK('ENGAGEMENTS 2026'!C2099),"",'ENGAGEMENTS 2026'!M2099)</f>
        <v/>
      </c>
      <c r="H2098" t="str">
        <f>IF(ISBLANK('ENGAGEMENTS 2026'!C2099),"",'ENGAGEMENTS 2026'!AF2099)</f>
        <v/>
      </c>
      <c r="I2098" t="str">
        <f>IF(ISBLANK('ENGAGEMENTS 2026'!C2099),"",'ENGAGEMENTS 2026'!H2099)</f>
        <v/>
      </c>
      <c r="J2098" s="72" t="str">
        <f>IF(ISBLANK('ENGAGEMENTS 2026'!C2099),"",IF(AND(OR($E2098="INFRUCTUEUX",$E2098="ANNULE"),$C2098="AOO-M"),'ENGAGEMENTS 2026'!P2099,IF($H2098="EN COURS DE PREENGAGEMENT",'ENGAGEMENTS 2026'!O2099,IF($H2098="PREENGAGE",IF($E2098="ATTRIBUE",'ENGAGEMENTS 2026'!AE2099,'ENGAGEMENTS 2026'!O2099),'ENGAGEMENTS 2026'!AE2099))))</f>
        <v/>
      </c>
      <c r="K2098" s="97" t="str">
        <f>IF(ISBLANK('ENGAGEMENTS 2026'!W2099),"",'ENGAGEMENTS 2026'!W2099)</f>
        <v/>
      </c>
      <c r="L2098" s="73" t="str">
        <f t="shared" ca="1" si="64"/>
        <v/>
      </c>
      <c r="M2098" t="str">
        <f t="shared" si="65"/>
        <v/>
      </c>
      <c r="N2098" t="str">
        <f>IF(ISBLANK('ENGAGEMENTS 2026'!C2099),"",'ENGAGEMENTS 2026'!L2099)</f>
        <v/>
      </c>
      <c r="O2098" t="str">
        <f>IF(ISBLANK('ENGAGEMENTS 2026'!C2099),"",'ENGAGEMENTS 2026'!M2099)</f>
        <v/>
      </c>
      <c r="P2098" t="str">
        <f>IF(ISBLANK('ENGAGEMENTS 2026'!C2099),"",'ENGAGEMENTS 2026'!K2099)</f>
        <v/>
      </c>
      <c r="Q2098" t="str">
        <f>IF($A2098="","",IF(OR($E2098="INFRUCTUEUX",$E2098="ANNULE"),$A2098&amp;"|"&amp;(COUNTIFS($A$2:$A2098,$A2098,$E$2:$E2098,"INFRUCTUEUX")+COUNTIFS($A$2:$A2098,$A2098,$E$2:$E2098,"ANNULE")),""))</f>
        <v/>
      </c>
    </row>
    <row r="2099" spans="1:17" x14ac:dyDescent="0.25">
      <c r="A2099" t="str">
        <f>IF(ISBLANK('ENGAGEMENTS 2026'!C2100),"",IF('ENGAGEMENTS 2026'!C2100="DTSI","DCT",'ENGAGEMENTS 2026'!C2100))</f>
        <v/>
      </c>
      <c r="B2099" t="str">
        <f>IF(ISBLANK('ENGAGEMENTS 2026'!C2100),"",'ENGAGEMENTS 2026'!D2100)</f>
        <v/>
      </c>
      <c r="C2099" t="str">
        <f>IF(ISBLANK('ENGAGEMENTS 2026'!C2100),"",'ENGAGEMENTS 2026'!E2100)</f>
        <v/>
      </c>
      <c r="D2099" t="str">
        <f>IF(ISBLANK('ENGAGEMENTS 2026'!C2100),"",'ENGAGEMENTS 2026'!G2100)</f>
        <v/>
      </c>
      <c r="E2099" t="str">
        <f>IF(ISBLANK('ENGAGEMENTS 2026'!C2100),"",'ENGAGEMENTS 2026'!I2100)</f>
        <v/>
      </c>
      <c r="F2099" t="str">
        <f>IF(ISBLANK('ENGAGEMENTS 2026'!C2100),"",'ENGAGEMENTS 2026'!J2100)</f>
        <v/>
      </c>
      <c r="G2099" t="str">
        <f>IF(ISBLANK('ENGAGEMENTS 2026'!C2100),"",'ENGAGEMENTS 2026'!M2100)</f>
        <v/>
      </c>
      <c r="H2099" t="str">
        <f>IF(ISBLANK('ENGAGEMENTS 2026'!C2100),"",'ENGAGEMENTS 2026'!AF2100)</f>
        <v/>
      </c>
      <c r="I2099" t="str">
        <f>IF(ISBLANK('ENGAGEMENTS 2026'!C2100),"",'ENGAGEMENTS 2026'!H2100)</f>
        <v/>
      </c>
      <c r="J2099" s="72" t="str">
        <f>IF(ISBLANK('ENGAGEMENTS 2026'!C2100),"",IF(AND(OR($E2099="INFRUCTUEUX",$E2099="ANNULE"),$C2099="AOO-M"),'ENGAGEMENTS 2026'!P2100,IF($H2099="EN COURS DE PREENGAGEMENT",'ENGAGEMENTS 2026'!O2100,IF($H2099="PREENGAGE",IF($E2099="ATTRIBUE",'ENGAGEMENTS 2026'!AE2100,'ENGAGEMENTS 2026'!O2100),'ENGAGEMENTS 2026'!AE2100))))</f>
        <v/>
      </c>
      <c r="K2099" s="97" t="str">
        <f>IF(ISBLANK('ENGAGEMENTS 2026'!W2100),"",'ENGAGEMENTS 2026'!W2100)</f>
        <v/>
      </c>
      <c r="L2099" s="73" t="str">
        <f t="shared" ca="1" si="64"/>
        <v/>
      </c>
      <c r="M2099" t="str">
        <f t="shared" si="65"/>
        <v/>
      </c>
      <c r="N2099" t="str">
        <f>IF(ISBLANK('ENGAGEMENTS 2026'!C2100),"",'ENGAGEMENTS 2026'!L2100)</f>
        <v/>
      </c>
      <c r="O2099" t="str">
        <f>IF(ISBLANK('ENGAGEMENTS 2026'!C2100),"",'ENGAGEMENTS 2026'!M2100)</f>
        <v/>
      </c>
      <c r="P2099" t="str">
        <f>IF(ISBLANK('ENGAGEMENTS 2026'!C2100),"",'ENGAGEMENTS 2026'!K2100)</f>
        <v/>
      </c>
      <c r="Q2099" t="str">
        <f>IF($A2099="","",IF(OR($E2099="INFRUCTUEUX",$E2099="ANNULE"),$A2099&amp;"|"&amp;(COUNTIFS($A$2:$A2099,$A2099,$E$2:$E2099,"INFRUCTUEUX")+COUNTIFS($A$2:$A2099,$A2099,$E$2:$E2099,"ANNULE")),""))</f>
        <v/>
      </c>
    </row>
    <row r="2100" spans="1:17" x14ac:dyDescent="0.25">
      <c r="A2100" t="str">
        <f>IF(ISBLANK('ENGAGEMENTS 2026'!C2101),"",IF('ENGAGEMENTS 2026'!C2101="DTSI","DCT",'ENGAGEMENTS 2026'!C2101))</f>
        <v/>
      </c>
      <c r="B2100" t="str">
        <f>IF(ISBLANK('ENGAGEMENTS 2026'!C2101),"",'ENGAGEMENTS 2026'!D2101)</f>
        <v/>
      </c>
      <c r="C2100" t="str">
        <f>IF(ISBLANK('ENGAGEMENTS 2026'!C2101),"",'ENGAGEMENTS 2026'!E2101)</f>
        <v/>
      </c>
      <c r="D2100" t="str">
        <f>IF(ISBLANK('ENGAGEMENTS 2026'!C2101),"",'ENGAGEMENTS 2026'!G2101)</f>
        <v/>
      </c>
      <c r="E2100" t="str">
        <f>IF(ISBLANK('ENGAGEMENTS 2026'!C2101),"",'ENGAGEMENTS 2026'!I2101)</f>
        <v/>
      </c>
      <c r="F2100" t="str">
        <f>IF(ISBLANK('ENGAGEMENTS 2026'!C2101),"",'ENGAGEMENTS 2026'!J2101)</f>
        <v/>
      </c>
      <c r="G2100" t="str">
        <f>IF(ISBLANK('ENGAGEMENTS 2026'!C2101),"",'ENGAGEMENTS 2026'!M2101)</f>
        <v/>
      </c>
      <c r="H2100" t="str">
        <f>IF(ISBLANK('ENGAGEMENTS 2026'!C2101),"",'ENGAGEMENTS 2026'!AF2101)</f>
        <v/>
      </c>
      <c r="I2100" t="str">
        <f>IF(ISBLANK('ENGAGEMENTS 2026'!C2101),"",'ENGAGEMENTS 2026'!H2101)</f>
        <v/>
      </c>
      <c r="J2100" s="72" t="str">
        <f>IF(ISBLANK('ENGAGEMENTS 2026'!C2101),"",IF(AND(OR($E2100="INFRUCTUEUX",$E2100="ANNULE"),$C2100="AOO-M"),'ENGAGEMENTS 2026'!P2101,IF($H2100="EN COURS DE PREENGAGEMENT",'ENGAGEMENTS 2026'!O2101,IF($H2100="PREENGAGE",IF($E2100="ATTRIBUE",'ENGAGEMENTS 2026'!AE2101,'ENGAGEMENTS 2026'!O2101),'ENGAGEMENTS 2026'!AE2101))))</f>
        <v/>
      </c>
      <c r="K2100" s="97" t="str">
        <f>IF(ISBLANK('ENGAGEMENTS 2026'!W2101),"",'ENGAGEMENTS 2026'!W2101)</f>
        <v/>
      </c>
      <c r="L2100" s="73" t="str">
        <f t="shared" ca="1" si="64"/>
        <v/>
      </c>
      <c r="M2100" t="str">
        <f t="shared" si="65"/>
        <v/>
      </c>
      <c r="N2100" t="str">
        <f>IF(ISBLANK('ENGAGEMENTS 2026'!C2101),"",'ENGAGEMENTS 2026'!L2101)</f>
        <v/>
      </c>
      <c r="O2100" t="str">
        <f>IF(ISBLANK('ENGAGEMENTS 2026'!C2101),"",'ENGAGEMENTS 2026'!M2101)</f>
        <v/>
      </c>
      <c r="P2100" t="str">
        <f>IF(ISBLANK('ENGAGEMENTS 2026'!C2101),"",'ENGAGEMENTS 2026'!K2101)</f>
        <v/>
      </c>
      <c r="Q2100" t="str">
        <f>IF($A2100="","",IF(OR($E2100="INFRUCTUEUX",$E2100="ANNULE"),$A2100&amp;"|"&amp;(COUNTIFS($A$2:$A2100,$A2100,$E$2:$E2100,"INFRUCTUEUX")+COUNTIFS($A$2:$A2100,$A2100,$E$2:$E2100,"ANNULE")),""))</f>
        <v/>
      </c>
    </row>
    <row r="2101" spans="1:17" x14ac:dyDescent="0.25">
      <c r="A2101" t="str">
        <f>IF(ISBLANK('ENGAGEMENTS 2026'!C2102),"",IF('ENGAGEMENTS 2026'!C2102="DTSI","DCT",'ENGAGEMENTS 2026'!C2102))</f>
        <v/>
      </c>
      <c r="B2101" t="str">
        <f>IF(ISBLANK('ENGAGEMENTS 2026'!C2102),"",'ENGAGEMENTS 2026'!D2102)</f>
        <v/>
      </c>
      <c r="C2101" t="str">
        <f>IF(ISBLANK('ENGAGEMENTS 2026'!C2102),"",'ENGAGEMENTS 2026'!E2102)</f>
        <v/>
      </c>
      <c r="D2101" t="str">
        <f>IF(ISBLANK('ENGAGEMENTS 2026'!C2102),"",'ENGAGEMENTS 2026'!G2102)</f>
        <v/>
      </c>
      <c r="E2101" t="str">
        <f>IF(ISBLANK('ENGAGEMENTS 2026'!C2102),"",'ENGAGEMENTS 2026'!I2102)</f>
        <v/>
      </c>
      <c r="F2101" t="str">
        <f>IF(ISBLANK('ENGAGEMENTS 2026'!C2102),"",'ENGAGEMENTS 2026'!J2102)</f>
        <v/>
      </c>
      <c r="G2101" t="str">
        <f>IF(ISBLANK('ENGAGEMENTS 2026'!C2102),"",'ENGAGEMENTS 2026'!M2102)</f>
        <v/>
      </c>
      <c r="H2101" t="str">
        <f>IF(ISBLANK('ENGAGEMENTS 2026'!C2102),"",'ENGAGEMENTS 2026'!AF2102)</f>
        <v/>
      </c>
      <c r="I2101" t="str">
        <f>IF(ISBLANK('ENGAGEMENTS 2026'!C2102),"",'ENGAGEMENTS 2026'!H2102)</f>
        <v/>
      </c>
      <c r="J2101" s="72" t="str">
        <f>IF(ISBLANK('ENGAGEMENTS 2026'!C2102),"",IF(AND(OR($E2101="INFRUCTUEUX",$E2101="ANNULE"),$C2101="AOO-M"),'ENGAGEMENTS 2026'!P2102,IF($H2101="EN COURS DE PREENGAGEMENT",'ENGAGEMENTS 2026'!O2102,IF($H2101="PREENGAGE",IF($E2101="ATTRIBUE",'ENGAGEMENTS 2026'!AE2102,'ENGAGEMENTS 2026'!O2102),'ENGAGEMENTS 2026'!AE2102))))</f>
        <v/>
      </c>
      <c r="K2101" s="97" t="str">
        <f>IF(ISBLANK('ENGAGEMENTS 2026'!W2102),"",'ENGAGEMENTS 2026'!W2102)</f>
        <v/>
      </c>
      <c r="L2101" s="73" t="str">
        <f t="shared" ca="1" si="64"/>
        <v/>
      </c>
      <c r="M2101" t="str">
        <f t="shared" si="65"/>
        <v/>
      </c>
      <c r="N2101" t="str">
        <f>IF(ISBLANK('ENGAGEMENTS 2026'!C2102),"",'ENGAGEMENTS 2026'!L2102)</f>
        <v/>
      </c>
      <c r="O2101" t="str">
        <f>IF(ISBLANK('ENGAGEMENTS 2026'!C2102),"",'ENGAGEMENTS 2026'!M2102)</f>
        <v/>
      </c>
      <c r="P2101" t="str">
        <f>IF(ISBLANK('ENGAGEMENTS 2026'!C2102),"",'ENGAGEMENTS 2026'!K2102)</f>
        <v/>
      </c>
      <c r="Q2101" t="str">
        <f>IF($A2101="","",IF(OR($E2101="INFRUCTUEUX",$E2101="ANNULE"),$A2101&amp;"|"&amp;(COUNTIFS($A$2:$A2101,$A2101,$E$2:$E2101,"INFRUCTUEUX")+COUNTIFS($A$2:$A2101,$A2101,$E$2:$E2101,"ANNULE")),""))</f>
        <v/>
      </c>
    </row>
    <row r="2102" spans="1:17" x14ac:dyDescent="0.25">
      <c r="A2102" t="str">
        <f>IF(ISBLANK('ENGAGEMENTS 2026'!C2103),"",IF('ENGAGEMENTS 2026'!C2103="DTSI","DCT",'ENGAGEMENTS 2026'!C2103))</f>
        <v/>
      </c>
      <c r="B2102" t="str">
        <f>IF(ISBLANK('ENGAGEMENTS 2026'!C2103),"",'ENGAGEMENTS 2026'!D2103)</f>
        <v/>
      </c>
      <c r="C2102" t="str">
        <f>IF(ISBLANK('ENGAGEMENTS 2026'!C2103),"",'ENGAGEMENTS 2026'!E2103)</f>
        <v/>
      </c>
      <c r="D2102" t="str">
        <f>IF(ISBLANK('ENGAGEMENTS 2026'!C2103),"",'ENGAGEMENTS 2026'!G2103)</f>
        <v/>
      </c>
      <c r="E2102" t="str">
        <f>IF(ISBLANK('ENGAGEMENTS 2026'!C2103),"",'ENGAGEMENTS 2026'!I2103)</f>
        <v/>
      </c>
      <c r="F2102" t="str">
        <f>IF(ISBLANK('ENGAGEMENTS 2026'!C2103),"",'ENGAGEMENTS 2026'!J2103)</f>
        <v/>
      </c>
      <c r="G2102" t="str">
        <f>IF(ISBLANK('ENGAGEMENTS 2026'!C2103),"",'ENGAGEMENTS 2026'!M2103)</f>
        <v/>
      </c>
      <c r="H2102" t="str">
        <f>IF(ISBLANK('ENGAGEMENTS 2026'!C2103),"",'ENGAGEMENTS 2026'!AF2103)</f>
        <v/>
      </c>
      <c r="I2102" t="str">
        <f>IF(ISBLANK('ENGAGEMENTS 2026'!C2103),"",'ENGAGEMENTS 2026'!H2103)</f>
        <v/>
      </c>
      <c r="J2102" s="72" t="str">
        <f>IF(ISBLANK('ENGAGEMENTS 2026'!C2103),"",IF(AND(OR($E2102="INFRUCTUEUX",$E2102="ANNULE"),$C2102="AOO-M"),'ENGAGEMENTS 2026'!P2103,IF($H2102="EN COURS DE PREENGAGEMENT",'ENGAGEMENTS 2026'!O2103,IF($H2102="PREENGAGE",IF($E2102="ATTRIBUE",'ENGAGEMENTS 2026'!AE2103,'ENGAGEMENTS 2026'!O2103),'ENGAGEMENTS 2026'!AE2103))))</f>
        <v/>
      </c>
      <c r="K2102" s="97" t="str">
        <f>IF(ISBLANK('ENGAGEMENTS 2026'!W2103),"",'ENGAGEMENTS 2026'!W2103)</f>
        <v/>
      </c>
      <c r="L2102" s="73" t="str">
        <f t="shared" ca="1" si="64"/>
        <v/>
      </c>
      <c r="M2102" t="str">
        <f t="shared" si="65"/>
        <v/>
      </c>
      <c r="N2102" t="str">
        <f>IF(ISBLANK('ENGAGEMENTS 2026'!C2103),"",'ENGAGEMENTS 2026'!L2103)</f>
        <v/>
      </c>
      <c r="O2102" t="str">
        <f>IF(ISBLANK('ENGAGEMENTS 2026'!C2103),"",'ENGAGEMENTS 2026'!M2103)</f>
        <v/>
      </c>
      <c r="P2102" t="str">
        <f>IF(ISBLANK('ENGAGEMENTS 2026'!C2103),"",'ENGAGEMENTS 2026'!K2103)</f>
        <v/>
      </c>
      <c r="Q2102" t="str">
        <f>IF($A2102="","",IF(OR($E2102="INFRUCTUEUX",$E2102="ANNULE"),$A2102&amp;"|"&amp;(COUNTIFS($A$2:$A2102,$A2102,$E$2:$E2102,"INFRUCTUEUX")+COUNTIFS($A$2:$A2102,$A2102,$E$2:$E2102,"ANNULE")),""))</f>
        <v/>
      </c>
    </row>
    <row r="2103" spans="1:17" x14ac:dyDescent="0.25">
      <c r="A2103" t="str">
        <f>IF(ISBLANK('ENGAGEMENTS 2026'!C2104),"",IF('ENGAGEMENTS 2026'!C2104="DTSI","DCT",'ENGAGEMENTS 2026'!C2104))</f>
        <v/>
      </c>
      <c r="B2103" t="str">
        <f>IF(ISBLANK('ENGAGEMENTS 2026'!C2104),"",'ENGAGEMENTS 2026'!D2104)</f>
        <v/>
      </c>
      <c r="C2103" t="str">
        <f>IF(ISBLANK('ENGAGEMENTS 2026'!C2104),"",'ENGAGEMENTS 2026'!E2104)</f>
        <v/>
      </c>
      <c r="D2103" t="str">
        <f>IF(ISBLANK('ENGAGEMENTS 2026'!C2104),"",'ENGAGEMENTS 2026'!G2104)</f>
        <v/>
      </c>
      <c r="E2103" t="str">
        <f>IF(ISBLANK('ENGAGEMENTS 2026'!C2104),"",'ENGAGEMENTS 2026'!I2104)</f>
        <v/>
      </c>
      <c r="F2103" t="str">
        <f>IF(ISBLANK('ENGAGEMENTS 2026'!C2104),"",'ENGAGEMENTS 2026'!J2104)</f>
        <v/>
      </c>
      <c r="G2103" t="str">
        <f>IF(ISBLANK('ENGAGEMENTS 2026'!C2104),"",'ENGAGEMENTS 2026'!M2104)</f>
        <v/>
      </c>
      <c r="H2103" t="str">
        <f>IF(ISBLANK('ENGAGEMENTS 2026'!C2104),"",'ENGAGEMENTS 2026'!AF2104)</f>
        <v/>
      </c>
      <c r="I2103" t="str">
        <f>IF(ISBLANK('ENGAGEMENTS 2026'!C2104),"",'ENGAGEMENTS 2026'!H2104)</f>
        <v/>
      </c>
      <c r="J2103" s="72" t="str">
        <f>IF(ISBLANK('ENGAGEMENTS 2026'!C2104),"",IF(AND(OR($E2103="INFRUCTUEUX",$E2103="ANNULE"),$C2103="AOO-M"),'ENGAGEMENTS 2026'!P2104,IF($H2103="EN COURS DE PREENGAGEMENT",'ENGAGEMENTS 2026'!O2104,IF($H2103="PREENGAGE",IF($E2103="ATTRIBUE",'ENGAGEMENTS 2026'!AE2104,'ENGAGEMENTS 2026'!O2104),'ENGAGEMENTS 2026'!AE2104))))</f>
        <v/>
      </c>
      <c r="K2103" s="97" t="str">
        <f>IF(ISBLANK('ENGAGEMENTS 2026'!W2104),"",'ENGAGEMENTS 2026'!W2104)</f>
        <v/>
      </c>
      <c r="L2103" s="73" t="str">
        <f t="shared" ca="1" si="64"/>
        <v/>
      </c>
      <c r="M2103" t="str">
        <f t="shared" si="65"/>
        <v/>
      </c>
      <c r="N2103" t="str">
        <f>IF(ISBLANK('ENGAGEMENTS 2026'!C2104),"",'ENGAGEMENTS 2026'!L2104)</f>
        <v/>
      </c>
      <c r="O2103" t="str">
        <f>IF(ISBLANK('ENGAGEMENTS 2026'!C2104),"",'ENGAGEMENTS 2026'!M2104)</f>
        <v/>
      </c>
      <c r="P2103" t="str">
        <f>IF(ISBLANK('ENGAGEMENTS 2026'!C2104),"",'ENGAGEMENTS 2026'!K2104)</f>
        <v/>
      </c>
      <c r="Q2103" t="str">
        <f>IF($A2103="","",IF(OR($E2103="INFRUCTUEUX",$E2103="ANNULE"),$A2103&amp;"|"&amp;(COUNTIFS($A$2:$A2103,$A2103,$E$2:$E2103,"INFRUCTUEUX")+COUNTIFS($A$2:$A2103,$A2103,$E$2:$E2103,"ANNULE")),""))</f>
        <v/>
      </c>
    </row>
    <row r="2104" spans="1:17" x14ac:dyDescent="0.25">
      <c r="A2104" t="str">
        <f>IF(ISBLANK('ENGAGEMENTS 2026'!C2105),"",IF('ENGAGEMENTS 2026'!C2105="DTSI","DCT",'ENGAGEMENTS 2026'!C2105))</f>
        <v/>
      </c>
      <c r="B2104" t="str">
        <f>IF(ISBLANK('ENGAGEMENTS 2026'!C2105),"",'ENGAGEMENTS 2026'!D2105)</f>
        <v/>
      </c>
      <c r="C2104" t="str">
        <f>IF(ISBLANK('ENGAGEMENTS 2026'!C2105),"",'ENGAGEMENTS 2026'!E2105)</f>
        <v/>
      </c>
      <c r="D2104" t="str">
        <f>IF(ISBLANK('ENGAGEMENTS 2026'!C2105),"",'ENGAGEMENTS 2026'!G2105)</f>
        <v/>
      </c>
      <c r="E2104" t="str">
        <f>IF(ISBLANK('ENGAGEMENTS 2026'!C2105),"",'ENGAGEMENTS 2026'!I2105)</f>
        <v/>
      </c>
      <c r="F2104" t="str">
        <f>IF(ISBLANK('ENGAGEMENTS 2026'!C2105),"",'ENGAGEMENTS 2026'!J2105)</f>
        <v/>
      </c>
      <c r="G2104" t="str">
        <f>IF(ISBLANK('ENGAGEMENTS 2026'!C2105),"",'ENGAGEMENTS 2026'!M2105)</f>
        <v/>
      </c>
      <c r="H2104" t="str">
        <f>IF(ISBLANK('ENGAGEMENTS 2026'!C2105),"",'ENGAGEMENTS 2026'!AF2105)</f>
        <v/>
      </c>
      <c r="I2104" t="str">
        <f>IF(ISBLANK('ENGAGEMENTS 2026'!C2105),"",'ENGAGEMENTS 2026'!H2105)</f>
        <v/>
      </c>
      <c r="J2104" s="72" t="str">
        <f>IF(ISBLANK('ENGAGEMENTS 2026'!C2105),"",IF(AND(OR($E2104="INFRUCTUEUX",$E2104="ANNULE"),$C2104="AOO-M"),'ENGAGEMENTS 2026'!P2105,IF($H2104="EN COURS DE PREENGAGEMENT",'ENGAGEMENTS 2026'!O2105,IF($H2104="PREENGAGE",IF($E2104="ATTRIBUE",'ENGAGEMENTS 2026'!AE2105,'ENGAGEMENTS 2026'!O2105),'ENGAGEMENTS 2026'!AE2105))))</f>
        <v/>
      </c>
      <c r="K2104" s="97" t="str">
        <f>IF(ISBLANK('ENGAGEMENTS 2026'!W2105),"",'ENGAGEMENTS 2026'!W2105)</f>
        <v/>
      </c>
      <c r="L2104" s="73" t="str">
        <f t="shared" ca="1" si="64"/>
        <v/>
      </c>
      <c r="M2104" t="str">
        <f t="shared" si="65"/>
        <v/>
      </c>
      <c r="N2104" t="str">
        <f>IF(ISBLANK('ENGAGEMENTS 2026'!C2105),"",'ENGAGEMENTS 2026'!L2105)</f>
        <v/>
      </c>
      <c r="O2104" t="str">
        <f>IF(ISBLANK('ENGAGEMENTS 2026'!C2105),"",'ENGAGEMENTS 2026'!M2105)</f>
        <v/>
      </c>
      <c r="P2104" t="str">
        <f>IF(ISBLANK('ENGAGEMENTS 2026'!C2105),"",'ENGAGEMENTS 2026'!K2105)</f>
        <v/>
      </c>
      <c r="Q2104" t="str">
        <f>IF($A2104="","",IF(OR($E2104="INFRUCTUEUX",$E2104="ANNULE"),$A2104&amp;"|"&amp;(COUNTIFS($A$2:$A2104,$A2104,$E$2:$E2104,"INFRUCTUEUX")+COUNTIFS($A$2:$A2104,$A2104,$E$2:$E2104,"ANNULE")),""))</f>
        <v/>
      </c>
    </row>
    <row r="2105" spans="1:17" x14ac:dyDescent="0.25">
      <c r="A2105" t="str">
        <f>IF(ISBLANK('ENGAGEMENTS 2026'!C2106),"",IF('ENGAGEMENTS 2026'!C2106="DTSI","DCT",'ENGAGEMENTS 2026'!C2106))</f>
        <v/>
      </c>
      <c r="B2105" t="str">
        <f>IF(ISBLANK('ENGAGEMENTS 2026'!C2106),"",'ENGAGEMENTS 2026'!D2106)</f>
        <v/>
      </c>
      <c r="C2105" t="str">
        <f>IF(ISBLANK('ENGAGEMENTS 2026'!C2106),"",'ENGAGEMENTS 2026'!E2106)</f>
        <v/>
      </c>
      <c r="D2105" t="str">
        <f>IF(ISBLANK('ENGAGEMENTS 2026'!C2106),"",'ENGAGEMENTS 2026'!G2106)</f>
        <v/>
      </c>
      <c r="E2105" t="str">
        <f>IF(ISBLANK('ENGAGEMENTS 2026'!C2106),"",'ENGAGEMENTS 2026'!I2106)</f>
        <v/>
      </c>
      <c r="F2105" t="str">
        <f>IF(ISBLANK('ENGAGEMENTS 2026'!C2106),"",'ENGAGEMENTS 2026'!J2106)</f>
        <v/>
      </c>
      <c r="G2105" t="str">
        <f>IF(ISBLANK('ENGAGEMENTS 2026'!C2106),"",'ENGAGEMENTS 2026'!M2106)</f>
        <v/>
      </c>
      <c r="H2105" t="str">
        <f>IF(ISBLANK('ENGAGEMENTS 2026'!C2106),"",'ENGAGEMENTS 2026'!AF2106)</f>
        <v/>
      </c>
      <c r="I2105" t="str">
        <f>IF(ISBLANK('ENGAGEMENTS 2026'!C2106),"",'ENGAGEMENTS 2026'!H2106)</f>
        <v/>
      </c>
      <c r="J2105" s="72" t="str">
        <f>IF(ISBLANK('ENGAGEMENTS 2026'!C2106),"",IF(AND(OR($E2105="INFRUCTUEUX",$E2105="ANNULE"),$C2105="AOO-M"),'ENGAGEMENTS 2026'!P2106,IF($H2105="EN COURS DE PREENGAGEMENT",'ENGAGEMENTS 2026'!O2106,IF($H2105="PREENGAGE",IF($E2105="ATTRIBUE",'ENGAGEMENTS 2026'!AE2106,'ENGAGEMENTS 2026'!O2106),'ENGAGEMENTS 2026'!AE2106))))</f>
        <v/>
      </c>
      <c r="K2105" s="97" t="str">
        <f>IF(ISBLANK('ENGAGEMENTS 2026'!W2106),"",'ENGAGEMENTS 2026'!W2106)</f>
        <v/>
      </c>
      <c r="L2105" s="73" t="str">
        <f t="shared" ca="1" si="64"/>
        <v/>
      </c>
      <c r="M2105" t="str">
        <f t="shared" si="65"/>
        <v/>
      </c>
      <c r="N2105" t="str">
        <f>IF(ISBLANK('ENGAGEMENTS 2026'!C2106),"",'ENGAGEMENTS 2026'!L2106)</f>
        <v/>
      </c>
      <c r="O2105" t="str">
        <f>IF(ISBLANK('ENGAGEMENTS 2026'!C2106),"",'ENGAGEMENTS 2026'!M2106)</f>
        <v/>
      </c>
      <c r="P2105" t="str">
        <f>IF(ISBLANK('ENGAGEMENTS 2026'!C2106),"",'ENGAGEMENTS 2026'!K2106)</f>
        <v/>
      </c>
      <c r="Q2105" t="str">
        <f>IF($A2105="","",IF(OR($E2105="INFRUCTUEUX",$E2105="ANNULE"),$A2105&amp;"|"&amp;(COUNTIFS($A$2:$A2105,$A2105,$E$2:$E2105,"INFRUCTUEUX")+COUNTIFS($A$2:$A2105,$A2105,$E$2:$E2105,"ANNULE")),""))</f>
        <v/>
      </c>
    </row>
    <row r="2106" spans="1:17" x14ac:dyDescent="0.25">
      <c r="A2106" t="str">
        <f>IF(ISBLANK('ENGAGEMENTS 2026'!C2107),"",IF('ENGAGEMENTS 2026'!C2107="DTSI","DCT",'ENGAGEMENTS 2026'!C2107))</f>
        <v/>
      </c>
      <c r="B2106" t="str">
        <f>IF(ISBLANK('ENGAGEMENTS 2026'!C2107),"",'ENGAGEMENTS 2026'!D2107)</f>
        <v/>
      </c>
      <c r="C2106" t="str">
        <f>IF(ISBLANK('ENGAGEMENTS 2026'!C2107),"",'ENGAGEMENTS 2026'!E2107)</f>
        <v/>
      </c>
      <c r="D2106" t="str">
        <f>IF(ISBLANK('ENGAGEMENTS 2026'!C2107),"",'ENGAGEMENTS 2026'!G2107)</f>
        <v/>
      </c>
      <c r="E2106" t="str">
        <f>IF(ISBLANK('ENGAGEMENTS 2026'!C2107),"",'ENGAGEMENTS 2026'!I2107)</f>
        <v/>
      </c>
      <c r="F2106" t="str">
        <f>IF(ISBLANK('ENGAGEMENTS 2026'!C2107),"",'ENGAGEMENTS 2026'!J2107)</f>
        <v/>
      </c>
      <c r="G2106" t="str">
        <f>IF(ISBLANK('ENGAGEMENTS 2026'!C2107),"",'ENGAGEMENTS 2026'!M2107)</f>
        <v/>
      </c>
      <c r="H2106" t="str">
        <f>IF(ISBLANK('ENGAGEMENTS 2026'!C2107),"",'ENGAGEMENTS 2026'!AF2107)</f>
        <v/>
      </c>
      <c r="I2106" t="str">
        <f>IF(ISBLANK('ENGAGEMENTS 2026'!C2107),"",'ENGAGEMENTS 2026'!H2107)</f>
        <v/>
      </c>
      <c r="J2106" s="72" t="str">
        <f>IF(ISBLANK('ENGAGEMENTS 2026'!C2107),"",IF(AND(OR($E2106="INFRUCTUEUX",$E2106="ANNULE"),$C2106="AOO-M"),'ENGAGEMENTS 2026'!P2107,IF($H2106="EN COURS DE PREENGAGEMENT",'ENGAGEMENTS 2026'!O2107,IF($H2106="PREENGAGE",IF($E2106="ATTRIBUE",'ENGAGEMENTS 2026'!AE2107,'ENGAGEMENTS 2026'!O2107),'ENGAGEMENTS 2026'!AE2107))))</f>
        <v/>
      </c>
      <c r="K2106" s="97" t="str">
        <f>IF(ISBLANK('ENGAGEMENTS 2026'!W2107),"",'ENGAGEMENTS 2026'!W2107)</f>
        <v/>
      </c>
      <c r="L2106" s="73" t="str">
        <f t="shared" ca="1" si="64"/>
        <v/>
      </c>
      <c r="M2106" t="str">
        <f t="shared" si="65"/>
        <v/>
      </c>
      <c r="N2106" t="str">
        <f>IF(ISBLANK('ENGAGEMENTS 2026'!C2107),"",'ENGAGEMENTS 2026'!L2107)</f>
        <v/>
      </c>
      <c r="O2106" t="str">
        <f>IF(ISBLANK('ENGAGEMENTS 2026'!C2107),"",'ENGAGEMENTS 2026'!M2107)</f>
        <v/>
      </c>
      <c r="P2106" t="str">
        <f>IF(ISBLANK('ENGAGEMENTS 2026'!C2107),"",'ENGAGEMENTS 2026'!K2107)</f>
        <v/>
      </c>
      <c r="Q2106" t="str">
        <f>IF($A2106="","",IF(OR($E2106="INFRUCTUEUX",$E2106="ANNULE"),$A2106&amp;"|"&amp;(COUNTIFS($A$2:$A2106,$A2106,$E$2:$E2106,"INFRUCTUEUX")+COUNTIFS($A$2:$A2106,$A2106,$E$2:$E2106,"ANNULE")),""))</f>
        <v/>
      </c>
    </row>
    <row r="2107" spans="1:17" x14ac:dyDescent="0.25">
      <c r="A2107" t="str">
        <f>IF(ISBLANK('ENGAGEMENTS 2026'!C2108),"",IF('ENGAGEMENTS 2026'!C2108="DTSI","DCT",'ENGAGEMENTS 2026'!C2108))</f>
        <v/>
      </c>
      <c r="B2107" t="str">
        <f>IF(ISBLANK('ENGAGEMENTS 2026'!C2108),"",'ENGAGEMENTS 2026'!D2108)</f>
        <v/>
      </c>
      <c r="C2107" t="str">
        <f>IF(ISBLANK('ENGAGEMENTS 2026'!C2108),"",'ENGAGEMENTS 2026'!E2108)</f>
        <v/>
      </c>
      <c r="D2107" t="str">
        <f>IF(ISBLANK('ENGAGEMENTS 2026'!C2108),"",'ENGAGEMENTS 2026'!G2108)</f>
        <v/>
      </c>
      <c r="E2107" t="str">
        <f>IF(ISBLANK('ENGAGEMENTS 2026'!C2108),"",'ENGAGEMENTS 2026'!I2108)</f>
        <v/>
      </c>
      <c r="F2107" t="str">
        <f>IF(ISBLANK('ENGAGEMENTS 2026'!C2108),"",'ENGAGEMENTS 2026'!J2108)</f>
        <v/>
      </c>
      <c r="G2107" t="str">
        <f>IF(ISBLANK('ENGAGEMENTS 2026'!C2108),"",'ENGAGEMENTS 2026'!M2108)</f>
        <v/>
      </c>
      <c r="H2107" t="str">
        <f>IF(ISBLANK('ENGAGEMENTS 2026'!C2108),"",'ENGAGEMENTS 2026'!AF2108)</f>
        <v/>
      </c>
      <c r="I2107" t="str">
        <f>IF(ISBLANK('ENGAGEMENTS 2026'!C2108),"",'ENGAGEMENTS 2026'!H2108)</f>
        <v/>
      </c>
      <c r="J2107" s="72" t="str">
        <f>IF(ISBLANK('ENGAGEMENTS 2026'!C2108),"",IF(AND(OR($E2107="INFRUCTUEUX",$E2107="ANNULE"),$C2107="AOO-M"),'ENGAGEMENTS 2026'!P2108,IF($H2107="EN COURS DE PREENGAGEMENT",'ENGAGEMENTS 2026'!O2108,IF($H2107="PREENGAGE",IF($E2107="ATTRIBUE",'ENGAGEMENTS 2026'!AE2108,'ENGAGEMENTS 2026'!O2108),'ENGAGEMENTS 2026'!AE2108))))</f>
        <v/>
      </c>
      <c r="K2107" s="97" t="str">
        <f>IF(ISBLANK('ENGAGEMENTS 2026'!W2108),"",'ENGAGEMENTS 2026'!W2108)</f>
        <v/>
      </c>
      <c r="L2107" s="73" t="str">
        <f t="shared" ca="1" si="64"/>
        <v/>
      </c>
      <c r="M2107" t="str">
        <f t="shared" si="65"/>
        <v/>
      </c>
      <c r="N2107" t="str">
        <f>IF(ISBLANK('ENGAGEMENTS 2026'!C2108),"",'ENGAGEMENTS 2026'!L2108)</f>
        <v/>
      </c>
      <c r="O2107" t="str">
        <f>IF(ISBLANK('ENGAGEMENTS 2026'!C2108),"",'ENGAGEMENTS 2026'!M2108)</f>
        <v/>
      </c>
      <c r="P2107" t="str">
        <f>IF(ISBLANK('ENGAGEMENTS 2026'!C2108),"",'ENGAGEMENTS 2026'!K2108)</f>
        <v/>
      </c>
      <c r="Q2107" t="str">
        <f>IF($A2107="","",IF(OR($E2107="INFRUCTUEUX",$E2107="ANNULE"),$A2107&amp;"|"&amp;(COUNTIFS($A$2:$A2107,$A2107,$E$2:$E2107,"INFRUCTUEUX")+COUNTIFS($A$2:$A2107,$A2107,$E$2:$E2107,"ANNULE")),""))</f>
        <v/>
      </c>
    </row>
    <row r="2108" spans="1:17" x14ac:dyDescent="0.25">
      <c r="A2108" t="str">
        <f>IF(ISBLANK('ENGAGEMENTS 2026'!C2109),"",IF('ENGAGEMENTS 2026'!C2109="DTSI","DCT",'ENGAGEMENTS 2026'!C2109))</f>
        <v/>
      </c>
      <c r="B2108" t="str">
        <f>IF(ISBLANK('ENGAGEMENTS 2026'!C2109),"",'ENGAGEMENTS 2026'!D2109)</f>
        <v/>
      </c>
      <c r="C2108" t="str">
        <f>IF(ISBLANK('ENGAGEMENTS 2026'!C2109),"",'ENGAGEMENTS 2026'!E2109)</f>
        <v/>
      </c>
      <c r="D2108" t="str">
        <f>IF(ISBLANK('ENGAGEMENTS 2026'!C2109),"",'ENGAGEMENTS 2026'!G2109)</f>
        <v/>
      </c>
      <c r="E2108" t="str">
        <f>IF(ISBLANK('ENGAGEMENTS 2026'!C2109),"",'ENGAGEMENTS 2026'!I2109)</f>
        <v/>
      </c>
      <c r="F2108" t="str">
        <f>IF(ISBLANK('ENGAGEMENTS 2026'!C2109),"",'ENGAGEMENTS 2026'!J2109)</f>
        <v/>
      </c>
      <c r="G2108" t="str">
        <f>IF(ISBLANK('ENGAGEMENTS 2026'!C2109),"",'ENGAGEMENTS 2026'!M2109)</f>
        <v/>
      </c>
      <c r="H2108" t="str">
        <f>IF(ISBLANK('ENGAGEMENTS 2026'!C2109),"",'ENGAGEMENTS 2026'!AF2109)</f>
        <v/>
      </c>
      <c r="I2108" t="str">
        <f>IF(ISBLANK('ENGAGEMENTS 2026'!C2109),"",'ENGAGEMENTS 2026'!H2109)</f>
        <v/>
      </c>
      <c r="J2108" s="72" t="str">
        <f>IF(ISBLANK('ENGAGEMENTS 2026'!C2109),"",IF(AND(OR($E2108="INFRUCTUEUX",$E2108="ANNULE"),$C2108="AOO-M"),'ENGAGEMENTS 2026'!P2109,IF($H2108="EN COURS DE PREENGAGEMENT",'ENGAGEMENTS 2026'!O2109,IF($H2108="PREENGAGE",IF($E2108="ATTRIBUE",'ENGAGEMENTS 2026'!AE2109,'ENGAGEMENTS 2026'!O2109),'ENGAGEMENTS 2026'!AE2109))))</f>
        <v/>
      </c>
      <c r="K2108" s="97" t="str">
        <f>IF(ISBLANK('ENGAGEMENTS 2026'!W2109),"",'ENGAGEMENTS 2026'!W2109)</f>
        <v/>
      </c>
      <c r="L2108" s="73" t="str">
        <f t="shared" ca="1" si="64"/>
        <v/>
      </c>
      <c r="M2108" t="str">
        <f t="shared" si="65"/>
        <v/>
      </c>
      <c r="N2108" t="str">
        <f>IF(ISBLANK('ENGAGEMENTS 2026'!C2109),"",'ENGAGEMENTS 2026'!L2109)</f>
        <v/>
      </c>
      <c r="O2108" t="str">
        <f>IF(ISBLANK('ENGAGEMENTS 2026'!C2109),"",'ENGAGEMENTS 2026'!M2109)</f>
        <v/>
      </c>
      <c r="P2108" t="str">
        <f>IF(ISBLANK('ENGAGEMENTS 2026'!C2109),"",'ENGAGEMENTS 2026'!K2109)</f>
        <v/>
      </c>
      <c r="Q2108" t="str">
        <f>IF($A2108="","",IF(OR($E2108="INFRUCTUEUX",$E2108="ANNULE"),$A2108&amp;"|"&amp;(COUNTIFS($A$2:$A2108,$A2108,$E$2:$E2108,"INFRUCTUEUX")+COUNTIFS($A$2:$A2108,$A2108,$E$2:$E2108,"ANNULE")),""))</f>
        <v/>
      </c>
    </row>
    <row r="2109" spans="1:17" x14ac:dyDescent="0.25">
      <c r="A2109" t="str">
        <f>IF(ISBLANK('ENGAGEMENTS 2026'!C2110),"",IF('ENGAGEMENTS 2026'!C2110="DTSI","DCT",'ENGAGEMENTS 2026'!C2110))</f>
        <v/>
      </c>
      <c r="B2109" t="str">
        <f>IF(ISBLANK('ENGAGEMENTS 2026'!C2110),"",'ENGAGEMENTS 2026'!D2110)</f>
        <v/>
      </c>
      <c r="C2109" t="str">
        <f>IF(ISBLANK('ENGAGEMENTS 2026'!C2110),"",'ENGAGEMENTS 2026'!E2110)</f>
        <v/>
      </c>
      <c r="D2109" t="str">
        <f>IF(ISBLANK('ENGAGEMENTS 2026'!C2110),"",'ENGAGEMENTS 2026'!G2110)</f>
        <v/>
      </c>
      <c r="E2109" t="str">
        <f>IF(ISBLANK('ENGAGEMENTS 2026'!C2110),"",'ENGAGEMENTS 2026'!I2110)</f>
        <v/>
      </c>
      <c r="F2109" t="str">
        <f>IF(ISBLANK('ENGAGEMENTS 2026'!C2110),"",'ENGAGEMENTS 2026'!J2110)</f>
        <v/>
      </c>
      <c r="G2109" t="str">
        <f>IF(ISBLANK('ENGAGEMENTS 2026'!C2110),"",'ENGAGEMENTS 2026'!M2110)</f>
        <v/>
      </c>
      <c r="H2109" t="str">
        <f>IF(ISBLANK('ENGAGEMENTS 2026'!C2110),"",'ENGAGEMENTS 2026'!AF2110)</f>
        <v/>
      </c>
      <c r="I2109" t="str">
        <f>IF(ISBLANK('ENGAGEMENTS 2026'!C2110),"",'ENGAGEMENTS 2026'!H2110)</f>
        <v/>
      </c>
      <c r="J2109" s="72" t="str">
        <f>IF(ISBLANK('ENGAGEMENTS 2026'!C2110),"",IF(AND(OR($E2109="INFRUCTUEUX",$E2109="ANNULE"),$C2109="AOO-M"),'ENGAGEMENTS 2026'!P2110,IF($H2109="EN COURS DE PREENGAGEMENT",'ENGAGEMENTS 2026'!O2110,IF($H2109="PREENGAGE",IF($E2109="ATTRIBUE",'ENGAGEMENTS 2026'!AE2110,'ENGAGEMENTS 2026'!O2110),'ENGAGEMENTS 2026'!AE2110))))</f>
        <v/>
      </c>
      <c r="K2109" s="97" t="str">
        <f>IF(ISBLANK('ENGAGEMENTS 2026'!W2110),"",'ENGAGEMENTS 2026'!W2110)</f>
        <v/>
      </c>
      <c r="L2109" s="73" t="str">
        <f t="shared" ca="1" si="64"/>
        <v/>
      </c>
      <c r="M2109" t="str">
        <f t="shared" si="65"/>
        <v/>
      </c>
      <c r="N2109" t="str">
        <f>IF(ISBLANK('ENGAGEMENTS 2026'!C2110),"",'ENGAGEMENTS 2026'!L2110)</f>
        <v/>
      </c>
      <c r="O2109" t="str">
        <f>IF(ISBLANK('ENGAGEMENTS 2026'!C2110),"",'ENGAGEMENTS 2026'!M2110)</f>
        <v/>
      </c>
      <c r="P2109" t="str">
        <f>IF(ISBLANK('ENGAGEMENTS 2026'!C2110),"",'ENGAGEMENTS 2026'!K2110)</f>
        <v/>
      </c>
      <c r="Q2109" t="str">
        <f>IF($A2109="","",IF(OR($E2109="INFRUCTUEUX",$E2109="ANNULE"),$A2109&amp;"|"&amp;(COUNTIFS($A$2:$A2109,$A2109,$E$2:$E2109,"INFRUCTUEUX")+COUNTIFS($A$2:$A2109,$A2109,$E$2:$E2109,"ANNULE")),""))</f>
        <v/>
      </c>
    </row>
    <row r="2110" spans="1:17" x14ac:dyDescent="0.25">
      <c r="A2110" t="str">
        <f>IF(ISBLANK('ENGAGEMENTS 2026'!C2111),"",IF('ENGAGEMENTS 2026'!C2111="DTSI","DCT",'ENGAGEMENTS 2026'!C2111))</f>
        <v/>
      </c>
      <c r="B2110" t="str">
        <f>IF(ISBLANK('ENGAGEMENTS 2026'!C2111),"",'ENGAGEMENTS 2026'!D2111)</f>
        <v/>
      </c>
      <c r="C2110" t="str">
        <f>IF(ISBLANK('ENGAGEMENTS 2026'!C2111),"",'ENGAGEMENTS 2026'!E2111)</f>
        <v/>
      </c>
      <c r="D2110" t="str">
        <f>IF(ISBLANK('ENGAGEMENTS 2026'!C2111),"",'ENGAGEMENTS 2026'!G2111)</f>
        <v/>
      </c>
      <c r="E2110" t="str">
        <f>IF(ISBLANK('ENGAGEMENTS 2026'!C2111),"",'ENGAGEMENTS 2026'!I2111)</f>
        <v/>
      </c>
      <c r="F2110" t="str">
        <f>IF(ISBLANK('ENGAGEMENTS 2026'!C2111),"",'ENGAGEMENTS 2026'!J2111)</f>
        <v/>
      </c>
      <c r="G2110" t="str">
        <f>IF(ISBLANK('ENGAGEMENTS 2026'!C2111),"",'ENGAGEMENTS 2026'!M2111)</f>
        <v/>
      </c>
      <c r="H2110" t="str">
        <f>IF(ISBLANK('ENGAGEMENTS 2026'!C2111),"",'ENGAGEMENTS 2026'!AF2111)</f>
        <v/>
      </c>
      <c r="I2110" t="str">
        <f>IF(ISBLANK('ENGAGEMENTS 2026'!C2111),"",'ENGAGEMENTS 2026'!H2111)</f>
        <v/>
      </c>
      <c r="J2110" s="72" t="str">
        <f>IF(ISBLANK('ENGAGEMENTS 2026'!C2111),"",IF(AND(OR($E2110="INFRUCTUEUX",$E2110="ANNULE"),$C2110="AOO-M"),'ENGAGEMENTS 2026'!P2111,IF($H2110="EN COURS DE PREENGAGEMENT",'ENGAGEMENTS 2026'!O2111,IF($H2110="PREENGAGE",IF($E2110="ATTRIBUE",'ENGAGEMENTS 2026'!AE2111,'ENGAGEMENTS 2026'!O2111),'ENGAGEMENTS 2026'!AE2111))))</f>
        <v/>
      </c>
      <c r="K2110" s="97" t="str">
        <f>IF(ISBLANK('ENGAGEMENTS 2026'!W2111),"",'ENGAGEMENTS 2026'!W2111)</f>
        <v/>
      </c>
      <c r="L2110" s="73" t="str">
        <f t="shared" ca="1" si="64"/>
        <v/>
      </c>
      <c r="M2110" t="str">
        <f t="shared" si="65"/>
        <v/>
      </c>
      <c r="N2110" t="str">
        <f>IF(ISBLANK('ENGAGEMENTS 2026'!C2111),"",'ENGAGEMENTS 2026'!L2111)</f>
        <v/>
      </c>
      <c r="O2110" t="str">
        <f>IF(ISBLANK('ENGAGEMENTS 2026'!C2111),"",'ENGAGEMENTS 2026'!M2111)</f>
        <v/>
      </c>
      <c r="P2110" t="str">
        <f>IF(ISBLANK('ENGAGEMENTS 2026'!C2111),"",'ENGAGEMENTS 2026'!K2111)</f>
        <v/>
      </c>
      <c r="Q2110" t="str">
        <f>IF($A2110="","",IF(OR($E2110="INFRUCTUEUX",$E2110="ANNULE"),$A2110&amp;"|"&amp;(COUNTIFS($A$2:$A2110,$A2110,$E$2:$E2110,"INFRUCTUEUX")+COUNTIFS($A$2:$A2110,$A2110,$E$2:$E2110,"ANNULE")),""))</f>
        <v/>
      </c>
    </row>
    <row r="2111" spans="1:17" x14ac:dyDescent="0.25">
      <c r="A2111" t="str">
        <f>IF(ISBLANK('ENGAGEMENTS 2026'!C2112),"",IF('ENGAGEMENTS 2026'!C2112="DTSI","DCT",'ENGAGEMENTS 2026'!C2112))</f>
        <v/>
      </c>
      <c r="B2111" t="str">
        <f>IF(ISBLANK('ENGAGEMENTS 2026'!C2112),"",'ENGAGEMENTS 2026'!D2112)</f>
        <v/>
      </c>
      <c r="C2111" t="str">
        <f>IF(ISBLANK('ENGAGEMENTS 2026'!C2112),"",'ENGAGEMENTS 2026'!E2112)</f>
        <v/>
      </c>
      <c r="D2111" t="str">
        <f>IF(ISBLANK('ENGAGEMENTS 2026'!C2112),"",'ENGAGEMENTS 2026'!G2112)</f>
        <v/>
      </c>
      <c r="E2111" t="str">
        <f>IF(ISBLANK('ENGAGEMENTS 2026'!C2112),"",'ENGAGEMENTS 2026'!I2112)</f>
        <v/>
      </c>
      <c r="F2111" t="str">
        <f>IF(ISBLANK('ENGAGEMENTS 2026'!C2112),"",'ENGAGEMENTS 2026'!J2112)</f>
        <v/>
      </c>
      <c r="G2111" t="str">
        <f>IF(ISBLANK('ENGAGEMENTS 2026'!C2112),"",'ENGAGEMENTS 2026'!M2112)</f>
        <v/>
      </c>
      <c r="H2111" t="str">
        <f>IF(ISBLANK('ENGAGEMENTS 2026'!C2112),"",'ENGAGEMENTS 2026'!AF2112)</f>
        <v/>
      </c>
      <c r="I2111" t="str">
        <f>IF(ISBLANK('ENGAGEMENTS 2026'!C2112),"",'ENGAGEMENTS 2026'!H2112)</f>
        <v/>
      </c>
      <c r="J2111" s="72" t="str">
        <f>IF(ISBLANK('ENGAGEMENTS 2026'!C2112),"",IF(AND(OR($E2111="INFRUCTUEUX",$E2111="ANNULE"),$C2111="AOO-M"),'ENGAGEMENTS 2026'!P2112,IF($H2111="EN COURS DE PREENGAGEMENT",'ENGAGEMENTS 2026'!O2112,IF($H2111="PREENGAGE",IF($E2111="ATTRIBUE",'ENGAGEMENTS 2026'!AE2112,'ENGAGEMENTS 2026'!O2112),'ENGAGEMENTS 2026'!AE2112))))</f>
        <v/>
      </c>
      <c r="K2111" s="97" t="str">
        <f>IF(ISBLANK('ENGAGEMENTS 2026'!W2112),"",'ENGAGEMENTS 2026'!W2112)</f>
        <v/>
      </c>
      <c r="L2111" s="73" t="str">
        <f t="shared" ca="1" si="64"/>
        <v/>
      </c>
      <c r="M2111" t="str">
        <f t="shared" si="65"/>
        <v/>
      </c>
      <c r="N2111" t="str">
        <f>IF(ISBLANK('ENGAGEMENTS 2026'!C2112),"",'ENGAGEMENTS 2026'!L2112)</f>
        <v/>
      </c>
      <c r="O2111" t="str">
        <f>IF(ISBLANK('ENGAGEMENTS 2026'!C2112),"",'ENGAGEMENTS 2026'!M2112)</f>
        <v/>
      </c>
      <c r="P2111" t="str">
        <f>IF(ISBLANK('ENGAGEMENTS 2026'!C2112),"",'ENGAGEMENTS 2026'!K2112)</f>
        <v/>
      </c>
      <c r="Q2111" t="str">
        <f>IF($A2111="","",IF(OR($E2111="INFRUCTUEUX",$E2111="ANNULE"),$A2111&amp;"|"&amp;(COUNTIFS($A$2:$A2111,$A2111,$E$2:$E2111,"INFRUCTUEUX")+COUNTIFS($A$2:$A2111,$A2111,$E$2:$E2111,"ANNULE")),""))</f>
        <v/>
      </c>
    </row>
    <row r="2112" spans="1:17" x14ac:dyDescent="0.25">
      <c r="A2112" t="str">
        <f>IF(ISBLANK('ENGAGEMENTS 2026'!C2113),"",IF('ENGAGEMENTS 2026'!C2113="DTSI","DCT",'ENGAGEMENTS 2026'!C2113))</f>
        <v/>
      </c>
      <c r="B2112" t="str">
        <f>IF(ISBLANK('ENGAGEMENTS 2026'!C2113),"",'ENGAGEMENTS 2026'!D2113)</f>
        <v/>
      </c>
      <c r="C2112" t="str">
        <f>IF(ISBLANK('ENGAGEMENTS 2026'!C2113),"",'ENGAGEMENTS 2026'!E2113)</f>
        <v/>
      </c>
      <c r="D2112" t="str">
        <f>IF(ISBLANK('ENGAGEMENTS 2026'!C2113),"",'ENGAGEMENTS 2026'!G2113)</f>
        <v/>
      </c>
      <c r="E2112" t="str">
        <f>IF(ISBLANK('ENGAGEMENTS 2026'!C2113),"",'ENGAGEMENTS 2026'!I2113)</f>
        <v/>
      </c>
      <c r="F2112" t="str">
        <f>IF(ISBLANK('ENGAGEMENTS 2026'!C2113),"",'ENGAGEMENTS 2026'!J2113)</f>
        <v/>
      </c>
      <c r="G2112" t="str">
        <f>IF(ISBLANK('ENGAGEMENTS 2026'!C2113),"",'ENGAGEMENTS 2026'!M2113)</f>
        <v/>
      </c>
      <c r="H2112" t="str">
        <f>IF(ISBLANK('ENGAGEMENTS 2026'!C2113),"",'ENGAGEMENTS 2026'!AF2113)</f>
        <v/>
      </c>
      <c r="I2112" t="str">
        <f>IF(ISBLANK('ENGAGEMENTS 2026'!C2113),"",'ENGAGEMENTS 2026'!H2113)</f>
        <v/>
      </c>
      <c r="J2112" s="72" t="str">
        <f>IF(ISBLANK('ENGAGEMENTS 2026'!C2113),"",IF(AND(OR($E2112="INFRUCTUEUX",$E2112="ANNULE"),$C2112="AOO-M"),'ENGAGEMENTS 2026'!P2113,IF($H2112="EN COURS DE PREENGAGEMENT",'ENGAGEMENTS 2026'!O2113,IF($H2112="PREENGAGE",IF($E2112="ATTRIBUE",'ENGAGEMENTS 2026'!AE2113,'ENGAGEMENTS 2026'!O2113),'ENGAGEMENTS 2026'!AE2113))))</f>
        <v/>
      </c>
      <c r="K2112" s="97" t="str">
        <f>IF(ISBLANK('ENGAGEMENTS 2026'!W2113),"",'ENGAGEMENTS 2026'!W2113)</f>
        <v/>
      </c>
      <c r="L2112" s="73" t="str">
        <f t="shared" ca="1" si="64"/>
        <v/>
      </c>
      <c r="M2112" t="str">
        <f t="shared" si="65"/>
        <v/>
      </c>
      <c r="N2112" t="str">
        <f>IF(ISBLANK('ENGAGEMENTS 2026'!C2113),"",'ENGAGEMENTS 2026'!L2113)</f>
        <v/>
      </c>
      <c r="O2112" t="str">
        <f>IF(ISBLANK('ENGAGEMENTS 2026'!C2113),"",'ENGAGEMENTS 2026'!M2113)</f>
        <v/>
      </c>
      <c r="P2112" t="str">
        <f>IF(ISBLANK('ENGAGEMENTS 2026'!C2113),"",'ENGAGEMENTS 2026'!K2113)</f>
        <v/>
      </c>
      <c r="Q2112" t="str">
        <f>IF($A2112="","",IF(OR($E2112="INFRUCTUEUX",$E2112="ANNULE"),$A2112&amp;"|"&amp;(COUNTIFS($A$2:$A2112,$A2112,$E$2:$E2112,"INFRUCTUEUX")+COUNTIFS($A$2:$A2112,$A2112,$E$2:$E2112,"ANNULE")),""))</f>
        <v/>
      </c>
    </row>
    <row r="2113" spans="1:17" x14ac:dyDescent="0.25">
      <c r="A2113" t="str">
        <f>IF(ISBLANK('ENGAGEMENTS 2026'!C2114),"",IF('ENGAGEMENTS 2026'!C2114="DTSI","DCT",'ENGAGEMENTS 2026'!C2114))</f>
        <v/>
      </c>
      <c r="B2113" t="str">
        <f>IF(ISBLANK('ENGAGEMENTS 2026'!C2114),"",'ENGAGEMENTS 2026'!D2114)</f>
        <v/>
      </c>
      <c r="C2113" t="str">
        <f>IF(ISBLANK('ENGAGEMENTS 2026'!C2114),"",'ENGAGEMENTS 2026'!E2114)</f>
        <v/>
      </c>
      <c r="D2113" t="str">
        <f>IF(ISBLANK('ENGAGEMENTS 2026'!C2114),"",'ENGAGEMENTS 2026'!G2114)</f>
        <v/>
      </c>
      <c r="E2113" t="str">
        <f>IF(ISBLANK('ENGAGEMENTS 2026'!C2114),"",'ENGAGEMENTS 2026'!I2114)</f>
        <v/>
      </c>
      <c r="F2113" t="str">
        <f>IF(ISBLANK('ENGAGEMENTS 2026'!C2114),"",'ENGAGEMENTS 2026'!J2114)</f>
        <v/>
      </c>
      <c r="G2113" t="str">
        <f>IF(ISBLANK('ENGAGEMENTS 2026'!C2114),"",'ENGAGEMENTS 2026'!M2114)</f>
        <v/>
      </c>
      <c r="H2113" t="str">
        <f>IF(ISBLANK('ENGAGEMENTS 2026'!C2114),"",'ENGAGEMENTS 2026'!AF2114)</f>
        <v/>
      </c>
      <c r="I2113" t="str">
        <f>IF(ISBLANK('ENGAGEMENTS 2026'!C2114),"",'ENGAGEMENTS 2026'!H2114)</f>
        <v/>
      </c>
      <c r="J2113" s="72" t="str">
        <f>IF(ISBLANK('ENGAGEMENTS 2026'!C2114),"",IF(AND(OR($E2113="INFRUCTUEUX",$E2113="ANNULE"),$C2113="AOO-M"),'ENGAGEMENTS 2026'!P2114,IF($H2113="EN COURS DE PREENGAGEMENT",'ENGAGEMENTS 2026'!O2114,IF($H2113="PREENGAGE",IF($E2113="ATTRIBUE",'ENGAGEMENTS 2026'!AE2114,'ENGAGEMENTS 2026'!O2114),'ENGAGEMENTS 2026'!AE2114))))</f>
        <v/>
      </c>
      <c r="K2113" s="97" t="str">
        <f>IF(ISBLANK('ENGAGEMENTS 2026'!W2114),"",'ENGAGEMENTS 2026'!W2114)</f>
        <v/>
      </c>
      <c r="L2113" s="73" t="str">
        <f t="shared" ca="1" si="64"/>
        <v/>
      </c>
      <c r="M2113" t="str">
        <f t="shared" si="65"/>
        <v/>
      </c>
      <c r="N2113" t="str">
        <f>IF(ISBLANK('ENGAGEMENTS 2026'!C2114),"",'ENGAGEMENTS 2026'!L2114)</f>
        <v/>
      </c>
      <c r="O2113" t="str">
        <f>IF(ISBLANK('ENGAGEMENTS 2026'!C2114),"",'ENGAGEMENTS 2026'!M2114)</f>
        <v/>
      </c>
      <c r="P2113" t="str">
        <f>IF(ISBLANK('ENGAGEMENTS 2026'!C2114),"",'ENGAGEMENTS 2026'!K2114)</f>
        <v/>
      </c>
      <c r="Q2113" t="str">
        <f>IF($A2113="","",IF(OR($E2113="INFRUCTUEUX",$E2113="ANNULE"),$A2113&amp;"|"&amp;(COUNTIFS($A$2:$A2113,$A2113,$E$2:$E2113,"INFRUCTUEUX")+COUNTIFS($A$2:$A2113,$A2113,$E$2:$E2113,"ANNULE")),""))</f>
        <v/>
      </c>
    </row>
    <row r="2114" spans="1:17" x14ac:dyDescent="0.25">
      <c r="A2114" t="str">
        <f>IF(ISBLANK('ENGAGEMENTS 2026'!C2115),"",IF('ENGAGEMENTS 2026'!C2115="DTSI","DCT",'ENGAGEMENTS 2026'!C2115))</f>
        <v/>
      </c>
      <c r="B2114" t="str">
        <f>IF(ISBLANK('ENGAGEMENTS 2026'!C2115),"",'ENGAGEMENTS 2026'!D2115)</f>
        <v/>
      </c>
      <c r="C2114" t="str">
        <f>IF(ISBLANK('ENGAGEMENTS 2026'!C2115),"",'ENGAGEMENTS 2026'!E2115)</f>
        <v/>
      </c>
      <c r="D2114" t="str">
        <f>IF(ISBLANK('ENGAGEMENTS 2026'!C2115),"",'ENGAGEMENTS 2026'!G2115)</f>
        <v/>
      </c>
      <c r="E2114" t="str">
        <f>IF(ISBLANK('ENGAGEMENTS 2026'!C2115),"",'ENGAGEMENTS 2026'!I2115)</f>
        <v/>
      </c>
      <c r="F2114" t="str">
        <f>IF(ISBLANK('ENGAGEMENTS 2026'!C2115),"",'ENGAGEMENTS 2026'!J2115)</f>
        <v/>
      </c>
      <c r="G2114" t="str">
        <f>IF(ISBLANK('ENGAGEMENTS 2026'!C2115),"",'ENGAGEMENTS 2026'!M2115)</f>
        <v/>
      </c>
      <c r="H2114" t="str">
        <f>IF(ISBLANK('ENGAGEMENTS 2026'!C2115),"",'ENGAGEMENTS 2026'!AF2115)</f>
        <v/>
      </c>
      <c r="I2114" t="str">
        <f>IF(ISBLANK('ENGAGEMENTS 2026'!C2115),"",'ENGAGEMENTS 2026'!H2115)</f>
        <v/>
      </c>
      <c r="J2114" s="72" t="str">
        <f>IF(ISBLANK('ENGAGEMENTS 2026'!C2115),"",IF(AND(OR($E2114="INFRUCTUEUX",$E2114="ANNULE"),$C2114="AOO-M"),'ENGAGEMENTS 2026'!P2115,IF($H2114="EN COURS DE PREENGAGEMENT",'ENGAGEMENTS 2026'!O2115,IF($H2114="PREENGAGE",IF($E2114="ATTRIBUE",'ENGAGEMENTS 2026'!AE2115,'ENGAGEMENTS 2026'!O2115),'ENGAGEMENTS 2026'!AE2115))))</f>
        <v/>
      </c>
      <c r="K2114" s="97" t="str">
        <f>IF(ISBLANK('ENGAGEMENTS 2026'!W2115),"",'ENGAGEMENTS 2026'!W2115)</f>
        <v/>
      </c>
      <c r="L2114" s="73" t="str">
        <f t="shared" ref="L2114:L2177" ca="1" si="66">IF($K2114="","",TODAY()-$K2114)</f>
        <v/>
      </c>
      <c r="M2114" t="str">
        <f t="shared" ref="M2114:M2177" si="67">IF($A2114="","",IF($H2114="ENGAGE","Engagé",IF(AND($H2114="NON ENGAGE",OR($I2114="INFRUCTUEUX",$I2114="ANNULE")),"Clôturé sans suite","En cours")))</f>
        <v/>
      </c>
      <c r="N2114" t="str">
        <f>IF(ISBLANK('ENGAGEMENTS 2026'!C2115),"",'ENGAGEMENTS 2026'!L2115)</f>
        <v/>
      </c>
      <c r="O2114" t="str">
        <f>IF(ISBLANK('ENGAGEMENTS 2026'!C2115),"",'ENGAGEMENTS 2026'!M2115)</f>
        <v/>
      </c>
      <c r="P2114" t="str">
        <f>IF(ISBLANK('ENGAGEMENTS 2026'!C2115),"",'ENGAGEMENTS 2026'!K2115)</f>
        <v/>
      </c>
      <c r="Q2114" t="str">
        <f>IF($A2114="","",IF(OR($E2114="INFRUCTUEUX",$E2114="ANNULE"),$A2114&amp;"|"&amp;(COUNTIFS($A$2:$A2114,$A2114,$E$2:$E2114,"INFRUCTUEUX")+COUNTIFS($A$2:$A2114,$A2114,$E$2:$E2114,"ANNULE")),""))</f>
        <v/>
      </c>
    </row>
    <row r="2115" spans="1:17" x14ac:dyDescent="0.25">
      <c r="A2115" t="str">
        <f>IF(ISBLANK('ENGAGEMENTS 2026'!C2116),"",IF('ENGAGEMENTS 2026'!C2116="DTSI","DCT",'ENGAGEMENTS 2026'!C2116))</f>
        <v/>
      </c>
      <c r="B2115" t="str">
        <f>IF(ISBLANK('ENGAGEMENTS 2026'!C2116),"",'ENGAGEMENTS 2026'!D2116)</f>
        <v/>
      </c>
      <c r="C2115" t="str">
        <f>IF(ISBLANK('ENGAGEMENTS 2026'!C2116),"",'ENGAGEMENTS 2026'!E2116)</f>
        <v/>
      </c>
      <c r="D2115" t="str">
        <f>IF(ISBLANK('ENGAGEMENTS 2026'!C2116),"",'ENGAGEMENTS 2026'!G2116)</f>
        <v/>
      </c>
      <c r="E2115" t="str">
        <f>IF(ISBLANK('ENGAGEMENTS 2026'!C2116),"",'ENGAGEMENTS 2026'!I2116)</f>
        <v/>
      </c>
      <c r="F2115" t="str">
        <f>IF(ISBLANK('ENGAGEMENTS 2026'!C2116),"",'ENGAGEMENTS 2026'!J2116)</f>
        <v/>
      </c>
      <c r="G2115" t="str">
        <f>IF(ISBLANK('ENGAGEMENTS 2026'!C2116),"",'ENGAGEMENTS 2026'!M2116)</f>
        <v/>
      </c>
      <c r="H2115" t="str">
        <f>IF(ISBLANK('ENGAGEMENTS 2026'!C2116),"",'ENGAGEMENTS 2026'!AF2116)</f>
        <v/>
      </c>
      <c r="I2115" t="str">
        <f>IF(ISBLANK('ENGAGEMENTS 2026'!C2116),"",'ENGAGEMENTS 2026'!H2116)</f>
        <v/>
      </c>
      <c r="J2115" s="72" t="str">
        <f>IF(ISBLANK('ENGAGEMENTS 2026'!C2116),"",IF(AND(OR($E2115="INFRUCTUEUX",$E2115="ANNULE"),$C2115="AOO-M"),'ENGAGEMENTS 2026'!P2116,IF($H2115="EN COURS DE PREENGAGEMENT",'ENGAGEMENTS 2026'!O2116,IF($H2115="PREENGAGE",IF($E2115="ATTRIBUE",'ENGAGEMENTS 2026'!AE2116,'ENGAGEMENTS 2026'!O2116),'ENGAGEMENTS 2026'!AE2116))))</f>
        <v/>
      </c>
      <c r="K2115" s="97" t="str">
        <f>IF(ISBLANK('ENGAGEMENTS 2026'!W2116),"",'ENGAGEMENTS 2026'!W2116)</f>
        <v/>
      </c>
      <c r="L2115" s="73" t="str">
        <f t="shared" ca="1" si="66"/>
        <v/>
      </c>
      <c r="M2115" t="str">
        <f t="shared" si="67"/>
        <v/>
      </c>
      <c r="N2115" t="str">
        <f>IF(ISBLANK('ENGAGEMENTS 2026'!C2116),"",'ENGAGEMENTS 2026'!L2116)</f>
        <v/>
      </c>
      <c r="O2115" t="str">
        <f>IF(ISBLANK('ENGAGEMENTS 2026'!C2116),"",'ENGAGEMENTS 2026'!M2116)</f>
        <v/>
      </c>
      <c r="P2115" t="str">
        <f>IF(ISBLANK('ENGAGEMENTS 2026'!C2116),"",'ENGAGEMENTS 2026'!K2116)</f>
        <v/>
      </c>
      <c r="Q2115" t="str">
        <f>IF($A2115="","",IF(OR($E2115="INFRUCTUEUX",$E2115="ANNULE"),$A2115&amp;"|"&amp;(COUNTIFS($A$2:$A2115,$A2115,$E$2:$E2115,"INFRUCTUEUX")+COUNTIFS($A$2:$A2115,$A2115,$E$2:$E2115,"ANNULE")),""))</f>
        <v/>
      </c>
    </row>
    <row r="2116" spans="1:17" x14ac:dyDescent="0.25">
      <c r="A2116" t="str">
        <f>IF(ISBLANK('ENGAGEMENTS 2026'!C2117),"",IF('ENGAGEMENTS 2026'!C2117="DTSI","DCT",'ENGAGEMENTS 2026'!C2117))</f>
        <v/>
      </c>
      <c r="B2116" t="str">
        <f>IF(ISBLANK('ENGAGEMENTS 2026'!C2117),"",'ENGAGEMENTS 2026'!D2117)</f>
        <v/>
      </c>
      <c r="C2116" t="str">
        <f>IF(ISBLANK('ENGAGEMENTS 2026'!C2117),"",'ENGAGEMENTS 2026'!E2117)</f>
        <v/>
      </c>
      <c r="D2116" t="str">
        <f>IF(ISBLANK('ENGAGEMENTS 2026'!C2117),"",'ENGAGEMENTS 2026'!G2117)</f>
        <v/>
      </c>
      <c r="E2116" t="str">
        <f>IF(ISBLANK('ENGAGEMENTS 2026'!C2117),"",'ENGAGEMENTS 2026'!I2117)</f>
        <v/>
      </c>
      <c r="F2116" t="str">
        <f>IF(ISBLANK('ENGAGEMENTS 2026'!C2117),"",'ENGAGEMENTS 2026'!J2117)</f>
        <v/>
      </c>
      <c r="G2116" t="str">
        <f>IF(ISBLANK('ENGAGEMENTS 2026'!C2117),"",'ENGAGEMENTS 2026'!M2117)</f>
        <v/>
      </c>
      <c r="H2116" t="str">
        <f>IF(ISBLANK('ENGAGEMENTS 2026'!C2117),"",'ENGAGEMENTS 2026'!AF2117)</f>
        <v/>
      </c>
      <c r="I2116" t="str">
        <f>IF(ISBLANK('ENGAGEMENTS 2026'!C2117),"",'ENGAGEMENTS 2026'!H2117)</f>
        <v/>
      </c>
      <c r="J2116" s="72" t="str">
        <f>IF(ISBLANK('ENGAGEMENTS 2026'!C2117),"",IF(AND(OR($E2116="INFRUCTUEUX",$E2116="ANNULE"),$C2116="AOO-M"),'ENGAGEMENTS 2026'!P2117,IF($H2116="EN COURS DE PREENGAGEMENT",'ENGAGEMENTS 2026'!O2117,IF($H2116="PREENGAGE",IF($E2116="ATTRIBUE",'ENGAGEMENTS 2026'!AE2117,'ENGAGEMENTS 2026'!O2117),'ENGAGEMENTS 2026'!AE2117))))</f>
        <v/>
      </c>
      <c r="K2116" s="97" t="str">
        <f>IF(ISBLANK('ENGAGEMENTS 2026'!W2117),"",'ENGAGEMENTS 2026'!W2117)</f>
        <v/>
      </c>
      <c r="L2116" s="73" t="str">
        <f t="shared" ca="1" si="66"/>
        <v/>
      </c>
      <c r="M2116" t="str">
        <f t="shared" si="67"/>
        <v/>
      </c>
      <c r="N2116" t="str">
        <f>IF(ISBLANK('ENGAGEMENTS 2026'!C2117),"",'ENGAGEMENTS 2026'!L2117)</f>
        <v/>
      </c>
      <c r="O2116" t="str">
        <f>IF(ISBLANK('ENGAGEMENTS 2026'!C2117),"",'ENGAGEMENTS 2026'!M2117)</f>
        <v/>
      </c>
      <c r="P2116" t="str">
        <f>IF(ISBLANK('ENGAGEMENTS 2026'!C2117),"",'ENGAGEMENTS 2026'!K2117)</f>
        <v/>
      </c>
      <c r="Q2116" t="str">
        <f>IF($A2116="","",IF(OR($E2116="INFRUCTUEUX",$E2116="ANNULE"),$A2116&amp;"|"&amp;(COUNTIFS($A$2:$A2116,$A2116,$E$2:$E2116,"INFRUCTUEUX")+COUNTIFS($A$2:$A2116,$A2116,$E$2:$E2116,"ANNULE")),""))</f>
        <v/>
      </c>
    </row>
    <row r="2117" spans="1:17" x14ac:dyDescent="0.25">
      <c r="A2117" t="str">
        <f>IF(ISBLANK('ENGAGEMENTS 2026'!C2118),"",IF('ENGAGEMENTS 2026'!C2118="DTSI","DCT",'ENGAGEMENTS 2026'!C2118))</f>
        <v/>
      </c>
      <c r="B2117" t="str">
        <f>IF(ISBLANK('ENGAGEMENTS 2026'!C2118),"",'ENGAGEMENTS 2026'!D2118)</f>
        <v/>
      </c>
      <c r="C2117" t="str">
        <f>IF(ISBLANK('ENGAGEMENTS 2026'!C2118),"",'ENGAGEMENTS 2026'!E2118)</f>
        <v/>
      </c>
      <c r="D2117" t="str">
        <f>IF(ISBLANK('ENGAGEMENTS 2026'!C2118),"",'ENGAGEMENTS 2026'!G2118)</f>
        <v/>
      </c>
      <c r="E2117" t="str">
        <f>IF(ISBLANK('ENGAGEMENTS 2026'!C2118),"",'ENGAGEMENTS 2026'!I2118)</f>
        <v/>
      </c>
      <c r="F2117" t="str">
        <f>IF(ISBLANK('ENGAGEMENTS 2026'!C2118),"",'ENGAGEMENTS 2026'!J2118)</f>
        <v/>
      </c>
      <c r="G2117" t="str">
        <f>IF(ISBLANK('ENGAGEMENTS 2026'!C2118),"",'ENGAGEMENTS 2026'!M2118)</f>
        <v/>
      </c>
      <c r="H2117" t="str">
        <f>IF(ISBLANK('ENGAGEMENTS 2026'!C2118),"",'ENGAGEMENTS 2026'!AF2118)</f>
        <v/>
      </c>
      <c r="I2117" t="str">
        <f>IF(ISBLANK('ENGAGEMENTS 2026'!C2118),"",'ENGAGEMENTS 2026'!H2118)</f>
        <v/>
      </c>
      <c r="J2117" s="72" t="str">
        <f>IF(ISBLANK('ENGAGEMENTS 2026'!C2118),"",IF(AND(OR($E2117="INFRUCTUEUX",$E2117="ANNULE"),$C2117="AOO-M"),'ENGAGEMENTS 2026'!P2118,IF($H2117="EN COURS DE PREENGAGEMENT",'ENGAGEMENTS 2026'!O2118,IF($H2117="PREENGAGE",IF($E2117="ATTRIBUE",'ENGAGEMENTS 2026'!AE2118,'ENGAGEMENTS 2026'!O2118),'ENGAGEMENTS 2026'!AE2118))))</f>
        <v/>
      </c>
      <c r="K2117" s="97" t="str">
        <f>IF(ISBLANK('ENGAGEMENTS 2026'!W2118),"",'ENGAGEMENTS 2026'!W2118)</f>
        <v/>
      </c>
      <c r="L2117" s="73" t="str">
        <f t="shared" ca="1" si="66"/>
        <v/>
      </c>
      <c r="M2117" t="str">
        <f t="shared" si="67"/>
        <v/>
      </c>
      <c r="N2117" t="str">
        <f>IF(ISBLANK('ENGAGEMENTS 2026'!C2118),"",'ENGAGEMENTS 2026'!L2118)</f>
        <v/>
      </c>
      <c r="O2117" t="str">
        <f>IF(ISBLANK('ENGAGEMENTS 2026'!C2118),"",'ENGAGEMENTS 2026'!M2118)</f>
        <v/>
      </c>
      <c r="P2117" t="str">
        <f>IF(ISBLANK('ENGAGEMENTS 2026'!C2118),"",'ENGAGEMENTS 2026'!K2118)</f>
        <v/>
      </c>
      <c r="Q2117" t="str">
        <f>IF($A2117="","",IF(OR($E2117="INFRUCTUEUX",$E2117="ANNULE"),$A2117&amp;"|"&amp;(COUNTIFS($A$2:$A2117,$A2117,$E$2:$E2117,"INFRUCTUEUX")+COUNTIFS($A$2:$A2117,$A2117,$E$2:$E2117,"ANNULE")),""))</f>
        <v/>
      </c>
    </row>
    <row r="2118" spans="1:17" x14ac:dyDescent="0.25">
      <c r="A2118" t="str">
        <f>IF(ISBLANK('ENGAGEMENTS 2026'!C2119),"",IF('ENGAGEMENTS 2026'!C2119="DTSI","DCT",'ENGAGEMENTS 2026'!C2119))</f>
        <v/>
      </c>
      <c r="B2118" t="str">
        <f>IF(ISBLANK('ENGAGEMENTS 2026'!C2119),"",'ENGAGEMENTS 2026'!D2119)</f>
        <v/>
      </c>
      <c r="C2118" t="str">
        <f>IF(ISBLANK('ENGAGEMENTS 2026'!C2119),"",'ENGAGEMENTS 2026'!E2119)</f>
        <v/>
      </c>
      <c r="D2118" t="str">
        <f>IF(ISBLANK('ENGAGEMENTS 2026'!C2119),"",'ENGAGEMENTS 2026'!G2119)</f>
        <v/>
      </c>
      <c r="E2118" t="str">
        <f>IF(ISBLANK('ENGAGEMENTS 2026'!C2119),"",'ENGAGEMENTS 2026'!I2119)</f>
        <v/>
      </c>
      <c r="F2118" t="str">
        <f>IF(ISBLANK('ENGAGEMENTS 2026'!C2119),"",'ENGAGEMENTS 2026'!J2119)</f>
        <v/>
      </c>
      <c r="G2118" t="str">
        <f>IF(ISBLANK('ENGAGEMENTS 2026'!C2119),"",'ENGAGEMENTS 2026'!M2119)</f>
        <v/>
      </c>
      <c r="H2118" t="str">
        <f>IF(ISBLANK('ENGAGEMENTS 2026'!C2119),"",'ENGAGEMENTS 2026'!AF2119)</f>
        <v/>
      </c>
      <c r="I2118" t="str">
        <f>IF(ISBLANK('ENGAGEMENTS 2026'!C2119),"",'ENGAGEMENTS 2026'!H2119)</f>
        <v/>
      </c>
      <c r="J2118" s="72" t="str">
        <f>IF(ISBLANK('ENGAGEMENTS 2026'!C2119),"",IF(AND(OR($E2118="INFRUCTUEUX",$E2118="ANNULE"),$C2118="AOO-M"),'ENGAGEMENTS 2026'!P2119,IF($H2118="EN COURS DE PREENGAGEMENT",'ENGAGEMENTS 2026'!O2119,IF($H2118="PREENGAGE",IF($E2118="ATTRIBUE",'ENGAGEMENTS 2026'!AE2119,'ENGAGEMENTS 2026'!O2119),'ENGAGEMENTS 2026'!AE2119))))</f>
        <v/>
      </c>
      <c r="K2118" s="97" t="str">
        <f>IF(ISBLANK('ENGAGEMENTS 2026'!W2119),"",'ENGAGEMENTS 2026'!W2119)</f>
        <v/>
      </c>
      <c r="L2118" s="73" t="str">
        <f t="shared" ca="1" si="66"/>
        <v/>
      </c>
      <c r="M2118" t="str">
        <f t="shared" si="67"/>
        <v/>
      </c>
      <c r="N2118" t="str">
        <f>IF(ISBLANK('ENGAGEMENTS 2026'!C2119),"",'ENGAGEMENTS 2026'!L2119)</f>
        <v/>
      </c>
      <c r="O2118" t="str">
        <f>IF(ISBLANK('ENGAGEMENTS 2026'!C2119),"",'ENGAGEMENTS 2026'!M2119)</f>
        <v/>
      </c>
      <c r="P2118" t="str">
        <f>IF(ISBLANK('ENGAGEMENTS 2026'!C2119),"",'ENGAGEMENTS 2026'!K2119)</f>
        <v/>
      </c>
      <c r="Q2118" t="str">
        <f>IF($A2118="","",IF(OR($E2118="INFRUCTUEUX",$E2118="ANNULE"),$A2118&amp;"|"&amp;(COUNTIFS($A$2:$A2118,$A2118,$E$2:$E2118,"INFRUCTUEUX")+COUNTIFS($A$2:$A2118,$A2118,$E$2:$E2118,"ANNULE")),""))</f>
        <v/>
      </c>
    </row>
    <row r="2119" spans="1:17" x14ac:dyDescent="0.25">
      <c r="A2119" t="str">
        <f>IF(ISBLANK('ENGAGEMENTS 2026'!C2120),"",IF('ENGAGEMENTS 2026'!C2120="DTSI","DCT",'ENGAGEMENTS 2026'!C2120))</f>
        <v/>
      </c>
      <c r="B2119" t="str">
        <f>IF(ISBLANK('ENGAGEMENTS 2026'!C2120),"",'ENGAGEMENTS 2026'!D2120)</f>
        <v/>
      </c>
      <c r="C2119" t="str">
        <f>IF(ISBLANK('ENGAGEMENTS 2026'!C2120),"",'ENGAGEMENTS 2026'!E2120)</f>
        <v/>
      </c>
      <c r="D2119" t="str">
        <f>IF(ISBLANK('ENGAGEMENTS 2026'!C2120),"",'ENGAGEMENTS 2026'!G2120)</f>
        <v/>
      </c>
      <c r="E2119" t="str">
        <f>IF(ISBLANK('ENGAGEMENTS 2026'!C2120),"",'ENGAGEMENTS 2026'!I2120)</f>
        <v/>
      </c>
      <c r="F2119" t="str">
        <f>IF(ISBLANK('ENGAGEMENTS 2026'!C2120),"",'ENGAGEMENTS 2026'!J2120)</f>
        <v/>
      </c>
      <c r="G2119" t="str">
        <f>IF(ISBLANK('ENGAGEMENTS 2026'!C2120),"",'ENGAGEMENTS 2026'!M2120)</f>
        <v/>
      </c>
      <c r="H2119" t="str">
        <f>IF(ISBLANK('ENGAGEMENTS 2026'!C2120),"",'ENGAGEMENTS 2026'!AF2120)</f>
        <v/>
      </c>
      <c r="I2119" t="str">
        <f>IF(ISBLANK('ENGAGEMENTS 2026'!C2120),"",'ENGAGEMENTS 2026'!H2120)</f>
        <v/>
      </c>
      <c r="J2119" s="72" t="str">
        <f>IF(ISBLANK('ENGAGEMENTS 2026'!C2120),"",IF(AND(OR($E2119="INFRUCTUEUX",$E2119="ANNULE"),$C2119="AOO-M"),'ENGAGEMENTS 2026'!P2120,IF($H2119="EN COURS DE PREENGAGEMENT",'ENGAGEMENTS 2026'!O2120,IF($H2119="PREENGAGE",IF($E2119="ATTRIBUE",'ENGAGEMENTS 2026'!AE2120,'ENGAGEMENTS 2026'!O2120),'ENGAGEMENTS 2026'!AE2120))))</f>
        <v/>
      </c>
      <c r="K2119" s="97" t="str">
        <f>IF(ISBLANK('ENGAGEMENTS 2026'!W2120),"",'ENGAGEMENTS 2026'!W2120)</f>
        <v/>
      </c>
      <c r="L2119" s="73" t="str">
        <f t="shared" ca="1" si="66"/>
        <v/>
      </c>
      <c r="M2119" t="str">
        <f t="shared" si="67"/>
        <v/>
      </c>
      <c r="N2119" t="str">
        <f>IF(ISBLANK('ENGAGEMENTS 2026'!C2120),"",'ENGAGEMENTS 2026'!L2120)</f>
        <v/>
      </c>
      <c r="O2119" t="str">
        <f>IF(ISBLANK('ENGAGEMENTS 2026'!C2120),"",'ENGAGEMENTS 2026'!M2120)</f>
        <v/>
      </c>
      <c r="P2119" t="str">
        <f>IF(ISBLANK('ENGAGEMENTS 2026'!C2120),"",'ENGAGEMENTS 2026'!K2120)</f>
        <v/>
      </c>
      <c r="Q2119" t="str">
        <f>IF($A2119="","",IF(OR($E2119="INFRUCTUEUX",$E2119="ANNULE"),$A2119&amp;"|"&amp;(COUNTIFS($A$2:$A2119,$A2119,$E$2:$E2119,"INFRUCTUEUX")+COUNTIFS($A$2:$A2119,$A2119,$E$2:$E2119,"ANNULE")),""))</f>
        <v/>
      </c>
    </row>
    <row r="2120" spans="1:17" x14ac:dyDescent="0.25">
      <c r="A2120" t="str">
        <f>IF(ISBLANK('ENGAGEMENTS 2026'!C2121),"",IF('ENGAGEMENTS 2026'!C2121="DTSI","DCT",'ENGAGEMENTS 2026'!C2121))</f>
        <v/>
      </c>
      <c r="B2120" t="str">
        <f>IF(ISBLANK('ENGAGEMENTS 2026'!C2121),"",'ENGAGEMENTS 2026'!D2121)</f>
        <v/>
      </c>
      <c r="C2120" t="str">
        <f>IF(ISBLANK('ENGAGEMENTS 2026'!C2121),"",'ENGAGEMENTS 2026'!E2121)</f>
        <v/>
      </c>
      <c r="D2120" t="str">
        <f>IF(ISBLANK('ENGAGEMENTS 2026'!C2121),"",'ENGAGEMENTS 2026'!G2121)</f>
        <v/>
      </c>
      <c r="E2120" t="str">
        <f>IF(ISBLANK('ENGAGEMENTS 2026'!C2121),"",'ENGAGEMENTS 2026'!I2121)</f>
        <v/>
      </c>
      <c r="F2120" t="str">
        <f>IF(ISBLANK('ENGAGEMENTS 2026'!C2121),"",'ENGAGEMENTS 2026'!J2121)</f>
        <v/>
      </c>
      <c r="G2120" t="str">
        <f>IF(ISBLANK('ENGAGEMENTS 2026'!C2121),"",'ENGAGEMENTS 2026'!M2121)</f>
        <v/>
      </c>
      <c r="H2120" t="str">
        <f>IF(ISBLANK('ENGAGEMENTS 2026'!C2121),"",'ENGAGEMENTS 2026'!AF2121)</f>
        <v/>
      </c>
      <c r="I2120" t="str">
        <f>IF(ISBLANK('ENGAGEMENTS 2026'!C2121),"",'ENGAGEMENTS 2026'!H2121)</f>
        <v/>
      </c>
      <c r="J2120" s="72" t="str">
        <f>IF(ISBLANK('ENGAGEMENTS 2026'!C2121),"",IF(AND(OR($E2120="INFRUCTUEUX",$E2120="ANNULE"),$C2120="AOO-M"),'ENGAGEMENTS 2026'!P2121,IF($H2120="EN COURS DE PREENGAGEMENT",'ENGAGEMENTS 2026'!O2121,IF($H2120="PREENGAGE",IF($E2120="ATTRIBUE",'ENGAGEMENTS 2026'!AE2121,'ENGAGEMENTS 2026'!O2121),'ENGAGEMENTS 2026'!AE2121))))</f>
        <v/>
      </c>
      <c r="K2120" s="97" t="str">
        <f>IF(ISBLANK('ENGAGEMENTS 2026'!W2121),"",'ENGAGEMENTS 2026'!W2121)</f>
        <v/>
      </c>
      <c r="L2120" s="73" t="str">
        <f t="shared" ca="1" si="66"/>
        <v/>
      </c>
      <c r="M2120" t="str">
        <f t="shared" si="67"/>
        <v/>
      </c>
      <c r="N2120" t="str">
        <f>IF(ISBLANK('ENGAGEMENTS 2026'!C2121),"",'ENGAGEMENTS 2026'!L2121)</f>
        <v/>
      </c>
      <c r="O2120" t="str">
        <f>IF(ISBLANK('ENGAGEMENTS 2026'!C2121),"",'ENGAGEMENTS 2026'!M2121)</f>
        <v/>
      </c>
      <c r="P2120" t="str">
        <f>IF(ISBLANK('ENGAGEMENTS 2026'!C2121),"",'ENGAGEMENTS 2026'!K2121)</f>
        <v/>
      </c>
      <c r="Q2120" t="str">
        <f>IF($A2120="","",IF(OR($E2120="INFRUCTUEUX",$E2120="ANNULE"),$A2120&amp;"|"&amp;(COUNTIFS($A$2:$A2120,$A2120,$E$2:$E2120,"INFRUCTUEUX")+COUNTIFS($A$2:$A2120,$A2120,$E$2:$E2120,"ANNULE")),""))</f>
        <v/>
      </c>
    </row>
    <row r="2121" spans="1:17" x14ac:dyDescent="0.25">
      <c r="A2121" t="str">
        <f>IF(ISBLANK('ENGAGEMENTS 2026'!C2122),"",IF('ENGAGEMENTS 2026'!C2122="DTSI","DCT",'ENGAGEMENTS 2026'!C2122))</f>
        <v/>
      </c>
      <c r="B2121" t="str">
        <f>IF(ISBLANK('ENGAGEMENTS 2026'!C2122),"",'ENGAGEMENTS 2026'!D2122)</f>
        <v/>
      </c>
      <c r="C2121" t="str">
        <f>IF(ISBLANK('ENGAGEMENTS 2026'!C2122),"",'ENGAGEMENTS 2026'!E2122)</f>
        <v/>
      </c>
      <c r="D2121" t="str">
        <f>IF(ISBLANK('ENGAGEMENTS 2026'!C2122),"",'ENGAGEMENTS 2026'!G2122)</f>
        <v/>
      </c>
      <c r="E2121" t="str">
        <f>IF(ISBLANK('ENGAGEMENTS 2026'!C2122),"",'ENGAGEMENTS 2026'!I2122)</f>
        <v/>
      </c>
      <c r="F2121" t="str">
        <f>IF(ISBLANK('ENGAGEMENTS 2026'!C2122),"",'ENGAGEMENTS 2026'!J2122)</f>
        <v/>
      </c>
      <c r="G2121" t="str">
        <f>IF(ISBLANK('ENGAGEMENTS 2026'!C2122),"",'ENGAGEMENTS 2026'!M2122)</f>
        <v/>
      </c>
      <c r="H2121" t="str">
        <f>IF(ISBLANK('ENGAGEMENTS 2026'!C2122),"",'ENGAGEMENTS 2026'!AF2122)</f>
        <v/>
      </c>
      <c r="I2121" t="str">
        <f>IF(ISBLANK('ENGAGEMENTS 2026'!C2122),"",'ENGAGEMENTS 2026'!H2122)</f>
        <v/>
      </c>
      <c r="J2121" s="72" t="str">
        <f>IF(ISBLANK('ENGAGEMENTS 2026'!C2122),"",IF(AND(OR($E2121="INFRUCTUEUX",$E2121="ANNULE"),$C2121="AOO-M"),'ENGAGEMENTS 2026'!P2122,IF($H2121="EN COURS DE PREENGAGEMENT",'ENGAGEMENTS 2026'!O2122,IF($H2121="PREENGAGE",IF($E2121="ATTRIBUE",'ENGAGEMENTS 2026'!AE2122,'ENGAGEMENTS 2026'!O2122),'ENGAGEMENTS 2026'!AE2122))))</f>
        <v/>
      </c>
      <c r="K2121" s="97" t="str">
        <f>IF(ISBLANK('ENGAGEMENTS 2026'!W2122),"",'ENGAGEMENTS 2026'!W2122)</f>
        <v/>
      </c>
      <c r="L2121" s="73" t="str">
        <f t="shared" ca="1" si="66"/>
        <v/>
      </c>
      <c r="M2121" t="str">
        <f t="shared" si="67"/>
        <v/>
      </c>
      <c r="N2121" t="str">
        <f>IF(ISBLANK('ENGAGEMENTS 2026'!C2122),"",'ENGAGEMENTS 2026'!L2122)</f>
        <v/>
      </c>
      <c r="O2121" t="str">
        <f>IF(ISBLANK('ENGAGEMENTS 2026'!C2122),"",'ENGAGEMENTS 2026'!M2122)</f>
        <v/>
      </c>
      <c r="P2121" t="str">
        <f>IF(ISBLANK('ENGAGEMENTS 2026'!C2122),"",'ENGAGEMENTS 2026'!K2122)</f>
        <v/>
      </c>
      <c r="Q2121" t="str">
        <f>IF($A2121="","",IF(OR($E2121="INFRUCTUEUX",$E2121="ANNULE"),$A2121&amp;"|"&amp;(COUNTIFS($A$2:$A2121,$A2121,$E$2:$E2121,"INFRUCTUEUX")+COUNTIFS($A$2:$A2121,$A2121,$E$2:$E2121,"ANNULE")),""))</f>
        <v/>
      </c>
    </row>
    <row r="2122" spans="1:17" x14ac:dyDescent="0.25">
      <c r="A2122" t="str">
        <f>IF(ISBLANK('ENGAGEMENTS 2026'!C2123),"",IF('ENGAGEMENTS 2026'!C2123="DTSI","DCT",'ENGAGEMENTS 2026'!C2123))</f>
        <v/>
      </c>
      <c r="B2122" t="str">
        <f>IF(ISBLANK('ENGAGEMENTS 2026'!C2123),"",'ENGAGEMENTS 2026'!D2123)</f>
        <v/>
      </c>
      <c r="C2122" t="str">
        <f>IF(ISBLANK('ENGAGEMENTS 2026'!C2123),"",'ENGAGEMENTS 2026'!E2123)</f>
        <v/>
      </c>
      <c r="D2122" t="str">
        <f>IF(ISBLANK('ENGAGEMENTS 2026'!C2123),"",'ENGAGEMENTS 2026'!G2123)</f>
        <v/>
      </c>
      <c r="E2122" t="str">
        <f>IF(ISBLANK('ENGAGEMENTS 2026'!C2123),"",'ENGAGEMENTS 2026'!I2123)</f>
        <v/>
      </c>
      <c r="F2122" t="str">
        <f>IF(ISBLANK('ENGAGEMENTS 2026'!C2123),"",'ENGAGEMENTS 2026'!J2123)</f>
        <v/>
      </c>
      <c r="G2122" t="str">
        <f>IF(ISBLANK('ENGAGEMENTS 2026'!C2123),"",'ENGAGEMENTS 2026'!M2123)</f>
        <v/>
      </c>
      <c r="H2122" t="str">
        <f>IF(ISBLANK('ENGAGEMENTS 2026'!C2123),"",'ENGAGEMENTS 2026'!AF2123)</f>
        <v/>
      </c>
      <c r="I2122" t="str">
        <f>IF(ISBLANK('ENGAGEMENTS 2026'!C2123),"",'ENGAGEMENTS 2026'!H2123)</f>
        <v/>
      </c>
      <c r="J2122" s="72" t="str">
        <f>IF(ISBLANK('ENGAGEMENTS 2026'!C2123),"",IF(AND(OR($E2122="INFRUCTUEUX",$E2122="ANNULE"),$C2122="AOO-M"),'ENGAGEMENTS 2026'!P2123,IF($H2122="EN COURS DE PREENGAGEMENT",'ENGAGEMENTS 2026'!O2123,IF($H2122="PREENGAGE",IF($E2122="ATTRIBUE",'ENGAGEMENTS 2026'!AE2123,'ENGAGEMENTS 2026'!O2123),'ENGAGEMENTS 2026'!AE2123))))</f>
        <v/>
      </c>
      <c r="K2122" s="97" t="str">
        <f>IF(ISBLANK('ENGAGEMENTS 2026'!W2123),"",'ENGAGEMENTS 2026'!W2123)</f>
        <v/>
      </c>
      <c r="L2122" s="73" t="str">
        <f t="shared" ca="1" si="66"/>
        <v/>
      </c>
      <c r="M2122" t="str">
        <f t="shared" si="67"/>
        <v/>
      </c>
      <c r="N2122" t="str">
        <f>IF(ISBLANK('ENGAGEMENTS 2026'!C2123),"",'ENGAGEMENTS 2026'!L2123)</f>
        <v/>
      </c>
      <c r="O2122" t="str">
        <f>IF(ISBLANK('ENGAGEMENTS 2026'!C2123),"",'ENGAGEMENTS 2026'!M2123)</f>
        <v/>
      </c>
      <c r="P2122" t="str">
        <f>IF(ISBLANK('ENGAGEMENTS 2026'!C2123),"",'ENGAGEMENTS 2026'!K2123)</f>
        <v/>
      </c>
      <c r="Q2122" t="str">
        <f>IF($A2122="","",IF(OR($E2122="INFRUCTUEUX",$E2122="ANNULE"),$A2122&amp;"|"&amp;(COUNTIFS($A$2:$A2122,$A2122,$E$2:$E2122,"INFRUCTUEUX")+COUNTIFS($A$2:$A2122,$A2122,$E$2:$E2122,"ANNULE")),""))</f>
        <v/>
      </c>
    </row>
    <row r="2123" spans="1:17" x14ac:dyDescent="0.25">
      <c r="A2123" t="str">
        <f>IF(ISBLANK('ENGAGEMENTS 2026'!C2124),"",IF('ENGAGEMENTS 2026'!C2124="DTSI","DCT",'ENGAGEMENTS 2026'!C2124))</f>
        <v/>
      </c>
      <c r="B2123" t="str">
        <f>IF(ISBLANK('ENGAGEMENTS 2026'!C2124),"",'ENGAGEMENTS 2026'!D2124)</f>
        <v/>
      </c>
      <c r="C2123" t="str">
        <f>IF(ISBLANK('ENGAGEMENTS 2026'!C2124),"",'ENGAGEMENTS 2026'!E2124)</f>
        <v/>
      </c>
      <c r="D2123" t="str">
        <f>IF(ISBLANK('ENGAGEMENTS 2026'!C2124),"",'ENGAGEMENTS 2026'!G2124)</f>
        <v/>
      </c>
      <c r="E2123" t="str">
        <f>IF(ISBLANK('ENGAGEMENTS 2026'!C2124),"",'ENGAGEMENTS 2026'!I2124)</f>
        <v/>
      </c>
      <c r="F2123" t="str">
        <f>IF(ISBLANK('ENGAGEMENTS 2026'!C2124),"",'ENGAGEMENTS 2026'!J2124)</f>
        <v/>
      </c>
      <c r="G2123" t="str">
        <f>IF(ISBLANK('ENGAGEMENTS 2026'!C2124),"",'ENGAGEMENTS 2026'!M2124)</f>
        <v/>
      </c>
      <c r="H2123" t="str">
        <f>IF(ISBLANK('ENGAGEMENTS 2026'!C2124),"",'ENGAGEMENTS 2026'!AF2124)</f>
        <v/>
      </c>
      <c r="I2123" t="str">
        <f>IF(ISBLANK('ENGAGEMENTS 2026'!C2124),"",'ENGAGEMENTS 2026'!H2124)</f>
        <v/>
      </c>
      <c r="J2123" s="72" t="str">
        <f>IF(ISBLANK('ENGAGEMENTS 2026'!C2124),"",IF(AND(OR($E2123="INFRUCTUEUX",$E2123="ANNULE"),$C2123="AOO-M"),'ENGAGEMENTS 2026'!P2124,IF($H2123="EN COURS DE PREENGAGEMENT",'ENGAGEMENTS 2026'!O2124,IF($H2123="PREENGAGE",IF($E2123="ATTRIBUE",'ENGAGEMENTS 2026'!AE2124,'ENGAGEMENTS 2026'!O2124),'ENGAGEMENTS 2026'!AE2124))))</f>
        <v/>
      </c>
      <c r="K2123" s="97" t="str">
        <f>IF(ISBLANK('ENGAGEMENTS 2026'!W2124),"",'ENGAGEMENTS 2026'!W2124)</f>
        <v/>
      </c>
      <c r="L2123" s="73" t="str">
        <f t="shared" ca="1" si="66"/>
        <v/>
      </c>
      <c r="M2123" t="str">
        <f t="shared" si="67"/>
        <v/>
      </c>
      <c r="N2123" t="str">
        <f>IF(ISBLANK('ENGAGEMENTS 2026'!C2124),"",'ENGAGEMENTS 2026'!L2124)</f>
        <v/>
      </c>
      <c r="O2123" t="str">
        <f>IF(ISBLANK('ENGAGEMENTS 2026'!C2124),"",'ENGAGEMENTS 2026'!M2124)</f>
        <v/>
      </c>
      <c r="P2123" t="str">
        <f>IF(ISBLANK('ENGAGEMENTS 2026'!C2124),"",'ENGAGEMENTS 2026'!K2124)</f>
        <v/>
      </c>
      <c r="Q2123" t="str">
        <f>IF($A2123="","",IF(OR($E2123="INFRUCTUEUX",$E2123="ANNULE"),$A2123&amp;"|"&amp;(COUNTIFS($A$2:$A2123,$A2123,$E$2:$E2123,"INFRUCTUEUX")+COUNTIFS($A$2:$A2123,$A2123,$E$2:$E2123,"ANNULE")),""))</f>
        <v/>
      </c>
    </row>
    <row r="2124" spans="1:17" x14ac:dyDescent="0.25">
      <c r="A2124" t="str">
        <f>IF(ISBLANK('ENGAGEMENTS 2026'!C2125),"",IF('ENGAGEMENTS 2026'!C2125="DTSI","DCT",'ENGAGEMENTS 2026'!C2125))</f>
        <v/>
      </c>
      <c r="B2124" t="str">
        <f>IF(ISBLANK('ENGAGEMENTS 2026'!C2125),"",'ENGAGEMENTS 2026'!D2125)</f>
        <v/>
      </c>
      <c r="C2124" t="str">
        <f>IF(ISBLANK('ENGAGEMENTS 2026'!C2125),"",'ENGAGEMENTS 2026'!E2125)</f>
        <v/>
      </c>
      <c r="D2124" t="str">
        <f>IF(ISBLANK('ENGAGEMENTS 2026'!C2125),"",'ENGAGEMENTS 2026'!G2125)</f>
        <v/>
      </c>
      <c r="E2124" t="str">
        <f>IF(ISBLANK('ENGAGEMENTS 2026'!C2125),"",'ENGAGEMENTS 2026'!I2125)</f>
        <v/>
      </c>
      <c r="F2124" t="str">
        <f>IF(ISBLANK('ENGAGEMENTS 2026'!C2125),"",'ENGAGEMENTS 2026'!J2125)</f>
        <v/>
      </c>
      <c r="G2124" t="str">
        <f>IF(ISBLANK('ENGAGEMENTS 2026'!C2125),"",'ENGAGEMENTS 2026'!M2125)</f>
        <v/>
      </c>
      <c r="H2124" t="str">
        <f>IF(ISBLANK('ENGAGEMENTS 2026'!C2125),"",'ENGAGEMENTS 2026'!AF2125)</f>
        <v/>
      </c>
      <c r="I2124" t="str">
        <f>IF(ISBLANK('ENGAGEMENTS 2026'!C2125),"",'ENGAGEMENTS 2026'!H2125)</f>
        <v/>
      </c>
      <c r="J2124" s="72" t="str">
        <f>IF(ISBLANK('ENGAGEMENTS 2026'!C2125),"",IF(AND(OR($E2124="INFRUCTUEUX",$E2124="ANNULE"),$C2124="AOO-M"),'ENGAGEMENTS 2026'!P2125,IF($H2124="EN COURS DE PREENGAGEMENT",'ENGAGEMENTS 2026'!O2125,IF($H2124="PREENGAGE",IF($E2124="ATTRIBUE",'ENGAGEMENTS 2026'!AE2125,'ENGAGEMENTS 2026'!O2125),'ENGAGEMENTS 2026'!AE2125))))</f>
        <v/>
      </c>
      <c r="K2124" s="97" t="str">
        <f>IF(ISBLANK('ENGAGEMENTS 2026'!W2125),"",'ENGAGEMENTS 2026'!W2125)</f>
        <v/>
      </c>
      <c r="L2124" s="73" t="str">
        <f t="shared" ca="1" si="66"/>
        <v/>
      </c>
      <c r="M2124" t="str">
        <f t="shared" si="67"/>
        <v/>
      </c>
      <c r="N2124" t="str">
        <f>IF(ISBLANK('ENGAGEMENTS 2026'!C2125),"",'ENGAGEMENTS 2026'!L2125)</f>
        <v/>
      </c>
      <c r="O2124" t="str">
        <f>IF(ISBLANK('ENGAGEMENTS 2026'!C2125),"",'ENGAGEMENTS 2026'!M2125)</f>
        <v/>
      </c>
      <c r="P2124" t="str">
        <f>IF(ISBLANK('ENGAGEMENTS 2026'!C2125),"",'ENGAGEMENTS 2026'!K2125)</f>
        <v/>
      </c>
      <c r="Q2124" t="str">
        <f>IF($A2124="","",IF(OR($E2124="INFRUCTUEUX",$E2124="ANNULE"),$A2124&amp;"|"&amp;(COUNTIFS($A$2:$A2124,$A2124,$E$2:$E2124,"INFRUCTUEUX")+COUNTIFS($A$2:$A2124,$A2124,$E$2:$E2124,"ANNULE")),""))</f>
        <v/>
      </c>
    </row>
    <row r="2125" spans="1:17" x14ac:dyDescent="0.25">
      <c r="A2125" t="str">
        <f>IF(ISBLANK('ENGAGEMENTS 2026'!C2126),"",IF('ENGAGEMENTS 2026'!C2126="DTSI","DCT",'ENGAGEMENTS 2026'!C2126))</f>
        <v/>
      </c>
      <c r="B2125" t="str">
        <f>IF(ISBLANK('ENGAGEMENTS 2026'!C2126),"",'ENGAGEMENTS 2026'!D2126)</f>
        <v/>
      </c>
      <c r="C2125" t="str">
        <f>IF(ISBLANK('ENGAGEMENTS 2026'!C2126),"",'ENGAGEMENTS 2026'!E2126)</f>
        <v/>
      </c>
      <c r="D2125" t="str">
        <f>IF(ISBLANK('ENGAGEMENTS 2026'!C2126),"",'ENGAGEMENTS 2026'!G2126)</f>
        <v/>
      </c>
      <c r="E2125" t="str">
        <f>IF(ISBLANK('ENGAGEMENTS 2026'!C2126),"",'ENGAGEMENTS 2026'!I2126)</f>
        <v/>
      </c>
      <c r="F2125" t="str">
        <f>IF(ISBLANK('ENGAGEMENTS 2026'!C2126),"",'ENGAGEMENTS 2026'!J2126)</f>
        <v/>
      </c>
      <c r="G2125" t="str">
        <f>IF(ISBLANK('ENGAGEMENTS 2026'!C2126),"",'ENGAGEMENTS 2026'!M2126)</f>
        <v/>
      </c>
      <c r="H2125" t="str">
        <f>IF(ISBLANK('ENGAGEMENTS 2026'!C2126),"",'ENGAGEMENTS 2026'!AF2126)</f>
        <v/>
      </c>
      <c r="I2125" t="str">
        <f>IF(ISBLANK('ENGAGEMENTS 2026'!C2126),"",'ENGAGEMENTS 2026'!H2126)</f>
        <v/>
      </c>
      <c r="J2125" s="72" t="str">
        <f>IF(ISBLANK('ENGAGEMENTS 2026'!C2126),"",IF(AND(OR($E2125="INFRUCTUEUX",$E2125="ANNULE"),$C2125="AOO-M"),'ENGAGEMENTS 2026'!P2126,IF($H2125="EN COURS DE PREENGAGEMENT",'ENGAGEMENTS 2026'!O2126,IF($H2125="PREENGAGE",IF($E2125="ATTRIBUE",'ENGAGEMENTS 2026'!AE2126,'ENGAGEMENTS 2026'!O2126),'ENGAGEMENTS 2026'!AE2126))))</f>
        <v/>
      </c>
      <c r="K2125" s="97" t="str">
        <f>IF(ISBLANK('ENGAGEMENTS 2026'!W2126),"",'ENGAGEMENTS 2026'!W2126)</f>
        <v/>
      </c>
      <c r="L2125" s="73" t="str">
        <f t="shared" ca="1" si="66"/>
        <v/>
      </c>
      <c r="M2125" t="str">
        <f t="shared" si="67"/>
        <v/>
      </c>
      <c r="N2125" t="str">
        <f>IF(ISBLANK('ENGAGEMENTS 2026'!C2126),"",'ENGAGEMENTS 2026'!L2126)</f>
        <v/>
      </c>
      <c r="O2125" t="str">
        <f>IF(ISBLANK('ENGAGEMENTS 2026'!C2126),"",'ENGAGEMENTS 2026'!M2126)</f>
        <v/>
      </c>
      <c r="P2125" t="str">
        <f>IF(ISBLANK('ENGAGEMENTS 2026'!C2126),"",'ENGAGEMENTS 2026'!K2126)</f>
        <v/>
      </c>
      <c r="Q2125" t="str">
        <f>IF($A2125="","",IF(OR($E2125="INFRUCTUEUX",$E2125="ANNULE"),$A2125&amp;"|"&amp;(COUNTIFS($A$2:$A2125,$A2125,$E$2:$E2125,"INFRUCTUEUX")+COUNTIFS($A$2:$A2125,$A2125,$E$2:$E2125,"ANNULE")),""))</f>
        <v/>
      </c>
    </row>
    <row r="2126" spans="1:17" x14ac:dyDescent="0.25">
      <c r="A2126" t="str">
        <f>IF(ISBLANK('ENGAGEMENTS 2026'!C2127),"",IF('ENGAGEMENTS 2026'!C2127="DTSI","DCT",'ENGAGEMENTS 2026'!C2127))</f>
        <v/>
      </c>
      <c r="B2126" t="str">
        <f>IF(ISBLANK('ENGAGEMENTS 2026'!C2127),"",'ENGAGEMENTS 2026'!D2127)</f>
        <v/>
      </c>
      <c r="C2126" t="str">
        <f>IF(ISBLANK('ENGAGEMENTS 2026'!C2127),"",'ENGAGEMENTS 2026'!E2127)</f>
        <v/>
      </c>
      <c r="D2126" t="str">
        <f>IF(ISBLANK('ENGAGEMENTS 2026'!C2127),"",'ENGAGEMENTS 2026'!G2127)</f>
        <v/>
      </c>
      <c r="E2126" t="str">
        <f>IF(ISBLANK('ENGAGEMENTS 2026'!C2127),"",'ENGAGEMENTS 2026'!I2127)</f>
        <v/>
      </c>
      <c r="F2126" t="str">
        <f>IF(ISBLANK('ENGAGEMENTS 2026'!C2127),"",'ENGAGEMENTS 2026'!J2127)</f>
        <v/>
      </c>
      <c r="G2126" t="str">
        <f>IF(ISBLANK('ENGAGEMENTS 2026'!C2127),"",'ENGAGEMENTS 2026'!M2127)</f>
        <v/>
      </c>
      <c r="H2126" t="str">
        <f>IF(ISBLANK('ENGAGEMENTS 2026'!C2127),"",'ENGAGEMENTS 2026'!AF2127)</f>
        <v/>
      </c>
      <c r="I2126" t="str">
        <f>IF(ISBLANK('ENGAGEMENTS 2026'!C2127),"",'ENGAGEMENTS 2026'!H2127)</f>
        <v/>
      </c>
      <c r="J2126" s="72" t="str">
        <f>IF(ISBLANK('ENGAGEMENTS 2026'!C2127),"",IF(AND(OR($E2126="INFRUCTUEUX",$E2126="ANNULE"),$C2126="AOO-M"),'ENGAGEMENTS 2026'!P2127,IF($H2126="EN COURS DE PREENGAGEMENT",'ENGAGEMENTS 2026'!O2127,IF($H2126="PREENGAGE",IF($E2126="ATTRIBUE",'ENGAGEMENTS 2026'!AE2127,'ENGAGEMENTS 2026'!O2127),'ENGAGEMENTS 2026'!AE2127))))</f>
        <v/>
      </c>
      <c r="K2126" s="97" t="str">
        <f>IF(ISBLANK('ENGAGEMENTS 2026'!W2127),"",'ENGAGEMENTS 2026'!W2127)</f>
        <v/>
      </c>
      <c r="L2126" s="73" t="str">
        <f t="shared" ca="1" si="66"/>
        <v/>
      </c>
      <c r="M2126" t="str">
        <f t="shared" si="67"/>
        <v/>
      </c>
      <c r="N2126" t="str">
        <f>IF(ISBLANK('ENGAGEMENTS 2026'!C2127),"",'ENGAGEMENTS 2026'!L2127)</f>
        <v/>
      </c>
      <c r="O2126" t="str">
        <f>IF(ISBLANK('ENGAGEMENTS 2026'!C2127),"",'ENGAGEMENTS 2026'!M2127)</f>
        <v/>
      </c>
      <c r="P2126" t="str">
        <f>IF(ISBLANK('ENGAGEMENTS 2026'!C2127),"",'ENGAGEMENTS 2026'!K2127)</f>
        <v/>
      </c>
      <c r="Q2126" t="str">
        <f>IF($A2126="","",IF(OR($E2126="INFRUCTUEUX",$E2126="ANNULE"),$A2126&amp;"|"&amp;(COUNTIFS($A$2:$A2126,$A2126,$E$2:$E2126,"INFRUCTUEUX")+COUNTIFS($A$2:$A2126,$A2126,$E$2:$E2126,"ANNULE")),""))</f>
        <v/>
      </c>
    </row>
    <row r="2127" spans="1:17" x14ac:dyDescent="0.25">
      <c r="A2127" t="str">
        <f>IF(ISBLANK('ENGAGEMENTS 2026'!C2128),"",IF('ENGAGEMENTS 2026'!C2128="DTSI","DCT",'ENGAGEMENTS 2026'!C2128))</f>
        <v/>
      </c>
      <c r="B2127" t="str">
        <f>IF(ISBLANK('ENGAGEMENTS 2026'!C2128),"",'ENGAGEMENTS 2026'!D2128)</f>
        <v/>
      </c>
      <c r="C2127" t="str">
        <f>IF(ISBLANK('ENGAGEMENTS 2026'!C2128),"",'ENGAGEMENTS 2026'!E2128)</f>
        <v/>
      </c>
      <c r="D2127" t="str">
        <f>IF(ISBLANK('ENGAGEMENTS 2026'!C2128),"",'ENGAGEMENTS 2026'!G2128)</f>
        <v/>
      </c>
      <c r="E2127" t="str">
        <f>IF(ISBLANK('ENGAGEMENTS 2026'!C2128),"",'ENGAGEMENTS 2026'!I2128)</f>
        <v/>
      </c>
      <c r="F2127" t="str">
        <f>IF(ISBLANK('ENGAGEMENTS 2026'!C2128),"",'ENGAGEMENTS 2026'!J2128)</f>
        <v/>
      </c>
      <c r="G2127" t="str">
        <f>IF(ISBLANK('ENGAGEMENTS 2026'!C2128),"",'ENGAGEMENTS 2026'!M2128)</f>
        <v/>
      </c>
      <c r="H2127" t="str">
        <f>IF(ISBLANK('ENGAGEMENTS 2026'!C2128),"",'ENGAGEMENTS 2026'!AF2128)</f>
        <v/>
      </c>
      <c r="I2127" t="str">
        <f>IF(ISBLANK('ENGAGEMENTS 2026'!C2128),"",'ENGAGEMENTS 2026'!H2128)</f>
        <v/>
      </c>
      <c r="J2127" s="72" t="str">
        <f>IF(ISBLANK('ENGAGEMENTS 2026'!C2128),"",IF(AND(OR($E2127="INFRUCTUEUX",$E2127="ANNULE"),$C2127="AOO-M"),'ENGAGEMENTS 2026'!P2128,IF($H2127="EN COURS DE PREENGAGEMENT",'ENGAGEMENTS 2026'!O2128,IF($H2127="PREENGAGE",IF($E2127="ATTRIBUE",'ENGAGEMENTS 2026'!AE2128,'ENGAGEMENTS 2026'!O2128),'ENGAGEMENTS 2026'!AE2128))))</f>
        <v/>
      </c>
      <c r="K2127" s="97" t="str">
        <f>IF(ISBLANK('ENGAGEMENTS 2026'!W2128),"",'ENGAGEMENTS 2026'!W2128)</f>
        <v/>
      </c>
      <c r="L2127" s="73" t="str">
        <f t="shared" ca="1" si="66"/>
        <v/>
      </c>
      <c r="M2127" t="str">
        <f t="shared" si="67"/>
        <v/>
      </c>
      <c r="N2127" t="str">
        <f>IF(ISBLANK('ENGAGEMENTS 2026'!C2128),"",'ENGAGEMENTS 2026'!L2128)</f>
        <v/>
      </c>
      <c r="O2127" t="str">
        <f>IF(ISBLANK('ENGAGEMENTS 2026'!C2128),"",'ENGAGEMENTS 2026'!M2128)</f>
        <v/>
      </c>
      <c r="P2127" t="str">
        <f>IF(ISBLANK('ENGAGEMENTS 2026'!C2128),"",'ENGAGEMENTS 2026'!K2128)</f>
        <v/>
      </c>
      <c r="Q2127" t="str">
        <f>IF($A2127="","",IF(OR($E2127="INFRUCTUEUX",$E2127="ANNULE"),$A2127&amp;"|"&amp;(COUNTIFS($A$2:$A2127,$A2127,$E$2:$E2127,"INFRUCTUEUX")+COUNTIFS($A$2:$A2127,$A2127,$E$2:$E2127,"ANNULE")),""))</f>
        <v/>
      </c>
    </row>
    <row r="2128" spans="1:17" x14ac:dyDescent="0.25">
      <c r="A2128" t="str">
        <f>IF(ISBLANK('ENGAGEMENTS 2026'!C2129),"",IF('ENGAGEMENTS 2026'!C2129="DTSI","DCT",'ENGAGEMENTS 2026'!C2129))</f>
        <v/>
      </c>
      <c r="B2128" t="str">
        <f>IF(ISBLANK('ENGAGEMENTS 2026'!C2129),"",'ENGAGEMENTS 2026'!D2129)</f>
        <v/>
      </c>
      <c r="C2128" t="str">
        <f>IF(ISBLANK('ENGAGEMENTS 2026'!C2129),"",'ENGAGEMENTS 2026'!E2129)</f>
        <v/>
      </c>
      <c r="D2128" t="str">
        <f>IF(ISBLANK('ENGAGEMENTS 2026'!C2129),"",'ENGAGEMENTS 2026'!G2129)</f>
        <v/>
      </c>
      <c r="E2128" t="str">
        <f>IF(ISBLANK('ENGAGEMENTS 2026'!C2129),"",'ENGAGEMENTS 2026'!I2129)</f>
        <v/>
      </c>
      <c r="F2128" t="str">
        <f>IF(ISBLANK('ENGAGEMENTS 2026'!C2129),"",'ENGAGEMENTS 2026'!J2129)</f>
        <v/>
      </c>
      <c r="G2128" t="str">
        <f>IF(ISBLANK('ENGAGEMENTS 2026'!C2129),"",'ENGAGEMENTS 2026'!M2129)</f>
        <v/>
      </c>
      <c r="H2128" t="str">
        <f>IF(ISBLANK('ENGAGEMENTS 2026'!C2129),"",'ENGAGEMENTS 2026'!AF2129)</f>
        <v/>
      </c>
      <c r="I2128" t="str">
        <f>IF(ISBLANK('ENGAGEMENTS 2026'!C2129),"",'ENGAGEMENTS 2026'!H2129)</f>
        <v/>
      </c>
      <c r="J2128" s="72" t="str">
        <f>IF(ISBLANK('ENGAGEMENTS 2026'!C2129),"",IF(AND(OR($E2128="INFRUCTUEUX",$E2128="ANNULE"),$C2128="AOO-M"),'ENGAGEMENTS 2026'!P2129,IF($H2128="EN COURS DE PREENGAGEMENT",'ENGAGEMENTS 2026'!O2129,IF($H2128="PREENGAGE",IF($E2128="ATTRIBUE",'ENGAGEMENTS 2026'!AE2129,'ENGAGEMENTS 2026'!O2129),'ENGAGEMENTS 2026'!AE2129))))</f>
        <v/>
      </c>
      <c r="K2128" s="97" t="str">
        <f>IF(ISBLANK('ENGAGEMENTS 2026'!W2129),"",'ENGAGEMENTS 2026'!W2129)</f>
        <v/>
      </c>
      <c r="L2128" s="73" t="str">
        <f t="shared" ca="1" si="66"/>
        <v/>
      </c>
      <c r="M2128" t="str">
        <f t="shared" si="67"/>
        <v/>
      </c>
      <c r="N2128" t="str">
        <f>IF(ISBLANK('ENGAGEMENTS 2026'!C2129),"",'ENGAGEMENTS 2026'!L2129)</f>
        <v/>
      </c>
      <c r="O2128" t="str">
        <f>IF(ISBLANK('ENGAGEMENTS 2026'!C2129),"",'ENGAGEMENTS 2026'!M2129)</f>
        <v/>
      </c>
      <c r="P2128" t="str">
        <f>IF(ISBLANK('ENGAGEMENTS 2026'!C2129),"",'ENGAGEMENTS 2026'!K2129)</f>
        <v/>
      </c>
      <c r="Q2128" t="str">
        <f>IF($A2128="","",IF(OR($E2128="INFRUCTUEUX",$E2128="ANNULE"),$A2128&amp;"|"&amp;(COUNTIFS($A$2:$A2128,$A2128,$E$2:$E2128,"INFRUCTUEUX")+COUNTIFS($A$2:$A2128,$A2128,$E$2:$E2128,"ANNULE")),""))</f>
        <v/>
      </c>
    </row>
    <row r="2129" spans="1:17" x14ac:dyDescent="0.25">
      <c r="A2129" t="str">
        <f>IF(ISBLANK('ENGAGEMENTS 2026'!C2130),"",IF('ENGAGEMENTS 2026'!C2130="DTSI","DCT",'ENGAGEMENTS 2026'!C2130))</f>
        <v/>
      </c>
      <c r="B2129" t="str">
        <f>IF(ISBLANK('ENGAGEMENTS 2026'!C2130),"",'ENGAGEMENTS 2026'!D2130)</f>
        <v/>
      </c>
      <c r="C2129" t="str">
        <f>IF(ISBLANK('ENGAGEMENTS 2026'!C2130),"",'ENGAGEMENTS 2026'!E2130)</f>
        <v/>
      </c>
      <c r="D2129" t="str">
        <f>IF(ISBLANK('ENGAGEMENTS 2026'!C2130),"",'ENGAGEMENTS 2026'!G2130)</f>
        <v/>
      </c>
      <c r="E2129" t="str">
        <f>IF(ISBLANK('ENGAGEMENTS 2026'!C2130),"",'ENGAGEMENTS 2026'!I2130)</f>
        <v/>
      </c>
      <c r="F2129" t="str">
        <f>IF(ISBLANK('ENGAGEMENTS 2026'!C2130),"",'ENGAGEMENTS 2026'!J2130)</f>
        <v/>
      </c>
      <c r="G2129" t="str">
        <f>IF(ISBLANK('ENGAGEMENTS 2026'!C2130),"",'ENGAGEMENTS 2026'!M2130)</f>
        <v/>
      </c>
      <c r="H2129" t="str">
        <f>IF(ISBLANK('ENGAGEMENTS 2026'!C2130),"",'ENGAGEMENTS 2026'!AF2130)</f>
        <v/>
      </c>
      <c r="I2129" t="str">
        <f>IF(ISBLANK('ENGAGEMENTS 2026'!C2130),"",'ENGAGEMENTS 2026'!H2130)</f>
        <v/>
      </c>
      <c r="J2129" s="72" t="str">
        <f>IF(ISBLANK('ENGAGEMENTS 2026'!C2130),"",IF(AND(OR($E2129="INFRUCTUEUX",$E2129="ANNULE"),$C2129="AOO-M"),'ENGAGEMENTS 2026'!P2130,IF($H2129="EN COURS DE PREENGAGEMENT",'ENGAGEMENTS 2026'!O2130,IF($H2129="PREENGAGE",IF($E2129="ATTRIBUE",'ENGAGEMENTS 2026'!AE2130,'ENGAGEMENTS 2026'!O2130),'ENGAGEMENTS 2026'!AE2130))))</f>
        <v/>
      </c>
      <c r="K2129" s="97" t="str">
        <f>IF(ISBLANK('ENGAGEMENTS 2026'!W2130),"",'ENGAGEMENTS 2026'!W2130)</f>
        <v/>
      </c>
      <c r="L2129" s="73" t="str">
        <f t="shared" ca="1" si="66"/>
        <v/>
      </c>
      <c r="M2129" t="str">
        <f t="shared" si="67"/>
        <v/>
      </c>
      <c r="N2129" t="str">
        <f>IF(ISBLANK('ENGAGEMENTS 2026'!C2130),"",'ENGAGEMENTS 2026'!L2130)</f>
        <v/>
      </c>
      <c r="O2129" t="str">
        <f>IF(ISBLANK('ENGAGEMENTS 2026'!C2130),"",'ENGAGEMENTS 2026'!M2130)</f>
        <v/>
      </c>
      <c r="P2129" t="str">
        <f>IF(ISBLANK('ENGAGEMENTS 2026'!C2130),"",'ENGAGEMENTS 2026'!K2130)</f>
        <v/>
      </c>
      <c r="Q2129" t="str">
        <f>IF($A2129="","",IF(OR($E2129="INFRUCTUEUX",$E2129="ANNULE"),$A2129&amp;"|"&amp;(COUNTIFS($A$2:$A2129,$A2129,$E$2:$E2129,"INFRUCTUEUX")+COUNTIFS($A$2:$A2129,$A2129,$E$2:$E2129,"ANNULE")),""))</f>
        <v/>
      </c>
    </row>
    <row r="2130" spans="1:17" x14ac:dyDescent="0.25">
      <c r="A2130" t="str">
        <f>IF(ISBLANK('ENGAGEMENTS 2026'!C2131),"",IF('ENGAGEMENTS 2026'!C2131="DTSI","DCT",'ENGAGEMENTS 2026'!C2131))</f>
        <v/>
      </c>
      <c r="B2130" t="str">
        <f>IF(ISBLANK('ENGAGEMENTS 2026'!C2131),"",'ENGAGEMENTS 2026'!D2131)</f>
        <v/>
      </c>
      <c r="C2130" t="str">
        <f>IF(ISBLANK('ENGAGEMENTS 2026'!C2131),"",'ENGAGEMENTS 2026'!E2131)</f>
        <v/>
      </c>
      <c r="D2130" t="str">
        <f>IF(ISBLANK('ENGAGEMENTS 2026'!C2131),"",'ENGAGEMENTS 2026'!G2131)</f>
        <v/>
      </c>
      <c r="E2130" t="str">
        <f>IF(ISBLANK('ENGAGEMENTS 2026'!C2131),"",'ENGAGEMENTS 2026'!I2131)</f>
        <v/>
      </c>
      <c r="F2130" t="str">
        <f>IF(ISBLANK('ENGAGEMENTS 2026'!C2131),"",'ENGAGEMENTS 2026'!J2131)</f>
        <v/>
      </c>
      <c r="G2130" t="str">
        <f>IF(ISBLANK('ENGAGEMENTS 2026'!C2131),"",'ENGAGEMENTS 2026'!M2131)</f>
        <v/>
      </c>
      <c r="H2130" t="str">
        <f>IF(ISBLANK('ENGAGEMENTS 2026'!C2131),"",'ENGAGEMENTS 2026'!AF2131)</f>
        <v/>
      </c>
      <c r="I2130" t="str">
        <f>IF(ISBLANK('ENGAGEMENTS 2026'!C2131),"",'ENGAGEMENTS 2026'!H2131)</f>
        <v/>
      </c>
      <c r="J2130" s="72" t="str">
        <f>IF(ISBLANK('ENGAGEMENTS 2026'!C2131),"",IF(AND(OR($E2130="INFRUCTUEUX",$E2130="ANNULE"),$C2130="AOO-M"),'ENGAGEMENTS 2026'!P2131,IF($H2130="EN COURS DE PREENGAGEMENT",'ENGAGEMENTS 2026'!O2131,IF($H2130="PREENGAGE",IF($E2130="ATTRIBUE",'ENGAGEMENTS 2026'!AE2131,'ENGAGEMENTS 2026'!O2131),'ENGAGEMENTS 2026'!AE2131))))</f>
        <v/>
      </c>
      <c r="K2130" s="97" t="str">
        <f>IF(ISBLANK('ENGAGEMENTS 2026'!W2131),"",'ENGAGEMENTS 2026'!W2131)</f>
        <v/>
      </c>
      <c r="L2130" s="73" t="str">
        <f t="shared" ca="1" si="66"/>
        <v/>
      </c>
      <c r="M2130" t="str">
        <f t="shared" si="67"/>
        <v/>
      </c>
      <c r="N2130" t="str">
        <f>IF(ISBLANK('ENGAGEMENTS 2026'!C2131),"",'ENGAGEMENTS 2026'!L2131)</f>
        <v/>
      </c>
      <c r="O2130" t="str">
        <f>IF(ISBLANK('ENGAGEMENTS 2026'!C2131),"",'ENGAGEMENTS 2026'!M2131)</f>
        <v/>
      </c>
      <c r="P2130" t="str">
        <f>IF(ISBLANK('ENGAGEMENTS 2026'!C2131),"",'ENGAGEMENTS 2026'!K2131)</f>
        <v/>
      </c>
      <c r="Q2130" t="str">
        <f>IF($A2130="","",IF(OR($E2130="INFRUCTUEUX",$E2130="ANNULE"),$A2130&amp;"|"&amp;(COUNTIFS($A$2:$A2130,$A2130,$E$2:$E2130,"INFRUCTUEUX")+COUNTIFS($A$2:$A2130,$A2130,$E$2:$E2130,"ANNULE")),""))</f>
        <v/>
      </c>
    </row>
    <row r="2131" spans="1:17" x14ac:dyDescent="0.25">
      <c r="A2131" t="str">
        <f>IF(ISBLANK('ENGAGEMENTS 2026'!C2132),"",IF('ENGAGEMENTS 2026'!C2132="DTSI","DCT",'ENGAGEMENTS 2026'!C2132))</f>
        <v/>
      </c>
      <c r="B2131" t="str">
        <f>IF(ISBLANK('ENGAGEMENTS 2026'!C2132),"",'ENGAGEMENTS 2026'!D2132)</f>
        <v/>
      </c>
      <c r="C2131" t="str">
        <f>IF(ISBLANK('ENGAGEMENTS 2026'!C2132),"",'ENGAGEMENTS 2026'!E2132)</f>
        <v/>
      </c>
      <c r="D2131" t="str">
        <f>IF(ISBLANK('ENGAGEMENTS 2026'!C2132),"",'ENGAGEMENTS 2026'!G2132)</f>
        <v/>
      </c>
      <c r="E2131" t="str">
        <f>IF(ISBLANK('ENGAGEMENTS 2026'!C2132),"",'ENGAGEMENTS 2026'!I2132)</f>
        <v/>
      </c>
      <c r="F2131" t="str">
        <f>IF(ISBLANK('ENGAGEMENTS 2026'!C2132),"",'ENGAGEMENTS 2026'!J2132)</f>
        <v/>
      </c>
      <c r="G2131" t="str">
        <f>IF(ISBLANK('ENGAGEMENTS 2026'!C2132),"",'ENGAGEMENTS 2026'!M2132)</f>
        <v/>
      </c>
      <c r="H2131" t="str">
        <f>IF(ISBLANK('ENGAGEMENTS 2026'!C2132),"",'ENGAGEMENTS 2026'!AF2132)</f>
        <v/>
      </c>
      <c r="I2131" t="str">
        <f>IF(ISBLANK('ENGAGEMENTS 2026'!C2132),"",'ENGAGEMENTS 2026'!H2132)</f>
        <v/>
      </c>
      <c r="J2131" s="72" t="str">
        <f>IF(ISBLANK('ENGAGEMENTS 2026'!C2132),"",IF(AND(OR($E2131="INFRUCTUEUX",$E2131="ANNULE"),$C2131="AOO-M"),'ENGAGEMENTS 2026'!P2132,IF($H2131="EN COURS DE PREENGAGEMENT",'ENGAGEMENTS 2026'!O2132,IF($H2131="PREENGAGE",IF($E2131="ATTRIBUE",'ENGAGEMENTS 2026'!AE2132,'ENGAGEMENTS 2026'!O2132),'ENGAGEMENTS 2026'!AE2132))))</f>
        <v/>
      </c>
      <c r="K2131" s="97" t="str">
        <f>IF(ISBLANK('ENGAGEMENTS 2026'!W2132),"",'ENGAGEMENTS 2026'!W2132)</f>
        <v/>
      </c>
      <c r="L2131" s="73" t="str">
        <f t="shared" ca="1" si="66"/>
        <v/>
      </c>
      <c r="M2131" t="str">
        <f t="shared" si="67"/>
        <v/>
      </c>
      <c r="N2131" t="str">
        <f>IF(ISBLANK('ENGAGEMENTS 2026'!C2132),"",'ENGAGEMENTS 2026'!L2132)</f>
        <v/>
      </c>
      <c r="O2131" t="str">
        <f>IF(ISBLANK('ENGAGEMENTS 2026'!C2132),"",'ENGAGEMENTS 2026'!M2132)</f>
        <v/>
      </c>
      <c r="P2131" t="str">
        <f>IF(ISBLANK('ENGAGEMENTS 2026'!C2132),"",'ENGAGEMENTS 2026'!K2132)</f>
        <v/>
      </c>
      <c r="Q2131" t="str">
        <f>IF($A2131="","",IF(OR($E2131="INFRUCTUEUX",$E2131="ANNULE"),$A2131&amp;"|"&amp;(COUNTIFS($A$2:$A2131,$A2131,$E$2:$E2131,"INFRUCTUEUX")+COUNTIFS($A$2:$A2131,$A2131,$E$2:$E2131,"ANNULE")),""))</f>
        <v/>
      </c>
    </row>
    <row r="2132" spans="1:17" x14ac:dyDescent="0.25">
      <c r="A2132" t="str">
        <f>IF(ISBLANK('ENGAGEMENTS 2026'!C2133),"",IF('ENGAGEMENTS 2026'!C2133="DTSI","DCT",'ENGAGEMENTS 2026'!C2133))</f>
        <v/>
      </c>
      <c r="B2132" t="str">
        <f>IF(ISBLANK('ENGAGEMENTS 2026'!C2133),"",'ENGAGEMENTS 2026'!D2133)</f>
        <v/>
      </c>
      <c r="C2132" t="str">
        <f>IF(ISBLANK('ENGAGEMENTS 2026'!C2133),"",'ENGAGEMENTS 2026'!E2133)</f>
        <v/>
      </c>
      <c r="D2132" t="str">
        <f>IF(ISBLANK('ENGAGEMENTS 2026'!C2133),"",'ENGAGEMENTS 2026'!G2133)</f>
        <v/>
      </c>
      <c r="E2132" t="str">
        <f>IF(ISBLANK('ENGAGEMENTS 2026'!C2133),"",'ENGAGEMENTS 2026'!I2133)</f>
        <v/>
      </c>
      <c r="F2132" t="str">
        <f>IF(ISBLANK('ENGAGEMENTS 2026'!C2133),"",'ENGAGEMENTS 2026'!J2133)</f>
        <v/>
      </c>
      <c r="G2132" t="str">
        <f>IF(ISBLANK('ENGAGEMENTS 2026'!C2133),"",'ENGAGEMENTS 2026'!M2133)</f>
        <v/>
      </c>
      <c r="H2132" t="str">
        <f>IF(ISBLANK('ENGAGEMENTS 2026'!C2133),"",'ENGAGEMENTS 2026'!AF2133)</f>
        <v/>
      </c>
      <c r="I2132" t="str">
        <f>IF(ISBLANK('ENGAGEMENTS 2026'!C2133),"",'ENGAGEMENTS 2026'!H2133)</f>
        <v/>
      </c>
      <c r="J2132" s="72" t="str">
        <f>IF(ISBLANK('ENGAGEMENTS 2026'!C2133),"",IF(AND(OR($E2132="INFRUCTUEUX",$E2132="ANNULE"),$C2132="AOO-M"),'ENGAGEMENTS 2026'!P2133,IF($H2132="EN COURS DE PREENGAGEMENT",'ENGAGEMENTS 2026'!O2133,IF($H2132="PREENGAGE",IF($E2132="ATTRIBUE",'ENGAGEMENTS 2026'!AE2133,'ENGAGEMENTS 2026'!O2133),'ENGAGEMENTS 2026'!AE2133))))</f>
        <v/>
      </c>
      <c r="K2132" s="97" t="str">
        <f>IF(ISBLANK('ENGAGEMENTS 2026'!W2133),"",'ENGAGEMENTS 2026'!W2133)</f>
        <v/>
      </c>
      <c r="L2132" s="73" t="str">
        <f t="shared" ca="1" si="66"/>
        <v/>
      </c>
      <c r="M2132" t="str">
        <f t="shared" si="67"/>
        <v/>
      </c>
      <c r="N2132" t="str">
        <f>IF(ISBLANK('ENGAGEMENTS 2026'!C2133),"",'ENGAGEMENTS 2026'!L2133)</f>
        <v/>
      </c>
      <c r="O2132" t="str">
        <f>IF(ISBLANK('ENGAGEMENTS 2026'!C2133),"",'ENGAGEMENTS 2026'!M2133)</f>
        <v/>
      </c>
      <c r="P2132" t="str">
        <f>IF(ISBLANK('ENGAGEMENTS 2026'!C2133),"",'ENGAGEMENTS 2026'!K2133)</f>
        <v/>
      </c>
      <c r="Q2132" t="str">
        <f>IF($A2132="","",IF(OR($E2132="INFRUCTUEUX",$E2132="ANNULE"),$A2132&amp;"|"&amp;(COUNTIFS($A$2:$A2132,$A2132,$E$2:$E2132,"INFRUCTUEUX")+COUNTIFS($A$2:$A2132,$A2132,$E$2:$E2132,"ANNULE")),""))</f>
        <v/>
      </c>
    </row>
    <row r="2133" spans="1:17" x14ac:dyDescent="0.25">
      <c r="A2133" t="str">
        <f>IF(ISBLANK('ENGAGEMENTS 2026'!C2134),"",IF('ENGAGEMENTS 2026'!C2134="DTSI","DCT",'ENGAGEMENTS 2026'!C2134))</f>
        <v/>
      </c>
      <c r="B2133" t="str">
        <f>IF(ISBLANK('ENGAGEMENTS 2026'!C2134),"",'ENGAGEMENTS 2026'!D2134)</f>
        <v/>
      </c>
      <c r="C2133" t="str">
        <f>IF(ISBLANK('ENGAGEMENTS 2026'!C2134),"",'ENGAGEMENTS 2026'!E2134)</f>
        <v/>
      </c>
      <c r="D2133" t="str">
        <f>IF(ISBLANK('ENGAGEMENTS 2026'!C2134),"",'ENGAGEMENTS 2026'!G2134)</f>
        <v/>
      </c>
      <c r="E2133" t="str">
        <f>IF(ISBLANK('ENGAGEMENTS 2026'!C2134),"",'ENGAGEMENTS 2026'!I2134)</f>
        <v/>
      </c>
      <c r="F2133" t="str">
        <f>IF(ISBLANK('ENGAGEMENTS 2026'!C2134),"",'ENGAGEMENTS 2026'!J2134)</f>
        <v/>
      </c>
      <c r="G2133" t="str">
        <f>IF(ISBLANK('ENGAGEMENTS 2026'!C2134),"",'ENGAGEMENTS 2026'!M2134)</f>
        <v/>
      </c>
      <c r="H2133" t="str">
        <f>IF(ISBLANK('ENGAGEMENTS 2026'!C2134),"",'ENGAGEMENTS 2026'!AF2134)</f>
        <v/>
      </c>
      <c r="I2133" t="str">
        <f>IF(ISBLANK('ENGAGEMENTS 2026'!C2134),"",'ENGAGEMENTS 2026'!H2134)</f>
        <v/>
      </c>
      <c r="J2133" s="72" t="str">
        <f>IF(ISBLANK('ENGAGEMENTS 2026'!C2134),"",IF(AND(OR($E2133="INFRUCTUEUX",$E2133="ANNULE"),$C2133="AOO-M"),'ENGAGEMENTS 2026'!P2134,IF($H2133="EN COURS DE PREENGAGEMENT",'ENGAGEMENTS 2026'!O2134,IF($H2133="PREENGAGE",IF($E2133="ATTRIBUE",'ENGAGEMENTS 2026'!AE2134,'ENGAGEMENTS 2026'!O2134),'ENGAGEMENTS 2026'!AE2134))))</f>
        <v/>
      </c>
      <c r="K2133" s="97" t="str">
        <f>IF(ISBLANK('ENGAGEMENTS 2026'!W2134),"",'ENGAGEMENTS 2026'!W2134)</f>
        <v/>
      </c>
      <c r="L2133" s="73" t="str">
        <f t="shared" ca="1" si="66"/>
        <v/>
      </c>
      <c r="M2133" t="str">
        <f t="shared" si="67"/>
        <v/>
      </c>
      <c r="N2133" t="str">
        <f>IF(ISBLANK('ENGAGEMENTS 2026'!C2134),"",'ENGAGEMENTS 2026'!L2134)</f>
        <v/>
      </c>
      <c r="O2133" t="str">
        <f>IF(ISBLANK('ENGAGEMENTS 2026'!C2134),"",'ENGAGEMENTS 2026'!M2134)</f>
        <v/>
      </c>
      <c r="P2133" t="str">
        <f>IF(ISBLANK('ENGAGEMENTS 2026'!C2134),"",'ENGAGEMENTS 2026'!K2134)</f>
        <v/>
      </c>
      <c r="Q2133" t="str">
        <f>IF($A2133="","",IF(OR($E2133="INFRUCTUEUX",$E2133="ANNULE"),$A2133&amp;"|"&amp;(COUNTIFS($A$2:$A2133,$A2133,$E$2:$E2133,"INFRUCTUEUX")+COUNTIFS($A$2:$A2133,$A2133,$E$2:$E2133,"ANNULE")),""))</f>
        <v/>
      </c>
    </row>
    <row r="2134" spans="1:17" x14ac:dyDescent="0.25">
      <c r="A2134" t="str">
        <f>IF(ISBLANK('ENGAGEMENTS 2026'!C2135),"",IF('ENGAGEMENTS 2026'!C2135="DTSI","DCT",'ENGAGEMENTS 2026'!C2135))</f>
        <v/>
      </c>
      <c r="B2134" t="str">
        <f>IF(ISBLANK('ENGAGEMENTS 2026'!C2135),"",'ENGAGEMENTS 2026'!D2135)</f>
        <v/>
      </c>
      <c r="C2134" t="str">
        <f>IF(ISBLANK('ENGAGEMENTS 2026'!C2135),"",'ENGAGEMENTS 2026'!E2135)</f>
        <v/>
      </c>
      <c r="D2134" t="str">
        <f>IF(ISBLANK('ENGAGEMENTS 2026'!C2135),"",'ENGAGEMENTS 2026'!G2135)</f>
        <v/>
      </c>
      <c r="E2134" t="str">
        <f>IF(ISBLANK('ENGAGEMENTS 2026'!C2135),"",'ENGAGEMENTS 2026'!I2135)</f>
        <v/>
      </c>
      <c r="F2134" t="str">
        <f>IF(ISBLANK('ENGAGEMENTS 2026'!C2135),"",'ENGAGEMENTS 2026'!J2135)</f>
        <v/>
      </c>
      <c r="G2134" t="str">
        <f>IF(ISBLANK('ENGAGEMENTS 2026'!C2135),"",'ENGAGEMENTS 2026'!M2135)</f>
        <v/>
      </c>
      <c r="H2134" t="str">
        <f>IF(ISBLANK('ENGAGEMENTS 2026'!C2135),"",'ENGAGEMENTS 2026'!AF2135)</f>
        <v/>
      </c>
      <c r="I2134" t="str">
        <f>IF(ISBLANK('ENGAGEMENTS 2026'!C2135),"",'ENGAGEMENTS 2026'!H2135)</f>
        <v/>
      </c>
      <c r="J2134" s="72" t="str">
        <f>IF(ISBLANK('ENGAGEMENTS 2026'!C2135),"",IF(AND(OR($E2134="INFRUCTUEUX",$E2134="ANNULE"),$C2134="AOO-M"),'ENGAGEMENTS 2026'!P2135,IF($H2134="EN COURS DE PREENGAGEMENT",'ENGAGEMENTS 2026'!O2135,IF($H2134="PREENGAGE",IF($E2134="ATTRIBUE",'ENGAGEMENTS 2026'!AE2135,'ENGAGEMENTS 2026'!O2135),'ENGAGEMENTS 2026'!AE2135))))</f>
        <v/>
      </c>
      <c r="K2134" s="97" t="str">
        <f>IF(ISBLANK('ENGAGEMENTS 2026'!W2135),"",'ENGAGEMENTS 2026'!W2135)</f>
        <v/>
      </c>
      <c r="L2134" s="73" t="str">
        <f t="shared" ca="1" si="66"/>
        <v/>
      </c>
      <c r="M2134" t="str">
        <f t="shared" si="67"/>
        <v/>
      </c>
      <c r="N2134" t="str">
        <f>IF(ISBLANK('ENGAGEMENTS 2026'!C2135),"",'ENGAGEMENTS 2026'!L2135)</f>
        <v/>
      </c>
      <c r="O2134" t="str">
        <f>IF(ISBLANK('ENGAGEMENTS 2026'!C2135),"",'ENGAGEMENTS 2026'!M2135)</f>
        <v/>
      </c>
      <c r="P2134" t="str">
        <f>IF(ISBLANK('ENGAGEMENTS 2026'!C2135),"",'ENGAGEMENTS 2026'!K2135)</f>
        <v/>
      </c>
      <c r="Q2134" t="str">
        <f>IF($A2134="","",IF(OR($E2134="INFRUCTUEUX",$E2134="ANNULE"),$A2134&amp;"|"&amp;(COUNTIFS($A$2:$A2134,$A2134,$E$2:$E2134,"INFRUCTUEUX")+COUNTIFS($A$2:$A2134,$A2134,$E$2:$E2134,"ANNULE")),""))</f>
        <v/>
      </c>
    </row>
    <row r="2135" spans="1:17" x14ac:dyDescent="0.25">
      <c r="A2135" t="str">
        <f>IF(ISBLANK('ENGAGEMENTS 2026'!C2136),"",IF('ENGAGEMENTS 2026'!C2136="DTSI","DCT",'ENGAGEMENTS 2026'!C2136))</f>
        <v/>
      </c>
      <c r="B2135" t="str">
        <f>IF(ISBLANK('ENGAGEMENTS 2026'!C2136),"",'ENGAGEMENTS 2026'!D2136)</f>
        <v/>
      </c>
      <c r="C2135" t="str">
        <f>IF(ISBLANK('ENGAGEMENTS 2026'!C2136),"",'ENGAGEMENTS 2026'!E2136)</f>
        <v/>
      </c>
      <c r="D2135" t="str">
        <f>IF(ISBLANK('ENGAGEMENTS 2026'!C2136),"",'ENGAGEMENTS 2026'!G2136)</f>
        <v/>
      </c>
      <c r="E2135" t="str">
        <f>IF(ISBLANK('ENGAGEMENTS 2026'!C2136),"",'ENGAGEMENTS 2026'!I2136)</f>
        <v/>
      </c>
      <c r="F2135" t="str">
        <f>IF(ISBLANK('ENGAGEMENTS 2026'!C2136),"",'ENGAGEMENTS 2026'!J2136)</f>
        <v/>
      </c>
      <c r="G2135" t="str">
        <f>IF(ISBLANK('ENGAGEMENTS 2026'!C2136),"",'ENGAGEMENTS 2026'!M2136)</f>
        <v/>
      </c>
      <c r="H2135" t="str">
        <f>IF(ISBLANK('ENGAGEMENTS 2026'!C2136),"",'ENGAGEMENTS 2026'!AF2136)</f>
        <v/>
      </c>
      <c r="I2135" t="str">
        <f>IF(ISBLANK('ENGAGEMENTS 2026'!C2136),"",'ENGAGEMENTS 2026'!H2136)</f>
        <v/>
      </c>
      <c r="J2135" s="72" t="str">
        <f>IF(ISBLANK('ENGAGEMENTS 2026'!C2136),"",IF(AND(OR($E2135="INFRUCTUEUX",$E2135="ANNULE"),$C2135="AOO-M"),'ENGAGEMENTS 2026'!P2136,IF($H2135="EN COURS DE PREENGAGEMENT",'ENGAGEMENTS 2026'!O2136,IF($H2135="PREENGAGE",IF($E2135="ATTRIBUE",'ENGAGEMENTS 2026'!AE2136,'ENGAGEMENTS 2026'!O2136),'ENGAGEMENTS 2026'!AE2136))))</f>
        <v/>
      </c>
      <c r="K2135" s="97" t="str">
        <f>IF(ISBLANK('ENGAGEMENTS 2026'!W2136),"",'ENGAGEMENTS 2026'!W2136)</f>
        <v/>
      </c>
      <c r="L2135" s="73" t="str">
        <f t="shared" ca="1" si="66"/>
        <v/>
      </c>
      <c r="M2135" t="str">
        <f t="shared" si="67"/>
        <v/>
      </c>
      <c r="N2135" t="str">
        <f>IF(ISBLANK('ENGAGEMENTS 2026'!C2136),"",'ENGAGEMENTS 2026'!L2136)</f>
        <v/>
      </c>
      <c r="O2135" t="str">
        <f>IF(ISBLANK('ENGAGEMENTS 2026'!C2136),"",'ENGAGEMENTS 2026'!M2136)</f>
        <v/>
      </c>
      <c r="P2135" t="str">
        <f>IF(ISBLANK('ENGAGEMENTS 2026'!C2136),"",'ENGAGEMENTS 2026'!K2136)</f>
        <v/>
      </c>
      <c r="Q2135" t="str">
        <f>IF($A2135="","",IF(OR($E2135="INFRUCTUEUX",$E2135="ANNULE"),$A2135&amp;"|"&amp;(COUNTIFS($A$2:$A2135,$A2135,$E$2:$E2135,"INFRUCTUEUX")+COUNTIFS($A$2:$A2135,$A2135,$E$2:$E2135,"ANNULE")),""))</f>
        <v/>
      </c>
    </row>
    <row r="2136" spans="1:17" x14ac:dyDescent="0.25">
      <c r="A2136" t="str">
        <f>IF(ISBLANK('ENGAGEMENTS 2026'!C2137),"",IF('ENGAGEMENTS 2026'!C2137="DTSI","DCT",'ENGAGEMENTS 2026'!C2137))</f>
        <v/>
      </c>
      <c r="B2136" t="str">
        <f>IF(ISBLANK('ENGAGEMENTS 2026'!C2137),"",'ENGAGEMENTS 2026'!D2137)</f>
        <v/>
      </c>
      <c r="C2136" t="str">
        <f>IF(ISBLANK('ENGAGEMENTS 2026'!C2137),"",'ENGAGEMENTS 2026'!E2137)</f>
        <v/>
      </c>
      <c r="D2136" t="str">
        <f>IF(ISBLANK('ENGAGEMENTS 2026'!C2137),"",'ENGAGEMENTS 2026'!G2137)</f>
        <v/>
      </c>
      <c r="E2136" t="str">
        <f>IF(ISBLANK('ENGAGEMENTS 2026'!C2137),"",'ENGAGEMENTS 2026'!I2137)</f>
        <v/>
      </c>
      <c r="F2136" t="str">
        <f>IF(ISBLANK('ENGAGEMENTS 2026'!C2137),"",'ENGAGEMENTS 2026'!J2137)</f>
        <v/>
      </c>
      <c r="G2136" t="str">
        <f>IF(ISBLANK('ENGAGEMENTS 2026'!C2137),"",'ENGAGEMENTS 2026'!M2137)</f>
        <v/>
      </c>
      <c r="H2136" t="str">
        <f>IF(ISBLANK('ENGAGEMENTS 2026'!C2137),"",'ENGAGEMENTS 2026'!AF2137)</f>
        <v/>
      </c>
      <c r="I2136" t="str">
        <f>IF(ISBLANK('ENGAGEMENTS 2026'!C2137),"",'ENGAGEMENTS 2026'!H2137)</f>
        <v/>
      </c>
      <c r="J2136" s="72" t="str">
        <f>IF(ISBLANK('ENGAGEMENTS 2026'!C2137),"",IF(AND(OR($E2136="INFRUCTUEUX",$E2136="ANNULE"),$C2136="AOO-M"),'ENGAGEMENTS 2026'!P2137,IF($H2136="EN COURS DE PREENGAGEMENT",'ENGAGEMENTS 2026'!O2137,IF($H2136="PREENGAGE",IF($E2136="ATTRIBUE",'ENGAGEMENTS 2026'!AE2137,'ENGAGEMENTS 2026'!O2137),'ENGAGEMENTS 2026'!AE2137))))</f>
        <v/>
      </c>
      <c r="K2136" s="97" t="str">
        <f>IF(ISBLANK('ENGAGEMENTS 2026'!W2137),"",'ENGAGEMENTS 2026'!W2137)</f>
        <v/>
      </c>
      <c r="L2136" s="73" t="str">
        <f t="shared" ca="1" si="66"/>
        <v/>
      </c>
      <c r="M2136" t="str">
        <f t="shared" si="67"/>
        <v/>
      </c>
      <c r="N2136" t="str">
        <f>IF(ISBLANK('ENGAGEMENTS 2026'!C2137),"",'ENGAGEMENTS 2026'!L2137)</f>
        <v/>
      </c>
      <c r="O2136" t="str">
        <f>IF(ISBLANK('ENGAGEMENTS 2026'!C2137),"",'ENGAGEMENTS 2026'!M2137)</f>
        <v/>
      </c>
      <c r="P2136" t="str">
        <f>IF(ISBLANK('ENGAGEMENTS 2026'!C2137),"",'ENGAGEMENTS 2026'!K2137)</f>
        <v/>
      </c>
      <c r="Q2136" t="str">
        <f>IF($A2136="","",IF(OR($E2136="INFRUCTUEUX",$E2136="ANNULE"),$A2136&amp;"|"&amp;(COUNTIFS($A$2:$A2136,$A2136,$E$2:$E2136,"INFRUCTUEUX")+COUNTIFS($A$2:$A2136,$A2136,$E$2:$E2136,"ANNULE")),""))</f>
        <v/>
      </c>
    </row>
    <row r="2137" spans="1:17" x14ac:dyDescent="0.25">
      <c r="A2137" t="str">
        <f>IF(ISBLANK('ENGAGEMENTS 2026'!C2138),"",IF('ENGAGEMENTS 2026'!C2138="DTSI","DCT",'ENGAGEMENTS 2026'!C2138))</f>
        <v/>
      </c>
      <c r="B2137" t="str">
        <f>IF(ISBLANK('ENGAGEMENTS 2026'!C2138),"",'ENGAGEMENTS 2026'!D2138)</f>
        <v/>
      </c>
      <c r="C2137" t="str">
        <f>IF(ISBLANK('ENGAGEMENTS 2026'!C2138),"",'ENGAGEMENTS 2026'!E2138)</f>
        <v/>
      </c>
      <c r="D2137" t="str">
        <f>IF(ISBLANK('ENGAGEMENTS 2026'!C2138),"",'ENGAGEMENTS 2026'!G2138)</f>
        <v/>
      </c>
      <c r="E2137" t="str">
        <f>IF(ISBLANK('ENGAGEMENTS 2026'!C2138),"",'ENGAGEMENTS 2026'!I2138)</f>
        <v/>
      </c>
      <c r="F2137" t="str">
        <f>IF(ISBLANK('ENGAGEMENTS 2026'!C2138),"",'ENGAGEMENTS 2026'!J2138)</f>
        <v/>
      </c>
      <c r="G2137" t="str">
        <f>IF(ISBLANK('ENGAGEMENTS 2026'!C2138),"",'ENGAGEMENTS 2026'!M2138)</f>
        <v/>
      </c>
      <c r="H2137" t="str">
        <f>IF(ISBLANK('ENGAGEMENTS 2026'!C2138),"",'ENGAGEMENTS 2026'!AF2138)</f>
        <v/>
      </c>
      <c r="I2137" t="str">
        <f>IF(ISBLANK('ENGAGEMENTS 2026'!C2138),"",'ENGAGEMENTS 2026'!H2138)</f>
        <v/>
      </c>
      <c r="J2137" s="72" t="str">
        <f>IF(ISBLANK('ENGAGEMENTS 2026'!C2138),"",IF(AND(OR($E2137="INFRUCTUEUX",$E2137="ANNULE"),$C2137="AOO-M"),'ENGAGEMENTS 2026'!P2138,IF($H2137="EN COURS DE PREENGAGEMENT",'ENGAGEMENTS 2026'!O2138,IF($H2137="PREENGAGE",IF($E2137="ATTRIBUE",'ENGAGEMENTS 2026'!AE2138,'ENGAGEMENTS 2026'!O2138),'ENGAGEMENTS 2026'!AE2138))))</f>
        <v/>
      </c>
      <c r="K2137" s="97" t="str">
        <f>IF(ISBLANK('ENGAGEMENTS 2026'!W2138),"",'ENGAGEMENTS 2026'!W2138)</f>
        <v/>
      </c>
      <c r="L2137" s="73" t="str">
        <f t="shared" ca="1" si="66"/>
        <v/>
      </c>
      <c r="M2137" t="str">
        <f t="shared" si="67"/>
        <v/>
      </c>
      <c r="N2137" t="str">
        <f>IF(ISBLANK('ENGAGEMENTS 2026'!C2138),"",'ENGAGEMENTS 2026'!L2138)</f>
        <v/>
      </c>
      <c r="O2137" t="str">
        <f>IF(ISBLANK('ENGAGEMENTS 2026'!C2138),"",'ENGAGEMENTS 2026'!M2138)</f>
        <v/>
      </c>
      <c r="P2137" t="str">
        <f>IF(ISBLANK('ENGAGEMENTS 2026'!C2138),"",'ENGAGEMENTS 2026'!K2138)</f>
        <v/>
      </c>
      <c r="Q2137" t="str">
        <f>IF($A2137="","",IF(OR($E2137="INFRUCTUEUX",$E2137="ANNULE"),$A2137&amp;"|"&amp;(COUNTIFS($A$2:$A2137,$A2137,$E$2:$E2137,"INFRUCTUEUX")+COUNTIFS($A$2:$A2137,$A2137,$E$2:$E2137,"ANNULE")),""))</f>
        <v/>
      </c>
    </row>
    <row r="2138" spans="1:17" x14ac:dyDescent="0.25">
      <c r="A2138" t="str">
        <f>IF(ISBLANK('ENGAGEMENTS 2026'!C2139),"",IF('ENGAGEMENTS 2026'!C2139="DTSI","DCT",'ENGAGEMENTS 2026'!C2139))</f>
        <v/>
      </c>
      <c r="B2138" t="str">
        <f>IF(ISBLANK('ENGAGEMENTS 2026'!C2139),"",'ENGAGEMENTS 2026'!D2139)</f>
        <v/>
      </c>
      <c r="C2138" t="str">
        <f>IF(ISBLANK('ENGAGEMENTS 2026'!C2139),"",'ENGAGEMENTS 2026'!E2139)</f>
        <v/>
      </c>
      <c r="D2138" t="str">
        <f>IF(ISBLANK('ENGAGEMENTS 2026'!C2139),"",'ENGAGEMENTS 2026'!G2139)</f>
        <v/>
      </c>
      <c r="E2138" t="str">
        <f>IF(ISBLANK('ENGAGEMENTS 2026'!C2139),"",'ENGAGEMENTS 2026'!I2139)</f>
        <v/>
      </c>
      <c r="F2138" t="str">
        <f>IF(ISBLANK('ENGAGEMENTS 2026'!C2139),"",'ENGAGEMENTS 2026'!J2139)</f>
        <v/>
      </c>
      <c r="G2138" t="str">
        <f>IF(ISBLANK('ENGAGEMENTS 2026'!C2139),"",'ENGAGEMENTS 2026'!M2139)</f>
        <v/>
      </c>
      <c r="H2138" t="str">
        <f>IF(ISBLANK('ENGAGEMENTS 2026'!C2139),"",'ENGAGEMENTS 2026'!AF2139)</f>
        <v/>
      </c>
      <c r="I2138" t="str">
        <f>IF(ISBLANK('ENGAGEMENTS 2026'!C2139),"",'ENGAGEMENTS 2026'!H2139)</f>
        <v/>
      </c>
      <c r="J2138" s="72" t="str">
        <f>IF(ISBLANK('ENGAGEMENTS 2026'!C2139),"",IF(AND(OR($E2138="INFRUCTUEUX",$E2138="ANNULE"),$C2138="AOO-M"),'ENGAGEMENTS 2026'!P2139,IF($H2138="EN COURS DE PREENGAGEMENT",'ENGAGEMENTS 2026'!O2139,IF($H2138="PREENGAGE",IF($E2138="ATTRIBUE",'ENGAGEMENTS 2026'!AE2139,'ENGAGEMENTS 2026'!O2139),'ENGAGEMENTS 2026'!AE2139))))</f>
        <v/>
      </c>
      <c r="K2138" s="97" t="str">
        <f>IF(ISBLANK('ENGAGEMENTS 2026'!W2139),"",'ENGAGEMENTS 2026'!W2139)</f>
        <v/>
      </c>
      <c r="L2138" s="73" t="str">
        <f t="shared" ca="1" si="66"/>
        <v/>
      </c>
      <c r="M2138" t="str">
        <f t="shared" si="67"/>
        <v/>
      </c>
      <c r="N2138" t="str">
        <f>IF(ISBLANK('ENGAGEMENTS 2026'!C2139),"",'ENGAGEMENTS 2026'!L2139)</f>
        <v/>
      </c>
      <c r="O2138" t="str">
        <f>IF(ISBLANK('ENGAGEMENTS 2026'!C2139),"",'ENGAGEMENTS 2026'!M2139)</f>
        <v/>
      </c>
      <c r="P2138" t="str">
        <f>IF(ISBLANK('ENGAGEMENTS 2026'!C2139),"",'ENGAGEMENTS 2026'!K2139)</f>
        <v/>
      </c>
      <c r="Q2138" t="str">
        <f>IF($A2138="","",IF(OR($E2138="INFRUCTUEUX",$E2138="ANNULE"),$A2138&amp;"|"&amp;(COUNTIFS($A$2:$A2138,$A2138,$E$2:$E2138,"INFRUCTUEUX")+COUNTIFS($A$2:$A2138,$A2138,$E$2:$E2138,"ANNULE")),""))</f>
        <v/>
      </c>
    </row>
    <row r="2139" spans="1:17" x14ac:dyDescent="0.25">
      <c r="A2139" t="str">
        <f>IF(ISBLANK('ENGAGEMENTS 2026'!C2140),"",IF('ENGAGEMENTS 2026'!C2140="DTSI","DCT",'ENGAGEMENTS 2026'!C2140))</f>
        <v/>
      </c>
      <c r="B2139" t="str">
        <f>IF(ISBLANK('ENGAGEMENTS 2026'!C2140),"",'ENGAGEMENTS 2026'!D2140)</f>
        <v/>
      </c>
      <c r="C2139" t="str">
        <f>IF(ISBLANK('ENGAGEMENTS 2026'!C2140),"",'ENGAGEMENTS 2026'!E2140)</f>
        <v/>
      </c>
      <c r="D2139" t="str">
        <f>IF(ISBLANK('ENGAGEMENTS 2026'!C2140),"",'ENGAGEMENTS 2026'!G2140)</f>
        <v/>
      </c>
      <c r="E2139" t="str">
        <f>IF(ISBLANK('ENGAGEMENTS 2026'!C2140),"",'ENGAGEMENTS 2026'!I2140)</f>
        <v/>
      </c>
      <c r="F2139" t="str">
        <f>IF(ISBLANK('ENGAGEMENTS 2026'!C2140),"",'ENGAGEMENTS 2026'!J2140)</f>
        <v/>
      </c>
      <c r="G2139" t="str">
        <f>IF(ISBLANK('ENGAGEMENTS 2026'!C2140),"",'ENGAGEMENTS 2026'!M2140)</f>
        <v/>
      </c>
      <c r="H2139" t="str">
        <f>IF(ISBLANK('ENGAGEMENTS 2026'!C2140),"",'ENGAGEMENTS 2026'!AF2140)</f>
        <v/>
      </c>
      <c r="I2139" t="str">
        <f>IF(ISBLANK('ENGAGEMENTS 2026'!C2140),"",'ENGAGEMENTS 2026'!H2140)</f>
        <v/>
      </c>
      <c r="J2139" s="72" t="str">
        <f>IF(ISBLANK('ENGAGEMENTS 2026'!C2140),"",IF(AND(OR($E2139="INFRUCTUEUX",$E2139="ANNULE"),$C2139="AOO-M"),'ENGAGEMENTS 2026'!P2140,IF($H2139="EN COURS DE PREENGAGEMENT",'ENGAGEMENTS 2026'!O2140,IF($H2139="PREENGAGE",IF($E2139="ATTRIBUE",'ENGAGEMENTS 2026'!AE2140,'ENGAGEMENTS 2026'!O2140),'ENGAGEMENTS 2026'!AE2140))))</f>
        <v/>
      </c>
      <c r="K2139" s="97" t="str">
        <f>IF(ISBLANK('ENGAGEMENTS 2026'!W2140),"",'ENGAGEMENTS 2026'!W2140)</f>
        <v/>
      </c>
      <c r="L2139" s="73" t="str">
        <f t="shared" ca="1" si="66"/>
        <v/>
      </c>
      <c r="M2139" t="str">
        <f t="shared" si="67"/>
        <v/>
      </c>
      <c r="N2139" t="str">
        <f>IF(ISBLANK('ENGAGEMENTS 2026'!C2140),"",'ENGAGEMENTS 2026'!L2140)</f>
        <v/>
      </c>
      <c r="O2139" t="str">
        <f>IF(ISBLANK('ENGAGEMENTS 2026'!C2140),"",'ENGAGEMENTS 2026'!M2140)</f>
        <v/>
      </c>
      <c r="P2139" t="str">
        <f>IF(ISBLANK('ENGAGEMENTS 2026'!C2140),"",'ENGAGEMENTS 2026'!K2140)</f>
        <v/>
      </c>
      <c r="Q2139" t="str">
        <f>IF($A2139="","",IF(OR($E2139="INFRUCTUEUX",$E2139="ANNULE"),$A2139&amp;"|"&amp;(COUNTIFS($A$2:$A2139,$A2139,$E$2:$E2139,"INFRUCTUEUX")+COUNTIFS($A$2:$A2139,$A2139,$E$2:$E2139,"ANNULE")),""))</f>
        <v/>
      </c>
    </row>
    <row r="2140" spans="1:17" x14ac:dyDescent="0.25">
      <c r="A2140" t="str">
        <f>IF(ISBLANK('ENGAGEMENTS 2026'!C2141),"",IF('ENGAGEMENTS 2026'!C2141="DTSI","DCT",'ENGAGEMENTS 2026'!C2141))</f>
        <v/>
      </c>
      <c r="B2140" t="str">
        <f>IF(ISBLANK('ENGAGEMENTS 2026'!C2141),"",'ENGAGEMENTS 2026'!D2141)</f>
        <v/>
      </c>
      <c r="C2140" t="str">
        <f>IF(ISBLANK('ENGAGEMENTS 2026'!C2141),"",'ENGAGEMENTS 2026'!E2141)</f>
        <v/>
      </c>
      <c r="D2140" t="str">
        <f>IF(ISBLANK('ENGAGEMENTS 2026'!C2141),"",'ENGAGEMENTS 2026'!G2141)</f>
        <v/>
      </c>
      <c r="E2140" t="str">
        <f>IF(ISBLANK('ENGAGEMENTS 2026'!C2141),"",'ENGAGEMENTS 2026'!I2141)</f>
        <v/>
      </c>
      <c r="F2140" t="str">
        <f>IF(ISBLANK('ENGAGEMENTS 2026'!C2141),"",'ENGAGEMENTS 2026'!J2141)</f>
        <v/>
      </c>
      <c r="G2140" t="str">
        <f>IF(ISBLANK('ENGAGEMENTS 2026'!C2141),"",'ENGAGEMENTS 2026'!M2141)</f>
        <v/>
      </c>
      <c r="H2140" t="str">
        <f>IF(ISBLANK('ENGAGEMENTS 2026'!C2141),"",'ENGAGEMENTS 2026'!AF2141)</f>
        <v/>
      </c>
      <c r="I2140" t="str">
        <f>IF(ISBLANK('ENGAGEMENTS 2026'!C2141),"",'ENGAGEMENTS 2026'!H2141)</f>
        <v/>
      </c>
      <c r="J2140" s="72" t="str">
        <f>IF(ISBLANK('ENGAGEMENTS 2026'!C2141),"",IF(AND(OR($E2140="INFRUCTUEUX",$E2140="ANNULE"),$C2140="AOO-M"),'ENGAGEMENTS 2026'!P2141,IF($H2140="EN COURS DE PREENGAGEMENT",'ENGAGEMENTS 2026'!O2141,IF($H2140="PREENGAGE",IF($E2140="ATTRIBUE",'ENGAGEMENTS 2026'!AE2141,'ENGAGEMENTS 2026'!O2141),'ENGAGEMENTS 2026'!AE2141))))</f>
        <v/>
      </c>
      <c r="K2140" s="97" t="str">
        <f>IF(ISBLANK('ENGAGEMENTS 2026'!W2141),"",'ENGAGEMENTS 2026'!W2141)</f>
        <v/>
      </c>
      <c r="L2140" s="73" t="str">
        <f t="shared" ca="1" si="66"/>
        <v/>
      </c>
      <c r="M2140" t="str">
        <f t="shared" si="67"/>
        <v/>
      </c>
      <c r="N2140" t="str">
        <f>IF(ISBLANK('ENGAGEMENTS 2026'!C2141),"",'ENGAGEMENTS 2026'!L2141)</f>
        <v/>
      </c>
      <c r="O2140" t="str">
        <f>IF(ISBLANK('ENGAGEMENTS 2026'!C2141),"",'ENGAGEMENTS 2026'!M2141)</f>
        <v/>
      </c>
      <c r="P2140" t="str">
        <f>IF(ISBLANK('ENGAGEMENTS 2026'!C2141),"",'ENGAGEMENTS 2026'!K2141)</f>
        <v/>
      </c>
      <c r="Q2140" t="str">
        <f>IF($A2140="","",IF(OR($E2140="INFRUCTUEUX",$E2140="ANNULE"),$A2140&amp;"|"&amp;(COUNTIFS($A$2:$A2140,$A2140,$E$2:$E2140,"INFRUCTUEUX")+COUNTIFS($A$2:$A2140,$A2140,$E$2:$E2140,"ANNULE")),""))</f>
        <v/>
      </c>
    </row>
    <row r="2141" spans="1:17" x14ac:dyDescent="0.25">
      <c r="A2141" t="str">
        <f>IF(ISBLANK('ENGAGEMENTS 2026'!C2142),"",IF('ENGAGEMENTS 2026'!C2142="DTSI","DCT",'ENGAGEMENTS 2026'!C2142))</f>
        <v/>
      </c>
      <c r="B2141" t="str">
        <f>IF(ISBLANK('ENGAGEMENTS 2026'!C2142),"",'ENGAGEMENTS 2026'!D2142)</f>
        <v/>
      </c>
      <c r="C2141" t="str">
        <f>IF(ISBLANK('ENGAGEMENTS 2026'!C2142),"",'ENGAGEMENTS 2026'!E2142)</f>
        <v/>
      </c>
      <c r="D2141" t="str">
        <f>IF(ISBLANK('ENGAGEMENTS 2026'!C2142),"",'ENGAGEMENTS 2026'!G2142)</f>
        <v/>
      </c>
      <c r="E2141" t="str">
        <f>IF(ISBLANK('ENGAGEMENTS 2026'!C2142),"",'ENGAGEMENTS 2026'!I2142)</f>
        <v/>
      </c>
      <c r="F2141" t="str">
        <f>IF(ISBLANK('ENGAGEMENTS 2026'!C2142),"",'ENGAGEMENTS 2026'!J2142)</f>
        <v/>
      </c>
      <c r="G2141" t="str">
        <f>IF(ISBLANK('ENGAGEMENTS 2026'!C2142),"",'ENGAGEMENTS 2026'!M2142)</f>
        <v/>
      </c>
      <c r="H2141" t="str">
        <f>IF(ISBLANK('ENGAGEMENTS 2026'!C2142),"",'ENGAGEMENTS 2026'!AF2142)</f>
        <v/>
      </c>
      <c r="I2141" t="str">
        <f>IF(ISBLANK('ENGAGEMENTS 2026'!C2142),"",'ENGAGEMENTS 2026'!H2142)</f>
        <v/>
      </c>
      <c r="J2141" s="72" t="str">
        <f>IF(ISBLANK('ENGAGEMENTS 2026'!C2142),"",IF(AND(OR($E2141="INFRUCTUEUX",$E2141="ANNULE"),$C2141="AOO-M"),'ENGAGEMENTS 2026'!P2142,IF($H2141="EN COURS DE PREENGAGEMENT",'ENGAGEMENTS 2026'!O2142,IF($H2141="PREENGAGE",IF($E2141="ATTRIBUE",'ENGAGEMENTS 2026'!AE2142,'ENGAGEMENTS 2026'!O2142),'ENGAGEMENTS 2026'!AE2142))))</f>
        <v/>
      </c>
      <c r="K2141" s="97" t="str">
        <f>IF(ISBLANK('ENGAGEMENTS 2026'!W2142),"",'ENGAGEMENTS 2026'!W2142)</f>
        <v/>
      </c>
      <c r="L2141" s="73" t="str">
        <f t="shared" ca="1" si="66"/>
        <v/>
      </c>
      <c r="M2141" t="str">
        <f t="shared" si="67"/>
        <v/>
      </c>
      <c r="N2141" t="str">
        <f>IF(ISBLANK('ENGAGEMENTS 2026'!C2142),"",'ENGAGEMENTS 2026'!L2142)</f>
        <v/>
      </c>
      <c r="O2141" t="str">
        <f>IF(ISBLANK('ENGAGEMENTS 2026'!C2142),"",'ENGAGEMENTS 2026'!M2142)</f>
        <v/>
      </c>
      <c r="P2141" t="str">
        <f>IF(ISBLANK('ENGAGEMENTS 2026'!C2142),"",'ENGAGEMENTS 2026'!K2142)</f>
        <v/>
      </c>
      <c r="Q2141" t="str">
        <f>IF($A2141="","",IF(OR($E2141="INFRUCTUEUX",$E2141="ANNULE"),$A2141&amp;"|"&amp;(COUNTIFS($A$2:$A2141,$A2141,$E$2:$E2141,"INFRUCTUEUX")+COUNTIFS($A$2:$A2141,$A2141,$E$2:$E2141,"ANNULE")),""))</f>
        <v/>
      </c>
    </row>
    <row r="2142" spans="1:17" x14ac:dyDescent="0.25">
      <c r="A2142" t="str">
        <f>IF(ISBLANK('ENGAGEMENTS 2026'!C2143),"",IF('ENGAGEMENTS 2026'!C2143="DTSI","DCT",'ENGAGEMENTS 2026'!C2143))</f>
        <v/>
      </c>
      <c r="B2142" t="str">
        <f>IF(ISBLANK('ENGAGEMENTS 2026'!C2143),"",'ENGAGEMENTS 2026'!D2143)</f>
        <v/>
      </c>
      <c r="C2142" t="str">
        <f>IF(ISBLANK('ENGAGEMENTS 2026'!C2143),"",'ENGAGEMENTS 2026'!E2143)</f>
        <v/>
      </c>
      <c r="D2142" t="str">
        <f>IF(ISBLANK('ENGAGEMENTS 2026'!C2143),"",'ENGAGEMENTS 2026'!G2143)</f>
        <v/>
      </c>
      <c r="E2142" t="str">
        <f>IF(ISBLANK('ENGAGEMENTS 2026'!C2143),"",'ENGAGEMENTS 2026'!I2143)</f>
        <v/>
      </c>
      <c r="F2142" t="str">
        <f>IF(ISBLANK('ENGAGEMENTS 2026'!C2143),"",'ENGAGEMENTS 2026'!J2143)</f>
        <v/>
      </c>
      <c r="G2142" t="str">
        <f>IF(ISBLANK('ENGAGEMENTS 2026'!C2143),"",'ENGAGEMENTS 2026'!M2143)</f>
        <v/>
      </c>
      <c r="H2142" t="str">
        <f>IF(ISBLANK('ENGAGEMENTS 2026'!C2143),"",'ENGAGEMENTS 2026'!AF2143)</f>
        <v/>
      </c>
      <c r="I2142" t="str">
        <f>IF(ISBLANK('ENGAGEMENTS 2026'!C2143),"",'ENGAGEMENTS 2026'!H2143)</f>
        <v/>
      </c>
      <c r="J2142" s="72" t="str">
        <f>IF(ISBLANK('ENGAGEMENTS 2026'!C2143),"",IF(AND(OR($E2142="INFRUCTUEUX",$E2142="ANNULE"),$C2142="AOO-M"),'ENGAGEMENTS 2026'!P2143,IF($H2142="EN COURS DE PREENGAGEMENT",'ENGAGEMENTS 2026'!O2143,IF($H2142="PREENGAGE",IF($E2142="ATTRIBUE",'ENGAGEMENTS 2026'!AE2143,'ENGAGEMENTS 2026'!O2143),'ENGAGEMENTS 2026'!AE2143))))</f>
        <v/>
      </c>
      <c r="K2142" s="97" t="str">
        <f>IF(ISBLANK('ENGAGEMENTS 2026'!W2143),"",'ENGAGEMENTS 2026'!W2143)</f>
        <v/>
      </c>
      <c r="L2142" s="73" t="str">
        <f t="shared" ca="1" si="66"/>
        <v/>
      </c>
      <c r="M2142" t="str">
        <f t="shared" si="67"/>
        <v/>
      </c>
      <c r="N2142" t="str">
        <f>IF(ISBLANK('ENGAGEMENTS 2026'!C2143),"",'ENGAGEMENTS 2026'!L2143)</f>
        <v/>
      </c>
      <c r="O2142" t="str">
        <f>IF(ISBLANK('ENGAGEMENTS 2026'!C2143),"",'ENGAGEMENTS 2026'!M2143)</f>
        <v/>
      </c>
      <c r="P2142" t="str">
        <f>IF(ISBLANK('ENGAGEMENTS 2026'!C2143),"",'ENGAGEMENTS 2026'!K2143)</f>
        <v/>
      </c>
      <c r="Q2142" t="str">
        <f>IF($A2142="","",IF(OR($E2142="INFRUCTUEUX",$E2142="ANNULE"),$A2142&amp;"|"&amp;(COUNTIFS($A$2:$A2142,$A2142,$E$2:$E2142,"INFRUCTUEUX")+COUNTIFS($A$2:$A2142,$A2142,$E$2:$E2142,"ANNULE")),""))</f>
        <v/>
      </c>
    </row>
    <row r="2143" spans="1:17" x14ac:dyDescent="0.25">
      <c r="A2143" t="str">
        <f>IF(ISBLANK('ENGAGEMENTS 2026'!C2144),"",IF('ENGAGEMENTS 2026'!C2144="DTSI","DCT",'ENGAGEMENTS 2026'!C2144))</f>
        <v/>
      </c>
      <c r="B2143" t="str">
        <f>IF(ISBLANK('ENGAGEMENTS 2026'!C2144),"",'ENGAGEMENTS 2026'!D2144)</f>
        <v/>
      </c>
      <c r="C2143" t="str">
        <f>IF(ISBLANK('ENGAGEMENTS 2026'!C2144),"",'ENGAGEMENTS 2026'!E2144)</f>
        <v/>
      </c>
      <c r="D2143" t="str">
        <f>IF(ISBLANK('ENGAGEMENTS 2026'!C2144),"",'ENGAGEMENTS 2026'!G2144)</f>
        <v/>
      </c>
      <c r="E2143" t="str">
        <f>IF(ISBLANK('ENGAGEMENTS 2026'!C2144),"",'ENGAGEMENTS 2026'!I2144)</f>
        <v/>
      </c>
      <c r="F2143" t="str">
        <f>IF(ISBLANK('ENGAGEMENTS 2026'!C2144),"",'ENGAGEMENTS 2026'!J2144)</f>
        <v/>
      </c>
      <c r="G2143" t="str">
        <f>IF(ISBLANK('ENGAGEMENTS 2026'!C2144),"",'ENGAGEMENTS 2026'!M2144)</f>
        <v/>
      </c>
      <c r="H2143" t="str">
        <f>IF(ISBLANK('ENGAGEMENTS 2026'!C2144),"",'ENGAGEMENTS 2026'!AF2144)</f>
        <v/>
      </c>
      <c r="I2143" t="str">
        <f>IF(ISBLANK('ENGAGEMENTS 2026'!C2144),"",'ENGAGEMENTS 2026'!H2144)</f>
        <v/>
      </c>
      <c r="J2143" s="72" t="str">
        <f>IF(ISBLANK('ENGAGEMENTS 2026'!C2144),"",IF(AND(OR($E2143="INFRUCTUEUX",$E2143="ANNULE"),$C2143="AOO-M"),'ENGAGEMENTS 2026'!P2144,IF($H2143="EN COURS DE PREENGAGEMENT",'ENGAGEMENTS 2026'!O2144,IF($H2143="PREENGAGE",IF($E2143="ATTRIBUE",'ENGAGEMENTS 2026'!AE2144,'ENGAGEMENTS 2026'!O2144),'ENGAGEMENTS 2026'!AE2144))))</f>
        <v/>
      </c>
      <c r="K2143" s="97" t="str">
        <f>IF(ISBLANK('ENGAGEMENTS 2026'!W2144),"",'ENGAGEMENTS 2026'!W2144)</f>
        <v/>
      </c>
      <c r="L2143" s="73" t="str">
        <f t="shared" ca="1" si="66"/>
        <v/>
      </c>
      <c r="M2143" t="str">
        <f t="shared" si="67"/>
        <v/>
      </c>
      <c r="N2143" t="str">
        <f>IF(ISBLANK('ENGAGEMENTS 2026'!C2144),"",'ENGAGEMENTS 2026'!L2144)</f>
        <v/>
      </c>
      <c r="O2143" t="str">
        <f>IF(ISBLANK('ENGAGEMENTS 2026'!C2144),"",'ENGAGEMENTS 2026'!M2144)</f>
        <v/>
      </c>
      <c r="P2143" t="str">
        <f>IF(ISBLANK('ENGAGEMENTS 2026'!C2144),"",'ENGAGEMENTS 2026'!K2144)</f>
        <v/>
      </c>
      <c r="Q2143" t="str">
        <f>IF($A2143="","",IF(OR($E2143="INFRUCTUEUX",$E2143="ANNULE"),$A2143&amp;"|"&amp;(COUNTIFS($A$2:$A2143,$A2143,$E$2:$E2143,"INFRUCTUEUX")+COUNTIFS($A$2:$A2143,$A2143,$E$2:$E2143,"ANNULE")),""))</f>
        <v/>
      </c>
    </row>
    <row r="2144" spans="1:17" x14ac:dyDescent="0.25">
      <c r="A2144" t="str">
        <f>IF(ISBLANK('ENGAGEMENTS 2026'!C2145),"",IF('ENGAGEMENTS 2026'!C2145="DTSI","DCT",'ENGAGEMENTS 2026'!C2145))</f>
        <v/>
      </c>
      <c r="B2144" t="str">
        <f>IF(ISBLANK('ENGAGEMENTS 2026'!C2145),"",'ENGAGEMENTS 2026'!D2145)</f>
        <v/>
      </c>
      <c r="C2144" t="str">
        <f>IF(ISBLANK('ENGAGEMENTS 2026'!C2145),"",'ENGAGEMENTS 2026'!E2145)</f>
        <v/>
      </c>
      <c r="D2144" t="str">
        <f>IF(ISBLANK('ENGAGEMENTS 2026'!C2145),"",'ENGAGEMENTS 2026'!G2145)</f>
        <v/>
      </c>
      <c r="E2144" t="str">
        <f>IF(ISBLANK('ENGAGEMENTS 2026'!C2145),"",'ENGAGEMENTS 2026'!I2145)</f>
        <v/>
      </c>
      <c r="F2144" t="str">
        <f>IF(ISBLANK('ENGAGEMENTS 2026'!C2145),"",'ENGAGEMENTS 2026'!J2145)</f>
        <v/>
      </c>
      <c r="G2144" t="str">
        <f>IF(ISBLANK('ENGAGEMENTS 2026'!C2145),"",'ENGAGEMENTS 2026'!M2145)</f>
        <v/>
      </c>
      <c r="H2144" t="str">
        <f>IF(ISBLANK('ENGAGEMENTS 2026'!C2145),"",'ENGAGEMENTS 2026'!AF2145)</f>
        <v/>
      </c>
      <c r="I2144" t="str">
        <f>IF(ISBLANK('ENGAGEMENTS 2026'!C2145),"",'ENGAGEMENTS 2026'!H2145)</f>
        <v/>
      </c>
      <c r="J2144" s="72" t="str">
        <f>IF(ISBLANK('ENGAGEMENTS 2026'!C2145),"",IF(AND(OR($E2144="INFRUCTUEUX",$E2144="ANNULE"),$C2144="AOO-M"),'ENGAGEMENTS 2026'!P2145,IF($H2144="EN COURS DE PREENGAGEMENT",'ENGAGEMENTS 2026'!O2145,IF($H2144="PREENGAGE",IF($E2144="ATTRIBUE",'ENGAGEMENTS 2026'!AE2145,'ENGAGEMENTS 2026'!O2145),'ENGAGEMENTS 2026'!AE2145))))</f>
        <v/>
      </c>
      <c r="K2144" s="97" t="str">
        <f>IF(ISBLANK('ENGAGEMENTS 2026'!W2145),"",'ENGAGEMENTS 2026'!W2145)</f>
        <v/>
      </c>
      <c r="L2144" s="73" t="str">
        <f t="shared" ca="1" si="66"/>
        <v/>
      </c>
      <c r="M2144" t="str">
        <f t="shared" si="67"/>
        <v/>
      </c>
      <c r="N2144" t="str">
        <f>IF(ISBLANK('ENGAGEMENTS 2026'!C2145),"",'ENGAGEMENTS 2026'!L2145)</f>
        <v/>
      </c>
      <c r="O2144" t="str">
        <f>IF(ISBLANK('ENGAGEMENTS 2026'!C2145),"",'ENGAGEMENTS 2026'!M2145)</f>
        <v/>
      </c>
      <c r="P2144" t="str">
        <f>IF(ISBLANK('ENGAGEMENTS 2026'!C2145),"",'ENGAGEMENTS 2026'!K2145)</f>
        <v/>
      </c>
      <c r="Q2144" t="str">
        <f>IF($A2144="","",IF(OR($E2144="INFRUCTUEUX",$E2144="ANNULE"),$A2144&amp;"|"&amp;(COUNTIFS($A$2:$A2144,$A2144,$E$2:$E2144,"INFRUCTUEUX")+COUNTIFS($A$2:$A2144,$A2144,$E$2:$E2144,"ANNULE")),""))</f>
        <v/>
      </c>
    </row>
    <row r="2145" spans="1:17" x14ac:dyDescent="0.25">
      <c r="A2145" t="str">
        <f>IF(ISBLANK('ENGAGEMENTS 2026'!C2146),"",IF('ENGAGEMENTS 2026'!C2146="DTSI","DCT",'ENGAGEMENTS 2026'!C2146))</f>
        <v/>
      </c>
      <c r="B2145" t="str">
        <f>IF(ISBLANK('ENGAGEMENTS 2026'!C2146),"",'ENGAGEMENTS 2026'!D2146)</f>
        <v/>
      </c>
      <c r="C2145" t="str">
        <f>IF(ISBLANK('ENGAGEMENTS 2026'!C2146),"",'ENGAGEMENTS 2026'!E2146)</f>
        <v/>
      </c>
      <c r="D2145" t="str">
        <f>IF(ISBLANK('ENGAGEMENTS 2026'!C2146),"",'ENGAGEMENTS 2026'!G2146)</f>
        <v/>
      </c>
      <c r="E2145" t="str">
        <f>IF(ISBLANK('ENGAGEMENTS 2026'!C2146),"",'ENGAGEMENTS 2026'!I2146)</f>
        <v/>
      </c>
      <c r="F2145" t="str">
        <f>IF(ISBLANK('ENGAGEMENTS 2026'!C2146),"",'ENGAGEMENTS 2026'!J2146)</f>
        <v/>
      </c>
      <c r="G2145" t="str">
        <f>IF(ISBLANK('ENGAGEMENTS 2026'!C2146),"",'ENGAGEMENTS 2026'!M2146)</f>
        <v/>
      </c>
      <c r="H2145" t="str">
        <f>IF(ISBLANK('ENGAGEMENTS 2026'!C2146),"",'ENGAGEMENTS 2026'!AF2146)</f>
        <v/>
      </c>
      <c r="I2145" t="str">
        <f>IF(ISBLANK('ENGAGEMENTS 2026'!C2146),"",'ENGAGEMENTS 2026'!H2146)</f>
        <v/>
      </c>
      <c r="J2145" s="72" t="str">
        <f>IF(ISBLANK('ENGAGEMENTS 2026'!C2146),"",IF(AND(OR($E2145="INFRUCTUEUX",$E2145="ANNULE"),$C2145="AOO-M"),'ENGAGEMENTS 2026'!P2146,IF($H2145="EN COURS DE PREENGAGEMENT",'ENGAGEMENTS 2026'!O2146,IF($H2145="PREENGAGE",IF($E2145="ATTRIBUE",'ENGAGEMENTS 2026'!AE2146,'ENGAGEMENTS 2026'!O2146),'ENGAGEMENTS 2026'!AE2146))))</f>
        <v/>
      </c>
      <c r="K2145" s="97" t="str">
        <f>IF(ISBLANK('ENGAGEMENTS 2026'!W2146),"",'ENGAGEMENTS 2026'!W2146)</f>
        <v/>
      </c>
      <c r="L2145" s="73" t="str">
        <f t="shared" ca="1" si="66"/>
        <v/>
      </c>
      <c r="M2145" t="str">
        <f t="shared" si="67"/>
        <v/>
      </c>
      <c r="N2145" t="str">
        <f>IF(ISBLANK('ENGAGEMENTS 2026'!C2146),"",'ENGAGEMENTS 2026'!L2146)</f>
        <v/>
      </c>
      <c r="O2145" t="str">
        <f>IF(ISBLANK('ENGAGEMENTS 2026'!C2146),"",'ENGAGEMENTS 2026'!M2146)</f>
        <v/>
      </c>
      <c r="P2145" t="str">
        <f>IF(ISBLANK('ENGAGEMENTS 2026'!C2146),"",'ENGAGEMENTS 2026'!K2146)</f>
        <v/>
      </c>
      <c r="Q2145" t="str">
        <f>IF($A2145="","",IF(OR($E2145="INFRUCTUEUX",$E2145="ANNULE"),$A2145&amp;"|"&amp;(COUNTIFS($A$2:$A2145,$A2145,$E$2:$E2145,"INFRUCTUEUX")+COUNTIFS($A$2:$A2145,$A2145,$E$2:$E2145,"ANNULE")),""))</f>
        <v/>
      </c>
    </row>
    <row r="2146" spans="1:17" x14ac:dyDescent="0.25">
      <c r="A2146" t="str">
        <f>IF(ISBLANK('ENGAGEMENTS 2026'!C2147),"",IF('ENGAGEMENTS 2026'!C2147="DTSI","DCT",'ENGAGEMENTS 2026'!C2147))</f>
        <v/>
      </c>
      <c r="B2146" t="str">
        <f>IF(ISBLANK('ENGAGEMENTS 2026'!C2147),"",'ENGAGEMENTS 2026'!D2147)</f>
        <v/>
      </c>
      <c r="C2146" t="str">
        <f>IF(ISBLANK('ENGAGEMENTS 2026'!C2147),"",'ENGAGEMENTS 2026'!E2147)</f>
        <v/>
      </c>
      <c r="D2146" t="str">
        <f>IF(ISBLANK('ENGAGEMENTS 2026'!C2147),"",'ENGAGEMENTS 2026'!G2147)</f>
        <v/>
      </c>
      <c r="E2146" t="str">
        <f>IF(ISBLANK('ENGAGEMENTS 2026'!C2147),"",'ENGAGEMENTS 2026'!I2147)</f>
        <v/>
      </c>
      <c r="F2146" t="str">
        <f>IF(ISBLANK('ENGAGEMENTS 2026'!C2147),"",'ENGAGEMENTS 2026'!J2147)</f>
        <v/>
      </c>
      <c r="G2146" t="str">
        <f>IF(ISBLANK('ENGAGEMENTS 2026'!C2147),"",'ENGAGEMENTS 2026'!M2147)</f>
        <v/>
      </c>
      <c r="H2146" t="str">
        <f>IF(ISBLANK('ENGAGEMENTS 2026'!C2147),"",'ENGAGEMENTS 2026'!AF2147)</f>
        <v/>
      </c>
      <c r="I2146" t="str">
        <f>IF(ISBLANK('ENGAGEMENTS 2026'!C2147),"",'ENGAGEMENTS 2026'!H2147)</f>
        <v/>
      </c>
      <c r="J2146" s="72" t="str">
        <f>IF(ISBLANK('ENGAGEMENTS 2026'!C2147),"",IF(AND(OR($E2146="INFRUCTUEUX",$E2146="ANNULE"),$C2146="AOO-M"),'ENGAGEMENTS 2026'!P2147,IF($H2146="EN COURS DE PREENGAGEMENT",'ENGAGEMENTS 2026'!O2147,IF($H2146="PREENGAGE",IF($E2146="ATTRIBUE",'ENGAGEMENTS 2026'!AE2147,'ENGAGEMENTS 2026'!O2147),'ENGAGEMENTS 2026'!AE2147))))</f>
        <v/>
      </c>
      <c r="K2146" s="97" t="str">
        <f>IF(ISBLANK('ENGAGEMENTS 2026'!W2147),"",'ENGAGEMENTS 2026'!W2147)</f>
        <v/>
      </c>
      <c r="L2146" s="73" t="str">
        <f t="shared" ca="1" si="66"/>
        <v/>
      </c>
      <c r="M2146" t="str">
        <f t="shared" si="67"/>
        <v/>
      </c>
      <c r="N2146" t="str">
        <f>IF(ISBLANK('ENGAGEMENTS 2026'!C2147),"",'ENGAGEMENTS 2026'!L2147)</f>
        <v/>
      </c>
      <c r="O2146" t="str">
        <f>IF(ISBLANK('ENGAGEMENTS 2026'!C2147),"",'ENGAGEMENTS 2026'!M2147)</f>
        <v/>
      </c>
      <c r="P2146" t="str">
        <f>IF(ISBLANK('ENGAGEMENTS 2026'!C2147),"",'ENGAGEMENTS 2026'!K2147)</f>
        <v/>
      </c>
      <c r="Q2146" t="str">
        <f>IF($A2146="","",IF(OR($E2146="INFRUCTUEUX",$E2146="ANNULE"),$A2146&amp;"|"&amp;(COUNTIFS($A$2:$A2146,$A2146,$E$2:$E2146,"INFRUCTUEUX")+COUNTIFS($A$2:$A2146,$A2146,$E$2:$E2146,"ANNULE")),""))</f>
        <v/>
      </c>
    </row>
    <row r="2147" spans="1:17" x14ac:dyDescent="0.25">
      <c r="A2147" t="str">
        <f>IF(ISBLANK('ENGAGEMENTS 2026'!C2148),"",IF('ENGAGEMENTS 2026'!C2148="DTSI","DCT",'ENGAGEMENTS 2026'!C2148))</f>
        <v/>
      </c>
      <c r="B2147" t="str">
        <f>IF(ISBLANK('ENGAGEMENTS 2026'!C2148),"",'ENGAGEMENTS 2026'!D2148)</f>
        <v/>
      </c>
      <c r="C2147" t="str">
        <f>IF(ISBLANK('ENGAGEMENTS 2026'!C2148),"",'ENGAGEMENTS 2026'!E2148)</f>
        <v/>
      </c>
      <c r="D2147" t="str">
        <f>IF(ISBLANK('ENGAGEMENTS 2026'!C2148),"",'ENGAGEMENTS 2026'!G2148)</f>
        <v/>
      </c>
      <c r="E2147" t="str">
        <f>IF(ISBLANK('ENGAGEMENTS 2026'!C2148),"",'ENGAGEMENTS 2026'!I2148)</f>
        <v/>
      </c>
      <c r="F2147" t="str">
        <f>IF(ISBLANK('ENGAGEMENTS 2026'!C2148),"",'ENGAGEMENTS 2026'!J2148)</f>
        <v/>
      </c>
      <c r="G2147" t="str">
        <f>IF(ISBLANK('ENGAGEMENTS 2026'!C2148),"",'ENGAGEMENTS 2026'!M2148)</f>
        <v/>
      </c>
      <c r="H2147" t="str">
        <f>IF(ISBLANK('ENGAGEMENTS 2026'!C2148),"",'ENGAGEMENTS 2026'!AF2148)</f>
        <v/>
      </c>
      <c r="I2147" t="str">
        <f>IF(ISBLANK('ENGAGEMENTS 2026'!C2148),"",'ENGAGEMENTS 2026'!H2148)</f>
        <v/>
      </c>
      <c r="J2147" s="72" t="str">
        <f>IF(ISBLANK('ENGAGEMENTS 2026'!C2148),"",IF(AND(OR($E2147="INFRUCTUEUX",$E2147="ANNULE"),$C2147="AOO-M"),'ENGAGEMENTS 2026'!P2148,IF($H2147="EN COURS DE PREENGAGEMENT",'ENGAGEMENTS 2026'!O2148,IF($H2147="PREENGAGE",IF($E2147="ATTRIBUE",'ENGAGEMENTS 2026'!AE2148,'ENGAGEMENTS 2026'!O2148),'ENGAGEMENTS 2026'!AE2148))))</f>
        <v/>
      </c>
      <c r="K2147" s="97" t="str">
        <f>IF(ISBLANK('ENGAGEMENTS 2026'!W2148),"",'ENGAGEMENTS 2026'!W2148)</f>
        <v/>
      </c>
      <c r="L2147" s="73" t="str">
        <f t="shared" ca="1" si="66"/>
        <v/>
      </c>
      <c r="M2147" t="str">
        <f t="shared" si="67"/>
        <v/>
      </c>
      <c r="N2147" t="str">
        <f>IF(ISBLANK('ENGAGEMENTS 2026'!C2148),"",'ENGAGEMENTS 2026'!L2148)</f>
        <v/>
      </c>
      <c r="O2147" t="str">
        <f>IF(ISBLANK('ENGAGEMENTS 2026'!C2148),"",'ENGAGEMENTS 2026'!M2148)</f>
        <v/>
      </c>
      <c r="P2147" t="str">
        <f>IF(ISBLANK('ENGAGEMENTS 2026'!C2148),"",'ENGAGEMENTS 2026'!K2148)</f>
        <v/>
      </c>
      <c r="Q2147" t="str">
        <f>IF($A2147="","",IF(OR($E2147="INFRUCTUEUX",$E2147="ANNULE"),$A2147&amp;"|"&amp;(COUNTIFS($A$2:$A2147,$A2147,$E$2:$E2147,"INFRUCTUEUX")+COUNTIFS($A$2:$A2147,$A2147,$E$2:$E2147,"ANNULE")),""))</f>
        <v/>
      </c>
    </row>
    <row r="2148" spans="1:17" x14ac:dyDescent="0.25">
      <c r="A2148" t="str">
        <f>IF(ISBLANK('ENGAGEMENTS 2026'!C2149),"",IF('ENGAGEMENTS 2026'!C2149="DTSI","DCT",'ENGAGEMENTS 2026'!C2149))</f>
        <v/>
      </c>
      <c r="B2148" t="str">
        <f>IF(ISBLANK('ENGAGEMENTS 2026'!C2149),"",'ENGAGEMENTS 2026'!D2149)</f>
        <v/>
      </c>
      <c r="C2148" t="str">
        <f>IF(ISBLANK('ENGAGEMENTS 2026'!C2149),"",'ENGAGEMENTS 2026'!E2149)</f>
        <v/>
      </c>
      <c r="D2148" t="str">
        <f>IF(ISBLANK('ENGAGEMENTS 2026'!C2149),"",'ENGAGEMENTS 2026'!G2149)</f>
        <v/>
      </c>
      <c r="E2148" t="str">
        <f>IF(ISBLANK('ENGAGEMENTS 2026'!C2149),"",'ENGAGEMENTS 2026'!I2149)</f>
        <v/>
      </c>
      <c r="F2148" t="str">
        <f>IF(ISBLANK('ENGAGEMENTS 2026'!C2149),"",'ENGAGEMENTS 2026'!J2149)</f>
        <v/>
      </c>
      <c r="G2148" t="str">
        <f>IF(ISBLANK('ENGAGEMENTS 2026'!C2149),"",'ENGAGEMENTS 2026'!M2149)</f>
        <v/>
      </c>
      <c r="H2148" t="str">
        <f>IF(ISBLANK('ENGAGEMENTS 2026'!C2149),"",'ENGAGEMENTS 2026'!AF2149)</f>
        <v/>
      </c>
      <c r="I2148" t="str">
        <f>IF(ISBLANK('ENGAGEMENTS 2026'!C2149),"",'ENGAGEMENTS 2026'!H2149)</f>
        <v/>
      </c>
      <c r="J2148" s="72" t="str">
        <f>IF(ISBLANK('ENGAGEMENTS 2026'!C2149),"",IF(AND(OR($E2148="INFRUCTUEUX",$E2148="ANNULE"),$C2148="AOO-M"),'ENGAGEMENTS 2026'!P2149,IF($H2148="EN COURS DE PREENGAGEMENT",'ENGAGEMENTS 2026'!O2149,IF($H2148="PREENGAGE",IF($E2148="ATTRIBUE",'ENGAGEMENTS 2026'!AE2149,'ENGAGEMENTS 2026'!O2149),'ENGAGEMENTS 2026'!AE2149))))</f>
        <v/>
      </c>
      <c r="K2148" s="97" t="str">
        <f>IF(ISBLANK('ENGAGEMENTS 2026'!W2149),"",'ENGAGEMENTS 2026'!W2149)</f>
        <v/>
      </c>
      <c r="L2148" s="73" t="str">
        <f t="shared" ca="1" si="66"/>
        <v/>
      </c>
      <c r="M2148" t="str">
        <f t="shared" si="67"/>
        <v/>
      </c>
      <c r="N2148" t="str">
        <f>IF(ISBLANK('ENGAGEMENTS 2026'!C2149),"",'ENGAGEMENTS 2026'!L2149)</f>
        <v/>
      </c>
      <c r="O2148" t="str">
        <f>IF(ISBLANK('ENGAGEMENTS 2026'!C2149),"",'ENGAGEMENTS 2026'!M2149)</f>
        <v/>
      </c>
      <c r="P2148" t="str">
        <f>IF(ISBLANK('ENGAGEMENTS 2026'!C2149),"",'ENGAGEMENTS 2026'!K2149)</f>
        <v/>
      </c>
      <c r="Q2148" t="str">
        <f>IF($A2148="","",IF(OR($E2148="INFRUCTUEUX",$E2148="ANNULE"),$A2148&amp;"|"&amp;(COUNTIFS($A$2:$A2148,$A2148,$E$2:$E2148,"INFRUCTUEUX")+COUNTIFS($A$2:$A2148,$A2148,$E$2:$E2148,"ANNULE")),""))</f>
        <v/>
      </c>
    </row>
    <row r="2149" spans="1:17" x14ac:dyDescent="0.25">
      <c r="A2149" t="str">
        <f>IF(ISBLANK('ENGAGEMENTS 2026'!C2150),"",IF('ENGAGEMENTS 2026'!C2150="DTSI","DCT",'ENGAGEMENTS 2026'!C2150))</f>
        <v/>
      </c>
      <c r="B2149" t="str">
        <f>IF(ISBLANK('ENGAGEMENTS 2026'!C2150),"",'ENGAGEMENTS 2026'!D2150)</f>
        <v/>
      </c>
      <c r="C2149" t="str">
        <f>IF(ISBLANK('ENGAGEMENTS 2026'!C2150),"",'ENGAGEMENTS 2026'!E2150)</f>
        <v/>
      </c>
      <c r="D2149" t="str">
        <f>IF(ISBLANK('ENGAGEMENTS 2026'!C2150),"",'ENGAGEMENTS 2026'!G2150)</f>
        <v/>
      </c>
      <c r="E2149" t="str">
        <f>IF(ISBLANK('ENGAGEMENTS 2026'!C2150),"",'ENGAGEMENTS 2026'!I2150)</f>
        <v/>
      </c>
      <c r="F2149" t="str">
        <f>IF(ISBLANK('ENGAGEMENTS 2026'!C2150),"",'ENGAGEMENTS 2026'!J2150)</f>
        <v/>
      </c>
      <c r="G2149" t="str">
        <f>IF(ISBLANK('ENGAGEMENTS 2026'!C2150),"",'ENGAGEMENTS 2026'!M2150)</f>
        <v/>
      </c>
      <c r="H2149" t="str">
        <f>IF(ISBLANK('ENGAGEMENTS 2026'!C2150),"",'ENGAGEMENTS 2026'!AF2150)</f>
        <v/>
      </c>
      <c r="I2149" t="str">
        <f>IF(ISBLANK('ENGAGEMENTS 2026'!C2150),"",'ENGAGEMENTS 2026'!H2150)</f>
        <v/>
      </c>
      <c r="J2149" s="72" t="str">
        <f>IF(ISBLANK('ENGAGEMENTS 2026'!C2150),"",IF(AND(OR($E2149="INFRUCTUEUX",$E2149="ANNULE"),$C2149="AOO-M"),'ENGAGEMENTS 2026'!P2150,IF($H2149="EN COURS DE PREENGAGEMENT",'ENGAGEMENTS 2026'!O2150,IF($H2149="PREENGAGE",IF($E2149="ATTRIBUE",'ENGAGEMENTS 2026'!AE2150,'ENGAGEMENTS 2026'!O2150),'ENGAGEMENTS 2026'!AE2150))))</f>
        <v/>
      </c>
      <c r="K2149" s="97" t="str">
        <f>IF(ISBLANK('ENGAGEMENTS 2026'!W2150),"",'ENGAGEMENTS 2026'!W2150)</f>
        <v/>
      </c>
      <c r="L2149" s="73" t="str">
        <f t="shared" ca="1" si="66"/>
        <v/>
      </c>
      <c r="M2149" t="str">
        <f t="shared" si="67"/>
        <v/>
      </c>
      <c r="N2149" t="str">
        <f>IF(ISBLANK('ENGAGEMENTS 2026'!C2150),"",'ENGAGEMENTS 2026'!L2150)</f>
        <v/>
      </c>
      <c r="O2149" t="str">
        <f>IF(ISBLANK('ENGAGEMENTS 2026'!C2150),"",'ENGAGEMENTS 2026'!M2150)</f>
        <v/>
      </c>
      <c r="P2149" t="str">
        <f>IF(ISBLANK('ENGAGEMENTS 2026'!C2150),"",'ENGAGEMENTS 2026'!K2150)</f>
        <v/>
      </c>
      <c r="Q2149" t="str">
        <f>IF($A2149="","",IF(OR($E2149="INFRUCTUEUX",$E2149="ANNULE"),$A2149&amp;"|"&amp;(COUNTIFS($A$2:$A2149,$A2149,$E$2:$E2149,"INFRUCTUEUX")+COUNTIFS($A$2:$A2149,$A2149,$E$2:$E2149,"ANNULE")),""))</f>
        <v/>
      </c>
    </row>
    <row r="2150" spans="1:17" x14ac:dyDescent="0.25">
      <c r="A2150" t="str">
        <f>IF(ISBLANK('ENGAGEMENTS 2026'!C2151),"",IF('ENGAGEMENTS 2026'!C2151="DTSI","DCT",'ENGAGEMENTS 2026'!C2151))</f>
        <v/>
      </c>
      <c r="B2150" t="str">
        <f>IF(ISBLANK('ENGAGEMENTS 2026'!C2151),"",'ENGAGEMENTS 2026'!D2151)</f>
        <v/>
      </c>
      <c r="C2150" t="str">
        <f>IF(ISBLANK('ENGAGEMENTS 2026'!C2151),"",'ENGAGEMENTS 2026'!E2151)</f>
        <v/>
      </c>
      <c r="D2150" t="str">
        <f>IF(ISBLANK('ENGAGEMENTS 2026'!C2151),"",'ENGAGEMENTS 2026'!G2151)</f>
        <v/>
      </c>
      <c r="E2150" t="str">
        <f>IF(ISBLANK('ENGAGEMENTS 2026'!C2151),"",'ENGAGEMENTS 2026'!I2151)</f>
        <v/>
      </c>
      <c r="F2150" t="str">
        <f>IF(ISBLANK('ENGAGEMENTS 2026'!C2151),"",'ENGAGEMENTS 2026'!J2151)</f>
        <v/>
      </c>
      <c r="G2150" t="str">
        <f>IF(ISBLANK('ENGAGEMENTS 2026'!C2151),"",'ENGAGEMENTS 2026'!M2151)</f>
        <v/>
      </c>
      <c r="H2150" t="str">
        <f>IF(ISBLANK('ENGAGEMENTS 2026'!C2151),"",'ENGAGEMENTS 2026'!AF2151)</f>
        <v/>
      </c>
      <c r="I2150" t="str">
        <f>IF(ISBLANK('ENGAGEMENTS 2026'!C2151),"",'ENGAGEMENTS 2026'!H2151)</f>
        <v/>
      </c>
      <c r="J2150" s="72" t="str">
        <f>IF(ISBLANK('ENGAGEMENTS 2026'!C2151),"",IF(AND(OR($E2150="INFRUCTUEUX",$E2150="ANNULE"),$C2150="AOO-M"),'ENGAGEMENTS 2026'!P2151,IF($H2150="EN COURS DE PREENGAGEMENT",'ENGAGEMENTS 2026'!O2151,IF($H2150="PREENGAGE",IF($E2150="ATTRIBUE",'ENGAGEMENTS 2026'!AE2151,'ENGAGEMENTS 2026'!O2151),'ENGAGEMENTS 2026'!AE2151))))</f>
        <v/>
      </c>
      <c r="K2150" s="97" t="str">
        <f>IF(ISBLANK('ENGAGEMENTS 2026'!W2151),"",'ENGAGEMENTS 2026'!W2151)</f>
        <v/>
      </c>
      <c r="L2150" s="73" t="str">
        <f t="shared" ca="1" si="66"/>
        <v/>
      </c>
      <c r="M2150" t="str">
        <f t="shared" si="67"/>
        <v/>
      </c>
      <c r="N2150" t="str">
        <f>IF(ISBLANK('ENGAGEMENTS 2026'!C2151),"",'ENGAGEMENTS 2026'!L2151)</f>
        <v/>
      </c>
      <c r="O2150" t="str">
        <f>IF(ISBLANK('ENGAGEMENTS 2026'!C2151),"",'ENGAGEMENTS 2026'!M2151)</f>
        <v/>
      </c>
      <c r="P2150" t="str">
        <f>IF(ISBLANK('ENGAGEMENTS 2026'!C2151),"",'ENGAGEMENTS 2026'!K2151)</f>
        <v/>
      </c>
      <c r="Q2150" t="str">
        <f>IF($A2150="","",IF(OR($E2150="INFRUCTUEUX",$E2150="ANNULE"),$A2150&amp;"|"&amp;(COUNTIFS($A$2:$A2150,$A2150,$E$2:$E2150,"INFRUCTUEUX")+COUNTIFS($A$2:$A2150,$A2150,$E$2:$E2150,"ANNULE")),""))</f>
        <v/>
      </c>
    </row>
    <row r="2151" spans="1:17" x14ac:dyDescent="0.25">
      <c r="A2151" t="str">
        <f>IF(ISBLANK('ENGAGEMENTS 2026'!C2152),"",IF('ENGAGEMENTS 2026'!C2152="DTSI","DCT",'ENGAGEMENTS 2026'!C2152))</f>
        <v/>
      </c>
      <c r="B2151" t="str">
        <f>IF(ISBLANK('ENGAGEMENTS 2026'!C2152),"",'ENGAGEMENTS 2026'!D2152)</f>
        <v/>
      </c>
      <c r="C2151" t="str">
        <f>IF(ISBLANK('ENGAGEMENTS 2026'!C2152),"",'ENGAGEMENTS 2026'!E2152)</f>
        <v/>
      </c>
      <c r="D2151" t="str">
        <f>IF(ISBLANK('ENGAGEMENTS 2026'!C2152),"",'ENGAGEMENTS 2026'!G2152)</f>
        <v/>
      </c>
      <c r="E2151" t="str">
        <f>IF(ISBLANK('ENGAGEMENTS 2026'!C2152),"",'ENGAGEMENTS 2026'!I2152)</f>
        <v/>
      </c>
      <c r="F2151" t="str">
        <f>IF(ISBLANK('ENGAGEMENTS 2026'!C2152),"",'ENGAGEMENTS 2026'!J2152)</f>
        <v/>
      </c>
      <c r="G2151" t="str">
        <f>IF(ISBLANK('ENGAGEMENTS 2026'!C2152),"",'ENGAGEMENTS 2026'!M2152)</f>
        <v/>
      </c>
      <c r="H2151" t="str">
        <f>IF(ISBLANK('ENGAGEMENTS 2026'!C2152),"",'ENGAGEMENTS 2026'!AF2152)</f>
        <v/>
      </c>
      <c r="I2151" t="str">
        <f>IF(ISBLANK('ENGAGEMENTS 2026'!C2152),"",'ENGAGEMENTS 2026'!H2152)</f>
        <v/>
      </c>
      <c r="J2151" s="72" t="str">
        <f>IF(ISBLANK('ENGAGEMENTS 2026'!C2152),"",IF(AND(OR($E2151="INFRUCTUEUX",$E2151="ANNULE"),$C2151="AOO-M"),'ENGAGEMENTS 2026'!P2152,IF($H2151="EN COURS DE PREENGAGEMENT",'ENGAGEMENTS 2026'!O2152,IF($H2151="PREENGAGE",IF($E2151="ATTRIBUE",'ENGAGEMENTS 2026'!AE2152,'ENGAGEMENTS 2026'!O2152),'ENGAGEMENTS 2026'!AE2152))))</f>
        <v/>
      </c>
      <c r="K2151" s="97" t="str">
        <f>IF(ISBLANK('ENGAGEMENTS 2026'!W2152),"",'ENGAGEMENTS 2026'!W2152)</f>
        <v/>
      </c>
      <c r="L2151" s="73" t="str">
        <f t="shared" ca="1" si="66"/>
        <v/>
      </c>
      <c r="M2151" t="str">
        <f t="shared" si="67"/>
        <v/>
      </c>
      <c r="N2151" t="str">
        <f>IF(ISBLANK('ENGAGEMENTS 2026'!C2152),"",'ENGAGEMENTS 2026'!L2152)</f>
        <v/>
      </c>
      <c r="O2151" t="str">
        <f>IF(ISBLANK('ENGAGEMENTS 2026'!C2152),"",'ENGAGEMENTS 2026'!M2152)</f>
        <v/>
      </c>
      <c r="P2151" t="str">
        <f>IF(ISBLANK('ENGAGEMENTS 2026'!C2152),"",'ENGAGEMENTS 2026'!K2152)</f>
        <v/>
      </c>
      <c r="Q2151" t="str">
        <f>IF($A2151="","",IF(OR($E2151="INFRUCTUEUX",$E2151="ANNULE"),$A2151&amp;"|"&amp;(COUNTIFS($A$2:$A2151,$A2151,$E$2:$E2151,"INFRUCTUEUX")+COUNTIFS($A$2:$A2151,$A2151,$E$2:$E2151,"ANNULE")),""))</f>
        <v/>
      </c>
    </row>
    <row r="2152" spans="1:17" x14ac:dyDescent="0.25">
      <c r="A2152" t="str">
        <f>IF(ISBLANK('ENGAGEMENTS 2026'!C2153),"",IF('ENGAGEMENTS 2026'!C2153="DTSI","DCT",'ENGAGEMENTS 2026'!C2153))</f>
        <v/>
      </c>
      <c r="B2152" t="str">
        <f>IF(ISBLANK('ENGAGEMENTS 2026'!C2153),"",'ENGAGEMENTS 2026'!D2153)</f>
        <v/>
      </c>
      <c r="C2152" t="str">
        <f>IF(ISBLANK('ENGAGEMENTS 2026'!C2153),"",'ENGAGEMENTS 2026'!E2153)</f>
        <v/>
      </c>
      <c r="D2152" t="str">
        <f>IF(ISBLANK('ENGAGEMENTS 2026'!C2153),"",'ENGAGEMENTS 2026'!G2153)</f>
        <v/>
      </c>
      <c r="E2152" t="str">
        <f>IF(ISBLANK('ENGAGEMENTS 2026'!C2153),"",'ENGAGEMENTS 2026'!I2153)</f>
        <v/>
      </c>
      <c r="F2152" t="str">
        <f>IF(ISBLANK('ENGAGEMENTS 2026'!C2153),"",'ENGAGEMENTS 2026'!J2153)</f>
        <v/>
      </c>
      <c r="G2152" t="str">
        <f>IF(ISBLANK('ENGAGEMENTS 2026'!C2153),"",'ENGAGEMENTS 2026'!M2153)</f>
        <v/>
      </c>
      <c r="H2152" t="str">
        <f>IF(ISBLANK('ENGAGEMENTS 2026'!C2153),"",'ENGAGEMENTS 2026'!AF2153)</f>
        <v/>
      </c>
      <c r="I2152" t="str">
        <f>IF(ISBLANK('ENGAGEMENTS 2026'!C2153),"",'ENGAGEMENTS 2026'!H2153)</f>
        <v/>
      </c>
      <c r="J2152" s="72" t="str">
        <f>IF(ISBLANK('ENGAGEMENTS 2026'!C2153),"",IF(AND(OR($E2152="INFRUCTUEUX",$E2152="ANNULE"),$C2152="AOO-M"),'ENGAGEMENTS 2026'!P2153,IF($H2152="EN COURS DE PREENGAGEMENT",'ENGAGEMENTS 2026'!O2153,IF($H2152="PREENGAGE",IF($E2152="ATTRIBUE",'ENGAGEMENTS 2026'!AE2153,'ENGAGEMENTS 2026'!O2153),'ENGAGEMENTS 2026'!AE2153))))</f>
        <v/>
      </c>
      <c r="K2152" s="97" t="str">
        <f>IF(ISBLANK('ENGAGEMENTS 2026'!W2153),"",'ENGAGEMENTS 2026'!W2153)</f>
        <v/>
      </c>
      <c r="L2152" s="73" t="str">
        <f t="shared" ca="1" si="66"/>
        <v/>
      </c>
      <c r="M2152" t="str">
        <f t="shared" si="67"/>
        <v/>
      </c>
      <c r="N2152" t="str">
        <f>IF(ISBLANK('ENGAGEMENTS 2026'!C2153),"",'ENGAGEMENTS 2026'!L2153)</f>
        <v/>
      </c>
      <c r="O2152" t="str">
        <f>IF(ISBLANK('ENGAGEMENTS 2026'!C2153),"",'ENGAGEMENTS 2026'!M2153)</f>
        <v/>
      </c>
      <c r="P2152" t="str">
        <f>IF(ISBLANK('ENGAGEMENTS 2026'!C2153),"",'ENGAGEMENTS 2026'!K2153)</f>
        <v/>
      </c>
      <c r="Q2152" t="str">
        <f>IF($A2152="","",IF(OR($E2152="INFRUCTUEUX",$E2152="ANNULE"),$A2152&amp;"|"&amp;(COUNTIFS($A$2:$A2152,$A2152,$E$2:$E2152,"INFRUCTUEUX")+COUNTIFS($A$2:$A2152,$A2152,$E$2:$E2152,"ANNULE")),""))</f>
        <v/>
      </c>
    </row>
    <row r="2153" spans="1:17" x14ac:dyDescent="0.25">
      <c r="A2153" t="str">
        <f>IF(ISBLANK('ENGAGEMENTS 2026'!C2154),"",IF('ENGAGEMENTS 2026'!C2154="DTSI","DCT",'ENGAGEMENTS 2026'!C2154))</f>
        <v/>
      </c>
      <c r="B2153" t="str">
        <f>IF(ISBLANK('ENGAGEMENTS 2026'!C2154),"",'ENGAGEMENTS 2026'!D2154)</f>
        <v/>
      </c>
      <c r="C2153" t="str">
        <f>IF(ISBLANK('ENGAGEMENTS 2026'!C2154),"",'ENGAGEMENTS 2026'!E2154)</f>
        <v/>
      </c>
      <c r="D2153" t="str">
        <f>IF(ISBLANK('ENGAGEMENTS 2026'!C2154),"",'ENGAGEMENTS 2026'!G2154)</f>
        <v/>
      </c>
      <c r="E2153" t="str">
        <f>IF(ISBLANK('ENGAGEMENTS 2026'!C2154),"",'ENGAGEMENTS 2026'!I2154)</f>
        <v/>
      </c>
      <c r="F2153" t="str">
        <f>IF(ISBLANK('ENGAGEMENTS 2026'!C2154),"",'ENGAGEMENTS 2026'!J2154)</f>
        <v/>
      </c>
      <c r="G2153" t="str">
        <f>IF(ISBLANK('ENGAGEMENTS 2026'!C2154),"",'ENGAGEMENTS 2026'!M2154)</f>
        <v/>
      </c>
      <c r="H2153" t="str">
        <f>IF(ISBLANK('ENGAGEMENTS 2026'!C2154),"",'ENGAGEMENTS 2026'!AF2154)</f>
        <v/>
      </c>
      <c r="I2153" t="str">
        <f>IF(ISBLANK('ENGAGEMENTS 2026'!C2154),"",'ENGAGEMENTS 2026'!H2154)</f>
        <v/>
      </c>
      <c r="J2153" s="72" t="str">
        <f>IF(ISBLANK('ENGAGEMENTS 2026'!C2154),"",IF(AND(OR($E2153="INFRUCTUEUX",$E2153="ANNULE"),$C2153="AOO-M"),'ENGAGEMENTS 2026'!P2154,IF($H2153="EN COURS DE PREENGAGEMENT",'ENGAGEMENTS 2026'!O2154,IF($H2153="PREENGAGE",IF($E2153="ATTRIBUE",'ENGAGEMENTS 2026'!AE2154,'ENGAGEMENTS 2026'!O2154),'ENGAGEMENTS 2026'!AE2154))))</f>
        <v/>
      </c>
      <c r="K2153" s="97" t="str">
        <f>IF(ISBLANK('ENGAGEMENTS 2026'!W2154),"",'ENGAGEMENTS 2026'!W2154)</f>
        <v/>
      </c>
      <c r="L2153" s="73" t="str">
        <f t="shared" ca="1" si="66"/>
        <v/>
      </c>
      <c r="M2153" t="str">
        <f t="shared" si="67"/>
        <v/>
      </c>
      <c r="N2153" t="str">
        <f>IF(ISBLANK('ENGAGEMENTS 2026'!C2154),"",'ENGAGEMENTS 2026'!L2154)</f>
        <v/>
      </c>
      <c r="O2153" t="str">
        <f>IF(ISBLANK('ENGAGEMENTS 2026'!C2154),"",'ENGAGEMENTS 2026'!M2154)</f>
        <v/>
      </c>
      <c r="P2153" t="str">
        <f>IF(ISBLANK('ENGAGEMENTS 2026'!C2154),"",'ENGAGEMENTS 2026'!K2154)</f>
        <v/>
      </c>
      <c r="Q2153" t="str">
        <f>IF($A2153="","",IF(OR($E2153="INFRUCTUEUX",$E2153="ANNULE"),$A2153&amp;"|"&amp;(COUNTIFS($A$2:$A2153,$A2153,$E$2:$E2153,"INFRUCTUEUX")+COUNTIFS($A$2:$A2153,$A2153,$E$2:$E2153,"ANNULE")),""))</f>
        <v/>
      </c>
    </row>
    <row r="2154" spans="1:17" x14ac:dyDescent="0.25">
      <c r="A2154" t="str">
        <f>IF(ISBLANK('ENGAGEMENTS 2026'!C2155),"",IF('ENGAGEMENTS 2026'!C2155="DTSI","DCT",'ENGAGEMENTS 2026'!C2155))</f>
        <v/>
      </c>
      <c r="B2154" t="str">
        <f>IF(ISBLANK('ENGAGEMENTS 2026'!C2155),"",'ENGAGEMENTS 2026'!D2155)</f>
        <v/>
      </c>
      <c r="C2154" t="str">
        <f>IF(ISBLANK('ENGAGEMENTS 2026'!C2155),"",'ENGAGEMENTS 2026'!E2155)</f>
        <v/>
      </c>
      <c r="D2154" t="str">
        <f>IF(ISBLANK('ENGAGEMENTS 2026'!C2155),"",'ENGAGEMENTS 2026'!G2155)</f>
        <v/>
      </c>
      <c r="E2154" t="str">
        <f>IF(ISBLANK('ENGAGEMENTS 2026'!C2155),"",'ENGAGEMENTS 2026'!I2155)</f>
        <v/>
      </c>
      <c r="F2154" t="str">
        <f>IF(ISBLANK('ENGAGEMENTS 2026'!C2155),"",'ENGAGEMENTS 2026'!J2155)</f>
        <v/>
      </c>
      <c r="G2154" t="str">
        <f>IF(ISBLANK('ENGAGEMENTS 2026'!C2155),"",'ENGAGEMENTS 2026'!M2155)</f>
        <v/>
      </c>
      <c r="H2154" t="str">
        <f>IF(ISBLANK('ENGAGEMENTS 2026'!C2155),"",'ENGAGEMENTS 2026'!AF2155)</f>
        <v/>
      </c>
      <c r="I2154" t="str">
        <f>IF(ISBLANK('ENGAGEMENTS 2026'!C2155),"",'ENGAGEMENTS 2026'!H2155)</f>
        <v/>
      </c>
      <c r="J2154" s="72" t="str">
        <f>IF(ISBLANK('ENGAGEMENTS 2026'!C2155),"",IF(AND(OR($E2154="INFRUCTUEUX",$E2154="ANNULE"),$C2154="AOO-M"),'ENGAGEMENTS 2026'!P2155,IF($H2154="EN COURS DE PREENGAGEMENT",'ENGAGEMENTS 2026'!O2155,IF($H2154="PREENGAGE",IF($E2154="ATTRIBUE",'ENGAGEMENTS 2026'!AE2155,'ENGAGEMENTS 2026'!O2155),'ENGAGEMENTS 2026'!AE2155))))</f>
        <v/>
      </c>
      <c r="K2154" s="97" t="str">
        <f>IF(ISBLANK('ENGAGEMENTS 2026'!W2155),"",'ENGAGEMENTS 2026'!W2155)</f>
        <v/>
      </c>
      <c r="L2154" s="73" t="str">
        <f t="shared" ca="1" si="66"/>
        <v/>
      </c>
      <c r="M2154" t="str">
        <f t="shared" si="67"/>
        <v/>
      </c>
      <c r="N2154" t="str">
        <f>IF(ISBLANK('ENGAGEMENTS 2026'!C2155),"",'ENGAGEMENTS 2026'!L2155)</f>
        <v/>
      </c>
      <c r="O2154" t="str">
        <f>IF(ISBLANK('ENGAGEMENTS 2026'!C2155),"",'ENGAGEMENTS 2026'!M2155)</f>
        <v/>
      </c>
      <c r="P2154" t="str">
        <f>IF(ISBLANK('ENGAGEMENTS 2026'!C2155),"",'ENGAGEMENTS 2026'!K2155)</f>
        <v/>
      </c>
      <c r="Q2154" t="str">
        <f>IF($A2154="","",IF(OR($E2154="INFRUCTUEUX",$E2154="ANNULE"),$A2154&amp;"|"&amp;(COUNTIFS($A$2:$A2154,$A2154,$E$2:$E2154,"INFRUCTUEUX")+COUNTIFS($A$2:$A2154,$A2154,$E$2:$E2154,"ANNULE")),""))</f>
        <v/>
      </c>
    </row>
    <row r="2155" spans="1:17" x14ac:dyDescent="0.25">
      <c r="A2155" t="str">
        <f>IF(ISBLANK('ENGAGEMENTS 2026'!C2156),"",IF('ENGAGEMENTS 2026'!C2156="DTSI","DCT",'ENGAGEMENTS 2026'!C2156))</f>
        <v/>
      </c>
      <c r="B2155" t="str">
        <f>IF(ISBLANK('ENGAGEMENTS 2026'!C2156),"",'ENGAGEMENTS 2026'!D2156)</f>
        <v/>
      </c>
      <c r="C2155" t="str">
        <f>IF(ISBLANK('ENGAGEMENTS 2026'!C2156),"",'ENGAGEMENTS 2026'!E2156)</f>
        <v/>
      </c>
      <c r="D2155" t="str">
        <f>IF(ISBLANK('ENGAGEMENTS 2026'!C2156),"",'ENGAGEMENTS 2026'!G2156)</f>
        <v/>
      </c>
      <c r="E2155" t="str">
        <f>IF(ISBLANK('ENGAGEMENTS 2026'!C2156),"",'ENGAGEMENTS 2026'!I2156)</f>
        <v/>
      </c>
      <c r="F2155" t="str">
        <f>IF(ISBLANK('ENGAGEMENTS 2026'!C2156),"",'ENGAGEMENTS 2026'!J2156)</f>
        <v/>
      </c>
      <c r="G2155" t="str">
        <f>IF(ISBLANK('ENGAGEMENTS 2026'!C2156),"",'ENGAGEMENTS 2026'!M2156)</f>
        <v/>
      </c>
      <c r="H2155" t="str">
        <f>IF(ISBLANK('ENGAGEMENTS 2026'!C2156),"",'ENGAGEMENTS 2026'!AF2156)</f>
        <v/>
      </c>
      <c r="I2155" t="str">
        <f>IF(ISBLANK('ENGAGEMENTS 2026'!C2156),"",'ENGAGEMENTS 2026'!H2156)</f>
        <v/>
      </c>
      <c r="J2155" s="72" t="str">
        <f>IF(ISBLANK('ENGAGEMENTS 2026'!C2156),"",IF(AND(OR($E2155="INFRUCTUEUX",$E2155="ANNULE"),$C2155="AOO-M"),'ENGAGEMENTS 2026'!P2156,IF($H2155="EN COURS DE PREENGAGEMENT",'ENGAGEMENTS 2026'!O2156,IF($H2155="PREENGAGE",IF($E2155="ATTRIBUE",'ENGAGEMENTS 2026'!AE2156,'ENGAGEMENTS 2026'!O2156),'ENGAGEMENTS 2026'!AE2156))))</f>
        <v/>
      </c>
      <c r="K2155" s="97" t="str">
        <f>IF(ISBLANK('ENGAGEMENTS 2026'!W2156),"",'ENGAGEMENTS 2026'!W2156)</f>
        <v/>
      </c>
      <c r="L2155" s="73" t="str">
        <f t="shared" ca="1" si="66"/>
        <v/>
      </c>
      <c r="M2155" t="str">
        <f t="shared" si="67"/>
        <v/>
      </c>
      <c r="N2155" t="str">
        <f>IF(ISBLANK('ENGAGEMENTS 2026'!C2156),"",'ENGAGEMENTS 2026'!L2156)</f>
        <v/>
      </c>
      <c r="O2155" t="str">
        <f>IF(ISBLANK('ENGAGEMENTS 2026'!C2156),"",'ENGAGEMENTS 2026'!M2156)</f>
        <v/>
      </c>
      <c r="P2155" t="str">
        <f>IF(ISBLANK('ENGAGEMENTS 2026'!C2156),"",'ENGAGEMENTS 2026'!K2156)</f>
        <v/>
      </c>
      <c r="Q2155" t="str">
        <f>IF($A2155="","",IF(OR($E2155="INFRUCTUEUX",$E2155="ANNULE"),$A2155&amp;"|"&amp;(COUNTIFS($A$2:$A2155,$A2155,$E$2:$E2155,"INFRUCTUEUX")+COUNTIFS($A$2:$A2155,$A2155,$E$2:$E2155,"ANNULE")),""))</f>
        <v/>
      </c>
    </row>
    <row r="2156" spans="1:17" x14ac:dyDescent="0.25">
      <c r="A2156" t="str">
        <f>IF(ISBLANK('ENGAGEMENTS 2026'!C2157),"",IF('ENGAGEMENTS 2026'!C2157="DTSI","DCT",'ENGAGEMENTS 2026'!C2157))</f>
        <v/>
      </c>
      <c r="B2156" t="str">
        <f>IF(ISBLANK('ENGAGEMENTS 2026'!C2157),"",'ENGAGEMENTS 2026'!D2157)</f>
        <v/>
      </c>
      <c r="C2156" t="str">
        <f>IF(ISBLANK('ENGAGEMENTS 2026'!C2157),"",'ENGAGEMENTS 2026'!E2157)</f>
        <v/>
      </c>
      <c r="D2156" t="str">
        <f>IF(ISBLANK('ENGAGEMENTS 2026'!C2157),"",'ENGAGEMENTS 2026'!G2157)</f>
        <v/>
      </c>
      <c r="E2156" t="str">
        <f>IF(ISBLANK('ENGAGEMENTS 2026'!C2157),"",'ENGAGEMENTS 2026'!I2157)</f>
        <v/>
      </c>
      <c r="F2156" t="str">
        <f>IF(ISBLANK('ENGAGEMENTS 2026'!C2157),"",'ENGAGEMENTS 2026'!J2157)</f>
        <v/>
      </c>
      <c r="G2156" t="str">
        <f>IF(ISBLANK('ENGAGEMENTS 2026'!C2157),"",'ENGAGEMENTS 2026'!M2157)</f>
        <v/>
      </c>
      <c r="H2156" t="str">
        <f>IF(ISBLANK('ENGAGEMENTS 2026'!C2157),"",'ENGAGEMENTS 2026'!AF2157)</f>
        <v/>
      </c>
      <c r="I2156" t="str">
        <f>IF(ISBLANK('ENGAGEMENTS 2026'!C2157),"",'ENGAGEMENTS 2026'!H2157)</f>
        <v/>
      </c>
      <c r="J2156" s="72" t="str">
        <f>IF(ISBLANK('ENGAGEMENTS 2026'!C2157),"",IF(AND(OR($E2156="INFRUCTUEUX",$E2156="ANNULE"),$C2156="AOO-M"),'ENGAGEMENTS 2026'!P2157,IF($H2156="EN COURS DE PREENGAGEMENT",'ENGAGEMENTS 2026'!O2157,IF($H2156="PREENGAGE",IF($E2156="ATTRIBUE",'ENGAGEMENTS 2026'!AE2157,'ENGAGEMENTS 2026'!O2157),'ENGAGEMENTS 2026'!AE2157))))</f>
        <v/>
      </c>
      <c r="K2156" s="97" t="str">
        <f>IF(ISBLANK('ENGAGEMENTS 2026'!W2157),"",'ENGAGEMENTS 2026'!W2157)</f>
        <v/>
      </c>
      <c r="L2156" s="73" t="str">
        <f t="shared" ca="1" si="66"/>
        <v/>
      </c>
      <c r="M2156" t="str">
        <f t="shared" si="67"/>
        <v/>
      </c>
      <c r="N2156" t="str">
        <f>IF(ISBLANK('ENGAGEMENTS 2026'!C2157),"",'ENGAGEMENTS 2026'!L2157)</f>
        <v/>
      </c>
      <c r="O2156" t="str">
        <f>IF(ISBLANK('ENGAGEMENTS 2026'!C2157),"",'ENGAGEMENTS 2026'!M2157)</f>
        <v/>
      </c>
      <c r="P2156" t="str">
        <f>IF(ISBLANK('ENGAGEMENTS 2026'!C2157),"",'ENGAGEMENTS 2026'!K2157)</f>
        <v/>
      </c>
      <c r="Q2156" t="str">
        <f>IF($A2156="","",IF(OR($E2156="INFRUCTUEUX",$E2156="ANNULE"),$A2156&amp;"|"&amp;(COUNTIFS($A$2:$A2156,$A2156,$E$2:$E2156,"INFRUCTUEUX")+COUNTIFS($A$2:$A2156,$A2156,$E$2:$E2156,"ANNULE")),""))</f>
        <v/>
      </c>
    </row>
    <row r="2157" spans="1:17" x14ac:dyDescent="0.25">
      <c r="A2157" t="str">
        <f>IF(ISBLANK('ENGAGEMENTS 2026'!C2158),"",IF('ENGAGEMENTS 2026'!C2158="DTSI","DCT",'ENGAGEMENTS 2026'!C2158))</f>
        <v/>
      </c>
      <c r="B2157" t="str">
        <f>IF(ISBLANK('ENGAGEMENTS 2026'!C2158),"",'ENGAGEMENTS 2026'!D2158)</f>
        <v/>
      </c>
      <c r="C2157" t="str">
        <f>IF(ISBLANK('ENGAGEMENTS 2026'!C2158),"",'ENGAGEMENTS 2026'!E2158)</f>
        <v/>
      </c>
      <c r="D2157" t="str">
        <f>IF(ISBLANK('ENGAGEMENTS 2026'!C2158),"",'ENGAGEMENTS 2026'!G2158)</f>
        <v/>
      </c>
      <c r="E2157" t="str">
        <f>IF(ISBLANK('ENGAGEMENTS 2026'!C2158),"",'ENGAGEMENTS 2026'!I2158)</f>
        <v/>
      </c>
      <c r="F2157" t="str">
        <f>IF(ISBLANK('ENGAGEMENTS 2026'!C2158),"",'ENGAGEMENTS 2026'!J2158)</f>
        <v/>
      </c>
      <c r="G2157" t="str">
        <f>IF(ISBLANK('ENGAGEMENTS 2026'!C2158),"",'ENGAGEMENTS 2026'!M2158)</f>
        <v/>
      </c>
      <c r="H2157" t="str">
        <f>IF(ISBLANK('ENGAGEMENTS 2026'!C2158),"",'ENGAGEMENTS 2026'!AF2158)</f>
        <v/>
      </c>
      <c r="I2157" t="str">
        <f>IF(ISBLANK('ENGAGEMENTS 2026'!C2158),"",'ENGAGEMENTS 2026'!H2158)</f>
        <v/>
      </c>
      <c r="J2157" s="72" t="str">
        <f>IF(ISBLANK('ENGAGEMENTS 2026'!C2158),"",IF(AND(OR($E2157="INFRUCTUEUX",$E2157="ANNULE"),$C2157="AOO-M"),'ENGAGEMENTS 2026'!P2158,IF($H2157="EN COURS DE PREENGAGEMENT",'ENGAGEMENTS 2026'!O2158,IF($H2157="PREENGAGE",IF($E2157="ATTRIBUE",'ENGAGEMENTS 2026'!AE2158,'ENGAGEMENTS 2026'!O2158),'ENGAGEMENTS 2026'!AE2158))))</f>
        <v/>
      </c>
      <c r="K2157" s="97" t="str">
        <f>IF(ISBLANK('ENGAGEMENTS 2026'!W2158),"",'ENGAGEMENTS 2026'!W2158)</f>
        <v/>
      </c>
      <c r="L2157" s="73" t="str">
        <f t="shared" ca="1" si="66"/>
        <v/>
      </c>
      <c r="M2157" t="str">
        <f t="shared" si="67"/>
        <v/>
      </c>
      <c r="N2157" t="str">
        <f>IF(ISBLANK('ENGAGEMENTS 2026'!C2158),"",'ENGAGEMENTS 2026'!L2158)</f>
        <v/>
      </c>
      <c r="O2157" t="str">
        <f>IF(ISBLANK('ENGAGEMENTS 2026'!C2158),"",'ENGAGEMENTS 2026'!M2158)</f>
        <v/>
      </c>
      <c r="P2157" t="str">
        <f>IF(ISBLANK('ENGAGEMENTS 2026'!C2158),"",'ENGAGEMENTS 2026'!K2158)</f>
        <v/>
      </c>
      <c r="Q2157" t="str">
        <f>IF($A2157="","",IF(OR($E2157="INFRUCTUEUX",$E2157="ANNULE"),$A2157&amp;"|"&amp;(COUNTIFS($A$2:$A2157,$A2157,$E$2:$E2157,"INFRUCTUEUX")+COUNTIFS($A$2:$A2157,$A2157,$E$2:$E2157,"ANNULE")),""))</f>
        <v/>
      </c>
    </row>
    <row r="2158" spans="1:17" x14ac:dyDescent="0.25">
      <c r="A2158" t="str">
        <f>IF(ISBLANK('ENGAGEMENTS 2026'!C2159),"",IF('ENGAGEMENTS 2026'!C2159="DTSI","DCT",'ENGAGEMENTS 2026'!C2159))</f>
        <v/>
      </c>
      <c r="B2158" t="str">
        <f>IF(ISBLANK('ENGAGEMENTS 2026'!C2159),"",'ENGAGEMENTS 2026'!D2159)</f>
        <v/>
      </c>
      <c r="C2158" t="str">
        <f>IF(ISBLANK('ENGAGEMENTS 2026'!C2159),"",'ENGAGEMENTS 2026'!E2159)</f>
        <v/>
      </c>
      <c r="D2158" t="str">
        <f>IF(ISBLANK('ENGAGEMENTS 2026'!C2159),"",'ENGAGEMENTS 2026'!G2159)</f>
        <v/>
      </c>
      <c r="E2158" t="str">
        <f>IF(ISBLANK('ENGAGEMENTS 2026'!C2159),"",'ENGAGEMENTS 2026'!I2159)</f>
        <v/>
      </c>
      <c r="F2158" t="str">
        <f>IF(ISBLANK('ENGAGEMENTS 2026'!C2159),"",'ENGAGEMENTS 2026'!J2159)</f>
        <v/>
      </c>
      <c r="G2158" t="str">
        <f>IF(ISBLANK('ENGAGEMENTS 2026'!C2159),"",'ENGAGEMENTS 2026'!M2159)</f>
        <v/>
      </c>
      <c r="H2158" t="str">
        <f>IF(ISBLANK('ENGAGEMENTS 2026'!C2159),"",'ENGAGEMENTS 2026'!AF2159)</f>
        <v/>
      </c>
      <c r="I2158" t="str">
        <f>IF(ISBLANK('ENGAGEMENTS 2026'!C2159),"",'ENGAGEMENTS 2026'!H2159)</f>
        <v/>
      </c>
      <c r="J2158" s="72" t="str">
        <f>IF(ISBLANK('ENGAGEMENTS 2026'!C2159),"",IF(AND(OR($E2158="INFRUCTUEUX",$E2158="ANNULE"),$C2158="AOO-M"),'ENGAGEMENTS 2026'!P2159,IF($H2158="EN COURS DE PREENGAGEMENT",'ENGAGEMENTS 2026'!O2159,IF($H2158="PREENGAGE",IF($E2158="ATTRIBUE",'ENGAGEMENTS 2026'!AE2159,'ENGAGEMENTS 2026'!O2159),'ENGAGEMENTS 2026'!AE2159))))</f>
        <v/>
      </c>
      <c r="K2158" s="97" t="str">
        <f>IF(ISBLANK('ENGAGEMENTS 2026'!W2159),"",'ENGAGEMENTS 2026'!W2159)</f>
        <v/>
      </c>
      <c r="L2158" s="73" t="str">
        <f t="shared" ca="1" si="66"/>
        <v/>
      </c>
      <c r="M2158" t="str">
        <f t="shared" si="67"/>
        <v/>
      </c>
      <c r="N2158" t="str">
        <f>IF(ISBLANK('ENGAGEMENTS 2026'!C2159),"",'ENGAGEMENTS 2026'!L2159)</f>
        <v/>
      </c>
      <c r="O2158" t="str">
        <f>IF(ISBLANK('ENGAGEMENTS 2026'!C2159),"",'ENGAGEMENTS 2026'!M2159)</f>
        <v/>
      </c>
      <c r="P2158" t="str">
        <f>IF(ISBLANK('ENGAGEMENTS 2026'!C2159),"",'ENGAGEMENTS 2026'!K2159)</f>
        <v/>
      </c>
      <c r="Q2158" t="str">
        <f>IF($A2158="","",IF(OR($E2158="INFRUCTUEUX",$E2158="ANNULE"),$A2158&amp;"|"&amp;(COUNTIFS($A$2:$A2158,$A2158,$E$2:$E2158,"INFRUCTUEUX")+COUNTIFS($A$2:$A2158,$A2158,$E$2:$E2158,"ANNULE")),""))</f>
        <v/>
      </c>
    </row>
    <row r="2159" spans="1:17" x14ac:dyDescent="0.25">
      <c r="A2159" t="str">
        <f>IF(ISBLANK('ENGAGEMENTS 2026'!C2160),"",IF('ENGAGEMENTS 2026'!C2160="DTSI","DCT",'ENGAGEMENTS 2026'!C2160))</f>
        <v/>
      </c>
      <c r="B2159" t="str">
        <f>IF(ISBLANK('ENGAGEMENTS 2026'!C2160),"",'ENGAGEMENTS 2026'!D2160)</f>
        <v/>
      </c>
      <c r="C2159" t="str">
        <f>IF(ISBLANK('ENGAGEMENTS 2026'!C2160),"",'ENGAGEMENTS 2026'!E2160)</f>
        <v/>
      </c>
      <c r="D2159" t="str">
        <f>IF(ISBLANK('ENGAGEMENTS 2026'!C2160),"",'ENGAGEMENTS 2026'!G2160)</f>
        <v/>
      </c>
      <c r="E2159" t="str">
        <f>IF(ISBLANK('ENGAGEMENTS 2026'!C2160),"",'ENGAGEMENTS 2026'!I2160)</f>
        <v/>
      </c>
      <c r="F2159" t="str">
        <f>IF(ISBLANK('ENGAGEMENTS 2026'!C2160),"",'ENGAGEMENTS 2026'!J2160)</f>
        <v/>
      </c>
      <c r="G2159" t="str">
        <f>IF(ISBLANK('ENGAGEMENTS 2026'!C2160),"",'ENGAGEMENTS 2026'!M2160)</f>
        <v/>
      </c>
      <c r="H2159" t="str">
        <f>IF(ISBLANK('ENGAGEMENTS 2026'!C2160),"",'ENGAGEMENTS 2026'!AF2160)</f>
        <v/>
      </c>
      <c r="I2159" t="str">
        <f>IF(ISBLANK('ENGAGEMENTS 2026'!C2160),"",'ENGAGEMENTS 2026'!H2160)</f>
        <v/>
      </c>
      <c r="J2159" s="72" t="str">
        <f>IF(ISBLANK('ENGAGEMENTS 2026'!C2160),"",IF(AND(OR($E2159="INFRUCTUEUX",$E2159="ANNULE"),$C2159="AOO-M"),'ENGAGEMENTS 2026'!P2160,IF($H2159="EN COURS DE PREENGAGEMENT",'ENGAGEMENTS 2026'!O2160,IF($H2159="PREENGAGE",IF($E2159="ATTRIBUE",'ENGAGEMENTS 2026'!AE2160,'ENGAGEMENTS 2026'!O2160),'ENGAGEMENTS 2026'!AE2160))))</f>
        <v/>
      </c>
      <c r="K2159" s="97" t="str">
        <f>IF(ISBLANK('ENGAGEMENTS 2026'!W2160),"",'ENGAGEMENTS 2026'!W2160)</f>
        <v/>
      </c>
      <c r="L2159" s="73" t="str">
        <f t="shared" ca="1" si="66"/>
        <v/>
      </c>
      <c r="M2159" t="str">
        <f t="shared" si="67"/>
        <v/>
      </c>
      <c r="N2159" t="str">
        <f>IF(ISBLANK('ENGAGEMENTS 2026'!C2160),"",'ENGAGEMENTS 2026'!L2160)</f>
        <v/>
      </c>
      <c r="O2159" t="str">
        <f>IF(ISBLANK('ENGAGEMENTS 2026'!C2160),"",'ENGAGEMENTS 2026'!M2160)</f>
        <v/>
      </c>
      <c r="P2159" t="str">
        <f>IF(ISBLANK('ENGAGEMENTS 2026'!C2160),"",'ENGAGEMENTS 2026'!K2160)</f>
        <v/>
      </c>
      <c r="Q2159" t="str">
        <f>IF($A2159="","",IF(OR($E2159="INFRUCTUEUX",$E2159="ANNULE"),$A2159&amp;"|"&amp;(COUNTIFS($A$2:$A2159,$A2159,$E$2:$E2159,"INFRUCTUEUX")+COUNTIFS($A$2:$A2159,$A2159,$E$2:$E2159,"ANNULE")),""))</f>
        <v/>
      </c>
    </row>
    <row r="2160" spans="1:17" x14ac:dyDescent="0.25">
      <c r="A2160" t="str">
        <f>IF(ISBLANK('ENGAGEMENTS 2026'!C2161),"",IF('ENGAGEMENTS 2026'!C2161="DTSI","DCT",'ENGAGEMENTS 2026'!C2161))</f>
        <v/>
      </c>
      <c r="B2160" t="str">
        <f>IF(ISBLANK('ENGAGEMENTS 2026'!C2161),"",'ENGAGEMENTS 2026'!D2161)</f>
        <v/>
      </c>
      <c r="C2160" t="str">
        <f>IF(ISBLANK('ENGAGEMENTS 2026'!C2161),"",'ENGAGEMENTS 2026'!E2161)</f>
        <v/>
      </c>
      <c r="D2160" t="str">
        <f>IF(ISBLANK('ENGAGEMENTS 2026'!C2161),"",'ENGAGEMENTS 2026'!G2161)</f>
        <v/>
      </c>
      <c r="E2160" t="str">
        <f>IF(ISBLANK('ENGAGEMENTS 2026'!C2161),"",'ENGAGEMENTS 2026'!I2161)</f>
        <v/>
      </c>
      <c r="F2160" t="str">
        <f>IF(ISBLANK('ENGAGEMENTS 2026'!C2161),"",'ENGAGEMENTS 2026'!J2161)</f>
        <v/>
      </c>
      <c r="G2160" t="str">
        <f>IF(ISBLANK('ENGAGEMENTS 2026'!C2161),"",'ENGAGEMENTS 2026'!M2161)</f>
        <v/>
      </c>
      <c r="H2160" t="str">
        <f>IF(ISBLANK('ENGAGEMENTS 2026'!C2161),"",'ENGAGEMENTS 2026'!AF2161)</f>
        <v/>
      </c>
      <c r="I2160" t="str">
        <f>IF(ISBLANK('ENGAGEMENTS 2026'!C2161),"",'ENGAGEMENTS 2026'!H2161)</f>
        <v/>
      </c>
      <c r="J2160" s="72" t="str">
        <f>IF(ISBLANK('ENGAGEMENTS 2026'!C2161),"",IF(AND(OR($E2160="INFRUCTUEUX",$E2160="ANNULE"),$C2160="AOO-M"),'ENGAGEMENTS 2026'!P2161,IF($H2160="EN COURS DE PREENGAGEMENT",'ENGAGEMENTS 2026'!O2161,IF($H2160="PREENGAGE",IF($E2160="ATTRIBUE",'ENGAGEMENTS 2026'!AE2161,'ENGAGEMENTS 2026'!O2161),'ENGAGEMENTS 2026'!AE2161))))</f>
        <v/>
      </c>
      <c r="K2160" s="97" t="str">
        <f>IF(ISBLANK('ENGAGEMENTS 2026'!W2161),"",'ENGAGEMENTS 2026'!W2161)</f>
        <v/>
      </c>
      <c r="L2160" s="73" t="str">
        <f t="shared" ca="1" si="66"/>
        <v/>
      </c>
      <c r="M2160" t="str">
        <f t="shared" si="67"/>
        <v/>
      </c>
      <c r="N2160" t="str">
        <f>IF(ISBLANK('ENGAGEMENTS 2026'!C2161),"",'ENGAGEMENTS 2026'!L2161)</f>
        <v/>
      </c>
      <c r="O2160" t="str">
        <f>IF(ISBLANK('ENGAGEMENTS 2026'!C2161),"",'ENGAGEMENTS 2026'!M2161)</f>
        <v/>
      </c>
      <c r="P2160" t="str">
        <f>IF(ISBLANK('ENGAGEMENTS 2026'!C2161),"",'ENGAGEMENTS 2026'!K2161)</f>
        <v/>
      </c>
      <c r="Q2160" t="str">
        <f>IF($A2160="","",IF(OR($E2160="INFRUCTUEUX",$E2160="ANNULE"),$A2160&amp;"|"&amp;(COUNTIFS($A$2:$A2160,$A2160,$E$2:$E2160,"INFRUCTUEUX")+COUNTIFS($A$2:$A2160,$A2160,$E$2:$E2160,"ANNULE")),""))</f>
        <v/>
      </c>
    </row>
    <row r="2161" spans="1:17" x14ac:dyDescent="0.25">
      <c r="A2161" t="str">
        <f>IF(ISBLANK('ENGAGEMENTS 2026'!C2162),"",IF('ENGAGEMENTS 2026'!C2162="DTSI","DCT",'ENGAGEMENTS 2026'!C2162))</f>
        <v/>
      </c>
      <c r="B2161" t="str">
        <f>IF(ISBLANK('ENGAGEMENTS 2026'!C2162),"",'ENGAGEMENTS 2026'!D2162)</f>
        <v/>
      </c>
      <c r="C2161" t="str">
        <f>IF(ISBLANK('ENGAGEMENTS 2026'!C2162),"",'ENGAGEMENTS 2026'!E2162)</f>
        <v/>
      </c>
      <c r="D2161" t="str">
        <f>IF(ISBLANK('ENGAGEMENTS 2026'!C2162),"",'ENGAGEMENTS 2026'!G2162)</f>
        <v/>
      </c>
      <c r="E2161" t="str">
        <f>IF(ISBLANK('ENGAGEMENTS 2026'!C2162),"",'ENGAGEMENTS 2026'!I2162)</f>
        <v/>
      </c>
      <c r="F2161" t="str">
        <f>IF(ISBLANK('ENGAGEMENTS 2026'!C2162),"",'ENGAGEMENTS 2026'!J2162)</f>
        <v/>
      </c>
      <c r="G2161" t="str">
        <f>IF(ISBLANK('ENGAGEMENTS 2026'!C2162),"",'ENGAGEMENTS 2026'!M2162)</f>
        <v/>
      </c>
      <c r="H2161" t="str">
        <f>IF(ISBLANK('ENGAGEMENTS 2026'!C2162),"",'ENGAGEMENTS 2026'!AF2162)</f>
        <v/>
      </c>
      <c r="I2161" t="str">
        <f>IF(ISBLANK('ENGAGEMENTS 2026'!C2162),"",'ENGAGEMENTS 2026'!H2162)</f>
        <v/>
      </c>
      <c r="J2161" s="72" t="str">
        <f>IF(ISBLANK('ENGAGEMENTS 2026'!C2162),"",IF(AND(OR($E2161="INFRUCTUEUX",$E2161="ANNULE"),$C2161="AOO-M"),'ENGAGEMENTS 2026'!P2162,IF($H2161="EN COURS DE PREENGAGEMENT",'ENGAGEMENTS 2026'!O2162,IF($H2161="PREENGAGE",IF($E2161="ATTRIBUE",'ENGAGEMENTS 2026'!AE2162,'ENGAGEMENTS 2026'!O2162),'ENGAGEMENTS 2026'!AE2162))))</f>
        <v/>
      </c>
      <c r="K2161" s="97" t="str">
        <f>IF(ISBLANK('ENGAGEMENTS 2026'!W2162),"",'ENGAGEMENTS 2026'!W2162)</f>
        <v/>
      </c>
      <c r="L2161" s="73" t="str">
        <f t="shared" ca="1" si="66"/>
        <v/>
      </c>
      <c r="M2161" t="str">
        <f t="shared" si="67"/>
        <v/>
      </c>
      <c r="N2161" t="str">
        <f>IF(ISBLANK('ENGAGEMENTS 2026'!C2162),"",'ENGAGEMENTS 2026'!L2162)</f>
        <v/>
      </c>
      <c r="O2161" t="str">
        <f>IF(ISBLANK('ENGAGEMENTS 2026'!C2162),"",'ENGAGEMENTS 2026'!M2162)</f>
        <v/>
      </c>
      <c r="P2161" t="str">
        <f>IF(ISBLANK('ENGAGEMENTS 2026'!C2162),"",'ENGAGEMENTS 2026'!K2162)</f>
        <v/>
      </c>
      <c r="Q2161" t="str">
        <f>IF($A2161="","",IF(OR($E2161="INFRUCTUEUX",$E2161="ANNULE"),$A2161&amp;"|"&amp;(COUNTIFS($A$2:$A2161,$A2161,$E$2:$E2161,"INFRUCTUEUX")+COUNTIFS($A$2:$A2161,$A2161,$E$2:$E2161,"ANNULE")),""))</f>
        <v/>
      </c>
    </row>
    <row r="2162" spans="1:17" x14ac:dyDescent="0.25">
      <c r="A2162" t="str">
        <f>IF(ISBLANK('ENGAGEMENTS 2026'!C2163),"",IF('ENGAGEMENTS 2026'!C2163="DTSI","DCT",'ENGAGEMENTS 2026'!C2163))</f>
        <v/>
      </c>
      <c r="B2162" t="str">
        <f>IF(ISBLANK('ENGAGEMENTS 2026'!C2163),"",'ENGAGEMENTS 2026'!D2163)</f>
        <v/>
      </c>
      <c r="C2162" t="str">
        <f>IF(ISBLANK('ENGAGEMENTS 2026'!C2163),"",'ENGAGEMENTS 2026'!E2163)</f>
        <v/>
      </c>
      <c r="D2162" t="str">
        <f>IF(ISBLANK('ENGAGEMENTS 2026'!C2163),"",'ENGAGEMENTS 2026'!G2163)</f>
        <v/>
      </c>
      <c r="E2162" t="str">
        <f>IF(ISBLANK('ENGAGEMENTS 2026'!C2163),"",'ENGAGEMENTS 2026'!I2163)</f>
        <v/>
      </c>
      <c r="F2162" t="str">
        <f>IF(ISBLANK('ENGAGEMENTS 2026'!C2163),"",'ENGAGEMENTS 2026'!J2163)</f>
        <v/>
      </c>
      <c r="G2162" t="str">
        <f>IF(ISBLANK('ENGAGEMENTS 2026'!C2163),"",'ENGAGEMENTS 2026'!M2163)</f>
        <v/>
      </c>
      <c r="H2162" t="str">
        <f>IF(ISBLANK('ENGAGEMENTS 2026'!C2163),"",'ENGAGEMENTS 2026'!AF2163)</f>
        <v/>
      </c>
      <c r="I2162" t="str">
        <f>IF(ISBLANK('ENGAGEMENTS 2026'!C2163),"",'ENGAGEMENTS 2026'!H2163)</f>
        <v/>
      </c>
      <c r="J2162" s="72" t="str">
        <f>IF(ISBLANK('ENGAGEMENTS 2026'!C2163),"",IF(AND(OR($E2162="INFRUCTUEUX",$E2162="ANNULE"),$C2162="AOO-M"),'ENGAGEMENTS 2026'!P2163,IF($H2162="EN COURS DE PREENGAGEMENT",'ENGAGEMENTS 2026'!O2163,IF($H2162="PREENGAGE",IF($E2162="ATTRIBUE",'ENGAGEMENTS 2026'!AE2163,'ENGAGEMENTS 2026'!O2163),'ENGAGEMENTS 2026'!AE2163))))</f>
        <v/>
      </c>
      <c r="K2162" s="97" t="str">
        <f>IF(ISBLANK('ENGAGEMENTS 2026'!W2163),"",'ENGAGEMENTS 2026'!W2163)</f>
        <v/>
      </c>
      <c r="L2162" s="73" t="str">
        <f t="shared" ca="1" si="66"/>
        <v/>
      </c>
      <c r="M2162" t="str">
        <f t="shared" si="67"/>
        <v/>
      </c>
      <c r="N2162" t="str">
        <f>IF(ISBLANK('ENGAGEMENTS 2026'!C2163),"",'ENGAGEMENTS 2026'!L2163)</f>
        <v/>
      </c>
      <c r="O2162" t="str">
        <f>IF(ISBLANK('ENGAGEMENTS 2026'!C2163),"",'ENGAGEMENTS 2026'!M2163)</f>
        <v/>
      </c>
      <c r="P2162" t="str">
        <f>IF(ISBLANK('ENGAGEMENTS 2026'!C2163),"",'ENGAGEMENTS 2026'!K2163)</f>
        <v/>
      </c>
      <c r="Q2162" t="str">
        <f>IF($A2162="","",IF(OR($E2162="INFRUCTUEUX",$E2162="ANNULE"),$A2162&amp;"|"&amp;(COUNTIFS($A$2:$A2162,$A2162,$E$2:$E2162,"INFRUCTUEUX")+COUNTIFS($A$2:$A2162,$A2162,$E$2:$E2162,"ANNULE")),""))</f>
        <v/>
      </c>
    </row>
    <row r="2163" spans="1:17" x14ac:dyDescent="0.25">
      <c r="A2163" t="str">
        <f>IF(ISBLANK('ENGAGEMENTS 2026'!C2164),"",IF('ENGAGEMENTS 2026'!C2164="DTSI","DCT",'ENGAGEMENTS 2026'!C2164))</f>
        <v/>
      </c>
      <c r="B2163" t="str">
        <f>IF(ISBLANK('ENGAGEMENTS 2026'!C2164),"",'ENGAGEMENTS 2026'!D2164)</f>
        <v/>
      </c>
      <c r="C2163" t="str">
        <f>IF(ISBLANK('ENGAGEMENTS 2026'!C2164),"",'ENGAGEMENTS 2026'!E2164)</f>
        <v/>
      </c>
      <c r="D2163" t="str">
        <f>IF(ISBLANK('ENGAGEMENTS 2026'!C2164),"",'ENGAGEMENTS 2026'!G2164)</f>
        <v/>
      </c>
      <c r="E2163" t="str">
        <f>IF(ISBLANK('ENGAGEMENTS 2026'!C2164),"",'ENGAGEMENTS 2026'!I2164)</f>
        <v/>
      </c>
      <c r="F2163" t="str">
        <f>IF(ISBLANK('ENGAGEMENTS 2026'!C2164),"",'ENGAGEMENTS 2026'!J2164)</f>
        <v/>
      </c>
      <c r="G2163" t="str">
        <f>IF(ISBLANK('ENGAGEMENTS 2026'!C2164),"",'ENGAGEMENTS 2026'!M2164)</f>
        <v/>
      </c>
      <c r="H2163" t="str">
        <f>IF(ISBLANK('ENGAGEMENTS 2026'!C2164),"",'ENGAGEMENTS 2026'!AF2164)</f>
        <v/>
      </c>
      <c r="I2163" t="str">
        <f>IF(ISBLANK('ENGAGEMENTS 2026'!C2164),"",'ENGAGEMENTS 2026'!H2164)</f>
        <v/>
      </c>
      <c r="J2163" s="72" t="str">
        <f>IF(ISBLANK('ENGAGEMENTS 2026'!C2164),"",IF(AND(OR($E2163="INFRUCTUEUX",$E2163="ANNULE"),$C2163="AOO-M"),'ENGAGEMENTS 2026'!P2164,IF($H2163="EN COURS DE PREENGAGEMENT",'ENGAGEMENTS 2026'!O2164,IF($H2163="PREENGAGE",IF($E2163="ATTRIBUE",'ENGAGEMENTS 2026'!AE2164,'ENGAGEMENTS 2026'!O2164),'ENGAGEMENTS 2026'!AE2164))))</f>
        <v/>
      </c>
      <c r="K2163" s="97" t="str">
        <f>IF(ISBLANK('ENGAGEMENTS 2026'!W2164),"",'ENGAGEMENTS 2026'!W2164)</f>
        <v/>
      </c>
      <c r="L2163" s="73" t="str">
        <f t="shared" ca="1" si="66"/>
        <v/>
      </c>
      <c r="M2163" t="str">
        <f t="shared" si="67"/>
        <v/>
      </c>
      <c r="N2163" t="str">
        <f>IF(ISBLANK('ENGAGEMENTS 2026'!C2164),"",'ENGAGEMENTS 2026'!L2164)</f>
        <v/>
      </c>
      <c r="O2163" t="str">
        <f>IF(ISBLANK('ENGAGEMENTS 2026'!C2164),"",'ENGAGEMENTS 2026'!M2164)</f>
        <v/>
      </c>
      <c r="P2163" t="str">
        <f>IF(ISBLANK('ENGAGEMENTS 2026'!C2164),"",'ENGAGEMENTS 2026'!K2164)</f>
        <v/>
      </c>
      <c r="Q2163" t="str">
        <f>IF($A2163="","",IF(OR($E2163="INFRUCTUEUX",$E2163="ANNULE"),$A2163&amp;"|"&amp;(COUNTIFS($A$2:$A2163,$A2163,$E$2:$E2163,"INFRUCTUEUX")+COUNTIFS($A$2:$A2163,$A2163,$E$2:$E2163,"ANNULE")),""))</f>
        <v/>
      </c>
    </row>
    <row r="2164" spans="1:17" x14ac:dyDescent="0.25">
      <c r="A2164" t="str">
        <f>IF(ISBLANK('ENGAGEMENTS 2026'!C2165),"",IF('ENGAGEMENTS 2026'!C2165="DTSI","DCT",'ENGAGEMENTS 2026'!C2165))</f>
        <v/>
      </c>
      <c r="B2164" t="str">
        <f>IF(ISBLANK('ENGAGEMENTS 2026'!C2165),"",'ENGAGEMENTS 2026'!D2165)</f>
        <v/>
      </c>
      <c r="C2164" t="str">
        <f>IF(ISBLANK('ENGAGEMENTS 2026'!C2165),"",'ENGAGEMENTS 2026'!E2165)</f>
        <v/>
      </c>
      <c r="D2164" t="str">
        <f>IF(ISBLANK('ENGAGEMENTS 2026'!C2165),"",'ENGAGEMENTS 2026'!G2165)</f>
        <v/>
      </c>
      <c r="E2164" t="str">
        <f>IF(ISBLANK('ENGAGEMENTS 2026'!C2165),"",'ENGAGEMENTS 2026'!I2165)</f>
        <v/>
      </c>
      <c r="F2164" t="str">
        <f>IF(ISBLANK('ENGAGEMENTS 2026'!C2165),"",'ENGAGEMENTS 2026'!J2165)</f>
        <v/>
      </c>
      <c r="G2164" t="str">
        <f>IF(ISBLANK('ENGAGEMENTS 2026'!C2165),"",'ENGAGEMENTS 2026'!M2165)</f>
        <v/>
      </c>
      <c r="H2164" t="str">
        <f>IF(ISBLANK('ENGAGEMENTS 2026'!C2165),"",'ENGAGEMENTS 2026'!AF2165)</f>
        <v/>
      </c>
      <c r="I2164" t="str">
        <f>IF(ISBLANK('ENGAGEMENTS 2026'!C2165),"",'ENGAGEMENTS 2026'!H2165)</f>
        <v/>
      </c>
      <c r="J2164" s="72" t="str">
        <f>IF(ISBLANK('ENGAGEMENTS 2026'!C2165),"",IF(AND(OR($E2164="INFRUCTUEUX",$E2164="ANNULE"),$C2164="AOO-M"),'ENGAGEMENTS 2026'!P2165,IF($H2164="EN COURS DE PREENGAGEMENT",'ENGAGEMENTS 2026'!O2165,IF($H2164="PREENGAGE",IF($E2164="ATTRIBUE",'ENGAGEMENTS 2026'!AE2165,'ENGAGEMENTS 2026'!O2165),'ENGAGEMENTS 2026'!AE2165))))</f>
        <v/>
      </c>
      <c r="K2164" s="97" t="str">
        <f>IF(ISBLANK('ENGAGEMENTS 2026'!W2165),"",'ENGAGEMENTS 2026'!W2165)</f>
        <v/>
      </c>
      <c r="L2164" s="73" t="str">
        <f t="shared" ca="1" si="66"/>
        <v/>
      </c>
      <c r="M2164" t="str">
        <f t="shared" si="67"/>
        <v/>
      </c>
      <c r="N2164" t="str">
        <f>IF(ISBLANK('ENGAGEMENTS 2026'!C2165),"",'ENGAGEMENTS 2026'!L2165)</f>
        <v/>
      </c>
      <c r="O2164" t="str">
        <f>IF(ISBLANK('ENGAGEMENTS 2026'!C2165),"",'ENGAGEMENTS 2026'!M2165)</f>
        <v/>
      </c>
      <c r="P2164" t="str">
        <f>IF(ISBLANK('ENGAGEMENTS 2026'!C2165),"",'ENGAGEMENTS 2026'!K2165)</f>
        <v/>
      </c>
      <c r="Q2164" t="str">
        <f>IF($A2164="","",IF(OR($E2164="INFRUCTUEUX",$E2164="ANNULE"),$A2164&amp;"|"&amp;(COUNTIFS($A$2:$A2164,$A2164,$E$2:$E2164,"INFRUCTUEUX")+COUNTIFS($A$2:$A2164,$A2164,$E$2:$E2164,"ANNULE")),""))</f>
        <v/>
      </c>
    </row>
    <row r="2165" spans="1:17" x14ac:dyDescent="0.25">
      <c r="A2165" t="str">
        <f>IF(ISBLANK('ENGAGEMENTS 2026'!C2166),"",IF('ENGAGEMENTS 2026'!C2166="DTSI","DCT",'ENGAGEMENTS 2026'!C2166))</f>
        <v/>
      </c>
      <c r="B2165" t="str">
        <f>IF(ISBLANK('ENGAGEMENTS 2026'!C2166),"",'ENGAGEMENTS 2026'!D2166)</f>
        <v/>
      </c>
      <c r="C2165" t="str">
        <f>IF(ISBLANK('ENGAGEMENTS 2026'!C2166),"",'ENGAGEMENTS 2026'!E2166)</f>
        <v/>
      </c>
      <c r="D2165" t="str">
        <f>IF(ISBLANK('ENGAGEMENTS 2026'!C2166),"",'ENGAGEMENTS 2026'!G2166)</f>
        <v/>
      </c>
      <c r="E2165" t="str">
        <f>IF(ISBLANK('ENGAGEMENTS 2026'!C2166),"",'ENGAGEMENTS 2026'!I2166)</f>
        <v/>
      </c>
      <c r="F2165" t="str">
        <f>IF(ISBLANK('ENGAGEMENTS 2026'!C2166),"",'ENGAGEMENTS 2026'!J2166)</f>
        <v/>
      </c>
      <c r="G2165" t="str">
        <f>IF(ISBLANK('ENGAGEMENTS 2026'!C2166),"",'ENGAGEMENTS 2026'!M2166)</f>
        <v/>
      </c>
      <c r="H2165" t="str">
        <f>IF(ISBLANK('ENGAGEMENTS 2026'!C2166),"",'ENGAGEMENTS 2026'!AF2166)</f>
        <v/>
      </c>
      <c r="I2165" t="str">
        <f>IF(ISBLANK('ENGAGEMENTS 2026'!C2166),"",'ENGAGEMENTS 2026'!H2166)</f>
        <v/>
      </c>
      <c r="J2165" s="72" t="str">
        <f>IF(ISBLANK('ENGAGEMENTS 2026'!C2166),"",IF(AND(OR($E2165="INFRUCTUEUX",$E2165="ANNULE"),$C2165="AOO-M"),'ENGAGEMENTS 2026'!P2166,IF($H2165="EN COURS DE PREENGAGEMENT",'ENGAGEMENTS 2026'!O2166,IF($H2165="PREENGAGE",IF($E2165="ATTRIBUE",'ENGAGEMENTS 2026'!AE2166,'ENGAGEMENTS 2026'!O2166),'ENGAGEMENTS 2026'!AE2166))))</f>
        <v/>
      </c>
      <c r="K2165" s="97" t="str">
        <f>IF(ISBLANK('ENGAGEMENTS 2026'!W2166),"",'ENGAGEMENTS 2026'!W2166)</f>
        <v/>
      </c>
      <c r="L2165" s="73" t="str">
        <f t="shared" ca="1" si="66"/>
        <v/>
      </c>
      <c r="M2165" t="str">
        <f t="shared" si="67"/>
        <v/>
      </c>
      <c r="N2165" t="str">
        <f>IF(ISBLANK('ENGAGEMENTS 2026'!C2166),"",'ENGAGEMENTS 2026'!L2166)</f>
        <v/>
      </c>
      <c r="O2165" t="str">
        <f>IF(ISBLANK('ENGAGEMENTS 2026'!C2166),"",'ENGAGEMENTS 2026'!M2166)</f>
        <v/>
      </c>
      <c r="P2165" t="str">
        <f>IF(ISBLANK('ENGAGEMENTS 2026'!C2166),"",'ENGAGEMENTS 2026'!K2166)</f>
        <v/>
      </c>
      <c r="Q2165" t="str">
        <f>IF($A2165="","",IF(OR($E2165="INFRUCTUEUX",$E2165="ANNULE"),$A2165&amp;"|"&amp;(COUNTIFS($A$2:$A2165,$A2165,$E$2:$E2165,"INFRUCTUEUX")+COUNTIFS($A$2:$A2165,$A2165,$E$2:$E2165,"ANNULE")),""))</f>
        <v/>
      </c>
    </row>
    <row r="2166" spans="1:17" x14ac:dyDescent="0.25">
      <c r="A2166" t="str">
        <f>IF(ISBLANK('ENGAGEMENTS 2026'!C2167),"",IF('ENGAGEMENTS 2026'!C2167="DTSI","DCT",'ENGAGEMENTS 2026'!C2167))</f>
        <v/>
      </c>
      <c r="B2166" t="str">
        <f>IF(ISBLANK('ENGAGEMENTS 2026'!C2167),"",'ENGAGEMENTS 2026'!D2167)</f>
        <v/>
      </c>
      <c r="C2166" t="str">
        <f>IF(ISBLANK('ENGAGEMENTS 2026'!C2167),"",'ENGAGEMENTS 2026'!E2167)</f>
        <v/>
      </c>
      <c r="D2166" t="str">
        <f>IF(ISBLANK('ENGAGEMENTS 2026'!C2167),"",'ENGAGEMENTS 2026'!G2167)</f>
        <v/>
      </c>
      <c r="E2166" t="str">
        <f>IF(ISBLANK('ENGAGEMENTS 2026'!C2167),"",'ENGAGEMENTS 2026'!I2167)</f>
        <v/>
      </c>
      <c r="F2166" t="str">
        <f>IF(ISBLANK('ENGAGEMENTS 2026'!C2167),"",'ENGAGEMENTS 2026'!J2167)</f>
        <v/>
      </c>
      <c r="G2166" t="str">
        <f>IF(ISBLANK('ENGAGEMENTS 2026'!C2167),"",'ENGAGEMENTS 2026'!M2167)</f>
        <v/>
      </c>
      <c r="H2166" t="str">
        <f>IF(ISBLANK('ENGAGEMENTS 2026'!C2167),"",'ENGAGEMENTS 2026'!AF2167)</f>
        <v/>
      </c>
      <c r="I2166" t="str">
        <f>IF(ISBLANK('ENGAGEMENTS 2026'!C2167),"",'ENGAGEMENTS 2026'!H2167)</f>
        <v/>
      </c>
      <c r="J2166" s="72" t="str">
        <f>IF(ISBLANK('ENGAGEMENTS 2026'!C2167),"",IF(AND(OR($E2166="INFRUCTUEUX",$E2166="ANNULE"),$C2166="AOO-M"),'ENGAGEMENTS 2026'!P2167,IF($H2166="EN COURS DE PREENGAGEMENT",'ENGAGEMENTS 2026'!O2167,IF($H2166="PREENGAGE",IF($E2166="ATTRIBUE",'ENGAGEMENTS 2026'!AE2167,'ENGAGEMENTS 2026'!O2167),'ENGAGEMENTS 2026'!AE2167))))</f>
        <v/>
      </c>
      <c r="K2166" s="97" t="str">
        <f>IF(ISBLANK('ENGAGEMENTS 2026'!W2167),"",'ENGAGEMENTS 2026'!W2167)</f>
        <v/>
      </c>
      <c r="L2166" s="73" t="str">
        <f t="shared" ca="1" si="66"/>
        <v/>
      </c>
      <c r="M2166" t="str">
        <f t="shared" si="67"/>
        <v/>
      </c>
      <c r="N2166" t="str">
        <f>IF(ISBLANK('ENGAGEMENTS 2026'!C2167),"",'ENGAGEMENTS 2026'!L2167)</f>
        <v/>
      </c>
      <c r="O2166" t="str">
        <f>IF(ISBLANK('ENGAGEMENTS 2026'!C2167),"",'ENGAGEMENTS 2026'!M2167)</f>
        <v/>
      </c>
      <c r="P2166" t="str">
        <f>IF(ISBLANK('ENGAGEMENTS 2026'!C2167),"",'ENGAGEMENTS 2026'!K2167)</f>
        <v/>
      </c>
      <c r="Q2166" t="str">
        <f>IF($A2166="","",IF(OR($E2166="INFRUCTUEUX",$E2166="ANNULE"),$A2166&amp;"|"&amp;(COUNTIFS($A$2:$A2166,$A2166,$E$2:$E2166,"INFRUCTUEUX")+COUNTIFS($A$2:$A2166,$A2166,$E$2:$E2166,"ANNULE")),""))</f>
        <v/>
      </c>
    </row>
    <row r="2167" spans="1:17" x14ac:dyDescent="0.25">
      <c r="A2167" t="str">
        <f>IF(ISBLANK('ENGAGEMENTS 2026'!C2168),"",IF('ENGAGEMENTS 2026'!C2168="DTSI","DCT",'ENGAGEMENTS 2026'!C2168))</f>
        <v/>
      </c>
      <c r="B2167" t="str">
        <f>IF(ISBLANK('ENGAGEMENTS 2026'!C2168),"",'ENGAGEMENTS 2026'!D2168)</f>
        <v/>
      </c>
      <c r="C2167" t="str">
        <f>IF(ISBLANK('ENGAGEMENTS 2026'!C2168),"",'ENGAGEMENTS 2026'!E2168)</f>
        <v/>
      </c>
      <c r="D2167" t="str">
        <f>IF(ISBLANK('ENGAGEMENTS 2026'!C2168),"",'ENGAGEMENTS 2026'!G2168)</f>
        <v/>
      </c>
      <c r="E2167" t="str">
        <f>IF(ISBLANK('ENGAGEMENTS 2026'!C2168),"",'ENGAGEMENTS 2026'!I2168)</f>
        <v/>
      </c>
      <c r="F2167" t="str">
        <f>IF(ISBLANK('ENGAGEMENTS 2026'!C2168),"",'ENGAGEMENTS 2026'!J2168)</f>
        <v/>
      </c>
      <c r="G2167" t="str">
        <f>IF(ISBLANK('ENGAGEMENTS 2026'!C2168),"",'ENGAGEMENTS 2026'!M2168)</f>
        <v/>
      </c>
      <c r="H2167" t="str">
        <f>IF(ISBLANK('ENGAGEMENTS 2026'!C2168),"",'ENGAGEMENTS 2026'!AF2168)</f>
        <v/>
      </c>
      <c r="I2167" t="str">
        <f>IF(ISBLANK('ENGAGEMENTS 2026'!C2168),"",'ENGAGEMENTS 2026'!H2168)</f>
        <v/>
      </c>
      <c r="J2167" s="72" t="str">
        <f>IF(ISBLANK('ENGAGEMENTS 2026'!C2168),"",IF(AND(OR($E2167="INFRUCTUEUX",$E2167="ANNULE"),$C2167="AOO-M"),'ENGAGEMENTS 2026'!P2168,IF($H2167="EN COURS DE PREENGAGEMENT",'ENGAGEMENTS 2026'!O2168,IF($H2167="PREENGAGE",IF($E2167="ATTRIBUE",'ENGAGEMENTS 2026'!AE2168,'ENGAGEMENTS 2026'!O2168),'ENGAGEMENTS 2026'!AE2168))))</f>
        <v/>
      </c>
      <c r="K2167" s="97" t="str">
        <f>IF(ISBLANK('ENGAGEMENTS 2026'!W2168),"",'ENGAGEMENTS 2026'!W2168)</f>
        <v/>
      </c>
      <c r="L2167" s="73" t="str">
        <f t="shared" ca="1" si="66"/>
        <v/>
      </c>
      <c r="M2167" t="str">
        <f t="shared" si="67"/>
        <v/>
      </c>
      <c r="N2167" t="str">
        <f>IF(ISBLANK('ENGAGEMENTS 2026'!C2168),"",'ENGAGEMENTS 2026'!L2168)</f>
        <v/>
      </c>
      <c r="O2167" t="str">
        <f>IF(ISBLANK('ENGAGEMENTS 2026'!C2168),"",'ENGAGEMENTS 2026'!M2168)</f>
        <v/>
      </c>
      <c r="P2167" t="str">
        <f>IF(ISBLANK('ENGAGEMENTS 2026'!C2168),"",'ENGAGEMENTS 2026'!K2168)</f>
        <v/>
      </c>
      <c r="Q2167" t="str">
        <f>IF($A2167="","",IF(OR($E2167="INFRUCTUEUX",$E2167="ANNULE"),$A2167&amp;"|"&amp;(COUNTIFS($A$2:$A2167,$A2167,$E$2:$E2167,"INFRUCTUEUX")+COUNTIFS($A$2:$A2167,$A2167,$E$2:$E2167,"ANNULE")),""))</f>
        <v/>
      </c>
    </row>
    <row r="2168" spans="1:17" x14ac:dyDescent="0.25">
      <c r="A2168" t="str">
        <f>IF(ISBLANK('ENGAGEMENTS 2026'!C2169),"",IF('ENGAGEMENTS 2026'!C2169="DTSI","DCT",'ENGAGEMENTS 2026'!C2169))</f>
        <v/>
      </c>
      <c r="B2168" t="str">
        <f>IF(ISBLANK('ENGAGEMENTS 2026'!C2169),"",'ENGAGEMENTS 2026'!D2169)</f>
        <v/>
      </c>
      <c r="C2168" t="str">
        <f>IF(ISBLANK('ENGAGEMENTS 2026'!C2169),"",'ENGAGEMENTS 2026'!E2169)</f>
        <v/>
      </c>
      <c r="D2168" t="str">
        <f>IF(ISBLANK('ENGAGEMENTS 2026'!C2169),"",'ENGAGEMENTS 2026'!G2169)</f>
        <v/>
      </c>
      <c r="E2168" t="str">
        <f>IF(ISBLANK('ENGAGEMENTS 2026'!C2169),"",'ENGAGEMENTS 2026'!I2169)</f>
        <v/>
      </c>
      <c r="F2168" t="str">
        <f>IF(ISBLANK('ENGAGEMENTS 2026'!C2169),"",'ENGAGEMENTS 2026'!J2169)</f>
        <v/>
      </c>
      <c r="G2168" t="str">
        <f>IF(ISBLANK('ENGAGEMENTS 2026'!C2169),"",'ENGAGEMENTS 2026'!M2169)</f>
        <v/>
      </c>
      <c r="H2168" t="str">
        <f>IF(ISBLANK('ENGAGEMENTS 2026'!C2169),"",'ENGAGEMENTS 2026'!AF2169)</f>
        <v/>
      </c>
      <c r="I2168" t="str">
        <f>IF(ISBLANK('ENGAGEMENTS 2026'!C2169),"",'ENGAGEMENTS 2026'!H2169)</f>
        <v/>
      </c>
      <c r="J2168" s="72" t="str">
        <f>IF(ISBLANK('ENGAGEMENTS 2026'!C2169),"",IF(AND(OR($E2168="INFRUCTUEUX",$E2168="ANNULE"),$C2168="AOO-M"),'ENGAGEMENTS 2026'!P2169,IF($H2168="EN COURS DE PREENGAGEMENT",'ENGAGEMENTS 2026'!O2169,IF($H2168="PREENGAGE",IF($E2168="ATTRIBUE",'ENGAGEMENTS 2026'!AE2169,'ENGAGEMENTS 2026'!O2169),'ENGAGEMENTS 2026'!AE2169))))</f>
        <v/>
      </c>
      <c r="K2168" s="97" t="str">
        <f>IF(ISBLANK('ENGAGEMENTS 2026'!W2169),"",'ENGAGEMENTS 2026'!W2169)</f>
        <v/>
      </c>
      <c r="L2168" s="73" t="str">
        <f t="shared" ca="1" si="66"/>
        <v/>
      </c>
      <c r="M2168" t="str">
        <f t="shared" si="67"/>
        <v/>
      </c>
      <c r="N2168" t="str">
        <f>IF(ISBLANK('ENGAGEMENTS 2026'!C2169),"",'ENGAGEMENTS 2026'!L2169)</f>
        <v/>
      </c>
      <c r="O2168" t="str">
        <f>IF(ISBLANK('ENGAGEMENTS 2026'!C2169),"",'ENGAGEMENTS 2026'!M2169)</f>
        <v/>
      </c>
      <c r="P2168" t="str">
        <f>IF(ISBLANK('ENGAGEMENTS 2026'!C2169),"",'ENGAGEMENTS 2026'!K2169)</f>
        <v/>
      </c>
      <c r="Q2168" t="str">
        <f>IF($A2168="","",IF(OR($E2168="INFRUCTUEUX",$E2168="ANNULE"),$A2168&amp;"|"&amp;(COUNTIFS($A$2:$A2168,$A2168,$E$2:$E2168,"INFRUCTUEUX")+COUNTIFS($A$2:$A2168,$A2168,$E$2:$E2168,"ANNULE")),""))</f>
        <v/>
      </c>
    </row>
    <row r="2169" spans="1:17" x14ac:dyDescent="0.25">
      <c r="A2169" t="str">
        <f>IF(ISBLANK('ENGAGEMENTS 2026'!C2170),"",IF('ENGAGEMENTS 2026'!C2170="DTSI","DCT",'ENGAGEMENTS 2026'!C2170))</f>
        <v/>
      </c>
      <c r="B2169" t="str">
        <f>IF(ISBLANK('ENGAGEMENTS 2026'!C2170),"",'ENGAGEMENTS 2026'!D2170)</f>
        <v/>
      </c>
      <c r="C2169" t="str">
        <f>IF(ISBLANK('ENGAGEMENTS 2026'!C2170),"",'ENGAGEMENTS 2026'!E2170)</f>
        <v/>
      </c>
      <c r="D2169" t="str">
        <f>IF(ISBLANK('ENGAGEMENTS 2026'!C2170),"",'ENGAGEMENTS 2026'!G2170)</f>
        <v/>
      </c>
      <c r="E2169" t="str">
        <f>IF(ISBLANK('ENGAGEMENTS 2026'!C2170),"",'ENGAGEMENTS 2026'!I2170)</f>
        <v/>
      </c>
      <c r="F2169" t="str">
        <f>IF(ISBLANK('ENGAGEMENTS 2026'!C2170),"",'ENGAGEMENTS 2026'!J2170)</f>
        <v/>
      </c>
      <c r="G2169" t="str">
        <f>IF(ISBLANK('ENGAGEMENTS 2026'!C2170),"",'ENGAGEMENTS 2026'!M2170)</f>
        <v/>
      </c>
      <c r="H2169" t="str">
        <f>IF(ISBLANK('ENGAGEMENTS 2026'!C2170),"",'ENGAGEMENTS 2026'!AF2170)</f>
        <v/>
      </c>
      <c r="I2169" t="str">
        <f>IF(ISBLANK('ENGAGEMENTS 2026'!C2170),"",'ENGAGEMENTS 2026'!H2170)</f>
        <v/>
      </c>
      <c r="J2169" s="72" t="str">
        <f>IF(ISBLANK('ENGAGEMENTS 2026'!C2170),"",IF(AND(OR($E2169="INFRUCTUEUX",$E2169="ANNULE"),$C2169="AOO-M"),'ENGAGEMENTS 2026'!P2170,IF($H2169="EN COURS DE PREENGAGEMENT",'ENGAGEMENTS 2026'!O2170,IF($H2169="PREENGAGE",IF($E2169="ATTRIBUE",'ENGAGEMENTS 2026'!AE2170,'ENGAGEMENTS 2026'!O2170),'ENGAGEMENTS 2026'!AE2170))))</f>
        <v/>
      </c>
      <c r="K2169" s="97" t="str">
        <f>IF(ISBLANK('ENGAGEMENTS 2026'!W2170),"",'ENGAGEMENTS 2026'!W2170)</f>
        <v/>
      </c>
      <c r="L2169" s="73" t="str">
        <f t="shared" ca="1" si="66"/>
        <v/>
      </c>
      <c r="M2169" t="str">
        <f t="shared" si="67"/>
        <v/>
      </c>
      <c r="N2169" t="str">
        <f>IF(ISBLANK('ENGAGEMENTS 2026'!C2170),"",'ENGAGEMENTS 2026'!L2170)</f>
        <v/>
      </c>
      <c r="O2169" t="str">
        <f>IF(ISBLANK('ENGAGEMENTS 2026'!C2170),"",'ENGAGEMENTS 2026'!M2170)</f>
        <v/>
      </c>
      <c r="P2169" t="str">
        <f>IF(ISBLANK('ENGAGEMENTS 2026'!C2170),"",'ENGAGEMENTS 2026'!K2170)</f>
        <v/>
      </c>
      <c r="Q2169" t="str">
        <f>IF($A2169="","",IF(OR($E2169="INFRUCTUEUX",$E2169="ANNULE"),$A2169&amp;"|"&amp;(COUNTIFS($A$2:$A2169,$A2169,$E$2:$E2169,"INFRUCTUEUX")+COUNTIFS($A$2:$A2169,$A2169,$E$2:$E2169,"ANNULE")),""))</f>
        <v/>
      </c>
    </row>
    <row r="2170" spans="1:17" x14ac:dyDescent="0.25">
      <c r="A2170" t="str">
        <f>IF(ISBLANK('ENGAGEMENTS 2026'!C2171),"",IF('ENGAGEMENTS 2026'!C2171="DTSI","DCT",'ENGAGEMENTS 2026'!C2171))</f>
        <v/>
      </c>
      <c r="B2170" t="str">
        <f>IF(ISBLANK('ENGAGEMENTS 2026'!C2171),"",'ENGAGEMENTS 2026'!D2171)</f>
        <v/>
      </c>
      <c r="C2170" t="str">
        <f>IF(ISBLANK('ENGAGEMENTS 2026'!C2171),"",'ENGAGEMENTS 2026'!E2171)</f>
        <v/>
      </c>
      <c r="D2170" t="str">
        <f>IF(ISBLANK('ENGAGEMENTS 2026'!C2171),"",'ENGAGEMENTS 2026'!G2171)</f>
        <v/>
      </c>
      <c r="E2170" t="str">
        <f>IF(ISBLANK('ENGAGEMENTS 2026'!C2171),"",'ENGAGEMENTS 2026'!I2171)</f>
        <v/>
      </c>
      <c r="F2170" t="str">
        <f>IF(ISBLANK('ENGAGEMENTS 2026'!C2171),"",'ENGAGEMENTS 2026'!J2171)</f>
        <v/>
      </c>
      <c r="G2170" t="str">
        <f>IF(ISBLANK('ENGAGEMENTS 2026'!C2171),"",'ENGAGEMENTS 2026'!M2171)</f>
        <v/>
      </c>
      <c r="H2170" t="str">
        <f>IF(ISBLANK('ENGAGEMENTS 2026'!C2171),"",'ENGAGEMENTS 2026'!AF2171)</f>
        <v/>
      </c>
      <c r="I2170" t="str">
        <f>IF(ISBLANK('ENGAGEMENTS 2026'!C2171),"",'ENGAGEMENTS 2026'!H2171)</f>
        <v/>
      </c>
      <c r="J2170" s="72" t="str">
        <f>IF(ISBLANK('ENGAGEMENTS 2026'!C2171),"",IF(AND(OR($E2170="INFRUCTUEUX",$E2170="ANNULE"),$C2170="AOO-M"),'ENGAGEMENTS 2026'!P2171,IF($H2170="EN COURS DE PREENGAGEMENT",'ENGAGEMENTS 2026'!O2171,IF($H2170="PREENGAGE",IF($E2170="ATTRIBUE",'ENGAGEMENTS 2026'!AE2171,'ENGAGEMENTS 2026'!O2171),'ENGAGEMENTS 2026'!AE2171))))</f>
        <v/>
      </c>
      <c r="K2170" s="97" t="str">
        <f>IF(ISBLANK('ENGAGEMENTS 2026'!W2171),"",'ENGAGEMENTS 2026'!W2171)</f>
        <v/>
      </c>
      <c r="L2170" s="73" t="str">
        <f t="shared" ca="1" si="66"/>
        <v/>
      </c>
      <c r="M2170" t="str">
        <f t="shared" si="67"/>
        <v/>
      </c>
      <c r="N2170" t="str">
        <f>IF(ISBLANK('ENGAGEMENTS 2026'!C2171),"",'ENGAGEMENTS 2026'!L2171)</f>
        <v/>
      </c>
      <c r="O2170" t="str">
        <f>IF(ISBLANK('ENGAGEMENTS 2026'!C2171),"",'ENGAGEMENTS 2026'!M2171)</f>
        <v/>
      </c>
      <c r="P2170" t="str">
        <f>IF(ISBLANK('ENGAGEMENTS 2026'!C2171),"",'ENGAGEMENTS 2026'!K2171)</f>
        <v/>
      </c>
      <c r="Q2170" t="str">
        <f>IF($A2170="","",IF(OR($E2170="INFRUCTUEUX",$E2170="ANNULE"),$A2170&amp;"|"&amp;(COUNTIFS($A$2:$A2170,$A2170,$E$2:$E2170,"INFRUCTUEUX")+COUNTIFS($A$2:$A2170,$A2170,$E$2:$E2170,"ANNULE")),""))</f>
        <v/>
      </c>
    </row>
    <row r="2171" spans="1:17" x14ac:dyDescent="0.25">
      <c r="A2171" t="str">
        <f>IF(ISBLANK('ENGAGEMENTS 2026'!C2172),"",IF('ENGAGEMENTS 2026'!C2172="DTSI","DCT",'ENGAGEMENTS 2026'!C2172))</f>
        <v/>
      </c>
      <c r="B2171" t="str">
        <f>IF(ISBLANK('ENGAGEMENTS 2026'!C2172),"",'ENGAGEMENTS 2026'!D2172)</f>
        <v/>
      </c>
      <c r="C2171" t="str">
        <f>IF(ISBLANK('ENGAGEMENTS 2026'!C2172),"",'ENGAGEMENTS 2026'!E2172)</f>
        <v/>
      </c>
      <c r="D2171" t="str">
        <f>IF(ISBLANK('ENGAGEMENTS 2026'!C2172),"",'ENGAGEMENTS 2026'!G2172)</f>
        <v/>
      </c>
      <c r="E2171" t="str">
        <f>IF(ISBLANK('ENGAGEMENTS 2026'!C2172),"",'ENGAGEMENTS 2026'!I2172)</f>
        <v/>
      </c>
      <c r="F2171" t="str">
        <f>IF(ISBLANK('ENGAGEMENTS 2026'!C2172),"",'ENGAGEMENTS 2026'!J2172)</f>
        <v/>
      </c>
      <c r="G2171" t="str">
        <f>IF(ISBLANK('ENGAGEMENTS 2026'!C2172),"",'ENGAGEMENTS 2026'!M2172)</f>
        <v/>
      </c>
      <c r="H2171" t="str">
        <f>IF(ISBLANK('ENGAGEMENTS 2026'!C2172),"",'ENGAGEMENTS 2026'!AF2172)</f>
        <v/>
      </c>
      <c r="I2171" t="str">
        <f>IF(ISBLANK('ENGAGEMENTS 2026'!C2172),"",'ENGAGEMENTS 2026'!H2172)</f>
        <v/>
      </c>
      <c r="J2171" s="72" t="str">
        <f>IF(ISBLANK('ENGAGEMENTS 2026'!C2172),"",IF(AND(OR($E2171="INFRUCTUEUX",$E2171="ANNULE"),$C2171="AOO-M"),'ENGAGEMENTS 2026'!P2172,IF($H2171="EN COURS DE PREENGAGEMENT",'ENGAGEMENTS 2026'!O2172,IF($H2171="PREENGAGE",IF($E2171="ATTRIBUE",'ENGAGEMENTS 2026'!AE2172,'ENGAGEMENTS 2026'!O2172),'ENGAGEMENTS 2026'!AE2172))))</f>
        <v/>
      </c>
      <c r="K2171" s="97" t="str">
        <f>IF(ISBLANK('ENGAGEMENTS 2026'!W2172),"",'ENGAGEMENTS 2026'!W2172)</f>
        <v/>
      </c>
      <c r="L2171" s="73" t="str">
        <f t="shared" ca="1" si="66"/>
        <v/>
      </c>
      <c r="M2171" t="str">
        <f t="shared" si="67"/>
        <v/>
      </c>
      <c r="N2171" t="str">
        <f>IF(ISBLANK('ENGAGEMENTS 2026'!C2172),"",'ENGAGEMENTS 2026'!L2172)</f>
        <v/>
      </c>
      <c r="O2171" t="str">
        <f>IF(ISBLANK('ENGAGEMENTS 2026'!C2172),"",'ENGAGEMENTS 2026'!M2172)</f>
        <v/>
      </c>
      <c r="P2171" t="str">
        <f>IF(ISBLANK('ENGAGEMENTS 2026'!C2172),"",'ENGAGEMENTS 2026'!K2172)</f>
        <v/>
      </c>
      <c r="Q2171" t="str">
        <f>IF($A2171="","",IF(OR($E2171="INFRUCTUEUX",$E2171="ANNULE"),$A2171&amp;"|"&amp;(COUNTIFS($A$2:$A2171,$A2171,$E$2:$E2171,"INFRUCTUEUX")+COUNTIFS($A$2:$A2171,$A2171,$E$2:$E2171,"ANNULE")),""))</f>
        <v/>
      </c>
    </row>
    <row r="2172" spans="1:17" x14ac:dyDescent="0.25">
      <c r="A2172" t="str">
        <f>IF(ISBLANK('ENGAGEMENTS 2026'!C2173),"",IF('ENGAGEMENTS 2026'!C2173="DTSI","DCT",'ENGAGEMENTS 2026'!C2173))</f>
        <v/>
      </c>
      <c r="B2172" t="str">
        <f>IF(ISBLANK('ENGAGEMENTS 2026'!C2173),"",'ENGAGEMENTS 2026'!D2173)</f>
        <v/>
      </c>
      <c r="C2172" t="str">
        <f>IF(ISBLANK('ENGAGEMENTS 2026'!C2173),"",'ENGAGEMENTS 2026'!E2173)</f>
        <v/>
      </c>
      <c r="D2172" t="str">
        <f>IF(ISBLANK('ENGAGEMENTS 2026'!C2173),"",'ENGAGEMENTS 2026'!G2173)</f>
        <v/>
      </c>
      <c r="E2172" t="str">
        <f>IF(ISBLANK('ENGAGEMENTS 2026'!C2173),"",'ENGAGEMENTS 2026'!I2173)</f>
        <v/>
      </c>
      <c r="F2172" t="str">
        <f>IF(ISBLANK('ENGAGEMENTS 2026'!C2173),"",'ENGAGEMENTS 2026'!J2173)</f>
        <v/>
      </c>
      <c r="G2172" t="str">
        <f>IF(ISBLANK('ENGAGEMENTS 2026'!C2173),"",'ENGAGEMENTS 2026'!M2173)</f>
        <v/>
      </c>
      <c r="H2172" t="str">
        <f>IF(ISBLANK('ENGAGEMENTS 2026'!C2173),"",'ENGAGEMENTS 2026'!AF2173)</f>
        <v/>
      </c>
      <c r="I2172" t="str">
        <f>IF(ISBLANK('ENGAGEMENTS 2026'!C2173),"",'ENGAGEMENTS 2026'!H2173)</f>
        <v/>
      </c>
      <c r="J2172" s="72" t="str">
        <f>IF(ISBLANK('ENGAGEMENTS 2026'!C2173),"",IF(AND(OR($E2172="INFRUCTUEUX",$E2172="ANNULE"),$C2172="AOO-M"),'ENGAGEMENTS 2026'!P2173,IF($H2172="EN COURS DE PREENGAGEMENT",'ENGAGEMENTS 2026'!O2173,IF($H2172="PREENGAGE",IF($E2172="ATTRIBUE",'ENGAGEMENTS 2026'!AE2173,'ENGAGEMENTS 2026'!O2173),'ENGAGEMENTS 2026'!AE2173))))</f>
        <v/>
      </c>
      <c r="K2172" s="97" t="str">
        <f>IF(ISBLANK('ENGAGEMENTS 2026'!W2173),"",'ENGAGEMENTS 2026'!W2173)</f>
        <v/>
      </c>
      <c r="L2172" s="73" t="str">
        <f t="shared" ca="1" si="66"/>
        <v/>
      </c>
      <c r="M2172" t="str">
        <f t="shared" si="67"/>
        <v/>
      </c>
      <c r="N2172" t="str">
        <f>IF(ISBLANK('ENGAGEMENTS 2026'!C2173),"",'ENGAGEMENTS 2026'!L2173)</f>
        <v/>
      </c>
      <c r="O2172" t="str">
        <f>IF(ISBLANK('ENGAGEMENTS 2026'!C2173),"",'ENGAGEMENTS 2026'!M2173)</f>
        <v/>
      </c>
      <c r="P2172" t="str">
        <f>IF(ISBLANK('ENGAGEMENTS 2026'!C2173),"",'ENGAGEMENTS 2026'!K2173)</f>
        <v/>
      </c>
      <c r="Q2172" t="str">
        <f>IF($A2172="","",IF(OR($E2172="INFRUCTUEUX",$E2172="ANNULE"),$A2172&amp;"|"&amp;(COUNTIFS($A$2:$A2172,$A2172,$E$2:$E2172,"INFRUCTUEUX")+COUNTIFS($A$2:$A2172,$A2172,$E$2:$E2172,"ANNULE")),""))</f>
        <v/>
      </c>
    </row>
    <row r="2173" spans="1:17" x14ac:dyDescent="0.25">
      <c r="A2173" t="str">
        <f>IF(ISBLANK('ENGAGEMENTS 2026'!C2174),"",IF('ENGAGEMENTS 2026'!C2174="DTSI","DCT",'ENGAGEMENTS 2026'!C2174))</f>
        <v/>
      </c>
      <c r="B2173" t="str">
        <f>IF(ISBLANK('ENGAGEMENTS 2026'!C2174),"",'ENGAGEMENTS 2026'!D2174)</f>
        <v/>
      </c>
      <c r="C2173" t="str">
        <f>IF(ISBLANK('ENGAGEMENTS 2026'!C2174),"",'ENGAGEMENTS 2026'!E2174)</f>
        <v/>
      </c>
      <c r="D2173" t="str">
        <f>IF(ISBLANK('ENGAGEMENTS 2026'!C2174),"",'ENGAGEMENTS 2026'!G2174)</f>
        <v/>
      </c>
      <c r="E2173" t="str">
        <f>IF(ISBLANK('ENGAGEMENTS 2026'!C2174),"",'ENGAGEMENTS 2026'!I2174)</f>
        <v/>
      </c>
      <c r="F2173" t="str">
        <f>IF(ISBLANK('ENGAGEMENTS 2026'!C2174),"",'ENGAGEMENTS 2026'!J2174)</f>
        <v/>
      </c>
      <c r="G2173" t="str">
        <f>IF(ISBLANK('ENGAGEMENTS 2026'!C2174),"",'ENGAGEMENTS 2026'!M2174)</f>
        <v/>
      </c>
      <c r="H2173" t="str">
        <f>IF(ISBLANK('ENGAGEMENTS 2026'!C2174),"",'ENGAGEMENTS 2026'!AF2174)</f>
        <v/>
      </c>
      <c r="I2173" t="str">
        <f>IF(ISBLANK('ENGAGEMENTS 2026'!C2174),"",'ENGAGEMENTS 2026'!H2174)</f>
        <v/>
      </c>
      <c r="J2173" s="72" t="str">
        <f>IF(ISBLANK('ENGAGEMENTS 2026'!C2174),"",IF(AND(OR($E2173="INFRUCTUEUX",$E2173="ANNULE"),$C2173="AOO-M"),'ENGAGEMENTS 2026'!P2174,IF($H2173="EN COURS DE PREENGAGEMENT",'ENGAGEMENTS 2026'!O2174,IF($H2173="PREENGAGE",IF($E2173="ATTRIBUE",'ENGAGEMENTS 2026'!AE2174,'ENGAGEMENTS 2026'!O2174),'ENGAGEMENTS 2026'!AE2174))))</f>
        <v/>
      </c>
      <c r="K2173" s="97" t="str">
        <f>IF(ISBLANK('ENGAGEMENTS 2026'!W2174),"",'ENGAGEMENTS 2026'!W2174)</f>
        <v/>
      </c>
      <c r="L2173" s="73" t="str">
        <f t="shared" ca="1" si="66"/>
        <v/>
      </c>
      <c r="M2173" t="str">
        <f t="shared" si="67"/>
        <v/>
      </c>
      <c r="N2173" t="str">
        <f>IF(ISBLANK('ENGAGEMENTS 2026'!C2174),"",'ENGAGEMENTS 2026'!L2174)</f>
        <v/>
      </c>
      <c r="O2173" t="str">
        <f>IF(ISBLANK('ENGAGEMENTS 2026'!C2174),"",'ENGAGEMENTS 2026'!M2174)</f>
        <v/>
      </c>
      <c r="P2173" t="str">
        <f>IF(ISBLANK('ENGAGEMENTS 2026'!C2174),"",'ENGAGEMENTS 2026'!K2174)</f>
        <v/>
      </c>
      <c r="Q2173" t="str">
        <f>IF($A2173="","",IF(OR($E2173="INFRUCTUEUX",$E2173="ANNULE"),$A2173&amp;"|"&amp;(COUNTIFS($A$2:$A2173,$A2173,$E$2:$E2173,"INFRUCTUEUX")+COUNTIFS($A$2:$A2173,$A2173,$E$2:$E2173,"ANNULE")),""))</f>
        <v/>
      </c>
    </row>
    <row r="2174" spans="1:17" x14ac:dyDescent="0.25">
      <c r="A2174" t="str">
        <f>IF(ISBLANK('ENGAGEMENTS 2026'!C2175),"",IF('ENGAGEMENTS 2026'!C2175="DTSI","DCT",'ENGAGEMENTS 2026'!C2175))</f>
        <v/>
      </c>
      <c r="B2174" t="str">
        <f>IF(ISBLANK('ENGAGEMENTS 2026'!C2175),"",'ENGAGEMENTS 2026'!D2175)</f>
        <v/>
      </c>
      <c r="C2174" t="str">
        <f>IF(ISBLANK('ENGAGEMENTS 2026'!C2175),"",'ENGAGEMENTS 2026'!E2175)</f>
        <v/>
      </c>
      <c r="D2174" t="str">
        <f>IF(ISBLANK('ENGAGEMENTS 2026'!C2175),"",'ENGAGEMENTS 2026'!G2175)</f>
        <v/>
      </c>
      <c r="E2174" t="str">
        <f>IF(ISBLANK('ENGAGEMENTS 2026'!C2175),"",'ENGAGEMENTS 2026'!I2175)</f>
        <v/>
      </c>
      <c r="F2174" t="str">
        <f>IF(ISBLANK('ENGAGEMENTS 2026'!C2175),"",'ENGAGEMENTS 2026'!J2175)</f>
        <v/>
      </c>
      <c r="G2174" t="str">
        <f>IF(ISBLANK('ENGAGEMENTS 2026'!C2175),"",'ENGAGEMENTS 2026'!M2175)</f>
        <v/>
      </c>
      <c r="H2174" t="str">
        <f>IF(ISBLANK('ENGAGEMENTS 2026'!C2175),"",'ENGAGEMENTS 2026'!AF2175)</f>
        <v/>
      </c>
      <c r="I2174" t="str">
        <f>IF(ISBLANK('ENGAGEMENTS 2026'!C2175),"",'ENGAGEMENTS 2026'!H2175)</f>
        <v/>
      </c>
      <c r="J2174" s="72" t="str">
        <f>IF(ISBLANK('ENGAGEMENTS 2026'!C2175),"",IF(AND(OR($E2174="INFRUCTUEUX",$E2174="ANNULE"),$C2174="AOO-M"),'ENGAGEMENTS 2026'!P2175,IF($H2174="EN COURS DE PREENGAGEMENT",'ENGAGEMENTS 2026'!O2175,IF($H2174="PREENGAGE",IF($E2174="ATTRIBUE",'ENGAGEMENTS 2026'!AE2175,'ENGAGEMENTS 2026'!O2175),'ENGAGEMENTS 2026'!AE2175))))</f>
        <v/>
      </c>
      <c r="K2174" s="97" t="str">
        <f>IF(ISBLANK('ENGAGEMENTS 2026'!W2175),"",'ENGAGEMENTS 2026'!W2175)</f>
        <v/>
      </c>
      <c r="L2174" s="73" t="str">
        <f t="shared" ca="1" si="66"/>
        <v/>
      </c>
      <c r="M2174" t="str">
        <f t="shared" si="67"/>
        <v/>
      </c>
      <c r="N2174" t="str">
        <f>IF(ISBLANK('ENGAGEMENTS 2026'!C2175),"",'ENGAGEMENTS 2026'!L2175)</f>
        <v/>
      </c>
      <c r="O2174" t="str">
        <f>IF(ISBLANK('ENGAGEMENTS 2026'!C2175),"",'ENGAGEMENTS 2026'!M2175)</f>
        <v/>
      </c>
      <c r="P2174" t="str">
        <f>IF(ISBLANK('ENGAGEMENTS 2026'!C2175),"",'ENGAGEMENTS 2026'!K2175)</f>
        <v/>
      </c>
      <c r="Q2174" t="str">
        <f>IF($A2174="","",IF(OR($E2174="INFRUCTUEUX",$E2174="ANNULE"),$A2174&amp;"|"&amp;(COUNTIFS($A$2:$A2174,$A2174,$E$2:$E2174,"INFRUCTUEUX")+COUNTIFS($A$2:$A2174,$A2174,$E$2:$E2174,"ANNULE")),""))</f>
        <v/>
      </c>
    </row>
    <row r="2175" spans="1:17" x14ac:dyDescent="0.25">
      <c r="A2175" t="str">
        <f>IF(ISBLANK('ENGAGEMENTS 2026'!C2176),"",IF('ENGAGEMENTS 2026'!C2176="DTSI","DCT",'ENGAGEMENTS 2026'!C2176))</f>
        <v/>
      </c>
      <c r="B2175" t="str">
        <f>IF(ISBLANK('ENGAGEMENTS 2026'!C2176),"",'ENGAGEMENTS 2026'!D2176)</f>
        <v/>
      </c>
      <c r="C2175" t="str">
        <f>IF(ISBLANK('ENGAGEMENTS 2026'!C2176),"",'ENGAGEMENTS 2026'!E2176)</f>
        <v/>
      </c>
      <c r="D2175" t="str">
        <f>IF(ISBLANK('ENGAGEMENTS 2026'!C2176),"",'ENGAGEMENTS 2026'!G2176)</f>
        <v/>
      </c>
      <c r="E2175" t="str">
        <f>IF(ISBLANK('ENGAGEMENTS 2026'!C2176),"",'ENGAGEMENTS 2026'!I2176)</f>
        <v/>
      </c>
      <c r="F2175" t="str">
        <f>IF(ISBLANK('ENGAGEMENTS 2026'!C2176),"",'ENGAGEMENTS 2026'!J2176)</f>
        <v/>
      </c>
      <c r="G2175" t="str">
        <f>IF(ISBLANK('ENGAGEMENTS 2026'!C2176),"",'ENGAGEMENTS 2026'!M2176)</f>
        <v/>
      </c>
      <c r="H2175" t="str">
        <f>IF(ISBLANK('ENGAGEMENTS 2026'!C2176),"",'ENGAGEMENTS 2026'!AF2176)</f>
        <v/>
      </c>
      <c r="I2175" t="str">
        <f>IF(ISBLANK('ENGAGEMENTS 2026'!C2176),"",'ENGAGEMENTS 2026'!H2176)</f>
        <v/>
      </c>
      <c r="J2175" s="72" t="str">
        <f>IF(ISBLANK('ENGAGEMENTS 2026'!C2176),"",IF(AND(OR($E2175="INFRUCTUEUX",$E2175="ANNULE"),$C2175="AOO-M"),'ENGAGEMENTS 2026'!P2176,IF($H2175="EN COURS DE PREENGAGEMENT",'ENGAGEMENTS 2026'!O2176,IF($H2175="PREENGAGE",IF($E2175="ATTRIBUE",'ENGAGEMENTS 2026'!AE2176,'ENGAGEMENTS 2026'!O2176),'ENGAGEMENTS 2026'!AE2176))))</f>
        <v/>
      </c>
      <c r="K2175" s="97" t="str">
        <f>IF(ISBLANK('ENGAGEMENTS 2026'!W2176),"",'ENGAGEMENTS 2026'!W2176)</f>
        <v/>
      </c>
      <c r="L2175" s="73" t="str">
        <f t="shared" ca="1" si="66"/>
        <v/>
      </c>
      <c r="M2175" t="str">
        <f t="shared" si="67"/>
        <v/>
      </c>
      <c r="N2175" t="str">
        <f>IF(ISBLANK('ENGAGEMENTS 2026'!C2176),"",'ENGAGEMENTS 2026'!L2176)</f>
        <v/>
      </c>
      <c r="O2175" t="str">
        <f>IF(ISBLANK('ENGAGEMENTS 2026'!C2176),"",'ENGAGEMENTS 2026'!M2176)</f>
        <v/>
      </c>
      <c r="P2175" t="str">
        <f>IF(ISBLANK('ENGAGEMENTS 2026'!C2176),"",'ENGAGEMENTS 2026'!K2176)</f>
        <v/>
      </c>
      <c r="Q2175" t="str">
        <f>IF($A2175="","",IF(OR($E2175="INFRUCTUEUX",$E2175="ANNULE"),$A2175&amp;"|"&amp;(COUNTIFS($A$2:$A2175,$A2175,$E$2:$E2175,"INFRUCTUEUX")+COUNTIFS($A$2:$A2175,$A2175,$E$2:$E2175,"ANNULE")),""))</f>
        <v/>
      </c>
    </row>
    <row r="2176" spans="1:17" x14ac:dyDescent="0.25">
      <c r="A2176" t="str">
        <f>IF(ISBLANK('ENGAGEMENTS 2026'!C2177),"",IF('ENGAGEMENTS 2026'!C2177="DTSI","DCT",'ENGAGEMENTS 2026'!C2177))</f>
        <v/>
      </c>
      <c r="B2176" t="str">
        <f>IF(ISBLANK('ENGAGEMENTS 2026'!C2177),"",'ENGAGEMENTS 2026'!D2177)</f>
        <v/>
      </c>
      <c r="C2176" t="str">
        <f>IF(ISBLANK('ENGAGEMENTS 2026'!C2177),"",'ENGAGEMENTS 2026'!E2177)</f>
        <v/>
      </c>
      <c r="D2176" t="str">
        <f>IF(ISBLANK('ENGAGEMENTS 2026'!C2177),"",'ENGAGEMENTS 2026'!G2177)</f>
        <v/>
      </c>
      <c r="E2176" t="str">
        <f>IF(ISBLANK('ENGAGEMENTS 2026'!C2177),"",'ENGAGEMENTS 2026'!I2177)</f>
        <v/>
      </c>
      <c r="F2176" t="str">
        <f>IF(ISBLANK('ENGAGEMENTS 2026'!C2177),"",'ENGAGEMENTS 2026'!J2177)</f>
        <v/>
      </c>
      <c r="G2176" t="str">
        <f>IF(ISBLANK('ENGAGEMENTS 2026'!C2177),"",'ENGAGEMENTS 2026'!M2177)</f>
        <v/>
      </c>
      <c r="H2176" t="str">
        <f>IF(ISBLANK('ENGAGEMENTS 2026'!C2177),"",'ENGAGEMENTS 2026'!AF2177)</f>
        <v/>
      </c>
      <c r="I2176" t="str">
        <f>IF(ISBLANK('ENGAGEMENTS 2026'!C2177),"",'ENGAGEMENTS 2026'!H2177)</f>
        <v/>
      </c>
      <c r="J2176" s="72" t="str">
        <f>IF(ISBLANK('ENGAGEMENTS 2026'!C2177),"",IF(AND(OR($E2176="INFRUCTUEUX",$E2176="ANNULE"),$C2176="AOO-M"),'ENGAGEMENTS 2026'!P2177,IF($H2176="EN COURS DE PREENGAGEMENT",'ENGAGEMENTS 2026'!O2177,IF($H2176="PREENGAGE",IF($E2176="ATTRIBUE",'ENGAGEMENTS 2026'!AE2177,'ENGAGEMENTS 2026'!O2177),'ENGAGEMENTS 2026'!AE2177))))</f>
        <v/>
      </c>
      <c r="K2176" s="97" t="str">
        <f>IF(ISBLANK('ENGAGEMENTS 2026'!W2177),"",'ENGAGEMENTS 2026'!W2177)</f>
        <v/>
      </c>
      <c r="L2176" s="73" t="str">
        <f t="shared" ca="1" si="66"/>
        <v/>
      </c>
      <c r="M2176" t="str">
        <f t="shared" si="67"/>
        <v/>
      </c>
      <c r="N2176" t="str">
        <f>IF(ISBLANK('ENGAGEMENTS 2026'!C2177),"",'ENGAGEMENTS 2026'!L2177)</f>
        <v/>
      </c>
      <c r="O2176" t="str">
        <f>IF(ISBLANK('ENGAGEMENTS 2026'!C2177),"",'ENGAGEMENTS 2026'!M2177)</f>
        <v/>
      </c>
      <c r="P2176" t="str">
        <f>IF(ISBLANK('ENGAGEMENTS 2026'!C2177),"",'ENGAGEMENTS 2026'!K2177)</f>
        <v/>
      </c>
      <c r="Q2176" t="str">
        <f>IF($A2176="","",IF(OR($E2176="INFRUCTUEUX",$E2176="ANNULE"),$A2176&amp;"|"&amp;(COUNTIFS($A$2:$A2176,$A2176,$E$2:$E2176,"INFRUCTUEUX")+COUNTIFS($A$2:$A2176,$A2176,$E$2:$E2176,"ANNULE")),""))</f>
        <v/>
      </c>
    </row>
    <row r="2177" spans="1:17" x14ac:dyDescent="0.25">
      <c r="A2177" t="str">
        <f>IF(ISBLANK('ENGAGEMENTS 2026'!C2178),"",IF('ENGAGEMENTS 2026'!C2178="DTSI","DCT",'ENGAGEMENTS 2026'!C2178))</f>
        <v/>
      </c>
      <c r="B2177" t="str">
        <f>IF(ISBLANK('ENGAGEMENTS 2026'!C2178),"",'ENGAGEMENTS 2026'!D2178)</f>
        <v/>
      </c>
      <c r="C2177" t="str">
        <f>IF(ISBLANK('ENGAGEMENTS 2026'!C2178),"",'ENGAGEMENTS 2026'!E2178)</f>
        <v/>
      </c>
      <c r="D2177" t="str">
        <f>IF(ISBLANK('ENGAGEMENTS 2026'!C2178),"",'ENGAGEMENTS 2026'!G2178)</f>
        <v/>
      </c>
      <c r="E2177" t="str">
        <f>IF(ISBLANK('ENGAGEMENTS 2026'!C2178),"",'ENGAGEMENTS 2026'!I2178)</f>
        <v/>
      </c>
      <c r="F2177" t="str">
        <f>IF(ISBLANK('ENGAGEMENTS 2026'!C2178),"",'ENGAGEMENTS 2026'!J2178)</f>
        <v/>
      </c>
      <c r="G2177" t="str">
        <f>IF(ISBLANK('ENGAGEMENTS 2026'!C2178),"",'ENGAGEMENTS 2026'!M2178)</f>
        <v/>
      </c>
      <c r="H2177" t="str">
        <f>IF(ISBLANK('ENGAGEMENTS 2026'!C2178),"",'ENGAGEMENTS 2026'!AF2178)</f>
        <v/>
      </c>
      <c r="I2177" t="str">
        <f>IF(ISBLANK('ENGAGEMENTS 2026'!C2178),"",'ENGAGEMENTS 2026'!H2178)</f>
        <v/>
      </c>
      <c r="J2177" s="72" t="str">
        <f>IF(ISBLANK('ENGAGEMENTS 2026'!C2178),"",IF(AND(OR($E2177="INFRUCTUEUX",$E2177="ANNULE"),$C2177="AOO-M"),'ENGAGEMENTS 2026'!P2178,IF($H2177="EN COURS DE PREENGAGEMENT",'ENGAGEMENTS 2026'!O2178,IF($H2177="PREENGAGE",IF($E2177="ATTRIBUE",'ENGAGEMENTS 2026'!AE2178,'ENGAGEMENTS 2026'!O2178),'ENGAGEMENTS 2026'!AE2178))))</f>
        <v/>
      </c>
      <c r="K2177" s="97" t="str">
        <f>IF(ISBLANK('ENGAGEMENTS 2026'!W2178),"",'ENGAGEMENTS 2026'!W2178)</f>
        <v/>
      </c>
      <c r="L2177" s="73" t="str">
        <f t="shared" ca="1" si="66"/>
        <v/>
      </c>
      <c r="M2177" t="str">
        <f t="shared" si="67"/>
        <v/>
      </c>
      <c r="N2177" t="str">
        <f>IF(ISBLANK('ENGAGEMENTS 2026'!C2178),"",'ENGAGEMENTS 2026'!L2178)</f>
        <v/>
      </c>
      <c r="O2177" t="str">
        <f>IF(ISBLANK('ENGAGEMENTS 2026'!C2178),"",'ENGAGEMENTS 2026'!M2178)</f>
        <v/>
      </c>
      <c r="P2177" t="str">
        <f>IF(ISBLANK('ENGAGEMENTS 2026'!C2178),"",'ENGAGEMENTS 2026'!K2178)</f>
        <v/>
      </c>
      <c r="Q2177" t="str">
        <f>IF($A2177="","",IF(OR($E2177="INFRUCTUEUX",$E2177="ANNULE"),$A2177&amp;"|"&amp;(COUNTIFS($A$2:$A2177,$A2177,$E$2:$E2177,"INFRUCTUEUX")+COUNTIFS($A$2:$A2177,$A2177,$E$2:$E2177,"ANNULE")),""))</f>
        <v/>
      </c>
    </row>
    <row r="2178" spans="1:17" x14ac:dyDescent="0.25">
      <c r="A2178" t="str">
        <f>IF(ISBLANK('ENGAGEMENTS 2026'!C2179),"",IF('ENGAGEMENTS 2026'!C2179="DTSI","DCT",'ENGAGEMENTS 2026'!C2179))</f>
        <v/>
      </c>
      <c r="B2178" t="str">
        <f>IF(ISBLANK('ENGAGEMENTS 2026'!C2179),"",'ENGAGEMENTS 2026'!D2179)</f>
        <v/>
      </c>
      <c r="C2178" t="str">
        <f>IF(ISBLANK('ENGAGEMENTS 2026'!C2179),"",'ENGAGEMENTS 2026'!E2179)</f>
        <v/>
      </c>
      <c r="D2178" t="str">
        <f>IF(ISBLANK('ENGAGEMENTS 2026'!C2179),"",'ENGAGEMENTS 2026'!G2179)</f>
        <v/>
      </c>
      <c r="E2178" t="str">
        <f>IF(ISBLANK('ENGAGEMENTS 2026'!C2179),"",'ENGAGEMENTS 2026'!I2179)</f>
        <v/>
      </c>
      <c r="F2178" t="str">
        <f>IF(ISBLANK('ENGAGEMENTS 2026'!C2179),"",'ENGAGEMENTS 2026'!J2179)</f>
        <v/>
      </c>
      <c r="G2178" t="str">
        <f>IF(ISBLANK('ENGAGEMENTS 2026'!C2179),"",'ENGAGEMENTS 2026'!M2179)</f>
        <v/>
      </c>
      <c r="H2178" t="str">
        <f>IF(ISBLANK('ENGAGEMENTS 2026'!C2179),"",'ENGAGEMENTS 2026'!AF2179)</f>
        <v/>
      </c>
      <c r="I2178" t="str">
        <f>IF(ISBLANK('ENGAGEMENTS 2026'!C2179),"",'ENGAGEMENTS 2026'!H2179)</f>
        <v/>
      </c>
      <c r="J2178" s="72" t="str">
        <f>IF(ISBLANK('ENGAGEMENTS 2026'!C2179),"",IF(AND(OR($E2178="INFRUCTUEUX",$E2178="ANNULE"),$C2178="AOO-M"),'ENGAGEMENTS 2026'!P2179,IF($H2178="EN COURS DE PREENGAGEMENT",'ENGAGEMENTS 2026'!O2179,IF($H2178="PREENGAGE",IF($E2178="ATTRIBUE",'ENGAGEMENTS 2026'!AE2179,'ENGAGEMENTS 2026'!O2179),'ENGAGEMENTS 2026'!AE2179))))</f>
        <v/>
      </c>
      <c r="K2178" s="97" t="str">
        <f>IF(ISBLANK('ENGAGEMENTS 2026'!W2179),"",'ENGAGEMENTS 2026'!W2179)</f>
        <v/>
      </c>
      <c r="L2178" s="73" t="str">
        <f t="shared" ref="L2178:L2241" ca="1" si="68">IF($K2178="","",TODAY()-$K2178)</f>
        <v/>
      </c>
      <c r="M2178" t="str">
        <f t="shared" ref="M2178:M2241" si="69">IF($A2178="","",IF($H2178="ENGAGE","Engagé",IF(AND($H2178="NON ENGAGE",OR($I2178="INFRUCTUEUX",$I2178="ANNULE")),"Clôturé sans suite","En cours")))</f>
        <v/>
      </c>
      <c r="N2178" t="str">
        <f>IF(ISBLANK('ENGAGEMENTS 2026'!C2179),"",'ENGAGEMENTS 2026'!L2179)</f>
        <v/>
      </c>
      <c r="O2178" t="str">
        <f>IF(ISBLANK('ENGAGEMENTS 2026'!C2179),"",'ENGAGEMENTS 2026'!M2179)</f>
        <v/>
      </c>
      <c r="P2178" t="str">
        <f>IF(ISBLANK('ENGAGEMENTS 2026'!C2179),"",'ENGAGEMENTS 2026'!K2179)</f>
        <v/>
      </c>
      <c r="Q2178" t="str">
        <f>IF($A2178="","",IF(OR($E2178="INFRUCTUEUX",$E2178="ANNULE"),$A2178&amp;"|"&amp;(COUNTIFS($A$2:$A2178,$A2178,$E$2:$E2178,"INFRUCTUEUX")+COUNTIFS($A$2:$A2178,$A2178,$E$2:$E2178,"ANNULE")),""))</f>
        <v/>
      </c>
    </row>
    <row r="2179" spans="1:17" x14ac:dyDescent="0.25">
      <c r="A2179" t="str">
        <f>IF(ISBLANK('ENGAGEMENTS 2026'!C2180),"",IF('ENGAGEMENTS 2026'!C2180="DTSI","DCT",'ENGAGEMENTS 2026'!C2180))</f>
        <v/>
      </c>
      <c r="B2179" t="str">
        <f>IF(ISBLANK('ENGAGEMENTS 2026'!C2180),"",'ENGAGEMENTS 2026'!D2180)</f>
        <v/>
      </c>
      <c r="C2179" t="str">
        <f>IF(ISBLANK('ENGAGEMENTS 2026'!C2180),"",'ENGAGEMENTS 2026'!E2180)</f>
        <v/>
      </c>
      <c r="D2179" t="str">
        <f>IF(ISBLANK('ENGAGEMENTS 2026'!C2180),"",'ENGAGEMENTS 2026'!G2180)</f>
        <v/>
      </c>
      <c r="E2179" t="str">
        <f>IF(ISBLANK('ENGAGEMENTS 2026'!C2180),"",'ENGAGEMENTS 2026'!I2180)</f>
        <v/>
      </c>
      <c r="F2179" t="str">
        <f>IF(ISBLANK('ENGAGEMENTS 2026'!C2180),"",'ENGAGEMENTS 2026'!J2180)</f>
        <v/>
      </c>
      <c r="G2179" t="str">
        <f>IF(ISBLANK('ENGAGEMENTS 2026'!C2180),"",'ENGAGEMENTS 2026'!M2180)</f>
        <v/>
      </c>
      <c r="H2179" t="str">
        <f>IF(ISBLANK('ENGAGEMENTS 2026'!C2180),"",'ENGAGEMENTS 2026'!AF2180)</f>
        <v/>
      </c>
      <c r="I2179" t="str">
        <f>IF(ISBLANK('ENGAGEMENTS 2026'!C2180),"",'ENGAGEMENTS 2026'!H2180)</f>
        <v/>
      </c>
      <c r="J2179" s="72" t="str">
        <f>IF(ISBLANK('ENGAGEMENTS 2026'!C2180),"",IF(AND(OR($E2179="INFRUCTUEUX",$E2179="ANNULE"),$C2179="AOO-M"),'ENGAGEMENTS 2026'!P2180,IF($H2179="EN COURS DE PREENGAGEMENT",'ENGAGEMENTS 2026'!O2180,IF($H2179="PREENGAGE",IF($E2179="ATTRIBUE",'ENGAGEMENTS 2026'!AE2180,'ENGAGEMENTS 2026'!O2180),'ENGAGEMENTS 2026'!AE2180))))</f>
        <v/>
      </c>
      <c r="K2179" s="97" t="str">
        <f>IF(ISBLANK('ENGAGEMENTS 2026'!W2180),"",'ENGAGEMENTS 2026'!W2180)</f>
        <v/>
      </c>
      <c r="L2179" s="73" t="str">
        <f t="shared" ca="1" si="68"/>
        <v/>
      </c>
      <c r="M2179" t="str">
        <f t="shared" si="69"/>
        <v/>
      </c>
      <c r="N2179" t="str">
        <f>IF(ISBLANK('ENGAGEMENTS 2026'!C2180),"",'ENGAGEMENTS 2026'!L2180)</f>
        <v/>
      </c>
      <c r="O2179" t="str">
        <f>IF(ISBLANK('ENGAGEMENTS 2026'!C2180),"",'ENGAGEMENTS 2026'!M2180)</f>
        <v/>
      </c>
      <c r="P2179" t="str">
        <f>IF(ISBLANK('ENGAGEMENTS 2026'!C2180),"",'ENGAGEMENTS 2026'!K2180)</f>
        <v/>
      </c>
      <c r="Q2179" t="str">
        <f>IF($A2179="","",IF(OR($E2179="INFRUCTUEUX",$E2179="ANNULE"),$A2179&amp;"|"&amp;(COUNTIFS($A$2:$A2179,$A2179,$E$2:$E2179,"INFRUCTUEUX")+COUNTIFS($A$2:$A2179,$A2179,$E$2:$E2179,"ANNULE")),""))</f>
        <v/>
      </c>
    </row>
    <row r="2180" spans="1:17" x14ac:dyDescent="0.25">
      <c r="A2180" t="str">
        <f>IF(ISBLANK('ENGAGEMENTS 2026'!C2181),"",IF('ENGAGEMENTS 2026'!C2181="DTSI","DCT",'ENGAGEMENTS 2026'!C2181))</f>
        <v/>
      </c>
      <c r="B2180" t="str">
        <f>IF(ISBLANK('ENGAGEMENTS 2026'!C2181),"",'ENGAGEMENTS 2026'!D2181)</f>
        <v/>
      </c>
      <c r="C2180" t="str">
        <f>IF(ISBLANK('ENGAGEMENTS 2026'!C2181),"",'ENGAGEMENTS 2026'!E2181)</f>
        <v/>
      </c>
      <c r="D2180" t="str">
        <f>IF(ISBLANK('ENGAGEMENTS 2026'!C2181),"",'ENGAGEMENTS 2026'!G2181)</f>
        <v/>
      </c>
      <c r="E2180" t="str">
        <f>IF(ISBLANK('ENGAGEMENTS 2026'!C2181),"",'ENGAGEMENTS 2026'!I2181)</f>
        <v/>
      </c>
      <c r="F2180" t="str">
        <f>IF(ISBLANK('ENGAGEMENTS 2026'!C2181),"",'ENGAGEMENTS 2026'!J2181)</f>
        <v/>
      </c>
      <c r="G2180" t="str">
        <f>IF(ISBLANK('ENGAGEMENTS 2026'!C2181),"",'ENGAGEMENTS 2026'!M2181)</f>
        <v/>
      </c>
      <c r="H2180" t="str">
        <f>IF(ISBLANK('ENGAGEMENTS 2026'!C2181),"",'ENGAGEMENTS 2026'!AF2181)</f>
        <v/>
      </c>
      <c r="I2180" t="str">
        <f>IF(ISBLANK('ENGAGEMENTS 2026'!C2181),"",'ENGAGEMENTS 2026'!H2181)</f>
        <v/>
      </c>
      <c r="J2180" s="72" t="str">
        <f>IF(ISBLANK('ENGAGEMENTS 2026'!C2181),"",IF(AND(OR($E2180="INFRUCTUEUX",$E2180="ANNULE"),$C2180="AOO-M"),'ENGAGEMENTS 2026'!P2181,IF($H2180="EN COURS DE PREENGAGEMENT",'ENGAGEMENTS 2026'!O2181,IF($H2180="PREENGAGE",IF($E2180="ATTRIBUE",'ENGAGEMENTS 2026'!AE2181,'ENGAGEMENTS 2026'!O2181),'ENGAGEMENTS 2026'!AE2181))))</f>
        <v/>
      </c>
      <c r="K2180" s="97" t="str">
        <f>IF(ISBLANK('ENGAGEMENTS 2026'!W2181),"",'ENGAGEMENTS 2026'!W2181)</f>
        <v/>
      </c>
      <c r="L2180" s="73" t="str">
        <f t="shared" ca="1" si="68"/>
        <v/>
      </c>
      <c r="M2180" t="str">
        <f t="shared" si="69"/>
        <v/>
      </c>
      <c r="N2180" t="str">
        <f>IF(ISBLANK('ENGAGEMENTS 2026'!C2181),"",'ENGAGEMENTS 2026'!L2181)</f>
        <v/>
      </c>
      <c r="O2180" t="str">
        <f>IF(ISBLANK('ENGAGEMENTS 2026'!C2181),"",'ENGAGEMENTS 2026'!M2181)</f>
        <v/>
      </c>
      <c r="P2180" t="str">
        <f>IF(ISBLANK('ENGAGEMENTS 2026'!C2181),"",'ENGAGEMENTS 2026'!K2181)</f>
        <v/>
      </c>
      <c r="Q2180" t="str">
        <f>IF($A2180="","",IF(OR($E2180="INFRUCTUEUX",$E2180="ANNULE"),$A2180&amp;"|"&amp;(COUNTIFS($A$2:$A2180,$A2180,$E$2:$E2180,"INFRUCTUEUX")+COUNTIFS($A$2:$A2180,$A2180,$E$2:$E2180,"ANNULE")),""))</f>
        <v/>
      </c>
    </row>
    <row r="2181" spans="1:17" x14ac:dyDescent="0.25">
      <c r="A2181" t="str">
        <f>IF(ISBLANK('ENGAGEMENTS 2026'!C2182),"",IF('ENGAGEMENTS 2026'!C2182="DTSI","DCT",'ENGAGEMENTS 2026'!C2182))</f>
        <v/>
      </c>
      <c r="B2181" t="str">
        <f>IF(ISBLANK('ENGAGEMENTS 2026'!C2182),"",'ENGAGEMENTS 2026'!D2182)</f>
        <v/>
      </c>
      <c r="C2181" t="str">
        <f>IF(ISBLANK('ENGAGEMENTS 2026'!C2182),"",'ENGAGEMENTS 2026'!E2182)</f>
        <v/>
      </c>
      <c r="D2181" t="str">
        <f>IF(ISBLANK('ENGAGEMENTS 2026'!C2182),"",'ENGAGEMENTS 2026'!G2182)</f>
        <v/>
      </c>
      <c r="E2181" t="str">
        <f>IF(ISBLANK('ENGAGEMENTS 2026'!C2182),"",'ENGAGEMENTS 2026'!I2182)</f>
        <v/>
      </c>
      <c r="F2181" t="str">
        <f>IF(ISBLANK('ENGAGEMENTS 2026'!C2182),"",'ENGAGEMENTS 2026'!J2182)</f>
        <v/>
      </c>
      <c r="G2181" t="str">
        <f>IF(ISBLANK('ENGAGEMENTS 2026'!C2182),"",'ENGAGEMENTS 2026'!M2182)</f>
        <v/>
      </c>
      <c r="H2181" t="str">
        <f>IF(ISBLANK('ENGAGEMENTS 2026'!C2182),"",'ENGAGEMENTS 2026'!AF2182)</f>
        <v/>
      </c>
      <c r="I2181" t="str">
        <f>IF(ISBLANK('ENGAGEMENTS 2026'!C2182),"",'ENGAGEMENTS 2026'!H2182)</f>
        <v/>
      </c>
      <c r="J2181" s="72" t="str">
        <f>IF(ISBLANK('ENGAGEMENTS 2026'!C2182),"",IF(AND(OR($E2181="INFRUCTUEUX",$E2181="ANNULE"),$C2181="AOO-M"),'ENGAGEMENTS 2026'!P2182,IF($H2181="EN COURS DE PREENGAGEMENT",'ENGAGEMENTS 2026'!O2182,IF($H2181="PREENGAGE",IF($E2181="ATTRIBUE",'ENGAGEMENTS 2026'!AE2182,'ENGAGEMENTS 2026'!O2182),'ENGAGEMENTS 2026'!AE2182))))</f>
        <v/>
      </c>
      <c r="K2181" s="97" t="str">
        <f>IF(ISBLANK('ENGAGEMENTS 2026'!W2182),"",'ENGAGEMENTS 2026'!W2182)</f>
        <v/>
      </c>
      <c r="L2181" s="73" t="str">
        <f t="shared" ca="1" si="68"/>
        <v/>
      </c>
      <c r="M2181" t="str">
        <f t="shared" si="69"/>
        <v/>
      </c>
      <c r="N2181" t="str">
        <f>IF(ISBLANK('ENGAGEMENTS 2026'!C2182),"",'ENGAGEMENTS 2026'!L2182)</f>
        <v/>
      </c>
      <c r="O2181" t="str">
        <f>IF(ISBLANK('ENGAGEMENTS 2026'!C2182),"",'ENGAGEMENTS 2026'!M2182)</f>
        <v/>
      </c>
      <c r="P2181" t="str">
        <f>IF(ISBLANK('ENGAGEMENTS 2026'!C2182),"",'ENGAGEMENTS 2026'!K2182)</f>
        <v/>
      </c>
      <c r="Q2181" t="str">
        <f>IF($A2181="","",IF(OR($E2181="INFRUCTUEUX",$E2181="ANNULE"),$A2181&amp;"|"&amp;(COUNTIFS($A$2:$A2181,$A2181,$E$2:$E2181,"INFRUCTUEUX")+COUNTIFS($A$2:$A2181,$A2181,$E$2:$E2181,"ANNULE")),""))</f>
        <v/>
      </c>
    </row>
    <row r="2182" spans="1:17" x14ac:dyDescent="0.25">
      <c r="A2182" t="str">
        <f>IF(ISBLANK('ENGAGEMENTS 2026'!C2183),"",IF('ENGAGEMENTS 2026'!C2183="DTSI","DCT",'ENGAGEMENTS 2026'!C2183))</f>
        <v/>
      </c>
      <c r="B2182" t="str">
        <f>IF(ISBLANK('ENGAGEMENTS 2026'!C2183),"",'ENGAGEMENTS 2026'!D2183)</f>
        <v/>
      </c>
      <c r="C2182" t="str">
        <f>IF(ISBLANK('ENGAGEMENTS 2026'!C2183),"",'ENGAGEMENTS 2026'!E2183)</f>
        <v/>
      </c>
      <c r="D2182" t="str">
        <f>IF(ISBLANK('ENGAGEMENTS 2026'!C2183),"",'ENGAGEMENTS 2026'!G2183)</f>
        <v/>
      </c>
      <c r="E2182" t="str">
        <f>IF(ISBLANK('ENGAGEMENTS 2026'!C2183),"",'ENGAGEMENTS 2026'!I2183)</f>
        <v/>
      </c>
      <c r="F2182" t="str">
        <f>IF(ISBLANK('ENGAGEMENTS 2026'!C2183),"",'ENGAGEMENTS 2026'!J2183)</f>
        <v/>
      </c>
      <c r="G2182" t="str">
        <f>IF(ISBLANK('ENGAGEMENTS 2026'!C2183),"",'ENGAGEMENTS 2026'!M2183)</f>
        <v/>
      </c>
      <c r="H2182" t="str">
        <f>IF(ISBLANK('ENGAGEMENTS 2026'!C2183),"",'ENGAGEMENTS 2026'!AF2183)</f>
        <v/>
      </c>
      <c r="I2182" t="str">
        <f>IF(ISBLANK('ENGAGEMENTS 2026'!C2183),"",'ENGAGEMENTS 2026'!H2183)</f>
        <v/>
      </c>
      <c r="J2182" s="72" t="str">
        <f>IF(ISBLANK('ENGAGEMENTS 2026'!C2183),"",IF(AND(OR($E2182="INFRUCTUEUX",$E2182="ANNULE"),$C2182="AOO-M"),'ENGAGEMENTS 2026'!P2183,IF($H2182="EN COURS DE PREENGAGEMENT",'ENGAGEMENTS 2026'!O2183,IF($H2182="PREENGAGE",IF($E2182="ATTRIBUE",'ENGAGEMENTS 2026'!AE2183,'ENGAGEMENTS 2026'!O2183),'ENGAGEMENTS 2026'!AE2183))))</f>
        <v/>
      </c>
      <c r="K2182" s="97" t="str">
        <f>IF(ISBLANK('ENGAGEMENTS 2026'!W2183),"",'ENGAGEMENTS 2026'!W2183)</f>
        <v/>
      </c>
      <c r="L2182" s="73" t="str">
        <f t="shared" ca="1" si="68"/>
        <v/>
      </c>
      <c r="M2182" t="str">
        <f t="shared" si="69"/>
        <v/>
      </c>
      <c r="N2182" t="str">
        <f>IF(ISBLANK('ENGAGEMENTS 2026'!C2183),"",'ENGAGEMENTS 2026'!L2183)</f>
        <v/>
      </c>
      <c r="O2182" t="str">
        <f>IF(ISBLANK('ENGAGEMENTS 2026'!C2183),"",'ENGAGEMENTS 2026'!M2183)</f>
        <v/>
      </c>
      <c r="P2182" t="str">
        <f>IF(ISBLANK('ENGAGEMENTS 2026'!C2183),"",'ENGAGEMENTS 2026'!K2183)</f>
        <v/>
      </c>
      <c r="Q2182" t="str">
        <f>IF($A2182="","",IF(OR($E2182="INFRUCTUEUX",$E2182="ANNULE"),$A2182&amp;"|"&amp;(COUNTIFS($A$2:$A2182,$A2182,$E$2:$E2182,"INFRUCTUEUX")+COUNTIFS($A$2:$A2182,$A2182,$E$2:$E2182,"ANNULE")),""))</f>
        <v/>
      </c>
    </row>
    <row r="2183" spans="1:17" x14ac:dyDescent="0.25">
      <c r="A2183" t="str">
        <f>IF(ISBLANK('ENGAGEMENTS 2026'!C2184),"",IF('ENGAGEMENTS 2026'!C2184="DTSI","DCT",'ENGAGEMENTS 2026'!C2184))</f>
        <v/>
      </c>
      <c r="B2183" t="str">
        <f>IF(ISBLANK('ENGAGEMENTS 2026'!C2184),"",'ENGAGEMENTS 2026'!D2184)</f>
        <v/>
      </c>
      <c r="C2183" t="str">
        <f>IF(ISBLANK('ENGAGEMENTS 2026'!C2184),"",'ENGAGEMENTS 2026'!E2184)</f>
        <v/>
      </c>
      <c r="D2183" t="str">
        <f>IF(ISBLANK('ENGAGEMENTS 2026'!C2184),"",'ENGAGEMENTS 2026'!G2184)</f>
        <v/>
      </c>
      <c r="E2183" t="str">
        <f>IF(ISBLANK('ENGAGEMENTS 2026'!C2184),"",'ENGAGEMENTS 2026'!I2184)</f>
        <v/>
      </c>
      <c r="F2183" t="str">
        <f>IF(ISBLANK('ENGAGEMENTS 2026'!C2184),"",'ENGAGEMENTS 2026'!J2184)</f>
        <v/>
      </c>
      <c r="G2183" t="str">
        <f>IF(ISBLANK('ENGAGEMENTS 2026'!C2184),"",'ENGAGEMENTS 2026'!M2184)</f>
        <v/>
      </c>
      <c r="H2183" t="str">
        <f>IF(ISBLANK('ENGAGEMENTS 2026'!C2184),"",'ENGAGEMENTS 2026'!AF2184)</f>
        <v/>
      </c>
      <c r="I2183" t="str">
        <f>IF(ISBLANK('ENGAGEMENTS 2026'!C2184),"",'ENGAGEMENTS 2026'!H2184)</f>
        <v/>
      </c>
      <c r="J2183" s="72" t="str">
        <f>IF(ISBLANK('ENGAGEMENTS 2026'!C2184),"",IF(AND(OR($E2183="INFRUCTUEUX",$E2183="ANNULE"),$C2183="AOO-M"),'ENGAGEMENTS 2026'!P2184,IF($H2183="EN COURS DE PREENGAGEMENT",'ENGAGEMENTS 2026'!O2184,IF($H2183="PREENGAGE",IF($E2183="ATTRIBUE",'ENGAGEMENTS 2026'!AE2184,'ENGAGEMENTS 2026'!O2184),'ENGAGEMENTS 2026'!AE2184))))</f>
        <v/>
      </c>
      <c r="K2183" s="97" t="str">
        <f>IF(ISBLANK('ENGAGEMENTS 2026'!W2184),"",'ENGAGEMENTS 2026'!W2184)</f>
        <v/>
      </c>
      <c r="L2183" s="73" t="str">
        <f t="shared" ca="1" si="68"/>
        <v/>
      </c>
      <c r="M2183" t="str">
        <f t="shared" si="69"/>
        <v/>
      </c>
      <c r="N2183" t="str">
        <f>IF(ISBLANK('ENGAGEMENTS 2026'!C2184),"",'ENGAGEMENTS 2026'!L2184)</f>
        <v/>
      </c>
      <c r="O2183" t="str">
        <f>IF(ISBLANK('ENGAGEMENTS 2026'!C2184),"",'ENGAGEMENTS 2026'!M2184)</f>
        <v/>
      </c>
      <c r="P2183" t="str">
        <f>IF(ISBLANK('ENGAGEMENTS 2026'!C2184),"",'ENGAGEMENTS 2026'!K2184)</f>
        <v/>
      </c>
      <c r="Q2183" t="str">
        <f>IF($A2183="","",IF(OR($E2183="INFRUCTUEUX",$E2183="ANNULE"),$A2183&amp;"|"&amp;(COUNTIFS($A$2:$A2183,$A2183,$E$2:$E2183,"INFRUCTUEUX")+COUNTIFS($A$2:$A2183,$A2183,$E$2:$E2183,"ANNULE")),""))</f>
        <v/>
      </c>
    </row>
    <row r="2184" spans="1:17" x14ac:dyDescent="0.25">
      <c r="A2184" t="str">
        <f>IF(ISBLANK('ENGAGEMENTS 2026'!C2185),"",IF('ENGAGEMENTS 2026'!C2185="DTSI","DCT",'ENGAGEMENTS 2026'!C2185))</f>
        <v/>
      </c>
      <c r="B2184" t="str">
        <f>IF(ISBLANK('ENGAGEMENTS 2026'!C2185),"",'ENGAGEMENTS 2026'!D2185)</f>
        <v/>
      </c>
      <c r="C2184" t="str">
        <f>IF(ISBLANK('ENGAGEMENTS 2026'!C2185),"",'ENGAGEMENTS 2026'!E2185)</f>
        <v/>
      </c>
      <c r="D2184" t="str">
        <f>IF(ISBLANK('ENGAGEMENTS 2026'!C2185),"",'ENGAGEMENTS 2026'!G2185)</f>
        <v/>
      </c>
      <c r="E2184" t="str">
        <f>IF(ISBLANK('ENGAGEMENTS 2026'!C2185),"",'ENGAGEMENTS 2026'!I2185)</f>
        <v/>
      </c>
      <c r="F2184" t="str">
        <f>IF(ISBLANK('ENGAGEMENTS 2026'!C2185),"",'ENGAGEMENTS 2026'!J2185)</f>
        <v/>
      </c>
      <c r="G2184" t="str">
        <f>IF(ISBLANK('ENGAGEMENTS 2026'!C2185),"",'ENGAGEMENTS 2026'!M2185)</f>
        <v/>
      </c>
      <c r="H2184" t="str">
        <f>IF(ISBLANK('ENGAGEMENTS 2026'!C2185),"",'ENGAGEMENTS 2026'!AF2185)</f>
        <v/>
      </c>
      <c r="I2184" t="str">
        <f>IF(ISBLANK('ENGAGEMENTS 2026'!C2185),"",'ENGAGEMENTS 2026'!H2185)</f>
        <v/>
      </c>
      <c r="J2184" s="72" t="str">
        <f>IF(ISBLANK('ENGAGEMENTS 2026'!C2185),"",IF(AND(OR($E2184="INFRUCTUEUX",$E2184="ANNULE"),$C2184="AOO-M"),'ENGAGEMENTS 2026'!P2185,IF($H2184="EN COURS DE PREENGAGEMENT",'ENGAGEMENTS 2026'!O2185,IF($H2184="PREENGAGE",IF($E2184="ATTRIBUE",'ENGAGEMENTS 2026'!AE2185,'ENGAGEMENTS 2026'!O2185),'ENGAGEMENTS 2026'!AE2185))))</f>
        <v/>
      </c>
      <c r="K2184" s="97" t="str">
        <f>IF(ISBLANK('ENGAGEMENTS 2026'!W2185),"",'ENGAGEMENTS 2026'!W2185)</f>
        <v/>
      </c>
      <c r="L2184" s="73" t="str">
        <f t="shared" ca="1" si="68"/>
        <v/>
      </c>
      <c r="M2184" t="str">
        <f t="shared" si="69"/>
        <v/>
      </c>
      <c r="N2184" t="str">
        <f>IF(ISBLANK('ENGAGEMENTS 2026'!C2185),"",'ENGAGEMENTS 2026'!L2185)</f>
        <v/>
      </c>
      <c r="O2184" t="str">
        <f>IF(ISBLANK('ENGAGEMENTS 2026'!C2185),"",'ENGAGEMENTS 2026'!M2185)</f>
        <v/>
      </c>
      <c r="P2184" t="str">
        <f>IF(ISBLANK('ENGAGEMENTS 2026'!C2185),"",'ENGAGEMENTS 2026'!K2185)</f>
        <v/>
      </c>
      <c r="Q2184" t="str">
        <f>IF($A2184="","",IF(OR($E2184="INFRUCTUEUX",$E2184="ANNULE"),$A2184&amp;"|"&amp;(COUNTIFS($A$2:$A2184,$A2184,$E$2:$E2184,"INFRUCTUEUX")+COUNTIFS($A$2:$A2184,$A2184,$E$2:$E2184,"ANNULE")),""))</f>
        <v/>
      </c>
    </row>
    <row r="2185" spans="1:17" x14ac:dyDescent="0.25">
      <c r="A2185" t="str">
        <f>IF(ISBLANK('ENGAGEMENTS 2026'!C2186),"",IF('ENGAGEMENTS 2026'!C2186="DTSI","DCT",'ENGAGEMENTS 2026'!C2186))</f>
        <v/>
      </c>
      <c r="B2185" t="str">
        <f>IF(ISBLANK('ENGAGEMENTS 2026'!C2186),"",'ENGAGEMENTS 2026'!D2186)</f>
        <v/>
      </c>
      <c r="C2185" t="str">
        <f>IF(ISBLANK('ENGAGEMENTS 2026'!C2186),"",'ENGAGEMENTS 2026'!E2186)</f>
        <v/>
      </c>
      <c r="D2185" t="str">
        <f>IF(ISBLANK('ENGAGEMENTS 2026'!C2186),"",'ENGAGEMENTS 2026'!G2186)</f>
        <v/>
      </c>
      <c r="E2185" t="str">
        <f>IF(ISBLANK('ENGAGEMENTS 2026'!C2186),"",'ENGAGEMENTS 2026'!I2186)</f>
        <v/>
      </c>
      <c r="F2185" t="str">
        <f>IF(ISBLANK('ENGAGEMENTS 2026'!C2186),"",'ENGAGEMENTS 2026'!J2186)</f>
        <v/>
      </c>
      <c r="G2185" t="str">
        <f>IF(ISBLANK('ENGAGEMENTS 2026'!C2186),"",'ENGAGEMENTS 2026'!M2186)</f>
        <v/>
      </c>
      <c r="H2185" t="str">
        <f>IF(ISBLANK('ENGAGEMENTS 2026'!C2186),"",'ENGAGEMENTS 2026'!AF2186)</f>
        <v/>
      </c>
      <c r="I2185" t="str">
        <f>IF(ISBLANK('ENGAGEMENTS 2026'!C2186),"",'ENGAGEMENTS 2026'!H2186)</f>
        <v/>
      </c>
      <c r="J2185" s="72" t="str">
        <f>IF(ISBLANK('ENGAGEMENTS 2026'!C2186),"",IF(AND(OR($E2185="INFRUCTUEUX",$E2185="ANNULE"),$C2185="AOO-M"),'ENGAGEMENTS 2026'!P2186,IF($H2185="EN COURS DE PREENGAGEMENT",'ENGAGEMENTS 2026'!O2186,IF($H2185="PREENGAGE",IF($E2185="ATTRIBUE",'ENGAGEMENTS 2026'!AE2186,'ENGAGEMENTS 2026'!O2186),'ENGAGEMENTS 2026'!AE2186))))</f>
        <v/>
      </c>
      <c r="K2185" s="97" t="str">
        <f>IF(ISBLANK('ENGAGEMENTS 2026'!W2186),"",'ENGAGEMENTS 2026'!W2186)</f>
        <v/>
      </c>
      <c r="L2185" s="73" t="str">
        <f t="shared" ca="1" si="68"/>
        <v/>
      </c>
      <c r="M2185" t="str">
        <f t="shared" si="69"/>
        <v/>
      </c>
      <c r="N2185" t="str">
        <f>IF(ISBLANK('ENGAGEMENTS 2026'!C2186),"",'ENGAGEMENTS 2026'!L2186)</f>
        <v/>
      </c>
      <c r="O2185" t="str">
        <f>IF(ISBLANK('ENGAGEMENTS 2026'!C2186),"",'ENGAGEMENTS 2026'!M2186)</f>
        <v/>
      </c>
      <c r="P2185" t="str">
        <f>IF(ISBLANK('ENGAGEMENTS 2026'!C2186),"",'ENGAGEMENTS 2026'!K2186)</f>
        <v/>
      </c>
      <c r="Q2185" t="str">
        <f>IF($A2185="","",IF(OR($E2185="INFRUCTUEUX",$E2185="ANNULE"),$A2185&amp;"|"&amp;(COUNTIFS($A$2:$A2185,$A2185,$E$2:$E2185,"INFRUCTUEUX")+COUNTIFS($A$2:$A2185,$A2185,$E$2:$E2185,"ANNULE")),""))</f>
        <v/>
      </c>
    </row>
    <row r="2186" spans="1:17" x14ac:dyDescent="0.25">
      <c r="A2186" t="str">
        <f>IF(ISBLANK('ENGAGEMENTS 2026'!C2187),"",IF('ENGAGEMENTS 2026'!C2187="DTSI","DCT",'ENGAGEMENTS 2026'!C2187))</f>
        <v/>
      </c>
      <c r="B2186" t="str">
        <f>IF(ISBLANK('ENGAGEMENTS 2026'!C2187),"",'ENGAGEMENTS 2026'!D2187)</f>
        <v/>
      </c>
      <c r="C2186" t="str">
        <f>IF(ISBLANK('ENGAGEMENTS 2026'!C2187),"",'ENGAGEMENTS 2026'!E2187)</f>
        <v/>
      </c>
      <c r="D2186" t="str">
        <f>IF(ISBLANK('ENGAGEMENTS 2026'!C2187),"",'ENGAGEMENTS 2026'!G2187)</f>
        <v/>
      </c>
      <c r="E2186" t="str">
        <f>IF(ISBLANK('ENGAGEMENTS 2026'!C2187),"",'ENGAGEMENTS 2026'!I2187)</f>
        <v/>
      </c>
      <c r="F2186" t="str">
        <f>IF(ISBLANK('ENGAGEMENTS 2026'!C2187),"",'ENGAGEMENTS 2026'!J2187)</f>
        <v/>
      </c>
      <c r="G2186" t="str">
        <f>IF(ISBLANK('ENGAGEMENTS 2026'!C2187),"",'ENGAGEMENTS 2026'!M2187)</f>
        <v/>
      </c>
      <c r="H2186" t="str">
        <f>IF(ISBLANK('ENGAGEMENTS 2026'!C2187),"",'ENGAGEMENTS 2026'!AF2187)</f>
        <v/>
      </c>
      <c r="I2186" t="str">
        <f>IF(ISBLANK('ENGAGEMENTS 2026'!C2187),"",'ENGAGEMENTS 2026'!H2187)</f>
        <v/>
      </c>
      <c r="J2186" s="72" t="str">
        <f>IF(ISBLANK('ENGAGEMENTS 2026'!C2187),"",IF(AND(OR($E2186="INFRUCTUEUX",$E2186="ANNULE"),$C2186="AOO-M"),'ENGAGEMENTS 2026'!P2187,IF($H2186="EN COURS DE PREENGAGEMENT",'ENGAGEMENTS 2026'!O2187,IF($H2186="PREENGAGE",IF($E2186="ATTRIBUE",'ENGAGEMENTS 2026'!AE2187,'ENGAGEMENTS 2026'!O2187),'ENGAGEMENTS 2026'!AE2187))))</f>
        <v/>
      </c>
      <c r="K2186" s="97" t="str">
        <f>IF(ISBLANK('ENGAGEMENTS 2026'!W2187),"",'ENGAGEMENTS 2026'!W2187)</f>
        <v/>
      </c>
      <c r="L2186" s="73" t="str">
        <f t="shared" ca="1" si="68"/>
        <v/>
      </c>
      <c r="M2186" t="str">
        <f t="shared" si="69"/>
        <v/>
      </c>
      <c r="N2186" t="str">
        <f>IF(ISBLANK('ENGAGEMENTS 2026'!C2187),"",'ENGAGEMENTS 2026'!L2187)</f>
        <v/>
      </c>
      <c r="O2186" t="str">
        <f>IF(ISBLANK('ENGAGEMENTS 2026'!C2187),"",'ENGAGEMENTS 2026'!M2187)</f>
        <v/>
      </c>
      <c r="P2186" t="str">
        <f>IF(ISBLANK('ENGAGEMENTS 2026'!C2187),"",'ENGAGEMENTS 2026'!K2187)</f>
        <v/>
      </c>
      <c r="Q2186" t="str">
        <f>IF($A2186="","",IF(OR($E2186="INFRUCTUEUX",$E2186="ANNULE"),$A2186&amp;"|"&amp;(COUNTIFS($A$2:$A2186,$A2186,$E$2:$E2186,"INFRUCTUEUX")+COUNTIFS($A$2:$A2186,$A2186,$E$2:$E2186,"ANNULE")),""))</f>
        <v/>
      </c>
    </row>
    <row r="2187" spans="1:17" x14ac:dyDescent="0.25">
      <c r="A2187" t="str">
        <f>IF(ISBLANK('ENGAGEMENTS 2026'!C2188),"",IF('ENGAGEMENTS 2026'!C2188="DTSI","DCT",'ENGAGEMENTS 2026'!C2188))</f>
        <v/>
      </c>
      <c r="B2187" t="str">
        <f>IF(ISBLANK('ENGAGEMENTS 2026'!C2188),"",'ENGAGEMENTS 2026'!D2188)</f>
        <v/>
      </c>
      <c r="C2187" t="str">
        <f>IF(ISBLANK('ENGAGEMENTS 2026'!C2188),"",'ENGAGEMENTS 2026'!E2188)</f>
        <v/>
      </c>
      <c r="D2187" t="str">
        <f>IF(ISBLANK('ENGAGEMENTS 2026'!C2188),"",'ENGAGEMENTS 2026'!G2188)</f>
        <v/>
      </c>
      <c r="E2187" t="str">
        <f>IF(ISBLANK('ENGAGEMENTS 2026'!C2188),"",'ENGAGEMENTS 2026'!I2188)</f>
        <v/>
      </c>
      <c r="F2187" t="str">
        <f>IF(ISBLANK('ENGAGEMENTS 2026'!C2188),"",'ENGAGEMENTS 2026'!J2188)</f>
        <v/>
      </c>
      <c r="G2187" t="str">
        <f>IF(ISBLANK('ENGAGEMENTS 2026'!C2188),"",'ENGAGEMENTS 2026'!M2188)</f>
        <v/>
      </c>
      <c r="H2187" t="str">
        <f>IF(ISBLANK('ENGAGEMENTS 2026'!C2188),"",'ENGAGEMENTS 2026'!AF2188)</f>
        <v/>
      </c>
      <c r="I2187" t="str">
        <f>IF(ISBLANK('ENGAGEMENTS 2026'!C2188),"",'ENGAGEMENTS 2026'!H2188)</f>
        <v/>
      </c>
      <c r="J2187" s="72" t="str">
        <f>IF(ISBLANK('ENGAGEMENTS 2026'!C2188),"",IF(AND(OR($E2187="INFRUCTUEUX",$E2187="ANNULE"),$C2187="AOO-M"),'ENGAGEMENTS 2026'!P2188,IF($H2187="EN COURS DE PREENGAGEMENT",'ENGAGEMENTS 2026'!O2188,IF($H2187="PREENGAGE",IF($E2187="ATTRIBUE",'ENGAGEMENTS 2026'!AE2188,'ENGAGEMENTS 2026'!O2188),'ENGAGEMENTS 2026'!AE2188))))</f>
        <v/>
      </c>
      <c r="K2187" s="97" t="str">
        <f>IF(ISBLANK('ENGAGEMENTS 2026'!W2188),"",'ENGAGEMENTS 2026'!W2188)</f>
        <v/>
      </c>
      <c r="L2187" s="73" t="str">
        <f t="shared" ca="1" si="68"/>
        <v/>
      </c>
      <c r="M2187" t="str">
        <f t="shared" si="69"/>
        <v/>
      </c>
      <c r="N2187" t="str">
        <f>IF(ISBLANK('ENGAGEMENTS 2026'!C2188),"",'ENGAGEMENTS 2026'!L2188)</f>
        <v/>
      </c>
      <c r="O2187" t="str">
        <f>IF(ISBLANK('ENGAGEMENTS 2026'!C2188),"",'ENGAGEMENTS 2026'!M2188)</f>
        <v/>
      </c>
      <c r="P2187" t="str">
        <f>IF(ISBLANK('ENGAGEMENTS 2026'!C2188),"",'ENGAGEMENTS 2026'!K2188)</f>
        <v/>
      </c>
      <c r="Q2187" t="str">
        <f>IF($A2187="","",IF(OR($E2187="INFRUCTUEUX",$E2187="ANNULE"),$A2187&amp;"|"&amp;(COUNTIFS($A$2:$A2187,$A2187,$E$2:$E2187,"INFRUCTUEUX")+COUNTIFS($A$2:$A2187,$A2187,$E$2:$E2187,"ANNULE")),""))</f>
        <v/>
      </c>
    </row>
    <row r="2188" spans="1:17" x14ac:dyDescent="0.25">
      <c r="A2188" t="str">
        <f>IF(ISBLANK('ENGAGEMENTS 2026'!C2189),"",IF('ENGAGEMENTS 2026'!C2189="DTSI","DCT",'ENGAGEMENTS 2026'!C2189))</f>
        <v/>
      </c>
      <c r="B2188" t="str">
        <f>IF(ISBLANK('ENGAGEMENTS 2026'!C2189),"",'ENGAGEMENTS 2026'!D2189)</f>
        <v/>
      </c>
      <c r="C2188" t="str">
        <f>IF(ISBLANK('ENGAGEMENTS 2026'!C2189),"",'ENGAGEMENTS 2026'!E2189)</f>
        <v/>
      </c>
      <c r="D2188" t="str">
        <f>IF(ISBLANK('ENGAGEMENTS 2026'!C2189),"",'ENGAGEMENTS 2026'!G2189)</f>
        <v/>
      </c>
      <c r="E2188" t="str">
        <f>IF(ISBLANK('ENGAGEMENTS 2026'!C2189),"",'ENGAGEMENTS 2026'!I2189)</f>
        <v/>
      </c>
      <c r="F2188" t="str">
        <f>IF(ISBLANK('ENGAGEMENTS 2026'!C2189),"",'ENGAGEMENTS 2026'!J2189)</f>
        <v/>
      </c>
      <c r="G2188" t="str">
        <f>IF(ISBLANK('ENGAGEMENTS 2026'!C2189),"",'ENGAGEMENTS 2026'!M2189)</f>
        <v/>
      </c>
      <c r="H2188" t="str">
        <f>IF(ISBLANK('ENGAGEMENTS 2026'!C2189),"",'ENGAGEMENTS 2026'!AF2189)</f>
        <v/>
      </c>
      <c r="I2188" t="str">
        <f>IF(ISBLANK('ENGAGEMENTS 2026'!C2189),"",'ENGAGEMENTS 2026'!H2189)</f>
        <v/>
      </c>
      <c r="J2188" s="72" t="str">
        <f>IF(ISBLANK('ENGAGEMENTS 2026'!C2189),"",IF(AND(OR($E2188="INFRUCTUEUX",$E2188="ANNULE"),$C2188="AOO-M"),'ENGAGEMENTS 2026'!P2189,IF($H2188="EN COURS DE PREENGAGEMENT",'ENGAGEMENTS 2026'!O2189,IF($H2188="PREENGAGE",IF($E2188="ATTRIBUE",'ENGAGEMENTS 2026'!AE2189,'ENGAGEMENTS 2026'!O2189),'ENGAGEMENTS 2026'!AE2189))))</f>
        <v/>
      </c>
      <c r="K2188" s="97" t="str">
        <f>IF(ISBLANK('ENGAGEMENTS 2026'!W2189),"",'ENGAGEMENTS 2026'!W2189)</f>
        <v/>
      </c>
      <c r="L2188" s="73" t="str">
        <f t="shared" ca="1" si="68"/>
        <v/>
      </c>
      <c r="M2188" t="str">
        <f t="shared" si="69"/>
        <v/>
      </c>
      <c r="N2188" t="str">
        <f>IF(ISBLANK('ENGAGEMENTS 2026'!C2189),"",'ENGAGEMENTS 2026'!L2189)</f>
        <v/>
      </c>
      <c r="O2188" t="str">
        <f>IF(ISBLANK('ENGAGEMENTS 2026'!C2189),"",'ENGAGEMENTS 2026'!M2189)</f>
        <v/>
      </c>
      <c r="P2188" t="str">
        <f>IF(ISBLANK('ENGAGEMENTS 2026'!C2189),"",'ENGAGEMENTS 2026'!K2189)</f>
        <v/>
      </c>
      <c r="Q2188" t="str">
        <f>IF($A2188="","",IF(OR($E2188="INFRUCTUEUX",$E2188="ANNULE"),$A2188&amp;"|"&amp;(COUNTIFS($A$2:$A2188,$A2188,$E$2:$E2188,"INFRUCTUEUX")+COUNTIFS($A$2:$A2188,$A2188,$E$2:$E2188,"ANNULE")),""))</f>
        <v/>
      </c>
    </row>
    <row r="2189" spans="1:17" x14ac:dyDescent="0.25">
      <c r="A2189" t="str">
        <f>IF(ISBLANK('ENGAGEMENTS 2026'!C2190),"",IF('ENGAGEMENTS 2026'!C2190="DTSI","DCT",'ENGAGEMENTS 2026'!C2190))</f>
        <v/>
      </c>
      <c r="B2189" t="str">
        <f>IF(ISBLANK('ENGAGEMENTS 2026'!C2190),"",'ENGAGEMENTS 2026'!D2190)</f>
        <v/>
      </c>
      <c r="C2189" t="str">
        <f>IF(ISBLANK('ENGAGEMENTS 2026'!C2190),"",'ENGAGEMENTS 2026'!E2190)</f>
        <v/>
      </c>
      <c r="D2189" t="str">
        <f>IF(ISBLANK('ENGAGEMENTS 2026'!C2190),"",'ENGAGEMENTS 2026'!G2190)</f>
        <v/>
      </c>
      <c r="E2189" t="str">
        <f>IF(ISBLANK('ENGAGEMENTS 2026'!C2190),"",'ENGAGEMENTS 2026'!I2190)</f>
        <v/>
      </c>
      <c r="F2189" t="str">
        <f>IF(ISBLANK('ENGAGEMENTS 2026'!C2190),"",'ENGAGEMENTS 2026'!J2190)</f>
        <v/>
      </c>
      <c r="G2189" t="str">
        <f>IF(ISBLANK('ENGAGEMENTS 2026'!C2190),"",'ENGAGEMENTS 2026'!M2190)</f>
        <v/>
      </c>
      <c r="H2189" t="str">
        <f>IF(ISBLANK('ENGAGEMENTS 2026'!C2190),"",'ENGAGEMENTS 2026'!AF2190)</f>
        <v/>
      </c>
      <c r="I2189" t="str">
        <f>IF(ISBLANK('ENGAGEMENTS 2026'!C2190),"",'ENGAGEMENTS 2026'!H2190)</f>
        <v/>
      </c>
      <c r="J2189" s="72" t="str">
        <f>IF(ISBLANK('ENGAGEMENTS 2026'!C2190),"",IF(AND(OR($E2189="INFRUCTUEUX",$E2189="ANNULE"),$C2189="AOO-M"),'ENGAGEMENTS 2026'!P2190,IF($H2189="EN COURS DE PREENGAGEMENT",'ENGAGEMENTS 2026'!O2190,IF($H2189="PREENGAGE",IF($E2189="ATTRIBUE",'ENGAGEMENTS 2026'!AE2190,'ENGAGEMENTS 2026'!O2190),'ENGAGEMENTS 2026'!AE2190))))</f>
        <v/>
      </c>
      <c r="K2189" s="97" t="str">
        <f>IF(ISBLANK('ENGAGEMENTS 2026'!W2190),"",'ENGAGEMENTS 2026'!W2190)</f>
        <v/>
      </c>
      <c r="L2189" s="73" t="str">
        <f t="shared" ca="1" si="68"/>
        <v/>
      </c>
      <c r="M2189" t="str">
        <f t="shared" si="69"/>
        <v/>
      </c>
      <c r="N2189" t="str">
        <f>IF(ISBLANK('ENGAGEMENTS 2026'!C2190),"",'ENGAGEMENTS 2026'!L2190)</f>
        <v/>
      </c>
      <c r="O2189" t="str">
        <f>IF(ISBLANK('ENGAGEMENTS 2026'!C2190),"",'ENGAGEMENTS 2026'!M2190)</f>
        <v/>
      </c>
      <c r="P2189" t="str">
        <f>IF(ISBLANK('ENGAGEMENTS 2026'!C2190),"",'ENGAGEMENTS 2026'!K2190)</f>
        <v/>
      </c>
      <c r="Q2189" t="str">
        <f>IF($A2189="","",IF(OR($E2189="INFRUCTUEUX",$E2189="ANNULE"),$A2189&amp;"|"&amp;(COUNTIFS($A$2:$A2189,$A2189,$E$2:$E2189,"INFRUCTUEUX")+COUNTIFS($A$2:$A2189,$A2189,$E$2:$E2189,"ANNULE")),""))</f>
        <v/>
      </c>
    </row>
    <row r="2190" spans="1:17" x14ac:dyDescent="0.25">
      <c r="A2190" t="str">
        <f>IF(ISBLANK('ENGAGEMENTS 2026'!C2191),"",IF('ENGAGEMENTS 2026'!C2191="DTSI","DCT",'ENGAGEMENTS 2026'!C2191))</f>
        <v/>
      </c>
      <c r="B2190" t="str">
        <f>IF(ISBLANK('ENGAGEMENTS 2026'!C2191),"",'ENGAGEMENTS 2026'!D2191)</f>
        <v/>
      </c>
      <c r="C2190" t="str">
        <f>IF(ISBLANK('ENGAGEMENTS 2026'!C2191),"",'ENGAGEMENTS 2026'!E2191)</f>
        <v/>
      </c>
      <c r="D2190" t="str">
        <f>IF(ISBLANK('ENGAGEMENTS 2026'!C2191),"",'ENGAGEMENTS 2026'!G2191)</f>
        <v/>
      </c>
      <c r="E2190" t="str">
        <f>IF(ISBLANK('ENGAGEMENTS 2026'!C2191),"",'ENGAGEMENTS 2026'!I2191)</f>
        <v/>
      </c>
      <c r="F2190" t="str">
        <f>IF(ISBLANK('ENGAGEMENTS 2026'!C2191),"",'ENGAGEMENTS 2026'!J2191)</f>
        <v/>
      </c>
      <c r="G2190" t="str">
        <f>IF(ISBLANK('ENGAGEMENTS 2026'!C2191),"",'ENGAGEMENTS 2026'!M2191)</f>
        <v/>
      </c>
      <c r="H2190" t="str">
        <f>IF(ISBLANK('ENGAGEMENTS 2026'!C2191),"",'ENGAGEMENTS 2026'!AF2191)</f>
        <v/>
      </c>
      <c r="I2190" t="str">
        <f>IF(ISBLANK('ENGAGEMENTS 2026'!C2191),"",'ENGAGEMENTS 2026'!H2191)</f>
        <v/>
      </c>
      <c r="J2190" s="72" t="str">
        <f>IF(ISBLANK('ENGAGEMENTS 2026'!C2191),"",IF(AND(OR($E2190="INFRUCTUEUX",$E2190="ANNULE"),$C2190="AOO-M"),'ENGAGEMENTS 2026'!P2191,IF($H2190="EN COURS DE PREENGAGEMENT",'ENGAGEMENTS 2026'!O2191,IF($H2190="PREENGAGE",IF($E2190="ATTRIBUE",'ENGAGEMENTS 2026'!AE2191,'ENGAGEMENTS 2026'!O2191),'ENGAGEMENTS 2026'!AE2191))))</f>
        <v/>
      </c>
      <c r="K2190" s="97" t="str">
        <f>IF(ISBLANK('ENGAGEMENTS 2026'!W2191),"",'ENGAGEMENTS 2026'!W2191)</f>
        <v/>
      </c>
      <c r="L2190" s="73" t="str">
        <f t="shared" ca="1" si="68"/>
        <v/>
      </c>
      <c r="M2190" t="str">
        <f t="shared" si="69"/>
        <v/>
      </c>
      <c r="N2190" t="str">
        <f>IF(ISBLANK('ENGAGEMENTS 2026'!C2191),"",'ENGAGEMENTS 2026'!L2191)</f>
        <v/>
      </c>
      <c r="O2190" t="str">
        <f>IF(ISBLANK('ENGAGEMENTS 2026'!C2191),"",'ENGAGEMENTS 2026'!M2191)</f>
        <v/>
      </c>
      <c r="P2190" t="str">
        <f>IF(ISBLANK('ENGAGEMENTS 2026'!C2191),"",'ENGAGEMENTS 2026'!K2191)</f>
        <v/>
      </c>
      <c r="Q2190" t="str">
        <f>IF($A2190="","",IF(OR($E2190="INFRUCTUEUX",$E2190="ANNULE"),$A2190&amp;"|"&amp;(COUNTIFS($A$2:$A2190,$A2190,$E$2:$E2190,"INFRUCTUEUX")+COUNTIFS($A$2:$A2190,$A2190,$E$2:$E2190,"ANNULE")),""))</f>
        <v/>
      </c>
    </row>
    <row r="2191" spans="1:17" x14ac:dyDescent="0.25">
      <c r="A2191" t="str">
        <f>IF(ISBLANK('ENGAGEMENTS 2026'!C2192),"",IF('ENGAGEMENTS 2026'!C2192="DTSI","DCT",'ENGAGEMENTS 2026'!C2192))</f>
        <v/>
      </c>
      <c r="B2191" t="str">
        <f>IF(ISBLANK('ENGAGEMENTS 2026'!C2192),"",'ENGAGEMENTS 2026'!D2192)</f>
        <v/>
      </c>
      <c r="C2191" t="str">
        <f>IF(ISBLANK('ENGAGEMENTS 2026'!C2192),"",'ENGAGEMENTS 2026'!E2192)</f>
        <v/>
      </c>
      <c r="D2191" t="str">
        <f>IF(ISBLANK('ENGAGEMENTS 2026'!C2192),"",'ENGAGEMENTS 2026'!G2192)</f>
        <v/>
      </c>
      <c r="E2191" t="str">
        <f>IF(ISBLANK('ENGAGEMENTS 2026'!C2192),"",'ENGAGEMENTS 2026'!I2192)</f>
        <v/>
      </c>
      <c r="F2191" t="str">
        <f>IF(ISBLANK('ENGAGEMENTS 2026'!C2192),"",'ENGAGEMENTS 2026'!J2192)</f>
        <v/>
      </c>
      <c r="G2191" t="str">
        <f>IF(ISBLANK('ENGAGEMENTS 2026'!C2192),"",'ENGAGEMENTS 2026'!M2192)</f>
        <v/>
      </c>
      <c r="H2191" t="str">
        <f>IF(ISBLANK('ENGAGEMENTS 2026'!C2192),"",'ENGAGEMENTS 2026'!AF2192)</f>
        <v/>
      </c>
      <c r="I2191" t="str">
        <f>IF(ISBLANK('ENGAGEMENTS 2026'!C2192),"",'ENGAGEMENTS 2026'!H2192)</f>
        <v/>
      </c>
      <c r="J2191" s="72" t="str">
        <f>IF(ISBLANK('ENGAGEMENTS 2026'!C2192),"",IF(AND(OR($E2191="INFRUCTUEUX",$E2191="ANNULE"),$C2191="AOO-M"),'ENGAGEMENTS 2026'!P2192,IF($H2191="EN COURS DE PREENGAGEMENT",'ENGAGEMENTS 2026'!O2192,IF($H2191="PREENGAGE",IF($E2191="ATTRIBUE",'ENGAGEMENTS 2026'!AE2192,'ENGAGEMENTS 2026'!O2192),'ENGAGEMENTS 2026'!AE2192))))</f>
        <v/>
      </c>
      <c r="K2191" s="97" t="str">
        <f>IF(ISBLANK('ENGAGEMENTS 2026'!W2192),"",'ENGAGEMENTS 2026'!W2192)</f>
        <v/>
      </c>
      <c r="L2191" s="73" t="str">
        <f t="shared" ca="1" si="68"/>
        <v/>
      </c>
      <c r="M2191" t="str">
        <f t="shared" si="69"/>
        <v/>
      </c>
      <c r="N2191" t="str">
        <f>IF(ISBLANK('ENGAGEMENTS 2026'!C2192),"",'ENGAGEMENTS 2026'!L2192)</f>
        <v/>
      </c>
      <c r="O2191" t="str">
        <f>IF(ISBLANK('ENGAGEMENTS 2026'!C2192),"",'ENGAGEMENTS 2026'!M2192)</f>
        <v/>
      </c>
      <c r="P2191" t="str">
        <f>IF(ISBLANK('ENGAGEMENTS 2026'!C2192),"",'ENGAGEMENTS 2026'!K2192)</f>
        <v/>
      </c>
      <c r="Q2191" t="str">
        <f>IF($A2191="","",IF(OR($E2191="INFRUCTUEUX",$E2191="ANNULE"),$A2191&amp;"|"&amp;(COUNTIFS($A$2:$A2191,$A2191,$E$2:$E2191,"INFRUCTUEUX")+COUNTIFS($A$2:$A2191,$A2191,$E$2:$E2191,"ANNULE")),""))</f>
        <v/>
      </c>
    </row>
    <row r="2192" spans="1:17" x14ac:dyDescent="0.25">
      <c r="A2192" t="str">
        <f>IF(ISBLANK('ENGAGEMENTS 2026'!C2193),"",IF('ENGAGEMENTS 2026'!C2193="DTSI","DCT",'ENGAGEMENTS 2026'!C2193))</f>
        <v/>
      </c>
      <c r="B2192" t="str">
        <f>IF(ISBLANK('ENGAGEMENTS 2026'!C2193),"",'ENGAGEMENTS 2026'!D2193)</f>
        <v/>
      </c>
      <c r="C2192" t="str">
        <f>IF(ISBLANK('ENGAGEMENTS 2026'!C2193),"",'ENGAGEMENTS 2026'!E2193)</f>
        <v/>
      </c>
      <c r="D2192" t="str">
        <f>IF(ISBLANK('ENGAGEMENTS 2026'!C2193),"",'ENGAGEMENTS 2026'!G2193)</f>
        <v/>
      </c>
      <c r="E2192" t="str">
        <f>IF(ISBLANK('ENGAGEMENTS 2026'!C2193),"",'ENGAGEMENTS 2026'!I2193)</f>
        <v/>
      </c>
      <c r="F2192" t="str">
        <f>IF(ISBLANK('ENGAGEMENTS 2026'!C2193),"",'ENGAGEMENTS 2026'!J2193)</f>
        <v/>
      </c>
      <c r="G2192" t="str">
        <f>IF(ISBLANK('ENGAGEMENTS 2026'!C2193),"",'ENGAGEMENTS 2026'!M2193)</f>
        <v/>
      </c>
      <c r="H2192" t="str">
        <f>IF(ISBLANK('ENGAGEMENTS 2026'!C2193),"",'ENGAGEMENTS 2026'!AF2193)</f>
        <v/>
      </c>
      <c r="I2192" t="str">
        <f>IF(ISBLANK('ENGAGEMENTS 2026'!C2193),"",'ENGAGEMENTS 2026'!H2193)</f>
        <v/>
      </c>
      <c r="J2192" s="72" t="str">
        <f>IF(ISBLANK('ENGAGEMENTS 2026'!C2193),"",IF(AND(OR($E2192="INFRUCTUEUX",$E2192="ANNULE"),$C2192="AOO-M"),'ENGAGEMENTS 2026'!P2193,IF($H2192="EN COURS DE PREENGAGEMENT",'ENGAGEMENTS 2026'!O2193,IF($H2192="PREENGAGE",IF($E2192="ATTRIBUE",'ENGAGEMENTS 2026'!AE2193,'ENGAGEMENTS 2026'!O2193),'ENGAGEMENTS 2026'!AE2193))))</f>
        <v/>
      </c>
      <c r="K2192" s="97" t="str">
        <f>IF(ISBLANK('ENGAGEMENTS 2026'!W2193),"",'ENGAGEMENTS 2026'!W2193)</f>
        <v/>
      </c>
      <c r="L2192" s="73" t="str">
        <f t="shared" ca="1" si="68"/>
        <v/>
      </c>
      <c r="M2192" t="str">
        <f t="shared" si="69"/>
        <v/>
      </c>
      <c r="N2192" t="str">
        <f>IF(ISBLANK('ENGAGEMENTS 2026'!C2193),"",'ENGAGEMENTS 2026'!L2193)</f>
        <v/>
      </c>
      <c r="O2192" t="str">
        <f>IF(ISBLANK('ENGAGEMENTS 2026'!C2193),"",'ENGAGEMENTS 2026'!M2193)</f>
        <v/>
      </c>
      <c r="P2192" t="str">
        <f>IF(ISBLANK('ENGAGEMENTS 2026'!C2193),"",'ENGAGEMENTS 2026'!K2193)</f>
        <v/>
      </c>
      <c r="Q2192" t="str">
        <f>IF($A2192="","",IF(OR($E2192="INFRUCTUEUX",$E2192="ANNULE"),$A2192&amp;"|"&amp;(COUNTIFS($A$2:$A2192,$A2192,$E$2:$E2192,"INFRUCTUEUX")+COUNTIFS($A$2:$A2192,$A2192,$E$2:$E2192,"ANNULE")),""))</f>
        <v/>
      </c>
    </row>
    <row r="2193" spans="1:17" x14ac:dyDescent="0.25">
      <c r="A2193" t="str">
        <f>IF(ISBLANK('ENGAGEMENTS 2026'!C2194),"",IF('ENGAGEMENTS 2026'!C2194="DTSI","DCT",'ENGAGEMENTS 2026'!C2194))</f>
        <v/>
      </c>
      <c r="B2193" t="str">
        <f>IF(ISBLANK('ENGAGEMENTS 2026'!C2194),"",'ENGAGEMENTS 2026'!D2194)</f>
        <v/>
      </c>
      <c r="C2193" t="str">
        <f>IF(ISBLANK('ENGAGEMENTS 2026'!C2194),"",'ENGAGEMENTS 2026'!E2194)</f>
        <v/>
      </c>
      <c r="D2193" t="str">
        <f>IF(ISBLANK('ENGAGEMENTS 2026'!C2194),"",'ENGAGEMENTS 2026'!G2194)</f>
        <v/>
      </c>
      <c r="E2193" t="str">
        <f>IF(ISBLANK('ENGAGEMENTS 2026'!C2194),"",'ENGAGEMENTS 2026'!I2194)</f>
        <v/>
      </c>
      <c r="F2193" t="str">
        <f>IF(ISBLANK('ENGAGEMENTS 2026'!C2194),"",'ENGAGEMENTS 2026'!J2194)</f>
        <v/>
      </c>
      <c r="G2193" t="str">
        <f>IF(ISBLANK('ENGAGEMENTS 2026'!C2194),"",'ENGAGEMENTS 2026'!M2194)</f>
        <v/>
      </c>
      <c r="H2193" t="str">
        <f>IF(ISBLANK('ENGAGEMENTS 2026'!C2194),"",'ENGAGEMENTS 2026'!AF2194)</f>
        <v/>
      </c>
      <c r="I2193" t="str">
        <f>IF(ISBLANK('ENGAGEMENTS 2026'!C2194),"",'ENGAGEMENTS 2026'!H2194)</f>
        <v/>
      </c>
      <c r="J2193" s="72" t="str">
        <f>IF(ISBLANK('ENGAGEMENTS 2026'!C2194),"",IF(AND(OR($E2193="INFRUCTUEUX",$E2193="ANNULE"),$C2193="AOO-M"),'ENGAGEMENTS 2026'!P2194,IF($H2193="EN COURS DE PREENGAGEMENT",'ENGAGEMENTS 2026'!O2194,IF($H2193="PREENGAGE",IF($E2193="ATTRIBUE",'ENGAGEMENTS 2026'!AE2194,'ENGAGEMENTS 2026'!O2194),'ENGAGEMENTS 2026'!AE2194))))</f>
        <v/>
      </c>
      <c r="K2193" s="97" t="str">
        <f>IF(ISBLANK('ENGAGEMENTS 2026'!W2194),"",'ENGAGEMENTS 2026'!W2194)</f>
        <v/>
      </c>
      <c r="L2193" s="73" t="str">
        <f t="shared" ca="1" si="68"/>
        <v/>
      </c>
      <c r="M2193" t="str">
        <f t="shared" si="69"/>
        <v/>
      </c>
      <c r="N2193" t="str">
        <f>IF(ISBLANK('ENGAGEMENTS 2026'!C2194),"",'ENGAGEMENTS 2026'!L2194)</f>
        <v/>
      </c>
      <c r="O2193" t="str">
        <f>IF(ISBLANK('ENGAGEMENTS 2026'!C2194),"",'ENGAGEMENTS 2026'!M2194)</f>
        <v/>
      </c>
      <c r="P2193" t="str">
        <f>IF(ISBLANK('ENGAGEMENTS 2026'!C2194),"",'ENGAGEMENTS 2026'!K2194)</f>
        <v/>
      </c>
      <c r="Q2193" t="str">
        <f>IF($A2193="","",IF(OR($E2193="INFRUCTUEUX",$E2193="ANNULE"),$A2193&amp;"|"&amp;(COUNTIFS($A$2:$A2193,$A2193,$E$2:$E2193,"INFRUCTUEUX")+COUNTIFS($A$2:$A2193,$A2193,$E$2:$E2193,"ANNULE")),""))</f>
        <v/>
      </c>
    </row>
    <row r="2194" spans="1:17" x14ac:dyDescent="0.25">
      <c r="A2194" t="str">
        <f>IF(ISBLANK('ENGAGEMENTS 2026'!C2195),"",IF('ENGAGEMENTS 2026'!C2195="DTSI","DCT",'ENGAGEMENTS 2026'!C2195))</f>
        <v/>
      </c>
      <c r="B2194" t="str">
        <f>IF(ISBLANK('ENGAGEMENTS 2026'!C2195),"",'ENGAGEMENTS 2026'!D2195)</f>
        <v/>
      </c>
      <c r="C2194" t="str">
        <f>IF(ISBLANK('ENGAGEMENTS 2026'!C2195),"",'ENGAGEMENTS 2026'!E2195)</f>
        <v/>
      </c>
      <c r="D2194" t="str">
        <f>IF(ISBLANK('ENGAGEMENTS 2026'!C2195),"",'ENGAGEMENTS 2026'!G2195)</f>
        <v/>
      </c>
      <c r="E2194" t="str">
        <f>IF(ISBLANK('ENGAGEMENTS 2026'!C2195),"",'ENGAGEMENTS 2026'!I2195)</f>
        <v/>
      </c>
      <c r="F2194" t="str">
        <f>IF(ISBLANK('ENGAGEMENTS 2026'!C2195),"",'ENGAGEMENTS 2026'!J2195)</f>
        <v/>
      </c>
      <c r="G2194" t="str">
        <f>IF(ISBLANK('ENGAGEMENTS 2026'!C2195),"",'ENGAGEMENTS 2026'!M2195)</f>
        <v/>
      </c>
      <c r="H2194" t="str">
        <f>IF(ISBLANK('ENGAGEMENTS 2026'!C2195),"",'ENGAGEMENTS 2026'!AF2195)</f>
        <v/>
      </c>
      <c r="I2194" t="str">
        <f>IF(ISBLANK('ENGAGEMENTS 2026'!C2195),"",'ENGAGEMENTS 2026'!H2195)</f>
        <v/>
      </c>
      <c r="J2194" s="72" t="str">
        <f>IF(ISBLANK('ENGAGEMENTS 2026'!C2195),"",IF(AND(OR($E2194="INFRUCTUEUX",$E2194="ANNULE"),$C2194="AOO-M"),'ENGAGEMENTS 2026'!P2195,IF($H2194="EN COURS DE PREENGAGEMENT",'ENGAGEMENTS 2026'!O2195,IF($H2194="PREENGAGE",IF($E2194="ATTRIBUE",'ENGAGEMENTS 2026'!AE2195,'ENGAGEMENTS 2026'!O2195),'ENGAGEMENTS 2026'!AE2195))))</f>
        <v/>
      </c>
      <c r="K2194" s="97" t="str">
        <f>IF(ISBLANK('ENGAGEMENTS 2026'!W2195),"",'ENGAGEMENTS 2026'!W2195)</f>
        <v/>
      </c>
      <c r="L2194" s="73" t="str">
        <f t="shared" ca="1" si="68"/>
        <v/>
      </c>
      <c r="M2194" t="str">
        <f t="shared" si="69"/>
        <v/>
      </c>
      <c r="N2194" t="str">
        <f>IF(ISBLANK('ENGAGEMENTS 2026'!C2195),"",'ENGAGEMENTS 2026'!L2195)</f>
        <v/>
      </c>
      <c r="O2194" t="str">
        <f>IF(ISBLANK('ENGAGEMENTS 2026'!C2195),"",'ENGAGEMENTS 2026'!M2195)</f>
        <v/>
      </c>
      <c r="P2194" t="str">
        <f>IF(ISBLANK('ENGAGEMENTS 2026'!C2195),"",'ENGAGEMENTS 2026'!K2195)</f>
        <v/>
      </c>
      <c r="Q2194" t="str">
        <f>IF($A2194="","",IF(OR($E2194="INFRUCTUEUX",$E2194="ANNULE"),$A2194&amp;"|"&amp;(COUNTIFS($A$2:$A2194,$A2194,$E$2:$E2194,"INFRUCTUEUX")+COUNTIFS($A$2:$A2194,$A2194,$E$2:$E2194,"ANNULE")),""))</f>
        <v/>
      </c>
    </row>
    <row r="2195" spans="1:17" x14ac:dyDescent="0.25">
      <c r="A2195" t="str">
        <f>IF(ISBLANK('ENGAGEMENTS 2026'!C2196),"",IF('ENGAGEMENTS 2026'!C2196="DTSI","DCT",'ENGAGEMENTS 2026'!C2196))</f>
        <v/>
      </c>
      <c r="B2195" t="str">
        <f>IF(ISBLANK('ENGAGEMENTS 2026'!C2196),"",'ENGAGEMENTS 2026'!D2196)</f>
        <v/>
      </c>
      <c r="C2195" t="str">
        <f>IF(ISBLANK('ENGAGEMENTS 2026'!C2196),"",'ENGAGEMENTS 2026'!E2196)</f>
        <v/>
      </c>
      <c r="D2195" t="str">
        <f>IF(ISBLANK('ENGAGEMENTS 2026'!C2196),"",'ENGAGEMENTS 2026'!G2196)</f>
        <v/>
      </c>
      <c r="E2195" t="str">
        <f>IF(ISBLANK('ENGAGEMENTS 2026'!C2196),"",'ENGAGEMENTS 2026'!I2196)</f>
        <v/>
      </c>
      <c r="F2195" t="str">
        <f>IF(ISBLANK('ENGAGEMENTS 2026'!C2196),"",'ENGAGEMENTS 2026'!J2196)</f>
        <v/>
      </c>
      <c r="G2195" t="str">
        <f>IF(ISBLANK('ENGAGEMENTS 2026'!C2196),"",'ENGAGEMENTS 2026'!M2196)</f>
        <v/>
      </c>
      <c r="H2195" t="str">
        <f>IF(ISBLANK('ENGAGEMENTS 2026'!C2196),"",'ENGAGEMENTS 2026'!AF2196)</f>
        <v/>
      </c>
      <c r="I2195" t="str">
        <f>IF(ISBLANK('ENGAGEMENTS 2026'!C2196),"",'ENGAGEMENTS 2026'!H2196)</f>
        <v/>
      </c>
      <c r="J2195" s="72" t="str">
        <f>IF(ISBLANK('ENGAGEMENTS 2026'!C2196),"",IF(AND(OR($E2195="INFRUCTUEUX",$E2195="ANNULE"),$C2195="AOO-M"),'ENGAGEMENTS 2026'!P2196,IF($H2195="EN COURS DE PREENGAGEMENT",'ENGAGEMENTS 2026'!O2196,IF($H2195="PREENGAGE",IF($E2195="ATTRIBUE",'ENGAGEMENTS 2026'!AE2196,'ENGAGEMENTS 2026'!O2196),'ENGAGEMENTS 2026'!AE2196))))</f>
        <v/>
      </c>
      <c r="K2195" s="97" t="str">
        <f>IF(ISBLANK('ENGAGEMENTS 2026'!W2196),"",'ENGAGEMENTS 2026'!W2196)</f>
        <v/>
      </c>
      <c r="L2195" s="73" t="str">
        <f t="shared" ca="1" si="68"/>
        <v/>
      </c>
      <c r="M2195" t="str">
        <f t="shared" si="69"/>
        <v/>
      </c>
      <c r="N2195" t="str">
        <f>IF(ISBLANK('ENGAGEMENTS 2026'!C2196),"",'ENGAGEMENTS 2026'!L2196)</f>
        <v/>
      </c>
      <c r="O2195" t="str">
        <f>IF(ISBLANK('ENGAGEMENTS 2026'!C2196),"",'ENGAGEMENTS 2026'!M2196)</f>
        <v/>
      </c>
      <c r="P2195" t="str">
        <f>IF(ISBLANK('ENGAGEMENTS 2026'!C2196),"",'ENGAGEMENTS 2026'!K2196)</f>
        <v/>
      </c>
      <c r="Q2195" t="str">
        <f>IF($A2195="","",IF(OR($E2195="INFRUCTUEUX",$E2195="ANNULE"),$A2195&amp;"|"&amp;(COUNTIFS($A$2:$A2195,$A2195,$E$2:$E2195,"INFRUCTUEUX")+COUNTIFS($A$2:$A2195,$A2195,$E$2:$E2195,"ANNULE")),""))</f>
        <v/>
      </c>
    </row>
    <row r="2196" spans="1:17" x14ac:dyDescent="0.25">
      <c r="A2196" t="str">
        <f>IF(ISBLANK('ENGAGEMENTS 2026'!C2197),"",IF('ENGAGEMENTS 2026'!C2197="DTSI","DCT",'ENGAGEMENTS 2026'!C2197))</f>
        <v/>
      </c>
      <c r="B2196" t="str">
        <f>IF(ISBLANK('ENGAGEMENTS 2026'!C2197),"",'ENGAGEMENTS 2026'!D2197)</f>
        <v/>
      </c>
      <c r="C2196" t="str">
        <f>IF(ISBLANK('ENGAGEMENTS 2026'!C2197),"",'ENGAGEMENTS 2026'!E2197)</f>
        <v/>
      </c>
      <c r="D2196" t="str">
        <f>IF(ISBLANK('ENGAGEMENTS 2026'!C2197),"",'ENGAGEMENTS 2026'!G2197)</f>
        <v/>
      </c>
      <c r="E2196" t="str">
        <f>IF(ISBLANK('ENGAGEMENTS 2026'!C2197),"",'ENGAGEMENTS 2026'!I2197)</f>
        <v/>
      </c>
      <c r="F2196" t="str">
        <f>IF(ISBLANK('ENGAGEMENTS 2026'!C2197),"",'ENGAGEMENTS 2026'!J2197)</f>
        <v/>
      </c>
      <c r="G2196" t="str">
        <f>IF(ISBLANK('ENGAGEMENTS 2026'!C2197),"",'ENGAGEMENTS 2026'!M2197)</f>
        <v/>
      </c>
      <c r="H2196" t="str">
        <f>IF(ISBLANK('ENGAGEMENTS 2026'!C2197),"",'ENGAGEMENTS 2026'!AF2197)</f>
        <v/>
      </c>
      <c r="I2196" t="str">
        <f>IF(ISBLANK('ENGAGEMENTS 2026'!C2197),"",'ENGAGEMENTS 2026'!H2197)</f>
        <v/>
      </c>
      <c r="J2196" s="72" t="str">
        <f>IF(ISBLANK('ENGAGEMENTS 2026'!C2197),"",IF(AND(OR($E2196="INFRUCTUEUX",$E2196="ANNULE"),$C2196="AOO-M"),'ENGAGEMENTS 2026'!P2197,IF($H2196="EN COURS DE PREENGAGEMENT",'ENGAGEMENTS 2026'!O2197,IF($H2196="PREENGAGE",IF($E2196="ATTRIBUE",'ENGAGEMENTS 2026'!AE2197,'ENGAGEMENTS 2026'!O2197),'ENGAGEMENTS 2026'!AE2197))))</f>
        <v/>
      </c>
      <c r="K2196" s="97" t="str">
        <f>IF(ISBLANK('ENGAGEMENTS 2026'!W2197),"",'ENGAGEMENTS 2026'!W2197)</f>
        <v/>
      </c>
      <c r="L2196" s="73" t="str">
        <f t="shared" ca="1" si="68"/>
        <v/>
      </c>
      <c r="M2196" t="str">
        <f t="shared" si="69"/>
        <v/>
      </c>
      <c r="N2196" t="str">
        <f>IF(ISBLANK('ENGAGEMENTS 2026'!C2197),"",'ENGAGEMENTS 2026'!L2197)</f>
        <v/>
      </c>
      <c r="O2196" t="str">
        <f>IF(ISBLANK('ENGAGEMENTS 2026'!C2197),"",'ENGAGEMENTS 2026'!M2197)</f>
        <v/>
      </c>
      <c r="P2196" t="str">
        <f>IF(ISBLANK('ENGAGEMENTS 2026'!C2197),"",'ENGAGEMENTS 2026'!K2197)</f>
        <v/>
      </c>
      <c r="Q2196" t="str">
        <f>IF($A2196="","",IF(OR($E2196="INFRUCTUEUX",$E2196="ANNULE"),$A2196&amp;"|"&amp;(COUNTIFS($A$2:$A2196,$A2196,$E$2:$E2196,"INFRUCTUEUX")+COUNTIFS($A$2:$A2196,$A2196,$E$2:$E2196,"ANNULE")),""))</f>
        <v/>
      </c>
    </row>
    <row r="2197" spans="1:17" x14ac:dyDescent="0.25">
      <c r="A2197" t="str">
        <f>IF(ISBLANK('ENGAGEMENTS 2026'!C2198),"",IF('ENGAGEMENTS 2026'!C2198="DTSI","DCT",'ENGAGEMENTS 2026'!C2198))</f>
        <v/>
      </c>
      <c r="B2197" t="str">
        <f>IF(ISBLANK('ENGAGEMENTS 2026'!C2198),"",'ENGAGEMENTS 2026'!D2198)</f>
        <v/>
      </c>
      <c r="C2197" t="str">
        <f>IF(ISBLANK('ENGAGEMENTS 2026'!C2198),"",'ENGAGEMENTS 2026'!E2198)</f>
        <v/>
      </c>
      <c r="D2197" t="str">
        <f>IF(ISBLANK('ENGAGEMENTS 2026'!C2198),"",'ENGAGEMENTS 2026'!G2198)</f>
        <v/>
      </c>
      <c r="E2197" t="str">
        <f>IF(ISBLANK('ENGAGEMENTS 2026'!C2198),"",'ENGAGEMENTS 2026'!I2198)</f>
        <v/>
      </c>
      <c r="F2197" t="str">
        <f>IF(ISBLANK('ENGAGEMENTS 2026'!C2198),"",'ENGAGEMENTS 2026'!J2198)</f>
        <v/>
      </c>
      <c r="G2197" t="str">
        <f>IF(ISBLANK('ENGAGEMENTS 2026'!C2198),"",'ENGAGEMENTS 2026'!M2198)</f>
        <v/>
      </c>
      <c r="H2197" t="str">
        <f>IF(ISBLANK('ENGAGEMENTS 2026'!C2198),"",'ENGAGEMENTS 2026'!AF2198)</f>
        <v/>
      </c>
      <c r="I2197" t="str">
        <f>IF(ISBLANK('ENGAGEMENTS 2026'!C2198),"",'ENGAGEMENTS 2026'!H2198)</f>
        <v/>
      </c>
      <c r="J2197" s="72" t="str">
        <f>IF(ISBLANK('ENGAGEMENTS 2026'!C2198),"",IF(AND(OR($E2197="INFRUCTUEUX",$E2197="ANNULE"),$C2197="AOO-M"),'ENGAGEMENTS 2026'!P2198,IF($H2197="EN COURS DE PREENGAGEMENT",'ENGAGEMENTS 2026'!O2198,IF($H2197="PREENGAGE",IF($E2197="ATTRIBUE",'ENGAGEMENTS 2026'!AE2198,'ENGAGEMENTS 2026'!O2198),'ENGAGEMENTS 2026'!AE2198))))</f>
        <v/>
      </c>
      <c r="K2197" s="97" t="str">
        <f>IF(ISBLANK('ENGAGEMENTS 2026'!W2198),"",'ENGAGEMENTS 2026'!W2198)</f>
        <v/>
      </c>
      <c r="L2197" s="73" t="str">
        <f t="shared" ca="1" si="68"/>
        <v/>
      </c>
      <c r="M2197" t="str">
        <f t="shared" si="69"/>
        <v/>
      </c>
      <c r="N2197" t="str">
        <f>IF(ISBLANK('ENGAGEMENTS 2026'!C2198),"",'ENGAGEMENTS 2026'!L2198)</f>
        <v/>
      </c>
      <c r="O2197" t="str">
        <f>IF(ISBLANK('ENGAGEMENTS 2026'!C2198),"",'ENGAGEMENTS 2026'!M2198)</f>
        <v/>
      </c>
      <c r="P2197" t="str">
        <f>IF(ISBLANK('ENGAGEMENTS 2026'!C2198),"",'ENGAGEMENTS 2026'!K2198)</f>
        <v/>
      </c>
      <c r="Q2197" t="str">
        <f>IF($A2197="","",IF(OR($E2197="INFRUCTUEUX",$E2197="ANNULE"),$A2197&amp;"|"&amp;(COUNTIFS($A$2:$A2197,$A2197,$E$2:$E2197,"INFRUCTUEUX")+COUNTIFS($A$2:$A2197,$A2197,$E$2:$E2197,"ANNULE")),""))</f>
        <v/>
      </c>
    </row>
    <row r="2198" spans="1:17" x14ac:dyDescent="0.25">
      <c r="A2198" t="str">
        <f>IF(ISBLANK('ENGAGEMENTS 2026'!C2199),"",IF('ENGAGEMENTS 2026'!C2199="DTSI","DCT",'ENGAGEMENTS 2026'!C2199))</f>
        <v/>
      </c>
      <c r="B2198" t="str">
        <f>IF(ISBLANK('ENGAGEMENTS 2026'!C2199),"",'ENGAGEMENTS 2026'!D2199)</f>
        <v/>
      </c>
      <c r="C2198" t="str">
        <f>IF(ISBLANK('ENGAGEMENTS 2026'!C2199),"",'ENGAGEMENTS 2026'!E2199)</f>
        <v/>
      </c>
      <c r="D2198" t="str">
        <f>IF(ISBLANK('ENGAGEMENTS 2026'!C2199),"",'ENGAGEMENTS 2026'!G2199)</f>
        <v/>
      </c>
      <c r="E2198" t="str">
        <f>IF(ISBLANK('ENGAGEMENTS 2026'!C2199),"",'ENGAGEMENTS 2026'!I2199)</f>
        <v/>
      </c>
      <c r="F2198" t="str">
        <f>IF(ISBLANK('ENGAGEMENTS 2026'!C2199),"",'ENGAGEMENTS 2026'!J2199)</f>
        <v/>
      </c>
      <c r="G2198" t="str">
        <f>IF(ISBLANK('ENGAGEMENTS 2026'!C2199),"",'ENGAGEMENTS 2026'!M2199)</f>
        <v/>
      </c>
      <c r="H2198" t="str">
        <f>IF(ISBLANK('ENGAGEMENTS 2026'!C2199),"",'ENGAGEMENTS 2026'!AF2199)</f>
        <v/>
      </c>
      <c r="I2198" t="str">
        <f>IF(ISBLANK('ENGAGEMENTS 2026'!C2199),"",'ENGAGEMENTS 2026'!H2199)</f>
        <v/>
      </c>
      <c r="J2198" s="72" t="str">
        <f>IF(ISBLANK('ENGAGEMENTS 2026'!C2199),"",IF(AND(OR($E2198="INFRUCTUEUX",$E2198="ANNULE"),$C2198="AOO-M"),'ENGAGEMENTS 2026'!P2199,IF($H2198="EN COURS DE PREENGAGEMENT",'ENGAGEMENTS 2026'!O2199,IF($H2198="PREENGAGE",IF($E2198="ATTRIBUE",'ENGAGEMENTS 2026'!AE2199,'ENGAGEMENTS 2026'!O2199),'ENGAGEMENTS 2026'!AE2199))))</f>
        <v/>
      </c>
      <c r="K2198" s="97" t="str">
        <f>IF(ISBLANK('ENGAGEMENTS 2026'!W2199),"",'ENGAGEMENTS 2026'!W2199)</f>
        <v/>
      </c>
      <c r="L2198" s="73" t="str">
        <f t="shared" ca="1" si="68"/>
        <v/>
      </c>
      <c r="M2198" t="str">
        <f t="shared" si="69"/>
        <v/>
      </c>
      <c r="N2198" t="str">
        <f>IF(ISBLANK('ENGAGEMENTS 2026'!C2199),"",'ENGAGEMENTS 2026'!L2199)</f>
        <v/>
      </c>
      <c r="O2198" t="str">
        <f>IF(ISBLANK('ENGAGEMENTS 2026'!C2199),"",'ENGAGEMENTS 2026'!M2199)</f>
        <v/>
      </c>
      <c r="P2198" t="str">
        <f>IF(ISBLANK('ENGAGEMENTS 2026'!C2199),"",'ENGAGEMENTS 2026'!K2199)</f>
        <v/>
      </c>
      <c r="Q2198" t="str">
        <f>IF($A2198="","",IF(OR($E2198="INFRUCTUEUX",$E2198="ANNULE"),$A2198&amp;"|"&amp;(COUNTIFS($A$2:$A2198,$A2198,$E$2:$E2198,"INFRUCTUEUX")+COUNTIFS($A$2:$A2198,$A2198,$E$2:$E2198,"ANNULE")),""))</f>
        <v/>
      </c>
    </row>
    <row r="2199" spans="1:17" x14ac:dyDescent="0.25">
      <c r="A2199" t="str">
        <f>IF(ISBLANK('ENGAGEMENTS 2026'!C2200),"",IF('ENGAGEMENTS 2026'!C2200="DTSI","DCT",'ENGAGEMENTS 2026'!C2200))</f>
        <v/>
      </c>
      <c r="B2199" t="str">
        <f>IF(ISBLANK('ENGAGEMENTS 2026'!C2200),"",'ENGAGEMENTS 2026'!D2200)</f>
        <v/>
      </c>
      <c r="C2199" t="str">
        <f>IF(ISBLANK('ENGAGEMENTS 2026'!C2200),"",'ENGAGEMENTS 2026'!E2200)</f>
        <v/>
      </c>
      <c r="D2199" t="str">
        <f>IF(ISBLANK('ENGAGEMENTS 2026'!C2200),"",'ENGAGEMENTS 2026'!G2200)</f>
        <v/>
      </c>
      <c r="E2199" t="str">
        <f>IF(ISBLANK('ENGAGEMENTS 2026'!C2200),"",'ENGAGEMENTS 2026'!I2200)</f>
        <v/>
      </c>
      <c r="F2199" t="str">
        <f>IF(ISBLANK('ENGAGEMENTS 2026'!C2200),"",'ENGAGEMENTS 2026'!J2200)</f>
        <v/>
      </c>
      <c r="G2199" t="str">
        <f>IF(ISBLANK('ENGAGEMENTS 2026'!C2200),"",'ENGAGEMENTS 2026'!M2200)</f>
        <v/>
      </c>
      <c r="H2199" t="str">
        <f>IF(ISBLANK('ENGAGEMENTS 2026'!C2200),"",'ENGAGEMENTS 2026'!AF2200)</f>
        <v/>
      </c>
      <c r="I2199" t="str">
        <f>IF(ISBLANK('ENGAGEMENTS 2026'!C2200),"",'ENGAGEMENTS 2026'!H2200)</f>
        <v/>
      </c>
      <c r="J2199" s="72" t="str">
        <f>IF(ISBLANK('ENGAGEMENTS 2026'!C2200),"",IF(AND(OR($E2199="INFRUCTUEUX",$E2199="ANNULE"),$C2199="AOO-M"),'ENGAGEMENTS 2026'!P2200,IF($H2199="EN COURS DE PREENGAGEMENT",'ENGAGEMENTS 2026'!O2200,IF($H2199="PREENGAGE",IF($E2199="ATTRIBUE",'ENGAGEMENTS 2026'!AE2200,'ENGAGEMENTS 2026'!O2200),'ENGAGEMENTS 2026'!AE2200))))</f>
        <v/>
      </c>
      <c r="K2199" s="97" t="str">
        <f>IF(ISBLANK('ENGAGEMENTS 2026'!W2200),"",'ENGAGEMENTS 2026'!W2200)</f>
        <v/>
      </c>
      <c r="L2199" s="73" t="str">
        <f t="shared" ca="1" si="68"/>
        <v/>
      </c>
      <c r="M2199" t="str">
        <f t="shared" si="69"/>
        <v/>
      </c>
      <c r="N2199" t="str">
        <f>IF(ISBLANK('ENGAGEMENTS 2026'!C2200),"",'ENGAGEMENTS 2026'!L2200)</f>
        <v/>
      </c>
      <c r="O2199" t="str">
        <f>IF(ISBLANK('ENGAGEMENTS 2026'!C2200),"",'ENGAGEMENTS 2026'!M2200)</f>
        <v/>
      </c>
      <c r="P2199" t="str">
        <f>IF(ISBLANK('ENGAGEMENTS 2026'!C2200),"",'ENGAGEMENTS 2026'!K2200)</f>
        <v/>
      </c>
      <c r="Q2199" t="str">
        <f>IF($A2199="","",IF(OR($E2199="INFRUCTUEUX",$E2199="ANNULE"),$A2199&amp;"|"&amp;(COUNTIFS($A$2:$A2199,$A2199,$E$2:$E2199,"INFRUCTUEUX")+COUNTIFS($A$2:$A2199,$A2199,$E$2:$E2199,"ANNULE")),""))</f>
        <v/>
      </c>
    </row>
    <row r="2200" spans="1:17" x14ac:dyDescent="0.25">
      <c r="A2200" t="str">
        <f>IF(ISBLANK('ENGAGEMENTS 2026'!C2201),"",IF('ENGAGEMENTS 2026'!C2201="DTSI","DCT",'ENGAGEMENTS 2026'!C2201))</f>
        <v/>
      </c>
      <c r="B2200" t="str">
        <f>IF(ISBLANK('ENGAGEMENTS 2026'!C2201),"",'ENGAGEMENTS 2026'!D2201)</f>
        <v/>
      </c>
      <c r="C2200" t="str">
        <f>IF(ISBLANK('ENGAGEMENTS 2026'!C2201),"",'ENGAGEMENTS 2026'!E2201)</f>
        <v/>
      </c>
      <c r="D2200" t="str">
        <f>IF(ISBLANK('ENGAGEMENTS 2026'!C2201),"",'ENGAGEMENTS 2026'!G2201)</f>
        <v/>
      </c>
      <c r="E2200" t="str">
        <f>IF(ISBLANK('ENGAGEMENTS 2026'!C2201),"",'ENGAGEMENTS 2026'!I2201)</f>
        <v/>
      </c>
      <c r="F2200" t="str">
        <f>IF(ISBLANK('ENGAGEMENTS 2026'!C2201),"",'ENGAGEMENTS 2026'!J2201)</f>
        <v/>
      </c>
      <c r="G2200" t="str">
        <f>IF(ISBLANK('ENGAGEMENTS 2026'!C2201),"",'ENGAGEMENTS 2026'!M2201)</f>
        <v/>
      </c>
      <c r="H2200" t="str">
        <f>IF(ISBLANK('ENGAGEMENTS 2026'!C2201),"",'ENGAGEMENTS 2026'!AF2201)</f>
        <v/>
      </c>
      <c r="I2200" t="str">
        <f>IF(ISBLANK('ENGAGEMENTS 2026'!C2201),"",'ENGAGEMENTS 2026'!H2201)</f>
        <v/>
      </c>
      <c r="J2200" s="72" t="str">
        <f>IF(ISBLANK('ENGAGEMENTS 2026'!C2201),"",IF(AND(OR($E2200="INFRUCTUEUX",$E2200="ANNULE"),$C2200="AOO-M"),'ENGAGEMENTS 2026'!P2201,IF($H2200="EN COURS DE PREENGAGEMENT",'ENGAGEMENTS 2026'!O2201,IF($H2200="PREENGAGE",IF($E2200="ATTRIBUE",'ENGAGEMENTS 2026'!AE2201,'ENGAGEMENTS 2026'!O2201),'ENGAGEMENTS 2026'!AE2201))))</f>
        <v/>
      </c>
      <c r="K2200" s="97" t="str">
        <f>IF(ISBLANK('ENGAGEMENTS 2026'!W2201),"",'ENGAGEMENTS 2026'!W2201)</f>
        <v/>
      </c>
      <c r="L2200" s="73" t="str">
        <f t="shared" ca="1" si="68"/>
        <v/>
      </c>
      <c r="M2200" t="str">
        <f t="shared" si="69"/>
        <v/>
      </c>
      <c r="N2200" t="str">
        <f>IF(ISBLANK('ENGAGEMENTS 2026'!C2201),"",'ENGAGEMENTS 2026'!L2201)</f>
        <v/>
      </c>
      <c r="O2200" t="str">
        <f>IF(ISBLANK('ENGAGEMENTS 2026'!C2201),"",'ENGAGEMENTS 2026'!M2201)</f>
        <v/>
      </c>
      <c r="P2200" t="str">
        <f>IF(ISBLANK('ENGAGEMENTS 2026'!C2201),"",'ENGAGEMENTS 2026'!K2201)</f>
        <v/>
      </c>
      <c r="Q2200" t="str">
        <f>IF($A2200="","",IF(OR($E2200="INFRUCTUEUX",$E2200="ANNULE"),$A2200&amp;"|"&amp;(COUNTIFS($A$2:$A2200,$A2200,$E$2:$E2200,"INFRUCTUEUX")+COUNTIFS($A$2:$A2200,$A2200,$E$2:$E2200,"ANNULE")),""))</f>
        <v/>
      </c>
    </row>
    <row r="2201" spans="1:17" x14ac:dyDescent="0.25">
      <c r="A2201" t="str">
        <f>IF(ISBLANK('ENGAGEMENTS 2026'!C2202),"",IF('ENGAGEMENTS 2026'!C2202="DTSI","DCT",'ENGAGEMENTS 2026'!C2202))</f>
        <v/>
      </c>
      <c r="B2201" t="str">
        <f>IF(ISBLANK('ENGAGEMENTS 2026'!C2202),"",'ENGAGEMENTS 2026'!D2202)</f>
        <v/>
      </c>
      <c r="C2201" t="str">
        <f>IF(ISBLANK('ENGAGEMENTS 2026'!C2202),"",'ENGAGEMENTS 2026'!E2202)</f>
        <v/>
      </c>
      <c r="D2201" t="str">
        <f>IF(ISBLANK('ENGAGEMENTS 2026'!C2202),"",'ENGAGEMENTS 2026'!G2202)</f>
        <v/>
      </c>
      <c r="E2201" t="str">
        <f>IF(ISBLANK('ENGAGEMENTS 2026'!C2202),"",'ENGAGEMENTS 2026'!I2202)</f>
        <v/>
      </c>
      <c r="F2201" t="str">
        <f>IF(ISBLANK('ENGAGEMENTS 2026'!C2202),"",'ENGAGEMENTS 2026'!J2202)</f>
        <v/>
      </c>
      <c r="G2201" t="str">
        <f>IF(ISBLANK('ENGAGEMENTS 2026'!C2202),"",'ENGAGEMENTS 2026'!M2202)</f>
        <v/>
      </c>
      <c r="H2201" t="str">
        <f>IF(ISBLANK('ENGAGEMENTS 2026'!C2202),"",'ENGAGEMENTS 2026'!AF2202)</f>
        <v/>
      </c>
      <c r="I2201" t="str">
        <f>IF(ISBLANK('ENGAGEMENTS 2026'!C2202),"",'ENGAGEMENTS 2026'!H2202)</f>
        <v/>
      </c>
      <c r="J2201" s="72" t="str">
        <f>IF(ISBLANK('ENGAGEMENTS 2026'!C2202),"",IF(AND(OR($E2201="INFRUCTUEUX",$E2201="ANNULE"),$C2201="AOO-M"),'ENGAGEMENTS 2026'!P2202,IF($H2201="EN COURS DE PREENGAGEMENT",'ENGAGEMENTS 2026'!O2202,IF($H2201="PREENGAGE",IF($E2201="ATTRIBUE",'ENGAGEMENTS 2026'!AE2202,'ENGAGEMENTS 2026'!O2202),'ENGAGEMENTS 2026'!AE2202))))</f>
        <v/>
      </c>
      <c r="K2201" s="97" t="str">
        <f>IF(ISBLANK('ENGAGEMENTS 2026'!W2202),"",'ENGAGEMENTS 2026'!W2202)</f>
        <v/>
      </c>
      <c r="L2201" s="73" t="str">
        <f t="shared" ca="1" si="68"/>
        <v/>
      </c>
      <c r="M2201" t="str">
        <f t="shared" si="69"/>
        <v/>
      </c>
      <c r="N2201" t="str">
        <f>IF(ISBLANK('ENGAGEMENTS 2026'!C2202),"",'ENGAGEMENTS 2026'!L2202)</f>
        <v/>
      </c>
      <c r="O2201" t="str">
        <f>IF(ISBLANK('ENGAGEMENTS 2026'!C2202),"",'ENGAGEMENTS 2026'!M2202)</f>
        <v/>
      </c>
      <c r="P2201" t="str">
        <f>IF(ISBLANK('ENGAGEMENTS 2026'!C2202),"",'ENGAGEMENTS 2026'!K2202)</f>
        <v/>
      </c>
      <c r="Q2201" t="str">
        <f>IF($A2201="","",IF(OR($E2201="INFRUCTUEUX",$E2201="ANNULE"),$A2201&amp;"|"&amp;(COUNTIFS($A$2:$A2201,$A2201,$E$2:$E2201,"INFRUCTUEUX")+COUNTIFS($A$2:$A2201,$A2201,$E$2:$E2201,"ANNULE")),""))</f>
        <v/>
      </c>
    </row>
    <row r="2202" spans="1:17" x14ac:dyDescent="0.25">
      <c r="A2202" t="str">
        <f>IF(ISBLANK('ENGAGEMENTS 2026'!C2203),"",IF('ENGAGEMENTS 2026'!C2203="DTSI","DCT",'ENGAGEMENTS 2026'!C2203))</f>
        <v/>
      </c>
      <c r="B2202" t="str">
        <f>IF(ISBLANK('ENGAGEMENTS 2026'!C2203),"",'ENGAGEMENTS 2026'!D2203)</f>
        <v/>
      </c>
      <c r="C2202" t="str">
        <f>IF(ISBLANK('ENGAGEMENTS 2026'!C2203),"",'ENGAGEMENTS 2026'!E2203)</f>
        <v/>
      </c>
      <c r="D2202" t="str">
        <f>IF(ISBLANK('ENGAGEMENTS 2026'!C2203),"",'ENGAGEMENTS 2026'!G2203)</f>
        <v/>
      </c>
      <c r="E2202" t="str">
        <f>IF(ISBLANK('ENGAGEMENTS 2026'!C2203),"",'ENGAGEMENTS 2026'!I2203)</f>
        <v/>
      </c>
      <c r="F2202" t="str">
        <f>IF(ISBLANK('ENGAGEMENTS 2026'!C2203),"",'ENGAGEMENTS 2026'!J2203)</f>
        <v/>
      </c>
      <c r="G2202" t="str">
        <f>IF(ISBLANK('ENGAGEMENTS 2026'!C2203),"",'ENGAGEMENTS 2026'!M2203)</f>
        <v/>
      </c>
      <c r="H2202" t="str">
        <f>IF(ISBLANK('ENGAGEMENTS 2026'!C2203),"",'ENGAGEMENTS 2026'!AF2203)</f>
        <v/>
      </c>
      <c r="I2202" t="str">
        <f>IF(ISBLANK('ENGAGEMENTS 2026'!C2203),"",'ENGAGEMENTS 2026'!H2203)</f>
        <v/>
      </c>
      <c r="J2202" s="72" t="str">
        <f>IF(ISBLANK('ENGAGEMENTS 2026'!C2203),"",IF(AND(OR($E2202="INFRUCTUEUX",$E2202="ANNULE"),$C2202="AOO-M"),'ENGAGEMENTS 2026'!P2203,IF($H2202="EN COURS DE PREENGAGEMENT",'ENGAGEMENTS 2026'!O2203,IF($H2202="PREENGAGE",IF($E2202="ATTRIBUE",'ENGAGEMENTS 2026'!AE2203,'ENGAGEMENTS 2026'!O2203),'ENGAGEMENTS 2026'!AE2203))))</f>
        <v/>
      </c>
      <c r="K2202" s="97" t="str">
        <f>IF(ISBLANK('ENGAGEMENTS 2026'!W2203),"",'ENGAGEMENTS 2026'!W2203)</f>
        <v/>
      </c>
      <c r="L2202" s="73" t="str">
        <f t="shared" ca="1" si="68"/>
        <v/>
      </c>
      <c r="M2202" t="str">
        <f t="shared" si="69"/>
        <v/>
      </c>
      <c r="N2202" t="str">
        <f>IF(ISBLANK('ENGAGEMENTS 2026'!C2203),"",'ENGAGEMENTS 2026'!L2203)</f>
        <v/>
      </c>
      <c r="O2202" t="str">
        <f>IF(ISBLANK('ENGAGEMENTS 2026'!C2203),"",'ENGAGEMENTS 2026'!M2203)</f>
        <v/>
      </c>
      <c r="P2202" t="str">
        <f>IF(ISBLANK('ENGAGEMENTS 2026'!C2203),"",'ENGAGEMENTS 2026'!K2203)</f>
        <v/>
      </c>
      <c r="Q2202" t="str">
        <f>IF($A2202="","",IF(OR($E2202="INFRUCTUEUX",$E2202="ANNULE"),$A2202&amp;"|"&amp;(COUNTIFS($A$2:$A2202,$A2202,$E$2:$E2202,"INFRUCTUEUX")+COUNTIFS($A$2:$A2202,$A2202,$E$2:$E2202,"ANNULE")),""))</f>
        <v/>
      </c>
    </row>
    <row r="2203" spans="1:17" x14ac:dyDescent="0.25">
      <c r="A2203" t="str">
        <f>IF(ISBLANK('ENGAGEMENTS 2026'!C2204),"",IF('ENGAGEMENTS 2026'!C2204="DTSI","DCT",'ENGAGEMENTS 2026'!C2204))</f>
        <v/>
      </c>
      <c r="B2203" t="str">
        <f>IF(ISBLANK('ENGAGEMENTS 2026'!C2204),"",'ENGAGEMENTS 2026'!D2204)</f>
        <v/>
      </c>
      <c r="C2203" t="str">
        <f>IF(ISBLANK('ENGAGEMENTS 2026'!C2204),"",'ENGAGEMENTS 2026'!E2204)</f>
        <v/>
      </c>
      <c r="D2203" t="str">
        <f>IF(ISBLANK('ENGAGEMENTS 2026'!C2204),"",'ENGAGEMENTS 2026'!G2204)</f>
        <v/>
      </c>
      <c r="E2203" t="str">
        <f>IF(ISBLANK('ENGAGEMENTS 2026'!C2204),"",'ENGAGEMENTS 2026'!I2204)</f>
        <v/>
      </c>
      <c r="F2203" t="str">
        <f>IF(ISBLANK('ENGAGEMENTS 2026'!C2204),"",'ENGAGEMENTS 2026'!J2204)</f>
        <v/>
      </c>
      <c r="G2203" t="str">
        <f>IF(ISBLANK('ENGAGEMENTS 2026'!C2204),"",'ENGAGEMENTS 2026'!M2204)</f>
        <v/>
      </c>
      <c r="H2203" t="str">
        <f>IF(ISBLANK('ENGAGEMENTS 2026'!C2204),"",'ENGAGEMENTS 2026'!AF2204)</f>
        <v/>
      </c>
      <c r="I2203" t="str">
        <f>IF(ISBLANK('ENGAGEMENTS 2026'!C2204),"",'ENGAGEMENTS 2026'!H2204)</f>
        <v/>
      </c>
      <c r="J2203" s="72" t="str">
        <f>IF(ISBLANK('ENGAGEMENTS 2026'!C2204),"",IF(AND(OR($E2203="INFRUCTUEUX",$E2203="ANNULE"),$C2203="AOO-M"),'ENGAGEMENTS 2026'!P2204,IF($H2203="EN COURS DE PREENGAGEMENT",'ENGAGEMENTS 2026'!O2204,IF($H2203="PREENGAGE",IF($E2203="ATTRIBUE",'ENGAGEMENTS 2026'!AE2204,'ENGAGEMENTS 2026'!O2204),'ENGAGEMENTS 2026'!AE2204))))</f>
        <v/>
      </c>
      <c r="K2203" s="97" t="str">
        <f>IF(ISBLANK('ENGAGEMENTS 2026'!W2204),"",'ENGAGEMENTS 2026'!W2204)</f>
        <v/>
      </c>
      <c r="L2203" s="73" t="str">
        <f t="shared" ca="1" si="68"/>
        <v/>
      </c>
      <c r="M2203" t="str">
        <f t="shared" si="69"/>
        <v/>
      </c>
      <c r="N2203" t="str">
        <f>IF(ISBLANK('ENGAGEMENTS 2026'!C2204),"",'ENGAGEMENTS 2026'!L2204)</f>
        <v/>
      </c>
      <c r="O2203" t="str">
        <f>IF(ISBLANK('ENGAGEMENTS 2026'!C2204),"",'ENGAGEMENTS 2026'!M2204)</f>
        <v/>
      </c>
      <c r="P2203" t="str">
        <f>IF(ISBLANK('ENGAGEMENTS 2026'!C2204),"",'ENGAGEMENTS 2026'!K2204)</f>
        <v/>
      </c>
      <c r="Q2203" t="str">
        <f>IF($A2203="","",IF(OR($E2203="INFRUCTUEUX",$E2203="ANNULE"),$A2203&amp;"|"&amp;(COUNTIFS($A$2:$A2203,$A2203,$E$2:$E2203,"INFRUCTUEUX")+COUNTIFS($A$2:$A2203,$A2203,$E$2:$E2203,"ANNULE")),""))</f>
        <v/>
      </c>
    </row>
    <row r="2204" spans="1:17" x14ac:dyDescent="0.25">
      <c r="A2204" t="str">
        <f>IF(ISBLANK('ENGAGEMENTS 2026'!C2205),"",IF('ENGAGEMENTS 2026'!C2205="DTSI","DCT",'ENGAGEMENTS 2026'!C2205))</f>
        <v/>
      </c>
      <c r="B2204" t="str">
        <f>IF(ISBLANK('ENGAGEMENTS 2026'!C2205),"",'ENGAGEMENTS 2026'!D2205)</f>
        <v/>
      </c>
      <c r="C2204" t="str">
        <f>IF(ISBLANK('ENGAGEMENTS 2026'!C2205),"",'ENGAGEMENTS 2026'!E2205)</f>
        <v/>
      </c>
      <c r="D2204" t="str">
        <f>IF(ISBLANK('ENGAGEMENTS 2026'!C2205),"",'ENGAGEMENTS 2026'!G2205)</f>
        <v/>
      </c>
      <c r="E2204" t="str">
        <f>IF(ISBLANK('ENGAGEMENTS 2026'!C2205),"",'ENGAGEMENTS 2026'!I2205)</f>
        <v/>
      </c>
      <c r="F2204" t="str">
        <f>IF(ISBLANK('ENGAGEMENTS 2026'!C2205),"",'ENGAGEMENTS 2026'!J2205)</f>
        <v/>
      </c>
      <c r="G2204" t="str">
        <f>IF(ISBLANK('ENGAGEMENTS 2026'!C2205),"",'ENGAGEMENTS 2026'!M2205)</f>
        <v/>
      </c>
      <c r="H2204" t="str">
        <f>IF(ISBLANK('ENGAGEMENTS 2026'!C2205),"",'ENGAGEMENTS 2026'!AF2205)</f>
        <v/>
      </c>
      <c r="I2204" t="str">
        <f>IF(ISBLANK('ENGAGEMENTS 2026'!C2205),"",'ENGAGEMENTS 2026'!H2205)</f>
        <v/>
      </c>
      <c r="J2204" s="72" t="str">
        <f>IF(ISBLANK('ENGAGEMENTS 2026'!C2205),"",IF(AND(OR($E2204="INFRUCTUEUX",$E2204="ANNULE"),$C2204="AOO-M"),'ENGAGEMENTS 2026'!P2205,IF($H2204="EN COURS DE PREENGAGEMENT",'ENGAGEMENTS 2026'!O2205,IF($H2204="PREENGAGE",IF($E2204="ATTRIBUE",'ENGAGEMENTS 2026'!AE2205,'ENGAGEMENTS 2026'!O2205),'ENGAGEMENTS 2026'!AE2205))))</f>
        <v/>
      </c>
      <c r="K2204" s="97" t="str">
        <f>IF(ISBLANK('ENGAGEMENTS 2026'!W2205),"",'ENGAGEMENTS 2026'!W2205)</f>
        <v/>
      </c>
      <c r="L2204" s="73" t="str">
        <f t="shared" ca="1" si="68"/>
        <v/>
      </c>
      <c r="M2204" t="str">
        <f t="shared" si="69"/>
        <v/>
      </c>
      <c r="N2204" t="str">
        <f>IF(ISBLANK('ENGAGEMENTS 2026'!C2205),"",'ENGAGEMENTS 2026'!L2205)</f>
        <v/>
      </c>
      <c r="O2204" t="str">
        <f>IF(ISBLANK('ENGAGEMENTS 2026'!C2205),"",'ENGAGEMENTS 2026'!M2205)</f>
        <v/>
      </c>
      <c r="P2204" t="str">
        <f>IF(ISBLANK('ENGAGEMENTS 2026'!C2205),"",'ENGAGEMENTS 2026'!K2205)</f>
        <v/>
      </c>
      <c r="Q2204" t="str">
        <f>IF($A2204="","",IF(OR($E2204="INFRUCTUEUX",$E2204="ANNULE"),$A2204&amp;"|"&amp;(COUNTIFS($A$2:$A2204,$A2204,$E$2:$E2204,"INFRUCTUEUX")+COUNTIFS($A$2:$A2204,$A2204,$E$2:$E2204,"ANNULE")),""))</f>
        <v/>
      </c>
    </row>
    <row r="2205" spans="1:17" x14ac:dyDescent="0.25">
      <c r="A2205" t="str">
        <f>IF(ISBLANK('ENGAGEMENTS 2026'!C2206),"",IF('ENGAGEMENTS 2026'!C2206="DTSI","DCT",'ENGAGEMENTS 2026'!C2206))</f>
        <v/>
      </c>
      <c r="B2205" t="str">
        <f>IF(ISBLANK('ENGAGEMENTS 2026'!C2206),"",'ENGAGEMENTS 2026'!D2206)</f>
        <v/>
      </c>
      <c r="C2205" t="str">
        <f>IF(ISBLANK('ENGAGEMENTS 2026'!C2206),"",'ENGAGEMENTS 2026'!E2206)</f>
        <v/>
      </c>
      <c r="D2205" t="str">
        <f>IF(ISBLANK('ENGAGEMENTS 2026'!C2206),"",'ENGAGEMENTS 2026'!G2206)</f>
        <v/>
      </c>
      <c r="E2205" t="str">
        <f>IF(ISBLANK('ENGAGEMENTS 2026'!C2206),"",'ENGAGEMENTS 2026'!I2206)</f>
        <v/>
      </c>
      <c r="F2205" t="str">
        <f>IF(ISBLANK('ENGAGEMENTS 2026'!C2206),"",'ENGAGEMENTS 2026'!J2206)</f>
        <v/>
      </c>
      <c r="G2205" t="str">
        <f>IF(ISBLANK('ENGAGEMENTS 2026'!C2206),"",'ENGAGEMENTS 2026'!M2206)</f>
        <v/>
      </c>
      <c r="H2205" t="str">
        <f>IF(ISBLANK('ENGAGEMENTS 2026'!C2206),"",'ENGAGEMENTS 2026'!AF2206)</f>
        <v/>
      </c>
      <c r="I2205" t="str">
        <f>IF(ISBLANK('ENGAGEMENTS 2026'!C2206),"",'ENGAGEMENTS 2026'!H2206)</f>
        <v/>
      </c>
      <c r="J2205" s="72" t="str">
        <f>IF(ISBLANK('ENGAGEMENTS 2026'!C2206),"",IF(AND(OR($E2205="INFRUCTUEUX",$E2205="ANNULE"),$C2205="AOO-M"),'ENGAGEMENTS 2026'!P2206,IF($H2205="EN COURS DE PREENGAGEMENT",'ENGAGEMENTS 2026'!O2206,IF($H2205="PREENGAGE",IF($E2205="ATTRIBUE",'ENGAGEMENTS 2026'!AE2206,'ENGAGEMENTS 2026'!O2206),'ENGAGEMENTS 2026'!AE2206))))</f>
        <v/>
      </c>
      <c r="K2205" s="97" t="str">
        <f>IF(ISBLANK('ENGAGEMENTS 2026'!W2206),"",'ENGAGEMENTS 2026'!W2206)</f>
        <v/>
      </c>
      <c r="L2205" s="73" t="str">
        <f t="shared" ca="1" si="68"/>
        <v/>
      </c>
      <c r="M2205" t="str">
        <f t="shared" si="69"/>
        <v/>
      </c>
      <c r="N2205" t="str">
        <f>IF(ISBLANK('ENGAGEMENTS 2026'!C2206),"",'ENGAGEMENTS 2026'!L2206)</f>
        <v/>
      </c>
      <c r="O2205" t="str">
        <f>IF(ISBLANK('ENGAGEMENTS 2026'!C2206),"",'ENGAGEMENTS 2026'!M2206)</f>
        <v/>
      </c>
      <c r="P2205" t="str">
        <f>IF(ISBLANK('ENGAGEMENTS 2026'!C2206),"",'ENGAGEMENTS 2026'!K2206)</f>
        <v/>
      </c>
      <c r="Q2205" t="str">
        <f>IF($A2205="","",IF(OR($E2205="INFRUCTUEUX",$E2205="ANNULE"),$A2205&amp;"|"&amp;(COUNTIFS($A$2:$A2205,$A2205,$E$2:$E2205,"INFRUCTUEUX")+COUNTIFS($A$2:$A2205,$A2205,$E$2:$E2205,"ANNULE")),""))</f>
        <v/>
      </c>
    </row>
    <row r="2206" spans="1:17" x14ac:dyDescent="0.25">
      <c r="A2206" t="str">
        <f>IF(ISBLANK('ENGAGEMENTS 2026'!C2207),"",IF('ENGAGEMENTS 2026'!C2207="DTSI","DCT",'ENGAGEMENTS 2026'!C2207))</f>
        <v/>
      </c>
      <c r="B2206" t="str">
        <f>IF(ISBLANK('ENGAGEMENTS 2026'!C2207),"",'ENGAGEMENTS 2026'!D2207)</f>
        <v/>
      </c>
      <c r="C2206" t="str">
        <f>IF(ISBLANK('ENGAGEMENTS 2026'!C2207),"",'ENGAGEMENTS 2026'!E2207)</f>
        <v/>
      </c>
      <c r="D2206" t="str">
        <f>IF(ISBLANK('ENGAGEMENTS 2026'!C2207),"",'ENGAGEMENTS 2026'!G2207)</f>
        <v/>
      </c>
      <c r="E2206" t="str">
        <f>IF(ISBLANK('ENGAGEMENTS 2026'!C2207),"",'ENGAGEMENTS 2026'!I2207)</f>
        <v/>
      </c>
      <c r="F2206" t="str">
        <f>IF(ISBLANK('ENGAGEMENTS 2026'!C2207),"",'ENGAGEMENTS 2026'!J2207)</f>
        <v/>
      </c>
      <c r="G2206" t="str">
        <f>IF(ISBLANK('ENGAGEMENTS 2026'!C2207),"",'ENGAGEMENTS 2026'!M2207)</f>
        <v/>
      </c>
      <c r="H2206" t="str">
        <f>IF(ISBLANK('ENGAGEMENTS 2026'!C2207),"",'ENGAGEMENTS 2026'!AF2207)</f>
        <v/>
      </c>
      <c r="I2206" t="str">
        <f>IF(ISBLANK('ENGAGEMENTS 2026'!C2207),"",'ENGAGEMENTS 2026'!H2207)</f>
        <v/>
      </c>
      <c r="J2206" s="72" t="str">
        <f>IF(ISBLANK('ENGAGEMENTS 2026'!C2207),"",IF(AND(OR($E2206="INFRUCTUEUX",$E2206="ANNULE"),$C2206="AOO-M"),'ENGAGEMENTS 2026'!P2207,IF($H2206="EN COURS DE PREENGAGEMENT",'ENGAGEMENTS 2026'!O2207,IF($H2206="PREENGAGE",IF($E2206="ATTRIBUE",'ENGAGEMENTS 2026'!AE2207,'ENGAGEMENTS 2026'!O2207),'ENGAGEMENTS 2026'!AE2207))))</f>
        <v/>
      </c>
      <c r="K2206" s="97" t="str">
        <f>IF(ISBLANK('ENGAGEMENTS 2026'!W2207),"",'ENGAGEMENTS 2026'!W2207)</f>
        <v/>
      </c>
      <c r="L2206" s="73" t="str">
        <f t="shared" ca="1" si="68"/>
        <v/>
      </c>
      <c r="M2206" t="str">
        <f t="shared" si="69"/>
        <v/>
      </c>
      <c r="N2206" t="str">
        <f>IF(ISBLANK('ENGAGEMENTS 2026'!C2207),"",'ENGAGEMENTS 2026'!L2207)</f>
        <v/>
      </c>
      <c r="O2206" t="str">
        <f>IF(ISBLANK('ENGAGEMENTS 2026'!C2207),"",'ENGAGEMENTS 2026'!M2207)</f>
        <v/>
      </c>
      <c r="P2206" t="str">
        <f>IF(ISBLANK('ENGAGEMENTS 2026'!C2207),"",'ENGAGEMENTS 2026'!K2207)</f>
        <v/>
      </c>
      <c r="Q2206" t="str">
        <f>IF($A2206="","",IF(OR($E2206="INFRUCTUEUX",$E2206="ANNULE"),$A2206&amp;"|"&amp;(COUNTIFS($A$2:$A2206,$A2206,$E$2:$E2206,"INFRUCTUEUX")+COUNTIFS($A$2:$A2206,$A2206,$E$2:$E2206,"ANNULE")),""))</f>
        <v/>
      </c>
    </row>
    <row r="2207" spans="1:17" x14ac:dyDescent="0.25">
      <c r="A2207" t="str">
        <f>IF(ISBLANK('ENGAGEMENTS 2026'!C2208),"",IF('ENGAGEMENTS 2026'!C2208="DTSI","DCT",'ENGAGEMENTS 2026'!C2208))</f>
        <v/>
      </c>
      <c r="B2207" t="str">
        <f>IF(ISBLANK('ENGAGEMENTS 2026'!C2208),"",'ENGAGEMENTS 2026'!D2208)</f>
        <v/>
      </c>
      <c r="C2207" t="str">
        <f>IF(ISBLANK('ENGAGEMENTS 2026'!C2208),"",'ENGAGEMENTS 2026'!E2208)</f>
        <v/>
      </c>
      <c r="D2207" t="str">
        <f>IF(ISBLANK('ENGAGEMENTS 2026'!C2208),"",'ENGAGEMENTS 2026'!G2208)</f>
        <v/>
      </c>
      <c r="E2207" t="str">
        <f>IF(ISBLANK('ENGAGEMENTS 2026'!C2208),"",'ENGAGEMENTS 2026'!I2208)</f>
        <v/>
      </c>
      <c r="F2207" t="str">
        <f>IF(ISBLANK('ENGAGEMENTS 2026'!C2208),"",'ENGAGEMENTS 2026'!J2208)</f>
        <v/>
      </c>
      <c r="G2207" t="str">
        <f>IF(ISBLANK('ENGAGEMENTS 2026'!C2208),"",'ENGAGEMENTS 2026'!M2208)</f>
        <v/>
      </c>
      <c r="H2207" t="str">
        <f>IF(ISBLANK('ENGAGEMENTS 2026'!C2208),"",'ENGAGEMENTS 2026'!AF2208)</f>
        <v/>
      </c>
      <c r="I2207" t="str">
        <f>IF(ISBLANK('ENGAGEMENTS 2026'!C2208),"",'ENGAGEMENTS 2026'!H2208)</f>
        <v/>
      </c>
      <c r="J2207" s="72" t="str">
        <f>IF(ISBLANK('ENGAGEMENTS 2026'!C2208),"",IF(AND(OR($E2207="INFRUCTUEUX",$E2207="ANNULE"),$C2207="AOO-M"),'ENGAGEMENTS 2026'!P2208,IF($H2207="EN COURS DE PREENGAGEMENT",'ENGAGEMENTS 2026'!O2208,IF($H2207="PREENGAGE",IF($E2207="ATTRIBUE",'ENGAGEMENTS 2026'!AE2208,'ENGAGEMENTS 2026'!O2208),'ENGAGEMENTS 2026'!AE2208))))</f>
        <v/>
      </c>
      <c r="K2207" s="97" t="str">
        <f>IF(ISBLANK('ENGAGEMENTS 2026'!W2208),"",'ENGAGEMENTS 2026'!W2208)</f>
        <v/>
      </c>
      <c r="L2207" s="73" t="str">
        <f t="shared" ca="1" si="68"/>
        <v/>
      </c>
      <c r="M2207" t="str">
        <f t="shared" si="69"/>
        <v/>
      </c>
      <c r="N2207" t="str">
        <f>IF(ISBLANK('ENGAGEMENTS 2026'!C2208),"",'ENGAGEMENTS 2026'!L2208)</f>
        <v/>
      </c>
      <c r="O2207" t="str">
        <f>IF(ISBLANK('ENGAGEMENTS 2026'!C2208),"",'ENGAGEMENTS 2026'!M2208)</f>
        <v/>
      </c>
      <c r="P2207" t="str">
        <f>IF(ISBLANK('ENGAGEMENTS 2026'!C2208),"",'ENGAGEMENTS 2026'!K2208)</f>
        <v/>
      </c>
      <c r="Q2207" t="str">
        <f>IF($A2207="","",IF(OR($E2207="INFRUCTUEUX",$E2207="ANNULE"),$A2207&amp;"|"&amp;(COUNTIFS($A$2:$A2207,$A2207,$E$2:$E2207,"INFRUCTUEUX")+COUNTIFS($A$2:$A2207,$A2207,$E$2:$E2207,"ANNULE")),""))</f>
        <v/>
      </c>
    </row>
    <row r="2208" spans="1:17" x14ac:dyDescent="0.25">
      <c r="A2208" t="str">
        <f>IF(ISBLANK('ENGAGEMENTS 2026'!C2209),"",IF('ENGAGEMENTS 2026'!C2209="DTSI","DCT",'ENGAGEMENTS 2026'!C2209))</f>
        <v/>
      </c>
      <c r="B2208" t="str">
        <f>IF(ISBLANK('ENGAGEMENTS 2026'!C2209),"",'ENGAGEMENTS 2026'!D2209)</f>
        <v/>
      </c>
      <c r="C2208" t="str">
        <f>IF(ISBLANK('ENGAGEMENTS 2026'!C2209),"",'ENGAGEMENTS 2026'!E2209)</f>
        <v/>
      </c>
      <c r="D2208" t="str">
        <f>IF(ISBLANK('ENGAGEMENTS 2026'!C2209),"",'ENGAGEMENTS 2026'!G2209)</f>
        <v/>
      </c>
      <c r="E2208" t="str">
        <f>IF(ISBLANK('ENGAGEMENTS 2026'!C2209),"",'ENGAGEMENTS 2026'!I2209)</f>
        <v/>
      </c>
      <c r="F2208" t="str">
        <f>IF(ISBLANK('ENGAGEMENTS 2026'!C2209),"",'ENGAGEMENTS 2026'!J2209)</f>
        <v/>
      </c>
      <c r="G2208" t="str">
        <f>IF(ISBLANK('ENGAGEMENTS 2026'!C2209),"",'ENGAGEMENTS 2026'!M2209)</f>
        <v/>
      </c>
      <c r="H2208" t="str">
        <f>IF(ISBLANK('ENGAGEMENTS 2026'!C2209),"",'ENGAGEMENTS 2026'!AF2209)</f>
        <v/>
      </c>
      <c r="I2208" t="str">
        <f>IF(ISBLANK('ENGAGEMENTS 2026'!C2209),"",'ENGAGEMENTS 2026'!H2209)</f>
        <v/>
      </c>
      <c r="J2208" s="72" t="str">
        <f>IF(ISBLANK('ENGAGEMENTS 2026'!C2209),"",IF(AND(OR($E2208="INFRUCTUEUX",$E2208="ANNULE"),$C2208="AOO-M"),'ENGAGEMENTS 2026'!P2209,IF($H2208="EN COURS DE PREENGAGEMENT",'ENGAGEMENTS 2026'!O2209,IF($H2208="PREENGAGE",IF($E2208="ATTRIBUE",'ENGAGEMENTS 2026'!AE2209,'ENGAGEMENTS 2026'!O2209),'ENGAGEMENTS 2026'!AE2209))))</f>
        <v/>
      </c>
      <c r="K2208" s="97" t="str">
        <f>IF(ISBLANK('ENGAGEMENTS 2026'!W2209),"",'ENGAGEMENTS 2026'!W2209)</f>
        <v/>
      </c>
      <c r="L2208" s="73" t="str">
        <f t="shared" ca="1" si="68"/>
        <v/>
      </c>
      <c r="M2208" t="str">
        <f t="shared" si="69"/>
        <v/>
      </c>
      <c r="N2208" t="str">
        <f>IF(ISBLANK('ENGAGEMENTS 2026'!C2209),"",'ENGAGEMENTS 2026'!L2209)</f>
        <v/>
      </c>
      <c r="O2208" t="str">
        <f>IF(ISBLANK('ENGAGEMENTS 2026'!C2209),"",'ENGAGEMENTS 2026'!M2209)</f>
        <v/>
      </c>
      <c r="P2208" t="str">
        <f>IF(ISBLANK('ENGAGEMENTS 2026'!C2209),"",'ENGAGEMENTS 2026'!K2209)</f>
        <v/>
      </c>
      <c r="Q2208" t="str">
        <f>IF($A2208="","",IF(OR($E2208="INFRUCTUEUX",$E2208="ANNULE"),$A2208&amp;"|"&amp;(COUNTIFS($A$2:$A2208,$A2208,$E$2:$E2208,"INFRUCTUEUX")+COUNTIFS($A$2:$A2208,$A2208,$E$2:$E2208,"ANNULE")),""))</f>
        <v/>
      </c>
    </row>
    <row r="2209" spans="1:17" x14ac:dyDescent="0.25">
      <c r="A2209" t="str">
        <f>IF(ISBLANK('ENGAGEMENTS 2026'!C2210),"",IF('ENGAGEMENTS 2026'!C2210="DTSI","DCT",'ENGAGEMENTS 2026'!C2210))</f>
        <v/>
      </c>
      <c r="B2209" t="str">
        <f>IF(ISBLANK('ENGAGEMENTS 2026'!C2210),"",'ENGAGEMENTS 2026'!D2210)</f>
        <v/>
      </c>
      <c r="C2209" t="str">
        <f>IF(ISBLANK('ENGAGEMENTS 2026'!C2210),"",'ENGAGEMENTS 2026'!E2210)</f>
        <v/>
      </c>
      <c r="D2209" t="str">
        <f>IF(ISBLANK('ENGAGEMENTS 2026'!C2210),"",'ENGAGEMENTS 2026'!G2210)</f>
        <v/>
      </c>
      <c r="E2209" t="str">
        <f>IF(ISBLANK('ENGAGEMENTS 2026'!C2210),"",'ENGAGEMENTS 2026'!I2210)</f>
        <v/>
      </c>
      <c r="F2209" t="str">
        <f>IF(ISBLANK('ENGAGEMENTS 2026'!C2210),"",'ENGAGEMENTS 2026'!J2210)</f>
        <v/>
      </c>
      <c r="G2209" t="str">
        <f>IF(ISBLANK('ENGAGEMENTS 2026'!C2210),"",'ENGAGEMENTS 2026'!M2210)</f>
        <v/>
      </c>
      <c r="H2209" t="str">
        <f>IF(ISBLANK('ENGAGEMENTS 2026'!C2210),"",'ENGAGEMENTS 2026'!AF2210)</f>
        <v/>
      </c>
      <c r="I2209" t="str">
        <f>IF(ISBLANK('ENGAGEMENTS 2026'!C2210),"",'ENGAGEMENTS 2026'!H2210)</f>
        <v/>
      </c>
      <c r="J2209" s="72" t="str">
        <f>IF(ISBLANK('ENGAGEMENTS 2026'!C2210),"",IF(AND(OR($E2209="INFRUCTUEUX",$E2209="ANNULE"),$C2209="AOO-M"),'ENGAGEMENTS 2026'!P2210,IF($H2209="EN COURS DE PREENGAGEMENT",'ENGAGEMENTS 2026'!O2210,IF($H2209="PREENGAGE",IF($E2209="ATTRIBUE",'ENGAGEMENTS 2026'!AE2210,'ENGAGEMENTS 2026'!O2210),'ENGAGEMENTS 2026'!AE2210))))</f>
        <v/>
      </c>
      <c r="K2209" s="97" t="str">
        <f>IF(ISBLANK('ENGAGEMENTS 2026'!W2210),"",'ENGAGEMENTS 2026'!W2210)</f>
        <v/>
      </c>
      <c r="L2209" s="73" t="str">
        <f t="shared" ca="1" si="68"/>
        <v/>
      </c>
      <c r="M2209" t="str">
        <f t="shared" si="69"/>
        <v/>
      </c>
      <c r="N2209" t="str">
        <f>IF(ISBLANK('ENGAGEMENTS 2026'!C2210),"",'ENGAGEMENTS 2026'!L2210)</f>
        <v/>
      </c>
      <c r="O2209" t="str">
        <f>IF(ISBLANK('ENGAGEMENTS 2026'!C2210),"",'ENGAGEMENTS 2026'!M2210)</f>
        <v/>
      </c>
      <c r="P2209" t="str">
        <f>IF(ISBLANK('ENGAGEMENTS 2026'!C2210),"",'ENGAGEMENTS 2026'!K2210)</f>
        <v/>
      </c>
      <c r="Q2209" t="str">
        <f>IF($A2209="","",IF(OR($E2209="INFRUCTUEUX",$E2209="ANNULE"),$A2209&amp;"|"&amp;(COUNTIFS($A$2:$A2209,$A2209,$E$2:$E2209,"INFRUCTUEUX")+COUNTIFS($A$2:$A2209,$A2209,$E$2:$E2209,"ANNULE")),""))</f>
        <v/>
      </c>
    </row>
    <row r="2210" spans="1:17" x14ac:dyDescent="0.25">
      <c r="A2210" t="str">
        <f>IF(ISBLANK('ENGAGEMENTS 2026'!C2211),"",IF('ENGAGEMENTS 2026'!C2211="DTSI","DCT",'ENGAGEMENTS 2026'!C2211))</f>
        <v/>
      </c>
      <c r="B2210" t="str">
        <f>IF(ISBLANK('ENGAGEMENTS 2026'!C2211),"",'ENGAGEMENTS 2026'!D2211)</f>
        <v/>
      </c>
      <c r="C2210" t="str">
        <f>IF(ISBLANK('ENGAGEMENTS 2026'!C2211),"",'ENGAGEMENTS 2026'!E2211)</f>
        <v/>
      </c>
      <c r="D2210" t="str">
        <f>IF(ISBLANK('ENGAGEMENTS 2026'!C2211),"",'ENGAGEMENTS 2026'!G2211)</f>
        <v/>
      </c>
      <c r="E2210" t="str">
        <f>IF(ISBLANK('ENGAGEMENTS 2026'!C2211),"",'ENGAGEMENTS 2026'!I2211)</f>
        <v/>
      </c>
      <c r="F2210" t="str">
        <f>IF(ISBLANK('ENGAGEMENTS 2026'!C2211),"",'ENGAGEMENTS 2026'!J2211)</f>
        <v/>
      </c>
      <c r="G2210" t="str">
        <f>IF(ISBLANK('ENGAGEMENTS 2026'!C2211),"",'ENGAGEMENTS 2026'!M2211)</f>
        <v/>
      </c>
      <c r="H2210" t="str">
        <f>IF(ISBLANK('ENGAGEMENTS 2026'!C2211),"",'ENGAGEMENTS 2026'!AF2211)</f>
        <v/>
      </c>
      <c r="I2210" t="str">
        <f>IF(ISBLANK('ENGAGEMENTS 2026'!C2211),"",'ENGAGEMENTS 2026'!H2211)</f>
        <v/>
      </c>
      <c r="J2210" s="72" t="str">
        <f>IF(ISBLANK('ENGAGEMENTS 2026'!C2211),"",IF(AND(OR($E2210="INFRUCTUEUX",$E2210="ANNULE"),$C2210="AOO-M"),'ENGAGEMENTS 2026'!P2211,IF($H2210="EN COURS DE PREENGAGEMENT",'ENGAGEMENTS 2026'!O2211,IF($H2210="PREENGAGE",IF($E2210="ATTRIBUE",'ENGAGEMENTS 2026'!AE2211,'ENGAGEMENTS 2026'!O2211),'ENGAGEMENTS 2026'!AE2211))))</f>
        <v/>
      </c>
      <c r="K2210" s="97" t="str">
        <f>IF(ISBLANK('ENGAGEMENTS 2026'!W2211),"",'ENGAGEMENTS 2026'!W2211)</f>
        <v/>
      </c>
      <c r="L2210" s="73" t="str">
        <f t="shared" ca="1" si="68"/>
        <v/>
      </c>
      <c r="M2210" t="str">
        <f t="shared" si="69"/>
        <v/>
      </c>
      <c r="N2210" t="str">
        <f>IF(ISBLANK('ENGAGEMENTS 2026'!C2211),"",'ENGAGEMENTS 2026'!L2211)</f>
        <v/>
      </c>
      <c r="O2210" t="str">
        <f>IF(ISBLANK('ENGAGEMENTS 2026'!C2211),"",'ENGAGEMENTS 2026'!M2211)</f>
        <v/>
      </c>
      <c r="P2210" t="str">
        <f>IF(ISBLANK('ENGAGEMENTS 2026'!C2211),"",'ENGAGEMENTS 2026'!K2211)</f>
        <v/>
      </c>
      <c r="Q2210" t="str">
        <f>IF($A2210="","",IF(OR($E2210="INFRUCTUEUX",$E2210="ANNULE"),$A2210&amp;"|"&amp;(COUNTIFS($A$2:$A2210,$A2210,$E$2:$E2210,"INFRUCTUEUX")+COUNTIFS($A$2:$A2210,$A2210,$E$2:$E2210,"ANNULE")),""))</f>
        <v/>
      </c>
    </row>
    <row r="2211" spans="1:17" x14ac:dyDescent="0.25">
      <c r="A2211" t="str">
        <f>IF(ISBLANK('ENGAGEMENTS 2026'!C2212),"",IF('ENGAGEMENTS 2026'!C2212="DTSI","DCT",'ENGAGEMENTS 2026'!C2212))</f>
        <v/>
      </c>
      <c r="B2211" t="str">
        <f>IF(ISBLANK('ENGAGEMENTS 2026'!C2212),"",'ENGAGEMENTS 2026'!D2212)</f>
        <v/>
      </c>
      <c r="C2211" t="str">
        <f>IF(ISBLANK('ENGAGEMENTS 2026'!C2212),"",'ENGAGEMENTS 2026'!E2212)</f>
        <v/>
      </c>
      <c r="D2211" t="str">
        <f>IF(ISBLANK('ENGAGEMENTS 2026'!C2212),"",'ENGAGEMENTS 2026'!G2212)</f>
        <v/>
      </c>
      <c r="E2211" t="str">
        <f>IF(ISBLANK('ENGAGEMENTS 2026'!C2212),"",'ENGAGEMENTS 2026'!I2212)</f>
        <v/>
      </c>
      <c r="F2211" t="str">
        <f>IF(ISBLANK('ENGAGEMENTS 2026'!C2212),"",'ENGAGEMENTS 2026'!J2212)</f>
        <v/>
      </c>
      <c r="G2211" t="str">
        <f>IF(ISBLANK('ENGAGEMENTS 2026'!C2212),"",'ENGAGEMENTS 2026'!M2212)</f>
        <v/>
      </c>
      <c r="H2211" t="str">
        <f>IF(ISBLANK('ENGAGEMENTS 2026'!C2212),"",'ENGAGEMENTS 2026'!AF2212)</f>
        <v/>
      </c>
      <c r="I2211" t="str">
        <f>IF(ISBLANK('ENGAGEMENTS 2026'!C2212),"",'ENGAGEMENTS 2026'!H2212)</f>
        <v/>
      </c>
      <c r="J2211" s="72" t="str">
        <f>IF(ISBLANK('ENGAGEMENTS 2026'!C2212),"",IF(AND(OR($E2211="INFRUCTUEUX",$E2211="ANNULE"),$C2211="AOO-M"),'ENGAGEMENTS 2026'!P2212,IF($H2211="EN COURS DE PREENGAGEMENT",'ENGAGEMENTS 2026'!O2212,IF($H2211="PREENGAGE",IF($E2211="ATTRIBUE",'ENGAGEMENTS 2026'!AE2212,'ENGAGEMENTS 2026'!O2212),'ENGAGEMENTS 2026'!AE2212))))</f>
        <v/>
      </c>
      <c r="K2211" s="97" t="str">
        <f>IF(ISBLANK('ENGAGEMENTS 2026'!W2212),"",'ENGAGEMENTS 2026'!W2212)</f>
        <v/>
      </c>
      <c r="L2211" s="73" t="str">
        <f t="shared" ca="1" si="68"/>
        <v/>
      </c>
      <c r="M2211" t="str">
        <f t="shared" si="69"/>
        <v/>
      </c>
      <c r="N2211" t="str">
        <f>IF(ISBLANK('ENGAGEMENTS 2026'!C2212),"",'ENGAGEMENTS 2026'!L2212)</f>
        <v/>
      </c>
      <c r="O2211" t="str">
        <f>IF(ISBLANK('ENGAGEMENTS 2026'!C2212),"",'ENGAGEMENTS 2026'!M2212)</f>
        <v/>
      </c>
      <c r="P2211" t="str">
        <f>IF(ISBLANK('ENGAGEMENTS 2026'!C2212),"",'ENGAGEMENTS 2026'!K2212)</f>
        <v/>
      </c>
      <c r="Q2211" t="str">
        <f>IF($A2211="","",IF(OR($E2211="INFRUCTUEUX",$E2211="ANNULE"),$A2211&amp;"|"&amp;(COUNTIFS($A$2:$A2211,$A2211,$E$2:$E2211,"INFRUCTUEUX")+COUNTIFS($A$2:$A2211,$A2211,$E$2:$E2211,"ANNULE")),""))</f>
        <v/>
      </c>
    </row>
    <row r="2212" spans="1:17" x14ac:dyDescent="0.25">
      <c r="A2212" t="str">
        <f>IF(ISBLANK('ENGAGEMENTS 2026'!C2213),"",IF('ENGAGEMENTS 2026'!C2213="DTSI","DCT",'ENGAGEMENTS 2026'!C2213))</f>
        <v/>
      </c>
      <c r="B2212" t="str">
        <f>IF(ISBLANK('ENGAGEMENTS 2026'!C2213),"",'ENGAGEMENTS 2026'!D2213)</f>
        <v/>
      </c>
      <c r="C2212" t="str">
        <f>IF(ISBLANK('ENGAGEMENTS 2026'!C2213),"",'ENGAGEMENTS 2026'!E2213)</f>
        <v/>
      </c>
      <c r="D2212" t="str">
        <f>IF(ISBLANK('ENGAGEMENTS 2026'!C2213),"",'ENGAGEMENTS 2026'!G2213)</f>
        <v/>
      </c>
      <c r="E2212" t="str">
        <f>IF(ISBLANK('ENGAGEMENTS 2026'!C2213),"",'ENGAGEMENTS 2026'!I2213)</f>
        <v/>
      </c>
      <c r="F2212" t="str">
        <f>IF(ISBLANK('ENGAGEMENTS 2026'!C2213),"",'ENGAGEMENTS 2026'!J2213)</f>
        <v/>
      </c>
      <c r="G2212" t="str">
        <f>IF(ISBLANK('ENGAGEMENTS 2026'!C2213),"",'ENGAGEMENTS 2026'!M2213)</f>
        <v/>
      </c>
      <c r="H2212" t="str">
        <f>IF(ISBLANK('ENGAGEMENTS 2026'!C2213),"",'ENGAGEMENTS 2026'!AF2213)</f>
        <v/>
      </c>
      <c r="I2212" t="str">
        <f>IF(ISBLANK('ENGAGEMENTS 2026'!C2213),"",'ENGAGEMENTS 2026'!H2213)</f>
        <v/>
      </c>
      <c r="J2212" s="72" t="str">
        <f>IF(ISBLANK('ENGAGEMENTS 2026'!C2213),"",IF(AND(OR($E2212="INFRUCTUEUX",$E2212="ANNULE"),$C2212="AOO-M"),'ENGAGEMENTS 2026'!P2213,IF($H2212="EN COURS DE PREENGAGEMENT",'ENGAGEMENTS 2026'!O2213,IF($H2212="PREENGAGE",IF($E2212="ATTRIBUE",'ENGAGEMENTS 2026'!AE2213,'ENGAGEMENTS 2026'!O2213),'ENGAGEMENTS 2026'!AE2213))))</f>
        <v/>
      </c>
      <c r="K2212" s="97" t="str">
        <f>IF(ISBLANK('ENGAGEMENTS 2026'!W2213),"",'ENGAGEMENTS 2026'!W2213)</f>
        <v/>
      </c>
      <c r="L2212" s="73" t="str">
        <f t="shared" ca="1" si="68"/>
        <v/>
      </c>
      <c r="M2212" t="str">
        <f t="shared" si="69"/>
        <v/>
      </c>
      <c r="N2212" t="str">
        <f>IF(ISBLANK('ENGAGEMENTS 2026'!C2213),"",'ENGAGEMENTS 2026'!L2213)</f>
        <v/>
      </c>
      <c r="O2212" t="str">
        <f>IF(ISBLANK('ENGAGEMENTS 2026'!C2213),"",'ENGAGEMENTS 2026'!M2213)</f>
        <v/>
      </c>
      <c r="P2212" t="str">
        <f>IF(ISBLANK('ENGAGEMENTS 2026'!C2213),"",'ENGAGEMENTS 2026'!K2213)</f>
        <v/>
      </c>
      <c r="Q2212" t="str">
        <f>IF($A2212="","",IF(OR($E2212="INFRUCTUEUX",$E2212="ANNULE"),$A2212&amp;"|"&amp;(COUNTIFS($A$2:$A2212,$A2212,$E$2:$E2212,"INFRUCTUEUX")+COUNTIFS($A$2:$A2212,$A2212,$E$2:$E2212,"ANNULE")),""))</f>
        <v/>
      </c>
    </row>
    <row r="2213" spans="1:17" x14ac:dyDescent="0.25">
      <c r="A2213" t="str">
        <f>IF(ISBLANK('ENGAGEMENTS 2026'!C2214),"",IF('ENGAGEMENTS 2026'!C2214="DTSI","DCT",'ENGAGEMENTS 2026'!C2214))</f>
        <v/>
      </c>
      <c r="B2213" t="str">
        <f>IF(ISBLANK('ENGAGEMENTS 2026'!C2214),"",'ENGAGEMENTS 2026'!D2214)</f>
        <v/>
      </c>
      <c r="C2213" t="str">
        <f>IF(ISBLANK('ENGAGEMENTS 2026'!C2214),"",'ENGAGEMENTS 2026'!E2214)</f>
        <v/>
      </c>
      <c r="D2213" t="str">
        <f>IF(ISBLANK('ENGAGEMENTS 2026'!C2214),"",'ENGAGEMENTS 2026'!G2214)</f>
        <v/>
      </c>
      <c r="E2213" t="str">
        <f>IF(ISBLANK('ENGAGEMENTS 2026'!C2214),"",'ENGAGEMENTS 2026'!I2214)</f>
        <v/>
      </c>
      <c r="F2213" t="str">
        <f>IF(ISBLANK('ENGAGEMENTS 2026'!C2214),"",'ENGAGEMENTS 2026'!J2214)</f>
        <v/>
      </c>
      <c r="G2213" t="str">
        <f>IF(ISBLANK('ENGAGEMENTS 2026'!C2214),"",'ENGAGEMENTS 2026'!M2214)</f>
        <v/>
      </c>
      <c r="H2213" t="str">
        <f>IF(ISBLANK('ENGAGEMENTS 2026'!C2214),"",'ENGAGEMENTS 2026'!AF2214)</f>
        <v/>
      </c>
      <c r="I2213" t="str">
        <f>IF(ISBLANK('ENGAGEMENTS 2026'!C2214),"",'ENGAGEMENTS 2026'!H2214)</f>
        <v/>
      </c>
      <c r="J2213" s="72" t="str">
        <f>IF(ISBLANK('ENGAGEMENTS 2026'!C2214),"",IF(AND(OR($E2213="INFRUCTUEUX",$E2213="ANNULE"),$C2213="AOO-M"),'ENGAGEMENTS 2026'!P2214,IF($H2213="EN COURS DE PREENGAGEMENT",'ENGAGEMENTS 2026'!O2214,IF($H2213="PREENGAGE",IF($E2213="ATTRIBUE",'ENGAGEMENTS 2026'!AE2214,'ENGAGEMENTS 2026'!O2214),'ENGAGEMENTS 2026'!AE2214))))</f>
        <v/>
      </c>
      <c r="K2213" s="97" t="str">
        <f>IF(ISBLANK('ENGAGEMENTS 2026'!W2214),"",'ENGAGEMENTS 2026'!W2214)</f>
        <v/>
      </c>
      <c r="L2213" s="73" t="str">
        <f t="shared" ca="1" si="68"/>
        <v/>
      </c>
      <c r="M2213" t="str">
        <f t="shared" si="69"/>
        <v/>
      </c>
      <c r="N2213" t="str">
        <f>IF(ISBLANK('ENGAGEMENTS 2026'!C2214),"",'ENGAGEMENTS 2026'!L2214)</f>
        <v/>
      </c>
      <c r="O2213" t="str">
        <f>IF(ISBLANK('ENGAGEMENTS 2026'!C2214),"",'ENGAGEMENTS 2026'!M2214)</f>
        <v/>
      </c>
      <c r="P2213" t="str">
        <f>IF(ISBLANK('ENGAGEMENTS 2026'!C2214),"",'ENGAGEMENTS 2026'!K2214)</f>
        <v/>
      </c>
      <c r="Q2213" t="str">
        <f>IF($A2213="","",IF(OR($E2213="INFRUCTUEUX",$E2213="ANNULE"),$A2213&amp;"|"&amp;(COUNTIFS($A$2:$A2213,$A2213,$E$2:$E2213,"INFRUCTUEUX")+COUNTIFS($A$2:$A2213,$A2213,$E$2:$E2213,"ANNULE")),""))</f>
        <v/>
      </c>
    </row>
    <row r="2214" spans="1:17" x14ac:dyDescent="0.25">
      <c r="A2214" t="str">
        <f>IF(ISBLANK('ENGAGEMENTS 2026'!C2215),"",IF('ENGAGEMENTS 2026'!C2215="DTSI","DCT",'ENGAGEMENTS 2026'!C2215))</f>
        <v/>
      </c>
      <c r="B2214" t="str">
        <f>IF(ISBLANK('ENGAGEMENTS 2026'!C2215),"",'ENGAGEMENTS 2026'!D2215)</f>
        <v/>
      </c>
      <c r="C2214" t="str">
        <f>IF(ISBLANK('ENGAGEMENTS 2026'!C2215),"",'ENGAGEMENTS 2026'!E2215)</f>
        <v/>
      </c>
      <c r="D2214" t="str">
        <f>IF(ISBLANK('ENGAGEMENTS 2026'!C2215),"",'ENGAGEMENTS 2026'!G2215)</f>
        <v/>
      </c>
      <c r="E2214" t="str">
        <f>IF(ISBLANK('ENGAGEMENTS 2026'!C2215),"",'ENGAGEMENTS 2026'!I2215)</f>
        <v/>
      </c>
      <c r="F2214" t="str">
        <f>IF(ISBLANK('ENGAGEMENTS 2026'!C2215),"",'ENGAGEMENTS 2026'!J2215)</f>
        <v/>
      </c>
      <c r="G2214" t="str">
        <f>IF(ISBLANK('ENGAGEMENTS 2026'!C2215),"",'ENGAGEMENTS 2026'!M2215)</f>
        <v/>
      </c>
      <c r="H2214" t="str">
        <f>IF(ISBLANK('ENGAGEMENTS 2026'!C2215),"",'ENGAGEMENTS 2026'!AF2215)</f>
        <v/>
      </c>
      <c r="I2214" t="str">
        <f>IF(ISBLANK('ENGAGEMENTS 2026'!C2215),"",'ENGAGEMENTS 2026'!H2215)</f>
        <v/>
      </c>
      <c r="J2214" s="72" t="str">
        <f>IF(ISBLANK('ENGAGEMENTS 2026'!C2215),"",IF(AND(OR($E2214="INFRUCTUEUX",$E2214="ANNULE"),$C2214="AOO-M"),'ENGAGEMENTS 2026'!P2215,IF($H2214="EN COURS DE PREENGAGEMENT",'ENGAGEMENTS 2026'!O2215,IF($H2214="PREENGAGE",IF($E2214="ATTRIBUE",'ENGAGEMENTS 2026'!AE2215,'ENGAGEMENTS 2026'!O2215),'ENGAGEMENTS 2026'!AE2215))))</f>
        <v/>
      </c>
      <c r="K2214" s="97" t="str">
        <f>IF(ISBLANK('ENGAGEMENTS 2026'!W2215),"",'ENGAGEMENTS 2026'!W2215)</f>
        <v/>
      </c>
      <c r="L2214" s="73" t="str">
        <f t="shared" ca="1" si="68"/>
        <v/>
      </c>
      <c r="M2214" t="str">
        <f t="shared" si="69"/>
        <v/>
      </c>
      <c r="N2214" t="str">
        <f>IF(ISBLANK('ENGAGEMENTS 2026'!C2215),"",'ENGAGEMENTS 2026'!L2215)</f>
        <v/>
      </c>
      <c r="O2214" t="str">
        <f>IF(ISBLANK('ENGAGEMENTS 2026'!C2215),"",'ENGAGEMENTS 2026'!M2215)</f>
        <v/>
      </c>
      <c r="P2214" t="str">
        <f>IF(ISBLANK('ENGAGEMENTS 2026'!C2215),"",'ENGAGEMENTS 2026'!K2215)</f>
        <v/>
      </c>
      <c r="Q2214" t="str">
        <f>IF($A2214="","",IF(OR($E2214="INFRUCTUEUX",$E2214="ANNULE"),$A2214&amp;"|"&amp;(COUNTIFS($A$2:$A2214,$A2214,$E$2:$E2214,"INFRUCTUEUX")+COUNTIFS($A$2:$A2214,$A2214,$E$2:$E2214,"ANNULE")),""))</f>
        <v/>
      </c>
    </row>
    <row r="2215" spans="1:17" x14ac:dyDescent="0.25">
      <c r="A2215" t="str">
        <f>IF(ISBLANK('ENGAGEMENTS 2026'!C2216),"",IF('ENGAGEMENTS 2026'!C2216="DTSI","DCT",'ENGAGEMENTS 2026'!C2216))</f>
        <v/>
      </c>
      <c r="B2215" t="str">
        <f>IF(ISBLANK('ENGAGEMENTS 2026'!C2216),"",'ENGAGEMENTS 2026'!D2216)</f>
        <v/>
      </c>
      <c r="C2215" t="str">
        <f>IF(ISBLANK('ENGAGEMENTS 2026'!C2216),"",'ENGAGEMENTS 2026'!E2216)</f>
        <v/>
      </c>
      <c r="D2215" t="str">
        <f>IF(ISBLANK('ENGAGEMENTS 2026'!C2216),"",'ENGAGEMENTS 2026'!G2216)</f>
        <v/>
      </c>
      <c r="E2215" t="str">
        <f>IF(ISBLANK('ENGAGEMENTS 2026'!C2216),"",'ENGAGEMENTS 2026'!I2216)</f>
        <v/>
      </c>
      <c r="F2215" t="str">
        <f>IF(ISBLANK('ENGAGEMENTS 2026'!C2216),"",'ENGAGEMENTS 2026'!J2216)</f>
        <v/>
      </c>
      <c r="G2215" t="str">
        <f>IF(ISBLANK('ENGAGEMENTS 2026'!C2216),"",'ENGAGEMENTS 2026'!M2216)</f>
        <v/>
      </c>
      <c r="H2215" t="str">
        <f>IF(ISBLANK('ENGAGEMENTS 2026'!C2216),"",'ENGAGEMENTS 2026'!AF2216)</f>
        <v/>
      </c>
      <c r="I2215" t="str">
        <f>IF(ISBLANK('ENGAGEMENTS 2026'!C2216),"",'ENGAGEMENTS 2026'!H2216)</f>
        <v/>
      </c>
      <c r="J2215" s="72" t="str">
        <f>IF(ISBLANK('ENGAGEMENTS 2026'!C2216),"",IF(AND(OR($E2215="INFRUCTUEUX",$E2215="ANNULE"),$C2215="AOO-M"),'ENGAGEMENTS 2026'!P2216,IF($H2215="EN COURS DE PREENGAGEMENT",'ENGAGEMENTS 2026'!O2216,IF($H2215="PREENGAGE",IF($E2215="ATTRIBUE",'ENGAGEMENTS 2026'!AE2216,'ENGAGEMENTS 2026'!O2216),'ENGAGEMENTS 2026'!AE2216))))</f>
        <v/>
      </c>
      <c r="K2215" s="97" t="str">
        <f>IF(ISBLANK('ENGAGEMENTS 2026'!W2216),"",'ENGAGEMENTS 2026'!W2216)</f>
        <v/>
      </c>
      <c r="L2215" s="73" t="str">
        <f t="shared" ca="1" si="68"/>
        <v/>
      </c>
      <c r="M2215" t="str">
        <f t="shared" si="69"/>
        <v/>
      </c>
      <c r="N2215" t="str">
        <f>IF(ISBLANK('ENGAGEMENTS 2026'!C2216),"",'ENGAGEMENTS 2026'!L2216)</f>
        <v/>
      </c>
      <c r="O2215" t="str">
        <f>IF(ISBLANK('ENGAGEMENTS 2026'!C2216),"",'ENGAGEMENTS 2026'!M2216)</f>
        <v/>
      </c>
      <c r="P2215" t="str">
        <f>IF(ISBLANK('ENGAGEMENTS 2026'!C2216),"",'ENGAGEMENTS 2026'!K2216)</f>
        <v/>
      </c>
      <c r="Q2215" t="str">
        <f>IF($A2215="","",IF(OR($E2215="INFRUCTUEUX",$E2215="ANNULE"),$A2215&amp;"|"&amp;(COUNTIFS($A$2:$A2215,$A2215,$E$2:$E2215,"INFRUCTUEUX")+COUNTIFS($A$2:$A2215,$A2215,$E$2:$E2215,"ANNULE")),""))</f>
        <v/>
      </c>
    </row>
    <row r="2216" spans="1:17" x14ac:dyDescent="0.25">
      <c r="A2216" t="str">
        <f>IF(ISBLANK('ENGAGEMENTS 2026'!C2217),"",IF('ENGAGEMENTS 2026'!C2217="DTSI","DCT",'ENGAGEMENTS 2026'!C2217))</f>
        <v/>
      </c>
      <c r="B2216" t="str">
        <f>IF(ISBLANK('ENGAGEMENTS 2026'!C2217),"",'ENGAGEMENTS 2026'!D2217)</f>
        <v/>
      </c>
      <c r="C2216" t="str">
        <f>IF(ISBLANK('ENGAGEMENTS 2026'!C2217),"",'ENGAGEMENTS 2026'!E2217)</f>
        <v/>
      </c>
      <c r="D2216" t="str">
        <f>IF(ISBLANK('ENGAGEMENTS 2026'!C2217),"",'ENGAGEMENTS 2026'!G2217)</f>
        <v/>
      </c>
      <c r="E2216" t="str">
        <f>IF(ISBLANK('ENGAGEMENTS 2026'!C2217),"",'ENGAGEMENTS 2026'!I2217)</f>
        <v/>
      </c>
      <c r="F2216" t="str">
        <f>IF(ISBLANK('ENGAGEMENTS 2026'!C2217),"",'ENGAGEMENTS 2026'!J2217)</f>
        <v/>
      </c>
      <c r="G2216" t="str">
        <f>IF(ISBLANK('ENGAGEMENTS 2026'!C2217),"",'ENGAGEMENTS 2026'!M2217)</f>
        <v/>
      </c>
      <c r="H2216" t="str">
        <f>IF(ISBLANK('ENGAGEMENTS 2026'!C2217),"",'ENGAGEMENTS 2026'!AF2217)</f>
        <v/>
      </c>
      <c r="I2216" t="str">
        <f>IF(ISBLANK('ENGAGEMENTS 2026'!C2217),"",'ENGAGEMENTS 2026'!H2217)</f>
        <v/>
      </c>
      <c r="J2216" s="72" t="str">
        <f>IF(ISBLANK('ENGAGEMENTS 2026'!C2217),"",IF(AND(OR($E2216="INFRUCTUEUX",$E2216="ANNULE"),$C2216="AOO-M"),'ENGAGEMENTS 2026'!P2217,IF($H2216="EN COURS DE PREENGAGEMENT",'ENGAGEMENTS 2026'!O2217,IF($H2216="PREENGAGE",IF($E2216="ATTRIBUE",'ENGAGEMENTS 2026'!AE2217,'ENGAGEMENTS 2026'!O2217),'ENGAGEMENTS 2026'!AE2217))))</f>
        <v/>
      </c>
      <c r="K2216" s="97" t="str">
        <f>IF(ISBLANK('ENGAGEMENTS 2026'!W2217),"",'ENGAGEMENTS 2026'!W2217)</f>
        <v/>
      </c>
      <c r="L2216" s="73" t="str">
        <f t="shared" ca="1" si="68"/>
        <v/>
      </c>
      <c r="M2216" t="str">
        <f t="shared" si="69"/>
        <v/>
      </c>
      <c r="N2216" t="str">
        <f>IF(ISBLANK('ENGAGEMENTS 2026'!C2217),"",'ENGAGEMENTS 2026'!L2217)</f>
        <v/>
      </c>
      <c r="O2216" t="str">
        <f>IF(ISBLANK('ENGAGEMENTS 2026'!C2217),"",'ENGAGEMENTS 2026'!M2217)</f>
        <v/>
      </c>
      <c r="P2216" t="str">
        <f>IF(ISBLANK('ENGAGEMENTS 2026'!C2217),"",'ENGAGEMENTS 2026'!K2217)</f>
        <v/>
      </c>
      <c r="Q2216" t="str">
        <f>IF($A2216="","",IF(OR($E2216="INFRUCTUEUX",$E2216="ANNULE"),$A2216&amp;"|"&amp;(COUNTIFS($A$2:$A2216,$A2216,$E$2:$E2216,"INFRUCTUEUX")+COUNTIFS($A$2:$A2216,$A2216,$E$2:$E2216,"ANNULE")),""))</f>
        <v/>
      </c>
    </row>
    <row r="2217" spans="1:17" x14ac:dyDescent="0.25">
      <c r="A2217" t="str">
        <f>IF(ISBLANK('ENGAGEMENTS 2026'!C2218),"",IF('ENGAGEMENTS 2026'!C2218="DTSI","DCT",'ENGAGEMENTS 2026'!C2218))</f>
        <v/>
      </c>
      <c r="B2217" t="str">
        <f>IF(ISBLANK('ENGAGEMENTS 2026'!C2218),"",'ENGAGEMENTS 2026'!D2218)</f>
        <v/>
      </c>
      <c r="C2217" t="str">
        <f>IF(ISBLANK('ENGAGEMENTS 2026'!C2218),"",'ENGAGEMENTS 2026'!E2218)</f>
        <v/>
      </c>
      <c r="D2217" t="str">
        <f>IF(ISBLANK('ENGAGEMENTS 2026'!C2218),"",'ENGAGEMENTS 2026'!G2218)</f>
        <v/>
      </c>
      <c r="E2217" t="str">
        <f>IF(ISBLANK('ENGAGEMENTS 2026'!C2218),"",'ENGAGEMENTS 2026'!I2218)</f>
        <v/>
      </c>
      <c r="F2217" t="str">
        <f>IF(ISBLANK('ENGAGEMENTS 2026'!C2218),"",'ENGAGEMENTS 2026'!J2218)</f>
        <v/>
      </c>
      <c r="G2217" t="str">
        <f>IF(ISBLANK('ENGAGEMENTS 2026'!C2218),"",'ENGAGEMENTS 2026'!M2218)</f>
        <v/>
      </c>
      <c r="H2217" t="str">
        <f>IF(ISBLANK('ENGAGEMENTS 2026'!C2218),"",'ENGAGEMENTS 2026'!AF2218)</f>
        <v/>
      </c>
      <c r="I2217" t="str">
        <f>IF(ISBLANK('ENGAGEMENTS 2026'!C2218),"",'ENGAGEMENTS 2026'!H2218)</f>
        <v/>
      </c>
      <c r="J2217" s="72" t="str">
        <f>IF(ISBLANK('ENGAGEMENTS 2026'!C2218),"",IF(AND(OR($E2217="INFRUCTUEUX",$E2217="ANNULE"),$C2217="AOO-M"),'ENGAGEMENTS 2026'!P2218,IF($H2217="EN COURS DE PREENGAGEMENT",'ENGAGEMENTS 2026'!O2218,IF($H2217="PREENGAGE",IF($E2217="ATTRIBUE",'ENGAGEMENTS 2026'!AE2218,'ENGAGEMENTS 2026'!O2218),'ENGAGEMENTS 2026'!AE2218))))</f>
        <v/>
      </c>
      <c r="K2217" s="97" t="str">
        <f>IF(ISBLANK('ENGAGEMENTS 2026'!W2218),"",'ENGAGEMENTS 2026'!W2218)</f>
        <v/>
      </c>
      <c r="L2217" s="73" t="str">
        <f t="shared" ca="1" si="68"/>
        <v/>
      </c>
      <c r="M2217" t="str">
        <f t="shared" si="69"/>
        <v/>
      </c>
      <c r="N2217" t="str">
        <f>IF(ISBLANK('ENGAGEMENTS 2026'!C2218),"",'ENGAGEMENTS 2026'!L2218)</f>
        <v/>
      </c>
      <c r="O2217" t="str">
        <f>IF(ISBLANK('ENGAGEMENTS 2026'!C2218),"",'ENGAGEMENTS 2026'!M2218)</f>
        <v/>
      </c>
      <c r="P2217" t="str">
        <f>IF(ISBLANK('ENGAGEMENTS 2026'!C2218),"",'ENGAGEMENTS 2026'!K2218)</f>
        <v/>
      </c>
      <c r="Q2217" t="str">
        <f>IF($A2217="","",IF(OR($E2217="INFRUCTUEUX",$E2217="ANNULE"),$A2217&amp;"|"&amp;(COUNTIFS($A$2:$A2217,$A2217,$E$2:$E2217,"INFRUCTUEUX")+COUNTIFS($A$2:$A2217,$A2217,$E$2:$E2217,"ANNULE")),""))</f>
        <v/>
      </c>
    </row>
    <row r="2218" spans="1:17" x14ac:dyDescent="0.25">
      <c r="A2218" t="str">
        <f>IF(ISBLANK('ENGAGEMENTS 2026'!C2219),"",IF('ENGAGEMENTS 2026'!C2219="DTSI","DCT",'ENGAGEMENTS 2026'!C2219))</f>
        <v/>
      </c>
      <c r="B2218" t="str">
        <f>IF(ISBLANK('ENGAGEMENTS 2026'!C2219),"",'ENGAGEMENTS 2026'!D2219)</f>
        <v/>
      </c>
      <c r="C2218" t="str">
        <f>IF(ISBLANK('ENGAGEMENTS 2026'!C2219),"",'ENGAGEMENTS 2026'!E2219)</f>
        <v/>
      </c>
      <c r="D2218" t="str">
        <f>IF(ISBLANK('ENGAGEMENTS 2026'!C2219),"",'ENGAGEMENTS 2026'!G2219)</f>
        <v/>
      </c>
      <c r="E2218" t="str">
        <f>IF(ISBLANK('ENGAGEMENTS 2026'!C2219),"",'ENGAGEMENTS 2026'!I2219)</f>
        <v/>
      </c>
      <c r="F2218" t="str">
        <f>IF(ISBLANK('ENGAGEMENTS 2026'!C2219),"",'ENGAGEMENTS 2026'!J2219)</f>
        <v/>
      </c>
      <c r="G2218" t="str">
        <f>IF(ISBLANK('ENGAGEMENTS 2026'!C2219),"",'ENGAGEMENTS 2026'!M2219)</f>
        <v/>
      </c>
      <c r="H2218" t="str">
        <f>IF(ISBLANK('ENGAGEMENTS 2026'!C2219),"",'ENGAGEMENTS 2026'!AF2219)</f>
        <v/>
      </c>
      <c r="I2218" t="str">
        <f>IF(ISBLANK('ENGAGEMENTS 2026'!C2219),"",'ENGAGEMENTS 2026'!H2219)</f>
        <v/>
      </c>
      <c r="J2218" s="72" t="str">
        <f>IF(ISBLANK('ENGAGEMENTS 2026'!C2219),"",IF(AND(OR($E2218="INFRUCTUEUX",$E2218="ANNULE"),$C2218="AOO-M"),'ENGAGEMENTS 2026'!P2219,IF($H2218="EN COURS DE PREENGAGEMENT",'ENGAGEMENTS 2026'!O2219,IF($H2218="PREENGAGE",IF($E2218="ATTRIBUE",'ENGAGEMENTS 2026'!AE2219,'ENGAGEMENTS 2026'!O2219),'ENGAGEMENTS 2026'!AE2219))))</f>
        <v/>
      </c>
      <c r="K2218" s="97" t="str">
        <f>IF(ISBLANK('ENGAGEMENTS 2026'!W2219),"",'ENGAGEMENTS 2026'!W2219)</f>
        <v/>
      </c>
      <c r="L2218" s="73" t="str">
        <f t="shared" ca="1" si="68"/>
        <v/>
      </c>
      <c r="M2218" t="str">
        <f t="shared" si="69"/>
        <v/>
      </c>
      <c r="N2218" t="str">
        <f>IF(ISBLANK('ENGAGEMENTS 2026'!C2219),"",'ENGAGEMENTS 2026'!L2219)</f>
        <v/>
      </c>
      <c r="O2218" t="str">
        <f>IF(ISBLANK('ENGAGEMENTS 2026'!C2219),"",'ENGAGEMENTS 2026'!M2219)</f>
        <v/>
      </c>
      <c r="P2218" t="str">
        <f>IF(ISBLANK('ENGAGEMENTS 2026'!C2219),"",'ENGAGEMENTS 2026'!K2219)</f>
        <v/>
      </c>
      <c r="Q2218" t="str">
        <f>IF($A2218="","",IF(OR($E2218="INFRUCTUEUX",$E2218="ANNULE"),$A2218&amp;"|"&amp;(COUNTIFS($A$2:$A2218,$A2218,$E$2:$E2218,"INFRUCTUEUX")+COUNTIFS($A$2:$A2218,$A2218,$E$2:$E2218,"ANNULE")),""))</f>
        <v/>
      </c>
    </row>
    <row r="2219" spans="1:17" x14ac:dyDescent="0.25">
      <c r="A2219" t="str">
        <f>IF(ISBLANK('ENGAGEMENTS 2026'!C2220),"",IF('ENGAGEMENTS 2026'!C2220="DTSI","DCT",'ENGAGEMENTS 2026'!C2220))</f>
        <v/>
      </c>
      <c r="B2219" t="str">
        <f>IF(ISBLANK('ENGAGEMENTS 2026'!C2220),"",'ENGAGEMENTS 2026'!D2220)</f>
        <v/>
      </c>
      <c r="C2219" t="str">
        <f>IF(ISBLANK('ENGAGEMENTS 2026'!C2220),"",'ENGAGEMENTS 2026'!E2220)</f>
        <v/>
      </c>
      <c r="D2219" t="str">
        <f>IF(ISBLANK('ENGAGEMENTS 2026'!C2220),"",'ENGAGEMENTS 2026'!G2220)</f>
        <v/>
      </c>
      <c r="E2219" t="str">
        <f>IF(ISBLANK('ENGAGEMENTS 2026'!C2220),"",'ENGAGEMENTS 2026'!I2220)</f>
        <v/>
      </c>
      <c r="F2219" t="str">
        <f>IF(ISBLANK('ENGAGEMENTS 2026'!C2220),"",'ENGAGEMENTS 2026'!J2220)</f>
        <v/>
      </c>
      <c r="G2219" t="str">
        <f>IF(ISBLANK('ENGAGEMENTS 2026'!C2220),"",'ENGAGEMENTS 2026'!M2220)</f>
        <v/>
      </c>
      <c r="H2219" t="str">
        <f>IF(ISBLANK('ENGAGEMENTS 2026'!C2220),"",'ENGAGEMENTS 2026'!AF2220)</f>
        <v/>
      </c>
      <c r="I2219" t="str">
        <f>IF(ISBLANK('ENGAGEMENTS 2026'!C2220),"",'ENGAGEMENTS 2026'!H2220)</f>
        <v/>
      </c>
      <c r="J2219" s="72" t="str">
        <f>IF(ISBLANK('ENGAGEMENTS 2026'!C2220),"",IF(AND(OR($E2219="INFRUCTUEUX",$E2219="ANNULE"),$C2219="AOO-M"),'ENGAGEMENTS 2026'!P2220,IF($H2219="EN COURS DE PREENGAGEMENT",'ENGAGEMENTS 2026'!O2220,IF($H2219="PREENGAGE",IF($E2219="ATTRIBUE",'ENGAGEMENTS 2026'!AE2220,'ENGAGEMENTS 2026'!O2220),'ENGAGEMENTS 2026'!AE2220))))</f>
        <v/>
      </c>
      <c r="K2219" s="97" t="str">
        <f>IF(ISBLANK('ENGAGEMENTS 2026'!W2220),"",'ENGAGEMENTS 2026'!W2220)</f>
        <v/>
      </c>
      <c r="L2219" s="73" t="str">
        <f t="shared" ca="1" si="68"/>
        <v/>
      </c>
      <c r="M2219" t="str">
        <f t="shared" si="69"/>
        <v/>
      </c>
      <c r="N2219" t="str">
        <f>IF(ISBLANK('ENGAGEMENTS 2026'!C2220),"",'ENGAGEMENTS 2026'!L2220)</f>
        <v/>
      </c>
      <c r="O2219" t="str">
        <f>IF(ISBLANK('ENGAGEMENTS 2026'!C2220),"",'ENGAGEMENTS 2026'!M2220)</f>
        <v/>
      </c>
      <c r="P2219" t="str">
        <f>IF(ISBLANK('ENGAGEMENTS 2026'!C2220),"",'ENGAGEMENTS 2026'!K2220)</f>
        <v/>
      </c>
      <c r="Q2219" t="str">
        <f>IF($A2219="","",IF(OR($E2219="INFRUCTUEUX",$E2219="ANNULE"),$A2219&amp;"|"&amp;(COUNTIFS($A$2:$A2219,$A2219,$E$2:$E2219,"INFRUCTUEUX")+COUNTIFS($A$2:$A2219,$A2219,$E$2:$E2219,"ANNULE")),""))</f>
        <v/>
      </c>
    </row>
    <row r="2220" spans="1:17" x14ac:dyDescent="0.25">
      <c r="A2220" t="str">
        <f>IF(ISBLANK('ENGAGEMENTS 2026'!C2221),"",IF('ENGAGEMENTS 2026'!C2221="DTSI","DCT",'ENGAGEMENTS 2026'!C2221))</f>
        <v/>
      </c>
      <c r="B2220" t="str">
        <f>IF(ISBLANK('ENGAGEMENTS 2026'!C2221),"",'ENGAGEMENTS 2026'!D2221)</f>
        <v/>
      </c>
      <c r="C2220" t="str">
        <f>IF(ISBLANK('ENGAGEMENTS 2026'!C2221),"",'ENGAGEMENTS 2026'!E2221)</f>
        <v/>
      </c>
      <c r="D2220" t="str">
        <f>IF(ISBLANK('ENGAGEMENTS 2026'!C2221),"",'ENGAGEMENTS 2026'!G2221)</f>
        <v/>
      </c>
      <c r="E2220" t="str">
        <f>IF(ISBLANK('ENGAGEMENTS 2026'!C2221),"",'ENGAGEMENTS 2026'!I2221)</f>
        <v/>
      </c>
      <c r="F2220" t="str">
        <f>IF(ISBLANK('ENGAGEMENTS 2026'!C2221),"",'ENGAGEMENTS 2026'!J2221)</f>
        <v/>
      </c>
      <c r="G2220" t="str">
        <f>IF(ISBLANK('ENGAGEMENTS 2026'!C2221),"",'ENGAGEMENTS 2026'!M2221)</f>
        <v/>
      </c>
      <c r="H2220" t="str">
        <f>IF(ISBLANK('ENGAGEMENTS 2026'!C2221),"",'ENGAGEMENTS 2026'!AF2221)</f>
        <v/>
      </c>
      <c r="I2220" t="str">
        <f>IF(ISBLANK('ENGAGEMENTS 2026'!C2221),"",'ENGAGEMENTS 2026'!H2221)</f>
        <v/>
      </c>
      <c r="J2220" s="72" t="str">
        <f>IF(ISBLANK('ENGAGEMENTS 2026'!C2221),"",IF(AND(OR($E2220="INFRUCTUEUX",$E2220="ANNULE"),$C2220="AOO-M"),'ENGAGEMENTS 2026'!P2221,IF($H2220="EN COURS DE PREENGAGEMENT",'ENGAGEMENTS 2026'!O2221,IF($H2220="PREENGAGE",IF($E2220="ATTRIBUE",'ENGAGEMENTS 2026'!AE2221,'ENGAGEMENTS 2026'!O2221),'ENGAGEMENTS 2026'!AE2221))))</f>
        <v/>
      </c>
      <c r="K2220" s="97" t="str">
        <f>IF(ISBLANK('ENGAGEMENTS 2026'!W2221),"",'ENGAGEMENTS 2026'!W2221)</f>
        <v/>
      </c>
      <c r="L2220" s="73" t="str">
        <f t="shared" ca="1" si="68"/>
        <v/>
      </c>
      <c r="M2220" t="str">
        <f t="shared" si="69"/>
        <v/>
      </c>
      <c r="N2220" t="str">
        <f>IF(ISBLANK('ENGAGEMENTS 2026'!C2221),"",'ENGAGEMENTS 2026'!L2221)</f>
        <v/>
      </c>
      <c r="O2220" t="str">
        <f>IF(ISBLANK('ENGAGEMENTS 2026'!C2221),"",'ENGAGEMENTS 2026'!M2221)</f>
        <v/>
      </c>
      <c r="P2220" t="str">
        <f>IF(ISBLANK('ENGAGEMENTS 2026'!C2221),"",'ENGAGEMENTS 2026'!K2221)</f>
        <v/>
      </c>
      <c r="Q2220" t="str">
        <f>IF($A2220="","",IF(OR($E2220="INFRUCTUEUX",$E2220="ANNULE"),$A2220&amp;"|"&amp;(COUNTIFS($A$2:$A2220,$A2220,$E$2:$E2220,"INFRUCTUEUX")+COUNTIFS($A$2:$A2220,$A2220,$E$2:$E2220,"ANNULE")),""))</f>
        <v/>
      </c>
    </row>
    <row r="2221" spans="1:17" x14ac:dyDescent="0.25">
      <c r="A2221" t="str">
        <f>IF(ISBLANK('ENGAGEMENTS 2026'!C2222),"",IF('ENGAGEMENTS 2026'!C2222="DTSI","DCT",'ENGAGEMENTS 2026'!C2222))</f>
        <v/>
      </c>
      <c r="B2221" t="str">
        <f>IF(ISBLANK('ENGAGEMENTS 2026'!C2222),"",'ENGAGEMENTS 2026'!D2222)</f>
        <v/>
      </c>
      <c r="C2221" t="str">
        <f>IF(ISBLANK('ENGAGEMENTS 2026'!C2222),"",'ENGAGEMENTS 2026'!E2222)</f>
        <v/>
      </c>
      <c r="D2221" t="str">
        <f>IF(ISBLANK('ENGAGEMENTS 2026'!C2222),"",'ENGAGEMENTS 2026'!G2222)</f>
        <v/>
      </c>
      <c r="E2221" t="str">
        <f>IF(ISBLANK('ENGAGEMENTS 2026'!C2222),"",'ENGAGEMENTS 2026'!I2222)</f>
        <v/>
      </c>
      <c r="F2221" t="str">
        <f>IF(ISBLANK('ENGAGEMENTS 2026'!C2222),"",'ENGAGEMENTS 2026'!J2222)</f>
        <v/>
      </c>
      <c r="G2221" t="str">
        <f>IF(ISBLANK('ENGAGEMENTS 2026'!C2222),"",'ENGAGEMENTS 2026'!M2222)</f>
        <v/>
      </c>
      <c r="H2221" t="str">
        <f>IF(ISBLANK('ENGAGEMENTS 2026'!C2222),"",'ENGAGEMENTS 2026'!AF2222)</f>
        <v/>
      </c>
      <c r="I2221" t="str">
        <f>IF(ISBLANK('ENGAGEMENTS 2026'!C2222),"",'ENGAGEMENTS 2026'!H2222)</f>
        <v/>
      </c>
      <c r="J2221" s="72" t="str">
        <f>IF(ISBLANK('ENGAGEMENTS 2026'!C2222),"",IF(AND(OR($E2221="INFRUCTUEUX",$E2221="ANNULE"),$C2221="AOO-M"),'ENGAGEMENTS 2026'!P2222,IF($H2221="EN COURS DE PREENGAGEMENT",'ENGAGEMENTS 2026'!O2222,IF($H2221="PREENGAGE",IF($E2221="ATTRIBUE",'ENGAGEMENTS 2026'!AE2222,'ENGAGEMENTS 2026'!O2222),'ENGAGEMENTS 2026'!AE2222))))</f>
        <v/>
      </c>
      <c r="K2221" s="97" t="str">
        <f>IF(ISBLANK('ENGAGEMENTS 2026'!W2222),"",'ENGAGEMENTS 2026'!W2222)</f>
        <v/>
      </c>
      <c r="L2221" s="73" t="str">
        <f t="shared" ca="1" si="68"/>
        <v/>
      </c>
      <c r="M2221" t="str">
        <f t="shared" si="69"/>
        <v/>
      </c>
      <c r="N2221" t="str">
        <f>IF(ISBLANK('ENGAGEMENTS 2026'!C2222),"",'ENGAGEMENTS 2026'!L2222)</f>
        <v/>
      </c>
      <c r="O2221" t="str">
        <f>IF(ISBLANK('ENGAGEMENTS 2026'!C2222),"",'ENGAGEMENTS 2026'!M2222)</f>
        <v/>
      </c>
      <c r="P2221" t="str">
        <f>IF(ISBLANK('ENGAGEMENTS 2026'!C2222),"",'ENGAGEMENTS 2026'!K2222)</f>
        <v/>
      </c>
      <c r="Q2221" t="str">
        <f>IF($A2221="","",IF(OR($E2221="INFRUCTUEUX",$E2221="ANNULE"),$A2221&amp;"|"&amp;(COUNTIFS($A$2:$A2221,$A2221,$E$2:$E2221,"INFRUCTUEUX")+COUNTIFS($A$2:$A2221,$A2221,$E$2:$E2221,"ANNULE")),""))</f>
        <v/>
      </c>
    </row>
    <row r="2222" spans="1:17" x14ac:dyDescent="0.25">
      <c r="A2222" t="str">
        <f>IF(ISBLANK('ENGAGEMENTS 2026'!C2223),"",IF('ENGAGEMENTS 2026'!C2223="DTSI","DCT",'ENGAGEMENTS 2026'!C2223))</f>
        <v/>
      </c>
      <c r="B2222" t="str">
        <f>IF(ISBLANK('ENGAGEMENTS 2026'!C2223),"",'ENGAGEMENTS 2026'!D2223)</f>
        <v/>
      </c>
      <c r="C2222" t="str">
        <f>IF(ISBLANK('ENGAGEMENTS 2026'!C2223),"",'ENGAGEMENTS 2026'!E2223)</f>
        <v/>
      </c>
      <c r="D2222" t="str">
        <f>IF(ISBLANK('ENGAGEMENTS 2026'!C2223),"",'ENGAGEMENTS 2026'!G2223)</f>
        <v/>
      </c>
      <c r="E2222" t="str">
        <f>IF(ISBLANK('ENGAGEMENTS 2026'!C2223),"",'ENGAGEMENTS 2026'!I2223)</f>
        <v/>
      </c>
      <c r="F2222" t="str">
        <f>IF(ISBLANK('ENGAGEMENTS 2026'!C2223),"",'ENGAGEMENTS 2026'!J2223)</f>
        <v/>
      </c>
      <c r="G2222" t="str">
        <f>IF(ISBLANK('ENGAGEMENTS 2026'!C2223),"",'ENGAGEMENTS 2026'!M2223)</f>
        <v/>
      </c>
      <c r="H2222" t="str">
        <f>IF(ISBLANK('ENGAGEMENTS 2026'!C2223),"",'ENGAGEMENTS 2026'!AF2223)</f>
        <v/>
      </c>
      <c r="I2222" t="str">
        <f>IF(ISBLANK('ENGAGEMENTS 2026'!C2223),"",'ENGAGEMENTS 2026'!H2223)</f>
        <v/>
      </c>
      <c r="J2222" s="72" t="str">
        <f>IF(ISBLANK('ENGAGEMENTS 2026'!C2223),"",IF(AND(OR($E2222="INFRUCTUEUX",$E2222="ANNULE"),$C2222="AOO-M"),'ENGAGEMENTS 2026'!P2223,IF($H2222="EN COURS DE PREENGAGEMENT",'ENGAGEMENTS 2026'!O2223,IF($H2222="PREENGAGE",IF($E2222="ATTRIBUE",'ENGAGEMENTS 2026'!AE2223,'ENGAGEMENTS 2026'!O2223),'ENGAGEMENTS 2026'!AE2223))))</f>
        <v/>
      </c>
      <c r="K2222" s="97" t="str">
        <f>IF(ISBLANK('ENGAGEMENTS 2026'!W2223),"",'ENGAGEMENTS 2026'!W2223)</f>
        <v/>
      </c>
      <c r="L2222" s="73" t="str">
        <f t="shared" ca="1" si="68"/>
        <v/>
      </c>
      <c r="M2222" t="str">
        <f t="shared" si="69"/>
        <v/>
      </c>
      <c r="N2222" t="str">
        <f>IF(ISBLANK('ENGAGEMENTS 2026'!C2223),"",'ENGAGEMENTS 2026'!L2223)</f>
        <v/>
      </c>
      <c r="O2222" t="str">
        <f>IF(ISBLANK('ENGAGEMENTS 2026'!C2223),"",'ENGAGEMENTS 2026'!M2223)</f>
        <v/>
      </c>
      <c r="P2222" t="str">
        <f>IF(ISBLANK('ENGAGEMENTS 2026'!C2223),"",'ENGAGEMENTS 2026'!K2223)</f>
        <v/>
      </c>
      <c r="Q2222" t="str">
        <f>IF($A2222="","",IF(OR($E2222="INFRUCTUEUX",$E2222="ANNULE"),$A2222&amp;"|"&amp;(COUNTIFS($A$2:$A2222,$A2222,$E$2:$E2222,"INFRUCTUEUX")+COUNTIFS($A$2:$A2222,$A2222,$E$2:$E2222,"ANNULE")),""))</f>
        <v/>
      </c>
    </row>
    <row r="2223" spans="1:17" x14ac:dyDescent="0.25">
      <c r="A2223" t="str">
        <f>IF(ISBLANK('ENGAGEMENTS 2026'!C2224),"",IF('ENGAGEMENTS 2026'!C2224="DTSI","DCT",'ENGAGEMENTS 2026'!C2224))</f>
        <v/>
      </c>
      <c r="B2223" t="str">
        <f>IF(ISBLANK('ENGAGEMENTS 2026'!C2224),"",'ENGAGEMENTS 2026'!D2224)</f>
        <v/>
      </c>
      <c r="C2223" t="str">
        <f>IF(ISBLANK('ENGAGEMENTS 2026'!C2224),"",'ENGAGEMENTS 2026'!E2224)</f>
        <v/>
      </c>
      <c r="D2223" t="str">
        <f>IF(ISBLANK('ENGAGEMENTS 2026'!C2224),"",'ENGAGEMENTS 2026'!G2224)</f>
        <v/>
      </c>
      <c r="E2223" t="str">
        <f>IF(ISBLANK('ENGAGEMENTS 2026'!C2224),"",'ENGAGEMENTS 2026'!I2224)</f>
        <v/>
      </c>
      <c r="F2223" t="str">
        <f>IF(ISBLANK('ENGAGEMENTS 2026'!C2224),"",'ENGAGEMENTS 2026'!J2224)</f>
        <v/>
      </c>
      <c r="G2223" t="str">
        <f>IF(ISBLANK('ENGAGEMENTS 2026'!C2224),"",'ENGAGEMENTS 2026'!M2224)</f>
        <v/>
      </c>
      <c r="H2223" t="str">
        <f>IF(ISBLANK('ENGAGEMENTS 2026'!C2224),"",'ENGAGEMENTS 2026'!AF2224)</f>
        <v/>
      </c>
      <c r="I2223" t="str">
        <f>IF(ISBLANK('ENGAGEMENTS 2026'!C2224),"",'ENGAGEMENTS 2026'!H2224)</f>
        <v/>
      </c>
      <c r="J2223" s="72" t="str">
        <f>IF(ISBLANK('ENGAGEMENTS 2026'!C2224),"",IF(AND(OR($E2223="INFRUCTUEUX",$E2223="ANNULE"),$C2223="AOO-M"),'ENGAGEMENTS 2026'!P2224,IF($H2223="EN COURS DE PREENGAGEMENT",'ENGAGEMENTS 2026'!O2224,IF($H2223="PREENGAGE",IF($E2223="ATTRIBUE",'ENGAGEMENTS 2026'!AE2224,'ENGAGEMENTS 2026'!O2224),'ENGAGEMENTS 2026'!AE2224))))</f>
        <v/>
      </c>
      <c r="K2223" s="97" t="str">
        <f>IF(ISBLANK('ENGAGEMENTS 2026'!W2224),"",'ENGAGEMENTS 2026'!W2224)</f>
        <v/>
      </c>
      <c r="L2223" s="73" t="str">
        <f t="shared" ca="1" si="68"/>
        <v/>
      </c>
      <c r="M2223" t="str">
        <f t="shared" si="69"/>
        <v/>
      </c>
      <c r="N2223" t="str">
        <f>IF(ISBLANK('ENGAGEMENTS 2026'!C2224),"",'ENGAGEMENTS 2026'!L2224)</f>
        <v/>
      </c>
      <c r="O2223" t="str">
        <f>IF(ISBLANK('ENGAGEMENTS 2026'!C2224),"",'ENGAGEMENTS 2026'!M2224)</f>
        <v/>
      </c>
      <c r="P2223" t="str">
        <f>IF(ISBLANK('ENGAGEMENTS 2026'!C2224),"",'ENGAGEMENTS 2026'!K2224)</f>
        <v/>
      </c>
      <c r="Q2223" t="str">
        <f>IF($A2223="","",IF(OR($E2223="INFRUCTUEUX",$E2223="ANNULE"),$A2223&amp;"|"&amp;(COUNTIFS($A$2:$A2223,$A2223,$E$2:$E2223,"INFRUCTUEUX")+COUNTIFS($A$2:$A2223,$A2223,$E$2:$E2223,"ANNULE")),""))</f>
        <v/>
      </c>
    </row>
    <row r="2224" spans="1:17" x14ac:dyDescent="0.25">
      <c r="A2224" t="str">
        <f>IF(ISBLANK('ENGAGEMENTS 2026'!C2225),"",IF('ENGAGEMENTS 2026'!C2225="DTSI","DCT",'ENGAGEMENTS 2026'!C2225))</f>
        <v/>
      </c>
      <c r="B2224" t="str">
        <f>IF(ISBLANK('ENGAGEMENTS 2026'!C2225),"",'ENGAGEMENTS 2026'!D2225)</f>
        <v/>
      </c>
      <c r="C2224" t="str">
        <f>IF(ISBLANK('ENGAGEMENTS 2026'!C2225),"",'ENGAGEMENTS 2026'!E2225)</f>
        <v/>
      </c>
      <c r="D2224" t="str">
        <f>IF(ISBLANK('ENGAGEMENTS 2026'!C2225),"",'ENGAGEMENTS 2026'!G2225)</f>
        <v/>
      </c>
      <c r="E2224" t="str">
        <f>IF(ISBLANK('ENGAGEMENTS 2026'!C2225),"",'ENGAGEMENTS 2026'!I2225)</f>
        <v/>
      </c>
      <c r="F2224" t="str">
        <f>IF(ISBLANK('ENGAGEMENTS 2026'!C2225),"",'ENGAGEMENTS 2026'!J2225)</f>
        <v/>
      </c>
      <c r="G2224" t="str">
        <f>IF(ISBLANK('ENGAGEMENTS 2026'!C2225),"",'ENGAGEMENTS 2026'!M2225)</f>
        <v/>
      </c>
      <c r="H2224" t="str">
        <f>IF(ISBLANK('ENGAGEMENTS 2026'!C2225),"",'ENGAGEMENTS 2026'!AF2225)</f>
        <v/>
      </c>
      <c r="I2224" t="str">
        <f>IF(ISBLANK('ENGAGEMENTS 2026'!C2225),"",'ENGAGEMENTS 2026'!H2225)</f>
        <v/>
      </c>
      <c r="J2224" s="72" t="str">
        <f>IF(ISBLANK('ENGAGEMENTS 2026'!C2225),"",IF(AND(OR($E2224="INFRUCTUEUX",$E2224="ANNULE"),$C2224="AOO-M"),'ENGAGEMENTS 2026'!P2225,IF($H2224="EN COURS DE PREENGAGEMENT",'ENGAGEMENTS 2026'!O2225,IF($H2224="PREENGAGE",IF($E2224="ATTRIBUE",'ENGAGEMENTS 2026'!AE2225,'ENGAGEMENTS 2026'!O2225),'ENGAGEMENTS 2026'!AE2225))))</f>
        <v/>
      </c>
      <c r="K2224" s="97" t="str">
        <f>IF(ISBLANK('ENGAGEMENTS 2026'!W2225),"",'ENGAGEMENTS 2026'!W2225)</f>
        <v/>
      </c>
      <c r="L2224" s="73" t="str">
        <f t="shared" ca="1" si="68"/>
        <v/>
      </c>
      <c r="M2224" t="str">
        <f t="shared" si="69"/>
        <v/>
      </c>
      <c r="N2224" t="str">
        <f>IF(ISBLANK('ENGAGEMENTS 2026'!C2225),"",'ENGAGEMENTS 2026'!L2225)</f>
        <v/>
      </c>
      <c r="O2224" t="str">
        <f>IF(ISBLANK('ENGAGEMENTS 2026'!C2225),"",'ENGAGEMENTS 2026'!M2225)</f>
        <v/>
      </c>
      <c r="P2224" t="str">
        <f>IF(ISBLANK('ENGAGEMENTS 2026'!C2225),"",'ENGAGEMENTS 2026'!K2225)</f>
        <v/>
      </c>
      <c r="Q2224" t="str">
        <f>IF($A2224="","",IF(OR($E2224="INFRUCTUEUX",$E2224="ANNULE"),$A2224&amp;"|"&amp;(COUNTIFS($A$2:$A2224,$A2224,$E$2:$E2224,"INFRUCTUEUX")+COUNTIFS($A$2:$A2224,$A2224,$E$2:$E2224,"ANNULE")),""))</f>
        <v/>
      </c>
    </row>
    <row r="2225" spans="1:17" x14ac:dyDescent="0.25">
      <c r="A2225" t="str">
        <f>IF(ISBLANK('ENGAGEMENTS 2026'!C2226),"",IF('ENGAGEMENTS 2026'!C2226="DTSI","DCT",'ENGAGEMENTS 2026'!C2226))</f>
        <v/>
      </c>
      <c r="B2225" t="str">
        <f>IF(ISBLANK('ENGAGEMENTS 2026'!C2226),"",'ENGAGEMENTS 2026'!D2226)</f>
        <v/>
      </c>
      <c r="C2225" t="str">
        <f>IF(ISBLANK('ENGAGEMENTS 2026'!C2226),"",'ENGAGEMENTS 2026'!E2226)</f>
        <v/>
      </c>
      <c r="D2225" t="str">
        <f>IF(ISBLANK('ENGAGEMENTS 2026'!C2226),"",'ENGAGEMENTS 2026'!G2226)</f>
        <v/>
      </c>
      <c r="E2225" t="str">
        <f>IF(ISBLANK('ENGAGEMENTS 2026'!C2226),"",'ENGAGEMENTS 2026'!I2226)</f>
        <v/>
      </c>
      <c r="F2225" t="str">
        <f>IF(ISBLANK('ENGAGEMENTS 2026'!C2226),"",'ENGAGEMENTS 2026'!J2226)</f>
        <v/>
      </c>
      <c r="G2225" t="str">
        <f>IF(ISBLANK('ENGAGEMENTS 2026'!C2226),"",'ENGAGEMENTS 2026'!M2226)</f>
        <v/>
      </c>
      <c r="H2225" t="str">
        <f>IF(ISBLANK('ENGAGEMENTS 2026'!C2226),"",'ENGAGEMENTS 2026'!AF2226)</f>
        <v/>
      </c>
      <c r="I2225" t="str">
        <f>IF(ISBLANK('ENGAGEMENTS 2026'!C2226),"",'ENGAGEMENTS 2026'!H2226)</f>
        <v/>
      </c>
      <c r="J2225" s="72" t="str">
        <f>IF(ISBLANK('ENGAGEMENTS 2026'!C2226),"",IF(AND(OR($E2225="INFRUCTUEUX",$E2225="ANNULE"),$C2225="AOO-M"),'ENGAGEMENTS 2026'!P2226,IF($H2225="EN COURS DE PREENGAGEMENT",'ENGAGEMENTS 2026'!O2226,IF($H2225="PREENGAGE",IF($E2225="ATTRIBUE",'ENGAGEMENTS 2026'!AE2226,'ENGAGEMENTS 2026'!O2226),'ENGAGEMENTS 2026'!AE2226))))</f>
        <v/>
      </c>
      <c r="K2225" s="97" t="str">
        <f>IF(ISBLANK('ENGAGEMENTS 2026'!W2226),"",'ENGAGEMENTS 2026'!W2226)</f>
        <v/>
      </c>
      <c r="L2225" s="73" t="str">
        <f t="shared" ca="1" si="68"/>
        <v/>
      </c>
      <c r="M2225" t="str">
        <f t="shared" si="69"/>
        <v/>
      </c>
      <c r="N2225" t="str">
        <f>IF(ISBLANK('ENGAGEMENTS 2026'!C2226),"",'ENGAGEMENTS 2026'!L2226)</f>
        <v/>
      </c>
      <c r="O2225" t="str">
        <f>IF(ISBLANK('ENGAGEMENTS 2026'!C2226),"",'ENGAGEMENTS 2026'!M2226)</f>
        <v/>
      </c>
      <c r="P2225" t="str">
        <f>IF(ISBLANK('ENGAGEMENTS 2026'!C2226),"",'ENGAGEMENTS 2026'!K2226)</f>
        <v/>
      </c>
      <c r="Q2225" t="str">
        <f>IF($A2225="","",IF(OR($E2225="INFRUCTUEUX",$E2225="ANNULE"),$A2225&amp;"|"&amp;(COUNTIFS($A$2:$A2225,$A2225,$E$2:$E2225,"INFRUCTUEUX")+COUNTIFS($A$2:$A2225,$A2225,$E$2:$E2225,"ANNULE")),""))</f>
        <v/>
      </c>
    </row>
    <row r="2226" spans="1:17" x14ac:dyDescent="0.25">
      <c r="A2226" t="str">
        <f>IF(ISBLANK('ENGAGEMENTS 2026'!C2227),"",IF('ENGAGEMENTS 2026'!C2227="DTSI","DCT",'ENGAGEMENTS 2026'!C2227))</f>
        <v/>
      </c>
      <c r="B2226" t="str">
        <f>IF(ISBLANK('ENGAGEMENTS 2026'!C2227),"",'ENGAGEMENTS 2026'!D2227)</f>
        <v/>
      </c>
      <c r="C2226" t="str">
        <f>IF(ISBLANK('ENGAGEMENTS 2026'!C2227),"",'ENGAGEMENTS 2026'!E2227)</f>
        <v/>
      </c>
      <c r="D2226" t="str">
        <f>IF(ISBLANK('ENGAGEMENTS 2026'!C2227),"",'ENGAGEMENTS 2026'!G2227)</f>
        <v/>
      </c>
      <c r="E2226" t="str">
        <f>IF(ISBLANK('ENGAGEMENTS 2026'!C2227),"",'ENGAGEMENTS 2026'!I2227)</f>
        <v/>
      </c>
      <c r="F2226" t="str">
        <f>IF(ISBLANK('ENGAGEMENTS 2026'!C2227),"",'ENGAGEMENTS 2026'!J2227)</f>
        <v/>
      </c>
      <c r="G2226" t="str">
        <f>IF(ISBLANK('ENGAGEMENTS 2026'!C2227),"",'ENGAGEMENTS 2026'!M2227)</f>
        <v/>
      </c>
      <c r="H2226" t="str">
        <f>IF(ISBLANK('ENGAGEMENTS 2026'!C2227),"",'ENGAGEMENTS 2026'!AF2227)</f>
        <v/>
      </c>
      <c r="I2226" t="str">
        <f>IF(ISBLANK('ENGAGEMENTS 2026'!C2227),"",'ENGAGEMENTS 2026'!H2227)</f>
        <v/>
      </c>
      <c r="J2226" s="72" t="str">
        <f>IF(ISBLANK('ENGAGEMENTS 2026'!C2227),"",IF(AND(OR($E2226="INFRUCTUEUX",$E2226="ANNULE"),$C2226="AOO-M"),'ENGAGEMENTS 2026'!P2227,IF($H2226="EN COURS DE PREENGAGEMENT",'ENGAGEMENTS 2026'!O2227,IF($H2226="PREENGAGE",IF($E2226="ATTRIBUE",'ENGAGEMENTS 2026'!AE2227,'ENGAGEMENTS 2026'!O2227),'ENGAGEMENTS 2026'!AE2227))))</f>
        <v/>
      </c>
      <c r="K2226" s="97" t="str">
        <f>IF(ISBLANK('ENGAGEMENTS 2026'!W2227),"",'ENGAGEMENTS 2026'!W2227)</f>
        <v/>
      </c>
      <c r="L2226" s="73" t="str">
        <f t="shared" ca="1" si="68"/>
        <v/>
      </c>
      <c r="M2226" t="str">
        <f t="shared" si="69"/>
        <v/>
      </c>
      <c r="N2226" t="str">
        <f>IF(ISBLANK('ENGAGEMENTS 2026'!C2227),"",'ENGAGEMENTS 2026'!L2227)</f>
        <v/>
      </c>
      <c r="O2226" t="str">
        <f>IF(ISBLANK('ENGAGEMENTS 2026'!C2227),"",'ENGAGEMENTS 2026'!M2227)</f>
        <v/>
      </c>
      <c r="P2226" t="str">
        <f>IF(ISBLANK('ENGAGEMENTS 2026'!C2227),"",'ENGAGEMENTS 2026'!K2227)</f>
        <v/>
      </c>
      <c r="Q2226" t="str">
        <f>IF($A2226="","",IF(OR($E2226="INFRUCTUEUX",$E2226="ANNULE"),$A2226&amp;"|"&amp;(COUNTIFS($A$2:$A2226,$A2226,$E$2:$E2226,"INFRUCTUEUX")+COUNTIFS($A$2:$A2226,$A2226,$E$2:$E2226,"ANNULE")),""))</f>
        <v/>
      </c>
    </row>
    <row r="2227" spans="1:17" x14ac:dyDescent="0.25">
      <c r="A2227" t="str">
        <f>IF(ISBLANK('ENGAGEMENTS 2026'!C2228),"",IF('ENGAGEMENTS 2026'!C2228="DTSI","DCT",'ENGAGEMENTS 2026'!C2228))</f>
        <v/>
      </c>
      <c r="B2227" t="str">
        <f>IF(ISBLANK('ENGAGEMENTS 2026'!C2228),"",'ENGAGEMENTS 2026'!D2228)</f>
        <v/>
      </c>
      <c r="C2227" t="str">
        <f>IF(ISBLANK('ENGAGEMENTS 2026'!C2228),"",'ENGAGEMENTS 2026'!E2228)</f>
        <v/>
      </c>
      <c r="D2227" t="str">
        <f>IF(ISBLANK('ENGAGEMENTS 2026'!C2228),"",'ENGAGEMENTS 2026'!G2228)</f>
        <v/>
      </c>
      <c r="E2227" t="str">
        <f>IF(ISBLANK('ENGAGEMENTS 2026'!C2228),"",'ENGAGEMENTS 2026'!I2228)</f>
        <v/>
      </c>
      <c r="F2227" t="str">
        <f>IF(ISBLANK('ENGAGEMENTS 2026'!C2228),"",'ENGAGEMENTS 2026'!J2228)</f>
        <v/>
      </c>
      <c r="G2227" t="str">
        <f>IF(ISBLANK('ENGAGEMENTS 2026'!C2228),"",'ENGAGEMENTS 2026'!M2228)</f>
        <v/>
      </c>
      <c r="H2227" t="str">
        <f>IF(ISBLANK('ENGAGEMENTS 2026'!C2228),"",'ENGAGEMENTS 2026'!AF2228)</f>
        <v/>
      </c>
      <c r="I2227" t="str">
        <f>IF(ISBLANK('ENGAGEMENTS 2026'!C2228),"",'ENGAGEMENTS 2026'!H2228)</f>
        <v/>
      </c>
      <c r="J2227" s="72" t="str">
        <f>IF(ISBLANK('ENGAGEMENTS 2026'!C2228),"",IF(AND(OR($E2227="INFRUCTUEUX",$E2227="ANNULE"),$C2227="AOO-M"),'ENGAGEMENTS 2026'!P2228,IF($H2227="EN COURS DE PREENGAGEMENT",'ENGAGEMENTS 2026'!O2228,IF($H2227="PREENGAGE",IF($E2227="ATTRIBUE",'ENGAGEMENTS 2026'!AE2228,'ENGAGEMENTS 2026'!O2228),'ENGAGEMENTS 2026'!AE2228))))</f>
        <v/>
      </c>
      <c r="K2227" s="97" t="str">
        <f>IF(ISBLANK('ENGAGEMENTS 2026'!W2228),"",'ENGAGEMENTS 2026'!W2228)</f>
        <v/>
      </c>
      <c r="L2227" s="73" t="str">
        <f t="shared" ca="1" si="68"/>
        <v/>
      </c>
      <c r="M2227" t="str">
        <f t="shared" si="69"/>
        <v/>
      </c>
      <c r="N2227" t="str">
        <f>IF(ISBLANK('ENGAGEMENTS 2026'!C2228),"",'ENGAGEMENTS 2026'!L2228)</f>
        <v/>
      </c>
      <c r="O2227" t="str">
        <f>IF(ISBLANK('ENGAGEMENTS 2026'!C2228),"",'ENGAGEMENTS 2026'!M2228)</f>
        <v/>
      </c>
      <c r="P2227" t="str">
        <f>IF(ISBLANK('ENGAGEMENTS 2026'!C2228),"",'ENGAGEMENTS 2026'!K2228)</f>
        <v/>
      </c>
      <c r="Q2227" t="str">
        <f>IF($A2227="","",IF(OR($E2227="INFRUCTUEUX",$E2227="ANNULE"),$A2227&amp;"|"&amp;(COUNTIFS($A$2:$A2227,$A2227,$E$2:$E2227,"INFRUCTUEUX")+COUNTIFS($A$2:$A2227,$A2227,$E$2:$E2227,"ANNULE")),""))</f>
        <v/>
      </c>
    </row>
    <row r="2228" spans="1:17" x14ac:dyDescent="0.25">
      <c r="A2228" t="str">
        <f>IF(ISBLANK('ENGAGEMENTS 2026'!C2229),"",IF('ENGAGEMENTS 2026'!C2229="DTSI","DCT",'ENGAGEMENTS 2026'!C2229))</f>
        <v/>
      </c>
      <c r="B2228" t="str">
        <f>IF(ISBLANK('ENGAGEMENTS 2026'!C2229),"",'ENGAGEMENTS 2026'!D2229)</f>
        <v/>
      </c>
      <c r="C2228" t="str">
        <f>IF(ISBLANK('ENGAGEMENTS 2026'!C2229),"",'ENGAGEMENTS 2026'!E2229)</f>
        <v/>
      </c>
      <c r="D2228" t="str">
        <f>IF(ISBLANK('ENGAGEMENTS 2026'!C2229),"",'ENGAGEMENTS 2026'!G2229)</f>
        <v/>
      </c>
      <c r="E2228" t="str">
        <f>IF(ISBLANK('ENGAGEMENTS 2026'!C2229),"",'ENGAGEMENTS 2026'!I2229)</f>
        <v/>
      </c>
      <c r="F2228" t="str">
        <f>IF(ISBLANK('ENGAGEMENTS 2026'!C2229),"",'ENGAGEMENTS 2026'!J2229)</f>
        <v/>
      </c>
      <c r="G2228" t="str">
        <f>IF(ISBLANK('ENGAGEMENTS 2026'!C2229),"",'ENGAGEMENTS 2026'!M2229)</f>
        <v/>
      </c>
      <c r="H2228" t="str">
        <f>IF(ISBLANK('ENGAGEMENTS 2026'!C2229),"",'ENGAGEMENTS 2026'!AF2229)</f>
        <v/>
      </c>
      <c r="I2228" t="str">
        <f>IF(ISBLANK('ENGAGEMENTS 2026'!C2229),"",'ENGAGEMENTS 2026'!H2229)</f>
        <v/>
      </c>
      <c r="J2228" s="72" t="str">
        <f>IF(ISBLANK('ENGAGEMENTS 2026'!C2229),"",IF(AND(OR($E2228="INFRUCTUEUX",$E2228="ANNULE"),$C2228="AOO-M"),'ENGAGEMENTS 2026'!P2229,IF($H2228="EN COURS DE PREENGAGEMENT",'ENGAGEMENTS 2026'!O2229,IF($H2228="PREENGAGE",IF($E2228="ATTRIBUE",'ENGAGEMENTS 2026'!AE2229,'ENGAGEMENTS 2026'!O2229),'ENGAGEMENTS 2026'!AE2229))))</f>
        <v/>
      </c>
      <c r="K2228" s="97" t="str">
        <f>IF(ISBLANK('ENGAGEMENTS 2026'!W2229),"",'ENGAGEMENTS 2026'!W2229)</f>
        <v/>
      </c>
      <c r="L2228" s="73" t="str">
        <f t="shared" ca="1" si="68"/>
        <v/>
      </c>
      <c r="M2228" t="str">
        <f t="shared" si="69"/>
        <v/>
      </c>
      <c r="N2228" t="str">
        <f>IF(ISBLANK('ENGAGEMENTS 2026'!C2229),"",'ENGAGEMENTS 2026'!L2229)</f>
        <v/>
      </c>
      <c r="O2228" t="str">
        <f>IF(ISBLANK('ENGAGEMENTS 2026'!C2229),"",'ENGAGEMENTS 2026'!M2229)</f>
        <v/>
      </c>
      <c r="P2228" t="str">
        <f>IF(ISBLANK('ENGAGEMENTS 2026'!C2229),"",'ENGAGEMENTS 2026'!K2229)</f>
        <v/>
      </c>
      <c r="Q2228" t="str">
        <f>IF($A2228="","",IF(OR($E2228="INFRUCTUEUX",$E2228="ANNULE"),$A2228&amp;"|"&amp;(COUNTIFS($A$2:$A2228,$A2228,$E$2:$E2228,"INFRUCTUEUX")+COUNTIFS($A$2:$A2228,$A2228,$E$2:$E2228,"ANNULE")),""))</f>
        <v/>
      </c>
    </row>
    <row r="2229" spans="1:17" x14ac:dyDescent="0.25">
      <c r="A2229" t="str">
        <f>IF(ISBLANK('ENGAGEMENTS 2026'!C2230),"",IF('ENGAGEMENTS 2026'!C2230="DTSI","DCT",'ENGAGEMENTS 2026'!C2230))</f>
        <v/>
      </c>
      <c r="B2229" t="str">
        <f>IF(ISBLANK('ENGAGEMENTS 2026'!C2230),"",'ENGAGEMENTS 2026'!D2230)</f>
        <v/>
      </c>
      <c r="C2229" t="str">
        <f>IF(ISBLANK('ENGAGEMENTS 2026'!C2230),"",'ENGAGEMENTS 2026'!E2230)</f>
        <v/>
      </c>
      <c r="D2229" t="str">
        <f>IF(ISBLANK('ENGAGEMENTS 2026'!C2230),"",'ENGAGEMENTS 2026'!G2230)</f>
        <v/>
      </c>
      <c r="E2229" t="str">
        <f>IF(ISBLANK('ENGAGEMENTS 2026'!C2230),"",'ENGAGEMENTS 2026'!I2230)</f>
        <v/>
      </c>
      <c r="F2229" t="str">
        <f>IF(ISBLANK('ENGAGEMENTS 2026'!C2230),"",'ENGAGEMENTS 2026'!J2230)</f>
        <v/>
      </c>
      <c r="G2229" t="str">
        <f>IF(ISBLANK('ENGAGEMENTS 2026'!C2230),"",'ENGAGEMENTS 2026'!M2230)</f>
        <v/>
      </c>
      <c r="H2229" t="str">
        <f>IF(ISBLANK('ENGAGEMENTS 2026'!C2230),"",'ENGAGEMENTS 2026'!AF2230)</f>
        <v/>
      </c>
      <c r="I2229" t="str">
        <f>IF(ISBLANK('ENGAGEMENTS 2026'!C2230),"",'ENGAGEMENTS 2026'!H2230)</f>
        <v/>
      </c>
      <c r="J2229" s="72" t="str">
        <f>IF(ISBLANK('ENGAGEMENTS 2026'!C2230),"",IF(AND(OR($E2229="INFRUCTUEUX",$E2229="ANNULE"),$C2229="AOO-M"),'ENGAGEMENTS 2026'!P2230,IF($H2229="EN COURS DE PREENGAGEMENT",'ENGAGEMENTS 2026'!O2230,IF($H2229="PREENGAGE",IF($E2229="ATTRIBUE",'ENGAGEMENTS 2026'!AE2230,'ENGAGEMENTS 2026'!O2230),'ENGAGEMENTS 2026'!AE2230))))</f>
        <v/>
      </c>
      <c r="K2229" s="97" t="str">
        <f>IF(ISBLANK('ENGAGEMENTS 2026'!W2230),"",'ENGAGEMENTS 2026'!W2230)</f>
        <v/>
      </c>
      <c r="L2229" s="73" t="str">
        <f t="shared" ca="1" si="68"/>
        <v/>
      </c>
      <c r="M2229" t="str">
        <f t="shared" si="69"/>
        <v/>
      </c>
      <c r="N2229" t="str">
        <f>IF(ISBLANK('ENGAGEMENTS 2026'!C2230),"",'ENGAGEMENTS 2026'!L2230)</f>
        <v/>
      </c>
      <c r="O2229" t="str">
        <f>IF(ISBLANK('ENGAGEMENTS 2026'!C2230),"",'ENGAGEMENTS 2026'!M2230)</f>
        <v/>
      </c>
      <c r="P2229" t="str">
        <f>IF(ISBLANK('ENGAGEMENTS 2026'!C2230),"",'ENGAGEMENTS 2026'!K2230)</f>
        <v/>
      </c>
      <c r="Q2229" t="str">
        <f>IF($A2229="","",IF(OR($E2229="INFRUCTUEUX",$E2229="ANNULE"),$A2229&amp;"|"&amp;(COUNTIFS($A$2:$A2229,$A2229,$E$2:$E2229,"INFRUCTUEUX")+COUNTIFS($A$2:$A2229,$A2229,$E$2:$E2229,"ANNULE")),""))</f>
        <v/>
      </c>
    </row>
    <row r="2230" spans="1:17" x14ac:dyDescent="0.25">
      <c r="A2230" t="str">
        <f>IF(ISBLANK('ENGAGEMENTS 2026'!C2231),"",IF('ENGAGEMENTS 2026'!C2231="DTSI","DCT",'ENGAGEMENTS 2026'!C2231))</f>
        <v/>
      </c>
      <c r="B2230" t="str">
        <f>IF(ISBLANK('ENGAGEMENTS 2026'!C2231),"",'ENGAGEMENTS 2026'!D2231)</f>
        <v/>
      </c>
      <c r="C2230" t="str">
        <f>IF(ISBLANK('ENGAGEMENTS 2026'!C2231),"",'ENGAGEMENTS 2026'!E2231)</f>
        <v/>
      </c>
      <c r="D2230" t="str">
        <f>IF(ISBLANK('ENGAGEMENTS 2026'!C2231),"",'ENGAGEMENTS 2026'!G2231)</f>
        <v/>
      </c>
      <c r="E2230" t="str">
        <f>IF(ISBLANK('ENGAGEMENTS 2026'!C2231),"",'ENGAGEMENTS 2026'!I2231)</f>
        <v/>
      </c>
      <c r="F2230" t="str">
        <f>IF(ISBLANK('ENGAGEMENTS 2026'!C2231),"",'ENGAGEMENTS 2026'!J2231)</f>
        <v/>
      </c>
      <c r="G2230" t="str">
        <f>IF(ISBLANK('ENGAGEMENTS 2026'!C2231),"",'ENGAGEMENTS 2026'!M2231)</f>
        <v/>
      </c>
      <c r="H2230" t="str">
        <f>IF(ISBLANK('ENGAGEMENTS 2026'!C2231),"",'ENGAGEMENTS 2026'!AF2231)</f>
        <v/>
      </c>
      <c r="I2230" t="str">
        <f>IF(ISBLANK('ENGAGEMENTS 2026'!C2231),"",'ENGAGEMENTS 2026'!H2231)</f>
        <v/>
      </c>
      <c r="J2230" s="72" t="str">
        <f>IF(ISBLANK('ENGAGEMENTS 2026'!C2231),"",IF(AND(OR($E2230="INFRUCTUEUX",$E2230="ANNULE"),$C2230="AOO-M"),'ENGAGEMENTS 2026'!P2231,IF($H2230="EN COURS DE PREENGAGEMENT",'ENGAGEMENTS 2026'!O2231,IF($H2230="PREENGAGE",IF($E2230="ATTRIBUE",'ENGAGEMENTS 2026'!AE2231,'ENGAGEMENTS 2026'!O2231),'ENGAGEMENTS 2026'!AE2231))))</f>
        <v/>
      </c>
      <c r="K2230" s="97" t="str">
        <f>IF(ISBLANK('ENGAGEMENTS 2026'!W2231),"",'ENGAGEMENTS 2026'!W2231)</f>
        <v/>
      </c>
      <c r="L2230" s="73" t="str">
        <f t="shared" ca="1" si="68"/>
        <v/>
      </c>
      <c r="M2230" t="str">
        <f t="shared" si="69"/>
        <v/>
      </c>
      <c r="N2230" t="str">
        <f>IF(ISBLANK('ENGAGEMENTS 2026'!C2231),"",'ENGAGEMENTS 2026'!L2231)</f>
        <v/>
      </c>
      <c r="O2230" t="str">
        <f>IF(ISBLANK('ENGAGEMENTS 2026'!C2231),"",'ENGAGEMENTS 2026'!M2231)</f>
        <v/>
      </c>
      <c r="P2230" t="str">
        <f>IF(ISBLANK('ENGAGEMENTS 2026'!C2231),"",'ENGAGEMENTS 2026'!K2231)</f>
        <v/>
      </c>
      <c r="Q2230" t="str">
        <f>IF($A2230="","",IF(OR($E2230="INFRUCTUEUX",$E2230="ANNULE"),$A2230&amp;"|"&amp;(COUNTIFS($A$2:$A2230,$A2230,$E$2:$E2230,"INFRUCTUEUX")+COUNTIFS($A$2:$A2230,$A2230,$E$2:$E2230,"ANNULE")),""))</f>
        <v/>
      </c>
    </row>
    <row r="2231" spans="1:17" x14ac:dyDescent="0.25">
      <c r="A2231" t="str">
        <f>IF(ISBLANK('ENGAGEMENTS 2026'!C2232),"",IF('ENGAGEMENTS 2026'!C2232="DTSI","DCT",'ENGAGEMENTS 2026'!C2232))</f>
        <v/>
      </c>
      <c r="B2231" t="str">
        <f>IF(ISBLANK('ENGAGEMENTS 2026'!C2232),"",'ENGAGEMENTS 2026'!D2232)</f>
        <v/>
      </c>
      <c r="C2231" t="str">
        <f>IF(ISBLANK('ENGAGEMENTS 2026'!C2232),"",'ENGAGEMENTS 2026'!E2232)</f>
        <v/>
      </c>
      <c r="D2231" t="str">
        <f>IF(ISBLANK('ENGAGEMENTS 2026'!C2232),"",'ENGAGEMENTS 2026'!G2232)</f>
        <v/>
      </c>
      <c r="E2231" t="str">
        <f>IF(ISBLANK('ENGAGEMENTS 2026'!C2232),"",'ENGAGEMENTS 2026'!I2232)</f>
        <v/>
      </c>
      <c r="F2231" t="str">
        <f>IF(ISBLANK('ENGAGEMENTS 2026'!C2232),"",'ENGAGEMENTS 2026'!J2232)</f>
        <v/>
      </c>
      <c r="G2231" t="str">
        <f>IF(ISBLANK('ENGAGEMENTS 2026'!C2232),"",'ENGAGEMENTS 2026'!M2232)</f>
        <v/>
      </c>
      <c r="H2231" t="str">
        <f>IF(ISBLANK('ENGAGEMENTS 2026'!C2232),"",'ENGAGEMENTS 2026'!AF2232)</f>
        <v/>
      </c>
      <c r="I2231" t="str">
        <f>IF(ISBLANK('ENGAGEMENTS 2026'!C2232),"",'ENGAGEMENTS 2026'!H2232)</f>
        <v/>
      </c>
      <c r="J2231" s="72" t="str">
        <f>IF(ISBLANK('ENGAGEMENTS 2026'!C2232),"",IF(AND(OR($E2231="INFRUCTUEUX",$E2231="ANNULE"),$C2231="AOO-M"),'ENGAGEMENTS 2026'!P2232,IF($H2231="EN COURS DE PREENGAGEMENT",'ENGAGEMENTS 2026'!O2232,IF($H2231="PREENGAGE",IF($E2231="ATTRIBUE",'ENGAGEMENTS 2026'!AE2232,'ENGAGEMENTS 2026'!O2232),'ENGAGEMENTS 2026'!AE2232))))</f>
        <v/>
      </c>
      <c r="K2231" s="97" t="str">
        <f>IF(ISBLANK('ENGAGEMENTS 2026'!W2232),"",'ENGAGEMENTS 2026'!W2232)</f>
        <v/>
      </c>
      <c r="L2231" s="73" t="str">
        <f t="shared" ca="1" si="68"/>
        <v/>
      </c>
      <c r="M2231" t="str">
        <f t="shared" si="69"/>
        <v/>
      </c>
      <c r="N2231" t="str">
        <f>IF(ISBLANK('ENGAGEMENTS 2026'!C2232),"",'ENGAGEMENTS 2026'!L2232)</f>
        <v/>
      </c>
      <c r="O2231" t="str">
        <f>IF(ISBLANK('ENGAGEMENTS 2026'!C2232),"",'ENGAGEMENTS 2026'!M2232)</f>
        <v/>
      </c>
      <c r="P2231" t="str">
        <f>IF(ISBLANK('ENGAGEMENTS 2026'!C2232),"",'ENGAGEMENTS 2026'!K2232)</f>
        <v/>
      </c>
      <c r="Q2231" t="str">
        <f>IF($A2231="","",IF(OR($E2231="INFRUCTUEUX",$E2231="ANNULE"),$A2231&amp;"|"&amp;(COUNTIFS($A$2:$A2231,$A2231,$E$2:$E2231,"INFRUCTUEUX")+COUNTIFS($A$2:$A2231,$A2231,$E$2:$E2231,"ANNULE")),""))</f>
        <v/>
      </c>
    </row>
    <row r="2232" spans="1:17" x14ac:dyDescent="0.25">
      <c r="A2232" t="str">
        <f>IF(ISBLANK('ENGAGEMENTS 2026'!C2233),"",IF('ENGAGEMENTS 2026'!C2233="DTSI","DCT",'ENGAGEMENTS 2026'!C2233))</f>
        <v/>
      </c>
      <c r="B2232" t="str">
        <f>IF(ISBLANK('ENGAGEMENTS 2026'!C2233),"",'ENGAGEMENTS 2026'!D2233)</f>
        <v/>
      </c>
      <c r="C2232" t="str">
        <f>IF(ISBLANK('ENGAGEMENTS 2026'!C2233),"",'ENGAGEMENTS 2026'!E2233)</f>
        <v/>
      </c>
      <c r="D2232" t="str">
        <f>IF(ISBLANK('ENGAGEMENTS 2026'!C2233),"",'ENGAGEMENTS 2026'!G2233)</f>
        <v/>
      </c>
      <c r="E2232" t="str">
        <f>IF(ISBLANK('ENGAGEMENTS 2026'!C2233),"",'ENGAGEMENTS 2026'!I2233)</f>
        <v/>
      </c>
      <c r="F2232" t="str">
        <f>IF(ISBLANK('ENGAGEMENTS 2026'!C2233),"",'ENGAGEMENTS 2026'!J2233)</f>
        <v/>
      </c>
      <c r="G2232" t="str">
        <f>IF(ISBLANK('ENGAGEMENTS 2026'!C2233),"",'ENGAGEMENTS 2026'!M2233)</f>
        <v/>
      </c>
      <c r="H2232" t="str">
        <f>IF(ISBLANK('ENGAGEMENTS 2026'!C2233),"",'ENGAGEMENTS 2026'!AF2233)</f>
        <v/>
      </c>
      <c r="I2232" t="str">
        <f>IF(ISBLANK('ENGAGEMENTS 2026'!C2233),"",'ENGAGEMENTS 2026'!H2233)</f>
        <v/>
      </c>
      <c r="J2232" s="72" t="str">
        <f>IF(ISBLANK('ENGAGEMENTS 2026'!C2233),"",IF(AND(OR($E2232="INFRUCTUEUX",$E2232="ANNULE"),$C2232="AOO-M"),'ENGAGEMENTS 2026'!P2233,IF($H2232="EN COURS DE PREENGAGEMENT",'ENGAGEMENTS 2026'!O2233,IF($H2232="PREENGAGE",IF($E2232="ATTRIBUE",'ENGAGEMENTS 2026'!AE2233,'ENGAGEMENTS 2026'!O2233),'ENGAGEMENTS 2026'!AE2233))))</f>
        <v/>
      </c>
      <c r="K2232" s="97" t="str">
        <f>IF(ISBLANK('ENGAGEMENTS 2026'!W2233),"",'ENGAGEMENTS 2026'!W2233)</f>
        <v/>
      </c>
      <c r="L2232" s="73" t="str">
        <f t="shared" ca="1" si="68"/>
        <v/>
      </c>
      <c r="M2232" t="str">
        <f t="shared" si="69"/>
        <v/>
      </c>
      <c r="N2232" t="str">
        <f>IF(ISBLANK('ENGAGEMENTS 2026'!C2233),"",'ENGAGEMENTS 2026'!L2233)</f>
        <v/>
      </c>
      <c r="O2232" t="str">
        <f>IF(ISBLANK('ENGAGEMENTS 2026'!C2233),"",'ENGAGEMENTS 2026'!M2233)</f>
        <v/>
      </c>
      <c r="P2232" t="str">
        <f>IF(ISBLANK('ENGAGEMENTS 2026'!C2233),"",'ENGAGEMENTS 2026'!K2233)</f>
        <v/>
      </c>
      <c r="Q2232" t="str">
        <f>IF($A2232="","",IF(OR($E2232="INFRUCTUEUX",$E2232="ANNULE"),$A2232&amp;"|"&amp;(COUNTIFS($A$2:$A2232,$A2232,$E$2:$E2232,"INFRUCTUEUX")+COUNTIFS($A$2:$A2232,$A2232,$E$2:$E2232,"ANNULE")),""))</f>
        <v/>
      </c>
    </row>
    <row r="2233" spans="1:17" x14ac:dyDescent="0.25">
      <c r="A2233" t="str">
        <f>IF(ISBLANK('ENGAGEMENTS 2026'!C2234),"",IF('ENGAGEMENTS 2026'!C2234="DTSI","DCT",'ENGAGEMENTS 2026'!C2234))</f>
        <v/>
      </c>
      <c r="B2233" t="str">
        <f>IF(ISBLANK('ENGAGEMENTS 2026'!C2234),"",'ENGAGEMENTS 2026'!D2234)</f>
        <v/>
      </c>
      <c r="C2233" t="str">
        <f>IF(ISBLANK('ENGAGEMENTS 2026'!C2234),"",'ENGAGEMENTS 2026'!E2234)</f>
        <v/>
      </c>
      <c r="D2233" t="str">
        <f>IF(ISBLANK('ENGAGEMENTS 2026'!C2234),"",'ENGAGEMENTS 2026'!G2234)</f>
        <v/>
      </c>
      <c r="E2233" t="str">
        <f>IF(ISBLANK('ENGAGEMENTS 2026'!C2234),"",'ENGAGEMENTS 2026'!I2234)</f>
        <v/>
      </c>
      <c r="F2233" t="str">
        <f>IF(ISBLANK('ENGAGEMENTS 2026'!C2234),"",'ENGAGEMENTS 2026'!J2234)</f>
        <v/>
      </c>
      <c r="G2233" t="str">
        <f>IF(ISBLANK('ENGAGEMENTS 2026'!C2234),"",'ENGAGEMENTS 2026'!M2234)</f>
        <v/>
      </c>
      <c r="H2233" t="str">
        <f>IF(ISBLANK('ENGAGEMENTS 2026'!C2234),"",'ENGAGEMENTS 2026'!AF2234)</f>
        <v/>
      </c>
      <c r="I2233" t="str">
        <f>IF(ISBLANK('ENGAGEMENTS 2026'!C2234),"",'ENGAGEMENTS 2026'!H2234)</f>
        <v/>
      </c>
      <c r="J2233" s="72" t="str">
        <f>IF(ISBLANK('ENGAGEMENTS 2026'!C2234),"",IF(AND(OR($E2233="INFRUCTUEUX",$E2233="ANNULE"),$C2233="AOO-M"),'ENGAGEMENTS 2026'!P2234,IF($H2233="EN COURS DE PREENGAGEMENT",'ENGAGEMENTS 2026'!O2234,IF($H2233="PREENGAGE",IF($E2233="ATTRIBUE",'ENGAGEMENTS 2026'!AE2234,'ENGAGEMENTS 2026'!O2234),'ENGAGEMENTS 2026'!AE2234))))</f>
        <v/>
      </c>
      <c r="K2233" s="97" t="str">
        <f>IF(ISBLANK('ENGAGEMENTS 2026'!W2234),"",'ENGAGEMENTS 2026'!W2234)</f>
        <v/>
      </c>
      <c r="L2233" s="73" t="str">
        <f t="shared" ca="1" si="68"/>
        <v/>
      </c>
      <c r="M2233" t="str">
        <f t="shared" si="69"/>
        <v/>
      </c>
      <c r="N2233" t="str">
        <f>IF(ISBLANK('ENGAGEMENTS 2026'!C2234),"",'ENGAGEMENTS 2026'!L2234)</f>
        <v/>
      </c>
      <c r="O2233" t="str">
        <f>IF(ISBLANK('ENGAGEMENTS 2026'!C2234),"",'ENGAGEMENTS 2026'!M2234)</f>
        <v/>
      </c>
      <c r="P2233" t="str">
        <f>IF(ISBLANK('ENGAGEMENTS 2026'!C2234),"",'ENGAGEMENTS 2026'!K2234)</f>
        <v/>
      </c>
      <c r="Q2233" t="str">
        <f>IF($A2233="","",IF(OR($E2233="INFRUCTUEUX",$E2233="ANNULE"),$A2233&amp;"|"&amp;(COUNTIFS($A$2:$A2233,$A2233,$E$2:$E2233,"INFRUCTUEUX")+COUNTIFS($A$2:$A2233,$A2233,$E$2:$E2233,"ANNULE")),""))</f>
        <v/>
      </c>
    </row>
    <row r="2234" spans="1:17" x14ac:dyDescent="0.25">
      <c r="A2234" t="str">
        <f>IF(ISBLANK('ENGAGEMENTS 2026'!C2235),"",IF('ENGAGEMENTS 2026'!C2235="DTSI","DCT",'ENGAGEMENTS 2026'!C2235))</f>
        <v/>
      </c>
      <c r="B2234" t="str">
        <f>IF(ISBLANK('ENGAGEMENTS 2026'!C2235),"",'ENGAGEMENTS 2026'!D2235)</f>
        <v/>
      </c>
      <c r="C2234" t="str">
        <f>IF(ISBLANK('ENGAGEMENTS 2026'!C2235),"",'ENGAGEMENTS 2026'!E2235)</f>
        <v/>
      </c>
      <c r="D2234" t="str">
        <f>IF(ISBLANK('ENGAGEMENTS 2026'!C2235),"",'ENGAGEMENTS 2026'!G2235)</f>
        <v/>
      </c>
      <c r="E2234" t="str">
        <f>IF(ISBLANK('ENGAGEMENTS 2026'!C2235),"",'ENGAGEMENTS 2026'!I2235)</f>
        <v/>
      </c>
      <c r="F2234" t="str">
        <f>IF(ISBLANK('ENGAGEMENTS 2026'!C2235),"",'ENGAGEMENTS 2026'!J2235)</f>
        <v/>
      </c>
      <c r="G2234" t="str">
        <f>IF(ISBLANK('ENGAGEMENTS 2026'!C2235),"",'ENGAGEMENTS 2026'!M2235)</f>
        <v/>
      </c>
      <c r="H2234" t="str">
        <f>IF(ISBLANK('ENGAGEMENTS 2026'!C2235),"",'ENGAGEMENTS 2026'!AF2235)</f>
        <v/>
      </c>
      <c r="I2234" t="str">
        <f>IF(ISBLANK('ENGAGEMENTS 2026'!C2235),"",'ENGAGEMENTS 2026'!H2235)</f>
        <v/>
      </c>
      <c r="J2234" s="72" t="str">
        <f>IF(ISBLANK('ENGAGEMENTS 2026'!C2235),"",IF(AND(OR($E2234="INFRUCTUEUX",$E2234="ANNULE"),$C2234="AOO-M"),'ENGAGEMENTS 2026'!P2235,IF($H2234="EN COURS DE PREENGAGEMENT",'ENGAGEMENTS 2026'!O2235,IF($H2234="PREENGAGE",IF($E2234="ATTRIBUE",'ENGAGEMENTS 2026'!AE2235,'ENGAGEMENTS 2026'!O2235),'ENGAGEMENTS 2026'!AE2235))))</f>
        <v/>
      </c>
      <c r="K2234" s="97" t="str">
        <f>IF(ISBLANK('ENGAGEMENTS 2026'!W2235),"",'ENGAGEMENTS 2026'!W2235)</f>
        <v/>
      </c>
      <c r="L2234" s="73" t="str">
        <f t="shared" ca="1" si="68"/>
        <v/>
      </c>
      <c r="M2234" t="str">
        <f t="shared" si="69"/>
        <v/>
      </c>
      <c r="N2234" t="str">
        <f>IF(ISBLANK('ENGAGEMENTS 2026'!C2235),"",'ENGAGEMENTS 2026'!L2235)</f>
        <v/>
      </c>
      <c r="O2234" t="str">
        <f>IF(ISBLANK('ENGAGEMENTS 2026'!C2235),"",'ENGAGEMENTS 2026'!M2235)</f>
        <v/>
      </c>
      <c r="P2234" t="str">
        <f>IF(ISBLANK('ENGAGEMENTS 2026'!C2235),"",'ENGAGEMENTS 2026'!K2235)</f>
        <v/>
      </c>
      <c r="Q2234" t="str">
        <f>IF($A2234="","",IF(OR($E2234="INFRUCTUEUX",$E2234="ANNULE"),$A2234&amp;"|"&amp;(COUNTIFS($A$2:$A2234,$A2234,$E$2:$E2234,"INFRUCTUEUX")+COUNTIFS($A$2:$A2234,$A2234,$E$2:$E2234,"ANNULE")),""))</f>
        <v/>
      </c>
    </row>
    <row r="2235" spans="1:17" x14ac:dyDescent="0.25">
      <c r="A2235" t="str">
        <f>IF(ISBLANK('ENGAGEMENTS 2026'!C2236),"",IF('ENGAGEMENTS 2026'!C2236="DTSI","DCT",'ENGAGEMENTS 2026'!C2236))</f>
        <v/>
      </c>
      <c r="B2235" t="str">
        <f>IF(ISBLANK('ENGAGEMENTS 2026'!C2236),"",'ENGAGEMENTS 2026'!D2236)</f>
        <v/>
      </c>
      <c r="C2235" t="str">
        <f>IF(ISBLANK('ENGAGEMENTS 2026'!C2236),"",'ENGAGEMENTS 2026'!E2236)</f>
        <v/>
      </c>
      <c r="D2235" t="str">
        <f>IF(ISBLANK('ENGAGEMENTS 2026'!C2236),"",'ENGAGEMENTS 2026'!G2236)</f>
        <v/>
      </c>
      <c r="E2235" t="str">
        <f>IF(ISBLANK('ENGAGEMENTS 2026'!C2236),"",'ENGAGEMENTS 2026'!I2236)</f>
        <v/>
      </c>
      <c r="F2235" t="str">
        <f>IF(ISBLANK('ENGAGEMENTS 2026'!C2236),"",'ENGAGEMENTS 2026'!J2236)</f>
        <v/>
      </c>
      <c r="G2235" t="str">
        <f>IF(ISBLANK('ENGAGEMENTS 2026'!C2236),"",'ENGAGEMENTS 2026'!M2236)</f>
        <v/>
      </c>
      <c r="H2235" t="str">
        <f>IF(ISBLANK('ENGAGEMENTS 2026'!C2236),"",'ENGAGEMENTS 2026'!AF2236)</f>
        <v/>
      </c>
      <c r="I2235" t="str">
        <f>IF(ISBLANK('ENGAGEMENTS 2026'!C2236),"",'ENGAGEMENTS 2026'!H2236)</f>
        <v/>
      </c>
      <c r="J2235" s="72" t="str">
        <f>IF(ISBLANK('ENGAGEMENTS 2026'!C2236),"",IF(AND(OR($E2235="INFRUCTUEUX",$E2235="ANNULE"),$C2235="AOO-M"),'ENGAGEMENTS 2026'!P2236,IF($H2235="EN COURS DE PREENGAGEMENT",'ENGAGEMENTS 2026'!O2236,IF($H2235="PREENGAGE",IF($E2235="ATTRIBUE",'ENGAGEMENTS 2026'!AE2236,'ENGAGEMENTS 2026'!O2236),'ENGAGEMENTS 2026'!AE2236))))</f>
        <v/>
      </c>
      <c r="K2235" s="97" t="str">
        <f>IF(ISBLANK('ENGAGEMENTS 2026'!W2236),"",'ENGAGEMENTS 2026'!W2236)</f>
        <v/>
      </c>
      <c r="L2235" s="73" t="str">
        <f t="shared" ca="1" si="68"/>
        <v/>
      </c>
      <c r="M2235" t="str">
        <f t="shared" si="69"/>
        <v/>
      </c>
      <c r="N2235" t="str">
        <f>IF(ISBLANK('ENGAGEMENTS 2026'!C2236),"",'ENGAGEMENTS 2026'!L2236)</f>
        <v/>
      </c>
      <c r="O2235" t="str">
        <f>IF(ISBLANK('ENGAGEMENTS 2026'!C2236),"",'ENGAGEMENTS 2026'!M2236)</f>
        <v/>
      </c>
      <c r="P2235" t="str">
        <f>IF(ISBLANK('ENGAGEMENTS 2026'!C2236),"",'ENGAGEMENTS 2026'!K2236)</f>
        <v/>
      </c>
      <c r="Q2235" t="str">
        <f>IF($A2235="","",IF(OR($E2235="INFRUCTUEUX",$E2235="ANNULE"),$A2235&amp;"|"&amp;(COUNTIFS($A$2:$A2235,$A2235,$E$2:$E2235,"INFRUCTUEUX")+COUNTIFS($A$2:$A2235,$A2235,$E$2:$E2235,"ANNULE")),""))</f>
        <v/>
      </c>
    </row>
    <row r="2236" spans="1:17" x14ac:dyDescent="0.25">
      <c r="A2236" t="str">
        <f>IF(ISBLANK('ENGAGEMENTS 2026'!C2237),"",IF('ENGAGEMENTS 2026'!C2237="DTSI","DCT",'ENGAGEMENTS 2026'!C2237))</f>
        <v/>
      </c>
      <c r="B2236" t="str">
        <f>IF(ISBLANK('ENGAGEMENTS 2026'!C2237),"",'ENGAGEMENTS 2026'!D2237)</f>
        <v/>
      </c>
      <c r="C2236" t="str">
        <f>IF(ISBLANK('ENGAGEMENTS 2026'!C2237),"",'ENGAGEMENTS 2026'!E2237)</f>
        <v/>
      </c>
      <c r="D2236" t="str">
        <f>IF(ISBLANK('ENGAGEMENTS 2026'!C2237),"",'ENGAGEMENTS 2026'!G2237)</f>
        <v/>
      </c>
      <c r="E2236" t="str">
        <f>IF(ISBLANK('ENGAGEMENTS 2026'!C2237),"",'ENGAGEMENTS 2026'!I2237)</f>
        <v/>
      </c>
      <c r="F2236" t="str">
        <f>IF(ISBLANK('ENGAGEMENTS 2026'!C2237),"",'ENGAGEMENTS 2026'!J2237)</f>
        <v/>
      </c>
      <c r="G2236" t="str">
        <f>IF(ISBLANK('ENGAGEMENTS 2026'!C2237),"",'ENGAGEMENTS 2026'!M2237)</f>
        <v/>
      </c>
      <c r="H2236" t="str">
        <f>IF(ISBLANK('ENGAGEMENTS 2026'!C2237),"",'ENGAGEMENTS 2026'!AF2237)</f>
        <v/>
      </c>
      <c r="I2236" t="str">
        <f>IF(ISBLANK('ENGAGEMENTS 2026'!C2237),"",'ENGAGEMENTS 2026'!H2237)</f>
        <v/>
      </c>
      <c r="J2236" s="72" t="str">
        <f>IF(ISBLANK('ENGAGEMENTS 2026'!C2237),"",IF(AND(OR($E2236="INFRUCTUEUX",$E2236="ANNULE"),$C2236="AOO-M"),'ENGAGEMENTS 2026'!P2237,IF($H2236="EN COURS DE PREENGAGEMENT",'ENGAGEMENTS 2026'!O2237,IF($H2236="PREENGAGE",IF($E2236="ATTRIBUE",'ENGAGEMENTS 2026'!AE2237,'ENGAGEMENTS 2026'!O2237),'ENGAGEMENTS 2026'!AE2237))))</f>
        <v/>
      </c>
      <c r="K2236" s="97" t="str">
        <f>IF(ISBLANK('ENGAGEMENTS 2026'!W2237),"",'ENGAGEMENTS 2026'!W2237)</f>
        <v/>
      </c>
      <c r="L2236" s="73" t="str">
        <f t="shared" ca="1" si="68"/>
        <v/>
      </c>
      <c r="M2236" t="str">
        <f t="shared" si="69"/>
        <v/>
      </c>
      <c r="N2236" t="str">
        <f>IF(ISBLANK('ENGAGEMENTS 2026'!C2237),"",'ENGAGEMENTS 2026'!L2237)</f>
        <v/>
      </c>
      <c r="O2236" t="str">
        <f>IF(ISBLANK('ENGAGEMENTS 2026'!C2237),"",'ENGAGEMENTS 2026'!M2237)</f>
        <v/>
      </c>
      <c r="P2236" t="str">
        <f>IF(ISBLANK('ENGAGEMENTS 2026'!C2237),"",'ENGAGEMENTS 2026'!K2237)</f>
        <v/>
      </c>
      <c r="Q2236" t="str">
        <f>IF($A2236="","",IF(OR($E2236="INFRUCTUEUX",$E2236="ANNULE"),$A2236&amp;"|"&amp;(COUNTIFS($A$2:$A2236,$A2236,$E$2:$E2236,"INFRUCTUEUX")+COUNTIFS($A$2:$A2236,$A2236,$E$2:$E2236,"ANNULE")),""))</f>
        <v/>
      </c>
    </row>
    <row r="2237" spans="1:17" x14ac:dyDescent="0.25">
      <c r="A2237" t="str">
        <f>IF(ISBLANK('ENGAGEMENTS 2026'!C2238),"",IF('ENGAGEMENTS 2026'!C2238="DTSI","DCT",'ENGAGEMENTS 2026'!C2238))</f>
        <v/>
      </c>
      <c r="B2237" t="str">
        <f>IF(ISBLANK('ENGAGEMENTS 2026'!C2238),"",'ENGAGEMENTS 2026'!D2238)</f>
        <v/>
      </c>
      <c r="C2237" t="str">
        <f>IF(ISBLANK('ENGAGEMENTS 2026'!C2238),"",'ENGAGEMENTS 2026'!E2238)</f>
        <v/>
      </c>
      <c r="D2237" t="str">
        <f>IF(ISBLANK('ENGAGEMENTS 2026'!C2238),"",'ENGAGEMENTS 2026'!G2238)</f>
        <v/>
      </c>
      <c r="E2237" t="str">
        <f>IF(ISBLANK('ENGAGEMENTS 2026'!C2238),"",'ENGAGEMENTS 2026'!I2238)</f>
        <v/>
      </c>
      <c r="F2237" t="str">
        <f>IF(ISBLANK('ENGAGEMENTS 2026'!C2238),"",'ENGAGEMENTS 2026'!J2238)</f>
        <v/>
      </c>
      <c r="G2237" t="str">
        <f>IF(ISBLANK('ENGAGEMENTS 2026'!C2238),"",'ENGAGEMENTS 2026'!M2238)</f>
        <v/>
      </c>
      <c r="H2237" t="str">
        <f>IF(ISBLANK('ENGAGEMENTS 2026'!C2238),"",'ENGAGEMENTS 2026'!AF2238)</f>
        <v/>
      </c>
      <c r="I2237" t="str">
        <f>IF(ISBLANK('ENGAGEMENTS 2026'!C2238),"",'ENGAGEMENTS 2026'!H2238)</f>
        <v/>
      </c>
      <c r="J2237" s="72" t="str">
        <f>IF(ISBLANK('ENGAGEMENTS 2026'!C2238),"",IF(AND(OR($E2237="INFRUCTUEUX",$E2237="ANNULE"),$C2237="AOO-M"),'ENGAGEMENTS 2026'!P2238,IF($H2237="EN COURS DE PREENGAGEMENT",'ENGAGEMENTS 2026'!O2238,IF($H2237="PREENGAGE",IF($E2237="ATTRIBUE",'ENGAGEMENTS 2026'!AE2238,'ENGAGEMENTS 2026'!O2238),'ENGAGEMENTS 2026'!AE2238))))</f>
        <v/>
      </c>
      <c r="K2237" s="97" t="str">
        <f>IF(ISBLANK('ENGAGEMENTS 2026'!W2238),"",'ENGAGEMENTS 2026'!W2238)</f>
        <v/>
      </c>
      <c r="L2237" s="73" t="str">
        <f t="shared" ca="1" si="68"/>
        <v/>
      </c>
      <c r="M2237" t="str">
        <f t="shared" si="69"/>
        <v/>
      </c>
      <c r="N2237" t="str">
        <f>IF(ISBLANK('ENGAGEMENTS 2026'!C2238),"",'ENGAGEMENTS 2026'!L2238)</f>
        <v/>
      </c>
      <c r="O2237" t="str">
        <f>IF(ISBLANK('ENGAGEMENTS 2026'!C2238),"",'ENGAGEMENTS 2026'!M2238)</f>
        <v/>
      </c>
      <c r="P2237" t="str">
        <f>IF(ISBLANK('ENGAGEMENTS 2026'!C2238),"",'ENGAGEMENTS 2026'!K2238)</f>
        <v/>
      </c>
      <c r="Q2237" t="str">
        <f>IF($A2237="","",IF(OR($E2237="INFRUCTUEUX",$E2237="ANNULE"),$A2237&amp;"|"&amp;(COUNTIFS($A$2:$A2237,$A2237,$E$2:$E2237,"INFRUCTUEUX")+COUNTIFS($A$2:$A2237,$A2237,$E$2:$E2237,"ANNULE")),""))</f>
        <v/>
      </c>
    </row>
    <row r="2238" spans="1:17" x14ac:dyDescent="0.25">
      <c r="A2238" t="str">
        <f>IF(ISBLANK('ENGAGEMENTS 2026'!C2239),"",IF('ENGAGEMENTS 2026'!C2239="DTSI","DCT",'ENGAGEMENTS 2026'!C2239))</f>
        <v/>
      </c>
      <c r="B2238" t="str">
        <f>IF(ISBLANK('ENGAGEMENTS 2026'!C2239),"",'ENGAGEMENTS 2026'!D2239)</f>
        <v/>
      </c>
      <c r="C2238" t="str">
        <f>IF(ISBLANK('ENGAGEMENTS 2026'!C2239),"",'ENGAGEMENTS 2026'!E2239)</f>
        <v/>
      </c>
      <c r="D2238" t="str">
        <f>IF(ISBLANK('ENGAGEMENTS 2026'!C2239),"",'ENGAGEMENTS 2026'!G2239)</f>
        <v/>
      </c>
      <c r="E2238" t="str">
        <f>IF(ISBLANK('ENGAGEMENTS 2026'!C2239),"",'ENGAGEMENTS 2026'!I2239)</f>
        <v/>
      </c>
      <c r="F2238" t="str">
        <f>IF(ISBLANK('ENGAGEMENTS 2026'!C2239),"",'ENGAGEMENTS 2026'!J2239)</f>
        <v/>
      </c>
      <c r="G2238" t="str">
        <f>IF(ISBLANK('ENGAGEMENTS 2026'!C2239),"",'ENGAGEMENTS 2026'!M2239)</f>
        <v/>
      </c>
      <c r="H2238" t="str">
        <f>IF(ISBLANK('ENGAGEMENTS 2026'!C2239),"",'ENGAGEMENTS 2026'!AF2239)</f>
        <v/>
      </c>
      <c r="I2238" t="str">
        <f>IF(ISBLANK('ENGAGEMENTS 2026'!C2239),"",'ENGAGEMENTS 2026'!H2239)</f>
        <v/>
      </c>
      <c r="J2238" s="72" t="str">
        <f>IF(ISBLANK('ENGAGEMENTS 2026'!C2239),"",IF(AND(OR($E2238="INFRUCTUEUX",$E2238="ANNULE"),$C2238="AOO-M"),'ENGAGEMENTS 2026'!P2239,IF($H2238="EN COURS DE PREENGAGEMENT",'ENGAGEMENTS 2026'!O2239,IF($H2238="PREENGAGE",IF($E2238="ATTRIBUE",'ENGAGEMENTS 2026'!AE2239,'ENGAGEMENTS 2026'!O2239),'ENGAGEMENTS 2026'!AE2239))))</f>
        <v/>
      </c>
      <c r="K2238" s="97" t="str">
        <f>IF(ISBLANK('ENGAGEMENTS 2026'!W2239),"",'ENGAGEMENTS 2026'!W2239)</f>
        <v/>
      </c>
      <c r="L2238" s="73" t="str">
        <f t="shared" ca="1" si="68"/>
        <v/>
      </c>
      <c r="M2238" t="str">
        <f t="shared" si="69"/>
        <v/>
      </c>
      <c r="N2238" t="str">
        <f>IF(ISBLANK('ENGAGEMENTS 2026'!C2239),"",'ENGAGEMENTS 2026'!L2239)</f>
        <v/>
      </c>
      <c r="O2238" t="str">
        <f>IF(ISBLANK('ENGAGEMENTS 2026'!C2239),"",'ENGAGEMENTS 2026'!M2239)</f>
        <v/>
      </c>
      <c r="P2238" t="str">
        <f>IF(ISBLANK('ENGAGEMENTS 2026'!C2239),"",'ENGAGEMENTS 2026'!K2239)</f>
        <v/>
      </c>
      <c r="Q2238" t="str">
        <f>IF($A2238="","",IF(OR($E2238="INFRUCTUEUX",$E2238="ANNULE"),$A2238&amp;"|"&amp;(COUNTIFS($A$2:$A2238,$A2238,$E$2:$E2238,"INFRUCTUEUX")+COUNTIFS($A$2:$A2238,$A2238,$E$2:$E2238,"ANNULE")),""))</f>
        <v/>
      </c>
    </row>
    <row r="2239" spans="1:17" x14ac:dyDescent="0.25">
      <c r="A2239" t="str">
        <f>IF(ISBLANK('ENGAGEMENTS 2026'!C2240),"",IF('ENGAGEMENTS 2026'!C2240="DTSI","DCT",'ENGAGEMENTS 2026'!C2240))</f>
        <v/>
      </c>
      <c r="B2239" t="str">
        <f>IF(ISBLANK('ENGAGEMENTS 2026'!C2240),"",'ENGAGEMENTS 2026'!D2240)</f>
        <v/>
      </c>
      <c r="C2239" t="str">
        <f>IF(ISBLANK('ENGAGEMENTS 2026'!C2240),"",'ENGAGEMENTS 2026'!E2240)</f>
        <v/>
      </c>
      <c r="D2239" t="str">
        <f>IF(ISBLANK('ENGAGEMENTS 2026'!C2240),"",'ENGAGEMENTS 2026'!G2240)</f>
        <v/>
      </c>
      <c r="E2239" t="str">
        <f>IF(ISBLANK('ENGAGEMENTS 2026'!C2240),"",'ENGAGEMENTS 2026'!I2240)</f>
        <v/>
      </c>
      <c r="F2239" t="str">
        <f>IF(ISBLANK('ENGAGEMENTS 2026'!C2240),"",'ENGAGEMENTS 2026'!J2240)</f>
        <v/>
      </c>
      <c r="G2239" t="str">
        <f>IF(ISBLANK('ENGAGEMENTS 2026'!C2240),"",'ENGAGEMENTS 2026'!M2240)</f>
        <v/>
      </c>
      <c r="H2239" t="str">
        <f>IF(ISBLANK('ENGAGEMENTS 2026'!C2240),"",'ENGAGEMENTS 2026'!AF2240)</f>
        <v/>
      </c>
      <c r="I2239" t="str">
        <f>IF(ISBLANK('ENGAGEMENTS 2026'!C2240),"",'ENGAGEMENTS 2026'!H2240)</f>
        <v/>
      </c>
      <c r="J2239" s="72" t="str">
        <f>IF(ISBLANK('ENGAGEMENTS 2026'!C2240),"",IF(AND(OR($E2239="INFRUCTUEUX",$E2239="ANNULE"),$C2239="AOO-M"),'ENGAGEMENTS 2026'!P2240,IF($H2239="EN COURS DE PREENGAGEMENT",'ENGAGEMENTS 2026'!O2240,IF($H2239="PREENGAGE",IF($E2239="ATTRIBUE",'ENGAGEMENTS 2026'!AE2240,'ENGAGEMENTS 2026'!O2240),'ENGAGEMENTS 2026'!AE2240))))</f>
        <v/>
      </c>
      <c r="K2239" s="97" t="str">
        <f>IF(ISBLANK('ENGAGEMENTS 2026'!W2240),"",'ENGAGEMENTS 2026'!W2240)</f>
        <v/>
      </c>
      <c r="L2239" s="73" t="str">
        <f t="shared" ca="1" si="68"/>
        <v/>
      </c>
      <c r="M2239" t="str">
        <f t="shared" si="69"/>
        <v/>
      </c>
      <c r="N2239" t="str">
        <f>IF(ISBLANK('ENGAGEMENTS 2026'!C2240),"",'ENGAGEMENTS 2026'!L2240)</f>
        <v/>
      </c>
      <c r="O2239" t="str">
        <f>IF(ISBLANK('ENGAGEMENTS 2026'!C2240),"",'ENGAGEMENTS 2026'!M2240)</f>
        <v/>
      </c>
      <c r="P2239" t="str">
        <f>IF(ISBLANK('ENGAGEMENTS 2026'!C2240),"",'ENGAGEMENTS 2026'!K2240)</f>
        <v/>
      </c>
      <c r="Q2239" t="str">
        <f>IF($A2239="","",IF(OR($E2239="INFRUCTUEUX",$E2239="ANNULE"),$A2239&amp;"|"&amp;(COUNTIFS($A$2:$A2239,$A2239,$E$2:$E2239,"INFRUCTUEUX")+COUNTIFS($A$2:$A2239,$A2239,$E$2:$E2239,"ANNULE")),""))</f>
        <v/>
      </c>
    </row>
    <row r="2240" spans="1:17" x14ac:dyDescent="0.25">
      <c r="A2240" t="str">
        <f>IF(ISBLANK('ENGAGEMENTS 2026'!C2241),"",IF('ENGAGEMENTS 2026'!C2241="DTSI","DCT",'ENGAGEMENTS 2026'!C2241))</f>
        <v/>
      </c>
      <c r="B2240" t="str">
        <f>IF(ISBLANK('ENGAGEMENTS 2026'!C2241),"",'ENGAGEMENTS 2026'!D2241)</f>
        <v/>
      </c>
      <c r="C2240" t="str">
        <f>IF(ISBLANK('ENGAGEMENTS 2026'!C2241),"",'ENGAGEMENTS 2026'!E2241)</f>
        <v/>
      </c>
      <c r="D2240" t="str">
        <f>IF(ISBLANK('ENGAGEMENTS 2026'!C2241),"",'ENGAGEMENTS 2026'!G2241)</f>
        <v/>
      </c>
      <c r="E2240" t="str">
        <f>IF(ISBLANK('ENGAGEMENTS 2026'!C2241),"",'ENGAGEMENTS 2026'!I2241)</f>
        <v/>
      </c>
      <c r="F2240" t="str">
        <f>IF(ISBLANK('ENGAGEMENTS 2026'!C2241),"",'ENGAGEMENTS 2026'!J2241)</f>
        <v/>
      </c>
      <c r="G2240" t="str">
        <f>IF(ISBLANK('ENGAGEMENTS 2026'!C2241),"",'ENGAGEMENTS 2026'!M2241)</f>
        <v/>
      </c>
      <c r="H2240" t="str">
        <f>IF(ISBLANK('ENGAGEMENTS 2026'!C2241),"",'ENGAGEMENTS 2026'!AF2241)</f>
        <v/>
      </c>
      <c r="I2240" t="str">
        <f>IF(ISBLANK('ENGAGEMENTS 2026'!C2241),"",'ENGAGEMENTS 2026'!H2241)</f>
        <v/>
      </c>
      <c r="J2240" s="72" t="str">
        <f>IF(ISBLANK('ENGAGEMENTS 2026'!C2241),"",IF(AND(OR($E2240="INFRUCTUEUX",$E2240="ANNULE"),$C2240="AOO-M"),'ENGAGEMENTS 2026'!P2241,IF($H2240="EN COURS DE PREENGAGEMENT",'ENGAGEMENTS 2026'!O2241,IF($H2240="PREENGAGE",IF($E2240="ATTRIBUE",'ENGAGEMENTS 2026'!AE2241,'ENGAGEMENTS 2026'!O2241),'ENGAGEMENTS 2026'!AE2241))))</f>
        <v/>
      </c>
      <c r="K2240" s="97" t="str">
        <f>IF(ISBLANK('ENGAGEMENTS 2026'!W2241),"",'ENGAGEMENTS 2026'!W2241)</f>
        <v/>
      </c>
      <c r="L2240" s="73" t="str">
        <f t="shared" ca="1" si="68"/>
        <v/>
      </c>
      <c r="M2240" t="str">
        <f t="shared" si="69"/>
        <v/>
      </c>
      <c r="N2240" t="str">
        <f>IF(ISBLANK('ENGAGEMENTS 2026'!C2241),"",'ENGAGEMENTS 2026'!L2241)</f>
        <v/>
      </c>
      <c r="O2240" t="str">
        <f>IF(ISBLANK('ENGAGEMENTS 2026'!C2241),"",'ENGAGEMENTS 2026'!M2241)</f>
        <v/>
      </c>
      <c r="P2240" t="str">
        <f>IF(ISBLANK('ENGAGEMENTS 2026'!C2241),"",'ENGAGEMENTS 2026'!K2241)</f>
        <v/>
      </c>
      <c r="Q2240" t="str">
        <f>IF($A2240="","",IF(OR($E2240="INFRUCTUEUX",$E2240="ANNULE"),$A2240&amp;"|"&amp;(COUNTIFS($A$2:$A2240,$A2240,$E$2:$E2240,"INFRUCTUEUX")+COUNTIFS($A$2:$A2240,$A2240,$E$2:$E2240,"ANNULE")),""))</f>
        <v/>
      </c>
    </row>
    <row r="2241" spans="1:17" x14ac:dyDescent="0.25">
      <c r="A2241" t="str">
        <f>IF(ISBLANK('ENGAGEMENTS 2026'!C2242),"",IF('ENGAGEMENTS 2026'!C2242="DTSI","DCT",'ENGAGEMENTS 2026'!C2242))</f>
        <v/>
      </c>
      <c r="B2241" t="str">
        <f>IF(ISBLANK('ENGAGEMENTS 2026'!C2242),"",'ENGAGEMENTS 2026'!D2242)</f>
        <v/>
      </c>
      <c r="C2241" t="str">
        <f>IF(ISBLANK('ENGAGEMENTS 2026'!C2242),"",'ENGAGEMENTS 2026'!E2242)</f>
        <v/>
      </c>
      <c r="D2241" t="str">
        <f>IF(ISBLANK('ENGAGEMENTS 2026'!C2242),"",'ENGAGEMENTS 2026'!G2242)</f>
        <v/>
      </c>
      <c r="E2241" t="str">
        <f>IF(ISBLANK('ENGAGEMENTS 2026'!C2242),"",'ENGAGEMENTS 2026'!I2242)</f>
        <v/>
      </c>
      <c r="F2241" t="str">
        <f>IF(ISBLANK('ENGAGEMENTS 2026'!C2242),"",'ENGAGEMENTS 2026'!J2242)</f>
        <v/>
      </c>
      <c r="G2241" t="str">
        <f>IF(ISBLANK('ENGAGEMENTS 2026'!C2242),"",'ENGAGEMENTS 2026'!M2242)</f>
        <v/>
      </c>
      <c r="H2241" t="str">
        <f>IF(ISBLANK('ENGAGEMENTS 2026'!C2242),"",'ENGAGEMENTS 2026'!AF2242)</f>
        <v/>
      </c>
      <c r="I2241" t="str">
        <f>IF(ISBLANK('ENGAGEMENTS 2026'!C2242),"",'ENGAGEMENTS 2026'!H2242)</f>
        <v/>
      </c>
      <c r="J2241" s="72" t="str">
        <f>IF(ISBLANK('ENGAGEMENTS 2026'!C2242),"",IF(AND(OR($E2241="INFRUCTUEUX",$E2241="ANNULE"),$C2241="AOO-M"),'ENGAGEMENTS 2026'!P2242,IF($H2241="EN COURS DE PREENGAGEMENT",'ENGAGEMENTS 2026'!O2242,IF($H2241="PREENGAGE",IF($E2241="ATTRIBUE",'ENGAGEMENTS 2026'!AE2242,'ENGAGEMENTS 2026'!O2242),'ENGAGEMENTS 2026'!AE2242))))</f>
        <v/>
      </c>
      <c r="K2241" s="97" t="str">
        <f>IF(ISBLANK('ENGAGEMENTS 2026'!W2242),"",'ENGAGEMENTS 2026'!W2242)</f>
        <v/>
      </c>
      <c r="L2241" s="73" t="str">
        <f t="shared" ca="1" si="68"/>
        <v/>
      </c>
      <c r="M2241" t="str">
        <f t="shared" si="69"/>
        <v/>
      </c>
      <c r="N2241" t="str">
        <f>IF(ISBLANK('ENGAGEMENTS 2026'!C2242),"",'ENGAGEMENTS 2026'!L2242)</f>
        <v/>
      </c>
      <c r="O2241" t="str">
        <f>IF(ISBLANK('ENGAGEMENTS 2026'!C2242),"",'ENGAGEMENTS 2026'!M2242)</f>
        <v/>
      </c>
      <c r="P2241" t="str">
        <f>IF(ISBLANK('ENGAGEMENTS 2026'!C2242),"",'ENGAGEMENTS 2026'!K2242)</f>
        <v/>
      </c>
      <c r="Q2241" t="str">
        <f>IF($A2241="","",IF(OR($E2241="INFRUCTUEUX",$E2241="ANNULE"),$A2241&amp;"|"&amp;(COUNTIFS($A$2:$A2241,$A2241,$E$2:$E2241,"INFRUCTUEUX")+COUNTIFS($A$2:$A2241,$A2241,$E$2:$E2241,"ANNULE")),""))</f>
        <v/>
      </c>
    </row>
    <row r="2242" spans="1:17" x14ac:dyDescent="0.25">
      <c r="A2242" t="str">
        <f>IF(ISBLANK('ENGAGEMENTS 2026'!C2243),"",IF('ENGAGEMENTS 2026'!C2243="DTSI","DCT",'ENGAGEMENTS 2026'!C2243))</f>
        <v/>
      </c>
      <c r="B2242" t="str">
        <f>IF(ISBLANK('ENGAGEMENTS 2026'!C2243),"",'ENGAGEMENTS 2026'!D2243)</f>
        <v/>
      </c>
      <c r="C2242" t="str">
        <f>IF(ISBLANK('ENGAGEMENTS 2026'!C2243),"",'ENGAGEMENTS 2026'!E2243)</f>
        <v/>
      </c>
      <c r="D2242" t="str">
        <f>IF(ISBLANK('ENGAGEMENTS 2026'!C2243),"",'ENGAGEMENTS 2026'!G2243)</f>
        <v/>
      </c>
      <c r="E2242" t="str">
        <f>IF(ISBLANK('ENGAGEMENTS 2026'!C2243),"",'ENGAGEMENTS 2026'!I2243)</f>
        <v/>
      </c>
      <c r="F2242" t="str">
        <f>IF(ISBLANK('ENGAGEMENTS 2026'!C2243),"",'ENGAGEMENTS 2026'!J2243)</f>
        <v/>
      </c>
      <c r="G2242" t="str">
        <f>IF(ISBLANK('ENGAGEMENTS 2026'!C2243),"",'ENGAGEMENTS 2026'!M2243)</f>
        <v/>
      </c>
      <c r="H2242" t="str">
        <f>IF(ISBLANK('ENGAGEMENTS 2026'!C2243),"",'ENGAGEMENTS 2026'!AF2243)</f>
        <v/>
      </c>
      <c r="I2242" t="str">
        <f>IF(ISBLANK('ENGAGEMENTS 2026'!C2243),"",'ENGAGEMENTS 2026'!H2243)</f>
        <v/>
      </c>
      <c r="J2242" s="72" t="str">
        <f>IF(ISBLANK('ENGAGEMENTS 2026'!C2243),"",IF(AND(OR($E2242="INFRUCTUEUX",$E2242="ANNULE"),$C2242="AOO-M"),'ENGAGEMENTS 2026'!P2243,IF($H2242="EN COURS DE PREENGAGEMENT",'ENGAGEMENTS 2026'!O2243,IF($H2242="PREENGAGE",IF($E2242="ATTRIBUE",'ENGAGEMENTS 2026'!AE2243,'ENGAGEMENTS 2026'!O2243),'ENGAGEMENTS 2026'!AE2243))))</f>
        <v/>
      </c>
      <c r="K2242" s="97" t="str">
        <f>IF(ISBLANK('ENGAGEMENTS 2026'!W2243),"",'ENGAGEMENTS 2026'!W2243)</f>
        <v/>
      </c>
      <c r="L2242" s="73" t="str">
        <f t="shared" ref="L2242:L2305" ca="1" si="70">IF($K2242="","",TODAY()-$K2242)</f>
        <v/>
      </c>
      <c r="M2242" t="str">
        <f t="shared" ref="M2242:M2305" si="71">IF($A2242="","",IF($H2242="ENGAGE","Engagé",IF(AND($H2242="NON ENGAGE",OR($I2242="INFRUCTUEUX",$I2242="ANNULE")),"Clôturé sans suite","En cours")))</f>
        <v/>
      </c>
      <c r="N2242" t="str">
        <f>IF(ISBLANK('ENGAGEMENTS 2026'!C2243),"",'ENGAGEMENTS 2026'!L2243)</f>
        <v/>
      </c>
      <c r="O2242" t="str">
        <f>IF(ISBLANK('ENGAGEMENTS 2026'!C2243),"",'ENGAGEMENTS 2026'!M2243)</f>
        <v/>
      </c>
      <c r="P2242" t="str">
        <f>IF(ISBLANK('ENGAGEMENTS 2026'!C2243),"",'ENGAGEMENTS 2026'!K2243)</f>
        <v/>
      </c>
      <c r="Q2242" t="str">
        <f>IF($A2242="","",IF(OR($E2242="INFRUCTUEUX",$E2242="ANNULE"),$A2242&amp;"|"&amp;(COUNTIFS($A$2:$A2242,$A2242,$E$2:$E2242,"INFRUCTUEUX")+COUNTIFS($A$2:$A2242,$A2242,$E$2:$E2242,"ANNULE")),""))</f>
        <v/>
      </c>
    </row>
    <row r="2243" spans="1:17" x14ac:dyDescent="0.25">
      <c r="A2243" t="str">
        <f>IF(ISBLANK('ENGAGEMENTS 2026'!C2244),"",IF('ENGAGEMENTS 2026'!C2244="DTSI","DCT",'ENGAGEMENTS 2026'!C2244))</f>
        <v/>
      </c>
      <c r="B2243" t="str">
        <f>IF(ISBLANK('ENGAGEMENTS 2026'!C2244),"",'ENGAGEMENTS 2026'!D2244)</f>
        <v/>
      </c>
      <c r="C2243" t="str">
        <f>IF(ISBLANK('ENGAGEMENTS 2026'!C2244),"",'ENGAGEMENTS 2026'!E2244)</f>
        <v/>
      </c>
      <c r="D2243" t="str">
        <f>IF(ISBLANK('ENGAGEMENTS 2026'!C2244),"",'ENGAGEMENTS 2026'!G2244)</f>
        <v/>
      </c>
      <c r="E2243" t="str">
        <f>IF(ISBLANK('ENGAGEMENTS 2026'!C2244),"",'ENGAGEMENTS 2026'!I2244)</f>
        <v/>
      </c>
      <c r="F2243" t="str">
        <f>IF(ISBLANK('ENGAGEMENTS 2026'!C2244),"",'ENGAGEMENTS 2026'!J2244)</f>
        <v/>
      </c>
      <c r="G2243" t="str">
        <f>IF(ISBLANK('ENGAGEMENTS 2026'!C2244),"",'ENGAGEMENTS 2026'!M2244)</f>
        <v/>
      </c>
      <c r="H2243" t="str">
        <f>IF(ISBLANK('ENGAGEMENTS 2026'!C2244),"",'ENGAGEMENTS 2026'!AF2244)</f>
        <v/>
      </c>
      <c r="I2243" t="str">
        <f>IF(ISBLANK('ENGAGEMENTS 2026'!C2244),"",'ENGAGEMENTS 2026'!H2244)</f>
        <v/>
      </c>
      <c r="J2243" s="72" t="str">
        <f>IF(ISBLANK('ENGAGEMENTS 2026'!C2244),"",IF(AND(OR($E2243="INFRUCTUEUX",$E2243="ANNULE"),$C2243="AOO-M"),'ENGAGEMENTS 2026'!P2244,IF($H2243="EN COURS DE PREENGAGEMENT",'ENGAGEMENTS 2026'!O2244,IF($H2243="PREENGAGE",IF($E2243="ATTRIBUE",'ENGAGEMENTS 2026'!AE2244,'ENGAGEMENTS 2026'!O2244),'ENGAGEMENTS 2026'!AE2244))))</f>
        <v/>
      </c>
      <c r="K2243" s="97" t="str">
        <f>IF(ISBLANK('ENGAGEMENTS 2026'!W2244),"",'ENGAGEMENTS 2026'!W2244)</f>
        <v/>
      </c>
      <c r="L2243" s="73" t="str">
        <f t="shared" ca="1" si="70"/>
        <v/>
      </c>
      <c r="M2243" t="str">
        <f t="shared" si="71"/>
        <v/>
      </c>
      <c r="N2243" t="str">
        <f>IF(ISBLANK('ENGAGEMENTS 2026'!C2244),"",'ENGAGEMENTS 2026'!L2244)</f>
        <v/>
      </c>
      <c r="O2243" t="str">
        <f>IF(ISBLANK('ENGAGEMENTS 2026'!C2244),"",'ENGAGEMENTS 2026'!M2244)</f>
        <v/>
      </c>
      <c r="P2243" t="str">
        <f>IF(ISBLANK('ENGAGEMENTS 2026'!C2244),"",'ENGAGEMENTS 2026'!K2244)</f>
        <v/>
      </c>
      <c r="Q2243" t="str">
        <f>IF($A2243="","",IF(OR($E2243="INFRUCTUEUX",$E2243="ANNULE"),$A2243&amp;"|"&amp;(COUNTIFS($A$2:$A2243,$A2243,$E$2:$E2243,"INFRUCTUEUX")+COUNTIFS($A$2:$A2243,$A2243,$E$2:$E2243,"ANNULE")),""))</f>
        <v/>
      </c>
    </row>
    <row r="2244" spans="1:17" x14ac:dyDescent="0.25">
      <c r="A2244" t="str">
        <f>IF(ISBLANK('ENGAGEMENTS 2026'!C2245),"",IF('ENGAGEMENTS 2026'!C2245="DTSI","DCT",'ENGAGEMENTS 2026'!C2245))</f>
        <v/>
      </c>
      <c r="B2244" t="str">
        <f>IF(ISBLANK('ENGAGEMENTS 2026'!C2245),"",'ENGAGEMENTS 2026'!D2245)</f>
        <v/>
      </c>
      <c r="C2244" t="str">
        <f>IF(ISBLANK('ENGAGEMENTS 2026'!C2245),"",'ENGAGEMENTS 2026'!E2245)</f>
        <v/>
      </c>
      <c r="D2244" t="str">
        <f>IF(ISBLANK('ENGAGEMENTS 2026'!C2245),"",'ENGAGEMENTS 2026'!G2245)</f>
        <v/>
      </c>
      <c r="E2244" t="str">
        <f>IF(ISBLANK('ENGAGEMENTS 2026'!C2245),"",'ENGAGEMENTS 2026'!I2245)</f>
        <v/>
      </c>
      <c r="F2244" t="str">
        <f>IF(ISBLANK('ENGAGEMENTS 2026'!C2245),"",'ENGAGEMENTS 2026'!J2245)</f>
        <v/>
      </c>
      <c r="G2244" t="str">
        <f>IF(ISBLANK('ENGAGEMENTS 2026'!C2245),"",'ENGAGEMENTS 2026'!M2245)</f>
        <v/>
      </c>
      <c r="H2244" t="str">
        <f>IF(ISBLANK('ENGAGEMENTS 2026'!C2245),"",'ENGAGEMENTS 2026'!AF2245)</f>
        <v/>
      </c>
      <c r="I2244" t="str">
        <f>IF(ISBLANK('ENGAGEMENTS 2026'!C2245),"",'ENGAGEMENTS 2026'!H2245)</f>
        <v/>
      </c>
      <c r="J2244" s="72" t="str">
        <f>IF(ISBLANK('ENGAGEMENTS 2026'!C2245),"",IF(AND(OR($E2244="INFRUCTUEUX",$E2244="ANNULE"),$C2244="AOO-M"),'ENGAGEMENTS 2026'!P2245,IF($H2244="EN COURS DE PREENGAGEMENT",'ENGAGEMENTS 2026'!O2245,IF($H2244="PREENGAGE",IF($E2244="ATTRIBUE",'ENGAGEMENTS 2026'!AE2245,'ENGAGEMENTS 2026'!O2245),'ENGAGEMENTS 2026'!AE2245))))</f>
        <v/>
      </c>
      <c r="K2244" s="97" t="str">
        <f>IF(ISBLANK('ENGAGEMENTS 2026'!W2245),"",'ENGAGEMENTS 2026'!W2245)</f>
        <v/>
      </c>
      <c r="L2244" s="73" t="str">
        <f t="shared" ca="1" si="70"/>
        <v/>
      </c>
      <c r="M2244" t="str">
        <f t="shared" si="71"/>
        <v/>
      </c>
      <c r="N2244" t="str">
        <f>IF(ISBLANK('ENGAGEMENTS 2026'!C2245),"",'ENGAGEMENTS 2026'!L2245)</f>
        <v/>
      </c>
      <c r="O2244" t="str">
        <f>IF(ISBLANK('ENGAGEMENTS 2026'!C2245),"",'ENGAGEMENTS 2026'!M2245)</f>
        <v/>
      </c>
      <c r="P2244" t="str">
        <f>IF(ISBLANK('ENGAGEMENTS 2026'!C2245),"",'ENGAGEMENTS 2026'!K2245)</f>
        <v/>
      </c>
      <c r="Q2244" t="str">
        <f>IF($A2244="","",IF(OR($E2244="INFRUCTUEUX",$E2244="ANNULE"),$A2244&amp;"|"&amp;(COUNTIFS($A$2:$A2244,$A2244,$E$2:$E2244,"INFRUCTUEUX")+COUNTIFS($A$2:$A2244,$A2244,$E$2:$E2244,"ANNULE")),""))</f>
        <v/>
      </c>
    </row>
    <row r="2245" spans="1:17" x14ac:dyDescent="0.25">
      <c r="A2245" t="str">
        <f>IF(ISBLANK('ENGAGEMENTS 2026'!C2246),"",IF('ENGAGEMENTS 2026'!C2246="DTSI","DCT",'ENGAGEMENTS 2026'!C2246))</f>
        <v/>
      </c>
      <c r="B2245" t="str">
        <f>IF(ISBLANK('ENGAGEMENTS 2026'!C2246),"",'ENGAGEMENTS 2026'!D2246)</f>
        <v/>
      </c>
      <c r="C2245" t="str">
        <f>IF(ISBLANK('ENGAGEMENTS 2026'!C2246),"",'ENGAGEMENTS 2026'!E2246)</f>
        <v/>
      </c>
      <c r="D2245" t="str">
        <f>IF(ISBLANK('ENGAGEMENTS 2026'!C2246),"",'ENGAGEMENTS 2026'!G2246)</f>
        <v/>
      </c>
      <c r="E2245" t="str">
        <f>IF(ISBLANK('ENGAGEMENTS 2026'!C2246),"",'ENGAGEMENTS 2026'!I2246)</f>
        <v/>
      </c>
      <c r="F2245" t="str">
        <f>IF(ISBLANK('ENGAGEMENTS 2026'!C2246),"",'ENGAGEMENTS 2026'!J2246)</f>
        <v/>
      </c>
      <c r="G2245" t="str">
        <f>IF(ISBLANK('ENGAGEMENTS 2026'!C2246),"",'ENGAGEMENTS 2026'!M2246)</f>
        <v/>
      </c>
      <c r="H2245" t="str">
        <f>IF(ISBLANK('ENGAGEMENTS 2026'!C2246),"",'ENGAGEMENTS 2026'!AF2246)</f>
        <v/>
      </c>
      <c r="I2245" t="str">
        <f>IF(ISBLANK('ENGAGEMENTS 2026'!C2246),"",'ENGAGEMENTS 2026'!H2246)</f>
        <v/>
      </c>
      <c r="J2245" s="72" t="str">
        <f>IF(ISBLANK('ENGAGEMENTS 2026'!C2246),"",IF(AND(OR($E2245="INFRUCTUEUX",$E2245="ANNULE"),$C2245="AOO-M"),'ENGAGEMENTS 2026'!P2246,IF($H2245="EN COURS DE PREENGAGEMENT",'ENGAGEMENTS 2026'!O2246,IF($H2245="PREENGAGE",IF($E2245="ATTRIBUE",'ENGAGEMENTS 2026'!AE2246,'ENGAGEMENTS 2026'!O2246),'ENGAGEMENTS 2026'!AE2246))))</f>
        <v/>
      </c>
      <c r="K2245" s="97" t="str">
        <f>IF(ISBLANK('ENGAGEMENTS 2026'!W2246),"",'ENGAGEMENTS 2026'!W2246)</f>
        <v/>
      </c>
      <c r="L2245" s="73" t="str">
        <f t="shared" ca="1" si="70"/>
        <v/>
      </c>
      <c r="M2245" t="str">
        <f t="shared" si="71"/>
        <v/>
      </c>
      <c r="N2245" t="str">
        <f>IF(ISBLANK('ENGAGEMENTS 2026'!C2246),"",'ENGAGEMENTS 2026'!L2246)</f>
        <v/>
      </c>
      <c r="O2245" t="str">
        <f>IF(ISBLANK('ENGAGEMENTS 2026'!C2246),"",'ENGAGEMENTS 2026'!M2246)</f>
        <v/>
      </c>
      <c r="P2245" t="str">
        <f>IF(ISBLANK('ENGAGEMENTS 2026'!C2246),"",'ENGAGEMENTS 2026'!K2246)</f>
        <v/>
      </c>
      <c r="Q2245" t="str">
        <f>IF($A2245="","",IF(OR($E2245="INFRUCTUEUX",$E2245="ANNULE"),$A2245&amp;"|"&amp;(COUNTIFS($A$2:$A2245,$A2245,$E$2:$E2245,"INFRUCTUEUX")+COUNTIFS($A$2:$A2245,$A2245,$E$2:$E2245,"ANNULE")),""))</f>
        <v/>
      </c>
    </row>
    <row r="2246" spans="1:17" x14ac:dyDescent="0.25">
      <c r="A2246" t="str">
        <f>IF(ISBLANK('ENGAGEMENTS 2026'!C2247),"",IF('ENGAGEMENTS 2026'!C2247="DTSI","DCT",'ENGAGEMENTS 2026'!C2247))</f>
        <v/>
      </c>
      <c r="B2246" t="str">
        <f>IF(ISBLANK('ENGAGEMENTS 2026'!C2247),"",'ENGAGEMENTS 2026'!D2247)</f>
        <v/>
      </c>
      <c r="C2246" t="str">
        <f>IF(ISBLANK('ENGAGEMENTS 2026'!C2247),"",'ENGAGEMENTS 2026'!E2247)</f>
        <v/>
      </c>
      <c r="D2246" t="str">
        <f>IF(ISBLANK('ENGAGEMENTS 2026'!C2247),"",'ENGAGEMENTS 2026'!G2247)</f>
        <v/>
      </c>
      <c r="E2246" t="str">
        <f>IF(ISBLANK('ENGAGEMENTS 2026'!C2247),"",'ENGAGEMENTS 2026'!I2247)</f>
        <v/>
      </c>
      <c r="F2246" t="str">
        <f>IF(ISBLANK('ENGAGEMENTS 2026'!C2247),"",'ENGAGEMENTS 2026'!J2247)</f>
        <v/>
      </c>
      <c r="G2246" t="str">
        <f>IF(ISBLANK('ENGAGEMENTS 2026'!C2247),"",'ENGAGEMENTS 2026'!M2247)</f>
        <v/>
      </c>
      <c r="H2246" t="str">
        <f>IF(ISBLANK('ENGAGEMENTS 2026'!C2247),"",'ENGAGEMENTS 2026'!AF2247)</f>
        <v/>
      </c>
      <c r="I2246" t="str">
        <f>IF(ISBLANK('ENGAGEMENTS 2026'!C2247),"",'ENGAGEMENTS 2026'!H2247)</f>
        <v/>
      </c>
      <c r="J2246" s="72" t="str">
        <f>IF(ISBLANK('ENGAGEMENTS 2026'!C2247),"",IF(AND(OR($E2246="INFRUCTUEUX",$E2246="ANNULE"),$C2246="AOO-M"),'ENGAGEMENTS 2026'!P2247,IF($H2246="EN COURS DE PREENGAGEMENT",'ENGAGEMENTS 2026'!O2247,IF($H2246="PREENGAGE",IF($E2246="ATTRIBUE",'ENGAGEMENTS 2026'!AE2247,'ENGAGEMENTS 2026'!O2247),'ENGAGEMENTS 2026'!AE2247))))</f>
        <v/>
      </c>
      <c r="K2246" s="97" t="str">
        <f>IF(ISBLANK('ENGAGEMENTS 2026'!W2247),"",'ENGAGEMENTS 2026'!W2247)</f>
        <v/>
      </c>
      <c r="L2246" s="73" t="str">
        <f t="shared" ca="1" si="70"/>
        <v/>
      </c>
      <c r="M2246" t="str">
        <f t="shared" si="71"/>
        <v/>
      </c>
      <c r="N2246" t="str">
        <f>IF(ISBLANK('ENGAGEMENTS 2026'!C2247),"",'ENGAGEMENTS 2026'!L2247)</f>
        <v/>
      </c>
      <c r="O2246" t="str">
        <f>IF(ISBLANK('ENGAGEMENTS 2026'!C2247),"",'ENGAGEMENTS 2026'!M2247)</f>
        <v/>
      </c>
      <c r="P2246" t="str">
        <f>IF(ISBLANK('ENGAGEMENTS 2026'!C2247),"",'ENGAGEMENTS 2026'!K2247)</f>
        <v/>
      </c>
      <c r="Q2246" t="str">
        <f>IF($A2246="","",IF(OR($E2246="INFRUCTUEUX",$E2246="ANNULE"),$A2246&amp;"|"&amp;(COUNTIFS($A$2:$A2246,$A2246,$E$2:$E2246,"INFRUCTUEUX")+COUNTIFS($A$2:$A2246,$A2246,$E$2:$E2246,"ANNULE")),""))</f>
        <v/>
      </c>
    </row>
    <row r="2247" spans="1:17" x14ac:dyDescent="0.25">
      <c r="A2247" t="str">
        <f>IF(ISBLANK('ENGAGEMENTS 2026'!C2248),"",IF('ENGAGEMENTS 2026'!C2248="DTSI","DCT",'ENGAGEMENTS 2026'!C2248))</f>
        <v/>
      </c>
      <c r="B2247" t="str">
        <f>IF(ISBLANK('ENGAGEMENTS 2026'!C2248),"",'ENGAGEMENTS 2026'!D2248)</f>
        <v/>
      </c>
      <c r="C2247" t="str">
        <f>IF(ISBLANK('ENGAGEMENTS 2026'!C2248),"",'ENGAGEMENTS 2026'!E2248)</f>
        <v/>
      </c>
      <c r="D2247" t="str">
        <f>IF(ISBLANK('ENGAGEMENTS 2026'!C2248),"",'ENGAGEMENTS 2026'!G2248)</f>
        <v/>
      </c>
      <c r="E2247" t="str">
        <f>IF(ISBLANK('ENGAGEMENTS 2026'!C2248),"",'ENGAGEMENTS 2026'!I2248)</f>
        <v/>
      </c>
      <c r="F2247" t="str">
        <f>IF(ISBLANK('ENGAGEMENTS 2026'!C2248),"",'ENGAGEMENTS 2026'!J2248)</f>
        <v/>
      </c>
      <c r="G2247" t="str">
        <f>IF(ISBLANK('ENGAGEMENTS 2026'!C2248),"",'ENGAGEMENTS 2026'!M2248)</f>
        <v/>
      </c>
      <c r="H2247" t="str">
        <f>IF(ISBLANK('ENGAGEMENTS 2026'!C2248),"",'ENGAGEMENTS 2026'!AF2248)</f>
        <v/>
      </c>
      <c r="I2247" t="str">
        <f>IF(ISBLANK('ENGAGEMENTS 2026'!C2248),"",'ENGAGEMENTS 2026'!H2248)</f>
        <v/>
      </c>
      <c r="J2247" s="72" t="str">
        <f>IF(ISBLANK('ENGAGEMENTS 2026'!C2248),"",IF(AND(OR($E2247="INFRUCTUEUX",$E2247="ANNULE"),$C2247="AOO-M"),'ENGAGEMENTS 2026'!P2248,IF($H2247="EN COURS DE PREENGAGEMENT",'ENGAGEMENTS 2026'!O2248,IF($H2247="PREENGAGE",IF($E2247="ATTRIBUE",'ENGAGEMENTS 2026'!AE2248,'ENGAGEMENTS 2026'!O2248),'ENGAGEMENTS 2026'!AE2248))))</f>
        <v/>
      </c>
      <c r="K2247" s="97" t="str">
        <f>IF(ISBLANK('ENGAGEMENTS 2026'!W2248),"",'ENGAGEMENTS 2026'!W2248)</f>
        <v/>
      </c>
      <c r="L2247" s="73" t="str">
        <f t="shared" ca="1" si="70"/>
        <v/>
      </c>
      <c r="M2247" t="str">
        <f t="shared" si="71"/>
        <v/>
      </c>
      <c r="N2247" t="str">
        <f>IF(ISBLANK('ENGAGEMENTS 2026'!C2248),"",'ENGAGEMENTS 2026'!L2248)</f>
        <v/>
      </c>
      <c r="O2247" t="str">
        <f>IF(ISBLANK('ENGAGEMENTS 2026'!C2248),"",'ENGAGEMENTS 2026'!M2248)</f>
        <v/>
      </c>
      <c r="P2247" t="str">
        <f>IF(ISBLANK('ENGAGEMENTS 2026'!C2248),"",'ENGAGEMENTS 2026'!K2248)</f>
        <v/>
      </c>
      <c r="Q2247" t="str">
        <f>IF($A2247="","",IF(OR($E2247="INFRUCTUEUX",$E2247="ANNULE"),$A2247&amp;"|"&amp;(COUNTIFS($A$2:$A2247,$A2247,$E$2:$E2247,"INFRUCTUEUX")+COUNTIFS($A$2:$A2247,$A2247,$E$2:$E2247,"ANNULE")),""))</f>
        <v/>
      </c>
    </row>
    <row r="2248" spans="1:17" x14ac:dyDescent="0.25">
      <c r="A2248" t="str">
        <f>IF(ISBLANK('ENGAGEMENTS 2026'!C2249),"",IF('ENGAGEMENTS 2026'!C2249="DTSI","DCT",'ENGAGEMENTS 2026'!C2249))</f>
        <v/>
      </c>
      <c r="B2248" t="str">
        <f>IF(ISBLANK('ENGAGEMENTS 2026'!C2249),"",'ENGAGEMENTS 2026'!D2249)</f>
        <v/>
      </c>
      <c r="C2248" t="str">
        <f>IF(ISBLANK('ENGAGEMENTS 2026'!C2249),"",'ENGAGEMENTS 2026'!E2249)</f>
        <v/>
      </c>
      <c r="D2248" t="str">
        <f>IF(ISBLANK('ENGAGEMENTS 2026'!C2249),"",'ENGAGEMENTS 2026'!G2249)</f>
        <v/>
      </c>
      <c r="E2248" t="str">
        <f>IF(ISBLANK('ENGAGEMENTS 2026'!C2249),"",'ENGAGEMENTS 2026'!I2249)</f>
        <v/>
      </c>
      <c r="F2248" t="str">
        <f>IF(ISBLANK('ENGAGEMENTS 2026'!C2249),"",'ENGAGEMENTS 2026'!J2249)</f>
        <v/>
      </c>
      <c r="G2248" t="str">
        <f>IF(ISBLANK('ENGAGEMENTS 2026'!C2249),"",'ENGAGEMENTS 2026'!M2249)</f>
        <v/>
      </c>
      <c r="H2248" t="str">
        <f>IF(ISBLANK('ENGAGEMENTS 2026'!C2249),"",'ENGAGEMENTS 2026'!AF2249)</f>
        <v/>
      </c>
      <c r="I2248" t="str">
        <f>IF(ISBLANK('ENGAGEMENTS 2026'!C2249),"",'ENGAGEMENTS 2026'!H2249)</f>
        <v/>
      </c>
      <c r="J2248" s="72" t="str">
        <f>IF(ISBLANK('ENGAGEMENTS 2026'!C2249),"",IF(AND(OR($E2248="INFRUCTUEUX",$E2248="ANNULE"),$C2248="AOO-M"),'ENGAGEMENTS 2026'!P2249,IF($H2248="EN COURS DE PREENGAGEMENT",'ENGAGEMENTS 2026'!O2249,IF($H2248="PREENGAGE",IF($E2248="ATTRIBUE",'ENGAGEMENTS 2026'!AE2249,'ENGAGEMENTS 2026'!O2249),'ENGAGEMENTS 2026'!AE2249))))</f>
        <v/>
      </c>
      <c r="K2248" s="97" t="str">
        <f>IF(ISBLANK('ENGAGEMENTS 2026'!W2249),"",'ENGAGEMENTS 2026'!W2249)</f>
        <v/>
      </c>
      <c r="L2248" s="73" t="str">
        <f t="shared" ca="1" si="70"/>
        <v/>
      </c>
      <c r="M2248" t="str">
        <f t="shared" si="71"/>
        <v/>
      </c>
      <c r="N2248" t="str">
        <f>IF(ISBLANK('ENGAGEMENTS 2026'!C2249),"",'ENGAGEMENTS 2026'!L2249)</f>
        <v/>
      </c>
      <c r="O2248" t="str">
        <f>IF(ISBLANK('ENGAGEMENTS 2026'!C2249),"",'ENGAGEMENTS 2026'!M2249)</f>
        <v/>
      </c>
      <c r="P2248" t="str">
        <f>IF(ISBLANK('ENGAGEMENTS 2026'!C2249),"",'ENGAGEMENTS 2026'!K2249)</f>
        <v/>
      </c>
      <c r="Q2248" t="str">
        <f>IF($A2248="","",IF(OR($E2248="INFRUCTUEUX",$E2248="ANNULE"),$A2248&amp;"|"&amp;(COUNTIFS($A$2:$A2248,$A2248,$E$2:$E2248,"INFRUCTUEUX")+COUNTIFS($A$2:$A2248,$A2248,$E$2:$E2248,"ANNULE")),""))</f>
        <v/>
      </c>
    </row>
    <row r="2249" spans="1:17" x14ac:dyDescent="0.25">
      <c r="A2249" t="str">
        <f>IF(ISBLANK('ENGAGEMENTS 2026'!C2250),"",IF('ENGAGEMENTS 2026'!C2250="DTSI","DCT",'ENGAGEMENTS 2026'!C2250))</f>
        <v/>
      </c>
      <c r="B2249" t="str">
        <f>IF(ISBLANK('ENGAGEMENTS 2026'!C2250),"",'ENGAGEMENTS 2026'!D2250)</f>
        <v/>
      </c>
      <c r="C2249" t="str">
        <f>IF(ISBLANK('ENGAGEMENTS 2026'!C2250),"",'ENGAGEMENTS 2026'!E2250)</f>
        <v/>
      </c>
      <c r="D2249" t="str">
        <f>IF(ISBLANK('ENGAGEMENTS 2026'!C2250),"",'ENGAGEMENTS 2026'!G2250)</f>
        <v/>
      </c>
      <c r="E2249" t="str">
        <f>IF(ISBLANK('ENGAGEMENTS 2026'!C2250),"",'ENGAGEMENTS 2026'!I2250)</f>
        <v/>
      </c>
      <c r="F2249" t="str">
        <f>IF(ISBLANK('ENGAGEMENTS 2026'!C2250),"",'ENGAGEMENTS 2026'!J2250)</f>
        <v/>
      </c>
      <c r="G2249" t="str">
        <f>IF(ISBLANK('ENGAGEMENTS 2026'!C2250),"",'ENGAGEMENTS 2026'!M2250)</f>
        <v/>
      </c>
      <c r="H2249" t="str">
        <f>IF(ISBLANK('ENGAGEMENTS 2026'!C2250),"",'ENGAGEMENTS 2026'!AF2250)</f>
        <v/>
      </c>
      <c r="I2249" t="str">
        <f>IF(ISBLANK('ENGAGEMENTS 2026'!C2250),"",'ENGAGEMENTS 2026'!H2250)</f>
        <v/>
      </c>
      <c r="J2249" s="72" t="str">
        <f>IF(ISBLANK('ENGAGEMENTS 2026'!C2250),"",IF(AND(OR($E2249="INFRUCTUEUX",$E2249="ANNULE"),$C2249="AOO-M"),'ENGAGEMENTS 2026'!P2250,IF($H2249="EN COURS DE PREENGAGEMENT",'ENGAGEMENTS 2026'!O2250,IF($H2249="PREENGAGE",IF($E2249="ATTRIBUE",'ENGAGEMENTS 2026'!AE2250,'ENGAGEMENTS 2026'!O2250),'ENGAGEMENTS 2026'!AE2250))))</f>
        <v/>
      </c>
      <c r="K2249" s="97" t="str">
        <f>IF(ISBLANK('ENGAGEMENTS 2026'!W2250),"",'ENGAGEMENTS 2026'!W2250)</f>
        <v/>
      </c>
      <c r="L2249" s="73" t="str">
        <f t="shared" ca="1" si="70"/>
        <v/>
      </c>
      <c r="M2249" t="str">
        <f t="shared" si="71"/>
        <v/>
      </c>
      <c r="N2249" t="str">
        <f>IF(ISBLANK('ENGAGEMENTS 2026'!C2250),"",'ENGAGEMENTS 2026'!L2250)</f>
        <v/>
      </c>
      <c r="O2249" t="str">
        <f>IF(ISBLANK('ENGAGEMENTS 2026'!C2250),"",'ENGAGEMENTS 2026'!M2250)</f>
        <v/>
      </c>
      <c r="P2249" t="str">
        <f>IF(ISBLANK('ENGAGEMENTS 2026'!C2250),"",'ENGAGEMENTS 2026'!K2250)</f>
        <v/>
      </c>
      <c r="Q2249" t="str">
        <f>IF($A2249="","",IF(OR($E2249="INFRUCTUEUX",$E2249="ANNULE"),$A2249&amp;"|"&amp;(COUNTIFS($A$2:$A2249,$A2249,$E$2:$E2249,"INFRUCTUEUX")+COUNTIFS($A$2:$A2249,$A2249,$E$2:$E2249,"ANNULE")),""))</f>
        <v/>
      </c>
    </row>
    <row r="2250" spans="1:17" x14ac:dyDescent="0.25">
      <c r="A2250" t="str">
        <f>IF(ISBLANK('ENGAGEMENTS 2026'!C2251),"",IF('ENGAGEMENTS 2026'!C2251="DTSI","DCT",'ENGAGEMENTS 2026'!C2251))</f>
        <v/>
      </c>
      <c r="B2250" t="str">
        <f>IF(ISBLANK('ENGAGEMENTS 2026'!C2251),"",'ENGAGEMENTS 2026'!D2251)</f>
        <v/>
      </c>
      <c r="C2250" t="str">
        <f>IF(ISBLANK('ENGAGEMENTS 2026'!C2251),"",'ENGAGEMENTS 2026'!E2251)</f>
        <v/>
      </c>
      <c r="D2250" t="str">
        <f>IF(ISBLANK('ENGAGEMENTS 2026'!C2251),"",'ENGAGEMENTS 2026'!G2251)</f>
        <v/>
      </c>
      <c r="E2250" t="str">
        <f>IF(ISBLANK('ENGAGEMENTS 2026'!C2251),"",'ENGAGEMENTS 2026'!I2251)</f>
        <v/>
      </c>
      <c r="F2250" t="str">
        <f>IF(ISBLANK('ENGAGEMENTS 2026'!C2251),"",'ENGAGEMENTS 2026'!J2251)</f>
        <v/>
      </c>
      <c r="G2250" t="str">
        <f>IF(ISBLANK('ENGAGEMENTS 2026'!C2251),"",'ENGAGEMENTS 2026'!M2251)</f>
        <v/>
      </c>
      <c r="H2250" t="str">
        <f>IF(ISBLANK('ENGAGEMENTS 2026'!C2251),"",'ENGAGEMENTS 2026'!AF2251)</f>
        <v/>
      </c>
      <c r="I2250" t="str">
        <f>IF(ISBLANK('ENGAGEMENTS 2026'!C2251),"",'ENGAGEMENTS 2026'!H2251)</f>
        <v/>
      </c>
      <c r="J2250" s="72" t="str">
        <f>IF(ISBLANK('ENGAGEMENTS 2026'!C2251),"",IF(AND(OR($E2250="INFRUCTUEUX",$E2250="ANNULE"),$C2250="AOO-M"),'ENGAGEMENTS 2026'!P2251,IF($H2250="EN COURS DE PREENGAGEMENT",'ENGAGEMENTS 2026'!O2251,IF($H2250="PREENGAGE",IF($E2250="ATTRIBUE",'ENGAGEMENTS 2026'!AE2251,'ENGAGEMENTS 2026'!O2251),'ENGAGEMENTS 2026'!AE2251))))</f>
        <v/>
      </c>
      <c r="K2250" s="97" t="str">
        <f>IF(ISBLANK('ENGAGEMENTS 2026'!W2251),"",'ENGAGEMENTS 2026'!W2251)</f>
        <v/>
      </c>
      <c r="L2250" s="73" t="str">
        <f t="shared" ca="1" si="70"/>
        <v/>
      </c>
      <c r="M2250" t="str">
        <f t="shared" si="71"/>
        <v/>
      </c>
      <c r="N2250" t="str">
        <f>IF(ISBLANK('ENGAGEMENTS 2026'!C2251),"",'ENGAGEMENTS 2026'!L2251)</f>
        <v/>
      </c>
      <c r="O2250" t="str">
        <f>IF(ISBLANK('ENGAGEMENTS 2026'!C2251),"",'ENGAGEMENTS 2026'!M2251)</f>
        <v/>
      </c>
      <c r="P2250" t="str">
        <f>IF(ISBLANK('ENGAGEMENTS 2026'!C2251),"",'ENGAGEMENTS 2026'!K2251)</f>
        <v/>
      </c>
      <c r="Q2250" t="str">
        <f>IF($A2250="","",IF(OR($E2250="INFRUCTUEUX",$E2250="ANNULE"),$A2250&amp;"|"&amp;(COUNTIFS($A$2:$A2250,$A2250,$E$2:$E2250,"INFRUCTUEUX")+COUNTIFS($A$2:$A2250,$A2250,$E$2:$E2250,"ANNULE")),""))</f>
        <v/>
      </c>
    </row>
    <row r="2251" spans="1:17" x14ac:dyDescent="0.25">
      <c r="A2251" t="str">
        <f>IF(ISBLANK('ENGAGEMENTS 2026'!C2252),"",IF('ENGAGEMENTS 2026'!C2252="DTSI","DCT",'ENGAGEMENTS 2026'!C2252))</f>
        <v/>
      </c>
      <c r="B2251" t="str">
        <f>IF(ISBLANK('ENGAGEMENTS 2026'!C2252),"",'ENGAGEMENTS 2026'!D2252)</f>
        <v/>
      </c>
      <c r="C2251" t="str">
        <f>IF(ISBLANK('ENGAGEMENTS 2026'!C2252),"",'ENGAGEMENTS 2026'!E2252)</f>
        <v/>
      </c>
      <c r="D2251" t="str">
        <f>IF(ISBLANK('ENGAGEMENTS 2026'!C2252),"",'ENGAGEMENTS 2026'!G2252)</f>
        <v/>
      </c>
      <c r="E2251" t="str">
        <f>IF(ISBLANK('ENGAGEMENTS 2026'!C2252),"",'ENGAGEMENTS 2026'!I2252)</f>
        <v/>
      </c>
      <c r="F2251" t="str">
        <f>IF(ISBLANK('ENGAGEMENTS 2026'!C2252),"",'ENGAGEMENTS 2026'!J2252)</f>
        <v/>
      </c>
      <c r="G2251" t="str">
        <f>IF(ISBLANK('ENGAGEMENTS 2026'!C2252),"",'ENGAGEMENTS 2026'!M2252)</f>
        <v/>
      </c>
      <c r="H2251" t="str">
        <f>IF(ISBLANK('ENGAGEMENTS 2026'!C2252),"",'ENGAGEMENTS 2026'!AF2252)</f>
        <v/>
      </c>
      <c r="I2251" t="str">
        <f>IF(ISBLANK('ENGAGEMENTS 2026'!C2252),"",'ENGAGEMENTS 2026'!H2252)</f>
        <v/>
      </c>
      <c r="J2251" s="72" t="str">
        <f>IF(ISBLANK('ENGAGEMENTS 2026'!C2252),"",IF(AND(OR($E2251="INFRUCTUEUX",$E2251="ANNULE"),$C2251="AOO-M"),'ENGAGEMENTS 2026'!P2252,IF($H2251="EN COURS DE PREENGAGEMENT",'ENGAGEMENTS 2026'!O2252,IF($H2251="PREENGAGE",IF($E2251="ATTRIBUE",'ENGAGEMENTS 2026'!AE2252,'ENGAGEMENTS 2026'!O2252),'ENGAGEMENTS 2026'!AE2252))))</f>
        <v/>
      </c>
      <c r="K2251" s="97" t="str">
        <f>IF(ISBLANK('ENGAGEMENTS 2026'!W2252),"",'ENGAGEMENTS 2026'!W2252)</f>
        <v/>
      </c>
      <c r="L2251" s="73" t="str">
        <f t="shared" ca="1" si="70"/>
        <v/>
      </c>
      <c r="M2251" t="str">
        <f t="shared" si="71"/>
        <v/>
      </c>
      <c r="N2251" t="str">
        <f>IF(ISBLANK('ENGAGEMENTS 2026'!C2252),"",'ENGAGEMENTS 2026'!L2252)</f>
        <v/>
      </c>
      <c r="O2251" t="str">
        <f>IF(ISBLANK('ENGAGEMENTS 2026'!C2252),"",'ENGAGEMENTS 2026'!M2252)</f>
        <v/>
      </c>
      <c r="P2251" t="str">
        <f>IF(ISBLANK('ENGAGEMENTS 2026'!C2252),"",'ENGAGEMENTS 2026'!K2252)</f>
        <v/>
      </c>
      <c r="Q2251" t="str">
        <f>IF($A2251="","",IF(OR($E2251="INFRUCTUEUX",$E2251="ANNULE"),$A2251&amp;"|"&amp;(COUNTIFS($A$2:$A2251,$A2251,$E$2:$E2251,"INFRUCTUEUX")+COUNTIFS($A$2:$A2251,$A2251,$E$2:$E2251,"ANNULE")),""))</f>
        <v/>
      </c>
    </row>
    <row r="2252" spans="1:17" x14ac:dyDescent="0.25">
      <c r="A2252" t="str">
        <f>IF(ISBLANK('ENGAGEMENTS 2026'!C2253),"",IF('ENGAGEMENTS 2026'!C2253="DTSI","DCT",'ENGAGEMENTS 2026'!C2253))</f>
        <v/>
      </c>
      <c r="B2252" t="str">
        <f>IF(ISBLANK('ENGAGEMENTS 2026'!C2253),"",'ENGAGEMENTS 2026'!D2253)</f>
        <v/>
      </c>
      <c r="C2252" t="str">
        <f>IF(ISBLANK('ENGAGEMENTS 2026'!C2253),"",'ENGAGEMENTS 2026'!E2253)</f>
        <v/>
      </c>
      <c r="D2252" t="str">
        <f>IF(ISBLANK('ENGAGEMENTS 2026'!C2253),"",'ENGAGEMENTS 2026'!G2253)</f>
        <v/>
      </c>
      <c r="E2252" t="str">
        <f>IF(ISBLANK('ENGAGEMENTS 2026'!C2253),"",'ENGAGEMENTS 2026'!I2253)</f>
        <v/>
      </c>
      <c r="F2252" t="str">
        <f>IF(ISBLANK('ENGAGEMENTS 2026'!C2253),"",'ENGAGEMENTS 2026'!J2253)</f>
        <v/>
      </c>
      <c r="G2252" t="str">
        <f>IF(ISBLANK('ENGAGEMENTS 2026'!C2253),"",'ENGAGEMENTS 2026'!M2253)</f>
        <v/>
      </c>
      <c r="H2252" t="str">
        <f>IF(ISBLANK('ENGAGEMENTS 2026'!C2253),"",'ENGAGEMENTS 2026'!AF2253)</f>
        <v/>
      </c>
      <c r="I2252" t="str">
        <f>IF(ISBLANK('ENGAGEMENTS 2026'!C2253),"",'ENGAGEMENTS 2026'!H2253)</f>
        <v/>
      </c>
      <c r="J2252" s="72" t="str">
        <f>IF(ISBLANK('ENGAGEMENTS 2026'!C2253),"",IF(AND(OR($E2252="INFRUCTUEUX",$E2252="ANNULE"),$C2252="AOO-M"),'ENGAGEMENTS 2026'!P2253,IF($H2252="EN COURS DE PREENGAGEMENT",'ENGAGEMENTS 2026'!O2253,IF($H2252="PREENGAGE",IF($E2252="ATTRIBUE",'ENGAGEMENTS 2026'!AE2253,'ENGAGEMENTS 2026'!O2253),'ENGAGEMENTS 2026'!AE2253))))</f>
        <v/>
      </c>
      <c r="K2252" s="97" t="str">
        <f>IF(ISBLANK('ENGAGEMENTS 2026'!W2253),"",'ENGAGEMENTS 2026'!W2253)</f>
        <v/>
      </c>
      <c r="L2252" s="73" t="str">
        <f t="shared" ca="1" si="70"/>
        <v/>
      </c>
      <c r="M2252" t="str">
        <f t="shared" si="71"/>
        <v/>
      </c>
      <c r="N2252" t="str">
        <f>IF(ISBLANK('ENGAGEMENTS 2026'!C2253),"",'ENGAGEMENTS 2026'!L2253)</f>
        <v/>
      </c>
      <c r="O2252" t="str">
        <f>IF(ISBLANK('ENGAGEMENTS 2026'!C2253),"",'ENGAGEMENTS 2026'!M2253)</f>
        <v/>
      </c>
      <c r="P2252" t="str">
        <f>IF(ISBLANK('ENGAGEMENTS 2026'!C2253),"",'ENGAGEMENTS 2026'!K2253)</f>
        <v/>
      </c>
      <c r="Q2252" t="str">
        <f>IF($A2252="","",IF(OR($E2252="INFRUCTUEUX",$E2252="ANNULE"),$A2252&amp;"|"&amp;(COUNTIFS($A$2:$A2252,$A2252,$E$2:$E2252,"INFRUCTUEUX")+COUNTIFS($A$2:$A2252,$A2252,$E$2:$E2252,"ANNULE")),""))</f>
        <v/>
      </c>
    </row>
    <row r="2253" spans="1:17" x14ac:dyDescent="0.25">
      <c r="A2253" t="str">
        <f>IF(ISBLANK('ENGAGEMENTS 2026'!C2254),"",IF('ENGAGEMENTS 2026'!C2254="DTSI","DCT",'ENGAGEMENTS 2026'!C2254))</f>
        <v/>
      </c>
      <c r="B2253" t="str">
        <f>IF(ISBLANK('ENGAGEMENTS 2026'!C2254),"",'ENGAGEMENTS 2026'!D2254)</f>
        <v/>
      </c>
      <c r="C2253" t="str">
        <f>IF(ISBLANK('ENGAGEMENTS 2026'!C2254),"",'ENGAGEMENTS 2026'!E2254)</f>
        <v/>
      </c>
      <c r="D2253" t="str">
        <f>IF(ISBLANK('ENGAGEMENTS 2026'!C2254),"",'ENGAGEMENTS 2026'!G2254)</f>
        <v/>
      </c>
      <c r="E2253" t="str">
        <f>IF(ISBLANK('ENGAGEMENTS 2026'!C2254),"",'ENGAGEMENTS 2026'!I2254)</f>
        <v/>
      </c>
      <c r="F2253" t="str">
        <f>IF(ISBLANK('ENGAGEMENTS 2026'!C2254),"",'ENGAGEMENTS 2026'!J2254)</f>
        <v/>
      </c>
      <c r="G2253" t="str">
        <f>IF(ISBLANK('ENGAGEMENTS 2026'!C2254),"",'ENGAGEMENTS 2026'!M2254)</f>
        <v/>
      </c>
      <c r="H2253" t="str">
        <f>IF(ISBLANK('ENGAGEMENTS 2026'!C2254),"",'ENGAGEMENTS 2026'!AF2254)</f>
        <v/>
      </c>
      <c r="I2253" t="str">
        <f>IF(ISBLANK('ENGAGEMENTS 2026'!C2254),"",'ENGAGEMENTS 2026'!H2254)</f>
        <v/>
      </c>
      <c r="J2253" s="72" t="str">
        <f>IF(ISBLANK('ENGAGEMENTS 2026'!C2254),"",IF(AND(OR($E2253="INFRUCTUEUX",$E2253="ANNULE"),$C2253="AOO-M"),'ENGAGEMENTS 2026'!P2254,IF($H2253="EN COURS DE PREENGAGEMENT",'ENGAGEMENTS 2026'!O2254,IF($H2253="PREENGAGE",IF($E2253="ATTRIBUE",'ENGAGEMENTS 2026'!AE2254,'ENGAGEMENTS 2026'!O2254),'ENGAGEMENTS 2026'!AE2254))))</f>
        <v/>
      </c>
      <c r="K2253" s="97" t="str">
        <f>IF(ISBLANK('ENGAGEMENTS 2026'!W2254),"",'ENGAGEMENTS 2026'!W2254)</f>
        <v/>
      </c>
      <c r="L2253" s="73" t="str">
        <f t="shared" ca="1" si="70"/>
        <v/>
      </c>
      <c r="M2253" t="str">
        <f t="shared" si="71"/>
        <v/>
      </c>
      <c r="N2253" t="str">
        <f>IF(ISBLANK('ENGAGEMENTS 2026'!C2254),"",'ENGAGEMENTS 2026'!L2254)</f>
        <v/>
      </c>
      <c r="O2253" t="str">
        <f>IF(ISBLANK('ENGAGEMENTS 2026'!C2254),"",'ENGAGEMENTS 2026'!M2254)</f>
        <v/>
      </c>
      <c r="P2253" t="str">
        <f>IF(ISBLANK('ENGAGEMENTS 2026'!C2254),"",'ENGAGEMENTS 2026'!K2254)</f>
        <v/>
      </c>
      <c r="Q2253" t="str">
        <f>IF($A2253="","",IF(OR($E2253="INFRUCTUEUX",$E2253="ANNULE"),$A2253&amp;"|"&amp;(COUNTIFS($A$2:$A2253,$A2253,$E$2:$E2253,"INFRUCTUEUX")+COUNTIFS($A$2:$A2253,$A2253,$E$2:$E2253,"ANNULE")),""))</f>
        <v/>
      </c>
    </row>
    <row r="2254" spans="1:17" x14ac:dyDescent="0.25">
      <c r="A2254" t="str">
        <f>IF(ISBLANK('ENGAGEMENTS 2026'!C2255),"",IF('ENGAGEMENTS 2026'!C2255="DTSI","DCT",'ENGAGEMENTS 2026'!C2255))</f>
        <v/>
      </c>
      <c r="B2254" t="str">
        <f>IF(ISBLANK('ENGAGEMENTS 2026'!C2255),"",'ENGAGEMENTS 2026'!D2255)</f>
        <v/>
      </c>
      <c r="C2254" t="str">
        <f>IF(ISBLANK('ENGAGEMENTS 2026'!C2255),"",'ENGAGEMENTS 2026'!E2255)</f>
        <v/>
      </c>
      <c r="D2254" t="str">
        <f>IF(ISBLANK('ENGAGEMENTS 2026'!C2255),"",'ENGAGEMENTS 2026'!G2255)</f>
        <v/>
      </c>
      <c r="E2254" t="str">
        <f>IF(ISBLANK('ENGAGEMENTS 2026'!C2255),"",'ENGAGEMENTS 2026'!I2255)</f>
        <v/>
      </c>
      <c r="F2254" t="str">
        <f>IF(ISBLANK('ENGAGEMENTS 2026'!C2255),"",'ENGAGEMENTS 2026'!J2255)</f>
        <v/>
      </c>
      <c r="G2254" t="str">
        <f>IF(ISBLANK('ENGAGEMENTS 2026'!C2255),"",'ENGAGEMENTS 2026'!M2255)</f>
        <v/>
      </c>
      <c r="H2254" t="str">
        <f>IF(ISBLANK('ENGAGEMENTS 2026'!C2255),"",'ENGAGEMENTS 2026'!AF2255)</f>
        <v/>
      </c>
      <c r="I2254" t="str">
        <f>IF(ISBLANK('ENGAGEMENTS 2026'!C2255),"",'ENGAGEMENTS 2026'!H2255)</f>
        <v/>
      </c>
      <c r="J2254" s="72" t="str">
        <f>IF(ISBLANK('ENGAGEMENTS 2026'!C2255),"",IF(AND(OR($E2254="INFRUCTUEUX",$E2254="ANNULE"),$C2254="AOO-M"),'ENGAGEMENTS 2026'!P2255,IF($H2254="EN COURS DE PREENGAGEMENT",'ENGAGEMENTS 2026'!O2255,IF($H2254="PREENGAGE",IF($E2254="ATTRIBUE",'ENGAGEMENTS 2026'!AE2255,'ENGAGEMENTS 2026'!O2255),'ENGAGEMENTS 2026'!AE2255))))</f>
        <v/>
      </c>
      <c r="K2254" s="97" t="str">
        <f>IF(ISBLANK('ENGAGEMENTS 2026'!W2255),"",'ENGAGEMENTS 2026'!W2255)</f>
        <v/>
      </c>
      <c r="L2254" s="73" t="str">
        <f t="shared" ca="1" si="70"/>
        <v/>
      </c>
      <c r="M2254" t="str">
        <f t="shared" si="71"/>
        <v/>
      </c>
      <c r="N2254" t="str">
        <f>IF(ISBLANK('ENGAGEMENTS 2026'!C2255),"",'ENGAGEMENTS 2026'!L2255)</f>
        <v/>
      </c>
      <c r="O2254" t="str">
        <f>IF(ISBLANK('ENGAGEMENTS 2026'!C2255),"",'ENGAGEMENTS 2026'!M2255)</f>
        <v/>
      </c>
      <c r="P2254" t="str">
        <f>IF(ISBLANK('ENGAGEMENTS 2026'!C2255),"",'ENGAGEMENTS 2026'!K2255)</f>
        <v/>
      </c>
      <c r="Q2254" t="str">
        <f>IF($A2254="","",IF(OR($E2254="INFRUCTUEUX",$E2254="ANNULE"),$A2254&amp;"|"&amp;(COUNTIFS($A$2:$A2254,$A2254,$E$2:$E2254,"INFRUCTUEUX")+COUNTIFS($A$2:$A2254,$A2254,$E$2:$E2254,"ANNULE")),""))</f>
        <v/>
      </c>
    </row>
    <row r="2255" spans="1:17" x14ac:dyDescent="0.25">
      <c r="A2255" t="str">
        <f>IF(ISBLANK('ENGAGEMENTS 2026'!C2256),"",IF('ENGAGEMENTS 2026'!C2256="DTSI","DCT",'ENGAGEMENTS 2026'!C2256))</f>
        <v/>
      </c>
      <c r="B2255" t="str">
        <f>IF(ISBLANK('ENGAGEMENTS 2026'!C2256),"",'ENGAGEMENTS 2026'!D2256)</f>
        <v/>
      </c>
      <c r="C2255" t="str">
        <f>IF(ISBLANK('ENGAGEMENTS 2026'!C2256),"",'ENGAGEMENTS 2026'!E2256)</f>
        <v/>
      </c>
      <c r="D2255" t="str">
        <f>IF(ISBLANK('ENGAGEMENTS 2026'!C2256),"",'ENGAGEMENTS 2026'!G2256)</f>
        <v/>
      </c>
      <c r="E2255" t="str">
        <f>IF(ISBLANK('ENGAGEMENTS 2026'!C2256),"",'ENGAGEMENTS 2026'!I2256)</f>
        <v/>
      </c>
      <c r="F2255" t="str">
        <f>IF(ISBLANK('ENGAGEMENTS 2026'!C2256),"",'ENGAGEMENTS 2026'!J2256)</f>
        <v/>
      </c>
      <c r="G2255" t="str">
        <f>IF(ISBLANK('ENGAGEMENTS 2026'!C2256),"",'ENGAGEMENTS 2026'!M2256)</f>
        <v/>
      </c>
      <c r="H2255" t="str">
        <f>IF(ISBLANK('ENGAGEMENTS 2026'!C2256),"",'ENGAGEMENTS 2026'!AF2256)</f>
        <v/>
      </c>
      <c r="I2255" t="str">
        <f>IF(ISBLANK('ENGAGEMENTS 2026'!C2256),"",'ENGAGEMENTS 2026'!H2256)</f>
        <v/>
      </c>
      <c r="J2255" s="72" t="str">
        <f>IF(ISBLANK('ENGAGEMENTS 2026'!C2256),"",IF(AND(OR($E2255="INFRUCTUEUX",$E2255="ANNULE"),$C2255="AOO-M"),'ENGAGEMENTS 2026'!P2256,IF($H2255="EN COURS DE PREENGAGEMENT",'ENGAGEMENTS 2026'!O2256,IF($H2255="PREENGAGE",IF($E2255="ATTRIBUE",'ENGAGEMENTS 2026'!AE2256,'ENGAGEMENTS 2026'!O2256),'ENGAGEMENTS 2026'!AE2256))))</f>
        <v/>
      </c>
      <c r="K2255" s="97" t="str">
        <f>IF(ISBLANK('ENGAGEMENTS 2026'!W2256),"",'ENGAGEMENTS 2026'!W2256)</f>
        <v/>
      </c>
      <c r="L2255" s="73" t="str">
        <f t="shared" ca="1" si="70"/>
        <v/>
      </c>
      <c r="M2255" t="str">
        <f t="shared" si="71"/>
        <v/>
      </c>
      <c r="N2255" t="str">
        <f>IF(ISBLANK('ENGAGEMENTS 2026'!C2256),"",'ENGAGEMENTS 2026'!L2256)</f>
        <v/>
      </c>
      <c r="O2255" t="str">
        <f>IF(ISBLANK('ENGAGEMENTS 2026'!C2256),"",'ENGAGEMENTS 2026'!M2256)</f>
        <v/>
      </c>
      <c r="P2255" t="str">
        <f>IF(ISBLANK('ENGAGEMENTS 2026'!C2256),"",'ENGAGEMENTS 2026'!K2256)</f>
        <v/>
      </c>
      <c r="Q2255" t="str">
        <f>IF($A2255="","",IF(OR($E2255="INFRUCTUEUX",$E2255="ANNULE"),$A2255&amp;"|"&amp;(COUNTIFS($A$2:$A2255,$A2255,$E$2:$E2255,"INFRUCTUEUX")+COUNTIFS($A$2:$A2255,$A2255,$E$2:$E2255,"ANNULE")),""))</f>
        <v/>
      </c>
    </row>
    <row r="2256" spans="1:17" x14ac:dyDescent="0.25">
      <c r="A2256" t="str">
        <f>IF(ISBLANK('ENGAGEMENTS 2026'!C2257),"",IF('ENGAGEMENTS 2026'!C2257="DTSI","DCT",'ENGAGEMENTS 2026'!C2257))</f>
        <v/>
      </c>
      <c r="B2256" t="str">
        <f>IF(ISBLANK('ENGAGEMENTS 2026'!C2257),"",'ENGAGEMENTS 2026'!D2257)</f>
        <v/>
      </c>
      <c r="C2256" t="str">
        <f>IF(ISBLANK('ENGAGEMENTS 2026'!C2257),"",'ENGAGEMENTS 2026'!E2257)</f>
        <v/>
      </c>
      <c r="D2256" t="str">
        <f>IF(ISBLANK('ENGAGEMENTS 2026'!C2257),"",'ENGAGEMENTS 2026'!G2257)</f>
        <v/>
      </c>
      <c r="E2256" t="str">
        <f>IF(ISBLANK('ENGAGEMENTS 2026'!C2257),"",'ENGAGEMENTS 2026'!I2257)</f>
        <v/>
      </c>
      <c r="F2256" t="str">
        <f>IF(ISBLANK('ENGAGEMENTS 2026'!C2257),"",'ENGAGEMENTS 2026'!J2257)</f>
        <v/>
      </c>
      <c r="G2256" t="str">
        <f>IF(ISBLANK('ENGAGEMENTS 2026'!C2257),"",'ENGAGEMENTS 2026'!M2257)</f>
        <v/>
      </c>
      <c r="H2256" t="str">
        <f>IF(ISBLANK('ENGAGEMENTS 2026'!C2257),"",'ENGAGEMENTS 2026'!AF2257)</f>
        <v/>
      </c>
      <c r="I2256" t="str">
        <f>IF(ISBLANK('ENGAGEMENTS 2026'!C2257),"",'ENGAGEMENTS 2026'!H2257)</f>
        <v/>
      </c>
      <c r="J2256" s="72" t="str">
        <f>IF(ISBLANK('ENGAGEMENTS 2026'!C2257),"",IF(AND(OR($E2256="INFRUCTUEUX",$E2256="ANNULE"),$C2256="AOO-M"),'ENGAGEMENTS 2026'!P2257,IF($H2256="EN COURS DE PREENGAGEMENT",'ENGAGEMENTS 2026'!O2257,IF($H2256="PREENGAGE",IF($E2256="ATTRIBUE",'ENGAGEMENTS 2026'!AE2257,'ENGAGEMENTS 2026'!O2257),'ENGAGEMENTS 2026'!AE2257))))</f>
        <v/>
      </c>
      <c r="K2256" s="97" t="str">
        <f>IF(ISBLANK('ENGAGEMENTS 2026'!W2257),"",'ENGAGEMENTS 2026'!W2257)</f>
        <v/>
      </c>
      <c r="L2256" s="73" t="str">
        <f t="shared" ca="1" si="70"/>
        <v/>
      </c>
      <c r="M2256" t="str">
        <f t="shared" si="71"/>
        <v/>
      </c>
      <c r="N2256" t="str">
        <f>IF(ISBLANK('ENGAGEMENTS 2026'!C2257),"",'ENGAGEMENTS 2026'!L2257)</f>
        <v/>
      </c>
      <c r="O2256" t="str">
        <f>IF(ISBLANK('ENGAGEMENTS 2026'!C2257),"",'ENGAGEMENTS 2026'!M2257)</f>
        <v/>
      </c>
      <c r="P2256" t="str">
        <f>IF(ISBLANK('ENGAGEMENTS 2026'!C2257),"",'ENGAGEMENTS 2026'!K2257)</f>
        <v/>
      </c>
      <c r="Q2256" t="str">
        <f>IF($A2256="","",IF(OR($E2256="INFRUCTUEUX",$E2256="ANNULE"),$A2256&amp;"|"&amp;(COUNTIFS($A$2:$A2256,$A2256,$E$2:$E2256,"INFRUCTUEUX")+COUNTIFS($A$2:$A2256,$A2256,$E$2:$E2256,"ANNULE")),""))</f>
        <v/>
      </c>
    </row>
    <row r="2257" spans="1:17" x14ac:dyDescent="0.25">
      <c r="A2257" t="str">
        <f>IF(ISBLANK('ENGAGEMENTS 2026'!C2258),"",IF('ENGAGEMENTS 2026'!C2258="DTSI","DCT",'ENGAGEMENTS 2026'!C2258))</f>
        <v/>
      </c>
      <c r="B2257" t="str">
        <f>IF(ISBLANK('ENGAGEMENTS 2026'!C2258),"",'ENGAGEMENTS 2026'!D2258)</f>
        <v/>
      </c>
      <c r="C2257" t="str">
        <f>IF(ISBLANK('ENGAGEMENTS 2026'!C2258),"",'ENGAGEMENTS 2026'!E2258)</f>
        <v/>
      </c>
      <c r="D2257" t="str">
        <f>IF(ISBLANK('ENGAGEMENTS 2026'!C2258),"",'ENGAGEMENTS 2026'!G2258)</f>
        <v/>
      </c>
      <c r="E2257" t="str">
        <f>IF(ISBLANK('ENGAGEMENTS 2026'!C2258),"",'ENGAGEMENTS 2026'!I2258)</f>
        <v/>
      </c>
      <c r="F2257" t="str">
        <f>IF(ISBLANK('ENGAGEMENTS 2026'!C2258),"",'ENGAGEMENTS 2026'!J2258)</f>
        <v/>
      </c>
      <c r="G2257" t="str">
        <f>IF(ISBLANK('ENGAGEMENTS 2026'!C2258),"",'ENGAGEMENTS 2026'!M2258)</f>
        <v/>
      </c>
      <c r="H2257" t="str">
        <f>IF(ISBLANK('ENGAGEMENTS 2026'!C2258),"",'ENGAGEMENTS 2026'!AF2258)</f>
        <v/>
      </c>
      <c r="I2257" t="str">
        <f>IF(ISBLANK('ENGAGEMENTS 2026'!C2258),"",'ENGAGEMENTS 2026'!H2258)</f>
        <v/>
      </c>
      <c r="J2257" s="72" t="str">
        <f>IF(ISBLANK('ENGAGEMENTS 2026'!C2258),"",IF(AND(OR($E2257="INFRUCTUEUX",$E2257="ANNULE"),$C2257="AOO-M"),'ENGAGEMENTS 2026'!P2258,IF($H2257="EN COURS DE PREENGAGEMENT",'ENGAGEMENTS 2026'!O2258,IF($H2257="PREENGAGE",IF($E2257="ATTRIBUE",'ENGAGEMENTS 2026'!AE2258,'ENGAGEMENTS 2026'!O2258),'ENGAGEMENTS 2026'!AE2258))))</f>
        <v/>
      </c>
      <c r="K2257" s="97" t="str">
        <f>IF(ISBLANK('ENGAGEMENTS 2026'!W2258),"",'ENGAGEMENTS 2026'!W2258)</f>
        <v/>
      </c>
      <c r="L2257" s="73" t="str">
        <f t="shared" ca="1" si="70"/>
        <v/>
      </c>
      <c r="M2257" t="str">
        <f t="shared" si="71"/>
        <v/>
      </c>
      <c r="N2257" t="str">
        <f>IF(ISBLANK('ENGAGEMENTS 2026'!C2258),"",'ENGAGEMENTS 2026'!L2258)</f>
        <v/>
      </c>
      <c r="O2257" t="str">
        <f>IF(ISBLANK('ENGAGEMENTS 2026'!C2258),"",'ENGAGEMENTS 2026'!M2258)</f>
        <v/>
      </c>
      <c r="P2257" t="str">
        <f>IF(ISBLANK('ENGAGEMENTS 2026'!C2258),"",'ENGAGEMENTS 2026'!K2258)</f>
        <v/>
      </c>
      <c r="Q2257" t="str">
        <f>IF($A2257="","",IF(OR($E2257="INFRUCTUEUX",$E2257="ANNULE"),$A2257&amp;"|"&amp;(COUNTIFS($A$2:$A2257,$A2257,$E$2:$E2257,"INFRUCTUEUX")+COUNTIFS($A$2:$A2257,$A2257,$E$2:$E2257,"ANNULE")),""))</f>
        <v/>
      </c>
    </row>
    <row r="2258" spans="1:17" x14ac:dyDescent="0.25">
      <c r="A2258" t="str">
        <f>IF(ISBLANK('ENGAGEMENTS 2026'!C2259),"",IF('ENGAGEMENTS 2026'!C2259="DTSI","DCT",'ENGAGEMENTS 2026'!C2259))</f>
        <v/>
      </c>
      <c r="B2258" t="str">
        <f>IF(ISBLANK('ENGAGEMENTS 2026'!C2259),"",'ENGAGEMENTS 2026'!D2259)</f>
        <v/>
      </c>
      <c r="C2258" t="str">
        <f>IF(ISBLANK('ENGAGEMENTS 2026'!C2259),"",'ENGAGEMENTS 2026'!E2259)</f>
        <v/>
      </c>
      <c r="D2258" t="str">
        <f>IF(ISBLANK('ENGAGEMENTS 2026'!C2259),"",'ENGAGEMENTS 2026'!G2259)</f>
        <v/>
      </c>
      <c r="E2258" t="str">
        <f>IF(ISBLANK('ENGAGEMENTS 2026'!C2259),"",'ENGAGEMENTS 2026'!I2259)</f>
        <v/>
      </c>
      <c r="F2258" t="str">
        <f>IF(ISBLANK('ENGAGEMENTS 2026'!C2259),"",'ENGAGEMENTS 2026'!J2259)</f>
        <v/>
      </c>
      <c r="G2258" t="str">
        <f>IF(ISBLANK('ENGAGEMENTS 2026'!C2259),"",'ENGAGEMENTS 2026'!M2259)</f>
        <v/>
      </c>
      <c r="H2258" t="str">
        <f>IF(ISBLANK('ENGAGEMENTS 2026'!C2259),"",'ENGAGEMENTS 2026'!AF2259)</f>
        <v/>
      </c>
      <c r="I2258" t="str">
        <f>IF(ISBLANK('ENGAGEMENTS 2026'!C2259),"",'ENGAGEMENTS 2026'!H2259)</f>
        <v/>
      </c>
      <c r="J2258" s="72" t="str">
        <f>IF(ISBLANK('ENGAGEMENTS 2026'!C2259),"",IF(AND(OR($E2258="INFRUCTUEUX",$E2258="ANNULE"),$C2258="AOO-M"),'ENGAGEMENTS 2026'!P2259,IF($H2258="EN COURS DE PREENGAGEMENT",'ENGAGEMENTS 2026'!O2259,IF($H2258="PREENGAGE",IF($E2258="ATTRIBUE",'ENGAGEMENTS 2026'!AE2259,'ENGAGEMENTS 2026'!O2259),'ENGAGEMENTS 2026'!AE2259))))</f>
        <v/>
      </c>
      <c r="K2258" s="97" t="str">
        <f>IF(ISBLANK('ENGAGEMENTS 2026'!W2259),"",'ENGAGEMENTS 2026'!W2259)</f>
        <v/>
      </c>
      <c r="L2258" s="73" t="str">
        <f t="shared" ca="1" si="70"/>
        <v/>
      </c>
      <c r="M2258" t="str">
        <f t="shared" si="71"/>
        <v/>
      </c>
      <c r="N2258" t="str">
        <f>IF(ISBLANK('ENGAGEMENTS 2026'!C2259),"",'ENGAGEMENTS 2026'!L2259)</f>
        <v/>
      </c>
      <c r="O2258" t="str">
        <f>IF(ISBLANK('ENGAGEMENTS 2026'!C2259),"",'ENGAGEMENTS 2026'!M2259)</f>
        <v/>
      </c>
      <c r="P2258" t="str">
        <f>IF(ISBLANK('ENGAGEMENTS 2026'!C2259),"",'ENGAGEMENTS 2026'!K2259)</f>
        <v/>
      </c>
      <c r="Q2258" t="str">
        <f>IF($A2258="","",IF(OR($E2258="INFRUCTUEUX",$E2258="ANNULE"),$A2258&amp;"|"&amp;(COUNTIFS($A$2:$A2258,$A2258,$E$2:$E2258,"INFRUCTUEUX")+COUNTIFS($A$2:$A2258,$A2258,$E$2:$E2258,"ANNULE")),""))</f>
        <v/>
      </c>
    </row>
    <row r="2259" spans="1:17" x14ac:dyDescent="0.25">
      <c r="A2259" t="str">
        <f>IF(ISBLANK('ENGAGEMENTS 2026'!C2260),"",IF('ENGAGEMENTS 2026'!C2260="DTSI","DCT",'ENGAGEMENTS 2026'!C2260))</f>
        <v/>
      </c>
      <c r="B2259" t="str">
        <f>IF(ISBLANK('ENGAGEMENTS 2026'!C2260),"",'ENGAGEMENTS 2026'!D2260)</f>
        <v/>
      </c>
      <c r="C2259" t="str">
        <f>IF(ISBLANK('ENGAGEMENTS 2026'!C2260),"",'ENGAGEMENTS 2026'!E2260)</f>
        <v/>
      </c>
      <c r="D2259" t="str">
        <f>IF(ISBLANK('ENGAGEMENTS 2026'!C2260),"",'ENGAGEMENTS 2026'!G2260)</f>
        <v/>
      </c>
      <c r="E2259" t="str">
        <f>IF(ISBLANK('ENGAGEMENTS 2026'!C2260),"",'ENGAGEMENTS 2026'!I2260)</f>
        <v/>
      </c>
      <c r="F2259" t="str">
        <f>IF(ISBLANK('ENGAGEMENTS 2026'!C2260),"",'ENGAGEMENTS 2026'!J2260)</f>
        <v/>
      </c>
      <c r="G2259" t="str">
        <f>IF(ISBLANK('ENGAGEMENTS 2026'!C2260),"",'ENGAGEMENTS 2026'!M2260)</f>
        <v/>
      </c>
      <c r="H2259" t="str">
        <f>IF(ISBLANK('ENGAGEMENTS 2026'!C2260),"",'ENGAGEMENTS 2026'!AF2260)</f>
        <v/>
      </c>
      <c r="I2259" t="str">
        <f>IF(ISBLANK('ENGAGEMENTS 2026'!C2260),"",'ENGAGEMENTS 2026'!H2260)</f>
        <v/>
      </c>
      <c r="J2259" s="72" t="str">
        <f>IF(ISBLANK('ENGAGEMENTS 2026'!C2260),"",IF(AND(OR($E2259="INFRUCTUEUX",$E2259="ANNULE"),$C2259="AOO-M"),'ENGAGEMENTS 2026'!P2260,IF($H2259="EN COURS DE PREENGAGEMENT",'ENGAGEMENTS 2026'!O2260,IF($H2259="PREENGAGE",IF($E2259="ATTRIBUE",'ENGAGEMENTS 2026'!AE2260,'ENGAGEMENTS 2026'!O2260),'ENGAGEMENTS 2026'!AE2260))))</f>
        <v/>
      </c>
      <c r="K2259" s="97" t="str">
        <f>IF(ISBLANK('ENGAGEMENTS 2026'!W2260),"",'ENGAGEMENTS 2026'!W2260)</f>
        <v/>
      </c>
      <c r="L2259" s="73" t="str">
        <f t="shared" ca="1" si="70"/>
        <v/>
      </c>
      <c r="M2259" t="str">
        <f t="shared" si="71"/>
        <v/>
      </c>
      <c r="N2259" t="str">
        <f>IF(ISBLANK('ENGAGEMENTS 2026'!C2260),"",'ENGAGEMENTS 2026'!L2260)</f>
        <v/>
      </c>
      <c r="O2259" t="str">
        <f>IF(ISBLANK('ENGAGEMENTS 2026'!C2260),"",'ENGAGEMENTS 2026'!M2260)</f>
        <v/>
      </c>
      <c r="P2259" t="str">
        <f>IF(ISBLANK('ENGAGEMENTS 2026'!C2260),"",'ENGAGEMENTS 2026'!K2260)</f>
        <v/>
      </c>
      <c r="Q2259" t="str">
        <f>IF($A2259="","",IF(OR($E2259="INFRUCTUEUX",$E2259="ANNULE"),$A2259&amp;"|"&amp;(COUNTIFS($A$2:$A2259,$A2259,$E$2:$E2259,"INFRUCTUEUX")+COUNTIFS($A$2:$A2259,$A2259,$E$2:$E2259,"ANNULE")),""))</f>
        <v/>
      </c>
    </row>
    <row r="2260" spans="1:17" x14ac:dyDescent="0.25">
      <c r="A2260" t="str">
        <f>IF(ISBLANK('ENGAGEMENTS 2026'!C2261),"",IF('ENGAGEMENTS 2026'!C2261="DTSI","DCT",'ENGAGEMENTS 2026'!C2261))</f>
        <v/>
      </c>
      <c r="B2260" t="str">
        <f>IF(ISBLANK('ENGAGEMENTS 2026'!C2261),"",'ENGAGEMENTS 2026'!D2261)</f>
        <v/>
      </c>
      <c r="C2260" t="str">
        <f>IF(ISBLANK('ENGAGEMENTS 2026'!C2261),"",'ENGAGEMENTS 2026'!E2261)</f>
        <v/>
      </c>
      <c r="D2260" t="str">
        <f>IF(ISBLANK('ENGAGEMENTS 2026'!C2261),"",'ENGAGEMENTS 2026'!G2261)</f>
        <v/>
      </c>
      <c r="E2260" t="str">
        <f>IF(ISBLANK('ENGAGEMENTS 2026'!C2261),"",'ENGAGEMENTS 2026'!I2261)</f>
        <v/>
      </c>
      <c r="F2260" t="str">
        <f>IF(ISBLANK('ENGAGEMENTS 2026'!C2261),"",'ENGAGEMENTS 2026'!J2261)</f>
        <v/>
      </c>
      <c r="G2260" t="str">
        <f>IF(ISBLANK('ENGAGEMENTS 2026'!C2261),"",'ENGAGEMENTS 2026'!M2261)</f>
        <v/>
      </c>
      <c r="H2260" t="str">
        <f>IF(ISBLANK('ENGAGEMENTS 2026'!C2261),"",'ENGAGEMENTS 2026'!AF2261)</f>
        <v/>
      </c>
      <c r="I2260" t="str">
        <f>IF(ISBLANK('ENGAGEMENTS 2026'!C2261),"",'ENGAGEMENTS 2026'!H2261)</f>
        <v/>
      </c>
      <c r="J2260" s="72" t="str">
        <f>IF(ISBLANK('ENGAGEMENTS 2026'!C2261),"",IF(AND(OR($E2260="INFRUCTUEUX",$E2260="ANNULE"),$C2260="AOO-M"),'ENGAGEMENTS 2026'!P2261,IF($H2260="EN COURS DE PREENGAGEMENT",'ENGAGEMENTS 2026'!O2261,IF($H2260="PREENGAGE",IF($E2260="ATTRIBUE",'ENGAGEMENTS 2026'!AE2261,'ENGAGEMENTS 2026'!O2261),'ENGAGEMENTS 2026'!AE2261))))</f>
        <v/>
      </c>
      <c r="K2260" s="97" t="str">
        <f>IF(ISBLANK('ENGAGEMENTS 2026'!W2261),"",'ENGAGEMENTS 2026'!W2261)</f>
        <v/>
      </c>
      <c r="L2260" s="73" t="str">
        <f t="shared" ca="1" si="70"/>
        <v/>
      </c>
      <c r="M2260" t="str">
        <f t="shared" si="71"/>
        <v/>
      </c>
      <c r="N2260" t="str">
        <f>IF(ISBLANK('ENGAGEMENTS 2026'!C2261),"",'ENGAGEMENTS 2026'!L2261)</f>
        <v/>
      </c>
      <c r="O2260" t="str">
        <f>IF(ISBLANK('ENGAGEMENTS 2026'!C2261),"",'ENGAGEMENTS 2026'!M2261)</f>
        <v/>
      </c>
      <c r="P2260" t="str">
        <f>IF(ISBLANK('ENGAGEMENTS 2026'!C2261),"",'ENGAGEMENTS 2026'!K2261)</f>
        <v/>
      </c>
      <c r="Q2260" t="str">
        <f>IF($A2260="","",IF(OR($E2260="INFRUCTUEUX",$E2260="ANNULE"),$A2260&amp;"|"&amp;(COUNTIFS($A$2:$A2260,$A2260,$E$2:$E2260,"INFRUCTUEUX")+COUNTIFS($A$2:$A2260,$A2260,$E$2:$E2260,"ANNULE")),""))</f>
        <v/>
      </c>
    </row>
    <row r="2261" spans="1:17" x14ac:dyDescent="0.25">
      <c r="A2261" t="str">
        <f>IF(ISBLANK('ENGAGEMENTS 2026'!C2262),"",IF('ENGAGEMENTS 2026'!C2262="DTSI","DCT",'ENGAGEMENTS 2026'!C2262))</f>
        <v/>
      </c>
      <c r="B2261" t="str">
        <f>IF(ISBLANK('ENGAGEMENTS 2026'!C2262),"",'ENGAGEMENTS 2026'!D2262)</f>
        <v/>
      </c>
      <c r="C2261" t="str">
        <f>IF(ISBLANK('ENGAGEMENTS 2026'!C2262),"",'ENGAGEMENTS 2026'!E2262)</f>
        <v/>
      </c>
      <c r="D2261" t="str">
        <f>IF(ISBLANK('ENGAGEMENTS 2026'!C2262),"",'ENGAGEMENTS 2026'!G2262)</f>
        <v/>
      </c>
      <c r="E2261" t="str">
        <f>IF(ISBLANK('ENGAGEMENTS 2026'!C2262),"",'ENGAGEMENTS 2026'!I2262)</f>
        <v/>
      </c>
      <c r="F2261" t="str">
        <f>IF(ISBLANK('ENGAGEMENTS 2026'!C2262),"",'ENGAGEMENTS 2026'!J2262)</f>
        <v/>
      </c>
      <c r="G2261" t="str">
        <f>IF(ISBLANK('ENGAGEMENTS 2026'!C2262),"",'ENGAGEMENTS 2026'!M2262)</f>
        <v/>
      </c>
      <c r="H2261" t="str">
        <f>IF(ISBLANK('ENGAGEMENTS 2026'!C2262),"",'ENGAGEMENTS 2026'!AF2262)</f>
        <v/>
      </c>
      <c r="I2261" t="str">
        <f>IF(ISBLANK('ENGAGEMENTS 2026'!C2262),"",'ENGAGEMENTS 2026'!H2262)</f>
        <v/>
      </c>
      <c r="J2261" s="72" t="str">
        <f>IF(ISBLANK('ENGAGEMENTS 2026'!C2262),"",IF(AND(OR($E2261="INFRUCTUEUX",$E2261="ANNULE"),$C2261="AOO-M"),'ENGAGEMENTS 2026'!P2262,IF($H2261="EN COURS DE PREENGAGEMENT",'ENGAGEMENTS 2026'!O2262,IF($H2261="PREENGAGE",IF($E2261="ATTRIBUE",'ENGAGEMENTS 2026'!AE2262,'ENGAGEMENTS 2026'!O2262),'ENGAGEMENTS 2026'!AE2262))))</f>
        <v/>
      </c>
      <c r="K2261" s="97" t="str">
        <f>IF(ISBLANK('ENGAGEMENTS 2026'!W2262),"",'ENGAGEMENTS 2026'!W2262)</f>
        <v/>
      </c>
      <c r="L2261" s="73" t="str">
        <f t="shared" ca="1" si="70"/>
        <v/>
      </c>
      <c r="M2261" t="str">
        <f t="shared" si="71"/>
        <v/>
      </c>
      <c r="N2261" t="str">
        <f>IF(ISBLANK('ENGAGEMENTS 2026'!C2262),"",'ENGAGEMENTS 2026'!L2262)</f>
        <v/>
      </c>
      <c r="O2261" t="str">
        <f>IF(ISBLANK('ENGAGEMENTS 2026'!C2262),"",'ENGAGEMENTS 2026'!M2262)</f>
        <v/>
      </c>
      <c r="P2261" t="str">
        <f>IF(ISBLANK('ENGAGEMENTS 2026'!C2262),"",'ENGAGEMENTS 2026'!K2262)</f>
        <v/>
      </c>
      <c r="Q2261" t="str">
        <f>IF($A2261="","",IF(OR($E2261="INFRUCTUEUX",$E2261="ANNULE"),$A2261&amp;"|"&amp;(COUNTIFS($A$2:$A2261,$A2261,$E$2:$E2261,"INFRUCTUEUX")+COUNTIFS($A$2:$A2261,$A2261,$E$2:$E2261,"ANNULE")),""))</f>
        <v/>
      </c>
    </row>
    <row r="2262" spans="1:17" x14ac:dyDescent="0.25">
      <c r="A2262" t="str">
        <f>IF(ISBLANK('ENGAGEMENTS 2026'!C2263),"",IF('ENGAGEMENTS 2026'!C2263="DTSI","DCT",'ENGAGEMENTS 2026'!C2263))</f>
        <v/>
      </c>
      <c r="B2262" t="str">
        <f>IF(ISBLANK('ENGAGEMENTS 2026'!C2263),"",'ENGAGEMENTS 2026'!D2263)</f>
        <v/>
      </c>
      <c r="C2262" t="str">
        <f>IF(ISBLANK('ENGAGEMENTS 2026'!C2263),"",'ENGAGEMENTS 2026'!E2263)</f>
        <v/>
      </c>
      <c r="D2262" t="str">
        <f>IF(ISBLANK('ENGAGEMENTS 2026'!C2263),"",'ENGAGEMENTS 2026'!G2263)</f>
        <v/>
      </c>
      <c r="E2262" t="str">
        <f>IF(ISBLANK('ENGAGEMENTS 2026'!C2263),"",'ENGAGEMENTS 2026'!I2263)</f>
        <v/>
      </c>
      <c r="F2262" t="str">
        <f>IF(ISBLANK('ENGAGEMENTS 2026'!C2263),"",'ENGAGEMENTS 2026'!J2263)</f>
        <v/>
      </c>
      <c r="G2262" t="str">
        <f>IF(ISBLANK('ENGAGEMENTS 2026'!C2263),"",'ENGAGEMENTS 2026'!M2263)</f>
        <v/>
      </c>
      <c r="H2262" t="str">
        <f>IF(ISBLANK('ENGAGEMENTS 2026'!C2263),"",'ENGAGEMENTS 2026'!AF2263)</f>
        <v/>
      </c>
      <c r="I2262" t="str">
        <f>IF(ISBLANK('ENGAGEMENTS 2026'!C2263),"",'ENGAGEMENTS 2026'!H2263)</f>
        <v/>
      </c>
      <c r="J2262" s="72" t="str">
        <f>IF(ISBLANK('ENGAGEMENTS 2026'!C2263),"",IF(AND(OR($E2262="INFRUCTUEUX",$E2262="ANNULE"),$C2262="AOO-M"),'ENGAGEMENTS 2026'!P2263,IF($H2262="EN COURS DE PREENGAGEMENT",'ENGAGEMENTS 2026'!O2263,IF($H2262="PREENGAGE",IF($E2262="ATTRIBUE",'ENGAGEMENTS 2026'!AE2263,'ENGAGEMENTS 2026'!O2263),'ENGAGEMENTS 2026'!AE2263))))</f>
        <v/>
      </c>
      <c r="K2262" s="97" t="str">
        <f>IF(ISBLANK('ENGAGEMENTS 2026'!W2263),"",'ENGAGEMENTS 2026'!W2263)</f>
        <v/>
      </c>
      <c r="L2262" s="73" t="str">
        <f t="shared" ca="1" si="70"/>
        <v/>
      </c>
      <c r="M2262" t="str">
        <f t="shared" si="71"/>
        <v/>
      </c>
      <c r="N2262" t="str">
        <f>IF(ISBLANK('ENGAGEMENTS 2026'!C2263),"",'ENGAGEMENTS 2026'!L2263)</f>
        <v/>
      </c>
      <c r="O2262" t="str">
        <f>IF(ISBLANK('ENGAGEMENTS 2026'!C2263),"",'ENGAGEMENTS 2026'!M2263)</f>
        <v/>
      </c>
      <c r="P2262" t="str">
        <f>IF(ISBLANK('ENGAGEMENTS 2026'!C2263),"",'ENGAGEMENTS 2026'!K2263)</f>
        <v/>
      </c>
      <c r="Q2262" t="str">
        <f>IF($A2262="","",IF(OR($E2262="INFRUCTUEUX",$E2262="ANNULE"),$A2262&amp;"|"&amp;(COUNTIFS($A$2:$A2262,$A2262,$E$2:$E2262,"INFRUCTUEUX")+COUNTIFS($A$2:$A2262,$A2262,$E$2:$E2262,"ANNULE")),""))</f>
        <v/>
      </c>
    </row>
    <row r="2263" spans="1:17" x14ac:dyDescent="0.25">
      <c r="A2263" t="str">
        <f>IF(ISBLANK('ENGAGEMENTS 2026'!C2264),"",IF('ENGAGEMENTS 2026'!C2264="DTSI","DCT",'ENGAGEMENTS 2026'!C2264))</f>
        <v/>
      </c>
      <c r="B2263" t="str">
        <f>IF(ISBLANK('ENGAGEMENTS 2026'!C2264),"",'ENGAGEMENTS 2026'!D2264)</f>
        <v/>
      </c>
      <c r="C2263" t="str">
        <f>IF(ISBLANK('ENGAGEMENTS 2026'!C2264),"",'ENGAGEMENTS 2026'!E2264)</f>
        <v/>
      </c>
      <c r="D2263" t="str">
        <f>IF(ISBLANK('ENGAGEMENTS 2026'!C2264),"",'ENGAGEMENTS 2026'!G2264)</f>
        <v/>
      </c>
      <c r="E2263" t="str">
        <f>IF(ISBLANK('ENGAGEMENTS 2026'!C2264),"",'ENGAGEMENTS 2026'!I2264)</f>
        <v/>
      </c>
      <c r="F2263" t="str">
        <f>IF(ISBLANK('ENGAGEMENTS 2026'!C2264),"",'ENGAGEMENTS 2026'!J2264)</f>
        <v/>
      </c>
      <c r="G2263" t="str">
        <f>IF(ISBLANK('ENGAGEMENTS 2026'!C2264),"",'ENGAGEMENTS 2026'!M2264)</f>
        <v/>
      </c>
      <c r="H2263" t="str">
        <f>IF(ISBLANK('ENGAGEMENTS 2026'!C2264),"",'ENGAGEMENTS 2026'!AF2264)</f>
        <v/>
      </c>
      <c r="I2263" t="str">
        <f>IF(ISBLANK('ENGAGEMENTS 2026'!C2264),"",'ENGAGEMENTS 2026'!H2264)</f>
        <v/>
      </c>
      <c r="J2263" s="72" t="str">
        <f>IF(ISBLANK('ENGAGEMENTS 2026'!C2264),"",IF(AND(OR($E2263="INFRUCTUEUX",$E2263="ANNULE"),$C2263="AOO-M"),'ENGAGEMENTS 2026'!P2264,IF($H2263="EN COURS DE PREENGAGEMENT",'ENGAGEMENTS 2026'!O2264,IF($H2263="PREENGAGE",IF($E2263="ATTRIBUE",'ENGAGEMENTS 2026'!AE2264,'ENGAGEMENTS 2026'!O2264),'ENGAGEMENTS 2026'!AE2264))))</f>
        <v/>
      </c>
      <c r="K2263" s="97" t="str">
        <f>IF(ISBLANK('ENGAGEMENTS 2026'!W2264),"",'ENGAGEMENTS 2026'!W2264)</f>
        <v/>
      </c>
      <c r="L2263" s="73" t="str">
        <f t="shared" ca="1" si="70"/>
        <v/>
      </c>
      <c r="M2263" t="str">
        <f t="shared" si="71"/>
        <v/>
      </c>
      <c r="N2263" t="str">
        <f>IF(ISBLANK('ENGAGEMENTS 2026'!C2264),"",'ENGAGEMENTS 2026'!L2264)</f>
        <v/>
      </c>
      <c r="O2263" t="str">
        <f>IF(ISBLANK('ENGAGEMENTS 2026'!C2264),"",'ENGAGEMENTS 2026'!M2264)</f>
        <v/>
      </c>
      <c r="P2263" t="str">
        <f>IF(ISBLANK('ENGAGEMENTS 2026'!C2264),"",'ENGAGEMENTS 2026'!K2264)</f>
        <v/>
      </c>
      <c r="Q2263" t="str">
        <f>IF($A2263="","",IF(OR($E2263="INFRUCTUEUX",$E2263="ANNULE"),$A2263&amp;"|"&amp;(COUNTIFS($A$2:$A2263,$A2263,$E$2:$E2263,"INFRUCTUEUX")+COUNTIFS($A$2:$A2263,$A2263,$E$2:$E2263,"ANNULE")),""))</f>
        <v/>
      </c>
    </row>
    <row r="2264" spans="1:17" x14ac:dyDescent="0.25">
      <c r="A2264" t="str">
        <f>IF(ISBLANK('ENGAGEMENTS 2026'!C2265),"",IF('ENGAGEMENTS 2026'!C2265="DTSI","DCT",'ENGAGEMENTS 2026'!C2265))</f>
        <v/>
      </c>
      <c r="B2264" t="str">
        <f>IF(ISBLANK('ENGAGEMENTS 2026'!C2265),"",'ENGAGEMENTS 2026'!D2265)</f>
        <v/>
      </c>
      <c r="C2264" t="str">
        <f>IF(ISBLANK('ENGAGEMENTS 2026'!C2265),"",'ENGAGEMENTS 2026'!E2265)</f>
        <v/>
      </c>
      <c r="D2264" t="str">
        <f>IF(ISBLANK('ENGAGEMENTS 2026'!C2265),"",'ENGAGEMENTS 2026'!G2265)</f>
        <v/>
      </c>
      <c r="E2264" t="str">
        <f>IF(ISBLANK('ENGAGEMENTS 2026'!C2265),"",'ENGAGEMENTS 2026'!I2265)</f>
        <v/>
      </c>
      <c r="F2264" t="str">
        <f>IF(ISBLANK('ENGAGEMENTS 2026'!C2265),"",'ENGAGEMENTS 2026'!J2265)</f>
        <v/>
      </c>
      <c r="G2264" t="str">
        <f>IF(ISBLANK('ENGAGEMENTS 2026'!C2265),"",'ENGAGEMENTS 2026'!M2265)</f>
        <v/>
      </c>
      <c r="H2264" t="str">
        <f>IF(ISBLANK('ENGAGEMENTS 2026'!C2265),"",'ENGAGEMENTS 2026'!AF2265)</f>
        <v/>
      </c>
      <c r="I2264" t="str">
        <f>IF(ISBLANK('ENGAGEMENTS 2026'!C2265),"",'ENGAGEMENTS 2026'!H2265)</f>
        <v/>
      </c>
      <c r="J2264" s="72" t="str">
        <f>IF(ISBLANK('ENGAGEMENTS 2026'!C2265),"",IF(AND(OR($E2264="INFRUCTUEUX",$E2264="ANNULE"),$C2264="AOO-M"),'ENGAGEMENTS 2026'!P2265,IF($H2264="EN COURS DE PREENGAGEMENT",'ENGAGEMENTS 2026'!O2265,IF($H2264="PREENGAGE",IF($E2264="ATTRIBUE",'ENGAGEMENTS 2026'!AE2265,'ENGAGEMENTS 2026'!O2265),'ENGAGEMENTS 2026'!AE2265))))</f>
        <v/>
      </c>
      <c r="K2264" s="97" t="str">
        <f>IF(ISBLANK('ENGAGEMENTS 2026'!W2265),"",'ENGAGEMENTS 2026'!W2265)</f>
        <v/>
      </c>
      <c r="L2264" s="73" t="str">
        <f t="shared" ca="1" si="70"/>
        <v/>
      </c>
      <c r="M2264" t="str">
        <f t="shared" si="71"/>
        <v/>
      </c>
      <c r="N2264" t="str">
        <f>IF(ISBLANK('ENGAGEMENTS 2026'!C2265),"",'ENGAGEMENTS 2026'!L2265)</f>
        <v/>
      </c>
      <c r="O2264" t="str">
        <f>IF(ISBLANK('ENGAGEMENTS 2026'!C2265),"",'ENGAGEMENTS 2026'!M2265)</f>
        <v/>
      </c>
      <c r="P2264" t="str">
        <f>IF(ISBLANK('ENGAGEMENTS 2026'!C2265),"",'ENGAGEMENTS 2026'!K2265)</f>
        <v/>
      </c>
      <c r="Q2264" t="str">
        <f>IF($A2264="","",IF(OR($E2264="INFRUCTUEUX",$E2264="ANNULE"),$A2264&amp;"|"&amp;(COUNTIFS($A$2:$A2264,$A2264,$E$2:$E2264,"INFRUCTUEUX")+COUNTIFS($A$2:$A2264,$A2264,$E$2:$E2264,"ANNULE")),""))</f>
        <v/>
      </c>
    </row>
    <row r="2265" spans="1:17" x14ac:dyDescent="0.25">
      <c r="A2265" t="str">
        <f>IF(ISBLANK('ENGAGEMENTS 2026'!C2266),"",IF('ENGAGEMENTS 2026'!C2266="DTSI","DCT",'ENGAGEMENTS 2026'!C2266))</f>
        <v/>
      </c>
      <c r="B2265" t="str">
        <f>IF(ISBLANK('ENGAGEMENTS 2026'!C2266),"",'ENGAGEMENTS 2026'!D2266)</f>
        <v/>
      </c>
      <c r="C2265" t="str">
        <f>IF(ISBLANK('ENGAGEMENTS 2026'!C2266),"",'ENGAGEMENTS 2026'!E2266)</f>
        <v/>
      </c>
      <c r="D2265" t="str">
        <f>IF(ISBLANK('ENGAGEMENTS 2026'!C2266),"",'ENGAGEMENTS 2026'!G2266)</f>
        <v/>
      </c>
      <c r="E2265" t="str">
        <f>IF(ISBLANK('ENGAGEMENTS 2026'!C2266),"",'ENGAGEMENTS 2026'!I2266)</f>
        <v/>
      </c>
      <c r="F2265" t="str">
        <f>IF(ISBLANK('ENGAGEMENTS 2026'!C2266),"",'ENGAGEMENTS 2026'!J2266)</f>
        <v/>
      </c>
      <c r="G2265" t="str">
        <f>IF(ISBLANK('ENGAGEMENTS 2026'!C2266),"",'ENGAGEMENTS 2026'!M2266)</f>
        <v/>
      </c>
      <c r="H2265" t="str">
        <f>IF(ISBLANK('ENGAGEMENTS 2026'!C2266),"",'ENGAGEMENTS 2026'!AF2266)</f>
        <v/>
      </c>
      <c r="I2265" t="str">
        <f>IF(ISBLANK('ENGAGEMENTS 2026'!C2266),"",'ENGAGEMENTS 2026'!H2266)</f>
        <v/>
      </c>
      <c r="J2265" s="72" t="str">
        <f>IF(ISBLANK('ENGAGEMENTS 2026'!C2266),"",IF(AND(OR($E2265="INFRUCTUEUX",$E2265="ANNULE"),$C2265="AOO-M"),'ENGAGEMENTS 2026'!P2266,IF($H2265="EN COURS DE PREENGAGEMENT",'ENGAGEMENTS 2026'!O2266,IF($H2265="PREENGAGE",IF($E2265="ATTRIBUE",'ENGAGEMENTS 2026'!AE2266,'ENGAGEMENTS 2026'!O2266),'ENGAGEMENTS 2026'!AE2266))))</f>
        <v/>
      </c>
      <c r="K2265" s="97" t="str">
        <f>IF(ISBLANK('ENGAGEMENTS 2026'!W2266),"",'ENGAGEMENTS 2026'!W2266)</f>
        <v/>
      </c>
      <c r="L2265" s="73" t="str">
        <f t="shared" ca="1" si="70"/>
        <v/>
      </c>
      <c r="M2265" t="str">
        <f t="shared" si="71"/>
        <v/>
      </c>
      <c r="N2265" t="str">
        <f>IF(ISBLANK('ENGAGEMENTS 2026'!C2266),"",'ENGAGEMENTS 2026'!L2266)</f>
        <v/>
      </c>
      <c r="O2265" t="str">
        <f>IF(ISBLANK('ENGAGEMENTS 2026'!C2266),"",'ENGAGEMENTS 2026'!M2266)</f>
        <v/>
      </c>
      <c r="P2265" t="str">
        <f>IF(ISBLANK('ENGAGEMENTS 2026'!C2266),"",'ENGAGEMENTS 2026'!K2266)</f>
        <v/>
      </c>
      <c r="Q2265" t="str">
        <f>IF($A2265="","",IF(OR($E2265="INFRUCTUEUX",$E2265="ANNULE"),$A2265&amp;"|"&amp;(COUNTIFS($A$2:$A2265,$A2265,$E$2:$E2265,"INFRUCTUEUX")+COUNTIFS($A$2:$A2265,$A2265,$E$2:$E2265,"ANNULE")),""))</f>
        <v/>
      </c>
    </row>
    <row r="2266" spans="1:17" x14ac:dyDescent="0.25">
      <c r="A2266" t="str">
        <f>IF(ISBLANK('ENGAGEMENTS 2026'!C2267),"",IF('ENGAGEMENTS 2026'!C2267="DTSI","DCT",'ENGAGEMENTS 2026'!C2267))</f>
        <v/>
      </c>
      <c r="B2266" t="str">
        <f>IF(ISBLANK('ENGAGEMENTS 2026'!C2267),"",'ENGAGEMENTS 2026'!D2267)</f>
        <v/>
      </c>
      <c r="C2266" t="str">
        <f>IF(ISBLANK('ENGAGEMENTS 2026'!C2267),"",'ENGAGEMENTS 2026'!E2267)</f>
        <v/>
      </c>
      <c r="D2266" t="str">
        <f>IF(ISBLANK('ENGAGEMENTS 2026'!C2267),"",'ENGAGEMENTS 2026'!G2267)</f>
        <v/>
      </c>
      <c r="E2266" t="str">
        <f>IF(ISBLANK('ENGAGEMENTS 2026'!C2267),"",'ENGAGEMENTS 2026'!I2267)</f>
        <v/>
      </c>
      <c r="F2266" t="str">
        <f>IF(ISBLANK('ENGAGEMENTS 2026'!C2267),"",'ENGAGEMENTS 2026'!J2267)</f>
        <v/>
      </c>
      <c r="G2266" t="str">
        <f>IF(ISBLANK('ENGAGEMENTS 2026'!C2267),"",'ENGAGEMENTS 2026'!M2267)</f>
        <v/>
      </c>
      <c r="H2266" t="str">
        <f>IF(ISBLANK('ENGAGEMENTS 2026'!C2267),"",'ENGAGEMENTS 2026'!AF2267)</f>
        <v/>
      </c>
      <c r="I2266" t="str">
        <f>IF(ISBLANK('ENGAGEMENTS 2026'!C2267),"",'ENGAGEMENTS 2026'!H2267)</f>
        <v/>
      </c>
      <c r="J2266" s="72" t="str">
        <f>IF(ISBLANK('ENGAGEMENTS 2026'!C2267),"",IF(AND(OR($E2266="INFRUCTUEUX",$E2266="ANNULE"),$C2266="AOO-M"),'ENGAGEMENTS 2026'!P2267,IF($H2266="EN COURS DE PREENGAGEMENT",'ENGAGEMENTS 2026'!O2267,IF($H2266="PREENGAGE",IF($E2266="ATTRIBUE",'ENGAGEMENTS 2026'!AE2267,'ENGAGEMENTS 2026'!O2267),'ENGAGEMENTS 2026'!AE2267))))</f>
        <v/>
      </c>
      <c r="K2266" s="97" t="str">
        <f>IF(ISBLANK('ENGAGEMENTS 2026'!W2267),"",'ENGAGEMENTS 2026'!W2267)</f>
        <v/>
      </c>
      <c r="L2266" s="73" t="str">
        <f t="shared" ca="1" si="70"/>
        <v/>
      </c>
      <c r="M2266" t="str">
        <f t="shared" si="71"/>
        <v/>
      </c>
      <c r="N2266" t="str">
        <f>IF(ISBLANK('ENGAGEMENTS 2026'!C2267),"",'ENGAGEMENTS 2026'!L2267)</f>
        <v/>
      </c>
      <c r="O2266" t="str">
        <f>IF(ISBLANK('ENGAGEMENTS 2026'!C2267),"",'ENGAGEMENTS 2026'!M2267)</f>
        <v/>
      </c>
      <c r="P2266" t="str">
        <f>IF(ISBLANK('ENGAGEMENTS 2026'!C2267),"",'ENGAGEMENTS 2026'!K2267)</f>
        <v/>
      </c>
      <c r="Q2266" t="str">
        <f>IF($A2266="","",IF(OR($E2266="INFRUCTUEUX",$E2266="ANNULE"),$A2266&amp;"|"&amp;(COUNTIFS($A$2:$A2266,$A2266,$E$2:$E2266,"INFRUCTUEUX")+COUNTIFS($A$2:$A2266,$A2266,$E$2:$E2266,"ANNULE")),""))</f>
        <v/>
      </c>
    </row>
    <row r="2267" spans="1:17" x14ac:dyDescent="0.25">
      <c r="A2267" t="str">
        <f>IF(ISBLANK('ENGAGEMENTS 2026'!C2268),"",IF('ENGAGEMENTS 2026'!C2268="DTSI","DCT",'ENGAGEMENTS 2026'!C2268))</f>
        <v/>
      </c>
      <c r="B2267" t="str">
        <f>IF(ISBLANK('ENGAGEMENTS 2026'!C2268),"",'ENGAGEMENTS 2026'!D2268)</f>
        <v/>
      </c>
      <c r="C2267" t="str">
        <f>IF(ISBLANK('ENGAGEMENTS 2026'!C2268),"",'ENGAGEMENTS 2026'!E2268)</f>
        <v/>
      </c>
      <c r="D2267" t="str">
        <f>IF(ISBLANK('ENGAGEMENTS 2026'!C2268),"",'ENGAGEMENTS 2026'!G2268)</f>
        <v/>
      </c>
      <c r="E2267" t="str">
        <f>IF(ISBLANK('ENGAGEMENTS 2026'!C2268),"",'ENGAGEMENTS 2026'!I2268)</f>
        <v/>
      </c>
      <c r="F2267" t="str">
        <f>IF(ISBLANK('ENGAGEMENTS 2026'!C2268),"",'ENGAGEMENTS 2026'!J2268)</f>
        <v/>
      </c>
      <c r="G2267" t="str">
        <f>IF(ISBLANK('ENGAGEMENTS 2026'!C2268),"",'ENGAGEMENTS 2026'!M2268)</f>
        <v/>
      </c>
      <c r="H2267" t="str">
        <f>IF(ISBLANK('ENGAGEMENTS 2026'!C2268),"",'ENGAGEMENTS 2026'!AF2268)</f>
        <v/>
      </c>
      <c r="I2267" t="str">
        <f>IF(ISBLANK('ENGAGEMENTS 2026'!C2268),"",'ENGAGEMENTS 2026'!H2268)</f>
        <v/>
      </c>
      <c r="J2267" s="72" t="str">
        <f>IF(ISBLANK('ENGAGEMENTS 2026'!C2268),"",IF(AND(OR($E2267="INFRUCTUEUX",$E2267="ANNULE"),$C2267="AOO-M"),'ENGAGEMENTS 2026'!P2268,IF($H2267="EN COURS DE PREENGAGEMENT",'ENGAGEMENTS 2026'!O2268,IF($H2267="PREENGAGE",IF($E2267="ATTRIBUE",'ENGAGEMENTS 2026'!AE2268,'ENGAGEMENTS 2026'!O2268),'ENGAGEMENTS 2026'!AE2268))))</f>
        <v/>
      </c>
      <c r="K2267" s="97" t="str">
        <f>IF(ISBLANK('ENGAGEMENTS 2026'!W2268),"",'ENGAGEMENTS 2026'!W2268)</f>
        <v/>
      </c>
      <c r="L2267" s="73" t="str">
        <f t="shared" ca="1" si="70"/>
        <v/>
      </c>
      <c r="M2267" t="str">
        <f t="shared" si="71"/>
        <v/>
      </c>
      <c r="N2267" t="str">
        <f>IF(ISBLANK('ENGAGEMENTS 2026'!C2268),"",'ENGAGEMENTS 2026'!L2268)</f>
        <v/>
      </c>
      <c r="O2267" t="str">
        <f>IF(ISBLANK('ENGAGEMENTS 2026'!C2268),"",'ENGAGEMENTS 2026'!M2268)</f>
        <v/>
      </c>
      <c r="P2267" t="str">
        <f>IF(ISBLANK('ENGAGEMENTS 2026'!C2268),"",'ENGAGEMENTS 2026'!K2268)</f>
        <v/>
      </c>
      <c r="Q2267" t="str">
        <f>IF($A2267="","",IF(OR($E2267="INFRUCTUEUX",$E2267="ANNULE"),$A2267&amp;"|"&amp;(COUNTIFS($A$2:$A2267,$A2267,$E$2:$E2267,"INFRUCTUEUX")+COUNTIFS($A$2:$A2267,$A2267,$E$2:$E2267,"ANNULE")),""))</f>
        <v/>
      </c>
    </row>
    <row r="2268" spans="1:17" x14ac:dyDescent="0.25">
      <c r="A2268" t="str">
        <f>IF(ISBLANK('ENGAGEMENTS 2026'!C2269),"",IF('ENGAGEMENTS 2026'!C2269="DTSI","DCT",'ENGAGEMENTS 2026'!C2269))</f>
        <v/>
      </c>
      <c r="B2268" t="str">
        <f>IF(ISBLANK('ENGAGEMENTS 2026'!C2269),"",'ENGAGEMENTS 2026'!D2269)</f>
        <v/>
      </c>
      <c r="C2268" t="str">
        <f>IF(ISBLANK('ENGAGEMENTS 2026'!C2269),"",'ENGAGEMENTS 2026'!E2269)</f>
        <v/>
      </c>
      <c r="D2268" t="str">
        <f>IF(ISBLANK('ENGAGEMENTS 2026'!C2269),"",'ENGAGEMENTS 2026'!G2269)</f>
        <v/>
      </c>
      <c r="E2268" t="str">
        <f>IF(ISBLANK('ENGAGEMENTS 2026'!C2269),"",'ENGAGEMENTS 2026'!I2269)</f>
        <v/>
      </c>
      <c r="F2268" t="str">
        <f>IF(ISBLANK('ENGAGEMENTS 2026'!C2269),"",'ENGAGEMENTS 2026'!J2269)</f>
        <v/>
      </c>
      <c r="G2268" t="str">
        <f>IF(ISBLANK('ENGAGEMENTS 2026'!C2269),"",'ENGAGEMENTS 2026'!M2269)</f>
        <v/>
      </c>
      <c r="H2268" t="str">
        <f>IF(ISBLANK('ENGAGEMENTS 2026'!C2269),"",'ENGAGEMENTS 2026'!AF2269)</f>
        <v/>
      </c>
      <c r="I2268" t="str">
        <f>IF(ISBLANK('ENGAGEMENTS 2026'!C2269),"",'ENGAGEMENTS 2026'!H2269)</f>
        <v/>
      </c>
      <c r="J2268" s="72" t="str">
        <f>IF(ISBLANK('ENGAGEMENTS 2026'!C2269),"",IF(AND(OR($E2268="INFRUCTUEUX",$E2268="ANNULE"),$C2268="AOO-M"),'ENGAGEMENTS 2026'!P2269,IF($H2268="EN COURS DE PREENGAGEMENT",'ENGAGEMENTS 2026'!O2269,IF($H2268="PREENGAGE",IF($E2268="ATTRIBUE",'ENGAGEMENTS 2026'!AE2269,'ENGAGEMENTS 2026'!O2269),'ENGAGEMENTS 2026'!AE2269))))</f>
        <v/>
      </c>
      <c r="K2268" s="97" t="str">
        <f>IF(ISBLANK('ENGAGEMENTS 2026'!W2269),"",'ENGAGEMENTS 2026'!W2269)</f>
        <v/>
      </c>
      <c r="L2268" s="73" t="str">
        <f t="shared" ca="1" si="70"/>
        <v/>
      </c>
      <c r="M2268" t="str">
        <f t="shared" si="71"/>
        <v/>
      </c>
      <c r="N2268" t="str">
        <f>IF(ISBLANK('ENGAGEMENTS 2026'!C2269),"",'ENGAGEMENTS 2026'!L2269)</f>
        <v/>
      </c>
      <c r="O2268" t="str">
        <f>IF(ISBLANK('ENGAGEMENTS 2026'!C2269),"",'ENGAGEMENTS 2026'!M2269)</f>
        <v/>
      </c>
      <c r="P2268" t="str">
        <f>IF(ISBLANK('ENGAGEMENTS 2026'!C2269),"",'ENGAGEMENTS 2026'!K2269)</f>
        <v/>
      </c>
      <c r="Q2268" t="str">
        <f>IF($A2268="","",IF(OR($E2268="INFRUCTUEUX",$E2268="ANNULE"),$A2268&amp;"|"&amp;(COUNTIFS($A$2:$A2268,$A2268,$E$2:$E2268,"INFRUCTUEUX")+COUNTIFS($A$2:$A2268,$A2268,$E$2:$E2268,"ANNULE")),""))</f>
        <v/>
      </c>
    </row>
    <row r="2269" spans="1:17" x14ac:dyDescent="0.25">
      <c r="A2269" t="str">
        <f>IF(ISBLANK('ENGAGEMENTS 2026'!C2270),"",IF('ENGAGEMENTS 2026'!C2270="DTSI","DCT",'ENGAGEMENTS 2026'!C2270))</f>
        <v/>
      </c>
      <c r="B2269" t="str">
        <f>IF(ISBLANK('ENGAGEMENTS 2026'!C2270),"",'ENGAGEMENTS 2026'!D2270)</f>
        <v/>
      </c>
      <c r="C2269" t="str">
        <f>IF(ISBLANK('ENGAGEMENTS 2026'!C2270),"",'ENGAGEMENTS 2026'!E2270)</f>
        <v/>
      </c>
      <c r="D2269" t="str">
        <f>IF(ISBLANK('ENGAGEMENTS 2026'!C2270),"",'ENGAGEMENTS 2026'!G2270)</f>
        <v/>
      </c>
      <c r="E2269" t="str">
        <f>IF(ISBLANK('ENGAGEMENTS 2026'!C2270),"",'ENGAGEMENTS 2026'!I2270)</f>
        <v/>
      </c>
      <c r="F2269" t="str">
        <f>IF(ISBLANK('ENGAGEMENTS 2026'!C2270),"",'ENGAGEMENTS 2026'!J2270)</f>
        <v/>
      </c>
      <c r="G2269" t="str">
        <f>IF(ISBLANK('ENGAGEMENTS 2026'!C2270),"",'ENGAGEMENTS 2026'!M2270)</f>
        <v/>
      </c>
      <c r="H2269" t="str">
        <f>IF(ISBLANK('ENGAGEMENTS 2026'!C2270),"",'ENGAGEMENTS 2026'!AF2270)</f>
        <v/>
      </c>
      <c r="I2269" t="str">
        <f>IF(ISBLANK('ENGAGEMENTS 2026'!C2270),"",'ENGAGEMENTS 2026'!H2270)</f>
        <v/>
      </c>
      <c r="J2269" s="72" t="str">
        <f>IF(ISBLANK('ENGAGEMENTS 2026'!C2270),"",IF(AND(OR($E2269="INFRUCTUEUX",$E2269="ANNULE"),$C2269="AOO-M"),'ENGAGEMENTS 2026'!P2270,IF($H2269="EN COURS DE PREENGAGEMENT",'ENGAGEMENTS 2026'!O2270,IF($H2269="PREENGAGE",IF($E2269="ATTRIBUE",'ENGAGEMENTS 2026'!AE2270,'ENGAGEMENTS 2026'!O2270),'ENGAGEMENTS 2026'!AE2270))))</f>
        <v/>
      </c>
      <c r="K2269" s="97" t="str">
        <f>IF(ISBLANK('ENGAGEMENTS 2026'!W2270),"",'ENGAGEMENTS 2026'!W2270)</f>
        <v/>
      </c>
      <c r="L2269" s="73" t="str">
        <f t="shared" ca="1" si="70"/>
        <v/>
      </c>
      <c r="M2269" t="str">
        <f t="shared" si="71"/>
        <v/>
      </c>
      <c r="N2269" t="str">
        <f>IF(ISBLANK('ENGAGEMENTS 2026'!C2270),"",'ENGAGEMENTS 2026'!L2270)</f>
        <v/>
      </c>
      <c r="O2269" t="str">
        <f>IF(ISBLANK('ENGAGEMENTS 2026'!C2270),"",'ENGAGEMENTS 2026'!M2270)</f>
        <v/>
      </c>
      <c r="P2269" t="str">
        <f>IF(ISBLANK('ENGAGEMENTS 2026'!C2270),"",'ENGAGEMENTS 2026'!K2270)</f>
        <v/>
      </c>
      <c r="Q2269" t="str">
        <f>IF($A2269="","",IF(OR($E2269="INFRUCTUEUX",$E2269="ANNULE"),$A2269&amp;"|"&amp;(COUNTIFS($A$2:$A2269,$A2269,$E$2:$E2269,"INFRUCTUEUX")+COUNTIFS($A$2:$A2269,$A2269,$E$2:$E2269,"ANNULE")),""))</f>
        <v/>
      </c>
    </row>
    <row r="2270" spans="1:17" x14ac:dyDescent="0.25">
      <c r="A2270" t="str">
        <f>IF(ISBLANK('ENGAGEMENTS 2026'!C2271),"",IF('ENGAGEMENTS 2026'!C2271="DTSI","DCT",'ENGAGEMENTS 2026'!C2271))</f>
        <v/>
      </c>
      <c r="B2270" t="str">
        <f>IF(ISBLANK('ENGAGEMENTS 2026'!C2271),"",'ENGAGEMENTS 2026'!D2271)</f>
        <v/>
      </c>
      <c r="C2270" t="str">
        <f>IF(ISBLANK('ENGAGEMENTS 2026'!C2271),"",'ENGAGEMENTS 2026'!E2271)</f>
        <v/>
      </c>
      <c r="D2270" t="str">
        <f>IF(ISBLANK('ENGAGEMENTS 2026'!C2271),"",'ENGAGEMENTS 2026'!G2271)</f>
        <v/>
      </c>
      <c r="E2270" t="str">
        <f>IF(ISBLANK('ENGAGEMENTS 2026'!C2271),"",'ENGAGEMENTS 2026'!I2271)</f>
        <v/>
      </c>
      <c r="F2270" t="str">
        <f>IF(ISBLANK('ENGAGEMENTS 2026'!C2271),"",'ENGAGEMENTS 2026'!J2271)</f>
        <v/>
      </c>
      <c r="G2270" t="str">
        <f>IF(ISBLANK('ENGAGEMENTS 2026'!C2271),"",'ENGAGEMENTS 2026'!M2271)</f>
        <v/>
      </c>
      <c r="H2270" t="str">
        <f>IF(ISBLANK('ENGAGEMENTS 2026'!C2271),"",'ENGAGEMENTS 2026'!AF2271)</f>
        <v/>
      </c>
      <c r="I2270" t="str">
        <f>IF(ISBLANK('ENGAGEMENTS 2026'!C2271),"",'ENGAGEMENTS 2026'!H2271)</f>
        <v/>
      </c>
      <c r="J2270" s="72" t="str">
        <f>IF(ISBLANK('ENGAGEMENTS 2026'!C2271),"",IF(AND(OR($E2270="INFRUCTUEUX",$E2270="ANNULE"),$C2270="AOO-M"),'ENGAGEMENTS 2026'!P2271,IF($H2270="EN COURS DE PREENGAGEMENT",'ENGAGEMENTS 2026'!O2271,IF($H2270="PREENGAGE",IF($E2270="ATTRIBUE",'ENGAGEMENTS 2026'!AE2271,'ENGAGEMENTS 2026'!O2271),'ENGAGEMENTS 2026'!AE2271))))</f>
        <v/>
      </c>
      <c r="K2270" s="97" t="str">
        <f>IF(ISBLANK('ENGAGEMENTS 2026'!W2271),"",'ENGAGEMENTS 2026'!W2271)</f>
        <v/>
      </c>
      <c r="L2270" s="73" t="str">
        <f t="shared" ca="1" si="70"/>
        <v/>
      </c>
      <c r="M2270" t="str">
        <f t="shared" si="71"/>
        <v/>
      </c>
      <c r="N2270" t="str">
        <f>IF(ISBLANK('ENGAGEMENTS 2026'!C2271),"",'ENGAGEMENTS 2026'!L2271)</f>
        <v/>
      </c>
      <c r="O2270" t="str">
        <f>IF(ISBLANK('ENGAGEMENTS 2026'!C2271),"",'ENGAGEMENTS 2026'!M2271)</f>
        <v/>
      </c>
      <c r="P2270" t="str">
        <f>IF(ISBLANK('ENGAGEMENTS 2026'!C2271),"",'ENGAGEMENTS 2026'!K2271)</f>
        <v/>
      </c>
      <c r="Q2270" t="str">
        <f>IF($A2270="","",IF(OR($E2270="INFRUCTUEUX",$E2270="ANNULE"),$A2270&amp;"|"&amp;(COUNTIFS($A$2:$A2270,$A2270,$E$2:$E2270,"INFRUCTUEUX")+COUNTIFS($A$2:$A2270,$A2270,$E$2:$E2270,"ANNULE")),""))</f>
        <v/>
      </c>
    </row>
    <row r="2271" spans="1:17" x14ac:dyDescent="0.25">
      <c r="A2271" t="str">
        <f>IF(ISBLANK('ENGAGEMENTS 2026'!C2272),"",IF('ENGAGEMENTS 2026'!C2272="DTSI","DCT",'ENGAGEMENTS 2026'!C2272))</f>
        <v/>
      </c>
      <c r="B2271" t="str">
        <f>IF(ISBLANK('ENGAGEMENTS 2026'!C2272),"",'ENGAGEMENTS 2026'!D2272)</f>
        <v/>
      </c>
      <c r="C2271" t="str">
        <f>IF(ISBLANK('ENGAGEMENTS 2026'!C2272),"",'ENGAGEMENTS 2026'!E2272)</f>
        <v/>
      </c>
      <c r="D2271" t="str">
        <f>IF(ISBLANK('ENGAGEMENTS 2026'!C2272),"",'ENGAGEMENTS 2026'!G2272)</f>
        <v/>
      </c>
      <c r="E2271" t="str">
        <f>IF(ISBLANK('ENGAGEMENTS 2026'!C2272),"",'ENGAGEMENTS 2026'!I2272)</f>
        <v/>
      </c>
      <c r="F2271" t="str">
        <f>IF(ISBLANK('ENGAGEMENTS 2026'!C2272),"",'ENGAGEMENTS 2026'!J2272)</f>
        <v/>
      </c>
      <c r="G2271" t="str">
        <f>IF(ISBLANK('ENGAGEMENTS 2026'!C2272),"",'ENGAGEMENTS 2026'!M2272)</f>
        <v/>
      </c>
      <c r="H2271" t="str">
        <f>IF(ISBLANK('ENGAGEMENTS 2026'!C2272),"",'ENGAGEMENTS 2026'!AF2272)</f>
        <v/>
      </c>
      <c r="I2271" t="str">
        <f>IF(ISBLANK('ENGAGEMENTS 2026'!C2272),"",'ENGAGEMENTS 2026'!H2272)</f>
        <v/>
      </c>
      <c r="J2271" s="72" t="str">
        <f>IF(ISBLANK('ENGAGEMENTS 2026'!C2272),"",IF(AND(OR($E2271="INFRUCTUEUX",$E2271="ANNULE"),$C2271="AOO-M"),'ENGAGEMENTS 2026'!P2272,IF($H2271="EN COURS DE PREENGAGEMENT",'ENGAGEMENTS 2026'!O2272,IF($H2271="PREENGAGE",IF($E2271="ATTRIBUE",'ENGAGEMENTS 2026'!AE2272,'ENGAGEMENTS 2026'!O2272),'ENGAGEMENTS 2026'!AE2272))))</f>
        <v/>
      </c>
      <c r="K2271" s="97" t="str">
        <f>IF(ISBLANK('ENGAGEMENTS 2026'!W2272),"",'ENGAGEMENTS 2026'!W2272)</f>
        <v/>
      </c>
      <c r="L2271" s="73" t="str">
        <f t="shared" ca="1" si="70"/>
        <v/>
      </c>
      <c r="M2271" t="str">
        <f t="shared" si="71"/>
        <v/>
      </c>
      <c r="N2271" t="str">
        <f>IF(ISBLANK('ENGAGEMENTS 2026'!C2272),"",'ENGAGEMENTS 2026'!L2272)</f>
        <v/>
      </c>
      <c r="O2271" t="str">
        <f>IF(ISBLANK('ENGAGEMENTS 2026'!C2272),"",'ENGAGEMENTS 2026'!M2272)</f>
        <v/>
      </c>
      <c r="P2271" t="str">
        <f>IF(ISBLANK('ENGAGEMENTS 2026'!C2272),"",'ENGAGEMENTS 2026'!K2272)</f>
        <v/>
      </c>
      <c r="Q2271" t="str">
        <f>IF($A2271="","",IF(OR($E2271="INFRUCTUEUX",$E2271="ANNULE"),$A2271&amp;"|"&amp;(COUNTIFS($A$2:$A2271,$A2271,$E$2:$E2271,"INFRUCTUEUX")+COUNTIFS($A$2:$A2271,$A2271,$E$2:$E2271,"ANNULE")),""))</f>
        <v/>
      </c>
    </row>
    <row r="2272" spans="1:17" x14ac:dyDescent="0.25">
      <c r="A2272" t="str">
        <f>IF(ISBLANK('ENGAGEMENTS 2026'!C2273),"",IF('ENGAGEMENTS 2026'!C2273="DTSI","DCT",'ENGAGEMENTS 2026'!C2273))</f>
        <v/>
      </c>
      <c r="B2272" t="str">
        <f>IF(ISBLANK('ENGAGEMENTS 2026'!C2273),"",'ENGAGEMENTS 2026'!D2273)</f>
        <v/>
      </c>
      <c r="C2272" t="str">
        <f>IF(ISBLANK('ENGAGEMENTS 2026'!C2273),"",'ENGAGEMENTS 2026'!E2273)</f>
        <v/>
      </c>
      <c r="D2272" t="str">
        <f>IF(ISBLANK('ENGAGEMENTS 2026'!C2273),"",'ENGAGEMENTS 2026'!G2273)</f>
        <v/>
      </c>
      <c r="E2272" t="str">
        <f>IF(ISBLANK('ENGAGEMENTS 2026'!C2273),"",'ENGAGEMENTS 2026'!I2273)</f>
        <v/>
      </c>
      <c r="F2272" t="str">
        <f>IF(ISBLANK('ENGAGEMENTS 2026'!C2273),"",'ENGAGEMENTS 2026'!J2273)</f>
        <v/>
      </c>
      <c r="G2272" t="str">
        <f>IF(ISBLANK('ENGAGEMENTS 2026'!C2273),"",'ENGAGEMENTS 2026'!M2273)</f>
        <v/>
      </c>
      <c r="H2272" t="str">
        <f>IF(ISBLANK('ENGAGEMENTS 2026'!C2273),"",'ENGAGEMENTS 2026'!AF2273)</f>
        <v/>
      </c>
      <c r="I2272" t="str">
        <f>IF(ISBLANK('ENGAGEMENTS 2026'!C2273),"",'ENGAGEMENTS 2026'!H2273)</f>
        <v/>
      </c>
      <c r="J2272" s="72" t="str">
        <f>IF(ISBLANK('ENGAGEMENTS 2026'!C2273),"",IF(AND(OR($E2272="INFRUCTUEUX",$E2272="ANNULE"),$C2272="AOO-M"),'ENGAGEMENTS 2026'!P2273,IF($H2272="EN COURS DE PREENGAGEMENT",'ENGAGEMENTS 2026'!O2273,IF($H2272="PREENGAGE",IF($E2272="ATTRIBUE",'ENGAGEMENTS 2026'!AE2273,'ENGAGEMENTS 2026'!O2273),'ENGAGEMENTS 2026'!AE2273))))</f>
        <v/>
      </c>
      <c r="K2272" s="97" t="str">
        <f>IF(ISBLANK('ENGAGEMENTS 2026'!W2273),"",'ENGAGEMENTS 2026'!W2273)</f>
        <v/>
      </c>
      <c r="L2272" s="73" t="str">
        <f t="shared" ca="1" si="70"/>
        <v/>
      </c>
      <c r="M2272" t="str">
        <f t="shared" si="71"/>
        <v/>
      </c>
      <c r="N2272" t="str">
        <f>IF(ISBLANK('ENGAGEMENTS 2026'!C2273),"",'ENGAGEMENTS 2026'!L2273)</f>
        <v/>
      </c>
      <c r="O2272" t="str">
        <f>IF(ISBLANK('ENGAGEMENTS 2026'!C2273),"",'ENGAGEMENTS 2026'!M2273)</f>
        <v/>
      </c>
      <c r="P2272" t="str">
        <f>IF(ISBLANK('ENGAGEMENTS 2026'!C2273),"",'ENGAGEMENTS 2026'!K2273)</f>
        <v/>
      </c>
      <c r="Q2272" t="str">
        <f>IF($A2272="","",IF(OR($E2272="INFRUCTUEUX",$E2272="ANNULE"),$A2272&amp;"|"&amp;(COUNTIFS($A$2:$A2272,$A2272,$E$2:$E2272,"INFRUCTUEUX")+COUNTIFS($A$2:$A2272,$A2272,$E$2:$E2272,"ANNULE")),""))</f>
        <v/>
      </c>
    </row>
    <row r="2273" spans="1:17" x14ac:dyDescent="0.25">
      <c r="A2273" t="str">
        <f>IF(ISBLANK('ENGAGEMENTS 2026'!C2274),"",IF('ENGAGEMENTS 2026'!C2274="DTSI","DCT",'ENGAGEMENTS 2026'!C2274))</f>
        <v/>
      </c>
      <c r="B2273" t="str">
        <f>IF(ISBLANK('ENGAGEMENTS 2026'!C2274),"",'ENGAGEMENTS 2026'!D2274)</f>
        <v/>
      </c>
      <c r="C2273" t="str">
        <f>IF(ISBLANK('ENGAGEMENTS 2026'!C2274),"",'ENGAGEMENTS 2026'!E2274)</f>
        <v/>
      </c>
      <c r="D2273" t="str">
        <f>IF(ISBLANK('ENGAGEMENTS 2026'!C2274),"",'ENGAGEMENTS 2026'!G2274)</f>
        <v/>
      </c>
      <c r="E2273" t="str">
        <f>IF(ISBLANK('ENGAGEMENTS 2026'!C2274),"",'ENGAGEMENTS 2026'!I2274)</f>
        <v/>
      </c>
      <c r="F2273" t="str">
        <f>IF(ISBLANK('ENGAGEMENTS 2026'!C2274),"",'ENGAGEMENTS 2026'!J2274)</f>
        <v/>
      </c>
      <c r="G2273" t="str">
        <f>IF(ISBLANK('ENGAGEMENTS 2026'!C2274),"",'ENGAGEMENTS 2026'!M2274)</f>
        <v/>
      </c>
      <c r="H2273" t="str">
        <f>IF(ISBLANK('ENGAGEMENTS 2026'!C2274),"",'ENGAGEMENTS 2026'!AF2274)</f>
        <v/>
      </c>
      <c r="I2273" t="str">
        <f>IF(ISBLANK('ENGAGEMENTS 2026'!C2274),"",'ENGAGEMENTS 2026'!H2274)</f>
        <v/>
      </c>
      <c r="J2273" s="72" t="str">
        <f>IF(ISBLANK('ENGAGEMENTS 2026'!C2274),"",IF(AND(OR($E2273="INFRUCTUEUX",$E2273="ANNULE"),$C2273="AOO-M"),'ENGAGEMENTS 2026'!P2274,IF($H2273="EN COURS DE PREENGAGEMENT",'ENGAGEMENTS 2026'!O2274,IF($H2273="PREENGAGE",IF($E2273="ATTRIBUE",'ENGAGEMENTS 2026'!AE2274,'ENGAGEMENTS 2026'!O2274),'ENGAGEMENTS 2026'!AE2274))))</f>
        <v/>
      </c>
      <c r="K2273" s="97" t="str">
        <f>IF(ISBLANK('ENGAGEMENTS 2026'!W2274),"",'ENGAGEMENTS 2026'!W2274)</f>
        <v/>
      </c>
      <c r="L2273" s="73" t="str">
        <f t="shared" ca="1" si="70"/>
        <v/>
      </c>
      <c r="M2273" t="str">
        <f t="shared" si="71"/>
        <v/>
      </c>
      <c r="N2273" t="str">
        <f>IF(ISBLANK('ENGAGEMENTS 2026'!C2274),"",'ENGAGEMENTS 2026'!L2274)</f>
        <v/>
      </c>
      <c r="O2273" t="str">
        <f>IF(ISBLANK('ENGAGEMENTS 2026'!C2274),"",'ENGAGEMENTS 2026'!M2274)</f>
        <v/>
      </c>
      <c r="P2273" t="str">
        <f>IF(ISBLANK('ENGAGEMENTS 2026'!C2274),"",'ENGAGEMENTS 2026'!K2274)</f>
        <v/>
      </c>
      <c r="Q2273" t="str">
        <f>IF($A2273="","",IF(OR($E2273="INFRUCTUEUX",$E2273="ANNULE"),$A2273&amp;"|"&amp;(COUNTIFS($A$2:$A2273,$A2273,$E$2:$E2273,"INFRUCTUEUX")+COUNTIFS($A$2:$A2273,$A2273,$E$2:$E2273,"ANNULE")),""))</f>
        <v/>
      </c>
    </row>
    <row r="2274" spans="1:17" x14ac:dyDescent="0.25">
      <c r="A2274" t="str">
        <f>IF(ISBLANK('ENGAGEMENTS 2026'!C2275),"",IF('ENGAGEMENTS 2026'!C2275="DTSI","DCT",'ENGAGEMENTS 2026'!C2275))</f>
        <v/>
      </c>
      <c r="B2274" t="str">
        <f>IF(ISBLANK('ENGAGEMENTS 2026'!C2275),"",'ENGAGEMENTS 2026'!D2275)</f>
        <v/>
      </c>
      <c r="C2274" t="str">
        <f>IF(ISBLANK('ENGAGEMENTS 2026'!C2275),"",'ENGAGEMENTS 2026'!E2275)</f>
        <v/>
      </c>
      <c r="D2274" t="str">
        <f>IF(ISBLANK('ENGAGEMENTS 2026'!C2275),"",'ENGAGEMENTS 2026'!G2275)</f>
        <v/>
      </c>
      <c r="E2274" t="str">
        <f>IF(ISBLANK('ENGAGEMENTS 2026'!C2275),"",'ENGAGEMENTS 2026'!I2275)</f>
        <v/>
      </c>
      <c r="F2274" t="str">
        <f>IF(ISBLANK('ENGAGEMENTS 2026'!C2275),"",'ENGAGEMENTS 2026'!J2275)</f>
        <v/>
      </c>
      <c r="G2274" t="str">
        <f>IF(ISBLANK('ENGAGEMENTS 2026'!C2275),"",'ENGAGEMENTS 2026'!M2275)</f>
        <v/>
      </c>
      <c r="H2274" t="str">
        <f>IF(ISBLANK('ENGAGEMENTS 2026'!C2275),"",'ENGAGEMENTS 2026'!AF2275)</f>
        <v/>
      </c>
      <c r="I2274" t="str">
        <f>IF(ISBLANK('ENGAGEMENTS 2026'!C2275),"",'ENGAGEMENTS 2026'!H2275)</f>
        <v/>
      </c>
      <c r="J2274" s="72" t="str">
        <f>IF(ISBLANK('ENGAGEMENTS 2026'!C2275),"",IF(AND(OR($E2274="INFRUCTUEUX",$E2274="ANNULE"),$C2274="AOO-M"),'ENGAGEMENTS 2026'!P2275,IF($H2274="EN COURS DE PREENGAGEMENT",'ENGAGEMENTS 2026'!O2275,IF($H2274="PREENGAGE",IF($E2274="ATTRIBUE",'ENGAGEMENTS 2026'!AE2275,'ENGAGEMENTS 2026'!O2275),'ENGAGEMENTS 2026'!AE2275))))</f>
        <v/>
      </c>
      <c r="K2274" s="97" t="str">
        <f>IF(ISBLANK('ENGAGEMENTS 2026'!W2275),"",'ENGAGEMENTS 2026'!W2275)</f>
        <v/>
      </c>
      <c r="L2274" s="73" t="str">
        <f t="shared" ca="1" si="70"/>
        <v/>
      </c>
      <c r="M2274" t="str">
        <f t="shared" si="71"/>
        <v/>
      </c>
      <c r="N2274" t="str">
        <f>IF(ISBLANK('ENGAGEMENTS 2026'!C2275),"",'ENGAGEMENTS 2026'!L2275)</f>
        <v/>
      </c>
      <c r="O2274" t="str">
        <f>IF(ISBLANK('ENGAGEMENTS 2026'!C2275),"",'ENGAGEMENTS 2026'!M2275)</f>
        <v/>
      </c>
      <c r="P2274" t="str">
        <f>IF(ISBLANK('ENGAGEMENTS 2026'!C2275),"",'ENGAGEMENTS 2026'!K2275)</f>
        <v/>
      </c>
      <c r="Q2274" t="str">
        <f>IF($A2274="","",IF(OR($E2274="INFRUCTUEUX",$E2274="ANNULE"),$A2274&amp;"|"&amp;(COUNTIFS($A$2:$A2274,$A2274,$E$2:$E2274,"INFRUCTUEUX")+COUNTIFS($A$2:$A2274,$A2274,$E$2:$E2274,"ANNULE")),""))</f>
        <v/>
      </c>
    </row>
    <row r="2275" spans="1:17" x14ac:dyDescent="0.25">
      <c r="A2275" t="str">
        <f>IF(ISBLANK('ENGAGEMENTS 2026'!C2276),"",IF('ENGAGEMENTS 2026'!C2276="DTSI","DCT",'ENGAGEMENTS 2026'!C2276))</f>
        <v/>
      </c>
      <c r="B2275" t="str">
        <f>IF(ISBLANK('ENGAGEMENTS 2026'!C2276),"",'ENGAGEMENTS 2026'!D2276)</f>
        <v/>
      </c>
      <c r="C2275" t="str">
        <f>IF(ISBLANK('ENGAGEMENTS 2026'!C2276),"",'ENGAGEMENTS 2026'!E2276)</f>
        <v/>
      </c>
      <c r="D2275" t="str">
        <f>IF(ISBLANK('ENGAGEMENTS 2026'!C2276),"",'ENGAGEMENTS 2026'!G2276)</f>
        <v/>
      </c>
      <c r="E2275" t="str">
        <f>IF(ISBLANK('ENGAGEMENTS 2026'!C2276),"",'ENGAGEMENTS 2026'!I2276)</f>
        <v/>
      </c>
      <c r="F2275" t="str">
        <f>IF(ISBLANK('ENGAGEMENTS 2026'!C2276),"",'ENGAGEMENTS 2026'!J2276)</f>
        <v/>
      </c>
      <c r="G2275" t="str">
        <f>IF(ISBLANK('ENGAGEMENTS 2026'!C2276),"",'ENGAGEMENTS 2026'!M2276)</f>
        <v/>
      </c>
      <c r="H2275" t="str">
        <f>IF(ISBLANK('ENGAGEMENTS 2026'!C2276),"",'ENGAGEMENTS 2026'!AF2276)</f>
        <v/>
      </c>
      <c r="I2275" t="str">
        <f>IF(ISBLANK('ENGAGEMENTS 2026'!C2276),"",'ENGAGEMENTS 2026'!H2276)</f>
        <v/>
      </c>
      <c r="J2275" s="72" t="str">
        <f>IF(ISBLANK('ENGAGEMENTS 2026'!C2276),"",IF(AND(OR($E2275="INFRUCTUEUX",$E2275="ANNULE"),$C2275="AOO-M"),'ENGAGEMENTS 2026'!P2276,IF($H2275="EN COURS DE PREENGAGEMENT",'ENGAGEMENTS 2026'!O2276,IF($H2275="PREENGAGE",IF($E2275="ATTRIBUE",'ENGAGEMENTS 2026'!AE2276,'ENGAGEMENTS 2026'!O2276),'ENGAGEMENTS 2026'!AE2276))))</f>
        <v/>
      </c>
      <c r="K2275" s="97" t="str">
        <f>IF(ISBLANK('ENGAGEMENTS 2026'!W2276),"",'ENGAGEMENTS 2026'!W2276)</f>
        <v/>
      </c>
      <c r="L2275" s="73" t="str">
        <f t="shared" ca="1" si="70"/>
        <v/>
      </c>
      <c r="M2275" t="str">
        <f t="shared" si="71"/>
        <v/>
      </c>
      <c r="N2275" t="str">
        <f>IF(ISBLANK('ENGAGEMENTS 2026'!C2276),"",'ENGAGEMENTS 2026'!L2276)</f>
        <v/>
      </c>
      <c r="O2275" t="str">
        <f>IF(ISBLANK('ENGAGEMENTS 2026'!C2276),"",'ENGAGEMENTS 2026'!M2276)</f>
        <v/>
      </c>
      <c r="P2275" t="str">
        <f>IF(ISBLANK('ENGAGEMENTS 2026'!C2276),"",'ENGAGEMENTS 2026'!K2276)</f>
        <v/>
      </c>
      <c r="Q2275" t="str">
        <f>IF($A2275="","",IF(OR($E2275="INFRUCTUEUX",$E2275="ANNULE"),$A2275&amp;"|"&amp;(COUNTIFS($A$2:$A2275,$A2275,$E$2:$E2275,"INFRUCTUEUX")+COUNTIFS($A$2:$A2275,$A2275,$E$2:$E2275,"ANNULE")),""))</f>
        <v/>
      </c>
    </row>
    <row r="2276" spans="1:17" x14ac:dyDescent="0.25">
      <c r="A2276" t="str">
        <f>IF(ISBLANK('ENGAGEMENTS 2026'!C2277),"",IF('ENGAGEMENTS 2026'!C2277="DTSI","DCT",'ENGAGEMENTS 2026'!C2277))</f>
        <v/>
      </c>
      <c r="B2276" t="str">
        <f>IF(ISBLANK('ENGAGEMENTS 2026'!C2277),"",'ENGAGEMENTS 2026'!D2277)</f>
        <v/>
      </c>
      <c r="C2276" t="str">
        <f>IF(ISBLANK('ENGAGEMENTS 2026'!C2277),"",'ENGAGEMENTS 2026'!E2277)</f>
        <v/>
      </c>
      <c r="D2276" t="str">
        <f>IF(ISBLANK('ENGAGEMENTS 2026'!C2277),"",'ENGAGEMENTS 2026'!G2277)</f>
        <v/>
      </c>
      <c r="E2276" t="str">
        <f>IF(ISBLANK('ENGAGEMENTS 2026'!C2277),"",'ENGAGEMENTS 2026'!I2277)</f>
        <v/>
      </c>
      <c r="F2276" t="str">
        <f>IF(ISBLANK('ENGAGEMENTS 2026'!C2277),"",'ENGAGEMENTS 2026'!J2277)</f>
        <v/>
      </c>
      <c r="G2276" t="str">
        <f>IF(ISBLANK('ENGAGEMENTS 2026'!C2277),"",'ENGAGEMENTS 2026'!M2277)</f>
        <v/>
      </c>
      <c r="H2276" t="str">
        <f>IF(ISBLANK('ENGAGEMENTS 2026'!C2277),"",'ENGAGEMENTS 2026'!AF2277)</f>
        <v/>
      </c>
      <c r="I2276" t="str">
        <f>IF(ISBLANK('ENGAGEMENTS 2026'!C2277),"",'ENGAGEMENTS 2026'!H2277)</f>
        <v/>
      </c>
      <c r="J2276" s="72" t="str">
        <f>IF(ISBLANK('ENGAGEMENTS 2026'!C2277),"",IF(AND(OR($E2276="INFRUCTUEUX",$E2276="ANNULE"),$C2276="AOO-M"),'ENGAGEMENTS 2026'!P2277,IF($H2276="EN COURS DE PREENGAGEMENT",'ENGAGEMENTS 2026'!O2277,IF($H2276="PREENGAGE",IF($E2276="ATTRIBUE",'ENGAGEMENTS 2026'!AE2277,'ENGAGEMENTS 2026'!O2277),'ENGAGEMENTS 2026'!AE2277))))</f>
        <v/>
      </c>
      <c r="K2276" s="97" t="str">
        <f>IF(ISBLANK('ENGAGEMENTS 2026'!W2277),"",'ENGAGEMENTS 2026'!W2277)</f>
        <v/>
      </c>
      <c r="L2276" s="73" t="str">
        <f t="shared" ca="1" si="70"/>
        <v/>
      </c>
      <c r="M2276" t="str">
        <f t="shared" si="71"/>
        <v/>
      </c>
      <c r="N2276" t="str">
        <f>IF(ISBLANK('ENGAGEMENTS 2026'!C2277),"",'ENGAGEMENTS 2026'!L2277)</f>
        <v/>
      </c>
      <c r="O2276" t="str">
        <f>IF(ISBLANK('ENGAGEMENTS 2026'!C2277),"",'ENGAGEMENTS 2026'!M2277)</f>
        <v/>
      </c>
      <c r="P2276" t="str">
        <f>IF(ISBLANK('ENGAGEMENTS 2026'!C2277),"",'ENGAGEMENTS 2026'!K2277)</f>
        <v/>
      </c>
      <c r="Q2276" t="str">
        <f>IF($A2276="","",IF(OR($E2276="INFRUCTUEUX",$E2276="ANNULE"),$A2276&amp;"|"&amp;(COUNTIFS($A$2:$A2276,$A2276,$E$2:$E2276,"INFRUCTUEUX")+COUNTIFS($A$2:$A2276,$A2276,$E$2:$E2276,"ANNULE")),""))</f>
        <v/>
      </c>
    </row>
    <row r="2277" spans="1:17" x14ac:dyDescent="0.25">
      <c r="A2277" t="str">
        <f>IF(ISBLANK('ENGAGEMENTS 2026'!C2278),"",IF('ENGAGEMENTS 2026'!C2278="DTSI","DCT",'ENGAGEMENTS 2026'!C2278))</f>
        <v/>
      </c>
      <c r="B2277" t="str">
        <f>IF(ISBLANK('ENGAGEMENTS 2026'!C2278),"",'ENGAGEMENTS 2026'!D2278)</f>
        <v/>
      </c>
      <c r="C2277" t="str">
        <f>IF(ISBLANK('ENGAGEMENTS 2026'!C2278),"",'ENGAGEMENTS 2026'!E2278)</f>
        <v/>
      </c>
      <c r="D2277" t="str">
        <f>IF(ISBLANK('ENGAGEMENTS 2026'!C2278),"",'ENGAGEMENTS 2026'!G2278)</f>
        <v/>
      </c>
      <c r="E2277" t="str">
        <f>IF(ISBLANK('ENGAGEMENTS 2026'!C2278),"",'ENGAGEMENTS 2026'!I2278)</f>
        <v/>
      </c>
      <c r="F2277" t="str">
        <f>IF(ISBLANK('ENGAGEMENTS 2026'!C2278),"",'ENGAGEMENTS 2026'!J2278)</f>
        <v/>
      </c>
      <c r="G2277" t="str">
        <f>IF(ISBLANK('ENGAGEMENTS 2026'!C2278),"",'ENGAGEMENTS 2026'!M2278)</f>
        <v/>
      </c>
      <c r="H2277" t="str">
        <f>IF(ISBLANK('ENGAGEMENTS 2026'!C2278),"",'ENGAGEMENTS 2026'!AF2278)</f>
        <v/>
      </c>
      <c r="I2277" t="str">
        <f>IF(ISBLANK('ENGAGEMENTS 2026'!C2278),"",'ENGAGEMENTS 2026'!H2278)</f>
        <v/>
      </c>
      <c r="J2277" s="72" t="str">
        <f>IF(ISBLANK('ENGAGEMENTS 2026'!C2278),"",IF(AND(OR($E2277="INFRUCTUEUX",$E2277="ANNULE"),$C2277="AOO-M"),'ENGAGEMENTS 2026'!P2278,IF($H2277="EN COURS DE PREENGAGEMENT",'ENGAGEMENTS 2026'!O2278,IF($H2277="PREENGAGE",IF($E2277="ATTRIBUE",'ENGAGEMENTS 2026'!AE2278,'ENGAGEMENTS 2026'!O2278),'ENGAGEMENTS 2026'!AE2278))))</f>
        <v/>
      </c>
      <c r="K2277" s="97" t="str">
        <f>IF(ISBLANK('ENGAGEMENTS 2026'!W2278),"",'ENGAGEMENTS 2026'!W2278)</f>
        <v/>
      </c>
      <c r="L2277" s="73" t="str">
        <f t="shared" ca="1" si="70"/>
        <v/>
      </c>
      <c r="M2277" t="str">
        <f t="shared" si="71"/>
        <v/>
      </c>
      <c r="N2277" t="str">
        <f>IF(ISBLANK('ENGAGEMENTS 2026'!C2278),"",'ENGAGEMENTS 2026'!L2278)</f>
        <v/>
      </c>
      <c r="O2277" t="str">
        <f>IF(ISBLANK('ENGAGEMENTS 2026'!C2278),"",'ENGAGEMENTS 2026'!M2278)</f>
        <v/>
      </c>
      <c r="P2277" t="str">
        <f>IF(ISBLANK('ENGAGEMENTS 2026'!C2278),"",'ENGAGEMENTS 2026'!K2278)</f>
        <v/>
      </c>
      <c r="Q2277" t="str">
        <f>IF($A2277="","",IF(OR($E2277="INFRUCTUEUX",$E2277="ANNULE"),$A2277&amp;"|"&amp;(COUNTIFS($A$2:$A2277,$A2277,$E$2:$E2277,"INFRUCTUEUX")+COUNTIFS($A$2:$A2277,$A2277,$E$2:$E2277,"ANNULE")),""))</f>
        <v/>
      </c>
    </row>
    <row r="2278" spans="1:17" x14ac:dyDescent="0.25">
      <c r="A2278" t="str">
        <f>IF(ISBLANK('ENGAGEMENTS 2026'!C2279),"",IF('ENGAGEMENTS 2026'!C2279="DTSI","DCT",'ENGAGEMENTS 2026'!C2279))</f>
        <v/>
      </c>
      <c r="B2278" t="str">
        <f>IF(ISBLANK('ENGAGEMENTS 2026'!C2279),"",'ENGAGEMENTS 2026'!D2279)</f>
        <v/>
      </c>
      <c r="C2278" t="str">
        <f>IF(ISBLANK('ENGAGEMENTS 2026'!C2279),"",'ENGAGEMENTS 2026'!E2279)</f>
        <v/>
      </c>
      <c r="D2278" t="str">
        <f>IF(ISBLANK('ENGAGEMENTS 2026'!C2279),"",'ENGAGEMENTS 2026'!G2279)</f>
        <v/>
      </c>
      <c r="E2278" t="str">
        <f>IF(ISBLANK('ENGAGEMENTS 2026'!C2279),"",'ENGAGEMENTS 2026'!I2279)</f>
        <v/>
      </c>
      <c r="F2278" t="str">
        <f>IF(ISBLANK('ENGAGEMENTS 2026'!C2279),"",'ENGAGEMENTS 2026'!J2279)</f>
        <v/>
      </c>
      <c r="G2278" t="str">
        <f>IF(ISBLANK('ENGAGEMENTS 2026'!C2279),"",'ENGAGEMENTS 2026'!M2279)</f>
        <v/>
      </c>
      <c r="H2278" t="str">
        <f>IF(ISBLANK('ENGAGEMENTS 2026'!C2279),"",'ENGAGEMENTS 2026'!AF2279)</f>
        <v/>
      </c>
      <c r="I2278" t="str">
        <f>IF(ISBLANK('ENGAGEMENTS 2026'!C2279),"",'ENGAGEMENTS 2026'!H2279)</f>
        <v/>
      </c>
      <c r="J2278" s="72" t="str">
        <f>IF(ISBLANK('ENGAGEMENTS 2026'!C2279),"",IF(AND(OR($E2278="INFRUCTUEUX",$E2278="ANNULE"),$C2278="AOO-M"),'ENGAGEMENTS 2026'!P2279,IF($H2278="EN COURS DE PREENGAGEMENT",'ENGAGEMENTS 2026'!O2279,IF($H2278="PREENGAGE",IF($E2278="ATTRIBUE",'ENGAGEMENTS 2026'!AE2279,'ENGAGEMENTS 2026'!O2279),'ENGAGEMENTS 2026'!AE2279))))</f>
        <v/>
      </c>
      <c r="K2278" s="97" t="str">
        <f>IF(ISBLANK('ENGAGEMENTS 2026'!W2279),"",'ENGAGEMENTS 2026'!W2279)</f>
        <v/>
      </c>
      <c r="L2278" s="73" t="str">
        <f t="shared" ca="1" si="70"/>
        <v/>
      </c>
      <c r="M2278" t="str">
        <f t="shared" si="71"/>
        <v/>
      </c>
      <c r="N2278" t="str">
        <f>IF(ISBLANK('ENGAGEMENTS 2026'!C2279),"",'ENGAGEMENTS 2026'!L2279)</f>
        <v/>
      </c>
      <c r="O2278" t="str">
        <f>IF(ISBLANK('ENGAGEMENTS 2026'!C2279),"",'ENGAGEMENTS 2026'!M2279)</f>
        <v/>
      </c>
      <c r="P2278" t="str">
        <f>IF(ISBLANK('ENGAGEMENTS 2026'!C2279),"",'ENGAGEMENTS 2026'!K2279)</f>
        <v/>
      </c>
      <c r="Q2278" t="str">
        <f>IF($A2278="","",IF(OR($E2278="INFRUCTUEUX",$E2278="ANNULE"),$A2278&amp;"|"&amp;(COUNTIFS($A$2:$A2278,$A2278,$E$2:$E2278,"INFRUCTUEUX")+COUNTIFS($A$2:$A2278,$A2278,$E$2:$E2278,"ANNULE")),""))</f>
        <v/>
      </c>
    </row>
    <row r="2279" spans="1:17" x14ac:dyDescent="0.25">
      <c r="A2279" t="str">
        <f>IF(ISBLANK('ENGAGEMENTS 2026'!C2280),"",IF('ENGAGEMENTS 2026'!C2280="DTSI","DCT",'ENGAGEMENTS 2026'!C2280))</f>
        <v/>
      </c>
      <c r="B2279" t="str">
        <f>IF(ISBLANK('ENGAGEMENTS 2026'!C2280),"",'ENGAGEMENTS 2026'!D2280)</f>
        <v/>
      </c>
      <c r="C2279" t="str">
        <f>IF(ISBLANK('ENGAGEMENTS 2026'!C2280),"",'ENGAGEMENTS 2026'!E2280)</f>
        <v/>
      </c>
      <c r="D2279" t="str">
        <f>IF(ISBLANK('ENGAGEMENTS 2026'!C2280),"",'ENGAGEMENTS 2026'!G2280)</f>
        <v/>
      </c>
      <c r="E2279" t="str">
        <f>IF(ISBLANK('ENGAGEMENTS 2026'!C2280),"",'ENGAGEMENTS 2026'!I2280)</f>
        <v/>
      </c>
      <c r="F2279" t="str">
        <f>IF(ISBLANK('ENGAGEMENTS 2026'!C2280),"",'ENGAGEMENTS 2026'!J2280)</f>
        <v/>
      </c>
      <c r="G2279" t="str">
        <f>IF(ISBLANK('ENGAGEMENTS 2026'!C2280),"",'ENGAGEMENTS 2026'!M2280)</f>
        <v/>
      </c>
      <c r="H2279" t="str">
        <f>IF(ISBLANK('ENGAGEMENTS 2026'!C2280),"",'ENGAGEMENTS 2026'!AF2280)</f>
        <v/>
      </c>
      <c r="I2279" t="str">
        <f>IF(ISBLANK('ENGAGEMENTS 2026'!C2280),"",'ENGAGEMENTS 2026'!H2280)</f>
        <v/>
      </c>
      <c r="J2279" s="72" t="str">
        <f>IF(ISBLANK('ENGAGEMENTS 2026'!C2280),"",IF(AND(OR($E2279="INFRUCTUEUX",$E2279="ANNULE"),$C2279="AOO-M"),'ENGAGEMENTS 2026'!P2280,IF($H2279="EN COURS DE PREENGAGEMENT",'ENGAGEMENTS 2026'!O2280,IF($H2279="PREENGAGE",IF($E2279="ATTRIBUE",'ENGAGEMENTS 2026'!AE2280,'ENGAGEMENTS 2026'!O2280),'ENGAGEMENTS 2026'!AE2280))))</f>
        <v/>
      </c>
      <c r="K2279" s="97" t="str">
        <f>IF(ISBLANK('ENGAGEMENTS 2026'!W2280),"",'ENGAGEMENTS 2026'!W2280)</f>
        <v/>
      </c>
      <c r="L2279" s="73" t="str">
        <f t="shared" ca="1" si="70"/>
        <v/>
      </c>
      <c r="M2279" t="str">
        <f t="shared" si="71"/>
        <v/>
      </c>
      <c r="N2279" t="str">
        <f>IF(ISBLANK('ENGAGEMENTS 2026'!C2280),"",'ENGAGEMENTS 2026'!L2280)</f>
        <v/>
      </c>
      <c r="O2279" t="str">
        <f>IF(ISBLANK('ENGAGEMENTS 2026'!C2280),"",'ENGAGEMENTS 2026'!M2280)</f>
        <v/>
      </c>
      <c r="P2279" t="str">
        <f>IF(ISBLANK('ENGAGEMENTS 2026'!C2280),"",'ENGAGEMENTS 2026'!K2280)</f>
        <v/>
      </c>
      <c r="Q2279" t="str">
        <f>IF($A2279="","",IF(OR($E2279="INFRUCTUEUX",$E2279="ANNULE"),$A2279&amp;"|"&amp;(COUNTIFS($A$2:$A2279,$A2279,$E$2:$E2279,"INFRUCTUEUX")+COUNTIFS($A$2:$A2279,$A2279,$E$2:$E2279,"ANNULE")),""))</f>
        <v/>
      </c>
    </row>
    <row r="2280" spans="1:17" x14ac:dyDescent="0.25">
      <c r="A2280" t="str">
        <f>IF(ISBLANK('ENGAGEMENTS 2026'!C2281),"",IF('ENGAGEMENTS 2026'!C2281="DTSI","DCT",'ENGAGEMENTS 2026'!C2281))</f>
        <v/>
      </c>
      <c r="B2280" t="str">
        <f>IF(ISBLANK('ENGAGEMENTS 2026'!C2281),"",'ENGAGEMENTS 2026'!D2281)</f>
        <v/>
      </c>
      <c r="C2280" t="str">
        <f>IF(ISBLANK('ENGAGEMENTS 2026'!C2281),"",'ENGAGEMENTS 2026'!E2281)</f>
        <v/>
      </c>
      <c r="D2280" t="str">
        <f>IF(ISBLANK('ENGAGEMENTS 2026'!C2281),"",'ENGAGEMENTS 2026'!G2281)</f>
        <v/>
      </c>
      <c r="E2280" t="str">
        <f>IF(ISBLANK('ENGAGEMENTS 2026'!C2281),"",'ENGAGEMENTS 2026'!I2281)</f>
        <v/>
      </c>
      <c r="F2280" t="str">
        <f>IF(ISBLANK('ENGAGEMENTS 2026'!C2281),"",'ENGAGEMENTS 2026'!J2281)</f>
        <v/>
      </c>
      <c r="G2280" t="str">
        <f>IF(ISBLANK('ENGAGEMENTS 2026'!C2281),"",'ENGAGEMENTS 2026'!M2281)</f>
        <v/>
      </c>
      <c r="H2280" t="str">
        <f>IF(ISBLANK('ENGAGEMENTS 2026'!C2281),"",'ENGAGEMENTS 2026'!AF2281)</f>
        <v/>
      </c>
      <c r="I2280" t="str">
        <f>IF(ISBLANK('ENGAGEMENTS 2026'!C2281),"",'ENGAGEMENTS 2026'!H2281)</f>
        <v/>
      </c>
      <c r="J2280" s="72" t="str">
        <f>IF(ISBLANK('ENGAGEMENTS 2026'!C2281),"",IF(AND(OR($E2280="INFRUCTUEUX",$E2280="ANNULE"),$C2280="AOO-M"),'ENGAGEMENTS 2026'!P2281,IF($H2280="EN COURS DE PREENGAGEMENT",'ENGAGEMENTS 2026'!O2281,IF($H2280="PREENGAGE",IF($E2280="ATTRIBUE",'ENGAGEMENTS 2026'!AE2281,'ENGAGEMENTS 2026'!O2281),'ENGAGEMENTS 2026'!AE2281))))</f>
        <v/>
      </c>
      <c r="K2280" s="97" t="str">
        <f>IF(ISBLANK('ENGAGEMENTS 2026'!W2281),"",'ENGAGEMENTS 2026'!W2281)</f>
        <v/>
      </c>
      <c r="L2280" s="73" t="str">
        <f t="shared" ca="1" si="70"/>
        <v/>
      </c>
      <c r="M2280" t="str">
        <f t="shared" si="71"/>
        <v/>
      </c>
      <c r="N2280" t="str">
        <f>IF(ISBLANK('ENGAGEMENTS 2026'!C2281),"",'ENGAGEMENTS 2026'!L2281)</f>
        <v/>
      </c>
      <c r="O2280" t="str">
        <f>IF(ISBLANK('ENGAGEMENTS 2026'!C2281),"",'ENGAGEMENTS 2026'!M2281)</f>
        <v/>
      </c>
      <c r="P2280" t="str">
        <f>IF(ISBLANK('ENGAGEMENTS 2026'!C2281),"",'ENGAGEMENTS 2026'!K2281)</f>
        <v/>
      </c>
      <c r="Q2280" t="str">
        <f>IF($A2280="","",IF(OR($E2280="INFRUCTUEUX",$E2280="ANNULE"),$A2280&amp;"|"&amp;(COUNTIFS($A$2:$A2280,$A2280,$E$2:$E2280,"INFRUCTUEUX")+COUNTIFS($A$2:$A2280,$A2280,$E$2:$E2280,"ANNULE")),""))</f>
        <v/>
      </c>
    </row>
    <row r="2281" spans="1:17" x14ac:dyDescent="0.25">
      <c r="A2281" t="str">
        <f>IF(ISBLANK('ENGAGEMENTS 2026'!C2282),"",IF('ENGAGEMENTS 2026'!C2282="DTSI","DCT",'ENGAGEMENTS 2026'!C2282))</f>
        <v/>
      </c>
      <c r="B2281" t="str">
        <f>IF(ISBLANK('ENGAGEMENTS 2026'!C2282),"",'ENGAGEMENTS 2026'!D2282)</f>
        <v/>
      </c>
      <c r="C2281" t="str">
        <f>IF(ISBLANK('ENGAGEMENTS 2026'!C2282),"",'ENGAGEMENTS 2026'!E2282)</f>
        <v/>
      </c>
      <c r="D2281" t="str">
        <f>IF(ISBLANK('ENGAGEMENTS 2026'!C2282),"",'ENGAGEMENTS 2026'!G2282)</f>
        <v/>
      </c>
      <c r="E2281" t="str">
        <f>IF(ISBLANK('ENGAGEMENTS 2026'!C2282),"",'ENGAGEMENTS 2026'!I2282)</f>
        <v/>
      </c>
      <c r="F2281" t="str">
        <f>IF(ISBLANK('ENGAGEMENTS 2026'!C2282),"",'ENGAGEMENTS 2026'!J2282)</f>
        <v/>
      </c>
      <c r="G2281" t="str">
        <f>IF(ISBLANK('ENGAGEMENTS 2026'!C2282),"",'ENGAGEMENTS 2026'!M2282)</f>
        <v/>
      </c>
      <c r="H2281" t="str">
        <f>IF(ISBLANK('ENGAGEMENTS 2026'!C2282),"",'ENGAGEMENTS 2026'!AF2282)</f>
        <v/>
      </c>
      <c r="I2281" t="str">
        <f>IF(ISBLANK('ENGAGEMENTS 2026'!C2282),"",'ENGAGEMENTS 2026'!H2282)</f>
        <v/>
      </c>
      <c r="J2281" s="72" t="str">
        <f>IF(ISBLANK('ENGAGEMENTS 2026'!C2282),"",IF(AND(OR($E2281="INFRUCTUEUX",$E2281="ANNULE"),$C2281="AOO-M"),'ENGAGEMENTS 2026'!P2282,IF($H2281="EN COURS DE PREENGAGEMENT",'ENGAGEMENTS 2026'!O2282,IF($H2281="PREENGAGE",IF($E2281="ATTRIBUE",'ENGAGEMENTS 2026'!AE2282,'ENGAGEMENTS 2026'!O2282),'ENGAGEMENTS 2026'!AE2282))))</f>
        <v/>
      </c>
      <c r="K2281" s="97" t="str">
        <f>IF(ISBLANK('ENGAGEMENTS 2026'!W2282),"",'ENGAGEMENTS 2026'!W2282)</f>
        <v/>
      </c>
      <c r="L2281" s="73" t="str">
        <f t="shared" ca="1" si="70"/>
        <v/>
      </c>
      <c r="M2281" t="str">
        <f t="shared" si="71"/>
        <v/>
      </c>
      <c r="N2281" t="str">
        <f>IF(ISBLANK('ENGAGEMENTS 2026'!C2282),"",'ENGAGEMENTS 2026'!L2282)</f>
        <v/>
      </c>
      <c r="O2281" t="str">
        <f>IF(ISBLANK('ENGAGEMENTS 2026'!C2282),"",'ENGAGEMENTS 2026'!M2282)</f>
        <v/>
      </c>
      <c r="P2281" t="str">
        <f>IF(ISBLANK('ENGAGEMENTS 2026'!C2282),"",'ENGAGEMENTS 2026'!K2282)</f>
        <v/>
      </c>
      <c r="Q2281" t="str">
        <f>IF($A2281="","",IF(OR($E2281="INFRUCTUEUX",$E2281="ANNULE"),$A2281&amp;"|"&amp;(COUNTIFS($A$2:$A2281,$A2281,$E$2:$E2281,"INFRUCTUEUX")+COUNTIFS($A$2:$A2281,$A2281,$E$2:$E2281,"ANNULE")),""))</f>
        <v/>
      </c>
    </row>
    <row r="2282" spans="1:17" x14ac:dyDescent="0.25">
      <c r="A2282" t="str">
        <f>IF(ISBLANK('ENGAGEMENTS 2026'!C2283),"",IF('ENGAGEMENTS 2026'!C2283="DTSI","DCT",'ENGAGEMENTS 2026'!C2283))</f>
        <v/>
      </c>
      <c r="B2282" t="str">
        <f>IF(ISBLANK('ENGAGEMENTS 2026'!C2283),"",'ENGAGEMENTS 2026'!D2283)</f>
        <v/>
      </c>
      <c r="C2282" t="str">
        <f>IF(ISBLANK('ENGAGEMENTS 2026'!C2283),"",'ENGAGEMENTS 2026'!E2283)</f>
        <v/>
      </c>
      <c r="D2282" t="str">
        <f>IF(ISBLANK('ENGAGEMENTS 2026'!C2283),"",'ENGAGEMENTS 2026'!G2283)</f>
        <v/>
      </c>
      <c r="E2282" t="str">
        <f>IF(ISBLANK('ENGAGEMENTS 2026'!C2283),"",'ENGAGEMENTS 2026'!I2283)</f>
        <v/>
      </c>
      <c r="F2282" t="str">
        <f>IF(ISBLANK('ENGAGEMENTS 2026'!C2283),"",'ENGAGEMENTS 2026'!J2283)</f>
        <v/>
      </c>
      <c r="G2282" t="str">
        <f>IF(ISBLANK('ENGAGEMENTS 2026'!C2283),"",'ENGAGEMENTS 2026'!M2283)</f>
        <v/>
      </c>
      <c r="H2282" t="str">
        <f>IF(ISBLANK('ENGAGEMENTS 2026'!C2283),"",'ENGAGEMENTS 2026'!AF2283)</f>
        <v/>
      </c>
      <c r="I2282" t="str">
        <f>IF(ISBLANK('ENGAGEMENTS 2026'!C2283),"",'ENGAGEMENTS 2026'!H2283)</f>
        <v/>
      </c>
      <c r="J2282" s="72" t="str">
        <f>IF(ISBLANK('ENGAGEMENTS 2026'!C2283),"",IF(AND(OR($E2282="INFRUCTUEUX",$E2282="ANNULE"),$C2282="AOO-M"),'ENGAGEMENTS 2026'!P2283,IF($H2282="EN COURS DE PREENGAGEMENT",'ENGAGEMENTS 2026'!O2283,IF($H2282="PREENGAGE",IF($E2282="ATTRIBUE",'ENGAGEMENTS 2026'!AE2283,'ENGAGEMENTS 2026'!O2283),'ENGAGEMENTS 2026'!AE2283))))</f>
        <v/>
      </c>
      <c r="K2282" s="97" t="str">
        <f>IF(ISBLANK('ENGAGEMENTS 2026'!W2283),"",'ENGAGEMENTS 2026'!W2283)</f>
        <v/>
      </c>
      <c r="L2282" s="73" t="str">
        <f t="shared" ca="1" si="70"/>
        <v/>
      </c>
      <c r="M2282" t="str">
        <f t="shared" si="71"/>
        <v/>
      </c>
      <c r="N2282" t="str">
        <f>IF(ISBLANK('ENGAGEMENTS 2026'!C2283),"",'ENGAGEMENTS 2026'!L2283)</f>
        <v/>
      </c>
      <c r="O2282" t="str">
        <f>IF(ISBLANK('ENGAGEMENTS 2026'!C2283),"",'ENGAGEMENTS 2026'!M2283)</f>
        <v/>
      </c>
      <c r="P2282" t="str">
        <f>IF(ISBLANK('ENGAGEMENTS 2026'!C2283),"",'ENGAGEMENTS 2026'!K2283)</f>
        <v/>
      </c>
      <c r="Q2282" t="str">
        <f>IF($A2282="","",IF(OR($E2282="INFRUCTUEUX",$E2282="ANNULE"),$A2282&amp;"|"&amp;(COUNTIFS($A$2:$A2282,$A2282,$E$2:$E2282,"INFRUCTUEUX")+COUNTIFS($A$2:$A2282,$A2282,$E$2:$E2282,"ANNULE")),""))</f>
        <v/>
      </c>
    </row>
    <row r="2283" spans="1:17" x14ac:dyDescent="0.25">
      <c r="A2283" t="str">
        <f>IF(ISBLANK('ENGAGEMENTS 2026'!C2284),"",IF('ENGAGEMENTS 2026'!C2284="DTSI","DCT",'ENGAGEMENTS 2026'!C2284))</f>
        <v/>
      </c>
      <c r="B2283" t="str">
        <f>IF(ISBLANK('ENGAGEMENTS 2026'!C2284),"",'ENGAGEMENTS 2026'!D2284)</f>
        <v/>
      </c>
      <c r="C2283" t="str">
        <f>IF(ISBLANK('ENGAGEMENTS 2026'!C2284),"",'ENGAGEMENTS 2026'!E2284)</f>
        <v/>
      </c>
      <c r="D2283" t="str">
        <f>IF(ISBLANK('ENGAGEMENTS 2026'!C2284),"",'ENGAGEMENTS 2026'!G2284)</f>
        <v/>
      </c>
      <c r="E2283" t="str">
        <f>IF(ISBLANK('ENGAGEMENTS 2026'!C2284),"",'ENGAGEMENTS 2026'!I2284)</f>
        <v/>
      </c>
      <c r="F2283" t="str">
        <f>IF(ISBLANK('ENGAGEMENTS 2026'!C2284),"",'ENGAGEMENTS 2026'!J2284)</f>
        <v/>
      </c>
      <c r="G2283" t="str">
        <f>IF(ISBLANK('ENGAGEMENTS 2026'!C2284),"",'ENGAGEMENTS 2026'!M2284)</f>
        <v/>
      </c>
      <c r="H2283" t="str">
        <f>IF(ISBLANK('ENGAGEMENTS 2026'!C2284),"",'ENGAGEMENTS 2026'!AF2284)</f>
        <v/>
      </c>
      <c r="I2283" t="str">
        <f>IF(ISBLANK('ENGAGEMENTS 2026'!C2284),"",'ENGAGEMENTS 2026'!H2284)</f>
        <v/>
      </c>
      <c r="J2283" s="72" t="str">
        <f>IF(ISBLANK('ENGAGEMENTS 2026'!C2284),"",IF(AND(OR($E2283="INFRUCTUEUX",$E2283="ANNULE"),$C2283="AOO-M"),'ENGAGEMENTS 2026'!P2284,IF($H2283="EN COURS DE PREENGAGEMENT",'ENGAGEMENTS 2026'!O2284,IF($H2283="PREENGAGE",IF($E2283="ATTRIBUE",'ENGAGEMENTS 2026'!AE2284,'ENGAGEMENTS 2026'!O2284),'ENGAGEMENTS 2026'!AE2284))))</f>
        <v/>
      </c>
      <c r="K2283" s="97" t="str">
        <f>IF(ISBLANK('ENGAGEMENTS 2026'!W2284),"",'ENGAGEMENTS 2026'!W2284)</f>
        <v/>
      </c>
      <c r="L2283" s="73" t="str">
        <f t="shared" ca="1" si="70"/>
        <v/>
      </c>
      <c r="M2283" t="str">
        <f t="shared" si="71"/>
        <v/>
      </c>
      <c r="N2283" t="str">
        <f>IF(ISBLANK('ENGAGEMENTS 2026'!C2284),"",'ENGAGEMENTS 2026'!L2284)</f>
        <v/>
      </c>
      <c r="O2283" t="str">
        <f>IF(ISBLANK('ENGAGEMENTS 2026'!C2284),"",'ENGAGEMENTS 2026'!M2284)</f>
        <v/>
      </c>
      <c r="P2283" t="str">
        <f>IF(ISBLANK('ENGAGEMENTS 2026'!C2284),"",'ENGAGEMENTS 2026'!K2284)</f>
        <v/>
      </c>
      <c r="Q2283" t="str">
        <f>IF($A2283="","",IF(OR($E2283="INFRUCTUEUX",$E2283="ANNULE"),$A2283&amp;"|"&amp;(COUNTIFS($A$2:$A2283,$A2283,$E$2:$E2283,"INFRUCTUEUX")+COUNTIFS($A$2:$A2283,$A2283,$E$2:$E2283,"ANNULE")),""))</f>
        <v/>
      </c>
    </row>
    <row r="2284" spans="1:17" x14ac:dyDescent="0.25">
      <c r="A2284" t="str">
        <f>IF(ISBLANK('ENGAGEMENTS 2026'!C2285),"",IF('ENGAGEMENTS 2026'!C2285="DTSI","DCT",'ENGAGEMENTS 2026'!C2285))</f>
        <v/>
      </c>
      <c r="B2284" t="str">
        <f>IF(ISBLANK('ENGAGEMENTS 2026'!C2285),"",'ENGAGEMENTS 2026'!D2285)</f>
        <v/>
      </c>
      <c r="C2284" t="str">
        <f>IF(ISBLANK('ENGAGEMENTS 2026'!C2285),"",'ENGAGEMENTS 2026'!E2285)</f>
        <v/>
      </c>
      <c r="D2284" t="str">
        <f>IF(ISBLANK('ENGAGEMENTS 2026'!C2285),"",'ENGAGEMENTS 2026'!G2285)</f>
        <v/>
      </c>
      <c r="E2284" t="str">
        <f>IF(ISBLANK('ENGAGEMENTS 2026'!C2285),"",'ENGAGEMENTS 2026'!I2285)</f>
        <v/>
      </c>
      <c r="F2284" t="str">
        <f>IF(ISBLANK('ENGAGEMENTS 2026'!C2285),"",'ENGAGEMENTS 2026'!J2285)</f>
        <v/>
      </c>
      <c r="G2284" t="str">
        <f>IF(ISBLANK('ENGAGEMENTS 2026'!C2285),"",'ENGAGEMENTS 2026'!M2285)</f>
        <v/>
      </c>
      <c r="H2284" t="str">
        <f>IF(ISBLANK('ENGAGEMENTS 2026'!C2285),"",'ENGAGEMENTS 2026'!AF2285)</f>
        <v/>
      </c>
      <c r="I2284" t="str">
        <f>IF(ISBLANK('ENGAGEMENTS 2026'!C2285),"",'ENGAGEMENTS 2026'!H2285)</f>
        <v/>
      </c>
      <c r="J2284" s="72" t="str">
        <f>IF(ISBLANK('ENGAGEMENTS 2026'!C2285),"",IF(AND(OR($E2284="INFRUCTUEUX",$E2284="ANNULE"),$C2284="AOO-M"),'ENGAGEMENTS 2026'!P2285,IF($H2284="EN COURS DE PREENGAGEMENT",'ENGAGEMENTS 2026'!O2285,IF($H2284="PREENGAGE",IF($E2284="ATTRIBUE",'ENGAGEMENTS 2026'!AE2285,'ENGAGEMENTS 2026'!O2285),'ENGAGEMENTS 2026'!AE2285))))</f>
        <v/>
      </c>
      <c r="K2284" s="97" t="str">
        <f>IF(ISBLANK('ENGAGEMENTS 2026'!W2285),"",'ENGAGEMENTS 2026'!W2285)</f>
        <v/>
      </c>
      <c r="L2284" s="73" t="str">
        <f t="shared" ca="1" si="70"/>
        <v/>
      </c>
      <c r="M2284" t="str">
        <f t="shared" si="71"/>
        <v/>
      </c>
      <c r="N2284" t="str">
        <f>IF(ISBLANK('ENGAGEMENTS 2026'!C2285),"",'ENGAGEMENTS 2026'!L2285)</f>
        <v/>
      </c>
      <c r="O2284" t="str">
        <f>IF(ISBLANK('ENGAGEMENTS 2026'!C2285),"",'ENGAGEMENTS 2026'!M2285)</f>
        <v/>
      </c>
      <c r="P2284" t="str">
        <f>IF(ISBLANK('ENGAGEMENTS 2026'!C2285),"",'ENGAGEMENTS 2026'!K2285)</f>
        <v/>
      </c>
      <c r="Q2284" t="str">
        <f>IF($A2284="","",IF(OR($E2284="INFRUCTUEUX",$E2284="ANNULE"),$A2284&amp;"|"&amp;(COUNTIFS($A$2:$A2284,$A2284,$E$2:$E2284,"INFRUCTUEUX")+COUNTIFS($A$2:$A2284,$A2284,$E$2:$E2284,"ANNULE")),""))</f>
        <v/>
      </c>
    </row>
    <row r="2285" spans="1:17" x14ac:dyDescent="0.25">
      <c r="A2285" t="str">
        <f>IF(ISBLANK('ENGAGEMENTS 2026'!C2286),"",IF('ENGAGEMENTS 2026'!C2286="DTSI","DCT",'ENGAGEMENTS 2026'!C2286))</f>
        <v/>
      </c>
      <c r="B2285" t="str">
        <f>IF(ISBLANK('ENGAGEMENTS 2026'!C2286),"",'ENGAGEMENTS 2026'!D2286)</f>
        <v/>
      </c>
      <c r="C2285" t="str">
        <f>IF(ISBLANK('ENGAGEMENTS 2026'!C2286),"",'ENGAGEMENTS 2026'!E2286)</f>
        <v/>
      </c>
      <c r="D2285" t="str">
        <f>IF(ISBLANK('ENGAGEMENTS 2026'!C2286),"",'ENGAGEMENTS 2026'!G2286)</f>
        <v/>
      </c>
      <c r="E2285" t="str">
        <f>IF(ISBLANK('ENGAGEMENTS 2026'!C2286),"",'ENGAGEMENTS 2026'!I2286)</f>
        <v/>
      </c>
      <c r="F2285" t="str">
        <f>IF(ISBLANK('ENGAGEMENTS 2026'!C2286),"",'ENGAGEMENTS 2026'!J2286)</f>
        <v/>
      </c>
      <c r="G2285" t="str">
        <f>IF(ISBLANK('ENGAGEMENTS 2026'!C2286),"",'ENGAGEMENTS 2026'!M2286)</f>
        <v/>
      </c>
      <c r="H2285" t="str">
        <f>IF(ISBLANK('ENGAGEMENTS 2026'!C2286),"",'ENGAGEMENTS 2026'!AF2286)</f>
        <v/>
      </c>
      <c r="I2285" t="str">
        <f>IF(ISBLANK('ENGAGEMENTS 2026'!C2286),"",'ENGAGEMENTS 2026'!H2286)</f>
        <v/>
      </c>
      <c r="J2285" s="72" t="str">
        <f>IF(ISBLANK('ENGAGEMENTS 2026'!C2286),"",IF(AND(OR($E2285="INFRUCTUEUX",$E2285="ANNULE"),$C2285="AOO-M"),'ENGAGEMENTS 2026'!P2286,IF($H2285="EN COURS DE PREENGAGEMENT",'ENGAGEMENTS 2026'!O2286,IF($H2285="PREENGAGE",IF($E2285="ATTRIBUE",'ENGAGEMENTS 2026'!AE2286,'ENGAGEMENTS 2026'!O2286),'ENGAGEMENTS 2026'!AE2286))))</f>
        <v/>
      </c>
      <c r="K2285" s="97" t="str">
        <f>IF(ISBLANK('ENGAGEMENTS 2026'!W2286),"",'ENGAGEMENTS 2026'!W2286)</f>
        <v/>
      </c>
      <c r="L2285" s="73" t="str">
        <f t="shared" ca="1" si="70"/>
        <v/>
      </c>
      <c r="M2285" t="str">
        <f t="shared" si="71"/>
        <v/>
      </c>
      <c r="N2285" t="str">
        <f>IF(ISBLANK('ENGAGEMENTS 2026'!C2286),"",'ENGAGEMENTS 2026'!L2286)</f>
        <v/>
      </c>
      <c r="O2285" t="str">
        <f>IF(ISBLANK('ENGAGEMENTS 2026'!C2286),"",'ENGAGEMENTS 2026'!M2286)</f>
        <v/>
      </c>
      <c r="P2285" t="str">
        <f>IF(ISBLANK('ENGAGEMENTS 2026'!C2286),"",'ENGAGEMENTS 2026'!K2286)</f>
        <v/>
      </c>
      <c r="Q2285" t="str">
        <f>IF($A2285="","",IF(OR($E2285="INFRUCTUEUX",$E2285="ANNULE"),$A2285&amp;"|"&amp;(COUNTIFS($A$2:$A2285,$A2285,$E$2:$E2285,"INFRUCTUEUX")+COUNTIFS($A$2:$A2285,$A2285,$E$2:$E2285,"ANNULE")),""))</f>
        <v/>
      </c>
    </row>
    <row r="2286" spans="1:17" x14ac:dyDescent="0.25">
      <c r="A2286" t="str">
        <f>IF(ISBLANK('ENGAGEMENTS 2026'!C2287),"",IF('ENGAGEMENTS 2026'!C2287="DTSI","DCT",'ENGAGEMENTS 2026'!C2287))</f>
        <v/>
      </c>
      <c r="B2286" t="str">
        <f>IF(ISBLANK('ENGAGEMENTS 2026'!C2287),"",'ENGAGEMENTS 2026'!D2287)</f>
        <v/>
      </c>
      <c r="C2286" t="str">
        <f>IF(ISBLANK('ENGAGEMENTS 2026'!C2287),"",'ENGAGEMENTS 2026'!E2287)</f>
        <v/>
      </c>
      <c r="D2286" t="str">
        <f>IF(ISBLANK('ENGAGEMENTS 2026'!C2287),"",'ENGAGEMENTS 2026'!G2287)</f>
        <v/>
      </c>
      <c r="E2286" t="str">
        <f>IF(ISBLANK('ENGAGEMENTS 2026'!C2287),"",'ENGAGEMENTS 2026'!I2287)</f>
        <v/>
      </c>
      <c r="F2286" t="str">
        <f>IF(ISBLANK('ENGAGEMENTS 2026'!C2287),"",'ENGAGEMENTS 2026'!J2287)</f>
        <v/>
      </c>
      <c r="G2286" t="str">
        <f>IF(ISBLANK('ENGAGEMENTS 2026'!C2287),"",'ENGAGEMENTS 2026'!M2287)</f>
        <v/>
      </c>
      <c r="H2286" t="str">
        <f>IF(ISBLANK('ENGAGEMENTS 2026'!C2287),"",'ENGAGEMENTS 2026'!AF2287)</f>
        <v/>
      </c>
      <c r="I2286" t="str">
        <f>IF(ISBLANK('ENGAGEMENTS 2026'!C2287),"",'ENGAGEMENTS 2026'!H2287)</f>
        <v/>
      </c>
      <c r="J2286" s="72" t="str">
        <f>IF(ISBLANK('ENGAGEMENTS 2026'!C2287),"",IF(AND(OR($E2286="INFRUCTUEUX",$E2286="ANNULE"),$C2286="AOO-M"),'ENGAGEMENTS 2026'!P2287,IF($H2286="EN COURS DE PREENGAGEMENT",'ENGAGEMENTS 2026'!O2287,IF($H2286="PREENGAGE",IF($E2286="ATTRIBUE",'ENGAGEMENTS 2026'!AE2287,'ENGAGEMENTS 2026'!O2287),'ENGAGEMENTS 2026'!AE2287))))</f>
        <v/>
      </c>
      <c r="K2286" s="97" t="str">
        <f>IF(ISBLANK('ENGAGEMENTS 2026'!W2287),"",'ENGAGEMENTS 2026'!W2287)</f>
        <v/>
      </c>
      <c r="L2286" s="73" t="str">
        <f t="shared" ca="1" si="70"/>
        <v/>
      </c>
      <c r="M2286" t="str">
        <f t="shared" si="71"/>
        <v/>
      </c>
      <c r="N2286" t="str">
        <f>IF(ISBLANK('ENGAGEMENTS 2026'!C2287),"",'ENGAGEMENTS 2026'!L2287)</f>
        <v/>
      </c>
      <c r="O2286" t="str">
        <f>IF(ISBLANK('ENGAGEMENTS 2026'!C2287),"",'ENGAGEMENTS 2026'!M2287)</f>
        <v/>
      </c>
      <c r="P2286" t="str">
        <f>IF(ISBLANK('ENGAGEMENTS 2026'!C2287),"",'ENGAGEMENTS 2026'!K2287)</f>
        <v/>
      </c>
      <c r="Q2286" t="str">
        <f>IF($A2286="","",IF(OR($E2286="INFRUCTUEUX",$E2286="ANNULE"),$A2286&amp;"|"&amp;(COUNTIFS($A$2:$A2286,$A2286,$E$2:$E2286,"INFRUCTUEUX")+COUNTIFS($A$2:$A2286,$A2286,$E$2:$E2286,"ANNULE")),""))</f>
        <v/>
      </c>
    </row>
    <row r="2287" spans="1:17" x14ac:dyDescent="0.25">
      <c r="A2287" t="str">
        <f>IF(ISBLANK('ENGAGEMENTS 2026'!C2288),"",IF('ENGAGEMENTS 2026'!C2288="DTSI","DCT",'ENGAGEMENTS 2026'!C2288))</f>
        <v/>
      </c>
      <c r="B2287" t="str">
        <f>IF(ISBLANK('ENGAGEMENTS 2026'!C2288),"",'ENGAGEMENTS 2026'!D2288)</f>
        <v/>
      </c>
      <c r="C2287" t="str">
        <f>IF(ISBLANK('ENGAGEMENTS 2026'!C2288),"",'ENGAGEMENTS 2026'!E2288)</f>
        <v/>
      </c>
      <c r="D2287" t="str">
        <f>IF(ISBLANK('ENGAGEMENTS 2026'!C2288),"",'ENGAGEMENTS 2026'!G2288)</f>
        <v/>
      </c>
      <c r="E2287" t="str">
        <f>IF(ISBLANK('ENGAGEMENTS 2026'!C2288),"",'ENGAGEMENTS 2026'!I2288)</f>
        <v/>
      </c>
      <c r="F2287" t="str">
        <f>IF(ISBLANK('ENGAGEMENTS 2026'!C2288),"",'ENGAGEMENTS 2026'!J2288)</f>
        <v/>
      </c>
      <c r="G2287" t="str">
        <f>IF(ISBLANK('ENGAGEMENTS 2026'!C2288),"",'ENGAGEMENTS 2026'!M2288)</f>
        <v/>
      </c>
      <c r="H2287" t="str">
        <f>IF(ISBLANK('ENGAGEMENTS 2026'!C2288),"",'ENGAGEMENTS 2026'!AF2288)</f>
        <v/>
      </c>
      <c r="I2287" t="str">
        <f>IF(ISBLANK('ENGAGEMENTS 2026'!C2288),"",'ENGAGEMENTS 2026'!H2288)</f>
        <v/>
      </c>
      <c r="J2287" s="72" t="str">
        <f>IF(ISBLANK('ENGAGEMENTS 2026'!C2288),"",IF(AND(OR($E2287="INFRUCTUEUX",$E2287="ANNULE"),$C2287="AOO-M"),'ENGAGEMENTS 2026'!P2288,IF($H2287="EN COURS DE PREENGAGEMENT",'ENGAGEMENTS 2026'!O2288,IF($H2287="PREENGAGE",IF($E2287="ATTRIBUE",'ENGAGEMENTS 2026'!AE2288,'ENGAGEMENTS 2026'!O2288),'ENGAGEMENTS 2026'!AE2288))))</f>
        <v/>
      </c>
      <c r="K2287" s="97" t="str">
        <f>IF(ISBLANK('ENGAGEMENTS 2026'!W2288),"",'ENGAGEMENTS 2026'!W2288)</f>
        <v/>
      </c>
      <c r="L2287" s="73" t="str">
        <f t="shared" ca="1" si="70"/>
        <v/>
      </c>
      <c r="M2287" t="str">
        <f t="shared" si="71"/>
        <v/>
      </c>
      <c r="N2287" t="str">
        <f>IF(ISBLANK('ENGAGEMENTS 2026'!C2288),"",'ENGAGEMENTS 2026'!L2288)</f>
        <v/>
      </c>
      <c r="O2287" t="str">
        <f>IF(ISBLANK('ENGAGEMENTS 2026'!C2288),"",'ENGAGEMENTS 2026'!M2288)</f>
        <v/>
      </c>
      <c r="P2287" t="str">
        <f>IF(ISBLANK('ENGAGEMENTS 2026'!C2288),"",'ENGAGEMENTS 2026'!K2288)</f>
        <v/>
      </c>
      <c r="Q2287" t="str">
        <f>IF($A2287="","",IF(OR($E2287="INFRUCTUEUX",$E2287="ANNULE"),$A2287&amp;"|"&amp;(COUNTIFS($A$2:$A2287,$A2287,$E$2:$E2287,"INFRUCTUEUX")+COUNTIFS($A$2:$A2287,$A2287,$E$2:$E2287,"ANNULE")),""))</f>
        <v/>
      </c>
    </row>
    <row r="2288" spans="1:17" x14ac:dyDescent="0.25">
      <c r="A2288" t="str">
        <f>IF(ISBLANK('ENGAGEMENTS 2026'!C2289),"",IF('ENGAGEMENTS 2026'!C2289="DTSI","DCT",'ENGAGEMENTS 2026'!C2289))</f>
        <v/>
      </c>
      <c r="B2288" t="str">
        <f>IF(ISBLANK('ENGAGEMENTS 2026'!C2289),"",'ENGAGEMENTS 2026'!D2289)</f>
        <v/>
      </c>
      <c r="C2288" t="str">
        <f>IF(ISBLANK('ENGAGEMENTS 2026'!C2289),"",'ENGAGEMENTS 2026'!E2289)</f>
        <v/>
      </c>
      <c r="D2288" t="str">
        <f>IF(ISBLANK('ENGAGEMENTS 2026'!C2289),"",'ENGAGEMENTS 2026'!G2289)</f>
        <v/>
      </c>
      <c r="E2288" t="str">
        <f>IF(ISBLANK('ENGAGEMENTS 2026'!C2289),"",'ENGAGEMENTS 2026'!I2289)</f>
        <v/>
      </c>
      <c r="F2288" t="str">
        <f>IF(ISBLANK('ENGAGEMENTS 2026'!C2289),"",'ENGAGEMENTS 2026'!J2289)</f>
        <v/>
      </c>
      <c r="G2288" t="str">
        <f>IF(ISBLANK('ENGAGEMENTS 2026'!C2289),"",'ENGAGEMENTS 2026'!M2289)</f>
        <v/>
      </c>
      <c r="H2288" t="str">
        <f>IF(ISBLANK('ENGAGEMENTS 2026'!C2289),"",'ENGAGEMENTS 2026'!AF2289)</f>
        <v/>
      </c>
      <c r="I2288" t="str">
        <f>IF(ISBLANK('ENGAGEMENTS 2026'!C2289),"",'ENGAGEMENTS 2026'!H2289)</f>
        <v/>
      </c>
      <c r="J2288" s="72" t="str">
        <f>IF(ISBLANK('ENGAGEMENTS 2026'!C2289),"",IF(AND(OR($E2288="INFRUCTUEUX",$E2288="ANNULE"),$C2288="AOO-M"),'ENGAGEMENTS 2026'!P2289,IF($H2288="EN COURS DE PREENGAGEMENT",'ENGAGEMENTS 2026'!O2289,IF($H2288="PREENGAGE",IF($E2288="ATTRIBUE",'ENGAGEMENTS 2026'!AE2289,'ENGAGEMENTS 2026'!O2289),'ENGAGEMENTS 2026'!AE2289))))</f>
        <v/>
      </c>
      <c r="K2288" s="97" t="str">
        <f>IF(ISBLANK('ENGAGEMENTS 2026'!W2289),"",'ENGAGEMENTS 2026'!W2289)</f>
        <v/>
      </c>
      <c r="L2288" s="73" t="str">
        <f t="shared" ca="1" si="70"/>
        <v/>
      </c>
      <c r="M2288" t="str">
        <f t="shared" si="71"/>
        <v/>
      </c>
      <c r="N2288" t="str">
        <f>IF(ISBLANK('ENGAGEMENTS 2026'!C2289),"",'ENGAGEMENTS 2026'!L2289)</f>
        <v/>
      </c>
      <c r="O2288" t="str">
        <f>IF(ISBLANK('ENGAGEMENTS 2026'!C2289),"",'ENGAGEMENTS 2026'!M2289)</f>
        <v/>
      </c>
      <c r="P2288" t="str">
        <f>IF(ISBLANK('ENGAGEMENTS 2026'!C2289),"",'ENGAGEMENTS 2026'!K2289)</f>
        <v/>
      </c>
      <c r="Q2288" t="str">
        <f>IF($A2288="","",IF(OR($E2288="INFRUCTUEUX",$E2288="ANNULE"),$A2288&amp;"|"&amp;(COUNTIFS($A$2:$A2288,$A2288,$E$2:$E2288,"INFRUCTUEUX")+COUNTIFS($A$2:$A2288,$A2288,$E$2:$E2288,"ANNULE")),""))</f>
        <v/>
      </c>
    </row>
    <row r="2289" spans="1:17" x14ac:dyDescent="0.25">
      <c r="A2289" t="str">
        <f>IF(ISBLANK('ENGAGEMENTS 2026'!C2290),"",IF('ENGAGEMENTS 2026'!C2290="DTSI","DCT",'ENGAGEMENTS 2026'!C2290))</f>
        <v/>
      </c>
      <c r="B2289" t="str">
        <f>IF(ISBLANK('ENGAGEMENTS 2026'!C2290),"",'ENGAGEMENTS 2026'!D2290)</f>
        <v/>
      </c>
      <c r="C2289" t="str">
        <f>IF(ISBLANK('ENGAGEMENTS 2026'!C2290),"",'ENGAGEMENTS 2026'!E2290)</f>
        <v/>
      </c>
      <c r="D2289" t="str">
        <f>IF(ISBLANK('ENGAGEMENTS 2026'!C2290),"",'ENGAGEMENTS 2026'!G2290)</f>
        <v/>
      </c>
      <c r="E2289" t="str">
        <f>IF(ISBLANK('ENGAGEMENTS 2026'!C2290),"",'ENGAGEMENTS 2026'!I2290)</f>
        <v/>
      </c>
      <c r="F2289" t="str">
        <f>IF(ISBLANK('ENGAGEMENTS 2026'!C2290),"",'ENGAGEMENTS 2026'!J2290)</f>
        <v/>
      </c>
      <c r="G2289" t="str">
        <f>IF(ISBLANK('ENGAGEMENTS 2026'!C2290),"",'ENGAGEMENTS 2026'!M2290)</f>
        <v/>
      </c>
      <c r="H2289" t="str">
        <f>IF(ISBLANK('ENGAGEMENTS 2026'!C2290),"",'ENGAGEMENTS 2026'!AF2290)</f>
        <v/>
      </c>
      <c r="I2289" t="str">
        <f>IF(ISBLANK('ENGAGEMENTS 2026'!C2290),"",'ENGAGEMENTS 2026'!H2290)</f>
        <v/>
      </c>
      <c r="J2289" s="72" t="str">
        <f>IF(ISBLANK('ENGAGEMENTS 2026'!C2290),"",IF(AND(OR($E2289="INFRUCTUEUX",$E2289="ANNULE"),$C2289="AOO-M"),'ENGAGEMENTS 2026'!P2290,IF($H2289="EN COURS DE PREENGAGEMENT",'ENGAGEMENTS 2026'!O2290,IF($H2289="PREENGAGE",IF($E2289="ATTRIBUE",'ENGAGEMENTS 2026'!AE2290,'ENGAGEMENTS 2026'!O2290),'ENGAGEMENTS 2026'!AE2290))))</f>
        <v/>
      </c>
      <c r="K2289" s="97" t="str">
        <f>IF(ISBLANK('ENGAGEMENTS 2026'!W2290),"",'ENGAGEMENTS 2026'!W2290)</f>
        <v/>
      </c>
      <c r="L2289" s="73" t="str">
        <f t="shared" ca="1" si="70"/>
        <v/>
      </c>
      <c r="M2289" t="str">
        <f t="shared" si="71"/>
        <v/>
      </c>
      <c r="N2289" t="str">
        <f>IF(ISBLANK('ENGAGEMENTS 2026'!C2290),"",'ENGAGEMENTS 2026'!L2290)</f>
        <v/>
      </c>
      <c r="O2289" t="str">
        <f>IF(ISBLANK('ENGAGEMENTS 2026'!C2290),"",'ENGAGEMENTS 2026'!M2290)</f>
        <v/>
      </c>
      <c r="P2289" t="str">
        <f>IF(ISBLANK('ENGAGEMENTS 2026'!C2290),"",'ENGAGEMENTS 2026'!K2290)</f>
        <v/>
      </c>
      <c r="Q2289" t="str">
        <f>IF($A2289="","",IF(OR($E2289="INFRUCTUEUX",$E2289="ANNULE"),$A2289&amp;"|"&amp;(COUNTIFS($A$2:$A2289,$A2289,$E$2:$E2289,"INFRUCTUEUX")+COUNTIFS($A$2:$A2289,$A2289,$E$2:$E2289,"ANNULE")),""))</f>
        <v/>
      </c>
    </row>
    <row r="2290" spans="1:17" x14ac:dyDescent="0.25">
      <c r="A2290" t="str">
        <f>IF(ISBLANK('ENGAGEMENTS 2026'!C2291),"",IF('ENGAGEMENTS 2026'!C2291="DTSI","DCT",'ENGAGEMENTS 2026'!C2291))</f>
        <v/>
      </c>
      <c r="B2290" t="str">
        <f>IF(ISBLANK('ENGAGEMENTS 2026'!C2291),"",'ENGAGEMENTS 2026'!D2291)</f>
        <v/>
      </c>
      <c r="C2290" t="str">
        <f>IF(ISBLANK('ENGAGEMENTS 2026'!C2291),"",'ENGAGEMENTS 2026'!E2291)</f>
        <v/>
      </c>
      <c r="D2290" t="str">
        <f>IF(ISBLANK('ENGAGEMENTS 2026'!C2291),"",'ENGAGEMENTS 2026'!G2291)</f>
        <v/>
      </c>
      <c r="E2290" t="str">
        <f>IF(ISBLANK('ENGAGEMENTS 2026'!C2291),"",'ENGAGEMENTS 2026'!I2291)</f>
        <v/>
      </c>
      <c r="F2290" t="str">
        <f>IF(ISBLANK('ENGAGEMENTS 2026'!C2291),"",'ENGAGEMENTS 2026'!J2291)</f>
        <v/>
      </c>
      <c r="G2290" t="str">
        <f>IF(ISBLANK('ENGAGEMENTS 2026'!C2291),"",'ENGAGEMENTS 2026'!M2291)</f>
        <v/>
      </c>
      <c r="H2290" t="str">
        <f>IF(ISBLANK('ENGAGEMENTS 2026'!C2291),"",'ENGAGEMENTS 2026'!AF2291)</f>
        <v/>
      </c>
      <c r="I2290" t="str">
        <f>IF(ISBLANK('ENGAGEMENTS 2026'!C2291),"",'ENGAGEMENTS 2026'!H2291)</f>
        <v/>
      </c>
      <c r="J2290" s="72" t="str">
        <f>IF(ISBLANK('ENGAGEMENTS 2026'!C2291),"",IF(AND(OR($E2290="INFRUCTUEUX",$E2290="ANNULE"),$C2290="AOO-M"),'ENGAGEMENTS 2026'!P2291,IF($H2290="EN COURS DE PREENGAGEMENT",'ENGAGEMENTS 2026'!O2291,IF($H2290="PREENGAGE",IF($E2290="ATTRIBUE",'ENGAGEMENTS 2026'!AE2291,'ENGAGEMENTS 2026'!O2291),'ENGAGEMENTS 2026'!AE2291))))</f>
        <v/>
      </c>
      <c r="K2290" s="97" t="str">
        <f>IF(ISBLANK('ENGAGEMENTS 2026'!W2291),"",'ENGAGEMENTS 2026'!W2291)</f>
        <v/>
      </c>
      <c r="L2290" s="73" t="str">
        <f t="shared" ca="1" si="70"/>
        <v/>
      </c>
      <c r="M2290" t="str">
        <f t="shared" si="71"/>
        <v/>
      </c>
      <c r="N2290" t="str">
        <f>IF(ISBLANK('ENGAGEMENTS 2026'!C2291),"",'ENGAGEMENTS 2026'!L2291)</f>
        <v/>
      </c>
      <c r="O2290" t="str">
        <f>IF(ISBLANK('ENGAGEMENTS 2026'!C2291),"",'ENGAGEMENTS 2026'!M2291)</f>
        <v/>
      </c>
      <c r="P2290" t="str">
        <f>IF(ISBLANK('ENGAGEMENTS 2026'!C2291),"",'ENGAGEMENTS 2026'!K2291)</f>
        <v/>
      </c>
      <c r="Q2290" t="str">
        <f>IF($A2290="","",IF(OR($E2290="INFRUCTUEUX",$E2290="ANNULE"),$A2290&amp;"|"&amp;(COUNTIFS($A$2:$A2290,$A2290,$E$2:$E2290,"INFRUCTUEUX")+COUNTIFS($A$2:$A2290,$A2290,$E$2:$E2290,"ANNULE")),""))</f>
        <v/>
      </c>
    </row>
    <row r="2291" spans="1:17" x14ac:dyDescent="0.25">
      <c r="A2291" t="str">
        <f>IF(ISBLANK('ENGAGEMENTS 2026'!C2292),"",IF('ENGAGEMENTS 2026'!C2292="DTSI","DCT",'ENGAGEMENTS 2026'!C2292))</f>
        <v/>
      </c>
      <c r="B2291" t="str">
        <f>IF(ISBLANK('ENGAGEMENTS 2026'!C2292),"",'ENGAGEMENTS 2026'!D2292)</f>
        <v/>
      </c>
      <c r="C2291" t="str">
        <f>IF(ISBLANK('ENGAGEMENTS 2026'!C2292),"",'ENGAGEMENTS 2026'!E2292)</f>
        <v/>
      </c>
      <c r="D2291" t="str">
        <f>IF(ISBLANK('ENGAGEMENTS 2026'!C2292),"",'ENGAGEMENTS 2026'!G2292)</f>
        <v/>
      </c>
      <c r="E2291" t="str">
        <f>IF(ISBLANK('ENGAGEMENTS 2026'!C2292),"",'ENGAGEMENTS 2026'!I2292)</f>
        <v/>
      </c>
      <c r="F2291" t="str">
        <f>IF(ISBLANK('ENGAGEMENTS 2026'!C2292),"",'ENGAGEMENTS 2026'!J2292)</f>
        <v/>
      </c>
      <c r="G2291" t="str">
        <f>IF(ISBLANK('ENGAGEMENTS 2026'!C2292),"",'ENGAGEMENTS 2026'!M2292)</f>
        <v/>
      </c>
      <c r="H2291" t="str">
        <f>IF(ISBLANK('ENGAGEMENTS 2026'!C2292),"",'ENGAGEMENTS 2026'!AF2292)</f>
        <v/>
      </c>
      <c r="I2291" t="str">
        <f>IF(ISBLANK('ENGAGEMENTS 2026'!C2292),"",'ENGAGEMENTS 2026'!H2292)</f>
        <v/>
      </c>
      <c r="J2291" s="72" t="str">
        <f>IF(ISBLANK('ENGAGEMENTS 2026'!C2292),"",IF(AND(OR($E2291="INFRUCTUEUX",$E2291="ANNULE"),$C2291="AOO-M"),'ENGAGEMENTS 2026'!P2292,IF($H2291="EN COURS DE PREENGAGEMENT",'ENGAGEMENTS 2026'!O2292,IF($H2291="PREENGAGE",IF($E2291="ATTRIBUE",'ENGAGEMENTS 2026'!AE2292,'ENGAGEMENTS 2026'!O2292),'ENGAGEMENTS 2026'!AE2292))))</f>
        <v/>
      </c>
      <c r="K2291" s="97" t="str">
        <f>IF(ISBLANK('ENGAGEMENTS 2026'!W2292),"",'ENGAGEMENTS 2026'!W2292)</f>
        <v/>
      </c>
      <c r="L2291" s="73" t="str">
        <f t="shared" ca="1" si="70"/>
        <v/>
      </c>
      <c r="M2291" t="str">
        <f t="shared" si="71"/>
        <v/>
      </c>
      <c r="N2291" t="str">
        <f>IF(ISBLANK('ENGAGEMENTS 2026'!C2292),"",'ENGAGEMENTS 2026'!L2292)</f>
        <v/>
      </c>
      <c r="O2291" t="str">
        <f>IF(ISBLANK('ENGAGEMENTS 2026'!C2292),"",'ENGAGEMENTS 2026'!M2292)</f>
        <v/>
      </c>
      <c r="P2291" t="str">
        <f>IF(ISBLANK('ENGAGEMENTS 2026'!C2292),"",'ENGAGEMENTS 2026'!K2292)</f>
        <v/>
      </c>
      <c r="Q2291" t="str">
        <f>IF($A2291="","",IF(OR($E2291="INFRUCTUEUX",$E2291="ANNULE"),$A2291&amp;"|"&amp;(COUNTIFS($A$2:$A2291,$A2291,$E$2:$E2291,"INFRUCTUEUX")+COUNTIFS($A$2:$A2291,$A2291,$E$2:$E2291,"ANNULE")),""))</f>
        <v/>
      </c>
    </row>
    <row r="2292" spans="1:17" x14ac:dyDescent="0.25">
      <c r="A2292" t="str">
        <f>IF(ISBLANK('ENGAGEMENTS 2026'!C2293),"",IF('ENGAGEMENTS 2026'!C2293="DTSI","DCT",'ENGAGEMENTS 2026'!C2293))</f>
        <v/>
      </c>
      <c r="B2292" t="str">
        <f>IF(ISBLANK('ENGAGEMENTS 2026'!C2293),"",'ENGAGEMENTS 2026'!D2293)</f>
        <v/>
      </c>
      <c r="C2292" t="str">
        <f>IF(ISBLANK('ENGAGEMENTS 2026'!C2293),"",'ENGAGEMENTS 2026'!E2293)</f>
        <v/>
      </c>
      <c r="D2292" t="str">
        <f>IF(ISBLANK('ENGAGEMENTS 2026'!C2293),"",'ENGAGEMENTS 2026'!G2293)</f>
        <v/>
      </c>
      <c r="E2292" t="str">
        <f>IF(ISBLANK('ENGAGEMENTS 2026'!C2293),"",'ENGAGEMENTS 2026'!I2293)</f>
        <v/>
      </c>
      <c r="F2292" t="str">
        <f>IF(ISBLANK('ENGAGEMENTS 2026'!C2293),"",'ENGAGEMENTS 2026'!J2293)</f>
        <v/>
      </c>
      <c r="G2292" t="str">
        <f>IF(ISBLANK('ENGAGEMENTS 2026'!C2293),"",'ENGAGEMENTS 2026'!M2293)</f>
        <v/>
      </c>
      <c r="H2292" t="str">
        <f>IF(ISBLANK('ENGAGEMENTS 2026'!C2293),"",'ENGAGEMENTS 2026'!AF2293)</f>
        <v/>
      </c>
      <c r="I2292" t="str">
        <f>IF(ISBLANK('ENGAGEMENTS 2026'!C2293),"",'ENGAGEMENTS 2026'!H2293)</f>
        <v/>
      </c>
      <c r="J2292" s="72" t="str">
        <f>IF(ISBLANK('ENGAGEMENTS 2026'!C2293),"",IF(AND(OR($E2292="INFRUCTUEUX",$E2292="ANNULE"),$C2292="AOO-M"),'ENGAGEMENTS 2026'!P2293,IF($H2292="EN COURS DE PREENGAGEMENT",'ENGAGEMENTS 2026'!O2293,IF($H2292="PREENGAGE",IF($E2292="ATTRIBUE",'ENGAGEMENTS 2026'!AE2293,'ENGAGEMENTS 2026'!O2293),'ENGAGEMENTS 2026'!AE2293))))</f>
        <v/>
      </c>
      <c r="K2292" s="97" t="str">
        <f>IF(ISBLANK('ENGAGEMENTS 2026'!W2293),"",'ENGAGEMENTS 2026'!W2293)</f>
        <v/>
      </c>
      <c r="L2292" s="73" t="str">
        <f t="shared" ca="1" si="70"/>
        <v/>
      </c>
      <c r="M2292" t="str">
        <f t="shared" si="71"/>
        <v/>
      </c>
      <c r="N2292" t="str">
        <f>IF(ISBLANK('ENGAGEMENTS 2026'!C2293),"",'ENGAGEMENTS 2026'!L2293)</f>
        <v/>
      </c>
      <c r="O2292" t="str">
        <f>IF(ISBLANK('ENGAGEMENTS 2026'!C2293),"",'ENGAGEMENTS 2026'!M2293)</f>
        <v/>
      </c>
      <c r="P2292" t="str">
        <f>IF(ISBLANK('ENGAGEMENTS 2026'!C2293),"",'ENGAGEMENTS 2026'!K2293)</f>
        <v/>
      </c>
      <c r="Q2292" t="str">
        <f>IF($A2292="","",IF(OR($E2292="INFRUCTUEUX",$E2292="ANNULE"),$A2292&amp;"|"&amp;(COUNTIFS($A$2:$A2292,$A2292,$E$2:$E2292,"INFRUCTUEUX")+COUNTIFS($A$2:$A2292,$A2292,$E$2:$E2292,"ANNULE")),""))</f>
        <v/>
      </c>
    </row>
    <row r="2293" spans="1:17" x14ac:dyDescent="0.25">
      <c r="A2293" t="str">
        <f>IF(ISBLANK('ENGAGEMENTS 2026'!C2294),"",IF('ENGAGEMENTS 2026'!C2294="DTSI","DCT",'ENGAGEMENTS 2026'!C2294))</f>
        <v/>
      </c>
      <c r="B2293" t="str">
        <f>IF(ISBLANK('ENGAGEMENTS 2026'!C2294),"",'ENGAGEMENTS 2026'!D2294)</f>
        <v/>
      </c>
      <c r="C2293" t="str">
        <f>IF(ISBLANK('ENGAGEMENTS 2026'!C2294),"",'ENGAGEMENTS 2026'!E2294)</f>
        <v/>
      </c>
      <c r="D2293" t="str">
        <f>IF(ISBLANK('ENGAGEMENTS 2026'!C2294),"",'ENGAGEMENTS 2026'!G2294)</f>
        <v/>
      </c>
      <c r="E2293" t="str">
        <f>IF(ISBLANK('ENGAGEMENTS 2026'!C2294),"",'ENGAGEMENTS 2026'!I2294)</f>
        <v/>
      </c>
      <c r="F2293" t="str">
        <f>IF(ISBLANK('ENGAGEMENTS 2026'!C2294),"",'ENGAGEMENTS 2026'!J2294)</f>
        <v/>
      </c>
      <c r="G2293" t="str">
        <f>IF(ISBLANK('ENGAGEMENTS 2026'!C2294),"",'ENGAGEMENTS 2026'!M2294)</f>
        <v/>
      </c>
      <c r="H2293" t="str">
        <f>IF(ISBLANK('ENGAGEMENTS 2026'!C2294),"",'ENGAGEMENTS 2026'!AF2294)</f>
        <v/>
      </c>
      <c r="I2293" t="str">
        <f>IF(ISBLANK('ENGAGEMENTS 2026'!C2294),"",'ENGAGEMENTS 2026'!H2294)</f>
        <v/>
      </c>
      <c r="J2293" s="72" t="str">
        <f>IF(ISBLANK('ENGAGEMENTS 2026'!C2294),"",IF(AND(OR($E2293="INFRUCTUEUX",$E2293="ANNULE"),$C2293="AOO-M"),'ENGAGEMENTS 2026'!P2294,IF($H2293="EN COURS DE PREENGAGEMENT",'ENGAGEMENTS 2026'!O2294,IF($H2293="PREENGAGE",IF($E2293="ATTRIBUE",'ENGAGEMENTS 2026'!AE2294,'ENGAGEMENTS 2026'!O2294),'ENGAGEMENTS 2026'!AE2294))))</f>
        <v/>
      </c>
      <c r="K2293" s="97" t="str">
        <f>IF(ISBLANK('ENGAGEMENTS 2026'!W2294),"",'ENGAGEMENTS 2026'!W2294)</f>
        <v/>
      </c>
      <c r="L2293" s="73" t="str">
        <f t="shared" ca="1" si="70"/>
        <v/>
      </c>
      <c r="M2293" t="str">
        <f t="shared" si="71"/>
        <v/>
      </c>
      <c r="N2293" t="str">
        <f>IF(ISBLANK('ENGAGEMENTS 2026'!C2294),"",'ENGAGEMENTS 2026'!L2294)</f>
        <v/>
      </c>
      <c r="O2293" t="str">
        <f>IF(ISBLANK('ENGAGEMENTS 2026'!C2294),"",'ENGAGEMENTS 2026'!M2294)</f>
        <v/>
      </c>
      <c r="P2293" t="str">
        <f>IF(ISBLANK('ENGAGEMENTS 2026'!C2294),"",'ENGAGEMENTS 2026'!K2294)</f>
        <v/>
      </c>
      <c r="Q2293" t="str">
        <f>IF($A2293="","",IF(OR($E2293="INFRUCTUEUX",$E2293="ANNULE"),$A2293&amp;"|"&amp;(COUNTIFS($A$2:$A2293,$A2293,$E$2:$E2293,"INFRUCTUEUX")+COUNTIFS($A$2:$A2293,$A2293,$E$2:$E2293,"ANNULE")),""))</f>
        <v/>
      </c>
    </row>
    <row r="2294" spans="1:17" x14ac:dyDescent="0.25">
      <c r="A2294" t="str">
        <f>IF(ISBLANK('ENGAGEMENTS 2026'!C2295),"",IF('ENGAGEMENTS 2026'!C2295="DTSI","DCT",'ENGAGEMENTS 2026'!C2295))</f>
        <v/>
      </c>
      <c r="B2294" t="str">
        <f>IF(ISBLANK('ENGAGEMENTS 2026'!C2295),"",'ENGAGEMENTS 2026'!D2295)</f>
        <v/>
      </c>
      <c r="C2294" t="str">
        <f>IF(ISBLANK('ENGAGEMENTS 2026'!C2295),"",'ENGAGEMENTS 2026'!E2295)</f>
        <v/>
      </c>
      <c r="D2294" t="str">
        <f>IF(ISBLANK('ENGAGEMENTS 2026'!C2295),"",'ENGAGEMENTS 2026'!G2295)</f>
        <v/>
      </c>
      <c r="E2294" t="str">
        <f>IF(ISBLANK('ENGAGEMENTS 2026'!C2295),"",'ENGAGEMENTS 2026'!I2295)</f>
        <v/>
      </c>
      <c r="F2294" t="str">
        <f>IF(ISBLANK('ENGAGEMENTS 2026'!C2295),"",'ENGAGEMENTS 2026'!J2295)</f>
        <v/>
      </c>
      <c r="G2294" t="str">
        <f>IF(ISBLANK('ENGAGEMENTS 2026'!C2295),"",'ENGAGEMENTS 2026'!M2295)</f>
        <v/>
      </c>
      <c r="H2294" t="str">
        <f>IF(ISBLANK('ENGAGEMENTS 2026'!C2295),"",'ENGAGEMENTS 2026'!AF2295)</f>
        <v/>
      </c>
      <c r="I2294" t="str">
        <f>IF(ISBLANK('ENGAGEMENTS 2026'!C2295),"",'ENGAGEMENTS 2026'!H2295)</f>
        <v/>
      </c>
      <c r="J2294" s="72" t="str">
        <f>IF(ISBLANK('ENGAGEMENTS 2026'!C2295),"",IF(AND(OR($E2294="INFRUCTUEUX",$E2294="ANNULE"),$C2294="AOO-M"),'ENGAGEMENTS 2026'!P2295,IF($H2294="EN COURS DE PREENGAGEMENT",'ENGAGEMENTS 2026'!O2295,IF($H2294="PREENGAGE",IF($E2294="ATTRIBUE",'ENGAGEMENTS 2026'!AE2295,'ENGAGEMENTS 2026'!O2295),'ENGAGEMENTS 2026'!AE2295))))</f>
        <v/>
      </c>
      <c r="K2294" s="97" t="str">
        <f>IF(ISBLANK('ENGAGEMENTS 2026'!W2295),"",'ENGAGEMENTS 2026'!W2295)</f>
        <v/>
      </c>
      <c r="L2294" s="73" t="str">
        <f t="shared" ca="1" si="70"/>
        <v/>
      </c>
      <c r="M2294" t="str">
        <f t="shared" si="71"/>
        <v/>
      </c>
      <c r="N2294" t="str">
        <f>IF(ISBLANK('ENGAGEMENTS 2026'!C2295),"",'ENGAGEMENTS 2026'!L2295)</f>
        <v/>
      </c>
      <c r="O2294" t="str">
        <f>IF(ISBLANK('ENGAGEMENTS 2026'!C2295),"",'ENGAGEMENTS 2026'!M2295)</f>
        <v/>
      </c>
      <c r="P2294" t="str">
        <f>IF(ISBLANK('ENGAGEMENTS 2026'!C2295),"",'ENGAGEMENTS 2026'!K2295)</f>
        <v/>
      </c>
      <c r="Q2294" t="str">
        <f>IF($A2294="","",IF(OR($E2294="INFRUCTUEUX",$E2294="ANNULE"),$A2294&amp;"|"&amp;(COUNTIFS($A$2:$A2294,$A2294,$E$2:$E2294,"INFRUCTUEUX")+COUNTIFS($A$2:$A2294,$A2294,$E$2:$E2294,"ANNULE")),""))</f>
        <v/>
      </c>
    </row>
    <row r="2295" spans="1:17" x14ac:dyDescent="0.25">
      <c r="A2295" t="str">
        <f>IF(ISBLANK('ENGAGEMENTS 2026'!C2296),"",IF('ENGAGEMENTS 2026'!C2296="DTSI","DCT",'ENGAGEMENTS 2026'!C2296))</f>
        <v/>
      </c>
      <c r="B2295" t="str">
        <f>IF(ISBLANK('ENGAGEMENTS 2026'!C2296),"",'ENGAGEMENTS 2026'!D2296)</f>
        <v/>
      </c>
      <c r="C2295" t="str">
        <f>IF(ISBLANK('ENGAGEMENTS 2026'!C2296),"",'ENGAGEMENTS 2026'!E2296)</f>
        <v/>
      </c>
      <c r="D2295" t="str">
        <f>IF(ISBLANK('ENGAGEMENTS 2026'!C2296),"",'ENGAGEMENTS 2026'!G2296)</f>
        <v/>
      </c>
      <c r="E2295" t="str">
        <f>IF(ISBLANK('ENGAGEMENTS 2026'!C2296),"",'ENGAGEMENTS 2026'!I2296)</f>
        <v/>
      </c>
      <c r="F2295" t="str">
        <f>IF(ISBLANK('ENGAGEMENTS 2026'!C2296),"",'ENGAGEMENTS 2026'!J2296)</f>
        <v/>
      </c>
      <c r="G2295" t="str">
        <f>IF(ISBLANK('ENGAGEMENTS 2026'!C2296),"",'ENGAGEMENTS 2026'!M2296)</f>
        <v/>
      </c>
      <c r="H2295" t="str">
        <f>IF(ISBLANK('ENGAGEMENTS 2026'!C2296),"",'ENGAGEMENTS 2026'!AF2296)</f>
        <v/>
      </c>
      <c r="I2295" t="str">
        <f>IF(ISBLANK('ENGAGEMENTS 2026'!C2296),"",'ENGAGEMENTS 2026'!H2296)</f>
        <v/>
      </c>
      <c r="J2295" s="72" t="str">
        <f>IF(ISBLANK('ENGAGEMENTS 2026'!C2296),"",IF(AND(OR($E2295="INFRUCTUEUX",$E2295="ANNULE"),$C2295="AOO-M"),'ENGAGEMENTS 2026'!P2296,IF($H2295="EN COURS DE PREENGAGEMENT",'ENGAGEMENTS 2026'!O2296,IF($H2295="PREENGAGE",IF($E2295="ATTRIBUE",'ENGAGEMENTS 2026'!AE2296,'ENGAGEMENTS 2026'!O2296),'ENGAGEMENTS 2026'!AE2296))))</f>
        <v/>
      </c>
      <c r="K2295" s="97" t="str">
        <f>IF(ISBLANK('ENGAGEMENTS 2026'!W2296),"",'ENGAGEMENTS 2026'!W2296)</f>
        <v/>
      </c>
      <c r="L2295" s="73" t="str">
        <f t="shared" ca="1" si="70"/>
        <v/>
      </c>
      <c r="M2295" t="str">
        <f t="shared" si="71"/>
        <v/>
      </c>
      <c r="N2295" t="str">
        <f>IF(ISBLANK('ENGAGEMENTS 2026'!C2296),"",'ENGAGEMENTS 2026'!L2296)</f>
        <v/>
      </c>
      <c r="O2295" t="str">
        <f>IF(ISBLANK('ENGAGEMENTS 2026'!C2296),"",'ENGAGEMENTS 2026'!M2296)</f>
        <v/>
      </c>
      <c r="P2295" t="str">
        <f>IF(ISBLANK('ENGAGEMENTS 2026'!C2296),"",'ENGAGEMENTS 2026'!K2296)</f>
        <v/>
      </c>
      <c r="Q2295" t="str">
        <f>IF($A2295="","",IF(OR($E2295="INFRUCTUEUX",$E2295="ANNULE"),$A2295&amp;"|"&amp;(COUNTIFS($A$2:$A2295,$A2295,$E$2:$E2295,"INFRUCTUEUX")+COUNTIFS($A$2:$A2295,$A2295,$E$2:$E2295,"ANNULE")),""))</f>
        <v/>
      </c>
    </row>
    <row r="2296" spans="1:17" x14ac:dyDescent="0.25">
      <c r="A2296" t="str">
        <f>IF(ISBLANK('ENGAGEMENTS 2026'!C2297),"",IF('ENGAGEMENTS 2026'!C2297="DTSI","DCT",'ENGAGEMENTS 2026'!C2297))</f>
        <v/>
      </c>
      <c r="B2296" t="str">
        <f>IF(ISBLANK('ENGAGEMENTS 2026'!C2297),"",'ENGAGEMENTS 2026'!D2297)</f>
        <v/>
      </c>
      <c r="C2296" t="str">
        <f>IF(ISBLANK('ENGAGEMENTS 2026'!C2297),"",'ENGAGEMENTS 2026'!E2297)</f>
        <v/>
      </c>
      <c r="D2296" t="str">
        <f>IF(ISBLANK('ENGAGEMENTS 2026'!C2297),"",'ENGAGEMENTS 2026'!G2297)</f>
        <v/>
      </c>
      <c r="E2296" t="str">
        <f>IF(ISBLANK('ENGAGEMENTS 2026'!C2297),"",'ENGAGEMENTS 2026'!I2297)</f>
        <v/>
      </c>
      <c r="F2296" t="str">
        <f>IF(ISBLANK('ENGAGEMENTS 2026'!C2297),"",'ENGAGEMENTS 2026'!J2297)</f>
        <v/>
      </c>
      <c r="G2296" t="str">
        <f>IF(ISBLANK('ENGAGEMENTS 2026'!C2297),"",'ENGAGEMENTS 2026'!M2297)</f>
        <v/>
      </c>
      <c r="H2296" t="str">
        <f>IF(ISBLANK('ENGAGEMENTS 2026'!C2297),"",'ENGAGEMENTS 2026'!AF2297)</f>
        <v/>
      </c>
      <c r="I2296" t="str">
        <f>IF(ISBLANK('ENGAGEMENTS 2026'!C2297),"",'ENGAGEMENTS 2026'!H2297)</f>
        <v/>
      </c>
      <c r="J2296" s="72" t="str">
        <f>IF(ISBLANK('ENGAGEMENTS 2026'!C2297),"",IF(AND(OR($E2296="INFRUCTUEUX",$E2296="ANNULE"),$C2296="AOO-M"),'ENGAGEMENTS 2026'!P2297,IF($H2296="EN COURS DE PREENGAGEMENT",'ENGAGEMENTS 2026'!O2297,IF($H2296="PREENGAGE",IF($E2296="ATTRIBUE",'ENGAGEMENTS 2026'!AE2297,'ENGAGEMENTS 2026'!O2297),'ENGAGEMENTS 2026'!AE2297))))</f>
        <v/>
      </c>
      <c r="K2296" s="97" t="str">
        <f>IF(ISBLANK('ENGAGEMENTS 2026'!W2297),"",'ENGAGEMENTS 2026'!W2297)</f>
        <v/>
      </c>
      <c r="L2296" s="73" t="str">
        <f t="shared" ca="1" si="70"/>
        <v/>
      </c>
      <c r="M2296" t="str">
        <f t="shared" si="71"/>
        <v/>
      </c>
      <c r="N2296" t="str">
        <f>IF(ISBLANK('ENGAGEMENTS 2026'!C2297),"",'ENGAGEMENTS 2026'!L2297)</f>
        <v/>
      </c>
      <c r="O2296" t="str">
        <f>IF(ISBLANK('ENGAGEMENTS 2026'!C2297),"",'ENGAGEMENTS 2026'!M2297)</f>
        <v/>
      </c>
      <c r="P2296" t="str">
        <f>IF(ISBLANK('ENGAGEMENTS 2026'!C2297),"",'ENGAGEMENTS 2026'!K2297)</f>
        <v/>
      </c>
      <c r="Q2296" t="str">
        <f>IF($A2296="","",IF(OR($E2296="INFRUCTUEUX",$E2296="ANNULE"),$A2296&amp;"|"&amp;(COUNTIFS($A$2:$A2296,$A2296,$E$2:$E2296,"INFRUCTUEUX")+COUNTIFS($A$2:$A2296,$A2296,$E$2:$E2296,"ANNULE")),""))</f>
        <v/>
      </c>
    </row>
    <row r="2297" spans="1:17" x14ac:dyDescent="0.25">
      <c r="A2297" t="str">
        <f>IF(ISBLANK('ENGAGEMENTS 2026'!C2298),"",IF('ENGAGEMENTS 2026'!C2298="DTSI","DCT",'ENGAGEMENTS 2026'!C2298))</f>
        <v/>
      </c>
      <c r="B2297" t="str">
        <f>IF(ISBLANK('ENGAGEMENTS 2026'!C2298),"",'ENGAGEMENTS 2026'!D2298)</f>
        <v/>
      </c>
      <c r="C2297" t="str">
        <f>IF(ISBLANK('ENGAGEMENTS 2026'!C2298),"",'ENGAGEMENTS 2026'!E2298)</f>
        <v/>
      </c>
      <c r="D2297" t="str">
        <f>IF(ISBLANK('ENGAGEMENTS 2026'!C2298),"",'ENGAGEMENTS 2026'!G2298)</f>
        <v/>
      </c>
      <c r="E2297" t="str">
        <f>IF(ISBLANK('ENGAGEMENTS 2026'!C2298),"",'ENGAGEMENTS 2026'!I2298)</f>
        <v/>
      </c>
      <c r="F2297" t="str">
        <f>IF(ISBLANK('ENGAGEMENTS 2026'!C2298),"",'ENGAGEMENTS 2026'!J2298)</f>
        <v/>
      </c>
      <c r="G2297" t="str">
        <f>IF(ISBLANK('ENGAGEMENTS 2026'!C2298),"",'ENGAGEMENTS 2026'!M2298)</f>
        <v/>
      </c>
      <c r="H2297" t="str">
        <f>IF(ISBLANK('ENGAGEMENTS 2026'!C2298),"",'ENGAGEMENTS 2026'!AF2298)</f>
        <v/>
      </c>
      <c r="I2297" t="str">
        <f>IF(ISBLANK('ENGAGEMENTS 2026'!C2298),"",'ENGAGEMENTS 2026'!H2298)</f>
        <v/>
      </c>
      <c r="J2297" s="72" t="str">
        <f>IF(ISBLANK('ENGAGEMENTS 2026'!C2298),"",IF(AND(OR($E2297="INFRUCTUEUX",$E2297="ANNULE"),$C2297="AOO-M"),'ENGAGEMENTS 2026'!P2298,IF($H2297="EN COURS DE PREENGAGEMENT",'ENGAGEMENTS 2026'!O2298,IF($H2297="PREENGAGE",IF($E2297="ATTRIBUE",'ENGAGEMENTS 2026'!AE2298,'ENGAGEMENTS 2026'!O2298),'ENGAGEMENTS 2026'!AE2298))))</f>
        <v/>
      </c>
      <c r="K2297" s="97" t="str">
        <f>IF(ISBLANK('ENGAGEMENTS 2026'!W2298),"",'ENGAGEMENTS 2026'!W2298)</f>
        <v/>
      </c>
      <c r="L2297" s="73" t="str">
        <f t="shared" ca="1" si="70"/>
        <v/>
      </c>
      <c r="M2297" t="str">
        <f t="shared" si="71"/>
        <v/>
      </c>
      <c r="N2297" t="str">
        <f>IF(ISBLANK('ENGAGEMENTS 2026'!C2298),"",'ENGAGEMENTS 2026'!L2298)</f>
        <v/>
      </c>
      <c r="O2297" t="str">
        <f>IF(ISBLANK('ENGAGEMENTS 2026'!C2298),"",'ENGAGEMENTS 2026'!M2298)</f>
        <v/>
      </c>
      <c r="P2297" t="str">
        <f>IF(ISBLANK('ENGAGEMENTS 2026'!C2298),"",'ENGAGEMENTS 2026'!K2298)</f>
        <v/>
      </c>
      <c r="Q2297" t="str">
        <f>IF($A2297="","",IF(OR($E2297="INFRUCTUEUX",$E2297="ANNULE"),$A2297&amp;"|"&amp;(COUNTIFS($A$2:$A2297,$A2297,$E$2:$E2297,"INFRUCTUEUX")+COUNTIFS($A$2:$A2297,$A2297,$E$2:$E2297,"ANNULE")),""))</f>
        <v/>
      </c>
    </row>
    <row r="2298" spans="1:17" x14ac:dyDescent="0.25">
      <c r="A2298" t="str">
        <f>IF(ISBLANK('ENGAGEMENTS 2026'!C2299),"",IF('ENGAGEMENTS 2026'!C2299="DTSI","DCT",'ENGAGEMENTS 2026'!C2299))</f>
        <v/>
      </c>
      <c r="B2298" t="str">
        <f>IF(ISBLANK('ENGAGEMENTS 2026'!C2299),"",'ENGAGEMENTS 2026'!D2299)</f>
        <v/>
      </c>
      <c r="C2298" t="str">
        <f>IF(ISBLANK('ENGAGEMENTS 2026'!C2299),"",'ENGAGEMENTS 2026'!E2299)</f>
        <v/>
      </c>
      <c r="D2298" t="str">
        <f>IF(ISBLANK('ENGAGEMENTS 2026'!C2299),"",'ENGAGEMENTS 2026'!G2299)</f>
        <v/>
      </c>
      <c r="E2298" t="str">
        <f>IF(ISBLANK('ENGAGEMENTS 2026'!C2299),"",'ENGAGEMENTS 2026'!I2299)</f>
        <v/>
      </c>
      <c r="F2298" t="str">
        <f>IF(ISBLANK('ENGAGEMENTS 2026'!C2299),"",'ENGAGEMENTS 2026'!J2299)</f>
        <v/>
      </c>
      <c r="G2298" t="str">
        <f>IF(ISBLANK('ENGAGEMENTS 2026'!C2299),"",'ENGAGEMENTS 2026'!M2299)</f>
        <v/>
      </c>
      <c r="H2298" t="str">
        <f>IF(ISBLANK('ENGAGEMENTS 2026'!C2299),"",'ENGAGEMENTS 2026'!AF2299)</f>
        <v/>
      </c>
      <c r="I2298" t="str">
        <f>IF(ISBLANK('ENGAGEMENTS 2026'!C2299),"",'ENGAGEMENTS 2026'!H2299)</f>
        <v/>
      </c>
      <c r="J2298" s="72" t="str">
        <f>IF(ISBLANK('ENGAGEMENTS 2026'!C2299),"",IF(AND(OR($E2298="INFRUCTUEUX",$E2298="ANNULE"),$C2298="AOO-M"),'ENGAGEMENTS 2026'!P2299,IF($H2298="EN COURS DE PREENGAGEMENT",'ENGAGEMENTS 2026'!O2299,IF($H2298="PREENGAGE",IF($E2298="ATTRIBUE",'ENGAGEMENTS 2026'!AE2299,'ENGAGEMENTS 2026'!O2299),'ENGAGEMENTS 2026'!AE2299))))</f>
        <v/>
      </c>
      <c r="K2298" s="97" t="str">
        <f>IF(ISBLANK('ENGAGEMENTS 2026'!W2299),"",'ENGAGEMENTS 2026'!W2299)</f>
        <v/>
      </c>
      <c r="L2298" s="73" t="str">
        <f t="shared" ca="1" si="70"/>
        <v/>
      </c>
      <c r="M2298" t="str">
        <f t="shared" si="71"/>
        <v/>
      </c>
      <c r="N2298" t="str">
        <f>IF(ISBLANK('ENGAGEMENTS 2026'!C2299),"",'ENGAGEMENTS 2026'!L2299)</f>
        <v/>
      </c>
      <c r="O2298" t="str">
        <f>IF(ISBLANK('ENGAGEMENTS 2026'!C2299),"",'ENGAGEMENTS 2026'!M2299)</f>
        <v/>
      </c>
      <c r="P2298" t="str">
        <f>IF(ISBLANK('ENGAGEMENTS 2026'!C2299),"",'ENGAGEMENTS 2026'!K2299)</f>
        <v/>
      </c>
      <c r="Q2298" t="str">
        <f>IF($A2298="","",IF(OR($E2298="INFRUCTUEUX",$E2298="ANNULE"),$A2298&amp;"|"&amp;(COUNTIFS($A$2:$A2298,$A2298,$E$2:$E2298,"INFRUCTUEUX")+COUNTIFS($A$2:$A2298,$A2298,$E$2:$E2298,"ANNULE")),""))</f>
        <v/>
      </c>
    </row>
    <row r="2299" spans="1:17" x14ac:dyDescent="0.25">
      <c r="A2299" t="str">
        <f>IF(ISBLANK('ENGAGEMENTS 2026'!C2300),"",IF('ENGAGEMENTS 2026'!C2300="DTSI","DCT",'ENGAGEMENTS 2026'!C2300))</f>
        <v/>
      </c>
      <c r="B2299" t="str">
        <f>IF(ISBLANK('ENGAGEMENTS 2026'!C2300),"",'ENGAGEMENTS 2026'!D2300)</f>
        <v/>
      </c>
      <c r="C2299" t="str">
        <f>IF(ISBLANK('ENGAGEMENTS 2026'!C2300),"",'ENGAGEMENTS 2026'!E2300)</f>
        <v/>
      </c>
      <c r="D2299" t="str">
        <f>IF(ISBLANK('ENGAGEMENTS 2026'!C2300),"",'ENGAGEMENTS 2026'!G2300)</f>
        <v/>
      </c>
      <c r="E2299" t="str">
        <f>IF(ISBLANK('ENGAGEMENTS 2026'!C2300),"",'ENGAGEMENTS 2026'!I2300)</f>
        <v/>
      </c>
      <c r="F2299" t="str">
        <f>IF(ISBLANK('ENGAGEMENTS 2026'!C2300),"",'ENGAGEMENTS 2026'!J2300)</f>
        <v/>
      </c>
      <c r="G2299" t="str">
        <f>IF(ISBLANK('ENGAGEMENTS 2026'!C2300),"",'ENGAGEMENTS 2026'!M2300)</f>
        <v/>
      </c>
      <c r="H2299" t="str">
        <f>IF(ISBLANK('ENGAGEMENTS 2026'!C2300),"",'ENGAGEMENTS 2026'!AF2300)</f>
        <v/>
      </c>
      <c r="I2299" t="str">
        <f>IF(ISBLANK('ENGAGEMENTS 2026'!C2300),"",'ENGAGEMENTS 2026'!H2300)</f>
        <v/>
      </c>
      <c r="J2299" s="72" t="str">
        <f>IF(ISBLANK('ENGAGEMENTS 2026'!C2300),"",IF(AND(OR($E2299="INFRUCTUEUX",$E2299="ANNULE"),$C2299="AOO-M"),'ENGAGEMENTS 2026'!P2300,IF($H2299="EN COURS DE PREENGAGEMENT",'ENGAGEMENTS 2026'!O2300,IF($H2299="PREENGAGE",IF($E2299="ATTRIBUE",'ENGAGEMENTS 2026'!AE2300,'ENGAGEMENTS 2026'!O2300),'ENGAGEMENTS 2026'!AE2300))))</f>
        <v/>
      </c>
      <c r="K2299" s="97" t="str">
        <f>IF(ISBLANK('ENGAGEMENTS 2026'!W2300),"",'ENGAGEMENTS 2026'!W2300)</f>
        <v/>
      </c>
      <c r="L2299" s="73" t="str">
        <f t="shared" ca="1" si="70"/>
        <v/>
      </c>
      <c r="M2299" t="str">
        <f t="shared" si="71"/>
        <v/>
      </c>
      <c r="N2299" t="str">
        <f>IF(ISBLANK('ENGAGEMENTS 2026'!C2300),"",'ENGAGEMENTS 2026'!L2300)</f>
        <v/>
      </c>
      <c r="O2299" t="str">
        <f>IF(ISBLANK('ENGAGEMENTS 2026'!C2300),"",'ENGAGEMENTS 2026'!M2300)</f>
        <v/>
      </c>
      <c r="P2299" t="str">
        <f>IF(ISBLANK('ENGAGEMENTS 2026'!C2300),"",'ENGAGEMENTS 2026'!K2300)</f>
        <v/>
      </c>
      <c r="Q2299" t="str">
        <f>IF($A2299="","",IF(OR($E2299="INFRUCTUEUX",$E2299="ANNULE"),$A2299&amp;"|"&amp;(COUNTIFS($A$2:$A2299,$A2299,$E$2:$E2299,"INFRUCTUEUX")+COUNTIFS($A$2:$A2299,$A2299,$E$2:$E2299,"ANNULE")),""))</f>
        <v/>
      </c>
    </row>
    <row r="2300" spans="1:17" x14ac:dyDescent="0.25">
      <c r="A2300" t="str">
        <f>IF(ISBLANK('ENGAGEMENTS 2026'!C2301),"",IF('ENGAGEMENTS 2026'!C2301="DTSI","DCT",'ENGAGEMENTS 2026'!C2301))</f>
        <v/>
      </c>
      <c r="B2300" t="str">
        <f>IF(ISBLANK('ENGAGEMENTS 2026'!C2301),"",'ENGAGEMENTS 2026'!D2301)</f>
        <v/>
      </c>
      <c r="C2300" t="str">
        <f>IF(ISBLANK('ENGAGEMENTS 2026'!C2301),"",'ENGAGEMENTS 2026'!E2301)</f>
        <v/>
      </c>
      <c r="D2300" t="str">
        <f>IF(ISBLANK('ENGAGEMENTS 2026'!C2301),"",'ENGAGEMENTS 2026'!G2301)</f>
        <v/>
      </c>
      <c r="E2300" t="str">
        <f>IF(ISBLANK('ENGAGEMENTS 2026'!C2301),"",'ENGAGEMENTS 2026'!I2301)</f>
        <v/>
      </c>
      <c r="F2300" t="str">
        <f>IF(ISBLANK('ENGAGEMENTS 2026'!C2301),"",'ENGAGEMENTS 2026'!J2301)</f>
        <v/>
      </c>
      <c r="G2300" t="str">
        <f>IF(ISBLANK('ENGAGEMENTS 2026'!C2301),"",'ENGAGEMENTS 2026'!M2301)</f>
        <v/>
      </c>
      <c r="H2300" t="str">
        <f>IF(ISBLANK('ENGAGEMENTS 2026'!C2301),"",'ENGAGEMENTS 2026'!AF2301)</f>
        <v/>
      </c>
      <c r="I2300" t="str">
        <f>IF(ISBLANK('ENGAGEMENTS 2026'!C2301),"",'ENGAGEMENTS 2026'!H2301)</f>
        <v/>
      </c>
      <c r="J2300" s="72" t="str">
        <f>IF(ISBLANK('ENGAGEMENTS 2026'!C2301),"",IF(AND(OR($E2300="INFRUCTUEUX",$E2300="ANNULE"),$C2300="AOO-M"),'ENGAGEMENTS 2026'!P2301,IF($H2300="EN COURS DE PREENGAGEMENT",'ENGAGEMENTS 2026'!O2301,IF($H2300="PREENGAGE",IF($E2300="ATTRIBUE",'ENGAGEMENTS 2026'!AE2301,'ENGAGEMENTS 2026'!O2301),'ENGAGEMENTS 2026'!AE2301))))</f>
        <v/>
      </c>
      <c r="K2300" s="97" t="str">
        <f>IF(ISBLANK('ENGAGEMENTS 2026'!W2301),"",'ENGAGEMENTS 2026'!W2301)</f>
        <v/>
      </c>
      <c r="L2300" s="73" t="str">
        <f t="shared" ca="1" si="70"/>
        <v/>
      </c>
      <c r="M2300" t="str">
        <f t="shared" si="71"/>
        <v/>
      </c>
      <c r="N2300" t="str">
        <f>IF(ISBLANK('ENGAGEMENTS 2026'!C2301),"",'ENGAGEMENTS 2026'!L2301)</f>
        <v/>
      </c>
      <c r="O2300" t="str">
        <f>IF(ISBLANK('ENGAGEMENTS 2026'!C2301),"",'ENGAGEMENTS 2026'!M2301)</f>
        <v/>
      </c>
      <c r="P2300" t="str">
        <f>IF(ISBLANK('ENGAGEMENTS 2026'!C2301),"",'ENGAGEMENTS 2026'!K2301)</f>
        <v/>
      </c>
      <c r="Q2300" t="str">
        <f>IF($A2300="","",IF(OR($E2300="INFRUCTUEUX",$E2300="ANNULE"),$A2300&amp;"|"&amp;(COUNTIFS($A$2:$A2300,$A2300,$E$2:$E2300,"INFRUCTUEUX")+COUNTIFS($A$2:$A2300,$A2300,$E$2:$E2300,"ANNULE")),""))</f>
        <v/>
      </c>
    </row>
    <row r="2301" spans="1:17" x14ac:dyDescent="0.25">
      <c r="A2301" t="str">
        <f>IF(ISBLANK('ENGAGEMENTS 2026'!C2302),"",IF('ENGAGEMENTS 2026'!C2302="DTSI","DCT",'ENGAGEMENTS 2026'!C2302))</f>
        <v/>
      </c>
      <c r="B2301" t="str">
        <f>IF(ISBLANK('ENGAGEMENTS 2026'!C2302),"",'ENGAGEMENTS 2026'!D2302)</f>
        <v/>
      </c>
      <c r="C2301" t="str">
        <f>IF(ISBLANK('ENGAGEMENTS 2026'!C2302),"",'ENGAGEMENTS 2026'!E2302)</f>
        <v/>
      </c>
      <c r="D2301" t="str">
        <f>IF(ISBLANK('ENGAGEMENTS 2026'!C2302),"",'ENGAGEMENTS 2026'!G2302)</f>
        <v/>
      </c>
      <c r="E2301" t="str">
        <f>IF(ISBLANK('ENGAGEMENTS 2026'!C2302),"",'ENGAGEMENTS 2026'!I2302)</f>
        <v/>
      </c>
      <c r="F2301" t="str">
        <f>IF(ISBLANK('ENGAGEMENTS 2026'!C2302),"",'ENGAGEMENTS 2026'!J2302)</f>
        <v/>
      </c>
      <c r="G2301" t="str">
        <f>IF(ISBLANK('ENGAGEMENTS 2026'!C2302),"",'ENGAGEMENTS 2026'!M2302)</f>
        <v/>
      </c>
      <c r="H2301" t="str">
        <f>IF(ISBLANK('ENGAGEMENTS 2026'!C2302),"",'ENGAGEMENTS 2026'!AF2302)</f>
        <v/>
      </c>
      <c r="I2301" t="str">
        <f>IF(ISBLANK('ENGAGEMENTS 2026'!C2302),"",'ENGAGEMENTS 2026'!H2302)</f>
        <v/>
      </c>
      <c r="J2301" s="72" t="str">
        <f>IF(ISBLANK('ENGAGEMENTS 2026'!C2302),"",IF(AND(OR($E2301="INFRUCTUEUX",$E2301="ANNULE"),$C2301="AOO-M"),'ENGAGEMENTS 2026'!P2302,IF($H2301="EN COURS DE PREENGAGEMENT",'ENGAGEMENTS 2026'!O2302,IF($H2301="PREENGAGE",IF($E2301="ATTRIBUE",'ENGAGEMENTS 2026'!AE2302,'ENGAGEMENTS 2026'!O2302),'ENGAGEMENTS 2026'!AE2302))))</f>
        <v/>
      </c>
      <c r="K2301" s="97" t="str">
        <f>IF(ISBLANK('ENGAGEMENTS 2026'!W2302),"",'ENGAGEMENTS 2026'!W2302)</f>
        <v/>
      </c>
      <c r="L2301" s="73" t="str">
        <f t="shared" ca="1" si="70"/>
        <v/>
      </c>
      <c r="M2301" t="str">
        <f t="shared" si="71"/>
        <v/>
      </c>
      <c r="N2301" t="str">
        <f>IF(ISBLANK('ENGAGEMENTS 2026'!C2302),"",'ENGAGEMENTS 2026'!L2302)</f>
        <v/>
      </c>
      <c r="O2301" t="str">
        <f>IF(ISBLANK('ENGAGEMENTS 2026'!C2302),"",'ENGAGEMENTS 2026'!M2302)</f>
        <v/>
      </c>
      <c r="P2301" t="str">
        <f>IF(ISBLANK('ENGAGEMENTS 2026'!C2302),"",'ENGAGEMENTS 2026'!K2302)</f>
        <v/>
      </c>
      <c r="Q2301" t="str">
        <f>IF($A2301="","",IF(OR($E2301="INFRUCTUEUX",$E2301="ANNULE"),$A2301&amp;"|"&amp;(COUNTIFS($A$2:$A2301,$A2301,$E$2:$E2301,"INFRUCTUEUX")+COUNTIFS($A$2:$A2301,$A2301,$E$2:$E2301,"ANNULE")),""))</f>
        <v/>
      </c>
    </row>
    <row r="2302" spans="1:17" x14ac:dyDescent="0.25">
      <c r="A2302" t="str">
        <f>IF(ISBLANK('ENGAGEMENTS 2026'!C2303),"",IF('ENGAGEMENTS 2026'!C2303="DTSI","DCT",'ENGAGEMENTS 2026'!C2303))</f>
        <v/>
      </c>
      <c r="B2302" t="str">
        <f>IF(ISBLANK('ENGAGEMENTS 2026'!C2303),"",'ENGAGEMENTS 2026'!D2303)</f>
        <v/>
      </c>
      <c r="C2302" t="str">
        <f>IF(ISBLANK('ENGAGEMENTS 2026'!C2303),"",'ENGAGEMENTS 2026'!E2303)</f>
        <v/>
      </c>
      <c r="D2302" t="str">
        <f>IF(ISBLANK('ENGAGEMENTS 2026'!C2303),"",'ENGAGEMENTS 2026'!G2303)</f>
        <v/>
      </c>
      <c r="E2302" t="str">
        <f>IF(ISBLANK('ENGAGEMENTS 2026'!C2303),"",'ENGAGEMENTS 2026'!I2303)</f>
        <v/>
      </c>
      <c r="F2302" t="str">
        <f>IF(ISBLANK('ENGAGEMENTS 2026'!C2303),"",'ENGAGEMENTS 2026'!J2303)</f>
        <v/>
      </c>
      <c r="G2302" t="str">
        <f>IF(ISBLANK('ENGAGEMENTS 2026'!C2303),"",'ENGAGEMENTS 2026'!M2303)</f>
        <v/>
      </c>
      <c r="H2302" t="str">
        <f>IF(ISBLANK('ENGAGEMENTS 2026'!C2303),"",'ENGAGEMENTS 2026'!AF2303)</f>
        <v/>
      </c>
      <c r="I2302" t="str">
        <f>IF(ISBLANK('ENGAGEMENTS 2026'!C2303),"",'ENGAGEMENTS 2026'!H2303)</f>
        <v/>
      </c>
      <c r="J2302" s="72" t="str">
        <f>IF(ISBLANK('ENGAGEMENTS 2026'!C2303),"",IF(AND(OR($E2302="INFRUCTUEUX",$E2302="ANNULE"),$C2302="AOO-M"),'ENGAGEMENTS 2026'!P2303,IF($H2302="EN COURS DE PREENGAGEMENT",'ENGAGEMENTS 2026'!O2303,IF($H2302="PREENGAGE",IF($E2302="ATTRIBUE",'ENGAGEMENTS 2026'!AE2303,'ENGAGEMENTS 2026'!O2303),'ENGAGEMENTS 2026'!AE2303))))</f>
        <v/>
      </c>
      <c r="K2302" s="97" t="str">
        <f>IF(ISBLANK('ENGAGEMENTS 2026'!W2303),"",'ENGAGEMENTS 2026'!W2303)</f>
        <v/>
      </c>
      <c r="L2302" s="73" t="str">
        <f t="shared" ca="1" si="70"/>
        <v/>
      </c>
      <c r="M2302" t="str">
        <f t="shared" si="71"/>
        <v/>
      </c>
      <c r="N2302" t="str">
        <f>IF(ISBLANK('ENGAGEMENTS 2026'!C2303),"",'ENGAGEMENTS 2026'!L2303)</f>
        <v/>
      </c>
      <c r="O2302" t="str">
        <f>IF(ISBLANK('ENGAGEMENTS 2026'!C2303),"",'ENGAGEMENTS 2026'!M2303)</f>
        <v/>
      </c>
      <c r="P2302" t="str">
        <f>IF(ISBLANK('ENGAGEMENTS 2026'!C2303),"",'ENGAGEMENTS 2026'!K2303)</f>
        <v/>
      </c>
      <c r="Q2302" t="str">
        <f>IF($A2302="","",IF(OR($E2302="INFRUCTUEUX",$E2302="ANNULE"),$A2302&amp;"|"&amp;(COUNTIFS($A$2:$A2302,$A2302,$E$2:$E2302,"INFRUCTUEUX")+COUNTIFS($A$2:$A2302,$A2302,$E$2:$E2302,"ANNULE")),""))</f>
        <v/>
      </c>
    </row>
    <row r="2303" spans="1:17" x14ac:dyDescent="0.25">
      <c r="A2303" t="str">
        <f>IF(ISBLANK('ENGAGEMENTS 2026'!C2304),"",IF('ENGAGEMENTS 2026'!C2304="DTSI","DCT",'ENGAGEMENTS 2026'!C2304))</f>
        <v/>
      </c>
      <c r="B2303" t="str">
        <f>IF(ISBLANK('ENGAGEMENTS 2026'!C2304),"",'ENGAGEMENTS 2026'!D2304)</f>
        <v/>
      </c>
      <c r="C2303" t="str">
        <f>IF(ISBLANK('ENGAGEMENTS 2026'!C2304),"",'ENGAGEMENTS 2026'!E2304)</f>
        <v/>
      </c>
      <c r="D2303" t="str">
        <f>IF(ISBLANK('ENGAGEMENTS 2026'!C2304),"",'ENGAGEMENTS 2026'!G2304)</f>
        <v/>
      </c>
      <c r="E2303" t="str">
        <f>IF(ISBLANK('ENGAGEMENTS 2026'!C2304),"",'ENGAGEMENTS 2026'!I2304)</f>
        <v/>
      </c>
      <c r="F2303" t="str">
        <f>IF(ISBLANK('ENGAGEMENTS 2026'!C2304),"",'ENGAGEMENTS 2026'!J2304)</f>
        <v/>
      </c>
      <c r="G2303" t="str">
        <f>IF(ISBLANK('ENGAGEMENTS 2026'!C2304),"",'ENGAGEMENTS 2026'!M2304)</f>
        <v/>
      </c>
      <c r="H2303" t="str">
        <f>IF(ISBLANK('ENGAGEMENTS 2026'!C2304),"",'ENGAGEMENTS 2026'!AF2304)</f>
        <v/>
      </c>
      <c r="I2303" t="str">
        <f>IF(ISBLANK('ENGAGEMENTS 2026'!C2304),"",'ENGAGEMENTS 2026'!H2304)</f>
        <v/>
      </c>
      <c r="J2303" s="72" t="str">
        <f>IF(ISBLANK('ENGAGEMENTS 2026'!C2304),"",IF(AND(OR($E2303="INFRUCTUEUX",$E2303="ANNULE"),$C2303="AOO-M"),'ENGAGEMENTS 2026'!P2304,IF($H2303="EN COURS DE PREENGAGEMENT",'ENGAGEMENTS 2026'!O2304,IF($H2303="PREENGAGE",IF($E2303="ATTRIBUE",'ENGAGEMENTS 2026'!AE2304,'ENGAGEMENTS 2026'!O2304),'ENGAGEMENTS 2026'!AE2304))))</f>
        <v/>
      </c>
      <c r="K2303" s="97" t="str">
        <f>IF(ISBLANK('ENGAGEMENTS 2026'!W2304),"",'ENGAGEMENTS 2026'!W2304)</f>
        <v/>
      </c>
      <c r="L2303" s="73" t="str">
        <f t="shared" ca="1" si="70"/>
        <v/>
      </c>
      <c r="M2303" t="str">
        <f t="shared" si="71"/>
        <v/>
      </c>
      <c r="N2303" t="str">
        <f>IF(ISBLANK('ENGAGEMENTS 2026'!C2304),"",'ENGAGEMENTS 2026'!L2304)</f>
        <v/>
      </c>
      <c r="O2303" t="str">
        <f>IF(ISBLANK('ENGAGEMENTS 2026'!C2304),"",'ENGAGEMENTS 2026'!M2304)</f>
        <v/>
      </c>
      <c r="P2303" t="str">
        <f>IF(ISBLANK('ENGAGEMENTS 2026'!C2304),"",'ENGAGEMENTS 2026'!K2304)</f>
        <v/>
      </c>
      <c r="Q2303" t="str">
        <f>IF($A2303="","",IF(OR($E2303="INFRUCTUEUX",$E2303="ANNULE"),$A2303&amp;"|"&amp;(COUNTIFS($A$2:$A2303,$A2303,$E$2:$E2303,"INFRUCTUEUX")+COUNTIFS($A$2:$A2303,$A2303,$E$2:$E2303,"ANNULE")),""))</f>
        <v/>
      </c>
    </row>
    <row r="2304" spans="1:17" x14ac:dyDescent="0.25">
      <c r="A2304" t="str">
        <f>IF(ISBLANK('ENGAGEMENTS 2026'!C2305),"",IF('ENGAGEMENTS 2026'!C2305="DTSI","DCT",'ENGAGEMENTS 2026'!C2305))</f>
        <v/>
      </c>
      <c r="B2304" t="str">
        <f>IF(ISBLANK('ENGAGEMENTS 2026'!C2305),"",'ENGAGEMENTS 2026'!D2305)</f>
        <v/>
      </c>
      <c r="C2304" t="str">
        <f>IF(ISBLANK('ENGAGEMENTS 2026'!C2305),"",'ENGAGEMENTS 2026'!E2305)</f>
        <v/>
      </c>
      <c r="D2304" t="str">
        <f>IF(ISBLANK('ENGAGEMENTS 2026'!C2305),"",'ENGAGEMENTS 2026'!G2305)</f>
        <v/>
      </c>
      <c r="E2304" t="str">
        <f>IF(ISBLANK('ENGAGEMENTS 2026'!C2305),"",'ENGAGEMENTS 2026'!I2305)</f>
        <v/>
      </c>
      <c r="F2304" t="str">
        <f>IF(ISBLANK('ENGAGEMENTS 2026'!C2305),"",'ENGAGEMENTS 2026'!J2305)</f>
        <v/>
      </c>
      <c r="G2304" t="str">
        <f>IF(ISBLANK('ENGAGEMENTS 2026'!C2305),"",'ENGAGEMENTS 2026'!M2305)</f>
        <v/>
      </c>
      <c r="H2304" t="str">
        <f>IF(ISBLANK('ENGAGEMENTS 2026'!C2305),"",'ENGAGEMENTS 2026'!AF2305)</f>
        <v/>
      </c>
      <c r="I2304" t="str">
        <f>IF(ISBLANK('ENGAGEMENTS 2026'!C2305),"",'ENGAGEMENTS 2026'!H2305)</f>
        <v/>
      </c>
      <c r="J2304" s="72" t="str">
        <f>IF(ISBLANK('ENGAGEMENTS 2026'!C2305),"",IF(AND(OR($E2304="INFRUCTUEUX",$E2304="ANNULE"),$C2304="AOO-M"),'ENGAGEMENTS 2026'!P2305,IF($H2304="EN COURS DE PREENGAGEMENT",'ENGAGEMENTS 2026'!O2305,IF($H2304="PREENGAGE",IF($E2304="ATTRIBUE",'ENGAGEMENTS 2026'!AE2305,'ENGAGEMENTS 2026'!O2305),'ENGAGEMENTS 2026'!AE2305))))</f>
        <v/>
      </c>
      <c r="K2304" s="97" t="str">
        <f>IF(ISBLANK('ENGAGEMENTS 2026'!W2305),"",'ENGAGEMENTS 2026'!W2305)</f>
        <v/>
      </c>
      <c r="L2304" s="73" t="str">
        <f t="shared" ca="1" si="70"/>
        <v/>
      </c>
      <c r="M2304" t="str">
        <f t="shared" si="71"/>
        <v/>
      </c>
      <c r="N2304" t="str">
        <f>IF(ISBLANK('ENGAGEMENTS 2026'!C2305),"",'ENGAGEMENTS 2026'!L2305)</f>
        <v/>
      </c>
      <c r="O2304" t="str">
        <f>IF(ISBLANK('ENGAGEMENTS 2026'!C2305),"",'ENGAGEMENTS 2026'!M2305)</f>
        <v/>
      </c>
      <c r="P2304" t="str">
        <f>IF(ISBLANK('ENGAGEMENTS 2026'!C2305),"",'ENGAGEMENTS 2026'!K2305)</f>
        <v/>
      </c>
      <c r="Q2304" t="str">
        <f>IF($A2304="","",IF(OR($E2304="INFRUCTUEUX",$E2304="ANNULE"),$A2304&amp;"|"&amp;(COUNTIFS($A$2:$A2304,$A2304,$E$2:$E2304,"INFRUCTUEUX")+COUNTIFS($A$2:$A2304,$A2304,$E$2:$E2304,"ANNULE")),""))</f>
        <v/>
      </c>
    </row>
    <row r="2305" spans="1:17" x14ac:dyDescent="0.25">
      <c r="A2305" t="str">
        <f>IF(ISBLANK('ENGAGEMENTS 2026'!C2306),"",IF('ENGAGEMENTS 2026'!C2306="DTSI","DCT",'ENGAGEMENTS 2026'!C2306))</f>
        <v/>
      </c>
      <c r="B2305" t="str">
        <f>IF(ISBLANK('ENGAGEMENTS 2026'!C2306),"",'ENGAGEMENTS 2026'!D2306)</f>
        <v/>
      </c>
      <c r="C2305" t="str">
        <f>IF(ISBLANK('ENGAGEMENTS 2026'!C2306),"",'ENGAGEMENTS 2026'!E2306)</f>
        <v/>
      </c>
      <c r="D2305" t="str">
        <f>IF(ISBLANK('ENGAGEMENTS 2026'!C2306),"",'ENGAGEMENTS 2026'!G2306)</f>
        <v/>
      </c>
      <c r="E2305" t="str">
        <f>IF(ISBLANK('ENGAGEMENTS 2026'!C2306),"",'ENGAGEMENTS 2026'!I2306)</f>
        <v/>
      </c>
      <c r="F2305" t="str">
        <f>IF(ISBLANK('ENGAGEMENTS 2026'!C2306),"",'ENGAGEMENTS 2026'!J2306)</f>
        <v/>
      </c>
      <c r="G2305" t="str">
        <f>IF(ISBLANK('ENGAGEMENTS 2026'!C2306),"",'ENGAGEMENTS 2026'!M2306)</f>
        <v/>
      </c>
      <c r="H2305" t="str">
        <f>IF(ISBLANK('ENGAGEMENTS 2026'!C2306),"",'ENGAGEMENTS 2026'!AF2306)</f>
        <v/>
      </c>
      <c r="I2305" t="str">
        <f>IF(ISBLANK('ENGAGEMENTS 2026'!C2306),"",'ENGAGEMENTS 2026'!H2306)</f>
        <v/>
      </c>
      <c r="J2305" s="72" t="str">
        <f>IF(ISBLANK('ENGAGEMENTS 2026'!C2306),"",IF(AND(OR($E2305="INFRUCTUEUX",$E2305="ANNULE"),$C2305="AOO-M"),'ENGAGEMENTS 2026'!P2306,IF($H2305="EN COURS DE PREENGAGEMENT",'ENGAGEMENTS 2026'!O2306,IF($H2305="PREENGAGE",IF($E2305="ATTRIBUE",'ENGAGEMENTS 2026'!AE2306,'ENGAGEMENTS 2026'!O2306),'ENGAGEMENTS 2026'!AE2306))))</f>
        <v/>
      </c>
      <c r="K2305" s="97" t="str">
        <f>IF(ISBLANK('ENGAGEMENTS 2026'!W2306),"",'ENGAGEMENTS 2026'!W2306)</f>
        <v/>
      </c>
      <c r="L2305" s="73" t="str">
        <f t="shared" ca="1" si="70"/>
        <v/>
      </c>
      <c r="M2305" t="str">
        <f t="shared" si="71"/>
        <v/>
      </c>
      <c r="N2305" t="str">
        <f>IF(ISBLANK('ENGAGEMENTS 2026'!C2306),"",'ENGAGEMENTS 2026'!L2306)</f>
        <v/>
      </c>
      <c r="O2305" t="str">
        <f>IF(ISBLANK('ENGAGEMENTS 2026'!C2306),"",'ENGAGEMENTS 2026'!M2306)</f>
        <v/>
      </c>
      <c r="P2305" t="str">
        <f>IF(ISBLANK('ENGAGEMENTS 2026'!C2306),"",'ENGAGEMENTS 2026'!K2306)</f>
        <v/>
      </c>
      <c r="Q2305" t="str">
        <f>IF($A2305="","",IF(OR($E2305="INFRUCTUEUX",$E2305="ANNULE"),$A2305&amp;"|"&amp;(COUNTIFS($A$2:$A2305,$A2305,$E$2:$E2305,"INFRUCTUEUX")+COUNTIFS($A$2:$A2305,$A2305,$E$2:$E2305,"ANNULE")),""))</f>
        <v/>
      </c>
    </row>
    <row r="2306" spans="1:17" x14ac:dyDescent="0.25">
      <c r="A2306" t="str">
        <f>IF(ISBLANK('ENGAGEMENTS 2026'!C2307),"",IF('ENGAGEMENTS 2026'!C2307="DTSI","DCT",'ENGAGEMENTS 2026'!C2307))</f>
        <v/>
      </c>
      <c r="B2306" t="str">
        <f>IF(ISBLANK('ENGAGEMENTS 2026'!C2307),"",'ENGAGEMENTS 2026'!D2307)</f>
        <v/>
      </c>
      <c r="C2306" t="str">
        <f>IF(ISBLANK('ENGAGEMENTS 2026'!C2307),"",'ENGAGEMENTS 2026'!E2307)</f>
        <v/>
      </c>
      <c r="D2306" t="str">
        <f>IF(ISBLANK('ENGAGEMENTS 2026'!C2307),"",'ENGAGEMENTS 2026'!G2307)</f>
        <v/>
      </c>
      <c r="E2306" t="str">
        <f>IF(ISBLANK('ENGAGEMENTS 2026'!C2307),"",'ENGAGEMENTS 2026'!I2307)</f>
        <v/>
      </c>
      <c r="F2306" t="str">
        <f>IF(ISBLANK('ENGAGEMENTS 2026'!C2307),"",'ENGAGEMENTS 2026'!J2307)</f>
        <v/>
      </c>
      <c r="G2306" t="str">
        <f>IF(ISBLANK('ENGAGEMENTS 2026'!C2307),"",'ENGAGEMENTS 2026'!M2307)</f>
        <v/>
      </c>
      <c r="H2306" t="str">
        <f>IF(ISBLANK('ENGAGEMENTS 2026'!C2307),"",'ENGAGEMENTS 2026'!AF2307)</f>
        <v/>
      </c>
      <c r="I2306" t="str">
        <f>IF(ISBLANK('ENGAGEMENTS 2026'!C2307),"",'ENGAGEMENTS 2026'!H2307)</f>
        <v/>
      </c>
      <c r="J2306" s="72" t="str">
        <f>IF(ISBLANK('ENGAGEMENTS 2026'!C2307),"",IF(AND(OR($E2306="INFRUCTUEUX",$E2306="ANNULE"),$C2306="AOO-M"),'ENGAGEMENTS 2026'!P2307,IF($H2306="EN COURS DE PREENGAGEMENT",'ENGAGEMENTS 2026'!O2307,IF($H2306="PREENGAGE",IF($E2306="ATTRIBUE",'ENGAGEMENTS 2026'!AE2307,'ENGAGEMENTS 2026'!O2307),'ENGAGEMENTS 2026'!AE2307))))</f>
        <v/>
      </c>
      <c r="K2306" s="97" t="str">
        <f>IF(ISBLANK('ENGAGEMENTS 2026'!W2307),"",'ENGAGEMENTS 2026'!W2307)</f>
        <v/>
      </c>
      <c r="L2306" s="73" t="str">
        <f t="shared" ref="L2306:L2369" ca="1" si="72">IF($K2306="","",TODAY()-$K2306)</f>
        <v/>
      </c>
      <c r="M2306" t="str">
        <f t="shared" ref="M2306:M2369" si="73">IF($A2306="","",IF($H2306="ENGAGE","Engagé",IF(AND($H2306="NON ENGAGE",OR($I2306="INFRUCTUEUX",$I2306="ANNULE")),"Clôturé sans suite","En cours")))</f>
        <v/>
      </c>
      <c r="N2306" t="str">
        <f>IF(ISBLANK('ENGAGEMENTS 2026'!C2307),"",'ENGAGEMENTS 2026'!L2307)</f>
        <v/>
      </c>
      <c r="O2306" t="str">
        <f>IF(ISBLANK('ENGAGEMENTS 2026'!C2307),"",'ENGAGEMENTS 2026'!M2307)</f>
        <v/>
      </c>
      <c r="P2306" t="str">
        <f>IF(ISBLANK('ENGAGEMENTS 2026'!C2307),"",'ENGAGEMENTS 2026'!K2307)</f>
        <v/>
      </c>
      <c r="Q2306" t="str">
        <f>IF($A2306="","",IF(OR($E2306="INFRUCTUEUX",$E2306="ANNULE"),$A2306&amp;"|"&amp;(COUNTIFS($A$2:$A2306,$A2306,$E$2:$E2306,"INFRUCTUEUX")+COUNTIFS($A$2:$A2306,$A2306,$E$2:$E2306,"ANNULE")),""))</f>
        <v/>
      </c>
    </row>
    <row r="2307" spans="1:17" x14ac:dyDescent="0.25">
      <c r="A2307" t="str">
        <f>IF(ISBLANK('ENGAGEMENTS 2026'!C2308),"",IF('ENGAGEMENTS 2026'!C2308="DTSI","DCT",'ENGAGEMENTS 2026'!C2308))</f>
        <v/>
      </c>
      <c r="B2307" t="str">
        <f>IF(ISBLANK('ENGAGEMENTS 2026'!C2308),"",'ENGAGEMENTS 2026'!D2308)</f>
        <v/>
      </c>
      <c r="C2307" t="str">
        <f>IF(ISBLANK('ENGAGEMENTS 2026'!C2308),"",'ENGAGEMENTS 2026'!E2308)</f>
        <v/>
      </c>
      <c r="D2307" t="str">
        <f>IF(ISBLANK('ENGAGEMENTS 2026'!C2308),"",'ENGAGEMENTS 2026'!G2308)</f>
        <v/>
      </c>
      <c r="E2307" t="str">
        <f>IF(ISBLANK('ENGAGEMENTS 2026'!C2308),"",'ENGAGEMENTS 2026'!I2308)</f>
        <v/>
      </c>
      <c r="F2307" t="str">
        <f>IF(ISBLANK('ENGAGEMENTS 2026'!C2308),"",'ENGAGEMENTS 2026'!J2308)</f>
        <v/>
      </c>
      <c r="G2307" t="str">
        <f>IF(ISBLANK('ENGAGEMENTS 2026'!C2308),"",'ENGAGEMENTS 2026'!M2308)</f>
        <v/>
      </c>
      <c r="H2307" t="str">
        <f>IF(ISBLANK('ENGAGEMENTS 2026'!C2308),"",'ENGAGEMENTS 2026'!AF2308)</f>
        <v/>
      </c>
      <c r="I2307" t="str">
        <f>IF(ISBLANK('ENGAGEMENTS 2026'!C2308),"",'ENGAGEMENTS 2026'!H2308)</f>
        <v/>
      </c>
      <c r="J2307" s="72" t="str">
        <f>IF(ISBLANK('ENGAGEMENTS 2026'!C2308),"",IF(AND(OR($E2307="INFRUCTUEUX",$E2307="ANNULE"),$C2307="AOO-M"),'ENGAGEMENTS 2026'!P2308,IF($H2307="EN COURS DE PREENGAGEMENT",'ENGAGEMENTS 2026'!O2308,IF($H2307="PREENGAGE",IF($E2307="ATTRIBUE",'ENGAGEMENTS 2026'!AE2308,'ENGAGEMENTS 2026'!O2308),'ENGAGEMENTS 2026'!AE2308))))</f>
        <v/>
      </c>
      <c r="K2307" s="97" t="str">
        <f>IF(ISBLANK('ENGAGEMENTS 2026'!W2308),"",'ENGAGEMENTS 2026'!W2308)</f>
        <v/>
      </c>
      <c r="L2307" s="73" t="str">
        <f t="shared" ca="1" si="72"/>
        <v/>
      </c>
      <c r="M2307" t="str">
        <f t="shared" si="73"/>
        <v/>
      </c>
      <c r="N2307" t="str">
        <f>IF(ISBLANK('ENGAGEMENTS 2026'!C2308),"",'ENGAGEMENTS 2026'!L2308)</f>
        <v/>
      </c>
      <c r="O2307" t="str">
        <f>IF(ISBLANK('ENGAGEMENTS 2026'!C2308),"",'ENGAGEMENTS 2026'!M2308)</f>
        <v/>
      </c>
      <c r="P2307" t="str">
        <f>IF(ISBLANK('ENGAGEMENTS 2026'!C2308),"",'ENGAGEMENTS 2026'!K2308)</f>
        <v/>
      </c>
      <c r="Q2307" t="str">
        <f>IF($A2307="","",IF(OR($E2307="INFRUCTUEUX",$E2307="ANNULE"),$A2307&amp;"|"&amp;(COUNTIFS($A$2:$A2307,$A2307,$E$2:$E2307,"INFRUCTUEUX")+COUNTIFS($A$2:$A2307,$A2307,$E$2:$E2307,"ANNULE")),""))</f>
        <v/>
      </c>
    </row>
    <row r="2308" spans="1:17" x14ac:dyDescent="0.25">
      <c r="A2308" t="str">
        <f>IF(ISBLANK('ENGAGEMENTS 2026'!C2309),"",IF('ENGAGEMENTS 2026'!C2309="DTSI","DCT",'ENGAGEMENTS 2026'!C2309))</f>
        <v/>
      </c>
      <c r="B2308" t="str">
        <f>IF(ISBLANK('ENGAGEMENTS 2026'!C2309),"",'ENGAGEMENTS 2026'!D2309)</f>
        <v/>
      </c>
      <c r="C2308" t="str">
        <f>IF(ISBLANK('ENGAGEMENTS 2026'!C2309),"",'ENGAGEMENTS 2026'!E2309)</f>
        <v/>
      </c>
      <c r="D2308" t="str">
        <f>IF(ISBLANK('ENGAGEMENTS 2026'!C2309),"",'ENGAGEMENTS 2026'!G2309)</f>
        <v/>
      </c>
      <c r="E2308" t="str">
        <f>IF(ISBLANK('ENGAGEMENTS 2026'!C2309),"",'ENGAGEMENTS 2026'!I2309)</f>
        <v/>
      </c>
      <c r="F2308" t="str">
        <f>IF(ISBLANK('ENGAGEMENTS 2026'!C2309),"",'ENGAGEMENTS 2026'!J2309)</f>
        <v/>
      </c>
      <c r="G2308" t="str">
        <f>IF(ISBLANK('ENGAGEMENTS 2026'!C2309),"",'ENGAGEMENTS 2026'!M2309)</f>
        <v/>
      </c>
      <c r="H2308" t="str">
        <f>IF(ISBLANK('ENGAGEMENTS 2026'!C2309),"",'ENGAGEMENTS 2026'!AF2309)</f>
        <v/>
      </c>
      <c r="I2308" t="str">
        <f>IF(ISBLANK('ENGAGEMENTS 2026'!C2309),"",'ENGAGEMENTS 2026'!H2309)</f>
        <v/>
      </c>
      <c r="J2308" s="72" t="str">
        <f>IF(ISBLANK('ENGAGEMENTS 2026'!C2309),"",IF(AND(OR($E2308="INFRUCTUEUX",$E2308="ANNULE"),$C2308="AOO-M"),'ENGAGEMENTS 2026'!P2309,IF($H2308="EN COURS DE PREENGAGEMENT",'ENGAGEMENTS 2026'!O2309,IF($H2308="PREENGAGE",IF($E2308="ATTRIBUE",'ENGAGEMENTS 2026'!AE2309,'ENGAGEMENTS 2026'!O2309),'ENGAGEMENTS 2026'!AE2309))))</f>
        <v/>
      </c>
      <c r="K2308" s="97" t="str">
        <f>IF(ISBLANK('ENGAGEMENTS 2026'!W2309),"",'ENGAGEMENTS 2026'!W2309)</f>
        <v/>
      </c>
      <c r="L2308" s="73" t="str">
        <f t="shared" ca="1" si="72"/>
        <v/>
      </c>
      <c r="M2308" t="str">
        <f t="shared" si="73"/>
        <v/>
      </c>
      <c r="N2308" t="str">
        <f>IF(ISBLANK('ENGAGEMENTS 2026'!C2309),"",'ENGAGEMENTS 2026'!L2309)</f>
        <v/>
      </c>
      <c r="O2308" t="str">
        <f>IF(ISBLANK('ENGAGEMENTS 2026'!C2309),"",'ENGAGEMENTS 2026'!M2309)</f>
        <v/>
      </c>
      <c r="P2308" t="str">
        <f>IF(ISBLANK('ENGAGEMENTS 2026'!C2309),"",'ENGAGEMENTS 2026'!K2309)</f>
        <v/>
      </c>
      <c r="Q2308" t="str">
        <f>IF($A2308="","",IF(OR($E2308="INFRUCTUEUX",$E2308="ANNULE"),$A2308&amp;"|"&amp;(COUNTIFS($A$2:$A2308,$A2308,$E$2:$E2308,"INFRUCTUEUX")+COUNTIFS($A$2:$A2308,$A2308,$E$2:$E2308,"ANNULE")),""))</f>
        <v/>
      </c>
    </row>
    <row r="2309" spans="1:17" x14ac:dyDescent="0.25">
      <c r="A2309" t="str">
        <f>IF(ISBLANK('ENGAGEMENTS 2026'!C2310),"",IF('ENGAGEMENTS 2026'!C2310="DTSI","DCT",'ENGAGEMENTS 2026'!C2310))</f>
        <v/>
      </c>
      <c r="B2309" t="str">
        <f>IF(ISBLANK('ENGAGEMENTS 2026'!C2310),"",'ENGAGEMENTS 2026'!D2310)</f>
        <v/>
      </c>
      <c r="C2309" t="str">
        <f>IF(ISBLANK('ENGAGEMENTS 2026'!C2310),"",'ENGAGEMENTS 2026'!E2310)</f>
        <v/>
      </c>
      <c r="D2309" t="str">
        <f>IF(ISBLANK('ENGAGEMENTS 2026'!C2310),"",'ENGAGEMENTS 2026'!G2310)</f>
        <v/>
      </c>
      <c r="E2309" t="str">
        <f>IF(ISBLANK('ENGAGEMENTS 2026'!C2310),"",'ENGAGEMENTS 2026'!I2310)</f>
        <v/>
      </c>
      <c r="F2309" t="str">
        <f>IF(ISBLANK('ENGAGEMENTS 2026'!C2310),"",'ENGAGEMENTS 2026'!J2310)</f>
        <v/>
      </c>
      <c r="G2309" t="str">
        <f>IF(ISBLANK('ENGAGEMENTS 2026'!C2310),"",'ENGAGEMENTS 2026'!M2310)</f>
        <v/>
      </c>
      <c r="H2309" t="str">
        <f>IF(ISBLANK('ENGAGEMENTS 2026'!C2310),"",'ENGAGEMENTS 2026'!AF2310)</f>
        <v/>
      </c>
      <c r="I2309" t="str">
        <f>IF(ISBLANK('ENGAGEMENTS 2026'!C2310),"",'ENGAGEMENTS 2026'!H2310)</f>
        <v/>
      </c>
      <c r="J2309" s="72" t="str">
        <f>IF(ISBLANK('ENGAGEMENTS 2026'!C2310),"",IF(AND(OR($E2309="INFRUCTUEUX",$E2309="ANNULE"),$C2309="AOO-M"),'ENGAGEMENTS 2026'!P2310,IF($H2309="EN COURS DE PREENGAGEMENT",'ENGAGEMENTS 2026'!O2310,IF($H2309="PREENGAGE",IF($E2309="ATTRIBUE",'ENGAGEMENTS 2026'!AE2310,'ENGAGEMENTS 2026'!O2310),'ENGAGEMENTS 2026'!AE2310))))</f>
        <v/>
      </c>
      <c r="K2309" s="97" t="str">
        <f>IF(ISBLANK('ENGAGEMENTS 2026'!W2310),"",'ENGAGEMENTS 2026'!W2310)</f>
        <v/>
      </c>
      <c r="L2309" s="73" t="str">
        <f t="shared" ca="1" si="72"/>
        <v/>
      </c>
      <c r="M2309" t="str">
        <f t="shared" si="73"/>
        <v/>
      </c>
      <c r="N2309" t="str">
        <f>IF(ISBLANK('ENGAGEMENTS 2026'!C2310),"",'ENGAGEMENTS 2026'!L2310)</f>
        <v/>
      </c>
      <c r="O2309" t="str">
        <f>IF(ISBLANK('ENGAGEMENTS 2026'!C2310),"",'ENGAGEMENTS 2026'!M2310)</f>
        <v/>
      </c>
      <c r="P2309" t="str">
        <f>IF(ISBLANK('ENGAGEMENTS 2026'!C2310),"",'ENGAGEMENTS 2026'!K2310)</f>
        <v/>
      </c>
      <c r="Q2309" t="str">
        <f>IF($A2309="","",IF(OR($E2309="INFRUCTUEUX",$E2309="ANNULE"),$A2309&amp;"|"&amp;(COUNTIFS($A$2:$A2309,$A2309,$E$2:$E2309,"INFRUCTUEUX")+COUNTIFS($A$2:$A2309,$A2309,$E$2:$E2309,"ANNULE")),""))</f>
        <v/>
      </c>
    </row>
    <row r="2310" spans="1:17" x14ac:dyDescent="0.25">
      <c r="A2310" t="str">
        <f>IF(ISBLANK('ENGAGEMENTS 2026'!C2311),"",IF('ENGAGEMENTS 2026'!C2311="DTSI","DCT",'ENGAGEMENTS 2026'!C2311))</f>
        <v/>
      </c>
      <c r="B2310" t="str">
        <f>IF(ISBLANK('ENGAGEMENTS 2026'!C2311),"",'ENGAGEMENTS 2026'!D2311)</f>
        <v/>
      </c>
      <c r="C2310" t="str">
        <f>IF(ISBLANK('ENGAGEMENTS 2026'!C2311),"",'ENGAGEMENTS 2026'!E2311)</f>
        <v/>
      </c>
      <c r="D2310" t="str">
        <f>IF(ISBLANK('ENGAGEMENTS 2026'!C2311),"",'ENGAGEMENTS 2026'!G2311)</f>
        <v/>
      </c>
      <c r="E2310" t="str">
        <f>IF(ISBLANK('ENGAGEMENTS 2026'!C2311),"",'ENGAGEMENTS 2026'!I2311)</f>
        <v/>
      </c>
      <c r="F2310" t="str">
        <f>IF(ISBLANK('ENGAGEMENTS 2026'!C2311),"",'ENGAGEMENTS 2026'!J2311)</f>
        <v/>
      </c>
      <c r="G2310" t="str">
        <f>IF(ISBLANK('ENGAGEMENTS 2026'!C2311),"",'ENGAGEMENTS 2026'!M2311)</f>
        <v/>
      </c>
      <c r="H2310" t="str">
        <f>IF(ISBLANK('ENGAGEMENTS 2026'!C2311),"",'ENGAGEMENTS 2026'!AF2311)</f>
        <v/>
      </c>
      <c r="I2310" t="str">
        <f>IF(ISBLANK('ENGAGEMENTS 2026'!C2311),"",'ENGAGEMENTS 2026'!H2311)</f>
        <v/>
      </c>
      <c r="J2310" s="72" t="str">
        <f>IF(ISBLANK('ENGAGEMENTS 2026'!C2311),"",IF(AND(OR($E2310="INFRUCTUEUX",$E2310="ANNULE"),$C2310="AOO-M"),'ENGAGEMENTS 2026'!P2311,IF($H2310="EN COURS DE PREENGAGEMENT",'ENGAGEMENTS 2026'!O2311,IF($H2310="PREENGAGE",IF($E2310="ATTRIBUE",'ENGAGEMENTS 2026'!AE2311,'ENGAGEMENTS 2026'!O2311),'ENGAGEMENTS 2026'!AE2311))))</f>
        <v/>
      </c>
      <c r="K2310" s="97" t="str">
        <f>IF(ISBLANK('ENGAGEMENTS 2026'!W2311),"",'ENGAGEMENTS 2026'!W2311)</f>
        <v/>
      </c>
      <c r="L2310" s="73" t="str">
        <f t="shared" ca="1" si="72"/>
        <v/>
      </c>
      <c r="M2310" t="str">
        <f t="shared" si="73"/>
        <v/>
      </c>
      <c r="N2310" t="str">
        <f>IF(ISBLANK('ENGAGEMENTS 2026'!C2311),"",'ENGAGEMENTS 2026'!L2311)</f>
        <v/>
      </c>
      <c r="O2310" t="str">
        <f>IF(ISBLANK('ENGAGEMENTS 2026'!C2311),"",'ENGAGEMENTS 2026'!M2311)</f>
        <v/>
      </c>
      <c r="P2310" t="str">
        <f>IF(ISBLANK('ENGAGEMENTS 2026'!C2311),"",'ENGAGEMENTS 2026'!K2311)</f>
        <v/>
      </c>
      <c r="Q2310" t="str">
        <f>IF($A2310="","",IF(OR($E2310="INFRUCTUEUX",$E2310="ANNULE"),$A2310&amp;"|"&amp;(COUNTIFS($A$2:$A2310,$A2310,$E$2:$E2310,"INFRUCTUEUX")+COUNTIFS($A$2:$A2310,$A2310,$E$2:$E2310,"ANNULE")),""))</f>
        <v/>
      </c>
    </row>
    <row r="2311" spans="1:17" x14ac:dyDescent="0.25">
      <c r="A2311" t="str">
        <f>IF(ISBLANK('ENGAGEMENTS 2026'!C2312),"",IF('ENGAGEMENTS 2026'!C2312="DTSI","DCT",'ENGAGEMENTS 2026'!C2312))</f>
        <v/>
      </c>
      <c r="B2311" t="str">
        <f>IF(ISBLANK('ENGAGEMENTS 2026'!C2312),"",'ENGAGEMENTS 2026'!D2312)</f>
        <v/>
      </c>
      <c r="C2311" t="str">
        <f>IF(ISBLANK('ENGAGEMENTS 2026'!C2312),"",'ENGAGEMENTS 2026'!E2312)</f>
        <v/>
      </c>
      <c r="D2311" t="str">
        <f>IF(ISBLANK('ENGAGEMENTS 2026'!C2312),"",'ENGAGEMENTS 2026'!G2312)</f>
        <v/>
      </c>
      <c r="E2311" t="str">
        <f>IF(ISBLANK('ENGAGEMENTS 2026'!C2312),"",'ENGAGEMENTS 2026'!I2312)</f>
        <v/>
      </c>
      <c r="F2311" t="str">
        <f>IF(ISBLANK('ENGAGEMENTS 2026'!C2312),"",'ENGAGEMENTS 2026'!J2312)</f>
        <v/>
      </c>
      <c r="G2311" t="str">
        <f>IF(ISBLANK('ENGAGEMENTS 2026'!C2312),"",'ENGAGEMENTS 2026'!M2312)</f>
        <v/>
      </c>
      <c r="H2311" t="str">
        <f>IF(ISBLANK('ENGAGEMENTS 2026'!C2312),"",'ENGAGEMENTS 2026'!AF2312)</f>
        <v/>
      </c>
      <c r="I2311" t="str">
        <f>IF(ISBLANK('ENGAGEMENTS 2026'!C2312),"",'ENGAGEMENTS 2026'!H2312)</f>
        <v/>
      </c>
      <c r="J2311" s="72" t="str">
        <f>IF(ISBLANK('ENGAGEMENTS 2026'!C2312),"",IF(AND(OR($E2311="INFRUCTUEUX",$E2311="ANNULE"),$C2311="AOO-M"),'ENGAGEMENTS 2026'!P2312,IF($H2311="EN COURS DE PREENGAGEMENT",'ENGAGEMENTS 2026'!O2312,IF($H2311="PREENGAGE",IF($E2311="ATTRIBUE",'ENGAGEMENTS 2026'!AE2312,'ENGAGEMENTS 2026'!O2312),'ENGAGEMENTS 2026'!AE2312))))</f>
        <v/>
      </c>
      <c r="K2311" s="97" t="str">
        <f>IF(ISBLANK('ENGAGEMENTS 2026'!W2312),"",'ENGAGEMENTS 2026'!W2312)</f>
        <v/>
      </c>
      <c r="L2311" s="73" t="str">
        <f t="shared" ca="1" si="72"/>
        <v/>
      </c>
      <c r="M2311" t="str">
        <f t="shared" si="73"/>
        <v/>
      </c>
      <c r="N2311" t="str">
        <f>IF(ISBLANK('ENGAGEMENTS 2026'!C2312),"",'ENGAGEMENTS 2026'!L2312)</f>
        <v/>
      </c>
      <c r="O2311" t="str">
        <f>IF(ISBLANK('ENGAGEMENTS 2026'!C2312),"",'ENGAGEMENTS 2026'!M2312)</f>
        <v/>
      </c>
      <c r="P2311" t="str">
        <f>IF(ISBLANK('ENGAGEMENTS 2026'!C2312),"",'ENGAGEMENTS 2026'!K2312)</f>
        <v/>
      </c>
      <c r="Q2311" t="str">
        <f>IF($A2311="","",IF(OR($E2311="INFRUCTUEUX",$E2311="ANNULE"),$A2311&amp;"|"&amp;(COUNTIFS($A$2:$A2311,$A2311,$E$2:$E2311,"INFRUCTUEUX")+COUNTIFS($A$2:$A2311,$A2311,$E$2:$E2311,"ANNULE")),""))</f>
        <v/>
      </c>
    </row>
    <row r="2312" spans="1:17" x14ac:dyDescent="0.25">
      <c r="A2312" t="str">
        <f>IF(ISBLANK('ENGAGEMENTS 2026'!C2313),"",IF('ENGAGEMENTS 2026'!C2313="DTSI","DCT",'ENGAGEMENTS 2026'!C2313))</f>
        <v/>
      </c>
      <c r="B2312" t="str">
        <f>IF(ISBLANK('ENGAGEMENTS 2026'!C2313),"",'ENGAGEMENTS 2026'!D2313)</f>
        <v/>
      </c>
      <c r="C2312" t="str">
        <f>IF(ISBLANK('ENGAGEMENTS 2026'!C2313),"",'ENGAGEMENTS 2026'!E2313)</f>
        <v/>
      </c>
      <c r="D2312" t="str">
        <f>IF(ISBLANK('ENGAGEMENTS 2026'!C2313),"",'ENGAGEMENTS 2026'!G2313)</f>
        <v/>
      </c>
      <c r="E2312" t="str">
        <f>IF(ISBLANK('ENGAGEMENTS 2026'!C2313),"",'ENGAGEMENTS 2026'!I2313)</f>
        <v/>
      </c>
      <c r="F2312" t="str">
        <f>IF(ISBLANK('ENGAGEMENTS 2026'!C2313),"",'ENGAGEMENTS 2026'!J2313)</f>
        <v/>
      </c>
      <c r="G2312" t="str">
        <f>IF(ISBLANK('ENGAGEMENTS 2026'!C2313),"",'ENGAGEMENTS 2026'!M2313)</f>
        <v/>
      </c>
      <c r="H2312" t="str">
        <f>IF(ISBLANK('ENGAGEMENTS 2026'!C2313),"",'ENGAGEMENTS 2026'!AF2313)</f>
        <v/>
      </c>
      <c r="I2312" t="str">
        <f>IF(ISBLANK('ENGAGEMENTS 2026'!C2313),"",'ENGAGEMENTS 2026'!H2313)</f>
        <v/>
      </c>
      <c r="J2312" s="72" t="str">
        <f>IF(ISBLANK('ENGAGEMENTS 2026'!C2313),"",IF(AND(OR($E2312="INFRUCTUEUX",$E2312="ANNULE"),$C2312="AOO-M"),'ENGAGEMENTS 2026'!P2313,IF($H2312="EN COURS DE PREENGAGEMENT",'ENGAGEMENTS 2026'!O2313,IF($H2312="PREENGAGE",IF($E2312="ATTRIBUE",'ENGAGEMENTS 2026'!AE2313,'ENGAGEMENTS 2026'!O2313),'ENGAGEMENTS 2026'!AE2313))))</f>
        <v/>
      </c>
      <c r="K2312" s="97" t="str">
        <f>IF(ISBLANK('ENGAGEMENTS 2026'!W2313),"",'ENGAGEMENTS 2026'!W2313)</f>
        <v/>
      </c>
      <c r="L2312" s="73" t="str">
        <f t="shared" ca="1" si="72"/>
        <v/>
      </c>
      <c r="M2312" t="str">
        <f t="shared" si="73"/>
        <v/>
      </c>
      <c r="N2312" t="str">
        <f>IF(ISBLANK('ENGAGEMENTS 2026'!C2313),"",'ENGAGEMENTS 2026'!L2313)</f>
        <v/>
      </c>
      <c r="O2312" t="str">
        <f>IF(ISBLANK('ENGAGEMENTS 2026'!C2313),"",'ENGAGEMENTS 2026'!M2313)</f>
        <v/>
      </c>
      <c r="P2312" t="str">
        <f>IF(ISBLANK('ENGAGEMENTS 2026'!C2313),"",'ENGAGEMENTS 2026'!K2313)</f>
        <v/>
      </c>
      <c r="Q2312" t="str">
        <f>IF($A2312="","",IF(OR($E2312="INFRUCTUEUX",$E2312="ANNULE"),$A2312&amp;"|"&amp;(COUNTIFS($A$2:$A2312,$A2312,$E$2:$E2312,"INFRUCTUEUX")+COUNTIFS($A$2:$A2312,$A2312,$E$2:$E2312,"ANNULE")),""))</f>
        <v/>
      </c>
    </row>
    <row r="2313" spans="1:17" x14ac:dyDescent="0.25">
      <c r="A2313" t="str">
        <f>IF(ISBLANK('ENGAGEMENTS 2026'!C2314),"",IF('ENGAGEMENTS 2026'!C2314="DTSI","DCT",'ENGAGEMENTS 2026'!C2314))</f>
        <v/>
      </c>
      <c r="B2313" t="str">
        <f>IF(ISBLANK('ENGAGEMENTS 2026'!C2314),"",'ENGAGEMENTS 2026'!D2314)</f>
        <v/>
      </c>
      <c r="C2313" t="str">
        <f>IF(ISBLANK('ENGAGEMENTS 2026'!C2314),"",'ENGAGEMENTS 2026'!E2314)</f>
        <v/>
      </c>
      <c r="D2313" t="str">
        <f>IF(ISBLANK('ENGAGEMENTS 2026'!C2314),"",'ENGAGEMENTS 2026'!G2314)</f>
        <v/>
      </c>
      <c r="E2313" t="str">
        <f>IF(ISBLANK('ENGAGEMENTS 2026'!C2314),"",'ENGAGEMENTS 2026'!I2314)</f>
        <v/>
      </c>
      <c r="F2313" t="str">
        <f>IF(ISBLANK('ENGAGEMENTS 2026'!C2314),"",'ENGAGEMENTS 2026'!J2314)</f>
        <v/>
      </c>
      <c r="G2313" t="str">
        <f>IF(ISBLANK('ENGAGEMENTS 2026'!C2314),"",'ENGAGEMENTS 2026'!M2314)</f>
        <v/>
      </c>
      <c r="H2313" t="str">
        <f>IF(ISBLANK('ENGAGEMENTS 2026'!C2314),"",'ENGAGEMENTS 2026'!AF2314)</f>
        <v/>
      </c>
      <c r="I2313" t="str">
        <f>IF(ISBLANK('ENGAGEMENTS 2026'!C2314),"",'ENGAGEMENTS 2026'!H2314)</f>
        <v/>
      </c>
      <c r="J2313" s="72" t="str">
        <f>IF(ISBLANK('ENGAGEMENTS 2026'!C2314),"",IF(AND(OR($E2313="INFRUCTUEUX",$E2313="ANNULE"),$C2313="AOO-M"),'ENGAGEMENTS 2026'!P2314,IF($H2313="EN COURS DE PREENGAGEMENT",'ENGAGEMENTS 2026'!O2314,IF($H2313="PREENGAGE",IF($E2313="ATTRIBUE",'ENGAGEMENTS 2026'!AE2314,'ENGAGEMENTS 2026'!O2314),'ENGAGEMENTS 2026'!AE2314))))</f>
        <v/>
      </c>
      <c r="K2313" s="97" t="str">
        <f>IF(ISBLANK('ENGAGEMENTS 2026'!W2314),"",'ENGAGEMENTS 2026'!W2314)</f>
        <v/>
      </c>
      <c r="L2313" s="73" t="str">
        <f t="shared" ca="1" si="72"/>
        <v/>
      </c>
      <c r="M2313" t="str">
        <f t="shared" si="73"/>
        <v/>
      </c>
      <c r="N2313" t="str">
        <f>IF(ISBLANK('ENGAGEMENTS 2026'!C2314),"",'ENGAGEMENTS 2026'!L2314)</f>
        <v/>
      </c>
      <c r="O2313" t="str">
        <f>IF(ISBLANK('ENGAGEMENTS 2026'!C2314),"",'ENGAGEMENTS 2026'!M2314)</f>
        <v/>
      </c>
      <c r="P2313" t="str">
        <f>IF(ISBLANK('ENGAGEMENTS 2026'!C2314),"",'ENGAGEMENTS 2026'!K2314)</f>
        <v/>
      </c>
      <c r="Q2313" t="str">
        <f>IF($A2313="","",IF(OR($E2313="INFRUCTUEUX",$E2313="ANNULE"),$A2313&amp;"|"&amp;(COUNTIFS($A$2:$A2313,$A2313,$E$2:$E2313,"INFRUCTUEUX")+COUNTIFS($A$2:$A2313,$A2313,$E$2:$E2313,"ANNULE")),""))</f>
        <v/>
      </c>
    </row>
    <row r="2314" spans="1:17" x14ac:dyDescent="0.25">
      <c r="A2314" t="str">
        <f>IF(ISBLANK('ENGAGEMENTS 2026'!C2315),"",IF('ENGAGEMENTS 2026'!C2315="DTSI","DCT",'ENGAGEMENTS 2026'!C2315))</f>
        <v/>
      </c>
      <c r="B2314" t="str">
        <f>IF(ISBLANK('ENGAGEMENTS 2026'!C2315),"",'ENGAGEMENTS 2026'!D2315)</f>
        <v/>
      </c>
      <c r="C2314" t="str">
        <f>IF(ISBLANK('ENGAGEMENTS 2026'!C2315),"",'ENGAGEMENTS 2026'!E2315)</f>
        <v/>
      </c>
      <c r="D2314" t="str">
        <f>IF(ISBLANK('ENGAGEMENTS 2026'!C2315),"",'ENGAGEMENTS 2026'!G2315)</f>
        <v/>
      </c>
      <c r="E2314" t="str">
        <f>IF(ISBLANK('ENGAGEMENTS 2026'!C2315),"",'ENGAGEMENTS 2026'!I2315)</f>
        <v/>
      </c>
      <c r="F2314" t="str">
        <f>IF(ISBLANK('ENGAGEMENTS 2026'!C2315),"",'ENGAGEMENTS 2026'!J2315)</f>
        <v/>
      </c>
      <c r="G2314" t="str">
        <f>IF(ISBLANK('ENGAGEMENTS 2026'!C2315),"",'ENGAGEMENTS 2026'!M2315)</f>
        <v/>
      </c>
      <c r="H2314" t="str">
        <f>IF(ISBLANK('ENGAGEMENTS 2026'!C2315),"",'ENGAGEMENTS 2026'!AF2315)</f>
        <v/>
      </c>
      <c r="I2314" t="str">
        <f>IF(ISBLANK('ENGAGEMENTS 2026'!C2315),"",'ENGAGEMENTS 2026'!H2315)</f>
        <v/>
      </c>
      <c r="J2314" s="72" t="str">
        <f>IF(ISBLANK('ENGAGEMENTS 2026'!C2315),"",IF(AND(OR($E2314="INFRUCTUEUX",$E2314="ANNULE"),$C2314="AOO-M"),'ENGAGEMENTS 2026'!P2315,IF($H2314="EN COURS DE PREENGAGEMENT",'ENGAGEMENTS 2026'!O2315,IF($H2314="PREENGAGE",IF($E2314="ATTRIBUE",'ENGAGEMENTS 2026'!AE2315,'ENGAGEMENTS 2026'!O2315),'ENGAGEMENTS 2026'!AE2315))))</f>
        <v/>
      </c>
      <c r="K2314" s="97" t="str">
        <f>IF(ISBLANK('ENGAGEMENTS 2026'!W2315),"",'ENGAGEMENTS 2026'!W2315)</f>
        <v/>
      </c>
      <c r="L2314" s="73" t="str">
        <f t="shared" ca="1" si="72"/>
        <v/>
      </c>
      <c r="M2314" t="str">
        <f t="shared" si="73"/>
        <v/>
      </c>
      <c r="N2314" t="str">
        <f>IF(ISBLANK('ENGAGEMENTS 2026'!C2315),"",'ENGAGEMENTS 2026'!L2315)</f>
        <v/>
      </c>
      <c r="O2314" t="str">
        <f>IF(ISBLANK('ENGAGEMENTS 2026'!C2315),"",'ENGAGEMENTS 2026'!M2315)</f>
        <v/>
      </c>
      <c r="P2314" t="str">
        <f>IF(ISBLANK('ENGAGEMENTS 2026'!C2315),"",'ENGAGEMENTS 2026'!K2315)</f>
        <v/>
      </c>
      <c r="Q2314" t="str">
        <f>IF($A2314="","",IF(OR($E2314="INFRUCTUEUX",$E2314="ANNULE"),$A2314&amp;"|"&amp;(COUNTIFS($A$2:$A2314,$A2314,$E$2:$E2314,"INFRUCTUEUX")+COUNTIFS($A$2:$A2314,$A2314,$E$2:$E2314,"ANNULE")),""))</f>
        <v/>
      </c>
    </row>
    <row r="2315" spans="1:17" x14ac:dyDescent="0.25">
      <c r="A2315" t="str">
        <f>IF(ISBLANK('ENGAGEMENTS 2026'!C2316),"",IF('ENGAGEMENTS 2026'!C2316="DTSI","DCT",'ENGAGEMENTS 2026'!C2316))</f>
        <v/>
      </c>
      <c r="B2315" t="str">
        <f>IF(ISBLANK('ENGAGEMENTS 2026'!C2316),"",'ENGAGEMENTS 2026'!D2316)</f>
        <v/>
      </c>
      <c r="C2315" t="str">
        <f>IF(ISBLANK('ENGAGEMENTS 2026'!C2316),"",'ENGAGEMENTS 2026'!E2316)</f>
        <v/>
      </c>
      <c r="D2315" t="str">
        <f>IF(ISBLANK('ENGAGEMENTS 2026'!C2316),"",'ENGAGEMENTS 2026'!G2316)</f>
        <v/>
      </c>
      <c r="E2315" t="str">
        <f>IF(ISBLANK('ENGAGEMENTS 2026'!C2316),"",'ENGAGEMENTS 2026'!I2316)</f>
        <v/>
      </c>
      <c r="F2315" t="str">
        <f>IF(ISBLANK('ENGAGEMENTS 2026'!C2316),"",'ENGAGEMENTS 2026'!J2316)</f>
        <v/>
      </c>
      <c r="G2315" t="str">
        <f>IF(ISBLANK('ENGAGEMENTS 2026'!C2316),"",'ENGAGEMENTS 2026'!M2316)</f>
        <v/>
      </c>
      <c r="H2315" t="str">
        <f>IF(ISBLANK('ENGAGEMENTS 2026'!C2316),"",'ENGAGEMENTS 2026'!AF2316)</f>
        <v/>
      </c>
      <c r="I2315" t="str">
        <f>IF(ISBLANK('ENGAGEMENTS 2026'!C2316),"",'ENGAGEMENTS 2026'!H2316)</f>
        <v/>
      </c>
      <c r="J2315" s="72" t="str">
        <f>IF(ISBLANK('ENGAGEMENTS 2026'!C2316),"",IF(AND(OR($E2315="INFRUCTUEUX",$E2315="ANNULE"),$C2315="AOO-M"),'ENGAGEMENTS 2026'!P2316,IF($H2315="EN COURS DE PREENGAGEMENT",'ENGAGEMENTS 2026'!O2316,IF($H2315="PREENGAGE",IF($E2315="ATTRIBUE",'ENGAGEMENTS 2026'!AE2316,'ENGAGEMENTS 2026'!O2316),'ENGAGEMENTS 2026'!AE2316))))</f>
        <v/>
      </c>
      <c r="K2315" s="97" t="str">
        <f>IF(ISBLANK('ENGAGEMENTS 2026'!W2316),"",'ENGAGEMENTS 2026'!W2316)</f>
        <v/>
      </c>
      <c r="L2315" s="73" t="str">
        <f t="shared" ca="1" si="72"/>
        <v/>
      </c>
      <c r="M2315" t="str">
        <f t="shared" si="73"/>
        <v/>
      </c>
      <c r="N2315" t="str">
        <f>IF(ISBLANK('ENGAGEMENTS 2026'!C2316),"",'ENGAGEMENTS 2026'!L2316)</f>
        <v/>
      </c>
      <c r="O2315" t="str">
        <f>IF(ISBLANK('ENGAGEMENTS 2026'!C2316),"",'ENGAGEMENTS 2026'!M2316)</f>
        <v/>
      </c>
      <c r="P2315" t="str">
        <f>IF(ISBLANK('ENGAGEMENTS 2026'!C2316),"",'ENGAGEMENTS 2026'!K2316)</f>
        <v/>
      </c>
      <c r="Q2315" t="str">
        <f>IF($A2315="","",IF(OR($E2315="INFRUCTUEUX",$E2315="ANNULE"),$A2315&amp;"|"&amp;(COUNTIFS($A$2:$A2315,$A2315,$E$2:$E2315,"INFRUCTUEUX")+COUNTIFS($A$2:$A2315,$A2315,$E$2:$E2315,"ANNULE")),""))</f>
        <v/>
      </c>
    </row>
    <row r="2316" spans="1:17" x14ac:dyDescent="0.25">
      <c r="A2316" t="str">
        <f>IF(ISBLANK('ENGAGEMENTS 2026'!C2317),"",IF('ENGAGEMENTS 2026'!C2317="DTSI","DCT",'ENGAGEMENTS 2026'!C2317))</f>
        <v/>
      </c>
      <c r="B2316" t="str">
        <f>IF(ISBLANK('ENGAGEMENTS 2026'!C2317),"",'ENGAGEMENTS 2026'!D2317)</f>
        <v/>
      </c>
      <c r="C2316" t="str">
        <f>IF(ISBLANK('ENGAGEMENTS 2026'!C2317),"",'ENGAGEMENTS 2026'!E2317)</f>
        <v/>
      </c>
      <c r="D2316" t="str">
        <f>IF(ISBLANK('ENGAGEMENTS 2026'!C2317),"",'ENGAGEMENTS 2026'!G2317)</f>
        <v/>
      </c>
      <c r="E2316" t="str">
        <f>IF(ISBLANK('ENGAGEMENTS 2026'!C2317),"",'ENGAGEMENTS 2026'!I2317)</f>
        <v/>
      </c>
      <c r="F2316" t="str">
        <f>IF(ISBLANK('ENGAGEMENTS 2026'!C2317),"",'ENGAGEMENTS 2026'!J2317)</f>
        <v/>
      </c>
      <c r="G2316" t="str">
        <f>IF(ISBLANK('ENGAGEMENTS 2026'!C2317),"",'ENGAGEMENTS 2026'!M2317)</f>
        <v/>
      </c>
      <c r="H2316" t="str">
        <f>IF(ISBLANK('ENGAGEMENTS 2026'!C2317),"",'ENGAGEMENTS 2026'!AF2317)</f>
        <v/>
      </c>
      <c r="I2316" t="str">
        <f>IF(ISBLANK('ENGAGEMENTS 2026'!C2317),"",'ENGAGEMENTS 2026'!H2317)</f>
        <v/>
      </c>
      <c r="J2316" s="72" t="str">
        <f>IF(ISBLANK('ENGAGEMENTS 2026'!C2317),"",IF(AND(OR($E2316="INFRUCTUEUX",$E2316="ANNULE"),$C2316="AOO-M"),'ENGAGEMENTS 2026'!P2317,IF($H2316="EN COURS DE PREENGAGEMENT",'ENGAGEMENTS 2026'!O2317,IF($H2316="PREENGAGE",IF($E2316="ATTRIBUE",'ENGAGEMENTS 2026'!AE2317,'ENGAGEMENTS 2026'!O2317),'ENGAGEMENTS 2026'!AE2317))))</f>
        <v/>
      </c>
      <c r="K2316" s="97" t="str">
        <f>IF(ISBLANK('ENGAGEMENTS 2026'!W2317),"",'ENGAGEMENTS 2026'!W2317)</f>
        <v/>
      </c>
      <c r="L2316" s="73" t="str">
        <f t="shared" ca="1" si="72"/>
        <v/>
      </c>
      <c r="M2316" t="str">
        <f t="shared" si="73"/>
        <v/>
      </c>
      <c r="N2316" t="str">
        <f>IF(ISBLANK('ENGAGEMENTS 2026'!C2317),"",'ENGAGEMENTS 2026'!L2317)</f>
        <v/>
      </c>
      <c r="O2316" t="str">
        <f>IF(ISBLANK('ENGAGEMENTS 2026'!C2317),"",'ENGAGEMENTS 2026'!M2317)</f>
        <v/>
      </c>
      <c r="P2316" t="str">
        <f>IF(ISBLANK('ENGAGEMENTS 2026'!C2317),"",'ENGAGEMENTS 2026'!K2317)</f>
        <v/>
      </c>
      <c r="Q2316" t="str">
        <f>IF($A2316="","",IF(OR($E2316="INFRUCTUEUX",$E2316="ANNULE"),$A2316&amp;"|"&amp;(COUNTIFS($A$2:$A2316,$A2316,$E$2:$E2316,"INFRUCTUEUX")+COUNTIFS($A$2:$A2316,$A2316,$E$2:$E2316,"ANNULE")),""))</f>
        <v/>
      </c>
    </row>
    <row r="2317" spans="1:17" x14ac:dyDescent="0.25">
      <c r="A2317" t="str">
        <f>IF(ISBLANK('ENGAGEMENTS 2026'!C2318),"",IF('ENGAGEMENTS 2026'!C2318="DTSI","DCT",'ENGAGEMENTS 2026'!C2318))</f>
        <v/>
      </c>
      <c r="B2317" t="str">
        <f>IF(ISBLANK('ENGAGEMENTS 2026'!C2318),"",'ENGAGEMENTS 2026'!D2318)</f>
        <v/>
      </c>
      <c r="C2317" t="str">
        <f>IF(ISBLANK('ENGAGEMENTS 2026'!C2318),"",'ENGAGEMENTS 2026'!E2318)</f>
        <v/>
      </c>
      <c r="D2317" t="str">
        <f>IF(ISBLANK('ENGAGEMENTS 2026'!C2318),"",'ENGAGEMENTS 2026'!G2318)</f>
        <v/>
      </c>
      <c r="E2317" t="str">
        <f>IF(ISBLANK('ENGAGEMENTS 2026'!C2318),"",'ENGAGEMENTS 2026'!I2318)</f>
        <v/>
      </c>
      <c r="F2317" t="str">
        <f>IF(ISBLANK('ENGAGEMENTS 2026'!C2318),"",'ENGAGEMENTS 2026'!J2318)</f>
        <v/>
      </c>
      <c r="G2317" t="str">
        <f>IF(ISBLANK('ENGAGEMENTS 2026'!C2318),"",'ENGAGEMENTS 2026'!M2318)</f>
        <v/>
      </c>
      <c r="H2317" t="str">
        <f>IF(ISBLANK('ENGAGEMENTS 2026'!C2318),"",'ENGAGEMENTS 2026'!AF2318)</f>
        <v/>
      </c>
      <c r="I2317" t="str">
        <f>IF(ISBLANK('ENGAGEMENTS 2026'!C2318),"",'ENGAGEMENTS 2026'!H2318)</f>
        <v/>
      </c>
      <c r="J2317" s="72" t="str">
        <f>IF(ISBLANK('ENGAGEMENTS 2026'!C2318),"",IF(AND(OR($E2317="INFRUCTUEUX",$E2317="ANNULE"),$C2317="AOO-M"),'ENGAGEMENTS 2026'!P2318,IF($H2317="EN COURS DE PREENGAGEMENT",'ENGAGEMENTS 2026'!O2318,IF($H2317="PREENGAGE",IF($E2317="ATTRIBUE",'ENGAGEMENTS 2026'!AE2318,'ENGAGEMENTS 2026'!O2318),'ENGAGEMENTS 2026'!AE2318))))</f>
        <v/>
      </c>
      <c r="K2317" s="97" t="str">
        <f>IF(ISBLANK('ENGAGEMENTS 2026'!W2318),"",'ENGAGEMENTS 2026'!W2318)</f>
        <v/>
      </c>
      <c r="L2317" s="73" t="str">
        <f t="shared" ca="1" si="72"/>
        <v/>
      </c>
      <c r="M2317" t="str">
        <f t="shared" si="73"/>
        <v/>
      </c>
      <c r="N2317" t="str">
        <f>IF(ISBLANK('ENGAGEMENTS 2026'!C2318),"",'ENGAGEMENTS 2026'!L2318)</f>
        <v/>
      </c>
      <c r="O2317" t="str">
        <f>IF(ISBLANK('ENGAGEMENTS 2026'!C2318),"",'ENGAGEMENTS 2026'!M2318)</f>
        <v/>
      </c>
      <c r="P2317" t="str">
        <f>IF(ISBLANK('ENGAGEMENTS 2026'!C2318),"",'ENGAGEMENTS 2026'!K2318)</f>
        <v/>
      </c>
      <c r="Q2317" t="str">
        <f>IF($A2317="","",IF(OR($E2317="INFRUCTUEUX",$E2317="ANNULE"),$A2317&amp;"|"&amp;(COUNTIFS($A$2:$A2317,$A2317,$E$2:$E2317,"INFRUCTUEUX")+COUNTIFS($A$2:$A2317,$A2317,$E$2:$E2317,"ANNULE")),""))</f>
        <v/>
      </c>
    </row>
    <row r="2318" spans="1:17" x14ac:dyDescent="0.25">
      <c r="A2318" t="str">
        <f>IF(ISBLANK('ENGAGEMENTS 2026'!C2319),"",IF('ENGAGEMENTS 2026'!C2319="DTSI","DCT",'ENGAGEMENTS 2026'!C2319))</f>
        <v/>
      </c>
      <c r="B2318" t="str">
        <f>IF(ISBLANK('ENGAGEMENTS 2026'!C2319),"",'ENGAGEMENTS 2026'!D2319)</f>
        <v/>
      </c>
      <c r="C2318" t="str">
        <f>IF(ISBLANK('ENGAGEMENTS 2026'!C2319),"",'ENGAGEMENTS 2026'!E2319)</f>
        <v/>
      </c>
      <c r="D2318" t="str">
        <f>IF(ISBLANK('ENGAGEMENTS 2026'!C2319),"",'ENGAGEMENTS 2026'!G2319)</f>
        <v/>
      </c>
      <c r="E2318" t="str">
        <f>IF(ISBLANK('ENGAGEMENTS 2026'!C2319),"",'ENGAGEMENTS 2026'!I2319)</f>
        <v/>
      </c>
      <c r="F2318" t="str">
        <f>IF(ISBLANK('ENGAGEMENTS 2026'!C2319),"",'ENGAGEMENTS 2026'!J2319)</f>
        <v/>
      </c>
      <c r="G2318" t="str">
        <f>IF(ISBLANK('ENGAGEMENTS 2026'!C2319),"",'ENGAGEMENTS 2026'!M2319)</f>
        <v/>
      </c>
      <c r="H2318" t="str">
        <f>IF(ISBLANK('ENGAGEMENTS 2026'!C2319),"",'ENGAGEMENTS 2026'!AF2319)</f>
        <v/>
      </c>
      <c r="I2318" t="str">
        <f>IF(ISBLANK('ENGAGEMENTS 2026'!C2319),"",'ENGAGEMENTS 2026'!H2319)</f>
        <v/>
      </c>
      <c r="J2318" s="72" t="str">
        <f>IF(ISBLANK('ENGAGEMENTS 2026'!C2319),"",IF(AND(OR($E2318="INFRUCTUEUX",$E2318="ANNULE"),$C2318="AOO-M"),'ENGAGEMENTS 2026'!P2319,IF($H2318="EN COURS DE PREENGAGEMENT",'ENGAGEMENTS 2026'!O2319,IF($H2318="PREENGAGE",IF($E2318="ATTRIBUE",'ENGAGEMENTS 2026'!AE2319,'ENGAGEMENTS 2026'!O2319),'ENGAGEMENTS 2026'!AE2319))))</f>
        <v/>
      </c>
      <c r="K2318" s="97" t="str">
        <f>IF(ISBLANK('ENGAGEMENTS 2026'!W2319),"",'ENGAGEMENTS 2026'!W2319)</f>
        <v/>
      </c>
      <c r="L2318" s="73" t="str">
        <f t="shared" ca="1" si="72"/>
        <v/>
      </c>
      <c r="M2318" t="str">
        <f t="shared" si="73"/>
        <v/>
      </c>
      <c r="N2318" t="str">
        <f>IF(ISBLANK('ENGAGEMENTS 2026'!C2319),"",'ENGAGEMENTS 2026'!L2319)</f>
        <v/>
      </c>
      <c r="O2318" t="str">
        <f>IF(ISBLANK('ENGAGEMENTS 2026'!C2319),"",'ENGAGEMENTS 2026'!M2319)</f>
        <v/>
      </c>
      <c r="P2318" t="str">
        <f>IF(ISBLANK('ENGAGEMENTS 2026'!C2319),"",'ENGAGEMENTS 2026'!K2319)</f>
        <v/>
      </c>
      <c r="Q2318" t="str">
        <f>IF($A2318="","",IF(OR($E2318="INFRUCTUEUX",$E2318="ANNULE"),$A2318&amp;"|"&amp;(COUNTIFS($A$2:$A2318,$A2318,$E$2:$E2318,"INFRUCTUEUX")+COUNTIFS($A$2:$A2318,$A2318,$E$2:$E2318,"ANNULE")),""))</f>
        <v/>
      </c>
    </row>
    <row r="2319" spans="1:17" x14ac:dyDescent="0.25">
      <c r="A2319" t="str">
        <f>IF(ISBLANK('ENGAGEMENTS 2026'!C2320),"",IF('ENGAGEMENTS 2026'!C2320="DTSI","DCT",'ENGAGEMENTS 2026'!C2320))</f>
        <v/>
      </c>
      <c r="B2319" t="str">
        <f>IF(ISBLANK('ENGAGEMENTS 2026'!C2320),"",'ENGAGEMENTS 2026'!D2320)</f>
        <v/>
      </c>
      <c r="C2319" t="str">
        <f>IF(ISBLANK('ENGAGEMENTS 2026'!C2320),"",'ENGAGEMENTS 2026'!E2320)</f>
        <v/>
      </c>
      <c r="D2319" t="str">
        <f>IF(ISBLANK('ENGAGEMENTS 2026'!C2320),"",'ENGAGEMENTS 2026'!G2320)</f>
        <v/>
      </c>
      <c r="E2319" t="str">
        <f>IF(ISBLANK('ENGAGEMENTS 2026'!C2320),"",'ENGAGEMENTS 2026'!I2320)</f>
        <v/>
      </c>
      <c r="F2319" t="str">
        <f>IF(ISBLANK('ENGAGEMENTS 2026'!C2320),"",'ENGAGEMENTS 2026'!J2320)</f>
        <v/>
      </c>
      <c r="G2319" t="str">
        <f>IF(ISBLANK('ENGAGEMENTS 2026'!C2320),"",'ENGAGEMENTS 2026'!M2320)</f>
        <v/>
      </c>
      <c r="H2319" t="str">
        <f>IF(ISBLANK('ENGAGEMENTS 2026'!C2320),"",'ENGAGEMENTS 2026'!AF2320)</f>
        <v/>
      </c>
      <c r="I2319" t="str">
        <f>IF(ISBLANK('ENGAGEMENTS 2026'!C2320),"",'ENGAGEMENTS 2026'!H2320)</f>
        <v/>
      </c>
      <c r="J2319" s="72" t="str">
        <f>IF(ISBLANK('ENGAGEMENTS 2026'!C2320),"",IF(AND(OR($E2319="INFRUCTUEUX",$E2319="ANNULE"),$C2319="AOO-M"),'ENGAGEMENTS 2026'!P2320,IF($H2319="EN COURS DE PREENGAGEMENT",'ENGAGEMENTS 2026'!O2320,IF($H2319="PREENGAGE",IF($E2319="ATTRIBUE",'ENGAGEMENTS 2026'!AE2320,'ENGAGEMENTS 2026'!O2320),'ENGAGEMENTS 2026'!AE2320))))</f>
        <v/>
      </c>
      <c r="K2319" s="97" t="str">
        <f>IF(ISBLANK('ENGAGEMENTS 2026'!W2320),"",'ENGAGEMENTS 2026'!W2320)</f>
        <v/>
      </c>
      <c r="L2319" s="73" t="str">
        <f t="shared" ca="1" si="72"/>
        <v/>
      </c>
      <c r="M2319" t="str">
        <f t="shared" si="73"/>
        <v/>
      </c>
      <c r="N2319" t="str">
        <f>IF(ISBLANK('ENGAGEMENTS 2026'!C2320),"",'ENGAGEMENTS 2026'!L2320)</f>
        <v/>
      </c>
      <c r="O2319" t="str">
        <f>IF(ISBLANK('ENGAGEMENTS 2026'!C2320),"",'ENGAGEMENTS 2026'!M2320)</f>
        <v/>
      </c>
      <c r="P2319" t="str">
        <f>IF(ISBLANK('ENGAGEMENTS 2026'!C2320),"",'ENGAGEMENTS 2026'!K2320)</f>
        <v/>
      </c>
      <c r="Q2319" t="str">
        <f>IF($A2319="","",IF(OR($E2319="INFRUCTUEUX",$E2319="ANNULE"),$A2319&amp;"|"&amp;(COUNTIFS($A$2:$A2319,$A2319,$E$2:$E2319,"INFRUCTUEUX")+COUNTIFS($A$2:$A2319,$A2319,$E$2:$E2319,"ANNULE")),""))</f>
        <v/>
      </c>
    </row>
    <row r="2320" spans="1:17" x14ac:dyDescent="0.25">
      <c r="A2320" t="str">
        <f>IF(ISBLANK('ENGAGEMENTS 2026'!C2321),"",IF('ENGAGEMENTS 2026'!C2321="DTSI","DCT",'ENGAGEMENTS 2026'!C2321))</f>
        <v/>
      </c>
      <c r="B2320" t="str">
        <f>IF(ISBLANK('ENGAGEMENTS 2026'!C2321),"",'ENGAGEMENTS 2026'!D2321)</f>
        <v/>
      </c>
      <c r="C2320" t="str">
        <f>IF(ISBLANK('ENGAGEMENTS 2026'!C2321),"",'ENGAGEMENTS 2026'!E2321)</f>
        <v/>
      </c>
      <c r="D2320" t="str">
        <f>IF(ISBLANK('ENGAGEMENTS 2026'!C2321),"",'ENGAGEMENTS 2026'!G2321)</f>
        <v/>
      </c>
      <c r="E2320" t="str">
        <f>IF(ISBLANK('ENGAGEMENTS 2026'!C2321),"",'ENGAGEMENTS 2026'!I2321)</f>
        <v/>
      </c>
      <c r="F2320" t="str">
        <f>IF(ISBLANK('ENGAGEMENTS 2026'!C2321),"",'ENGAGEMENTS 2026'!J2321)</f>
        <v/>
      </c>
      <c r="G2320" t="str">
        <f>IF(ISBLANK('ENGAGEMENTS 2026'!C2321),"",'ENGAGEMENTS 2026'!M2321)</f>
        <v/>
      </c>
      <c r="H2320" t="str">
        <f>IF(ISBLANK('ENGAGEMENTS 2026'!C2321),"",'ENGAGEMENTS 2026'!AF2321)</f>
        <v/>
      </c>
      <c r="I2320" t="str">
        <f>IF(ISBLANK('ENGAGEMENTS 2026'!C2321),"",'ENGAGEMENTS 2026'!H2321)</f>
        <v/>
      </c>
      <c r="J2320" s="72" t="str">
        <f>IF(ISBLANK('ENGAGEMENTS 2026'!C2321),"",IF(AND(OR($E2320="INFRUCTUEUX",$E2320="ANNULE"),$C2320="AOO-M"),'ENGAGEMENTS 2026'!P2321,IF($H2320="EN COURS DE PREENGAGEMENT",'ENGAGEMENTS 2026'!O2321,IF($H2320="PREENGAGE",IF($E2320="ATTRIBUE",'ENGAGEMENTS 2026'!AE2321,'ENGAGEMENTS 2026'!O2321),'ENGAGEMENTS 2026'!AE2321))))</f>
        <v/>
      </c>
      <c r="K2320" s="97" t="str">
        <f>IF(ISBLANK('ENGAGEMENTS 2026'!W2321),"",'ENGAGEMENTS 2026'!W2321)</f>
        <v/>
      </c>
      <c r="L2320" s="73" t="str">
        <f t="shared" ca="1" si="72"/>
        <v/>
      </c>
      <c r="M2320" t="str">
        <f t="shared" si="73"/>
        <v/>
      </c>
      <c r="N2320" t="str">
        <f>IF(ISBLANK('ENGAGEMENTS 2026'!C2321),"",'ENGAGEMENTS 2026'!L2321)</f>
        <v/>
      </c>
      <c r="O2320" t="str">
        <f>IF(ISBLANK('ENGAGEMENTS 2026'!C2321),"",'ENGAGEMENTS 2026'!M2321)</f>
        <v/>
      </c>
      <c r="P2320" t="str">
        <f>IF(ISBLANK('ENGAGEMENTS 2026'!C2321),"",'ENGAGEMENTS 2026'!K2321)</f>
        <v/>
      </c>
      <c r="Q2320" t="str">
        <f>IF($A2320="","",IF(OR($E2320="INFRUCTUEUX",$E2320="ANNULE"),$A2320&amp;"|"&amp;(COUNTIFS($A$2:$A2320,$A2320,$E$2:$E2320,"INFRUCTUEUX")+COUNTIFS($A$2:$A2320,$A2320,$E$2:$E2320,"ANNULE")),""))</f>
        <v/>
      </c>
    </row>
    <row r="2321" spans="1:17" x14ac:dyDescent="0.25">
      <c r="A2321" t="str">
        <f>IF(ISBLANK('ENGAGEMENTS 2026'!C2322),"",IF('ENGAGEMENTS 2026'!C2322="DTSI","DCT",'ENGAGEMENTS 2026'!C2322))</f>
        <v/>
      </c>
      <c r="B2321" t="str">
        <f>IF(ISBLANK('ENGAGEMENTS 2026'!C2322),"",'ENGAGEMENTS 2026'!D2322)</f>
        <v/>
      </c>
      <c r="C2321" t="str">
        <f>IF(ISBLANK('ENGAGEMENTS 2026'!C2322),"",'ENGAGEMENTS 2026'!E2322)</f>
        <v/>
      </c>
      <c r="D2321" t="str">
        <f>IF(ISBLANK('ENGAGEMENTS 2026'!C2322),"",'ENGAGEMENTS 2026'!G2322)</f>
        <v/>
      </c>
      <c r="E2321" t="str">
        <f>IF(ISBLANK('ENGAGEMENTS 2026'!C2322),"",'ENGAGEMENTS 2026'!I2322)</f>
        <v/>
      </c>
      <c r="F2321" t="str">
        <f>IF(ISBLANK('ENGAGEMENTS 2026'!C2322),"",'ENGAGEMENTS 2026'!J2322)</f>
        <v/>
      </c>
      <c r="G2321" t="str">
        <f>IF(ISBLANK('ENGAGEMENTS 2026'!C2322),"",'ENGAGEMENTS 2026'!M2322)</f>
        <v/>
      </c>
      <c r="H2321" t="str">
        <f>IF(ISBLANK('ENGAGEMENTS 2026'!C2322),"",'ENGAGEMENTS 2026'!AF2322)</f>
        <v/>
      </c>
      <c r="I2321" t="str">
        <f>IF(ISBLANK('ENGAGEMENTS 2026'!C2322),"",'ENGAGEMENTS 2026'!H2322)</f>
        <v/>
      </c>
      <c r="J2321" s="72" t="str">
        <f>IF(ISBLANK('ENGAGEMENTS 2026'!C2322),"",IF(AND(OR($E2321="INFRUCTUEUX",$E2321="ANNULE"),$C2321="AOO-M"),'ENGAGEMENTS 2026'!P2322,IF($H2321="EN COURS DE PREENGAGEMENT",'ENGAGEMENTS 2026'!O2322,IF($H2321="PREENGAGE",IF($E2321="ATTRIBUE",'ENGAGEMENTS 2026'!AE2322,'ENGAGEMENTS 2026'!O2322),'ENGAGEMENTS 2026'!AE2322))))</f>
        <v/>
      </c>
      <c r="K2321" s="97" t="str">
        <f>IF(ISBLANK('ENGAGEMENTS 2026'!W2322),"",'ENGAGEMENTS 2026'!W2322)</f>
        <v/>
      </c>
      <c r="L2321" s="73" t="str">
        <f t="shared" ca="1" si="72"/>
        <v/>
      </c>
      <c r="M2321" t="str">
        <f t="shared" si="73"/>
        <v/>
      </c>
      <c r="N2321" t="str">
        <f>IF(ISBLANK('ENGAGEMENTS 2026'!C2322),"",'ENGAGEMENTS 2026'!L2322)</f>
        <v/>
      </c>
      <c r="O2321" t="str">
        <f>IF(ISBLANK('ENGAGEMENTS 2026'!C2322),"",'ENGAGEMENTS 2026'!M2322)</f>
        <v/>
      </c>
      <c r="P2321" t="str">
        <f>IF(ISBLANK('ENGAGEMENTS 2026'!C2322),"",'ENGAGEMENTS 2026'!K2322)</f>
        <v/>
      </c>
      <c r="Q2321" t="str">
        <f>IF($A2321="","",IF(OR($E2321="INFRUCTUEUX",$E2321="ANNULE"),$A2321&amp;"|"&amp;(COUNTIFS($A$2:$A2321,$A2321,$E$2:$E2321,"INFRUCTUEUX")+COUNTIFS($A$2:$A2321,$A2321,$E$2:$E2321,"ANNULE")),""))</f>
        <v/>
      </c>
    </row>
    <row r="2322" spans="1:17" x14ac:dyDescent="0.25">
      <c r="A2322" t="str">
        <f>IF(ISBLANK('ENGAGEMENTS 2026'!C2323),"",IF('ENGAGEMENTS 2026'!C2323="DTSI","DCT",'ENGAGEMENTS 2026'!C2323))</f>
        <v/>
      </c>
      <c r="B2322" t="str">
        <f>IF(ISBLANK('ENGAGEMENTS 2026'!C2323),"",'ENGAGEMENTS 2026'!D2323)</f>
        <v/>
      </c>
      <c r="C2322" t="str">
        <f>IF(ISBLANK('ENGAGEMENTS 2026'!C2323),"",'ENGAGEMENTS 2026'!E2323)</f>
        <v/>
      </c>
      <c r="D2322" t="str">
        <f>IF(ISBLANK('ENGAGEMENTS 2026'!C2323),"",'ENGAGEMENTS 2026'!G2323)</f>
        <v/>
      </c>
      <c r="E2322" t="str">
        <f>IF(ISBLANK('ENGAGEMENTS 2026'!C2323),"",'ENGAGEMENTS 2026'!I2323)</f>
        <v/>
      </c>
      <c r="F2322" t="str">
        <f>IF(ISBLANK('ENGAGEMENTS 2026'!C2323),"",'ENGAGEMENTS 2026'!J2323)</f>
        <v/>
      </c>
      <c r="G2322" t="str">
        <f>IF(ISBLANK('ENGAGEMENTS 2026'!C2323),"",'ENGAGEMENTS 2026'!M2323)</f>
        <v/>
      </c>
      <c r="H2322" t="str">
        <f>IF(ISBLANK('ENGAGEMENTS 2026'!C2323),"",'ENGAGEMENTS 2026'!AF2323)</f>
        <v/>
      </c>
      <c r="I2322" t="str">
        <f>IF(ISBLANK('ENGAGEMENTS 2026'!C2323),"",'ENGAGEMENTS 2026'!H2323)</f>
        <v/>
      </c>
      <c r="J2322" s="72" t="str">
        <f>IF(ISBLANK('ENGAGEMENTS 2026'!C2323),"",IF(AND(OR($E2322="INFRUCTUEUX",$E2322="ANNULE"),$C2322="AOO-M"),'ENGAGEMENTS 2026'!P2323,IF($H2322="EN COURS DE PREENGAGEMENT",'ENGAGEMENTS 2026'!O2323,IF($H2322="PREENGAGE",IF($E2322="ATTRIBUE",'ENGAGEMENTS 2026'!AE2323,'ENGAGEMENTS 2026'!O2323),'ENGAGEMENTS 2026'!AE2323))))</f>
        <v/>
      </c>
      <c r="K2322" s="97" t="str">
        <f>IF(ISBLANK('ENGAGEMENTS 2026'!W2323),"",'ENGAGEMENTS 2026'!W2323)</f>
        <v/>
      </c>
      <c r="L2322" s="73" t="str">
        <f t="shared" ca="1" si="72"/>
        <v/>
      </c>
      <c r="M2322" t="str">
        <f t="shared" si="73"/>
        <v/>
      </c>
      <c r="N2322" t="str">
        <f>IF(ISBLANK('ENGAGEMENTS 2026'!C2323),"",'ENGAGEMENTS 2026'!L2323)</f>
        <v/>
      </c>
      <c r="O2322" t="str">
        <f>IF(ISBLANK('ENGAGEMENTS 2026'!C2323),"",'ENGAGEMENTS 2026'!M2323)</f>
        <v/>
      </c>
      <c r="P2322" t="str">
        <f>IF(ISBLANK('ENGAGEMENTS 2026'!C2323),"",'ENGAGEMENTS 2026'!K2323)</f>
        <v/>
      </c>
      <c r="Q2322" t="str">
        <f>IF($A2322="","",IF(OR($E2322="INFRUCTUEUX",$E2322="ANNULE"),$A2322&amp;"|"&amp;(COUNTIFS($A$2:$A2322,$A2322,$E$2:$E2322,"INFRUCTUEUX")+COUNTIFS($A$2:$A2322,$A2322,$E$2:$E2322,"ANNULE")),""))</f>
        <v/>
      </c>
    </row>
    <row r="2323" spans="1:17" x14ac:dyDescent="0.25">
      <c r="A2323" t="str">
        <f>IF(ISBLANK('ENGAGEMENTS 2026'!C2324),"",IF('ENGAGEMENTS 2026'!C2324="DTSI","DCT",'ENGAGEMENTS 2026'!C2324))</f>
        <v/>
      </c>
      <c r="B2323" t="str">
        <f>IF(ISBLANK('ENGAGEMENTS 2026'!C2324),"",'ENGAGEMENTS 2026'!D2324)</f>
        <v/>
      </c>
      <c r="C2323" t="str">
        <f>IF(ISBLANK('ENGAGEMENTS 2026'!C2324),"",'ENGAGEMENTS 2026'!E2324)</f>
        <v/>
      </c>
      <c r="D2323" t="str">
        <f>IF(ISBLANK('ENGAGEMENTS 2026'!C2324),"",'ENGAGEMENTS 2026'!G2324)</f>
        <v/>
      </c>
      <c r="E2323" t="str">
        <f>IF(ISBLANK('ENGAGEMENTS 2026'!C2324),"",'ENGAGEMENTS 2026'!I2324)</f>
        <v/>
      </c>
      <c r="F2323" t="str">
        <f>IF(ISBLANK('ENGAGEMENTS 2026'!C2324),"",'ENGAGEMENTS 2026'!J2324)</f>
        <v/>
      </c>
      <c r="G2323" t="str">
        <f>IF(ISBLANK('ENGAGEMENTS 2026'!C2324),"",'ENGAGEMENTS 2026'!M2324)</f>
        <v/>
      </c>
      <c r="H2323" t="str">
        <f>IF(ISBLANK('ENGAGEMENTS 2026'!C2324),"",'ENGAGEMENTS 2026'!AF2324)</f>
        <v/>
      </c>
      <c r="I2323" t="str">
        <f>IF(ISBLANK('ENGAGEMENTS 2026'!C2324),"",'ENGAGEMENTS 2026'!H2324)</f>
        <v/>
      </c>
      <c r="J2323" s="72" t="str">
        <f>IF(ISBLANK('ENGAGEMENTS 2026'!C2324),"",IF(AND(OR($E2323="INFRUCTUEUX",$E2323="ANNULE"),$C2323="AOO-M"),'ENGAGEMENTS 2026'!P2324,IF($H2323="EN COURS DE PREENGAGEMENT",'ENGAGEMENTS 2026'!O2324,IF($H2323="PREENGAGE",IF($E2323="ATTRIBUE",'ENGAGEMENTS 2026'!AE2324,'ENGAGEMENTS 2026'!O2324),'ENGAGEMENTS 2026'!AE2324))))</f>
        <v/>
      </c>
      <c r="K2323" s="97" t="str">
        <f>IF(ISBLANK('ENGAGEMENTS 2026'!W2324),"",'ENGAGEMENTS 2026'!W2324)</f>
        <v/>
      </c>
      <c r="L2323" s="73" t="str">
        <f t="shared" ca="1" si="72"/>
        <v/>
      </c>
      <c r="M2323" t="str">
        <f t="shared" si="73"/>
        <v/>
      </c>
      <c r="N2323" t="str">
        <f>IF(ISBLANK('ENGAGEMENTS 2026'!C2324),"",'ENGAGEMENTS 2026'!L2324)</f>
        <v/>
      </c>
      <c r="O2323" t="str">
        <f>IF(ISBLANK('ENGAGEMENTS 2026'!C2324),"",'ENGAGEMENTS 2026'!M2324)</f>
        <v/>
      </c>
      <c r="P2323" t="str">
        <f>IF(ISBLANK('ENGAGEMENTS 2026'!C2324),"",'ENGAGEMENTS 2026'!K2324)</f>
        <v/>
      </c>
      <c r="Q2323" t="str">
        <f>IF($A2323="","",IF(OR($E2323="INFRUCTUEUX",$E2323="ANNULE"),$A2323&amp;"|"&amp;(COUNTIFS($A$2:$A2323,$A2323,$E$2:$E2323,"INFRUCTUEUX")+COUNTIFS($A$2:$A2323,$A2323,$E$2:$E2323,"ANNULE")),""))</f>
        <v/>
      </c>
    </row>
    <row r="2324" spans="1:17" x14ac:dyDescent="0.25">
      <c r="A2324" t="str">
        <f>IF(ISBLANK('ENGAGEMENTS 2026'!C2325),"",IF('ENGAGEMENTS 2026'!C2325="DTSI","DCT",'ENGAGEMENTS 2026'!C2325))</f>
        <v/>
      </c>
      <c r="B2324" t="str">
        <f>IF(ISBLANK('ENGAGEMENTS 2026'!C2325),"",'ENGAGEMENTS 2026'!D2325)</f>
        <v/>
      </c>
      <c r="C2324" t="str">
        <f>IF(ISBLANK('ENGAGEMENTS 2026'!C2325),"",'ENGAGEMENTS 2026'!E2325)</f>
        <v/>
      </c>
      <c r="D2324" t="str">
        <f>IF(ISBLANK('ENGAGEMENTS 2026'!C2325),"",'ENGAGEMENTS 2026'!G2325)</f>
        <v/>
      </c>
      <c r="E2324" t="str">
        <f>IF(ISBLANK('ENGAGEMENTS 2026'!C2325),"",'ENGAGEMENTS 2026'!I2325)</f>
        <v/>
      </c>
      <c r="F2324" t="str">
        <f>IF(ISBLANK('ENGAGEMENTS 2026'!C2325),"",'ENGAGEMENTS 2026'!J2325)</f>
        <v/>
      </c>
      <c r="G2324" t="str">
        <f>IF(ISBLANK('ENGAGEMENTS 2026'!C2325),"",'ENGAGEMENTS 2026'!M2325)</f>
        <v/>
      </c>
      <c r="H2324" t="str">
        <f>IF(ISBLANK('ENGAGEMENTS 2026'!C2325),"",'ENGAGEMENTS 2026'!AF2325)</f>
        <v/>
      </c>
      <c r="I2324" t="str">
        <f>IF(ISBLANK('ENGAGEMENTS 2026'!C2325),"",'ENGAGEMENTS 2026'!H2325)</f>
        <v/>
      </c>
      <c r="J2324" s="72" t="str">
        <f>IF(ISBLANK('ENGAGEMENTS 2026'!C2325),"",IF(AND(OR($E2324="INFRUCTUEUX",$E2324="ANNULE"),$C2324="AOO-M"),'ENGAGEMENTS 2026'!P2325,IF($H2324="EN COURS DE PREENGAGEMENT",'ENGAGEMENTS 2026'!O2325,IF($H2324="PREENGAGE",IF($E2324="ATTRIBUE",'ENGAGEMENTS 2026'!AE2325,'ENGAGEMENTS 2026'!O2325),'ENGAGEMENTS 2026'!AE2325))))</f>
        <v/>
      </c>
      <c r="K2324" s="97" t="str">
        <f>IF(ISBLANK('ENGAGEMENTS 2026'!W2325),"",'ENGAGEMENTS 2026'!W2325)</f>
        <v/>
      </c>
      <c r="L2324" s="73" t="str">
        <f t="shared" ca="1" si="72"/>
        <v/>
      </c>
      <c r="M2324" t="str">
        <f t="shared" si="73"/>
        <v/>
      </c>
      <c r="N2324" t="str">
        <f>IF(ISBLANK('ENGAGEMENTS 2026'!C2325),"",'ENGAGEMENTS 2026'!L2325)</f>
        <v/>
      </c>
      <c r="O2324" t="str">
        <f>IF(ISBLANK('ENGAGEMENTS 2026'!C2325),"",'ENGAGEMENTS 2026'!M2325)</f>
        <v/>
      </c>
      <c r="P2324" t="str">
        <f>IF(ISBLANK('ENGAGEMENTS 2026'!C2325),"",'ENGAGEMENTS 2026'!K2325)</f>
        <v/>
      </c>
      <c r="Q2324" t="str">
        <f>IF($A2324="","",IF(OR($E2324="INFRUCTUEUX",$E2324="ANNULE"),$A2324&amp;"|"&amp;(COUNTIFS($A$2:$A2324,$A2324,$E$2:$E2324,"INFRUCTUEUX")+COUNTIFS($A$2:$A2324,$A2324,$E$2:$E2324,"ANNULE")),""))</f>
        <v/>
      </c>
    </row>
    <row r="2325" spans="1:17" x14ac:dyDescent="0.25">
      <c r="A2325" t="str">
        <f>IF(ISBLANK('ENGAGEMENTS 2026'!C2326),"",IF('ENGAGEMENTS 2026'!C2326="DTSI","DCT",'ENGAGEMENTS 2026'!C2326))</f>
        <v/>
      </c>
      <c r="B2325" t="str">
        <f>IF(ISBLANK('ENGAGEMENTS 2026'!C2326),"",'ENGAGEMENTS 2026'!D2326)</f>
        <v/>
      </c>
      <c r="C2325" t="str">
        <f>IF(ISBLANK('ENGAGEMENTS 2026'!C2326),"",'ENGAGEMENTS 2026'!E2326)</f>
        <v/>
      </c>
      <c r="D2325" t="str">
        <f>IF(ISBLANK('ENGAGEMENTS 2026'!C2326),"",'ENGAGEMENTS 2026'!G2326)</f>
        <v/>
      </c>
      <c r="E2325" t="str">
        <f>IF(ISBLANK('ENGAGEMENTS 2026'!C2326),"",'ENGAGEMENTS 2026'!I2326)</f>
        <v/>
      </c>
      <c r="F2325" t="str">
        <f>IF(ISBLANK('ENGAGEMENTS 2026'!C2326),"",'ENGAGEMENTS 2026'!J2326)</f>
        <v/>
      </c>
      <c r="G2325" t="str">
        <f>IF(ISBLANK('ENGAGEMENTS 2026'!C2326),"",'ENGAGEMENTS 2026'!M2326)</f>
        <v/>
      </c>
      <c r="H2325" t="str">
        <f>IF(ISBLANK('ENGAGEMENTS 2026'!C2326),"",'ENGAGEMENTS 2026'!AF2326)</f>
        <v/>
      </c>
      <c r="I2325" t="str">
        <f>IF(ISBLANK('ENGAGEMENTS 2026'!C2326),"",'ENGAGEMENTS 2026'!H2326)</f>
        <v/>
      </c>
      <c r="J2325" s="72" t="str">
        <f>IF(ISBLANK('ENGAGEMENTS 2026'!C2326),"",IF(AND(OR($E2325="INFRUCTUEUX",$E2325="ANNULE"),$C2325="AOO-M"),'ENGAGEMENTS 2026'!P2326,IF($H2325="EN COURS DE PREENGAGEMENT",'ENGAGEMENTS 2026'!O2326,IF($H2325="PREENGAGE",IF($E2325="ATTRIBUE",'ENGAGEMENTS 2026'!AE2326,'ENGAGEMENTS 2026'!O2326),'ENGAGEMENTS 2026'!AE2326))))</f>
        <v/>
      </c>
      <c r="K2325" s="97" t="str">
        <f>IF(ISBLANK('ENGAGEMENTS 2026'!W2326),"",'ENGAGEMENTS 2026'!W2326)</f>
        <v/>
      </c>
      <c r="L2325" s="73" t="str">
        <f t="shared" ca="1" si="72"/>
        <v/>
      </c>
      <c r="M2325" t="str">
        <f t="shared" si="73"/>
        <v/>
      </c>
      <c r="N2325" t="str">
        <f>IF(ISBLANK('ENGAGEMENTS 2026'!C2326),"",'ENGAGEMENTS 2026'!L2326)</f>
        <v/>
      </c>
      <c r="O2325" t="str">
        <f>IF(ISBLANK('ENGAGEMENTS 2026'!C2326),"",'ENGAGEMENTS 2026'!M2326)</f>
        <v/>
      </c>
      <c r="P2325" t="str">
        <f>IF(ISBLANK('ENGAGEMENTS 2026'!C2326),"",'ENGAGEMENTS 2026'!K2326)</f>
        <v/>
      </c>
      <c r="Q2325" t="str">
        <f>IF($A2325="","",IF(OR($E2325="INFRUCTUEUX",$E2325="ANNULE"),$A2325&amp;"|"&amp;(COUNTIFS($A$2:$A2325,$A2325,$E$2:$E2325,"INFRUCTUEUX")+COUNTIFS($A$2:$A2325,$A2325,$E$2:$E2325,"ANNULE")),""))</f>
        <v/>
      </c>
    </row>
    <row r="2326" spans="1:17" x14ac:dyDescent="0.25">
      <c r="A2326" t="str">
        <f>IF(ISBLANK('ENGAGEMENTS 2026'!C2327),"",IF('ENGAGEMENTS 2026'!C2327="DTSI","DCT",'ENGAGEMENTS 2026'!C2327))</f>
        <v/>
      </c>
      <c r="B2326" t="str">
        <f>IF(ISBLANK('ENGAGEMENTS 2026'!C2327),"",'ENGAGEMENTS 2026'!D2327)</f>
        <v/>
      </c>
      <c r="C2326" t="str">
        <f>IF(ISBLANK('ENGAGEMENTS 2026'!C2327),"",'ENGAGEMENTS 2026'!E2327)</f>
        <v/>
      </c>
      <c r="D2326" t="str">
        <f>IF(ISBLANK('ENGAGEMENTS 2026'!C2327),"",'ENGAGEMENTS 2026'!G2327)</f>
        <v/>
      </c>
      <c r="E2326" t="str">
        <f>IF(ISBLANK('ENGAGEMENTS 2026'!C2327),"",'ENGAGEMENTS 2026'!I2327)</f>
        <v/>
      </c>
      <c r="F2326" t="str">
        <f>IF(ISBLANK('ENGAGEMENTS 2026'!C2327),"",'ENGAGEMENTS 2026'!J2327)</f>
        <v/>
      </c>
      <c r="G2326" t="str">
        <f>IF(ISBLANK('ENGAGEMENTS 2026'!C2327),"",'ENGAGEMENTS 2026'!M2327)</f>
        <v/>
      </c>
      <c r="H2326" t="str">
        <f>IF(ISBLANK('ENGAGEMENTS 2026'!C2327),"",'ENGAGEMENTS 2026'!AF2327)</f>
        <v/>
      </c>
      <c r="I2326" t="str">
        <f>IF(ISBLANK('ENGAGEMENTS 2026'!C2327),"",'ENGAGEMENTS 2026'!H2327)</f>
        <v/>
      </c>
      <c r="J2326" s="72" t="str">
        <f>IF(ISBLANK('ENGAGEMENTS 2026'!C2327),"",IF(AND(OR($E2326="INFRUCTUEUX",$E2326="ANNULE"),$C2326="AOO-M"),'ENGAGEMENTS 2026'!P2327,IF($H2326="EN COURS DE PREENGAGEMENT",'ENGAGEMENTS 2026'!O2327,IF($H2326="PREENGAGE",IF($E2326="ATTRIBUE",'ENGAGEMENTS 2026'!AE2327,'ENGAGEMENTS 2026'!O2327),'ENGAGEMENTS 2026'!AE2327))))</f>
        <v/>
      </c>
      <c r="K2326" s="97" t="str">
        <f>IF(ISBLANK('ENGAGEMENTS 2026'!W2327),"",'ENGAGEMENTS 2026'!W2327)</f>
        <v/>
      </c>
      <c r="L2326" s="73" t="str">
        <f t="shared" ca="1" si="72"/>
        <v/>
      </c>
      <c r="M2326" t="str">
        <f t="shared" si="73"/>
        <v/>
      </c>
      <c r="N2326" t="str">
        <f>IF(ISBLANK('ENGAGEMENTS 2026'!C2327),"",'ENGAGEMENTS 2026'!L2327)</f>
        <v/>
      </c>
      <c r="O2326" t="str">
        <f>IF(ISBLANK('ENGAGEMENTS 2026'!C2327),"",'ENGAGEMENTS 2026'!M2327)</f>
        <v/>
      </c>
      <c r="P2326" t="str">
        <f>IF(ISBLANK('ENGAGEMENTS 2026'!C2327),"",'ENGAGEMENTS 2026'!K2327)</f>
        <v/>
      </c>
      <c r="Q2326" t="str">
        <f>IF($A2326="","",IF(OR($E2326="INFRUCTUEUX",$E2326="ANNULE"),$A2326&amp;"|"&amp;(COUNTIFS($A$2:$A2326,$A2326,$E$2:$E2326,"INFRUCTUEUX")+COUNTIFS($A$2:$A2326,$A2326,$E$2:$E2326,"ANNULE")),""))</f>
        <v/>
      </c>
    </row>
    <row r="2327" spans="1:17" x14ac:dyDescent="0.25">
      <c r="A2327" t="str">
        <f>IF(ISBLANK('ENGAGEMENTS 2026'!C2328),"",IF('ENGAGEMENTS 2026'!C2328="DTSI","DCT",'ENGAGEMENTS 2026'!C2328))</f>
        <v/>
      </c>
      <c r="B2327" t="str">
        <f>IF(ISBLANK('ENGAGEMENTS 2026'!C2328),"",'ENGAGEMENTS 2026'!D2328)</f>
        <v/>
      </c>
      <c r="C2327" t="str">
        <f>IF(ISBLANK('ENGAGEMENTS 2026'!C2328),"",'ENGAGEMENTS 2026'!E2328)</f>
        <v/>
      </c>
      <c r="D2327" t="str">
        <f>IF(ISBLANK('ENGAGEMENTS 2026'!C2328),"",'ENGAGEMENTS 2026'!G2328)</f>
        <v/>
      </c>
      <c r="E2327" t="str">
        <f>IF(ISBLANK('ENGAGEMENTS 2026'!C2328),"",'ENGAGEMENTS 2026'!I2328)</f>
        <v/>
      </c>
      <c r="F2327" t="str">
        <f>IF(ISBLANK('ENGAGEMENTS 2026'!C2328),"",'ENGAGEMENTS 2026'!J2328)</f>
        <v/>
      </c>
      <c r="G2327" t="str">
        <f>IF(ISBLANK('ENGAGEMENTS 2026'!C2328),"",'ENGAGEMENTS 2026'!M2328)</f>
        <v/>
      </c>
      <c r="H2327" t="str">
        <f>IF(ISBLANK('ENGAGEMENTS 2026'!C2328),"",'ENGAGEMENTS 2026'!AF2328)</f>
        <v/>
      </c>
      <c r="I2327" t="str">
        <f>IF(ISBLANK('ENGAGEMENTS 2026'!C2328),"",'ENGAGEMENTS 2026'!H2328)</f>
        <v/>
      </c>
      <c r="J2327" s="72" t="str">
        <f>IF(ISBLANK('ENGAGEMENTS 2026'!C2328),"",IF(AND(OR($E2327="INFRUCTUEUX",$E2327="ANNULE"),$C2327="AOO-M"),'ENGAGEMENTS 2026'!P2328,IF($H2327="EN COURS DE PREENGAGEMENT",'ENGAGEMENTS 2026'!O2328,IF($H2327="PREENGAGE",IF($E2327="ATTRIBUE",'ENGAGEMENTS 2026'!AE2328,'ENGAGEMENTS 2026'!O2328),'ENGAGEMENTS 2026'!AE2328))))</f>
        <v/>
      </c>
      <c r="K2327" s="97" t="str">
        <f>IF(ISBLANK('ENGAGEMENTS 2026'!W2328),"",'ENGAGEMENTS 2026'!W2328)</f>
        <v/>
      </c>
      <c r="L2327" s="73" t="str">
        <f t="shared" ca="1" si="72"/>
        <v/>
      </c>
      <c r="M2327" t="str">
        <f t="shared" si="73"/>
        <v/>
      </c>
      <c r="N2327" t="str">
        <f>IF(ISBLANK('ENGAGEMENTS 2026'!C2328),"",'ENGAGEMENTS 2026'!L2328)</f>
        <v/>
      </c>
      <c r="O2327" t="str">
        <f>IF(ISBLANK('ENGAGEMENTS 2026'!C2328),"",'ENGAGEMENTS 2026'!M2328)</f>
        <v/>
      </c>
      <c r="P2327" t="str">
        <f>IF(ISBLANK('ENGAGEMENTS 2026'!C2328),"",'ENGAGEMENTS 2026'!K2328)</f>
        <v/>
      </c>
      <c r="Q2327" t="str">
        <f>IF($A2327="","",IF(OR($E2327="INFRUCTUEUX",$E2327="ANNULE"),$A2327&amp;"|"&amp;(COUNTIFS($A$2:$A2327,$A2327,$E$2:$E2327,"INFRUCTUEUX")+COUNTIFS($A$2:$A2327,$A2327,$E$2:$E2327,"ANNULE")),""))</f>
        <v/>
      </c>
    </row>
    <row r="2328" spans="1:17" x14ac:dyDescent="0.25">
      <c r="A2328" t="str">
        <f>IF(ISBLANK('ENGAGEMENTS 2026'!C2329),"",IF('ENGAGEMENTS 2026'!C2329="DTSI","DCT",'ENGAGEMENTS 2026'!C2329))</f>
        <v/>
      </c>
      <c r="B2328" t="str">
        <f>IF(ISBLANK('ENGAGEMENTS 2026'!C2329),"",'ENGAGEMENTS 2026'!D2329)</f>
        <v/>
      </c>
      <c r="C2328" t="str">
        <f>IF(ISBLANK('ENGAGEMENTS 2026'!C2329),"",'ENGAGEMENTS 2026'!E2329)</f>
        <v/>
      </c>
      <c r="D2328" t="str">
        <f>IF(ISBLANK('ENGAGEMENTS 2026'!C2329),"",'ENGAGEMENTS 2026'!G2329)</f>
        <v/>
      </c>
      <c r="E2328" t="str">
        <f>IF(ISBLANK('ENGAGEMENTS 2026'!C2329),"",'ENGAGEMENTS 2026'!I2329)</f>
        <v/>
      </c>
      <c r="F2328" t="str">
        <f>IF(ISBLANK('ENGAGEMENTS 2026'!C2329),"",'ENGAGEMENTS 2026'!J2329)</f>
        <v/>
      </c>
      <c r="G2328" t="str">
        <f>IF(ISBLANK('ENGAGEMENTS 2026'!C2329),"",'ENGAGEMENTS 2026'!M2329)</f>
        <v/>
      </c>
      <c r="H2328" t="str">
        <f>IF(ISBLANK('ENGAGEMENTS 2026'!C2329),"",'ENGAGEMENTS 2026'!AF2329)</f>
        <v/>
      </c>
      <c r="I2328" t="str">
        <f>IF(ISBLANK('ENGAGEMENTS 2026'!C2329),"",'ENGAGEMENTS 2026'!H2329)</f>
        <v/>
      </c>
      <c r="J2328" s="72" t="str">
        <f>IF(ISBLANK('ENGAGEMENTS 2026'!C2329),"",IF(AND(OR($E2328="INFRUCTUEUX",$E2328="ANNULE"),$C2328="AOO-M"),'ENGAGEMENTS 2026'!P2329,IF($H2328="EN COURS DE PREENGAGEMENT",'ENGAGEMENTS 2026'!O2329,IF($H2328="PREENGAGE",IF($E2328="ATTRIBUE",'ENGAGEMENTS 2026'!AE2329,'ENGAGEMENTS 2026'!O2329),'ENGAGEMENTS 2026'!AE2329))))</f>
        <v/>
      </c>
      <c r="K2328" s="97" t="str">
        <f>IF(ISBLANK('ENGAGEMENTS 2026'!W2329),"",'ENGAGEMENTS 2026'!W2329)</f>
        <v/>
      </c>
      <c r="L2328" s="73" t="str">
        <f t="shared" ca="1" si="72"/>
        <v/>
      </c>
      <c r="M2328" t="str">
        <f t="shared" si="73"/>
        <v/>
      </c>
      <c r="N2328" t="str">
        <f>IF(ISBLANK('ENGAGEMENTS 2026'!C2329),"",'ENGAGEMENTS 2026'!L2329)</f>
        <v/>
      </c>
      <c r="O2328" t="str">
        <f>IF(ISBLANK('ENGAGEMENTS 2026'!C2329),"",'ENGAGEMENTS 2026'!M2329)</f>
        <v/>
      </c>
      <c r="P2328" t="str">
        <f>IF(ISBLANK('ENGAGEMENTS 2026'!C2329),"",'ENGAGEMENTS 2026'!K2329)</f>
        <v/>
      </c>
      <c r="Q2328" t="str">
        <f>IF($A2328="","",IF(OR($E2328="INFRUCTUEUX",$E2328="ANNULE"),$A2328&amp;"|"&amp;(COUNTIFS($A$2:$A2328,$A2328,$E$2:$E2328,"INFRUCTUEUX")+COUNTIFS($A$2:$A2328,$A2328,$E$2:$E2328,"ANNULE")),""))</f>
        <v/>
      </c>
    </row>
    <row r="2329" spans="1:17" x14ac:dyDescent="0.25">
      <c r="A2329" t="str">
        <f>IF(ISBLANK('ENGAGEMENTS 2026'!C2330),"",IF('ENGAGEMENTS 2026'!C2330="DTSI","DCT",'ENGAGEMENTS 2026'!C2330))</f>
        <v/>
      </c>
      <c r="B2329" t="str">
        <f>IF(ISBLANK('ENGAGEMENTS 2026'!C2330),"",'ENGAGEMENTS 2026'!D2330)</f>
        <v/>
      </c>
      <c r="C2329" t="str">
        <f>IF(ISBLANK('ENGAGEMENTS 2026'!C2330),"",'ENGAGEMENTS 2026'!E2330)</f>
        <v/>
      </c>
      <c r="D2329" t="str">
        <f>IF(ISBLANK('ENGAGEMENTS 2026'!C2330),"",'ENGAGEMENTS 2026'!G2330)</f>
        <v/>
      </c>
      <c r="E2329" t="str">
        <f>IF(ISBLANK('ENGAGEMENTS 2026'!C2330),"",'ENGAGEMENTS 2026'!I2330)</f>
        <v/>
      </c>
      <c r="F2329" t="str">
        <f>IF(ISBLANK('ENGAGEMENTS 2026'!C2330),"",'ENGAGEMENTS 2026'!J2330)</f>
        <v/>
      </c>
      <c r="G2329" t="str">
        <f>IF(ISBLANK('ENGAGEMENTS 2026'!C2330),"",'ENGAGEMENTS 2026'!M2330)</f>
        <v/>
      </c>
      <c r="H2329" t="str">
        <f>IF(ISBLANK('ENGAGEMENTS 2026'!C2330),"",'ENGAGEMENTS 2026'!AF2330)</f>
        <v/>
      </c>
      <c r="I2329" t="str">
        <f>IF(ISBLANK('ENGAGEMENTS 2026'!C2330),"",'ENGAGEMENTS 2026'!H2330)</f>
        <v/>
      </c>
      <c r="J2329" s="72" t="str">
        <f>IF(ISBLANK('ENGAGEMENTS 2026'!C2330),"",IF(AND(OR($E2329="INFRUCTUEUX",$E2329="ANNULE"),$C2329="AOO-M"),'ENGAGEMENTS 2026'!P2330,IF($H2329="EN COURS DE PREENGAGEMENT",'ENGAGEMENTS 2026'!O2330,IF($H2329="PREENGAGE",IF($E2329="ATTRIBUE",'ENGAGEMENTS 2026'!AE2330,'ENGAGEMENTS 2026'!O2330),'ENGAGEMENTS 2026'!AE2330))))</f>
        <v/>
      </c>
      <c r="K2329" s="97" t="str">
        <f>IF(ISBLANK('ENGAGEMENTS 2026'!W2330),"",'ENGAGEMENTS 2026'!W2330)</f>
        <v/>
      </c>
      <c r="L2329" s="73" t="str">
        <f t="shared" ca="1" si="72"/>
        <v/>
      </c>
      <c r="M2329" t="str">
        <f t="shared" si="73"/>
        <v/>
      </c>
      <c r="N2329" t="str">
        <f>IF(ISBLANK('ENGAGEMENTS 2026'!C2330),"",'ENGAGEMENTS 2026'!L2330)</f>
        <v/>
      </c>
      <c r="O2329" t="str">
        <f>IF(ISBLANK('ENGAGEMENTS 2026'!C2330),"",'ENGAGEMENTS 2026'!M2330)</f>
        <v/>
      </c>
      <c r="P2329" t="str">
        <f>IF(ISBLANK('ENGAGEMENTS 2026'!C2330),"",'ENGAGEMENTS 2026'!K2330)</f>
        <v/>
      </c>
      <c r="Q2329" t="str">
        <f>IF($A2329="","",IF(OR($E2329="INFRUCTUEUX",$E2329="ANNULE"),$A2329&amp;"|"&amp;(COUNTIFS($A$2:$A2329,$A2329,$E$2:$E2329,"INFRUCTUEUX")+COUNTIFS($A$2:$A2329,$A2329,$E$2:$E2329,"ANNULE")),""))</f>
        <v/>
      </c>
    </row>
    <row r="2330" spans="1:17" x14ac:dyDescent="0.25">
      <c r="A2330" t="str">
        <f>IF(ISBLANK('ENGAGEMENTS 2026'!C2331),"",IF('ENGAGEMENTS 2026'!C2331="DTSI","DCT",'ENGAGEMENTS 2026'!C2331))</f>
        <v/>
      </c>
      <c r="B2330" t="str">
        <f>IF(ISBLANK('ENGAGEMENTS 2026'!C2331),"",'ENGAGEMENTS 2026'!D2331)</f>
        <v/>
      </c>
      <c r="C2330" t="str">
        <f>IF(ISBLANK('ENGAGEMENTS 2026'!C2331),"",'ENGAGEMENTS 2026'!E2331)</f>
        <v/>
      </c>
      <c r="D2330" t="str">
        <f>IF(ISBLANK('ENGAGEMENTS 2026'!C2331),"",'ENGAGEMENTS 2026'!G2331)</f>
        <v/>
      </c>
      <c r="E2330" t="str">
        <f>IF(ISBLANK('ENGAGEMENTS 2026'!C2331),"",'ENGAGEMENTS 2026'!I2331)</f>
        <v/>
      </c>
      <c r="F2330" t="str">
        <f>IF(ISBLANK('ENGAGEMENTS 2026'!C2331),"",'ENGAGEMENTS 2026'!J2331)</f>
        <v/>
      </c>
      <c r="G2330" t="str">
        <f>IF(ISBLANK('ENGAGEMENTS 2026'!C2331),"",'ENGAGEMENTS 2026'!M2331)</f>
        <v/>
      </c>
      <c r="H2330" t="str">
        <f>IF(ISBLANK('ENGAGEMENTS 2026'!C2331),"",'ENGAGEMENTS 2026'!AF2331)</f>
        <v/>
      </c>
      <c r="I2330" t="str">
        <f>IF(ISBLANK('ENGAGEMENTS 2026'!C2331),"",'ENGAGEMENTS 2026'!H2331)</f>
        <v/>
      </c>
      <c r="J2330" s="72" t="str">
        <f>IF(ISBLANK('ENGAGEMENTS 2026'!C2331),"",IF(AND(OR($E2330="INFRUCTUEUX",$E2330="ANNULE"),$C2330="AOO-M"),'ENGAGEMENTS 2026'!P2331,IF($H2330="EN COURS DE PREENGAGEMENT",'ENGAGEMENTS 2026'!O2331,IF($H2330="PREENGAGE",IF($E2330="ATTRIBUE",'ENGAGEMENTS 2026'!AE2331,'ENGAGEMENTS 2026'!O2331),'ENGAGEMENTS 2026'!AE2331))))</f>
        <v/>
      </c>
      <c r="K2330" s="97" t="str">
        <f>IF(ISBLANK('ENGAGEMENTS 2026'!W2331),"",'ENGAGEMENTS 2026'!W2331)</f>
        <v/>
      </c>
      <c r="L2330" s="73" t="str">
        <f t="shared" ca="1" si="72"/>
        <v/>
      </c>
      <c r="M2330" t="str">
        <f t="shared" si="73"/>
        <v/>
      </c>
      <c r="N2330" t="str">
        <f>IF(ISBLANK('ENGAGEMENTS 2026'!C2331),"",'ENGAGEMENTS 2026'!L2331)</f>
        <v/>
      </c>
      <c r="O2330" t="str">
        <f>IF(ISBLANK('ENGAGEMENTS 2026'!C2331),"",'ENGAGEMENTS 2026'!M2331)</f>
        <v/>
      </c>
      <c r="P2330" t="str">
        <f>IF(ISBLANK('ENGAGEMENTS 2026'!C2331),"",'ENGAGEMENTS 2026'!K2331)</f>
        <v/>
      </c>
      <c r="Q2330" t="str">
        <f>IF($A2330="","",IF(OR($E2330="INFRUCTUEUX",$E2330="ANNULE"),$A2330&amp;"|"&amp;(COUNTIFS($A$2:$A2330,$A2330,$E$2:$E2330,"INFRUCTUEUX")+COUNTIFS($A$2:$A2330,$A2330,$E$2:$E2330,"ANNULE")),""))</f>
        <v/>
      </c>
    </row>
    <row r="2331" spans="1:17" x14ac:dyDescent="0.25">
      <c r="A2331" t="str">
        <f>IF(ISBLANK('ENGAGEMENTS 2026'!C2332),"",IF('ENGAGEMENTS 2026'!C2332="DTSI","DCT",'ENGAGEMENTS 2026'!C2332))</f>
        <v/>
      </c>
      <c r="B2331" t="str">
        <f>IF(ISBLANK('ENGAGEMENTS 2026'!C2332),"",'ENGAGEMENTS 2026'!D2332)</f>
        <v/>
      </c>
      <c r="C2331" t="str">
        <f>IF(ISBLANK('ENGAGEMENTS 2026'!C2332),"",'ENGAGEMENTS 2026'!E2332)</f>
        <v/>
      </c>
      <c r="D2331" t="str">
        <f>IF(ISBLANK('ENGAGEMENTS 2026'!C2332),"",'ENGAGEMENTS 2026'!G2332)</f>
        <v/>
      </c>
      <c r="E2331" t="str">
        <f>IF(ISBLANK('ENGAGEMENTS 2026'!C2332),"",'ENGAGEMENTS 2026'!I2332)</f>
        <v/>
      </c>
      <c r="F2331" t="str">
        <f>IF(ISBLANK('ENGAGEMENTS 2026'!C2332),"",'ENGAGEMENTS 2026'!J2332)</f>
        <v/>
      </c>
      <c r="G2331" t="str">
        <f>IF(ISBLANK('ENGAGEMENTS 2026'!C2332),"",'ENGAGEMENTS 2026'!M2332)</f>
        <v/>
      </c>
      <c r="H2331" t="str">
        <f>IF(ISBLANK('ENGAGEMENTS 2026'!C2332),"",'ENGAGEMENTS 2026'!AF2332)</f>
        <v/>
      </c>
      <c r="I2331" t="str">
        <f>IF(ISBLANK('ENGAGEMENTS 2026'!C2332),"",'ENGAGEMENTS 2026'!H2332)</f>
        <v/>
      </c>
      <c r="J2331" s="72" t="str">
        <f>IF(ISBLANK('ENGAGEMENTS 2026'!C2332),"",IF(AND(OR($E2331="INFRUCTUEUX",$E2331="ANNULE"),$C2331="AOO-M"),'ENGAGEMENTS 2026'!P2332,IF($H2331="EN COURS DE PREENGAGEMENT",'ENGAGEMENTS 2026'!O2332,IF($H2331="PREENGAGE",IF($E2331="ATTRIBUE",'ENGAGEMENTS 2026'!AE2332,'ENGAGEMENTS 2026'!O2332),'ENGAGEMENTS 2026'!AE2332))))</f>
        <v/>
      </c>
      <c r="K2331" s="97" t="str">
        <f>IF(ISBLANK('ENGAGEMENTS 2026'!W2332),"",'ENGAGEMENTS 2026'!W2332)</f>
        <v/>
      </c>
      <c r="L2331" s="73" t="str">
        <f t="shared" ca="1" si="72"/>
        <v/>
      </c>
      <c r="M2331" t="str">
        <f t="shared" si="73"/>
        <v/>
      </c>
      <c r="N2331" t="str">
        <f>IF(ISBLANK('ENGAGEMENTS 2026'!C2332),"",'ENGAGEMENTS 2026'!L2332)</f>
        <v/>
      </c>
      <c r="O2331" t="str">
        <f>IF(ISBLANK('ENGAGEMENTS 2026'!C2332),"",'ENGAGEMENTS 2026'!M2332)</f>
        <v/>
      </c>
      <c r="P2331" t="str">
        <f>IF(ISBLANK('ENGAGEMENTS 2026'!C2332),"",'ENGAGEMENTS 2026'!K2332)</f>
        <v/>
      </c>
      <c r="Q2331" t="str">
        <f>IF($A2331="","",IF(OR($E2331="INFRUCTUEUX",$E2331="ANNULE"),$A2331&amp;"|"&amp;(COUNTIFS($A$2:$A2331,$A2331,$E$2:$E2331,"INFRUCTUEUX")+COUNTIFS($A$2:$A2331,$A2331,$E$2:$E2331,"ANNULE")),""))</f>
        <v/>
      </c>
    </row>
    <row r="2332" spans="1:17" x14ac:dyDescent="0.25">
      <c r="A2332" t="str">
        <f>IF(ISBLANK('ENGAGEMENTS 2026'!C2333),"",IF('ENGAGEMENTS 2026'!C2333="DTSI","DCT",'ENGAGEMENTS 2026'!C2333))</f>
        <v/>
      </c>
      <c r="B2332" t="str">
        <f>IF(ISBLANK('ENGAGEMENTS 2026'!C2333),"",'ENGAGEMENTS 2026'!D2333)</f>
        <v/>
      </c>
      <c r="C2332" t="str">
        <f>IF(ISBLANK('ENGAGEMENTS 2026'!C2333),"",'ENGAGEMENTS 2026'!E2333)</f>
        <v/>
      </c>
      <c r="D2332" t="str">
        <f>IF(ISBLANK('ENGAGEMENTS 2026'!C2333),"",'ENGAGEMENTS 2026'!G2333)</f>
        <v/>
      </c>
      <c r="E2332" t="str">
        <f>IF(ISBLANK('ENGAGEMENTS 2026'!C2333),"",'ENGAGEMENTS 2026'!I2333)</f>
        <v/>
      </c>
      <c r="F2332" t="str">
        <f>IF(ISBLANK('ENGAGEMENTS 2026'!C2333),"",'ENGAGEMENTS 2026'!J2333)</f>
        <v/>
      </c>
      <c r="G2332" t="str">
        <f>IF(ISBLANK('ENGAGEMENTS 2026'!C2333),"",'ENGAGEMENTS 2026'!M2333)</f>
        <v/>
      </c>
      <c r="H2332" t="str">
        <f>IF(ISBLANK('ENGAGEMENTS 2026'!C2333),"",'ENGAGEMENTS 2026'!AF2333)</f>
        <v/>
      </c>
      <c r="I2332" t="str">
        <f>IF(ISBLANK('ENGAGEMENTS 2026'!C2333),"",'ENGAGEMENTS 2026'!H2333)</f>
        <v/>
      </c>
      <c r="J2332" s="72" t="str">
        <f>IF(ISBLANK('ENGAGEMENTS 2026'!C2333),"",IF(AND(OR($E2332="INFRUCTUEUX",$E2332="ANNULE"),$C2332="AOO-M"),'ENGAGEMENTS 2026'!P2333,IF($H2332="EN COURS DE PREENGAGEMENT",'ENGAGEMENTS 2026'!O2333,IF($H2332="PREENGAGE",IF($E2332="ATTRIBUE",'ENGAGEMENTS 2026'!AE2333,'ENGAGEMENTS 2026'!O2333),'ENGAGEMENTS 2026'!AE2333))))</f>
        <v/>
      </c>
      <c r="K2332" s="97" t="str">
        <f>IF(ISBLANK('ENGAGEMENTS 2026'!W2333),"",'ENGAGEMENTS 2026'!W2333)</f>
        <v/>
      </c>
      <c r="L2332" s="73" t="str">
        <f t="shared" ca="1" si="72"/>
        <v/>
      </c>
      <c r="M2332" t="str">
        <f t="shared" si="73"/>
        <v/>
      </c>
      <c r="N2332" t="str">
        <f>IF(ISBLANK('ENGAGEMENTS 2026'!C2333),"",'ENGAGEMENTS 2026'!L2333)</f>
        <v/>
      </c>
      <c r="O2332" t="str">
        <f>IF(ISBLANK('ENGAGEMENTS 2026'!C2333),"",'ENGAGEMENTS 2026'!M2333)</f>
        <v/>
      </c>
      <c r="P2332" t="str">
        <f>IF(ISBLANK('ENGAGEMENTS 2026'!C2333),"",'ENGAGEMENTS 2026'!K2333)</f>
        <v/>
      </c>
      <c r="Q2332" t="str">
        <f>IF($A2332="","",IF(OR($E2332="INFRUCTUEUX",$E2332="ANNULE"),$A2332&amp;"|"&amp;(COUNTIFS($A$2:$A2332,$A2332,$E$2:$E2332,"INFRUCTUEUX")+COUNTIFS($A$2:$A2332,$A2332,$E$2:$E2332,"ANNULE")),""))</f>
        <v/>
      </c>
    </row>
    <row r="2333" spans="1:17" x14ac:dyDescent="0.25">
      <c r="A2333" t="str">
        <f>IF(ISBLANK('ENGAGEMENTS 2026'!C2334),"",IF('ENGAGEMENTS 2026'!C2334="DTSI","DCT",'ENGAGEMENTS 2026'!C2334))</f>
        <v/>
      </c>
      <c r="B2333" t="str">
        <f>IF(ISBLANK('ENGAGEMENTS 2026'!C2334),"",'ENGAGEMENTS 2026'!D2334)</f>
        <v/>
      </c>
      <c r="C2333" t="str">
        <f>IF(ISBLANK('ENGAGEMENTS 2026'!C2334),"",'ENGAGEMENTS 2026'!E2334)</f>
        <v/>
      </c>
      <c r="D2333" t="str">
        <f>IF(ISBLANK('ENGAGEMENTS 2026'!C2334),"",'ENGAGEMENTS 2026'!G2334)</f>
        <v/>
      </c>
      <c r="E2333" t="str">
        <f>IF(ISBLANK('ENGAGEMENTS 2026'!C2334),"",'ENGAGEMENTS 2026'!I2334)</f>
        <v/>
      </c>
      <c r="F2333" t="str">
        <f>IF(ISBLANK('ENGAGEMENTS 2026'!C2334),"",'ENGAGEMENTS 2026'!J2334)</f>
        <v/>
      </c>
      <c r="G2333" t="str">
        <f>IF(ISBLANK('ENGAGEMENTS 2026'!C2334),"",'ENGAGEMENTS 2026'!M2334)</f>
        <v/>
      </c>
      <c r="H2333" t="str">
        <f>IF(ISBLANK('ENGAGEMENTS 2026'!C2334),"",'ENGAGEMENTS 2026'!AF2334)</f>
        <v/>
      </c>
      <c r="I2333" t="str">
        <f>IF(ISBLANK('ENGAGEMENTS 2026'!C2334),"",'ENGAGEMENTS 2026'!H2334)</f>
        <v/>
      </c>
      <c r="J2333" s="72" t="str">
        <f>IF(ISBLANK('ENGAGEMENTS 2026'!C2334),"",IF(AND(OR($E2333="INFRUCTUEUX",$E2333="ANNULE"),$C2333="AOO-M"),'ENGAGEMENTS 2026'!P2334,IF($H2333="EN COURS DE PREENGAGEMENT",'ENGAGEMENTS 2026'!O2334,IF($H2333="PREENGAGE",IF($E2333="ATTRIBUE",'ENGAGEMENTS 2026'!AE2334,'ENGAGEMENTS 2026'!O2334),'ENGAGEMENTS 2026'!AE2334))))</f>
        <v/>
      </c>
      <c r="K2333" s="97" t="str">
        <f>IF(ISBLANK('ENGAGEMENTS 2026'!W2334),"",'ENGAGEMENTS 2026'!W2334)</f>
        <v/>
      </c>
      <c r="L2333" s="73" t="str">
        <f t="shared" ca="1" si="72"/>
        <v/>
      </c>
      <c r="M2333" t="str">
        <f t="shared" si="73"/>
        <v/>
      </c>
      <c r="N2333" t="str">
        <f>IF(ISBLANK('ENGAGEMENTS 2026'!C2334),"",'ENGAGEMENTS 2026'!L2334)</f>
        <v/>
      </c>
      <c r="O2333" t="str">
        <f>IF(ISBLANK('ENGAGEMENTS 2026'!C2334),"",'ENGAGEMENTS 2026'!M2334)</f>
        <v/>
      </c>
      <c r="P2333" t="str">
        <f>IF(ISBLANK('ENGAGEMENTS 2026'!C2334),"",'ENGAGEMENTS 2026'!K2334)</f>
        <v/>
      </c>
      <c r="Q2333" t="str">
        <f>IF($A2333="","",IF(OR($E2333="INFRUCTUEUX",$E2333="ANNULE"),$A2333&amp;"|"&amp;(COUNTIFS($A$2:$A2333,$A2333,$E$2:$E2333,"INFRUCTUEUX")+COUNTIFS($A$2:$A2333,$A2333,$E$2:$E2333,"ANNULE")),""))</f>
        <v/>
      </c>
    </row>
    <row r="2334" spans="1:17" x14ac:dyDescent="0.25">
      <c r="A2334" t="str">
        <f>IF(ISBLANK('ENGAGEMENTS 2026'!C2335),"",IF('ENGAGEMENTS 2026'!C2335="DTSI","DCT",'ENGAGEMENTS 2026'!C2335))</f>
        <v/>
      </c>
      <c r="B2334" t="str">
        <f>IF(ISBLANK('ENGAGEMENTS 2026'!C2335),"",'ENGAGEMENTS 2026'!D2335)</f>
        <v/>
      </c>
      <c r="C2334" t="str">
        <f>IF(ISBLANK('ENGAGEMENTS 2026'!C2335),"",'ENGAGEMENTS 2026'!E2335)</f>
        <v/>
      </c>
      <c r="D2334" t="str">
        <f>IF(ISBLANK('ENGAGEMENTS 2026'!C2335),"",'ENGAGEMENTS 2026'!G2335)</f>
        <v/>
      </c>
      <c r="E2334" t="str">
        <f>IF(ISBLANK('ENGAGEMENTS 2026'!C2335),"",'ENGAGEMENTS 2026'!I2335)</f>
        <v/>
      </c>
      <c r="F2334" t="str">
        <f>IF(ISBLANK('ENGAGEMENTS 2026'!C2335),"",'ENGAGEMENTS 2026'!J2335)</f>
        <v/>
      </c>
      <c r="G2334" t="str">
        <f>IF(ISBLANK('ENGAGEMENTS 2026'!C2335),"",'ENGAGEMENTS 2026'!M2335)</f>
        <v/>
      </c>
      <c r="H2334" t="str">
        <f>IF(ISBLANK('ENGAGEMENTS 2026'!C2335),"",'ENGAGEMENTS 2026'!AF2335)</f>
        <v/>
      </c>
      <c r="I2334" t="str">
        <f>IF(ISBLANK('ENGAGEMENTS 2026'!C2335),"",'ENGAGEMENTS 2026'!H2335)</f>
        <v/>
      </c>
      <c r="J2334" s="72" t="str">
        <f>IF(ISBLANK('ENGAGEMENTS 2026'!C2335),"",IF(AND(OR($E2334="INFRUCTUEUX",$E2334="ANNULE"),$C2334="AOO-M"),'ENGAGEMENTS 2026'!P2335,IF($H2334="EN COURS DE PREENGAGEMENT",'ENGAGEMENTS 2026'!O2335,IF($H2334="PREENGAGE",IF($E2334="ATTRIBUE",'ENGAGEMENTS 2026'!AE2335,'ENGAGEMENTS 2026'!O2335),'ENGAGEMENTS 2026'!AE2335))))</f>
        <v/>
      </c>
      <c r="K2334" s="97" t="str">
        <f>IF(ISBLANK('ENGAGEMENTS 2026'!W2335),"",'ENGAGEMENTS 2026'!W2335)</f>
        <v/>
      </c>
      <c r="L2334" s="73" t="str">
        <f t="shared" ca="1" si="72"/>
        <v/>
      </c>
      <c r="M2334" t="str">
        <f t="shared" si="73"/>
        <v/>
      </c>
      <c r="N2334" t="str">
        <f>IF(ISBLANK('ENGAGEMENTS 2026'!C2335),"",'ENGAGEMENTS 2026'!L2335)</f>
        <v/>
      </c>
      <c r="O2334" t="str">
        <f>IF(ISBLANK('ENGAGEMENTS 2026'!C2335),"",'ENGAGEMENTS 2026'!M2335)</f>
        <v/>
      </c>
      <c r="P2334" t="str">
        <f>IF(ISBLANK('ENGAGEMENTS 2026'!C2335),"",'ENGAGEMENTS 2026'!K2335)</f>
        <v/>
      </c>
      <c r="Q2334" t="str">
        <f>IF($A2334="","",IF(OR($E2334="INFRUCTUEUX",$E2334="ANNULE"),$A2334&amp;"|"&amp;(COUNTIFS($A$2:$A2334,$A2334,$E$2:$E2334,"INFRUCTUEUX")+COUNTIFS($A$2:$A2334,$A2334,$E$2:$E2334,"ANNULE")),""))</f>
        <v/>
      </c>
    </row>
    <row r="2335" spans="1:17" x14ac:dyDescent="0.25">
      <c r="A2335" t="str">
        <f>IF(ISBLANK('ENGAGEMENTS 2026'!C2336),"",IF('ENGAGEMENTS 2026'!C2336="DTSI","DCT",'ENGAGEMENTS 2026'!C2336))</f>
        <v/>
      </c>
      <c r="B2335" t="str">
        <f>IF(ISBLANK('ENGAGEMENTS 2026'!C2336),"",'ENGAGEMENTS 2026'!D2336)</f>
        <v/>
      </c>
      <c r="C2335" t="str">
        <f>IF(ISBLANK('ENGAGEMENTS 2026'!C2336),"",'ENGAGEMENTS 2026'!E2336)</f>
        <v/>
      </c>
      <c r="D2335" t="str">
        <f>IF(ISBLANK('ENGAGEMENTS 2026'!C2336),"",'ENGAGEMENTS 2026'!G2336)</f>
        <v/>
      </c>
      <c r="E2335" t="str">
        <f>IF(ISBLANK('ENGAGEMENTS 2026'!C2336),"",'ENGAGEMENTS 2026'!I2336)</f>
        <v/>
      </c>
      <c r="F2335" t="str">
        <f>IF(ISBLANK('ENGAGEMENTS 2026'!C2336),"",'ENGAGEMENTS 2026'!J2336)</f>
        <v/>
      </c>
      <c r="G2335" t="str">
        <f>IF(ISBLANK('ENGAGEMENTS 2026'!C2336),"",'ENGAGEMENTS 2026'!M2336)</f>
        <v/>
      </c>
      <c r="H2335" t="str">
        <f>IF(ISBLANK('ENGAGEMENTS 2026'!C2336),"",'ENGAGEMENTS 2026'!AF2336)</f>
        <v/>
      </c>
      <c r="I2335" t="str">
        <f>IF(ISBLANK('ENGAGEMENTS 2026'!C2336),"",'ENGAGEMENTS 2026'!H2336)</f>
        <v/>
      </c>
      <c r="J2335" s="72" t="str">
        <f>IF(ISBLANK('ENGAGEMENTS 2026'!C2336),"",IF(AND(OR($E2335="INFRUCTUEUX",$E2335="ANNULE"),$C2335="AOO-M"),'ENGAGEMENTS 2026'!P2336,IF($H2335="EN COURS DE PREENGAGEMENT",'ENGAGEMENTS 2026'!O2336,IF($H2335="PREENGAGE",IF($E2335="ATTRIBUE",'ENGAGEMENTS 2026'!AE2336,'ENGAGEMENTS 2026'!O2336),'ENGAGEMENTS 2026'!AE2336))))</f>
        <v/>
      </c>
      <c r="K2335" s="97" t="str">
        <f>IF(ISBLANK('ENGAGEMENTS 2026'!W2336),"",'ENGAGEMENTS 2026'!W2336)</f>
        <v/>
      </c>
      <c r="L2335" s="73" t="str">
        <f t="shared" ca="1" si="72"/>
        <v/>
      </c>
      <c r="M2335" t="str">
        <f t="shared" si="73"/>
        <v/>
      </c>
      <c r="N2335" t="str">
        <f>IF(ISBLANK('ENGAGEMENTS 2026'!C2336),"",'ENGAGEMENTS 2026'!L2336)</f>
        <v/>
      </c>
      <c r="O2335" t="str">
        <f>IF(ISBLANK('ENGAGEMENTS 2026'!C2336),"",'ENGAGEMENTS 2026'!M2336)</f>
        <v/>
      </c>
      <c r="P2335" t="str">
        <f>IF(ISBLANK('ENGAGEMENTS 2026'!C2336),"",'ENGAGEMENTS 2026'!K2336)</f>
        <v/>
      </c>
      <c r="Q2335" t="str">
        <f>IF($A2335="","",IF(OR($E2335="INFRUCTUEUX",$E2335="ANNULE"),$A2335&amp;"|"&amp;(COUNTIFS($A$2:$A2335,$A2335,$E$2:$E2335,"INFRUCTUEUX")+COUNTIFS($A$2:$A2335,$A2335,$E$2:$E2335,"ANNULE")),""))</f>
        <v/>
      </c>
    </row>
    <row r="2336" spans="1:17" x14ac:dyDescent="0.25">
      <c r="A2336" t="str">
        <f>IF(ISBLANK('ENGAGEMENTS 2026'!C2337),"",IF('ENGAGEMENTS 2026'!C2337="DTSI","DCT",'ENGAGEMENTS 2026'!C2337))</f>
        <v/>
      </c>
      <c r="B2336" t="str">
        <f>IF(ISBLANK('ENGAGEMENTS 2026'!C2337),"",'ENGAGEMENTS 2026'!D2337)</f>
        <v/>
      </c>
      <c r="C2336" t="str">
        <f>IF(ISBLANK('ENGAGEMENTS 2026'!C2337),"",'ENGAGEMENTS 2026'!E2337)</f>
        <v/>
      </c>
      <c r="D2336" t="str">
        <f>IF(ISBLANK('ENGAGEMENTS 2026'!C2337),"",'ENGAGEMENTS 2026'!G2337)</f>
        <v/>
      </c>
      <c r="E2336" t="str">
        <f>IF(ISBLANK('ENGAGEMENTS 2026'!C2337),"",'ENGAGEMENTS 2026'!I2337)</f>
        <v/>
      </c>
      <c r="F2336" t="str">
        <f>IF(ISBLANK('ENGAGEMENTS 2026'!C2337),"",'ENGAGEMENTS 2026'!J2337)</f>
        <v/>
      </c>
      <c r="G2336" t="str">
        <f>IF(ISBLANK('ENGAGEMENTS 2026'!C2337),"",'ENGAGEMENTS 2026'!M2337)</f>
        <v/>
      </c>
      <c r="H2336" t="str">
        <f>IF(ISBLANK('ENGAGEMENTS 2026'!C2337),"",'ENGAGEMENTS 2026'!AF2337)</f>
        <v/>
      </c>
      <c r="I2336" t="str">
        <f>IF(ISBLANK('ENGAGEMENTS 2026'!C2337),"",'ENGAGEMENTS 2026'!H2337)</f>
        <v/>
      </c>
      <c r="J2336" s="72" t="str">
        <f>IF(ISBLANK('ENGAGEMENTS 2026'!C2337),"",IF(AND(OR($E2336="INFRUCTUEUX",$E2336="ANNULE"),$C2336="AOO-M"),'ENGAGEMENTS 2026'!P2337,IF($H2336="EN COURS DE PREENGAGEMENT",'ENGAGEMENTS 2026'!O2337,IF($H2336="PREENGAGE",IF($E2336="ATTRIBUE",'ENGAGEMENTS 2026'!AE2337,'ENGAGEMENTS 2026'!O2337),'ENGAGEMENTS 2026'!AE2337))))</f>
        <v/>
      </c>
      <c r="K2336" s="97" t="str">
        <f>IF(ISBLANK('ENGAGEMENTS 2026'!W2337),"",'ENGAGEMENTS 2026'!W2337)</f>
        <v/>
      </c>
      <c r="L2336" s="73" t="str">
        <f t="shared" ca="1" si="72"/>
        <v/>
      </c>
      <c r="M2336" t="str">
        <f t="shared" si="73"/>
        <v/>
      </c>
      <c r="N2336" t="str">
        <f>IF(ISBLANK('ENGAGEMENTS 2026'!C2337),"",'ENGAGEMENTS 2026'!L2337)</f>
        <v/>
      </c>
      <c r="O2336" t="str">
        <f>IF(ISBLANK('ENGAGEMENTS 2026'!C2337),"",'ENGAGEMENTS 2026'!M2337)</f>
        <v/>
      </c>
      <c r="P2336" t="str">
        <f>IF(ISBLANK('ENGAGEMENTS 2026'!C2337),"",'ENGAGEMENTS 2026'!K2337)</f>
        <v/>
      </c>
      <c r="Q2336" t="str">
        <f>IF($A2336="","",IF(OR($E2336="INFRUCTUEUX",$E2336="ANNULE"),$A2336&amp;"|"&amp;(COUNTIFS($A$2:$A2336,$A2336,$E$2:$E2336,"INFRUCTUEUX")+COUNTIFS($A$2:$A2336,$A2336,$E$2:$E2336,"ANNULE")),""))</f>
        <v/>
      </c>
    </row>
    <row r="2337" spans="1:17" x14ac:dyDescent="0.25">
      <c r="A2337" t="str">
        <f>IF(ISBLANK('ENGAGEMENTS 2026'!C2338),"",IF('ENGAGEMENTS 2026'!C2338="DTSI","DCT",'ENGAGEMENTS 2026'!C2338))</f>
        <v/>
      </c>
      <c r="B2337" t="str">
        <f>IF(ISBLANK('ENGAGEMENTS 2026'!C2338),"",'ENGAGEMENTS 2026'!D2338)</f>
        <v/>
      </c>
      <c r="C2337" t="str">
        <f>IF(ISBLANK('ENGAGEMENTS 2026'!C2338),"",'ENGAGEMENTS 2026'!E2338)</f>
        <v/>
      </c>
      <c r="D2337" t="str">
        <f>IF(ISBLANK('ENGAGEMENTS 2026'!C2338),"",'ENGAGEMENTS 2026'!G2338)</f>
        <v/>
      </c>
      <c r="E2337" t="str">
        <f>IF(ISBLANK('ENGAGEMENTS 2026'!C2338),"",'ENGAGEMENTS 2026'!I2338)</f>
        <v/>
      </c>
      <c r="F2337" t="str">
        <f>IF(ISBLANK('ENGAGEMENTS 2026'!C2338),"",'ENGAGEMENTS 2026'!J2338)</f>
        <v/>
      </c>
      <c r="G2337" t="str">
        <f>IF(ISBLANK('ENGAGEMENTS 2026'!C2338),"",'ENGAGEMENTS 2026'!M2338)</f>
        <v/>
      </c>
      <c r="H2337" t="str">
        <f>IF(ISBLANK('ENGAGEMENTS 2026'!C2338),"",'ENGAGEMENTS 2026'!AF2338)</f>
        <v/>
      </c>
      <c r="I2337" t="str">
        <f>IF(ISBLANK('ENGAGEMENTS 2026'!C2338),"",'ENGAGEMENTS 2026'!H2338)</f>
        <v/>
      </c>
      <c r="J2337" s="72" t="str">
        <f>IF(ISBLANK('ENGAGEMENTS 2026'!C2338),"",IF(AND(OR($E2337="INFRUCTUEUX",$E2337="ANNULE"),$C2337="AOO-M"),'ENGAGEMENTS 2026'!P2338,IF($H2337="EN COURS DE PREENGAGEMENT",'ENGAGEMENTS 2026'!O2338,IF($H2337="PREENGAGE",IF($E2337="ATTRIBUE",'ENGAGEMENTS 2026'!AE2338,'ENGAGEMENTS 2026'!O2338),'ENGAGEMENTS 2026'!AE2338))))</f>
        <v/>
      </c>
      <c r="K2337" s="97" t="str">
        <f>IF(ISBLANK('ENGAGEMENTS 2026'!W2338),"",'ENGAGEMENTS 2026'!W2338)</f>
        <v/>
      </c>
      <c r="L2337" s="73" t="str">
        <f t="shared" ca="1" si="72"/>
        <v/>
      </c>
      <c r="M2337" t="str">
        <f t="shared" si="73"/>
        <v/>
      </c>
      <c r="N2337" t="str">
        <f>IF(ISBLANK('ENGAGEMENTS 2026'!C2338),"",'ENGAGEMENTS 2026'!L2338)</f>
        <v/>
      </c>
      <c r="O2337" t="str">
        <f>IF(ISBLANK('ENGAGEMENTS 2026'!C2338),"",'ENGAGEMENTS 2026'!M2338)</f>
        <v/>
      </c>
      <c r="P2337" t="str">
        <f>IF(ISBLANK('ENGAGEMENTS 2026'!C2338),"",'ENGAGEMENTS 2026'!K2338)</f>
        <v/>
      </c>
      <c r="Q2337" t="str">
        <f>IF($A2337="","",IF(OR($E2337="INFRUCTUEUX",$E2337="ANNULE"),$A2337&amp;"|"&amp;(COUNTIFS($A$2:$A2337,$A2337,$E$2:$E2337,"INFRUCTUEUX")+COUNTIFS($A$2:$A2337,$A2337,$E$2:$E2337,"ANNULE")),""))</f>
        <v/>
      </c>
    </row>
    <row r="2338" spans="1:17" x14ac:dyDescent="0.25">
      <c r="A2338" t="str">
        <f>IF(ISBLANK('ENGAGEMENTS 2026'!C2339),"",IF('ENGAGEMENTS 2026'!C2339="DTSI","DCT",'ENGAGEMENTS 2026'!C2339))</f>
        <v/>
      </c>
      <c r="B2338" t="str">
        <f>IF(ISBLANK('ENGAGEMENTS 2026'!C2339),"",'ENGAGEMENTS 2026'!D2339)</f>
        <v/>
      </c>
      <c r="C2338" t="str">
        <f>IF(ISBLANK('ENGAGEMENTS 2026'!C2339),"",'ENGAGEMENTS 2026'!E2339)</f>
        <v/>
      </c>
      <c r="D2338" t="str">
        <f>IF(ISBLANK('ENGAGEMENTS 2026'!C2339),"",'ENGAGEMENTS 2026'!G2339)</f>
        <v/>
      </c>
      <c r="E2338" t="str">
        <f>IF(ISBLANK('ENGAGEMENTS 2026'!C2339),"",'ENGAGEMENTS 2026'!I2339)</f>
        <v/>
      </c>
      <c r="F2338" t="str">
        <f>IF(ISBLANK('ENGAGEMENTS 2026'!C2339),"",'ENGAGEMENTS 2026'!J2339)</f>
        <v/>
      </c>
      <c r="G2338" t="str">
        <f>IF(ISBLANK('ENGAGEMENTS 2026'!C2339),"",'ENGAGEMENTS 2026'!M2339)</f>
        <v/>
      </c>
      <c r="H2338" t="str">
        <f>IF(ISBLANK('ENGAGEMENTS 2026'!C2339),"",'ENGAGEMENTS 2026'!AF2339)</f>
        <v/>
      </c>
      <c r="I2338" t="str">
        <f>IF(ISBLANK('ENGAGEMENTS 2026'!C2339),"",'ENGAGEMENTS 2026'!H2339)</f>
        <v/>
      </c>
      <c r="J2338" s="72" t="str">
        <f>IF(ISBLANK('ENGAGEMENTS 2026'!C2339),"",IF(AND(OR($E2338="INFRUCTUEUX",$E2338="ANNULE"),$C2338="AOO-M"),'ENGAGEMENTS 2026'!P2339,IF($H2338="EN COURS DE PREENGAGEMENT",'ENGAGEMENTS 2026'!O2339,IF($H2338="PREENGAGE",IF($E2338="ATTRIBUE",'ENGAGEMENTS 2026'!AE2339,'ENGAGEMENTS 2026'!O2339),'ENGAGEMENTS 2026'!AE2339))))</f>
        <v/>
      </c>
      <c r="K2338" s="97" t="str">
        <f>IF(ISBLANK('ENGAGEMENTS 2026'!W2339),"",'ENGAGEMENTS 2026'!W2339)</f>
        <v/>
      </c>
      <c r="L2338" s="73" t="str">
        <f t="shared" ca="1" si="72"/>
        <v/>
      </c>
      <c r="M2338" t="str">
        <f t="shared" si="73"/>
        <v/>
      </c>
      <c r="N2338" t="str">
        <f>IF(ISBLANK('ENGAGEMENTS 2026'!C2339),"",'ENGAGEMENTS 2026'!L2339)</f>
        <v/>
      </c>
      <c r="O2338" t="str">
        <f>IF(ISBLANK('ENGAGEMENTS 2026'!C2339),"",'ENGAGEMENTS 2026'!M2339)</f>
        <v/>
      </c>
      <c r="P2338" t="str">
        <f>IF(ISBLANK('ENGAGEMENTS 2026'!C2339),"",'ENGAGEMENTS 2026'!K2339)</f>
        <v/>
      </c>
      <c r="Q2338" t="str">
        <f>IF($A2338="","",IF(OR($E2338="INFRUCTUEUX",$E2338="ANNULE"),$A2338&amp;"|"&amp;(COUNTIFS($A$2:$A2338,$A2338,$E$2:$E2338,"INFRUCTUEUX")+COUNTIFS($A$2:$A2338,$A2338,$E$2:$E2338,"ANNULE")),""))</f>
        <v/>
      </c>
    </row>
    <row r="2339" spans="1:17" x14ac:dyDescent="0.25">
      <c r="A2339" t="str">
        <f>IF(ISBLANK('ENGAGEMENTS 2026'!C2340),"",IF('ENGAGEMENTS 2026'!C2340="DTSI","DCT",'ENGAGEMENTS 2026'!C2340))</f>
        <v/>
      </c>
      <c r="B2339" t="str">
        <f>IF(ISBLANK('ENGAGEMENTS 2026'!C2340),"",'ENGAGEMENTS 2026'!D2340)</f>
        <v/>
      </c>
      <c r="C2339" t="str">
        <f>IF(ISBLANK('ENGAGEMENTS 2026'!C2340),"",'ENGAGEMENTS 2026'!E2340)</f>
        <v/>
      </c>
      <c r="D2339" t="str">
        <f>IF(ISBLANK('ENGAGEMENTS 2026'!C2340),"",'ENGAGEMENTS 2026'!G2340)</f>
        <v/>
      </c>
      <c r="E2339" t="str">
        <f>IF(ISBLANK('ENGAGEMENTS 2026'!C2340),"",'ENGAGEMENTS 2026'!I2340)</f>
        <v/>
      </c>
      <c r="F2339" t="str">
        <f>IF(ISBLANK('ENGAGEMENTS 2026'!C2340),"",'ENGAGEMENTS 2026'!J2340)</f>
        <v/>
      </c>
      <c r="G2339" t="str">
        <f>IF(ISBLANK('ENGAGEMENTS 2026'!C2340),"",'ENGAGEMENTS 2026'!M2340)</f>
        <v/>
      </c>
      <c r="H2339" t="str">
        <f>IF(ISBLANK('ENGAGEMENTS 2026'!C2340),"",'ENGAGEMENTS 2026'!AF2340)</f>
        <v/>
      </c>
      <c r="I2339" t="str">
        <f>IF(ISBLANK('ENGAGEMENTS 2026'!C2340),"",'ENGAGEMENTS 2026'!H2340)</f>
        <v/>
      </c>
      <c r="J2339" s="72" t="str">
        <f>IF(ISBLANK('ENGAGEMENTS 2026'!C2340),"",IF(AND(OR($E2339="INFRUCTUEUX",$E2339="ANNULE"),$C2339="AOO-M"),'ENGAGEMENTS 2026'!P2340,IF($H2339="EN COURS DE PREENGAGEMENT",'ENGAGEMENTS 2026'!O2340,IF($H2339="PREENGAGE",IF($E2339="ATTRIBUE",'ENGAGEMENTS 2026'!AE2340,'ENGAGEMENTS 2026'!O2340),'ENGAGEMENTS 2026'!AE2340))))</f>
        <v/>
      </c>
      <c r="K2339" s="97" t="str">
        <f>IF(ISBLANK('ENGAGEMENTS 2026'!W2340),"",'ENGAGEMENTS 2026'!W2340)</f>
        <v/>
      </c>
      <c r="L2339" s="73" t="str">
        <f t="shared" ca="1" si="72"/>
        <v/>
      </c>
      <c r="M2339" t="str">
        <f t="shared" si="73"/>
        <v/>
      </c>
      <c r="N2339" t="str">
        <f>IF(ISBLANK('ENGAGEMENTS 2026'!C2340),"",'ENGAGEMENTS 2026'!L2340)</f>
        <v/>
      </c>
      <c r="O2339" t="str">
        <f>IF(ISBLANK('ENGAGEMENTS 2026'!C2340),"",'ENGAGEMENTS 2026'!M2340)</f>
        <v/>
      </c>
      <c r="P2339" t="str">
        <f>IF(ISBLANK('ENGAGEMENTS 2026'!C2340),"",'ENGAGEMENTS 2026'!K2340)</f>
        <v/>
      </c>
      <c r="Q2339" t="str">
        <f>IF($A2339="","",IF(OR($E2339="INFRUCTUEUX",$E2339="ANNULE"),$A2339&amp;"|"&amp;(COUNTIFS($A$2:$A2339,$A2339,$E$2:$E2339,"INFRUCTUEUX")+COUNTIFS($A$2:$A2339,$A2339,$E$2:$E2339,"ANNULE")),""))</f>
        <v/>
      </c>
    </row>
    <row r="2340" spans="1:17" x14ac:dyDescent="0.25">
      <c r="A2340" t="str">
        <f>IF(ISBLANK('ENGAGEMENTS 2026'!C2341),"",IF('ENGAGEMENTS 2026'!C2341="DTSI","DCT",'ENGAGEMENTS 2026'!C2341))</f>
        <v/>
      </c>
      <c r="B2340" t="str">
        <f>IF(ISBLANK('ENGAGEMENTS 2026'!C2341),"",'ENGAGEMENTS 2026'!D2341)</f>
        <v/>
      </c>
      <c r="C2340" t="str">
        <f>IF(ISBLANK('ENGAGEMENTS 2026'!C2341),"",'ENGAGEMENTS 2026'!E2341)</f>
        <v/>
      </c>
      <c r="D2340" t="str">
        <f>IF(ISBLANK('ENGAGEMENTS 2026'!C2341),"",'ENGAGEMENTS 2026'!G2341)</f>
        <v/>
      </c>
      <c r="E2340" t="str">
        <f>IF(ISBLANK('ENGAGEMENTS 2026'!C2341),"",'ENGAGEMENTS 2026'!I2341)</f>
        <v/>
      </c>
      <c r="F2340" t="str">
        <f>IF(ISBLANK('ENGAGEMENTS 2026'!C2341),"",'ENGAGEMENTS 2026'!J2341)</f>
        <v/>
      </c>
      <c r="G2340" t="str">
        <f>IF(ISBLANK('ENGAGEMENTS 2026'!C2341),"",'ENGAGEMENTS 2026'!M2341)</f>
        <v/>
      </c>
      <c r="H2340" t="str">
        <f>IF(ISBLANK('ENGAGEMENTS 2026'!C2341),"",'ENGAGEMENTS 2026'!AF2341)</f>
        <v/>
      </c>
      <c r="I2340" t="str">
        <f>IF(ISBLANK('ENGAGEMENTS 2026'!C2341),"",'ENGAGEMENTS 2026'!H2341)</f>
        <v/>
      </c>
      <c r="J2340" s="72" t="str">
        <f>IF(ISBLANK('ENGAGEMENTS 2026'!C2341),"",IF(AND(OR($E2340="INFRUCTUEUX",$E2340="ANNULE"),$C2340="AOO-M"),'ENGAGEMENTS 2026'!P2341,IF($H2340="EN COURS DE PREENGAGEMENT",'ENGAGEMENTS 2026'!O2341,IF($H2340="PREENGAGE",IF($E2340="ATTRIBUE",'ENGAGEMENTS 2026'!AE2341,'ENGAGEMENTS 2026'!O2341),'ENGAGEMENTS 2026'!AE2341))))</f>
        <v/>
      </c>
      <c r="K2340" s="97" t="str">
        <f>IF(ISBLANK('ENGAGEMENTS 2026'!W2341),"",'ENGAGEMENTS 2026'!W2341)</f>
        <v/>
      </c>
      <c r="L2340" s="73" t="str">
        <f t="shared" ca="1" si="72"/>
        <v/>
      </c>
      <c r="M2340" t="str">
        <f t="shared" si="73"/>
        <v/>
      </c>
      <c r="N2340" t="str">
        <f>IF(ISBLANK('ENGAGEMENTS 2026'!C2341),"",'ENGAGEMENTS 2026'!L2341)</f>
        <v/>
      </c>
      <c r="O2340" t="str">
        <f>IF(ISBLANK('ENGAGEMENTS 2026'!C2341),"",'ENGAGEMENTS 2026'!M2341)</f>
        <v/>
      </c>
      <c r="P2340" t="str">
        <f>IF(ISBLANK('ENGAGEMENTS 2026'!C2341),"",'ENGAGEMENTS 2026'!K2341)</f>
        <v/>
      </c>
      <c r="Q2340" t="str">
        <f>IF($A2340="","",IF(OR($E2340="INFRUCTUEUX",$E2340="ANNULE"),$A2340&amp;"|"&amp;(COUNTIFS($A$2:$A2340,$A2340,$E$2:$E2340,"INFRUCTUEUX")+COUNTIFS($A$2:$A2340,$A2340,$E$2:$E2340,"ANNULE")),""))</f>
        <v/>
      </c>
    </row>
    <row r="2341" spans="1:17" x14ac:dyDescent="0.25">
      <c r="A2341" t="str">
        <f>IF(ISBLANK('ENGAGEMENTS 2026'!C2342),"",IF('ENGAGEMENTS 2026'!C2342="DTSI","DCT",'ENGAGEMENTS 2026'!C2342))</f>
        <v/>
      </c>
      <c r="B2341" t="str">
        <f>IF(ISBLANK('ENGAGEMENTS 2026'!C2342),"",'ENGAGEMENTS 2026'!D2342)</f>
        <v/>
      </c>
      <c r="C2341" t="str">
        <f>IF(ISBLANK('ENGAGEMENTS 2026'!C2342),"",'ENGAGEMENTS 2026'!E2342)</f>
        <v/>
      </c>
      <c r="D2341" t="str">
        <f>IF(ISBLANK('ENGAGEMENTS 2026'!C2342),"",'ENGAGEMENTS 2026'!G2342)</f>
        <v/>
      </c>
      <c r="E2341" t="str">
        <f>IF(ISBLANK('ENGAGEMENTS 2026'!C2342),"",'ENGAGEMENTS 2026'!I2342)</f>
        <v/>
      </c>
      <c r="F2341" t="str">
        <f>IF(ISBLANK('ENGAGEMENTS 2026'!C2342),"",'ENGAGEMENTS 2026'!J2342)</f>
        <v/>
      </c>
      <c r="G2341" t="str">
        <f>IF(ISBLANK('ENGAGEMENTS 2026'!C2342),"",'ENGAGEMENTS 2026'!M2342)</f>
        <v/>
      </c>
      <c r="H2341" t="str">
        <f>IF(ISBLANK('ENGAGEMENTS 2026'!C2342),"",'ENGAGEMENTS 2026'!AF2342)</f>
        <v/>
      </c>
      <c r="I2341" t="str">
        <f>IF(ISBLANK('ENGAGEMENTS 2026'!C2342),"",'ENGAGEMENTS 2026'!H2342)</f>
        <v/>
      </c>
      <c r="J2341" s="72" t="str">
        <f>IF(ISBLANK('ENGAGEMENTS 2026'!C2342),"",IF(AND(OR($E2341="INFRUCTUEUX",$E2341="ANNULE"),$C2341="AOO-M"),'ENGAGEMENTS 2026'!P2342,IF($H2341="EN COURS DE PREENGAGEMENT",'ENGAGEMENTS 2026'!O2342,IF($H2341="PREENGAGE",IF($E2341="ATTRIBUE",'ENGAGEMENTS 2026'!AE2342,'ENGAGEMENTS 2026'!O2342),'ENGAGEMENTS 2026'!AE2342))))</f>
        <v/>
      </c>
      <c r="K2341" s="97" t="str">
        <f>IF(ISBLANK('ENGAGEMENTS 2026'!W2342),"",'ENGAGEMENTS 2026'!W2342)</f>
        <v/>
      </c>
      <c r="L2341" s="73" t="str">
        <f t="shared" ca="1" si="72"/>
        <v/>
      </c>
      <c r="M2341" t="str">
        <f t="shared" si="73"/>
        <v/>
      </c>
      <c r="N2341" t="str">
        <f>IF(ISBLANK('ENGAGEMENTS 2026'!C2342),"",'ENGAGEMENTS 2026'!L2342)</f>
        <v/>
      </c>
      <c r="O2341" t="str">
        <f>IF(ISBLANK('ENGAGEMENTS 2026'!C2342),"",'ENGAGEMENTS 2026'!M2342)</f>
        <v/>
      </c>
      <c r="P2341" t="str">
        <f>IF(ISBLANK('ENGAGEMENTS 2026'!C2342),"",'ENGAGEMENTS 2026'!K2342)</f>
        <v/>
      </c>
      <c r="Q2341" t="str">
        <f>IF($A2341="","",IF(OR($E2341="INFRUCTUEUX",$E2341="ANNULE"),$A2341&amp;"|"&amp;(COUNTIFS($A$2:$A2341,$A2341,$E$2:$E2341,"INFRUCTUEUX")+COUNTIFS($A$2:$A2341,$A2341,$E$2:$E2341,"ANNULE")),""))</f>
        <v/>
      </c>
    </row>
    <row r="2342" spans="1:17" x14ac:dyDescent="0.25">
      <c r="A2342" t="str">
        <f>IF(ISBLANK('ENGAGEMENTS 2026'!C2343),"",IF('ENGAGEMENTS 2026'!C2343="DTSI","DCT",'ENGAGEMENTS 2026'!C2343))</f>
        <v/>
      </c>
      <c r="B2342" t="str">
        <f>IF(ISBLANK('ENGAGEMENTS 2026'!C2343),"",'ENGAGEMENTS 2026'!D2343)</f>
        <v/>
      </c>
      <c r="C2342" t="str">
        <f>IF(ISBLANK('ENGAGEMENTS 2026'!C2343),"",'ENGAGEMENTS 2026'!E2343)</f>
        <v/>
      </c>
      <c r="D2342" t="str">
        <f>IF(ISBLANK('ENGAGEMENTS 2026'!C2343),"",'ENGAGEMENTS 2026'!G2343)</f>
        <v/>
      </c>
      <c r="E2342" t="str">
        <f>IF(ISBLANK('ENGAGEMENTS 2026'!C2343),"",'ENGAGEMENTS 2026'!I2343)</f>
        <v/>
      </c>
      <c r="F2342" t="str">
        <f>IF(ISBLANK('ENGAGEMENTS 2026'!C2343),"",'ENGAGEMENTS 2026'!J2343)</f>
        <v/>
      </c>
      <c r="G2342" t="str">
        <f>IF(ISBLANK('ENGAGEMENTS 2026'!C2343),"",'ENGAGEMENTS 2026'!M2343)</f>
        <v/>
      </c>
      <c r="H2342" t="str">
        <f>IF(ISBLANK('ENGAGEMENTS 2026'!C2343),"",'ENGAGEMENTS 2026'!AF2343)</f>
        <v/>
      </c>
      <c r="I2342" t="str">
        <f>IF(ISBLANK('ENGAGEMENTS 2026'!C2343),"",'ENGAGEMENTS 2026'!H2343)</f>
        <v/>
      </c>
      <c r="J2342" s="72" t="str">
        <f>IF(ISBLANK('ENGAGEMENTS 2026'!C2343),"",IF(AND(OR($E2342="INFRUCTUEUX",$E2342="ANNULE"),$C2342="AOO-M"),'ENGAGEMENTS 2026'!P2343,IF($H2342="EN COURS DE PREENGAGEMENT",'ENGAGEMENTS 2026'!O2343,IF($H2342="PREENGAGE",IF($E2342="ATTRIBUE",'ENGAGEMENTS 2026'!AE2343,'ENGAGEMENTS 2026'!O2343),'ENGAGEMENTS 2026'!AE2343))))</f>
        <v/>
      </c>
      <c r="K2342" s="97" t="str">
        <f>IF(ISBLANK('ENGAGEMENTS 2026'!W2343),"",'ENGAGEMENTS 2026'!W2343)</f>
        <v/>
      </c>
      <c r="L2342" s="73" t="str">
        <f t="shared" ca="1" si="72"/>
        <v/>
      </c>
      <c r="M2342" t="str">
        <f t="shared" si="73"/>
        <v/>
      </c>
      <c r="N2342" t="str">
        <f>IF(ISBLANK('ENGAGEMENTS 2026'!C2343),"",'ENGAGEMENTS 2026'!L2343)</f>
        <v/>
      </c>
      <c r="O2342" t="str">
        <f>IF(ISBLANK('ENGAGEMENTS 2026'!C2343),"",'ENGAGEMENTS 2026'!M2343)</f>
        <v/>
      </c>
      <c r="P2342" t="str">
        <f>IF(ISBLANK('ENGAGEMENTS 2026'!C2343),"",'ENGAGEMENTS 2026'!K2343)</f>
        <v/>
      </c>
      <c r="Q2342" t="str">
        <f>IF($A2342="","",IF(OR($E2342="INFRUCTUEUX",$E2342="ANNULE"),$A2342&amp;"|"&amp;(COUNTIFS($A$2:$A2342,$A2342,$E$2:$E2342,"INFRUCTUEUX")+COUNTIFS($A$2:$A2342,$A2342,$E$2:$E2342,"ANNULE")),""))</f>
        <v/>
      </c>
    </row>
    <row r="2343" spans="1:17" x14ac:dyDescent="0.25">
      <c r="A2343" t="str">
        <f>IF(ISBLANK('ENGAGEMENTS 2026'!C2344),"",IF('ENGAGEMENTS 2026'!C2344="DTSI","DCT",'ENGAGEMENTS 2026'!C2344))</f>
        <v/>
      </c>
      <c r="B2343" t="str">
        <f>IF(ISBLANK('ENGAGEMENTS 2026'!C2344),"",'ENGAGEMENTS 2026'!D2344)</f>
        <v/>
      </c>
      <c r="C2343" t="str">
        <f>IF(ISBLANK('ENGAGEMENTS 2026'!C2344),"",'ENGAGEMENTS 2026'!E2344)</f>
        <v/>
      </c>
      <c r="D2343" t="str">
        <f>IF(ISBLANK('ENGAGEMENTS 2026'!C2344),"",'ENGAGEMENTS 2026'!G2344)</f>
        <v/>
      </c>
      <c r="E2343" t="str">
        <f>IF(ISBLANK('ENGAGEMENTS 2026'!C2344),"",'ENGAGEMENTS 2026'!I2344)</f>
        <v/>
      </c>
      <c r="F2343" t="str">
        <f>IF(ISBLANK('ENGAGEMENTS 2026'!C2344),"",'ENGAGEMENTS 2026'!J2344)</f>
        <v/>
      </c>
      <c r="G2343" t="str">
        <f>IF(ISBLANK('ENGAGEMENTS 2026'!C2344),"",'ENGAGEMENTS 2026'!M2344)</f>
        <v/>
      </c>
      <c r="H2343" t="str">
        <f>IF(ISBLANK('ENGAGEMENTS 2026'!C2344),"",'ENGAGEMENTS 2026'!AF2344)</f>
        <v/>
      </c>
      <c r="I2343" t="str">
        <f>IF(ISBLANK('ENGAGEMENTS 2026'!C2344),"",'ENGAGEMENTS 2026'!H2344)</f>
        <v/>
      </c>
      <c r="J2343" s="72" t="str">
        <f>IF(ISBLANK('ENGAGEMENTS 2026'!C2344),"",IF(AND(OR($E2343="INFRUCTUEUX",$E2343="ANNULE"),$C2343="AOO-M"),'ENGAGEMENTS 2026'!P2344,IF($H2343="EN COURS DE PREENGAGEMENT",'ENGAGEMENTS 2026'!O2344,IF($H2343="PREENGAGE",IF($E2343="ATTRIBUE",'ENGAGEMENTS 2026'!AE2344,'ENGAGEMENTS 2026'!O2344),'ENGAGEMENTS 2026'!AE2344))))</f>
        <v/>
      </c>
      <c r="K2343" s="97" t="str">
        <f>IF(ISBLANK('ENGAGEMENTS 2026'!W2344),"",'ENGAGEMENTS 2026'!W2344)</f>
        <v/>
      </c>
      <c r="L2343" s="73" t="str">
        <f t="shared" ca="1" si="72"/>
        <v/>
      </c>
      <c r="M2343" t="str">
        <f t="shared" si="73"/>
        <v/>
      </c>
      <c r="N2343" t="str">
        <f>IF(ISBLANK('ENGAGEMENTS 2026'!C2344),"",'ENGAGEMENTS 2026'!L2344)</f>
        <v/>
      </c>
      <c r="O2343" t="str">
        <f>IF(ISBLANK('ENGAGEMENTS 2026'!C2344),"",'ENGAGEMENTS 2026'!M2344)</f>
        <v/>
      </c>
      <c r="P2343" t="str">
        <f>IF(ISBLANK('ENGAGEMENTS 2026'!C2344),"",'ENGAGEMENTS 2026'!K2344)</f>
        <v/>
      </c>
      <c r="Q2343" t="str">
        <f>IF($A2343="","",IF(OR($E2343="INFRUCTUEUX",$E2343="ANNULE"),$A2343&amp;"|"&amp;(COUNTIFS($A$2:$A2343,$A2343,$E$2:$E2343,"INFRUCTUEUX")+COUNTIFS($A$2:$A2343,$A2343,$E$2:$E2343,"ANNULE")),""))</f>
        <v/>
      </c>
    </row>
    <row r="2344" spans="1:17" x14ac:dyDescent="0.25">
      <c r="A2344" t="str">
        <f>IF(ISBLANK('ENGAGEMENTS 2026'!C2345),"",IF('ENGAGEMENTS 2026'!C2345="DTSI","DCT",'ENGAGEMENTS 2026'!C2345))</f>
        <v/>
      </c>
      <c r="B2344" t="str">
        <f>IF(ISBLANK('ENGAGEMENTS 2026'!C2345),"",'ENGAGEMENTS 2026'!D2345)</f>
        <v/>
      </c>
      <c r="C2344" t="str">
        <f>IF(ISBLANK('ENGAGEMENTS 2026'!C2345),"",'ENGAGEMENTS 2026'!E2345)</f>
        <v/>
      </c>
      <c r="D2344" t="str">
        <f>IF(ISBLANK('ENGAGEMENTS 2026'!C2345),"",'ENGAGEMENTS 2026'!G2345)</f>
        <v/>
      </c>
      <c r="E2344" t="str">
        <f>IF(ISBLANK('ENGAGEMENTS 2026'!C2345),"",'ENGAGEMENTS 2026'!I2345)</f>
        <v/>
      </c>
      <c r="F2344" t="str">
        <f>IF(ISBLANK('ENGAGEMENTS 2026'!C2345),"",'ENGAGEMENTS 2026'!J2345)</f>
        <v/>
      </c>
      <c r="G2344" t="str">
        <f>IF(ISBLANK('ENGAGEMENTS 2026'!C2345),"",'ENGAGEMENTS 2026'!M2345)</f>
        <v/>
      </c>
      <c r="H2344" t="str">
        <f>IF(ISBLANK('ENGAGEMENTS 2026'!C2345),"",'ENGAGEMENTS 2026'!AF2345)</f>
        <v/>
      </c>
      <c r="I2344" t="str">
        <f>IF(ISBLANK('ENGAGEMENTS 2026'!C2345),"",'ENGAGEMENTS 2026'!H2345)</f>
        <v/>
      </c>
      <c r="J2344" s="72" t="str">
        <f>IF(ISBLANK('ENGAGEMENTS 2026'!C2345),"",IF(AND(OR($E2344="INFRUCTUEUX",$E2344="ANNULE"),$C2344="AOO-M"),'ENGAGEMENTS 2026'!P2345,IF($H2344="EN COURS DE PREENGAGEMENT",'ENGAGEMENTS 2026'!O2345,IF($H2344="PREENGAGE",IF($E2344="ATTRIBUE",'ENGAGEMENTS 2026'!AE2345,'ENGAGEMENTS 2026'!O2345),'ENGAGEMENTS 2026'!AE2345))))</f>
        <v/>
      </c>
      <c r="K2344" s="97" t="str">
        <f>IF(ISBLANK('ENGAGEMENTS 2026'!W2345),"",'ENGAGEMENTS 2026'!W2345)</f>
        <v/>
      </c>
      <c r="L2344" s="73" t="str">
        <f t="shared" ca="1" si="72"/>
        <v/>
      </c>
      <c r="M2344" t="str">
        <f t="shared" si="73"/>
        <v/>
      </c>
      <c r="N2344" t="str">
        <f>IF(ISBLANK('ENGAGEMENTS 2026'!C2345),"",'ENGAGEMENTS 2026'!L2345)</f>
        <v/>
      </c>
      <c r="O2344" t="str">
        <f>IF(ISBLANK('ENGAGEMENTS 2026'!C2345),"",'ENGAGEMENTS 2026'!M2345)</f>
        <v/>
      </c>
      <c r="P2344" t="str">
        <f>IF(ISBLANK('ENGAGEMENTS 2026'!C2345),"",'ENGAGEMENTS 2026'!K2345)</f>
        <v/>
      </c>
      <c r="Q2344" t="str">
        <f>IF($A2344="","",IF(OR($E2344="INFRUCTUEUX",$E2344="ANNULE"),$A2344&amp;"|"&amp;(COUNTIFS($A$2:$A2344,$A2344,$E$2:$E2344,"INFRUCTUEUX")+COUNTIFS($A$2:$A2344,$A2344,$E$2:$E2344,"ANNULE")),""))</f>
        <v/>
      </c>
    </row>
    <row r="2345" spans="1:17" x14ac:dyDescent="0.25">
      <c r="A2345" t="str">
        <f>IF(ISBLANK('ENGAGEMENTS 2026'!C2346),"",IF('ENGAGEMENTS 2026'!C2346="DTSI","DCT",'ENGAGEMENTS 2026'!C2346))</f>
        <v/>
      </c>
      <c r="B2345" t="str">
        <f>IF(ISBLANK('ENGAGEMENTS 2026'!C2346),"",'ENGAGEMENTS 2026'!D2346)</f>
        <v/>
      </c>
      <c r="C2345" t="str">
        <f>IF(ISBLANK('ENGAGEMENTS 2026'!C2346),"",'ENGAGEMENTS 2026'!E2346)</f>
        <v/>
      </c>
      <c r="D2345" t="str">
        <f>IF(ISBLANK('ENGAGEMENTS 2026'!C2346),"",'ENGAGEMENTS 2026'!G2346)</f>
        <v/>
      </c>
      <c r="E2345" t="str">
        <f>IF(ISBLANK('ENGAGEMENTS 2026'!C2346),"",'ENGAGEMENTS 2026'!I2346)</f>
        <v/>
      </c>
      <c r="F2345" t="str">
        <f>IF(ISBLANK('ENGAGEMENTS 2026'!C2346),"",'ENGAGEMENTS 2026'!J2346)</f>
        <v/>
      </c>
      <c r="G2345" t="str">
        <f>IF(ISBLANK('ENGAGEMENTS 2026'!C2346),"",'ENGAGEMENTS 2026'!M2346)</f>
        <v/>
      </c>
      <c r="H2345" t="str">
        <f>IF(ISBLANK('ENGAGEMENTS 2026'!C2346),"",'ENGAGEMENTS 2026'!AF2346)</f>
        <v/>
      </c>
      <c r="I2345" t="str">
        <f>IF(ISBLANK('ENGAGEMENTS 2026'!C2346),"",'ENGAGEMENTS 2026'!H2346)</f>
        <v/>
      </c>
      <c r="J2345" s="72" t="str">
        <f>IF(ISBLANK('ENGAGEMENTS 2026'!C2346),"",IF(AND(OR($E2345="INFRUCTUEUX",$E2345="ANNULE"),$C2345="AOO-M"),'ENGAGEMENTS 2026'!P2346,IF($H2345="EN COURS DE PREENGAGEMENT",'ENGAGEMENTS 2026'!O2346,IF($H2345="PREENGAGE",IF($E2345="ATTRIBUE",'ENGAGEMENTS 2026'!AE2346,'ENGAGEMENTS 2026'!O2346),'ENGAGEMENTS 2026'!AE2346))))</f>
        <v/>
      </c>
      <c r="K2345" s="97" t="str">
        <f>IF(ISBLANK('ENGAGEMENTS 2026'!W2346),"",'ENGAGEMENTS 2026'!W2346)</f>
        <v/>
      </c>
      <c r="L2345" s="73" t="str">
        <f t="shared" ca="1" si="72"/>
        <v/>
      </c>
      <c r="M2345" t="str">
        <f t="shared" si="73"/>
        <v/>
      </c>
      <c r="N2345" t="str">
        <f>IF(ISBLANK('ENGAGEMENTS 2026'!C2346),"",'ENGAGEMENTS 2026'!L2346)</f>
        <v/>
      </c>
      <c r="O2345" t="str">
        <f>IF(ISBLANK('ENGAGEMENTS 2026'!C2346),"",'ENGAGEMENTS 2026'!M2346)</f>
        <v/>
      </c>
      <c r="P2345" t="str">
        <f>IF(ISBLANK('ENGAGEMENTS 2026'!C2346),"",'ENGAGEMENTS 2026'!K2346)</f>
        <v/>
      </c>
      <c r="Q2345" t="str">
        <f>IF($A2345="","",IF(OR($E2345="INFRUCTUEUX",$E2345="ANNULE"),$A2345&amp;"|"&amp;(COUNTIFS($A$2:$A2345,$A2345,$E$2:$E2345,"INFRUCTUEUX")+COUNTIFS($A$2:$A2345,$A2345,$E$2:$E2345,"ANNULE")),""))</f>
        <v/>
      </c>
    </row>
    <row r="2346" spans="1:17" x14ac:dyDescent="0.25">
      <c r="A2346" t="str">
        <f>IF(ISBLANK('ENGAGEMENTS 2026'!C2347),"",IF('ENGAGEMENTS 2026'!C2347="DTSI","DCT",'ENGAGEMENTS 2026'!C2347))</f>
        <v/>
      </c>
      <c r="B2346" t="str">
        <f>IF(ISBLANK('ENGAGEMENTS 2026'!C2347),"",'ENGAGEMENTS 2026'!D2347)</f>
        <v/>
      </c>
      <c r="C2346" t="str">
        <f>IF(ISBLANK('ENGAGEMENTS 2026'!C2347),"",'ENGAGEMENTS 2026'!E2347)</f>
        <v/>
      </c>
      <c r="D2346" t="str">
        <f>IF(ISBLANK('ENGAGEMENTS 2026'!C2347),"",'ENGAGEMENTS 2026'!G2347)</f>
        <v/>
      </c>
      <c r="E2346" t="str">
        <f>IF(ISBLANK('ENGAGEMENTS 2026'!C2347),"",'ENGAGEMENTS 2026'!I2347)</f>
        <v/>
      </c>
      <c r="F2346" t="str">
        <f>IF(ISBLANK('ENGAGEMENTS 2026'!C2347),"",'ENGAGEMENTS 2026'!J2347)</f>
        <v/>
      </c>
      <c r="G2346" t="str">
        <f>IF(ISBLANK('ENGAGEMENTS 2026'!C2347),"",'ENGAGEMENTS 2026'!M2347)</f>
        <v/>
      </c>
      <c r="H2346" t="str">
        <f>IF(ISBLANK('ENGAGEMENTS 2026'!C2347),"",'ENGAGEMENTS 2026'!AF2347)</f>
        <v/>
      </c>
      <c r="I2346" t="str">
        <f>IF(ISBLANK('ENGAGEMENTS 2026'!C2347),"",'ENGAGEMENTS 2026'!H2347)</f>
        <v/>
      </c>
      <c r="J2346" s="72" t="str">
        <f>IF(ISBLANK('ENGAGEMENTS 2026'!C2347),"",IF(AND(OR($E2346="INFRUCTUEUX",$E2346="ANNULE"),$C2346="AOO-M"),'ENGAGEMENTS 2026'!P2347,IF($H2346="EN COURS DE PREENGAGEMENT",'ENGAGEMENTS 2026'!O2347,IF($H2346="PREENGAGE",IF($E2346="ATTRIBUE",'ENGAGEMENTS 2026'!AE2347,'ENGAGEMENTS 2026'!O2347),'ENGAGEMENTS 2026'!AE2347))))</f>
        <v/>
      </c>
      <c r="K2346" s="97" t="str">
        <f>IF(ISBLANK('ENGAGEMENTS 2026'!W2347),"",'ENGAGEMENTS 2026'!W2347)</f>
        <v/>
      </c>
      <c r="L2346" s="73" t="str">
        <f t="shared" ca="1" si="72"/>
        <v/>
      </c>
      <c r="M2346" t="str">
        <f t="shared" si="73"/>
        <v/>
      </c>
      <c r="N2346" t="str">
        <f>IF(ISBLANK('ENGAGEMENTS 2026'!C2347),"",'ENGAGEMENTS 2026'!L2347)</f>
        <v/>
      </c>
      <c r="O2346" t="str">
        <f>IF(ISBLANK('ENGAGEMENTS 2026'!C2347),"",'ENGAGEMENTS 2026'!M2347)</f>
        <v/>
      </c>
      <c r="P2346" t="str">
        <f>IF(ISBLANK('ENGAGEMENTS 2026'!C2347),"",'ENGAGEMENTS 2026'!K2347)</f>
        <v/>
      </c>
      <c r="Q2346" t="str">
        <f>IF($A2346="","",IF(OR($E2346="INFRUCTUEUX",$E2346="ANNULE"),$A2346&amp;"|"&amp;(COUNTIFS($A$2:$A2346,$A2346,$E$2:$E2346,"INFRUCTUEUX")+COUNTIFS($A$2:$A2346,$A2346,$E$2:$E2346,"ANNULE")),""))</f>
        <v/>
      </c>
    </row>
    <row r="2347" spans="1:17" x14ac:dyDescent="0.25">
      <c r="A2347" t="str">
        <f>IF(ISBLANK('ENGAGEMENTS 2026'!C2348),"",IF('ENGAGEMENTS 2026'!C2348="DTSI","DCT",'ENGAGEMENTS 2026'!C2348))</f>
        <v/>
      </c>
      <c r="B2347" t="str">
        <f>IF(ISBLANK('ENGAGEMENTS 2026'!C2348),"",'ENGAGEMENTS 2026'!D2348)</f>
        <v/>
      </c>
      <c r="C2347" t="str">
        <f>IF(ISBLANK('ENGAGEMENTS 2026'!C2348),"",'ENGAGEMENTS 2026'!E2348)</f>
        <v/>
      </c>
      <c r="D2347" t="str">
        <f>IF(ISBLANK('ENGAGEMENTS 2026'!C2348),"",'ENGAGEMENTS 2026'!G2348)</f>
        <v/>
      </c>
      <c r="E2347" t="str">
        <f>IF(ISBLANK('ENGAGEMENTS 2026'!C2348),"",'ENGAGEMENTS 2026'!I2348)</f>
        <v/>
      </c>
      <c r="F2347" t="str">
        <f>IF(ISBLANK('ENGAGEMENTS 2026'!C2348),"",'ENGAGEMENTS 2026'!J2348)</f>
        <v/>
      </c>
      <c r="G2347" t="str">
        <f>IF(ISBLANK('ENGAGEMENTS 2026'!C2348),"",'ENGAGEMENTS 2026'!M2348)</f>
        <v/>
      </c>
      <c r="H2347" t="str">
        <f>IF(ISBLANK('ENGAGEMENTS 2026'!C2348),"",'ENGAGEMENTS 2026'!AF2348)</f>
        <v/>
      </c>
      <c r="I2347" t="str">
        <f>IF(ISBLANK('ENGAGEMENTS 2026'!C2348),"",'ENGAGEMENTS 2026'!H2348)</f>
        <v/>
      </c>
      <c r="J2347" s="72" t="str">
        <f>IF(ISBLANK('ENGAGEMENTS 2026'!C2348),"",IF(AND(OR($E2347="INFRUCTUEUX",$E2347="ANNULE"),$C2347="AOO-M"),'ENGAGEMENTS 2026'!P2348,IF($H2347="EN COURS DE PREENGAGEMENT",'ENGAGEMENTS 2026'!O2348,IF($H2347="PREENGAGE",IF($E2347="ATTRIBUE",'ENGAGEMENTS 2026'!AE2348,'ENGAGEMENTS 2026'!O2348),'ENGAGEMENTS 2026'!AE2348))))</f>
        <v/>
      </c>
      <c r="K2347" s="97" t="str">
        <f>IF(ISBLANK('ENGAGEMENTS 2026'!W2348),"",'ENGAGEMENTS 2026'!W2348)</f>
        <v/>
      </c>
      <c r="L2347" s="73" t="str">
        <f t="shared" ca="1" si="72"/>
        <v/>
      </c>
      <c r="M2347" t="str">
        <f t="shared" si="73"/>
        <v/>
      </c>
      <c r="N2347" t="str">
        <f>IF(ISBLANK('ENGAGEMENTS 2026'!C2348),"",'ENGAGEMENTS 2026'!L2348)</f>
        <v/>
      </c>
      <c r="O2347" t="str">
        <f>IF(ISBLANK('ENGAGEMENTS 2026'!C2348),"",'ENGAGEMENTS 2026'!M2348)</f>
        <v/>
      </c>
      <c r="P2347" t="str">
        <f>IF(ISBLANK('ENGAGEMENTS 2026'!C2348),"",'ENGAGEMENTS 2026'!K2348)</f>
        <v/>
      </c>
      <c r="Q2347" t="str">
        <f>IF($A2347="","",IF(OR($E2347="INFRUCTUEUX",$E2347="ANNULE"),$A2347&amp;"|"&amp;(COUNTIFS($A$2:$A2347,$A2347,$E$2:$E2347,"INFRUCTUEUX")+COUNTIFS($A$2:$A2347,$A2347,$E$2:$E2347,"ANNULE")),""))</f>
        <v/>
      </c>
    </row>
    <row r="2348" spans="1:17" x14ac:dyDescent="0.25">
      <c r="A2348" t="str">
        <f>IF(ISBLANK('ENGAGEMENTS 2026'!C2349),"",IF('ENGAGEMENTS 2026'!C2349="DTSI","DCT",'ENGAGEMENTS 2026'!C2349))</f>
        <v/>
      </c>
      <c r="B2348" t="str">
        <f>IF(ISBLANK('ENGAGEMENTS 2026'!C2349),"",'ENGAGEMENTS 2026'!D2349)</f>
        <v/>
      </c>
      <c r="C2348" t="str">
        <f>IF(ISBLANK('ENGAGEMENTS 2026'!C2349),"",'ENGAGEMENTS 2026'!E2349)</f>
        <v/>
      </c>
      <c r="D2348" t="str">
        <f>IF(ISBLANK('ENGAGEMENTS 2026'!C2349),"",'ENGAGEMENTS 2026'!G2349)</f>
        <v/>
      </c>
      <c r="E2348" t="str">
        <f>IF(ISBLANK('ENGAGEMENTS 2026'!C2349),"",'ENGAGEMENTS 2026'!I2349)</f>
        <v/>
      </c>
      <c r="F2348" t="str">
        <f>IF(ISBLANK('ENGAGEMENTS 2026'!C2349),"",'ENGAGEMENTS 2026'!J2349)</f>
        <v/>
      </c>
      <c r="G2348" t="str">
        <f>IF(ISBLANK('ENGAGEMENTS 2026'!C2349),"",'ENGAGEMENTS 2026'!M2349)</f>
        <v/>
      </c>
      <c r="H2348" t="str">
        <f>IF(ISBLANK('ENGAGEMENTS 2026'!C2349),"",'ENGAGEMENTS 2026'!AF2349)</f>
        <v/>
      </c>
      <c r="I2348" t="str">
        <f>IF(ISBLANK('ENGAGEMENTS 2026'!C2349),"",'ENGAGEMENTS 2026'!H2349)</f>
        <v/>
      </c>
      <c r="J2348" s="72" t="str">
        <f>IF(ISBLANK('ENGAGEMENTS 2026'!C2349),"",IF(AND(OR($E2348="INFRUCTUEUX",$E2348="ANNULE"),$C2348="AOO-M"),'ENGAGEMENTS 2026'!P2349,IF($H2348="EN COURS DE PREENGAGEMENT",'ENGAGEMENTS 2026'!O2349,IF($H2348="PREENGAGE",IF($E2348="ATTRIBUE",'ENGAGEMENTS 2026'!AE2349,'ENGAGEMENTS 2026'!O2349),'ENGAGEMENTS 2026'!AE2349))))</f>
        <v/>
      </c>
      <c r="K2348" s="97" t="str">
        <f>IF(ISBLANK('ENGAGEMENTS 2026'!W2349),"",'ENGAGEMENTS 2026'!W2349)</f>
        <v/>
      </c>
      <c r="L2348" s="73" t="str">
        <f t="shared" ca="1" si="72"/>
        <v/>
      </c>
      <c r="M2348" t="str">
        <f t="shared" si="73"/>
        <v/>
      </c>
      <c r="N2348" t="str">
        <f>IF(ISBLANK('ENGAGEMENTS 2026'!C2349),"",'ENGAGEMENTS 2026'!L2349)</f>
        <v/>
      </c>
      <c r="O2348" t="str">
        <f>IF(ISBLANK('ENGAGEMENTS 2026'!C2349),"",'ENGAGEMENTS 2026'!M2349)</f>
        <v/>
      </c>
      <c r="P2348" t="str">
        <f>IF(ISBLANK('ENGAGEMENTS 2026'!C2349),"",'ENGAGEMENTS 2026'!K2349)</f>
        <v/>
      </c>
      <c r="Q2348" t="str">
        <f>IF($A2348="","",IF(OR($E2348="INFRUCTUEUX",$E2348="ANNULE"),$A2348&amp;"|"&amp;(COUNTIFS($A$2:$A2348,$A2348,$E$2:$E2348,"INFRUCTUEUX")+COUNTIFS($A$2:$A2348,$A2348,$E$2:$E2348,"ANNULE")),""))</f>
        <v/>
      </c>
    </row>
    <row r="2349" spans="1:17" x14ac:dyDescent="0.25">
      <c r="A2349" t="str">
        <f>IF(ISBLANK('ENGAGEMENTS 2026'!C2350),"",IF('ENGAGEMENTS 2026'!C2350="DTSI","DCT",'ENGAGEMENTS 2026'!C2350))</f>
        <v/>
      </c>
      <c r="B2349" t="str">
        <f>IF(ISBLANK('ENGAGEMENTS 2026'!C2350),"",'ENGAGEMENTS 2026'!D2350)</f>
        <v/>
      </c>
      <c r="C2349" t="str">
        <f>IF(ISBLANK('ENGAGEMENTS 2026'!C2350),"",'ENGAGEMENTS 2026'!E2350)</f>
        <v/>
      </c>
      <c r="D2349" t="str">
        <f>IF(ISBLANK('ENGAGEMENTS 2026'!C2350),"",'ENGAGEMENTS 2026'!G2350)</f>
        <v/>
      </c>
      <c r="E2349" t="str">
        <f>IF(ISBLANK('ENGAGEMENTS 2026'!C2350),"",'ENGAGEMENTS 2026'!I2350)</f>
        <v/>
      </c>
      <c r="F2349" t="str">
        <f>IF(ISBLANK('ENGAGEMENTS 2026'!C2350),"",'ENGAGEMENTS 2026'!J2350)</f>
        <v/>
      </c>
      <c r="G2349" t="str">
        <f>IF(ISBLANK('ENGAGEMENTS 2026'!C2350),"",'ENGAGEMENTS 2026'!M2350)</f>
        <v/>
      </c>
      <c r="H2349" t="str">
        <f>IF(ISBLANK('ENGAGEMENTS 2026'!C2350),"",'ENGAGEMENTS 2026'!AF2350)</f>
        <v/>
      </c>
      <c r="I2349" t="str">
        <f>IF(ISBLANK('ENGAGEMENTS 2026'!C2350),"",'ENGAGEMENTS 2026'!H2350)</f>
        <v/>
      </c>
      <c r="J2349" s="72" t="str">
        <f>IF(ISBLANK('ENGAGEMENTS 2026'!C2350),"",IF(AND(OR($E2349="INFRUCTUEUX",$E2349="ANNULE"),$C2349="AOO-M"),'ENGAGEMENTS 2026'!P2350,IF($H2349="EN COURS DE PREENGAGEMENT",'ENGAGEMENTS 2026'!O2350,IF($H2349="PREENGAGE",IF($E2349="ATTRIBUE",'ENGAGEMENTS 2026'!AE2350,'ENGAGEMENTS 2026'!O2350),'ENGAGEMENTS 2026'!AE2350))))</f>
        <v/>
      </c>
      <c r="K2349" s="97" t="str">
        <f>IF(ISBLANK('ENGAGEMENTS 2026'!W2350),"",'ENGAGEMENTS 2026'!W2350)</f>
        <v/>
      </c>
      <c r="L2349" s="73" t="str">
        <f t="shared" ca="1" si="72"/>
        <v/>
      </c>
      <c r="M2349" t="str">
        <f t="shared" si="73"/>
        <v/>
      </c>
      <c r="N2349" t="str">
        <f>IF(ISBLANK('ENGAGEMENTS 2026'!C2350),"",'ENGAGEMENTS 2026'!L2350)</f>
        <v/>
      </c>
      <c r="O2349" t="str">
        <f>IF(ISBLANK('ENGAGEMENTS 2026'!C2350),"",'ENGAGEMENTS 2026'!M2350)</f>
        <v/>
      </c>
      <c r="P2349" t="str">
        <f>IF(ISBLANK('ENGAGEMENTS 2026'!C2350),"",'ENGAGEMENTS 2026'!K2350)</f>
        <v/>
      </c>
      <c r="Q2349" t="str">
        <f>IF($A2349="","",IF(OR($E2349="INFRUCTUEUX",$E2349="ANNULE"),$A2349&amp;"|"&amp;(COUNTIFS($A$2:$A2349,$A2349,$E$2:$E2349,"INFRUCTUEUX")+COUNTIFS($A$2:$A2349,$A2349,$E$2:$E2349,"ANNULE")),""))</f>
        <v/>
      </c>
    </row>
    <row r="2350" spans="1:17" x14ac:dyDescent="0.25">
      <c r="A2350" t="str">
        <f>IF(ISBLANK('ENGAGEMENTS 2026'!C2351),"",IF('ENGAGEMENTS 2026'!C2351="DTSI","DCT",'ENGAGEMENTS 2026'!C2351))</f>
        <v/>
      </c>
      <c r="B2350" t="str">
        <f>IF(ISBLANK('ENGAGEMENTS 2026'!C2351),"",'ENGAGEMENTS 2026'!D2351)</f>
        <v/>
      </c>
      <c r="C2350" t="str">
        <f>IF(ISBLANK('ENGAGEMENTS 2026'!C2351),"",'ENGAGEMENTS 2026'!E2351)</f>
        <v/>
      </c>
      <c r="D2350" t="str">
        <f>IF(ISBLANK('ENGAGEMENTS 2026'!C2351),"",'ENGAGEMENTS 2026'!G2351)</f>
        <v/>
      </c>
      <c r="E2350" t="str">
        <f>IF(ISBLANK('ENGAGEMENTS 2026'!C2351),"",'ENGAGEMENTS 2026'!I2351)</f>
        <v/>
      </c>
      <c r="F2350" t="str">
        <f>IF(ISBLANK('ENGAGEMENTS 2026'!C2351),"",'ENGAGEMENTS 2026'!J2351)</f>
        <v/>
      </c>
      <c r="G2350" t="str">
        <f>IF(ISBLANK('ENGAGEMENTS 2026'!C2351),"",'ENGAGEMENTS 2026'!M2351)</f>
        <v/>
      </c>
      <c r="H2350" t="str">
        <f>IF(ISBLANK('ENGAGEMENTS 2026'!C2351),"",'ENGAGEMENTS 2026'!AF2351)</f>
        <v/>
      </c>
      <c r="I2350" t="str">
        <f>IF(ISBLANK('ENGAGEMENTS 2026'!C2351),"",'ENGAGEMENTS 2026'!H2351)</f>
        <v/>
      </c>
      <c r="J2350" s="72" t="str">
        <f>IF(ISBLANK('ENGAGEMENTS 2026'!C2351),"",IF(AND(OR($E2350="INFRUCTUEUX",$E2350="ANNULE"),$C2350="AOO-M"),'ENGAGEMENTS 2026'!P2351,IF($H2350="EN COURS DE PREENGAGEMENT",'ENGAGEMENTS 2026'!O2351,IF($H2350="PREENGAGE",IF($E2350="ATTRIBUE",'ENGAGEMENTS 2026'!AE2351,'ENGAGEMENTS 2026'!O2351),'ENGAGEMENTS 2026'!AE2351))))</f>
        <v/>
      </c>
      <c r="K2350" s="97" t="str">
        <f>IF(ISBLANK('ENGAGEMENTS 2026'!W2351),"",'ENGAGEMENTS 2026'!W2351)</f>
        <v/>
      </c>
      <c r="L2350" s="73" t="str">
        <f t="shared" ca="1" si="72"/>
        <v/>
      </c>
      <c r="M2350" t="str">
        <f t="shared" si="73"/>
        <v/>
      </c>
      <c r="N2350" t="str">
        <f>IF(ISBLANK('ENGAGEMENTS 2026'!C2351),"",'ENGAGEMENTS 2026'!L2351)</f>
        <v/>
      </c>
      <c r="O2350" t="str">
        <f>IF(ISBLANK('ENGAGEMENTS 2026'!C2351),"",'ENGAGEMENTS 2026'!M2351)</f>
        <v/>
      </c>
      <c r="P2350" t="str">
        <f>IF(ISBLANK('ENGAGEMENTS 2026'!C2351),"",'ENGAGEMENTS 2026'!K2351)</f>
        <v/>
      </c>
      <c r="Q2350" t="str">
        <f>IF($A2350="","",IF(OR($E2350="INFRUCTUEUX",$E2350="ANNULE"),$A2350&amp;"|"&amp;(COUNTIFS($A$2:$A2350,$A2350,$E$2:$E2350,"INFRUCTUEUX")+COUNTIFS($A$2:$A2350,$A2350,$E$2:$E2350,"ANNULE")),""))</f>
        <v/>
      </c>
    </row>
    <row r="2351" spans="1:17" x14ac:dyDescent="0.25">
      <c r="A2351" t="str">
        <f>IF(ISBLANK('ENGAGEMENTS 2026'!C2352),"",IF('ENGAGEMENTS 2026'!C2352="DTSI","DCT",'ENGAGEMENTS 2026'!C2352))</f>
        <v/>
      </c>
      <c r="B2351" t="str">
        <f>IF(ISBLANK('ENGAGEMENTS 2026'!C2352),"",'ENGAGEMENTS 2026'!D2352)</f>
        <v/>
      </c>
      <c r="C2351" t="str">
        <f>IF(ISBLANK('ENGAGEMENTS 2026'!C2352),"",'ENGAGEMENTS 2026'!E2352)</f>
        <v/>
      </c>
      <c r="D2351" t="str">
        <f>IF(ISBLANK('ENGAGEMENTS 2026'!C2352),"",'ENGAGEMENTS 2026'!G2352)</f>
        <v/>
      </c>
      <c r="E2351" t="str">
        <f>IF(ISBLANK('ENGAGEMENTS 2026'!C2352),"",'ENGAGEMENTS 2026'!I2352)</f>
        <v/>
      </c>
      <c r="F2351" t="str">
        <f>IF(ISBLANK('ENGAGEMENTS 2026'!C2352),"",'ENGAGEMENTS 2026'!J2352)</f>
        <v/>
      </c>
      <c r="G2351" t="str">
        <f>IF(ISBLANK('ENGAGEMENTS 2026'!C2352),"",'ENGAGEMENTS 2026'!M2352)</f>
        <v/>
      </c>
      <c r="H2351" t="str">
        <f>IF(ISBLANK('ENGAGEMENTS 2026'!C2352),"",'ENGAGEMENTS 2026'!AF2352)</f>
        <v/>
      </c>
      <c r="I2351" t="str">
        <f>IF(ISBLANK('ENGAGEMENTS 2026'!C2352),"",'ENGAGEMENTS 2026'!H2352)</f>
        <v/>
      </c>
      <c r="J2351" s="72" t="str">
        <f>IF(ISBLANK('ENGAGEMENTS 2026'!C2352),"",IF(AND(OR($E2351="INFRUCTUEUX",$E2351="ANNULE"),$C2351="AOO-M"),'ENGAGEMENTS 2026'!P2352,IF($H2351="EN COURS DE PREENGAGEMENT",'ENGAGEMENTS 2026'!O2352,IF($H2351="PREENGAGE",IF($E2351="ATTRIBUE",'ENGAGEMENTS 2026'!AE2352,'ENGAGEMENTS 2026'!O2352),'ENGAGEMENTS 2026'!AE2352))))</f>
        <v/>
      </c>
      <c r="K2351" s="97" t="str">
        <f>IF(ISBLANK('ENGAGEMENTS 2026'!W2352),"",'ENGAGEMENTS 2026'!W2352)</f>
        <v/>
      </c>
      <c r="L2351" s="73" t="str">
        <f t="shared" ca="1" si="72"/>
        <v/>
      </c>
      <c r="M2351" t="str">
        <f t="shared" si="73"/>
        <v/>
      </c>
      <c r="N2351" t="str">
        <f>IF(ISBLANK('ENGAGEMENTS 2026'!C2352),"",'ENGAGEMENTS 2026'!L2352)</f>
        <v/>
      </c>
      <c r="O2351" t="str">
        <f>IF(ISBLANK('ENGAGEMENTS 2026'!C2352),"",'ENGAGEMENTS 2026'!M2352)</f>
        <v/>
      </c>
      <c r="P2351" t="str">
        <f>IF(ISBLANK('ENGAGEMENTS 2026'!C2352),"",'ENGAGEMENTS 2026'!K2352)</f>
        <v/>
      </c>
      <c r="Q2351" t="str">
        <f>IF($A2351="","",IF(OR($E2351="INFRUCTUEUX",$E2351="ANNULE"),$A2351&amp;"|"&amp;(COUNTIFS($A$2:$A2351,$A2351,$E$2:$E2351,"INFRUCTUEUX")+COUNTIFS($A$2:$A2351,$A2351,$E$2:$E2351,"ANNULE")),""))</f>
        <v/>
      </c>
    </row>
    <row r="2352" spans="1:17" x14ac:dyDescent="0.25">
      <c r="A2352" t="str">
        <f>IF(ISBLANK('ENGAGEMENTS 2026'!C2353),"",IF('ENGAGEMENTS 2026'!C2353="DTSI","DCT",'ENGAGEMENTS 2026'!C2353))</f>
        <v/>
      </c>
      <c r="B2352" t="str">
        <f>IF(ISBLANK('ENGAGEMENTS 2026'!C2353),"",'ENGAGEMENTS 2026'!D2353)</f>
        <v/>
      </c>
      <c r="C2352" t="str">
        <f>IF(ISBLANK('ENGAGEMENTS 2026'!C2353),"",'ENGAGEMENTS 2026'!E2353)</f>
        <v/>
      </c>
      <c r="D2352" t="str">
        <f>IF(ISBLANK('ENGAGEMENTS 2026'!C2353),"",'ENGAGEMENTS 2026'!G2353)</f>
        <v/>
      </c>
      <c r="E2352" t="str">
        <f>IF(ISBLANK('ENGAGEMENTS 2026'!C2353),"",'ENGAGEMENTS 2026'!I2353)</f>
        <v/>
      </c>
      <c r="F2352" t="str">
        <f>IF(ISBLANK('ENGAGEMENTS 2026'!C2353),"",'ENGAGEMENTS 2026'!J2353)</f>
        <v/>
      </c>
      <c r="G2352" t="str">
        <f>IF(ISBLANK('ENGAGEMENTS 2026'!C2353),"",'ENGAGEMENTS 2026'!M2353)</f>
        <v/>
      </c>
      <c r="H2352" t="str">
        <f>IF(ISBLANK('ENGAGEMENTS 2026'!C2353),"",'ENGAGEMENTS 2026'!AF2353)</f>
        <v/>
      </c>
      <c r="I2352" t="str">
        <f>IF(ISBLANK('ENGAGEMENTS 2026'!C2353),"",'ENGAGEMENTS 2026'!H2353)</f>
        <v/>
      </c>
      <c r="J2352" s="72" t="str">
        <f>IF(ISBLANK('ENGAGEMENTS 2026'!C2353),"",IF(AND(OR($E2352="INFRUCTUEUX",$E2352="ANNULE"),$C2352="AOO-M"),'ENGAGEMENTS 2026'!P2353,IF($H2352="EN COURS DE PREENGAGEMENT",'ENGAGEMENTS 2026'!O2353,IF($H2352="PREENGAGE",IF($E2352="ATTRIBUE",'ENGAGEMENTS 2026'!AE2353,'ENGAGEMENTS 2026'!O2353),'ENGAGEMENTS 2026'!AE2353))))</f>
        <v/>
      </c>
      <c r="K2352" s="97" t="str">
        <f>IF(ISBLANK('ENGAGEMENTS 2026'!W2353),"",'ENGAGEMENTS 2026'!W2353)</f>
        <v/>
      </c>
      <c r="L2352" s="73" t="str">
        <f t="shared" ca="1" si="72"/>
        <v/>
      </c>
      <c r="M2352" t="str">
        <f t="shared" si="73"/>
        <v/>
      </c>
      <c r="N2352" t="str">
        <f>IF(ISBLANK('ENGAGEMENTS 2026'!C2353),"",'ENGAGEMENTS 2026'!L2353)</f>
        <v/>
      </c>
      <c r="O2352" t="str">
        <f>IF(ISBLANK('ENGAGEMENTS 2026'!C2353),"",'ENGAGEMENTS 2026'!M2353)</f>
        <v/>
      </c>
      <c r="P2352" t="str">
        <f>IF(ISBLANK('ENGAGEMENTS 2026'!C2353),"",'ENGAGEMENTS 2026'!K2353)</f>
        <v/>
      </c>
      <c r="Q2352" t="str">
        <f>IF($A2352="","",IF(OR($E2352="INFRUCTUEUX",$E2352="ANNULE"),$A2352&amp;"|"&amp;(COUNTIFS($A$2:$A2352,$A2352,$E$2:$E2352,"INFRUCTUEUX")+COUNTIFS($A$2:$A2352,$A2352,$E$2:$E2352,"ANNULE")),""))</f>
        <v/>
      </c>
    </row>
    <row r="2353" spans="1:17" x14ac:dyDescent="0.25">
      <c r="A2353" t="str">
        <f>IF(ISBLANK('ENGAGEMENTS 2026'!C2354),"",IF('ENGAGEMENTS 2026'!C2354="DTSI","DCT",'ENGAGEMENTS 2026'!C2354))</f>
        <v/>
      </c>
      <c r="B2353" t="str">
        <f>IF(ISBLANK('ENGAGEMENTS 2026'!C2354),"",'ENGAGEMENTS 2026'!D2354)</f>
        <v/>
      </c>
      <c r="C2353" t="str">
        <f>IF(ISBLANK('ENGAGEMENTS 2026'!C2354),"",'ENGAGEMENTS 2026'!E2354)</f>
        <v/>
      </c>
      <c r="D2353" t="str">
        <f>IF(ISBLANK('ENGAGEMENTS 2026'!C2354),"",'ENGAGEMENTS 2026'!G2354)</f>
        <v/>
      </c>
      <c r="E2353" t="str">
        <f>IF(ISBLANK('ENGAGEMENTS 2026'!C2354),"",'ENGAGEMENTS 2026'!I2354)</f>
        <v/>
      </c>
      <c r="F2353" t="str">
        <f>IF(ISBLANK('ENGAGEMENTS 2026'!C2354),"",'ENGAGEMENTS 2026'!J2354)</f>
        <v/>
      </c>
      <c r="G2353" t="str">
        <f>IF(ISBLANK('ENGAGEMENTS 2026'!C2354),"",'ENGAGEMENTS 2026'!M2354)</f>
        <v/>
      </c>
      <c r="H2353" t="str">
        <f>IF(ISBLANK('ENGAGEMENTS 2026'!C2354),"",'ENGAGEMENTS 2026'!AF2354)</f>
        <v/>
      </c>
      <c r="I2353" t="str">
        <f>IF(ISBLANK('ENGAGEMENTS 2026'!C2354),"",'ENGAGEMENTS 2026'!H2354)</f>
        <v/>
      </c>
      <c r="J2353" s="72" t="str">
        <f>IF(ISBLANK('ENGAGEMENTS 2026'!C2354),"",IF(AND(OR($E2353="INFRUCTUEUX",$E2353="ANNULE"),$C2353="AOO-M"),'ENGAGEMENTS 2026'!P2354,IF($H2353="EN COURS DE PREENGAGEMENT",'ENGAGEMENTS 2026'!O2354,IF($H2353="PREENGAGE",IF($E2353="ATTRIBUE",'ENGAGEMENTS 2026'!AE2354,'ENGAGEMENTS 2026'!O2354),'ENGAGEMENTS 2026'!AE2354))))</f>
        <v/>
      </c>
      <c r="K2353" s="97" t="str">
        <f>IF(ISBLANK('ENGAGEMENTS 2026'!W2354),"",'ENGAGEMENTS 2026'!W2354)</f>
        <v/>
      </c>
      <c r="L2353" s="73" t="str">
        <f t="shared" ca="1" si="72"/>
        <v/>
      </c>
      <c r="M2353" t="str">
        <f t="shared" si="73"/>
        <v/>
      </c>
      <c r="N2353" t="str">
        <f>IF(ISBLANK('ENGAGEMENTS 2026'!C2354),"",'ENGAGEMENTS 2026'!L2354)</f>
        <v/>
      </c>
      <c r="O2353" t="str">
        <f>IF(ISBLANK('ENGAGEMENTS 2026'!C2354),"",'ENGAGEMENTS 2026'!M2354)</f>
        <v/>
      </c>
      <c r="P2353" t="str">
        <f>IF(ISBLANK('ENGAGEMENTS 2026'!C2354),"",'ENGAGEMENTS 2026'!K2354)</f>
        <v/>
      </c>
      <c r="Q2353" t="str">
        <f>IF($A2353="","",IF(OR($E2353="INFRUCTUEUX",$E2353="ANNULE"),$A2353&amp;"|"&amp;(COUNTIFS($A$2:$A2353,$A2353,$E$2:$E2353,"INFRUCTUEUX")+COUNTIFS($A$2:$A2353,$A2353,$E$2:$E2353,"ANNULE")),""))</f>
        <v/>
      </c>
    </row>
    <row r="2354" spans="1:17" x14ac:dyDescent="0.25">
      <c r="A2354" t="str">
        <f>IF(ISBLANK('ENGAGEMENTS 2026'!C2355),"",IF('ENGAGEMENTS 2026'!C2355="DTSI","DCT",'ENGAGEMENTS 2026'!C2355))</f>
        <v/>
      </c>
      <c r="B2354" t="str">
        <f>IF(ISBLANK('ENGAGEMENTS 2026'!C2355),"",'ENGAGEMENTS 2026'!D2355)</f>
        <v/>
      </c>
      <c r="C2354" t="str">
        <f>IF(ISBLANK('ENGAGEMENTS 2026'!C2355),"",'ENGAGEMENTS 2026'!E2355)</f>
        <v/>
      </c>
      <c r="D2354" t="str">
        <f>IF(ISBLANK('ENGAGEMENTS 2026'!C2355),"",'ENGAGEMENTS 2026'!G2355)</f>
        <v/>
      </c>
      <c r="E2354" t="str">
        <f>IF(ISBLANK('ENGAGEMENTS 2026'!C2355),"",'ENGAGEMENTS 2026'!I2355)</f>
        <v/>
      </c>
      <c r="F2354" t="str">
        <f>IF(ISBLANK('ENGAGEMENTS 2026'!C2355),"",'ENGAGEMENTS 2026'!J2355)</f>
        <v/>
      </c>
      <c r="G2354" t="str">
        <f>IF(ISBLANK('ENGAGEMENTS 2026'!C2355),"",'ENGAGEMENTS 2026'!M2355)</f>
        <v/>
      </c>
      <c r="H2354" t="str">
        <f>IF(ISBLANK('ENGAGEMENTS 2026'!C2355),"",'ENGAGEMENTS 2026'!AF2355)</f>
        <v/>
      </c>
      <c r="I2354" t="str">
        <f>IF(ISBLANK('ENGAGEMENTS 2026'!C2355),"",'ENGAGEMENTS 2026'!H2355)</f>
        <v/>
      </c>
      <c r="J2354" s="72" t="str">
        <f>IF(ISBLANK('ENGAGEMENTS 2026'!C2355),"",IF(AND(OR($E2354="INFRUCTUEUX",$E2354="ANNULE"),$C2354="AOO-M"),'ENGAGEMENTS 2026'!P2355,IF($H2354="EN COURS DE PREENGAGEMENT",'ENGAGEMENTS 2026'!O2355,IF($H2354="PREENGAGE",IF($E2354="ATTRIBUE",'ENGAGEMENTS 2026'!AE2355,'ENGAGEMENTS 2026'!O2355),'ENGAGEMENTS 2026'!AE2355))))</f>
        <v/>
      </c>
      <c r="K2354" s="97" t="str">
        <f>IF(ISBLANK('ENGAGEMENTS 2026'!W2355),"",'ENGAGEMENTS 2026'!W2355)</f>
        <v/>
      </c>
      <c r="L2354" s="73" t="str">
        <f t="shared" ca="1" si="72"/>
        <v/>
      </c>
      <c r="M2354" t="str">
        <f t="shared" si="73"/>
        <v/>
      </c>
      <c r="N2354" t="str">
        <f>IF(ISBLANK('ENGAGEMENTS 2026'!C2355),"",'ENGAGEMENTS 2026'!L2355)</f>
        <v/>
      </c>
      <c r="O2354" t="str">
        <f>IF(ISBLANK('ENGAGEMENTS 2026'!C2355),"",'ENGAGEMENTS 2026'!M2355)</f>
        <v/>
      </c>
      <c r="P2354" t="str">
        <f>IF(ISBLANK('ENGAGEMENTS 2026'!C2355),"",'ENGAGEMENTS 2026'!K2355)</f>
        <v/>
      </c>
      <c r="Q2354" t="str">
        <f>IF($A2354="","",IF(OR($E2354="INFRUCTUEUX",$E2354="ANNULE"),$A2354&amp;"|"&amp;(COUNTIFS($A$2:$A2354,$A2354,$E$2:$E2354,"INFRUCTUEUX")+COUNTIFS($A$2:$A2354,$A2354,$E$2:$E2354,"ANNULE")),""))</f>
        <v/>
      </c>
    </row>
    <row r="2355" spans="1:17" x14ac:dyDescent="0.25">
      <c r="A2355" t="str">
        <f>IF(ISBLANK('ENGAGEMENTS 2026'!C2356),"",IF('ENGAGEMENTS 2026'!C2356="DTSI","DCT",'ENGAGEMENTS 2026'!C2356))</f>
        <v/>
      </c>
      <c r="B2355" t="str">
        <f>IF(ISBLANK('ENGAGEMENTS 2026'!C2356),"",'ENGAGEMENTS 2026'!D2356)</f>
        <v/>
      </c>
      <c r="C2355" t="str">
        <f>IF(ISBLANK('ENGAGEMENTS 2026'!C2356),"",'ENGAGEMENTS 2026'!E2356)</f>
        <v/>
      </c>
      <c r="D2355" t="str">
        <f>IF(ISBLANK('ENGAGEMENTS 2026'!C2356),"",'ENGAGEMENTS 2026'!G2356)</f>
        <v/>
      </c>
      <c r="E2355" t="str">
        <f>IF(ISBLANK('ENGAGEMENTS 2026'!C2356),"",'ENGAGEMENTS 2026'!I2356)</f>
        <v/>
      </c>
      <c r="F2355" t="str">
        <f>IF(ISBLANK('ENGAGEMENTS 2026'!C2356),"",'ENGAGEMENTS 2026'!J2356)</f>
        <v/>
      </c>
      <c r="G2355" t="str">
        <f>IF(ISBLANK('ENGAGEMENTS 2026'!C2356),"",'ENGAGEMENTS 2026'!M2356)</f>
        <v/>
      </c>
      <c r="H2355" t="str">
        <f>IF(ISBLANK('ENGAGEMENTS 2026'!C2356),"",'ENGAGEMENTS 2026'!AF2356)</f>
        <v/>
      </c>
      <c r="I2355" t="str">
        <f>IF(ISBLANK('ENGAGEMENTS 2026'!C2356),"",'ENGAGEMENTS 2026'!H2356)</f>
        <v/>
      </c>
      <c r="J2355" s="72" t="str">
        <f>IF(ISBLANK('ENGAGEMENTS 2026'!C2356),"",IF(AND(OR($E2355="INFRUCTUEUX",$E2355="ANNULE"),$C2355="AOO-M"),'ENGAGEMENTS 2026'!P2356,IF($H2355="EN COURS DE PREENGAGEMENT",'ENGAGEMENTS 2026'!O2356,IF($H2355="PREENGAGE",IF($E2355="ATTRIBUE",'ENGAGEMENTS 2026'!AE2356,'ENGAGEMENTS 2026'!O2356),'ENGAGEMENTS 2026'!AE2356))))</f>
        <v/>
      </c>
      <c r="K2355" s="97" t="str">
        <f>IF(ISBLANK('ENGAGEMENTS 2026'!W2356),"",'ENGAGEMENTS 2026'!W2356)</f>
        <v/>
      </c>
      <c r="L2355" s="73" t="str">
        <f t="shared" ca="1" si="72"/>
        <v/>
      </c>
      <c r="M2355" t="str">
        <f t="shared" si="73"/>
        <v/>
      </c>
      <c r="N2355" t="str">
        <f>IF(ISBLANK('ENGAGEMENTS 2026'!C2356),"",'ENGAGEMENTS 2026'!L2356)</f>
        <v/>
      </c>
      <c r="O2355" t="str">
        <f>IF(ISBLANK('ENGAGEMENTS 2026'!C2356),"",'ENGAGEMENTS 2026'!M2356)</f>
        <v/>
      </c>
      <c r="P2355" t="str">
        <f>IF(ISBLANK('ENGAGEMENTS 2026'!C2356),"",'ENGAGEMENTS 2026'!K2356)</f>
        <v/>
      </c>
      <c r="Q2355" t="str">
        <f>IF($A2355="","",IF(OR($E2355="INFRUCTUEUX",$E2355="ANNULE"),$A2355&amp;"|"&amp;(COUNTIFS($A$2:$A2355,$A2355,$E$2:$E2355,"INFRUCTUEUX")+COUNTIFS($A$2:$A2355,$A2355,$E$2:$E2355,"ANNULE")),""))</f>
        <v/>
      </c>
    </row>
    <row r="2356" spans="1:17" x14ac:dyDescent="0.25">
      <c r="A2356" t="str">
        <f>IF(ISBLANK('ENGAGEMENTS 2026'!C2357),"",IF('ENGAGEMENTS 2026'!C2357="DTSI","DCT",'ENGAGEMENTS 2026'!C2357))</f>
        <v/>
      </c>
      <c r="B2356" t="str">
        <f>IF(ISBLANK('ENGAGEMENTS 2026'!C2357),"",'ENGAGEMENTS 2026'!D2357)</f>
        <v/>
      </c>
      <c r="C2356" t="str">
        <f>IF(ISBLANK('ENGAGEMENTS 2026'!C2357),"",'ENGAGEMENTS 2026'!E2357)</f>
        <v/>
      </c>
      <c r="D2356" t="str">
        <f>IF(ISBLANK('ENGAGEMENTS 2026'!C2357),"",'ENGAGEMENTS 2026'!G2357)</f>
        <v/>
      </c>
      <c r="E2356" t="str">
        <f>IF(ISBLANK('ENGAGEMENTS 2026'!C2357),"",'ENGAGEMENTS 2026'!I2357)</f>
        <v/>
      </c>
      <c r="F2356" t="str">
        <f>IF(ISBLANK('ENGAGEMENTS 2026'!C2357),"",'ENGAGEMENTS 2026'!J2357)</f>
        <v/>
      </c>
      <c r="G2356" t="str">
        <f>IF(ISBLANK('ENGAGEMENTS 2026'!C2357),"",'ENGAGEMENTS 2026'!M2357)</f>
        <v/>
      </c>
      <c r="H2356" t="str">
        <f>IF(ISBLANK('ENGAGEMENTS 2026'!C2357),"",'ENGAGEMENTS 2026'!AF2357)</f>
        <v/>
      </c>
      <c r="I2356" t="str">
        <f>IF(ISBLANK('ENGAGEMENTS 2026'!C2357),"",'ENGAGEMENTS 2026'!H2357)</f>
        <v/>
      </c>
      <c r="J2356" s="72" t="str">
        <f>IF(ISBLANK('ENGAGEMENTS 2026'!C2357),"",IF(AND(OR($E2356="INFRUCTUEUX",$E2356="ANNULE"),$C2356="AOO-M"),'ENGAGEMENTS 2026'!P2357,IF($H2356="EN COURS DE PREENGAGEMENT",'ENGAGEMENTS 2026'!O2357,IF($H2356="PREENGAGE",IF($E2356="ATTRIBUE",'ENGAGEMENTS 2026'!AE2357,'ENGAGEMENTS 2026'!O2357),'ENGAGEMENTS 2026'!AE2357))))</f>
        <v/>
      </c>
      <c r="K2356" s="97" t="str">
        <f>IF(ISBLANK('ENGAGEMENTS 2026'!W2357),"",'ENGAGEMENTS 2026'!W2357)</f>
        <v/>
      </c>
      <c r="L2356" s="73" t="str">
        <f t="shared" ca="1" si="72"/>
        <v/>
      </c>
      <c r="M2356" t="str">
        <f t="shared" si="73"/>
        <v/>
      </c>
      <c r="N2356" t="str">
        <f>IF(ISBLANK('ENGAGEMENTS 2026'!C2357),"",'ENGAGEMENTS 2026'!L2357)</f>
        <v/>
      </c>
      <c r="O2356" t="str">
        <f>IF(ISBLANK('ENGAGEMENTS 2026'!C2357),"",'ENGAGEMENTS 2026'!M2357)</f>
        <v/>
      </c>
      <c r="P2356" t="str">
        <f>IF(ISBLANK('ENGAGEMENTS 2026'!C2357),"",'ENGAGEMENTS 2026'!K2357)</f>
        <v/>
      </c>
      <c r="Q2356" t="str">
        <f>IF($A2356="","",IF(OR($E2356="INFRUCTUEUX",$E2356="ANNULE"),$A2356&amp;"|"&amp;(COUNTIFS($A$2:$A2356,$A2356,$E$2:$E2356,"INFRUCTUEUX")+COUNTIFS($A$2:$A2356,$A2356,$E$2:$E2356,"ANNULE")),""))</f>
        <v/>
      </c>
    </row>
    <row r="2357" spans="1:17" x14ac:dyDescent="0.25">
      <c r="A2357" t="str">
        <f>IF(ISBLANK('ENGAGEMENTS 2026'!C2358),"",IF('ENGAGEMENTS 2026'!C2358="DTSI","DCT",'ENGAGEMENTS 2026'!C2358))</f>
        <v/>
      </c>
      <c r="B2357" t="str">
        <f>IF(ISBLANK('ENGAGEMENTS 2026'!C2358),"",'ENGAGEMENTS 2026'!D2358)</f>
        <v/>
      </c>
      <c r="C2357" t="str">
        <f>IF(ISBLANK('ENGAGEMENTS 2026'!C2358),"",'ENGAGEMENTS 2026'!E2358)</f>
        <v/>
      </c>
      <c r="D2357" t="str">
        <f>IF(ISBLANK('ENGAGEMENTS 2026'!C2358),"",'ENGAGEMENTS 2026'!G2358)</f>
        <v/>
      </c>
      <c r="E2357" t="str">
        <f>IF(ISBLANK('ENGAGEMENTS 2026'!C2358),"",'ENGAGEMENTS 2026'!I2358)</f>
        <v/>
      </c>
      <c r="F2357" t="str">
        <f>IF(ISBLANK('ENGAGEMENTS 2026'!C2358),"",'ENGAGEMENTS 2026'!J2358)</f>
        <v/>
      </c>
      <c r="G2357" t="str">
        <f>IF(ISBLANK('ENGAGEMENTS 2026'!C2358),"",'ENGAGEMENTS 2026'!M2358)</f>
        <v/>
      </c>
      <c r="H2357" t="str">
        <f>IF(ISBLANK('ENGAGEMENTS 2026'!C2358),"",'ENGAGEMENTS 2026'!AF2358)</f>
        <v/>
      </c>
      <c r="I2357" t="str">
        <f>IF(ISBLANK('ENGAGEMENTS 2026'!C2358),"",'ENGAGEMENTS 2026'!H2358)</f>
        <v/>
      </c>
      <c r="J2357" s="72" t="str">
        <f>IF(ISBLANK('ENGAGEMENTS 2026'!C2358),"",IF(AND(OR($E2357="INFRUCTUEUX",$E2357="ANNULE"),$C2357="AOO-M"),'ENGAGEMENTS 2026'!P2358,IF($H2357="EN COURS DE PREENGAGEMENT",'ENGAGEMENTS 2026'!O2358,IF($H2357="PREENGAGE",IF($E2357="ATTRIBUE",'ENGAGEMENTS 2026'!AE2358,'ENGAGEMENTS 2026'!O2358),'ENGAGEMENTS 2026'!AE2358))))</f>
        <v/>
      </c>
      <c r="K2357" s="97" t="str">
        <f>IF(ISBLANK('ENGAGEMENTS 2026'!W2358),"",'ENGAGEMENTS 2026'!W2358)</f>
        <v/>
      </c>
      <c r="L2357" s="73" t="str">
        <f t="shared" ca="1" si="72"/>
        <v/>
      </c>
      <c r="M2357" t="str">
        <f t="shared" si="73"/>
        <v/>
      </c>
      <c r="N2357" t="str">
        <f>IF(ISBLANK('ENGAGEMENTS 2026'!C2358),"",'ENGAGEMENTS 2026'!L2358)</f>
        <v/>
      </c>
      <c r="O2357" t="str">
        <f>IF(ISBLANK('ENGAGEMENTS 2026'!C2358),"",'ENGAGEMENTS 2026'!M2358)</f>
        <v/>
      </c>
      <c r="P2357" t="str">
        <f>IF(ISBLANK('ENGAGEMENTS 2026'!C2358),"",'ENGAGEMENTS 2026'!K2358)</f>
        <v/>
      </c>
      <c r="Q2357" t="str">
        <f>IF($A2357="","",IF(OR($E2357="INFRUCTUEUX",$E2357="ANNULE"),$A2357&amp;"|"&amp;(COUNTIFS($A$2:$A2357,$A2357,$E$2:$E2357,"INFRUCTUEUX")+COUNTIFS($A$2:$A2357,$A2357,$E$2:$E2357,"ANNULE")),""))</f>
        <v/>
      </c>
    </row>
    <row r="2358" spans="1:17" x14ac:dyDescent="0.25">
      <c r="A2358" t="str">
        <f>IF(ISBLANK('ENGAGEMENTS 2026'!C2359),"",IF('ENGAGEMENTS 2026'!C2359="DTSI","DCT",'ENGAGEMENTS 2026'!C2359))</f>
        <v/>
      </c>
      <c r="B2358" t="str">
        <f>IF(ISBLANK('ENGAGEMENTS 2026'!C2359),"",'ENGAGEMENTS 2026'!D2359)</f>
        <v/>
      </c>
      <c r="C2358" t="str">
        <f>IF(ISBLANK('ENGAGEMENTS 2026'!C2359),"",'ENGAGEMENTS 2026'!E2359)</f>
        <v/>
      </c>
      <c r="D2358" t="str">
        <f>IF(ISBLANK('ENGAGEMENTS 2026'!C2359),"",'ENGAGEMENTS 2026'!G2359)</f>
        <v/>
      </c>
      <c r="E2358" t="str">
        <f>IF(ISBLANK('ENGAGEMENTS 2026'!C2359),"",'ENGAGEMENTS 2026'!I2359)</f>
        <v/>
      </c>
      <c r="F2358" t="str">
        <f>IF(ISBLANK('ENGAGEMENTS 2026'!C2359),"",'ENGAGEMENTS 2026'!J2359)</f>
        <v/>
      </c>
      <c r="G2358" t="str">
        <f>IF(ISBLANK('ENGAGEMENTS 2026'!C2359),"",'ENGAGEMENTS 2026'!M2359)</f>
        <v/>
      </c>
      <c r="H2358" t="str">
        <f>IF(ISBLANK('ENGAGEMENTS 2026'!C2359),"",'ENGAGEMENTS 2026'!AF2359)</f>
        <v/>
      </c>
      <c r="I2358" t="str">
        <f>IF(ISBLANK('ENGAGEMENTS 2026'!C2359),"",'ENGAGEMENTS 2026'!H2359)</f>
        <v/>
      </c>
      <c r="J2358" s="72" t="str">
        <f>IF(ISBLANK('ENGAGEMENTS 2026'!C2359),"",IF(AND(OR($E2358="INFRUCTUEUX",$E2358="ANNULE"),$C2358="AOO-M"),'ENGAGEMENTS 2026'!P2359,IF($H2358="EN COURS DE PREENGAGEMENT",'ENGAGEMENTS 2026'!O2359,IF($H2358="PREENGAGE",IF($E2358="ATTRIBUE",'ENGAGEMENTS 2026'!AE2359,'ENGAGEMENTS 2026'!O2359),'ENGAGEMENTS 2026'!AE2359))))</f>
        <v/>
      </c>
      <c r="K2358" s="97" t="str">
        <f>IF(ISBLANK('ENGAGEMENTS 2026'!W2359),"",'ENGAGEMENTS 2026'!W2359)</f>
        <v/>
      </c>
      <c r="L2358" s="73" t="str">
        <f t="shared" ca="1" si="72"/>
        <v/>
      </c>
      <c r="M2358" t="str">
        <f t="shared" si="73"/>
        <v/>
      </c>
      <c r="N2358" t="str">
        <f>IF(ISBLANK('ENGAGEMENTS 2026'!C2359),"",'ENGAGEMENTS 2026'!L2359)</f>
        <v/>
      </c>
      <c r="O2358" t="str">
        <f>IF(ISBLANK('ENGAGEMENTS 2026'!C2359),"",'ENGAGEMENTS 2026'!M2359)</f>
        <v/>
      </c>
      <c r="P2358" t="str">
        <f>IF(ISBLANK('ENGAGEMENTS 2026'!C2359),"",'ENGAGEMENTS 2026'!K2359)</f>
        <v/>
      </c>
      <c r="Q2358" t="str">
        <f>IF($A2358="","",IF(OR($E2358="INFRUCTUEUX",$E2358="ANNULE"),$A2358&amp;"|"&amp;(COUNTIFS($A$2:$A2358,$A2358,$E$2:$E2358,"INFRUCTUEUX")+COUNTIFS($A$2:$A2358,$A2358,$E$2:$E2358,"ANNULE")),""))</f>
        <v/>
      </c>
    </row>
    <row r="2359" spans="1:17" x14ac:dyDescent="0.25">
      <c r="A2359" t="str">
        <f>IF(ISBLANK('ENGAGEMENTS 2026'!C2360),"",IF('ENGAGEMENTS 2026'!C2360="DTSI","DCT",'ENGAGEMENTS 2026'!C2360))</f>
        <v/>
      </c>
      <c r="B2359" t="str">
        <f>IF(ISBLANK('ENGAGEMENTS 2026'!C2360),"",'ENGAGEMENTS 2026'!D2360)</f>
        <v/>
      </c>
      <c r="C2359" t="str">
        <f>IF(ISBLANK('ENGAGEMENTS 2026'!C2360),"",'ENGAGEMENTS 2026'!E2360)</f>
        <v/>
      </c>
      <c r="D2359" t="str">
        <f>IF(ISBLANK('ENGAGEMENTS 2026'!C2360),"",'ENGAGEMENTS 2026'!G2360)</f>
        <v/>
      </c>
      <c r="E2359" t="str">
        <f>IF(ISBLANK('ENGAGEMENTS 2026'!C2360),"",'ENGAGEMENTS 2026'!I2360)</f>
        <v/>
      </c>
      <c r="F2359" t="str">
        <f>IF(ISBLANK('ENGAGEMENTS 2026'!C2360),"",'ENGAGEMENTS 2026'!J2360)</f>
        <v/>
      </c>
      <c r="G2359" t="str">
        <f>IF(ISBLANK('ENGAGEMENTS 2026'!C2360),"",'ENGAGEMENTS 2026'!M2360)</f>
        <v/>
      </c>
      <c r="H2359" t="str">
        <f>IF(ISBLANK('ENGAGEMENTS 2026'!C2360),"",'ENGAGEMENTS 2026'!AF2360)</f>
        <v/>
      </c>
      <c r="I2359" t="str">
        <f>IF(ISBLANK('ENGAGEMENTS 2026'!C2360),"",'ENGAGEMENTS 2026'!H2360)</f>
        <v/>
      </c>
      <c r="J2359" s="72" t="str">
        <f>IF(ISBLANK('ENGAGEMENTS 2026'!C2360),"",IF(AND(OR($E2359="INFRUCTUEUX",$E2359="ANNULE"),$C2359="AOO-M"),'ENGAGEMENTS 2026'!P2360,IF($H2359="EN COURS DE PREENGAGEMENT",'ENGAGEMENTS 2026'!O2360,IF($H2359="PREENGAGE",IF($E2359="ATTRIBUE",'ENGAGEMENTS 2026'!AE2360,'ENGAGEMENTS 2026'!O2360),'ENGAGEMENTS 2026'!AE2360))))</f>
        <v/>
      </c>
      <c r="K2359" s="97" t="str">
        <f>IF(ISBLANK('ENGAGEMENTS 2026'!W2360),"",'ENGAGEMENTS 2026'!W2360)</f>
        <v/>
      </c>
      <c r="L2359" s="73" t="str">
        <f t="shared" ca="1" si="72"/>
        <v/>
      </c>
      <c r="M2359" t="str">
        <f t="shared" si="73"/>
        <v/>
      </c>
      <c r="N2359" t="str">
        <f>IF(ISBLANK('ENGAGEMENTS 2026'!C2360),"",'ENGAGEMENTS 2026'!L2360)</f>
        <v/>
      </c>
      <c r="O2359" t="str">
        <f>IF(ISBLANK('ENGAGEMENTS 2026'!C2360),"",'ENGAGEMENTS 2026'!M2360)</f>
        <v/>
      </c>
      <c r="P2359" t="str">
        <f>IF(ISBLANK('ENGAGEMENTS 2026'!C2360),"",'ENGAGEMENTS 2026'!K2360)</f>
        <v/>
      </c>
      <c r="Q2359" t="str">
        <f>IF($A2359="","",IF(OR($E2359="INFRUCTUEUX",$E2359="ANNULE"),$A2359&amp;"|"&amp;(COUNTIFS($A$2:$A2359,$A2359,$E$2:$E2359,"INFRUCTUEUX")+COUNTIFS($A$2:$A2359,$A2359,$E$2:$E2359,"ANNULE")),""))</f>
        <v/>
      </c>
    </row>
    <row r="2360" spans="1:17" x14ac:dyDescent="0.25">
      <c r="A2360" t="str">
        <f>IF(ISBLANK('ENGAGEMENTS 2026'!C2361),"",IF('ENGAGEMENTS 2026'!C2361="DTSI","DCT",'ENGAGEMENTS 2026'!C2361))</f>
        <v/>
      </c>
      <c r="B2360" t="str">
        <f>IF(ISBLANK('ENGAGEMENTS 2026'!C2361),"",'ENGAGEMENTS 2026'!D2361)</f>
        <v/>
      </c>
      <c r="C2360" t="str">
        <f>IF(ISBLANK('ENGAGEMENTS 2026'!C2361),"",'ENGAGEMENTS 2026'!E2361)</f>
        <v/>
      </c>
      <c r="D2360" t="str">
        <f>IF(ISBLANK('ENGAGEMENTS 2026'!C2361),"",'ENGAGEMENTS 2026'!G2361)</f>
        <v/>
      </c>
      <c r="E2360" t="str">
        <f>IF(ISBLANK('ENGAGEMENTS 2026'!C2361),"",'ENGAGEMENTS 2026'!I2361)</f>
        <v/>
      </c>
      <c r="F2360" t="str">
        <f>IF(ISBLANK('ENGAGEMENTS 2026'!C2361),"",'ENGAGEMENTS 2026'!J2361)</f>
        <v/>
      </c>
      <c r="G2360" t="str">
        <f>IF(ISBLANK('ENGAGEMENTS 2026'!C2361),"",'ENGAGEMENTS 2026'!M2361)</f>
        <v/>
      </c>
      <c r="H2360" t="str">
        <f>IF(ISBLANK('ENGAGEMENTS 2026'!C2361),"",'ENGAGEMENTS 2026'!AF2361)</f>
        <v/>
      </c>
      <c r="I2360" t="str">
        <f>IF(ISBLANK('ENGAGEMENTS 2026'!C2361),"",'ENGAGEMENTS 2026'!H2361)</f>
        <v/>
      </c>
      <c r="J2360" s="72" t="str">
        <f>IF(ISBLANK('ENGAGEMENTS 2026'!C2361),"",IF(AND(OR($E2360="INFRUCTUEUX",$E2360="ANNULE"),$C2360="AOO-M"),'ENGAGEMENTS 2026'!P2361,IF($H2360="EN COURS DE PREENGAGEMENT",'ENGAGEMENTS 2026'!O2361,IF($H2360="PREENGAGE",IF($E2360="ATTRIBUE",'ENGAGEMENTS 2026'!AE2361,'ENGAGEMENTS 2026'!O2361),'ENGAGEMENTS 2026'!AE2361))))</f>
        <v/>
      </c>
      <c r="K2360" s="97" t="str">
        <f>IF(ISBLANK('ENGAGEMENTS 2026'!W2361),"",'ENGAGEMENTS 2026'!W2361)</f>
        <v/>
      </c>
      <c r="L2360" s="73" t="str">
        <f t="shared" ca="1" si="72"/>
        <v/>
      </c>
      <c r="M2360" t="str">
        <f t="shared" si="73"/>
        <v/>
      </c>
      <c r="N2360" t="str">
        <f>IF(ISBLANK('ENGAGEMENTS 2026'!C2361),"",'ENGAGEMENTS 2026'!L2361)</f>
        <v/>
      </c>
      <c r="O2360" t="str">
        <f>IF(ISBLANK('ENGAGEMENTS 2026'!C2361),"",'ENGAGEMENTS 2026'!M2361)</f>
        <v/>
      </c>
      <c r="P2360" t="str">
        <f>IF(ISBLANK('ENGAGEMENTS 2026'!C2361),"",'ENGAGEMENTS 2026'!K2361)</f>
        <v/>
      </c>
      <c r="Q2360" t="str">
        <f>IF($A2360="","",IF(OR($E2360="INFRUCTUEUX",$E2360="ANNULE"),$A2360&amp;"|"&amp;(COUNTIFS($A$2:$A2360,$A2360,$E$2:$E2360,"INFRUCTUEUX")+COUNTIFS($A$2:$A2360,$A2360,$E$2:$E2360,"ANNULE")),""))</f>
        <v/>
      </c>
    </row>
    <row r="2361" spans="1:17" x14ac:dyDescent="0.25">
      <c r="A2361" t="str">
        <f>IF(ISBLANK('ENGAGEMENTS 2026'!C2362),"",IF('ENGAGEMENTS 2026'!C2362="DTSI","DCT",'ENGAGEMENTS 2026'!C2362))</f>
        <v/>
      </c>
      <c r="B2361" t="str">
        <f>IF(ISBLANK('ENGAGEMENTS 2026'!C2362),"",'ENGAGEMENTS 2026'!D2362)</f>
        <v/>
      </c>
      <c r="C2361" t="str">
        <f>IF(ISBLANK('ENGAGEMENTS 2026'!C2362),"",'ENGAGEMENTS 2026'!E2362)</f>
        <v/>
      </c>
      <c r="D2361" t="str">
        <f>IF(ISBLANK('ENGAGEMENTS 2026'!C2362),"",'ENGAGEMENTS 2026'!G2362)</f>
        <v/>
      </c>
      <c r="E2361" t="str">
        <f>IF(ISBLANK('ENGAGEMENTS 2026'!C2362),"",'ENGAGEMENTS 2026'!I2362)</f>
        <v/>
      </c>
      <c r="F2361" t="str">
        <f>IF(ISBLANK('ENGAGEMENTS 2026'!C2362),"",'ENGAGEMENTS 2026'!J2362)</f>
        <v/>
      </c>
      <c r="G2361" t="str">
        <f>IF(ISBLANK('ENGAGEMENTS 2026'!C2362),"",'ENGAGEMENTS 2026'!M2362)</f>
        <v/>
      </c>
      <c r="H2361" t="str">
        <f>IF(ISBLANK('ENGAGEMENTS 2026'!C2362),"",'ENGAGEMENTS 2026'!AF2362)</f>
        <v/>
      </c>
      <c r="I2361" t="str">
        <f>IF(ISBLANK('ENGAGEMENTS 2026'!C2362),"",'ENGAGEMENTS 2026'!H2362)</f>
        <v/>
      </c>
      <c r="J2361" s="72" t="str">
        <f>IF(ISBLANK('ENGAGEMENTS 2026'!C2362),"",IF(AND(OR($E2361="INFRUCTUEUX",$E2361="ANNULE"),$C2361="AOO-M"),'ENGAGEMENTS 2026'!P2362,IF($H2361="EN COURS DE PREENGAGEMENT",'ENGAGEMENTS 2026'!O2362,IF($H2361="PREENGAGE",IF($E2361="ATTRIBUE",'ENGAGEMENTS 2026'!AE2362,'ENGAGEMENTS 2026'!O2362),'ENGAGEMENTS 2026'!AE2362))))</f>
        <v/>
      </c>
      <c r="K2361" s="97" t="str">
        <f>IF(ISBLANK('ENGAGEMENTS 2026'!W2362),"",'ENGAGEMENTS 2026'!W2362)</f>
        <v/>
      </c>
      <c r="L2361" s="73" t="str">
        <f t="shared" ca="1" si="72"/>
        <v/>
      </c>
      <c r="M2361" t="str">
        <f t="shared" si="73"/>
        <v/>
      </c>
      <c r="N2361" t="str">
        <f>IF(ISBLANK('ENGAGEMENTS 2026'!C2362),"",'ENGAGEMENTS 2026'!L2362)</f>
        <v/>
      </c>
      <c r="O2361" t="str">
        <f>IF(ISBLANK('ENGAGEMENTS 2026'!C2362),"",'ENGAGEMENTS 2026'!M2362)</f>
        <v/>
      </c>
      <c r="P2361" t="str">
        <f>IF(ISBLANK('ENGAGEMENTS 2026'!C2362),"",'ENGAGEMENTS 2026'!K2362)</f>
        <v/>
      </c>
      <c r="Q2361" t="str">
        <f>IF($A2361="","",IF(OR($E2361="INFRUCTUEUX",$E2361="ANNULE"),$A2361&amp;"|"&amp;(COUNTIFS($A$2:$A2361,$A2361,$E$2:$E2361,"INFRUCTUEUX")+COUNTIFS($A$2:$A2361,$A2361,$E$2:$E2361,"ANNULE")),""))</f>
        <v/>
      </c>
    </row>
    <row r="2362" spans="1:17" x14ac:dyDescent="0.25">
      <c r="A2362" t="str">
        <f>IF(ISBLANK('ENGAGEMENTS 2026'!C2363),"",IF('ENGAGEMENTS 2026'!C2363="DTSI","DCT",'ENGAGEMENTS 2026'!C2363))</f>
        <v/>
      </c>
      <c r="B2362" t="str">
        <f>IF(ISBLANK('ENGAGEMENTS 2026'!C2363),"",'ENGAGEMENTS 2026'!D2363)</f>
        <v/>
      </c>
      <c r="C2362" t="str">
        <f>IF(ISBLANK('ENGAGEMENTS 2026'!C2363),"",'ENGAGEMENTS 2026'!E2363)</f>
        <v/>
      </c>
      <c r="D2362" t="str">
        <f>IF(ISBLANK('ENGAGEMENTS 2026'!C2363),"",'ENGAGEMENTS 2026'!G2363)</f>
        <v/>
      </c>
      <c r="E2362" t="str">
        <f>IF(ISBLANK('ENGAGEMENTS 2026'!C2363),"",'ENGAGEMENTS 2026'!I2363)</f>
        <v/>
      </c>
      <c r="F2362" t="str">
        <f>IF(ISBLANK('ENGAGEMENTS 2026'!C2363),"",'ENGAGEMENTS 2026'!J2363)</f>
        <v/>
      </c>
      <c r="G2362" t="str">
        <f>IF(ISBLANK('ENGAGEMENTS 2026'!C2363),"",'ENGAGEMENTS 2026'!M2363)</f>
        <v/>
      </c>
      <c r="H2362" t="str">
        <f>IF(ISBLANK('ENGAGEMENTS 2026'!C2363),"",'ENGAGEMENTS 2026'!AF2363)</f>
        <v/>
      </c>
      <c r="I2362" t="str">
        <f>IF(ISBLANK('ENGAGEMENTS 2026'!C2363),"",'ENGAGEMENTS 2026'!H2363)</f>
        <v/>
      </c>
      <c r="J2362" s="72" t="str">
        <f>IF(ISBLANK('ENGAGEMENTS 2026'!C2363),"",IF(AND(OR($E2362="INFRUCTUEUX",$E2362="ANNULE"),$C2362="AOO-M"),'ENGAGEMENTS 2026'!P2363,IF($H2362="EN COURS DE PREENGAGEMENT",'ENGAGEMENTS 2026'!O2363,IF($H2362="PREENGAGE",IF($E2362="ATTRIBUE",'ENGAGEMENTS 2026'!AE2363,'ENGAGEMENTS 2026'!O2363),'ENGAGEMENTS 2026'!AE2363))))</f>
        <v/>
      </c>
      <c r="K2362" s="97" t="str">
        <f>IF(ISBLANK('ENGAGEMENTS 2026'!W2363),"",'ENGAGEMENTS 2026'!W2363)</f>
        <v/>
      </c>
      <c r="L2362" s="73" t="str">
        <f t="shared" ca="1" si="72"/>
        <v/>
      </c>
      <c r="M2362" t="str">
        <f t="shared" si="73"/>
        <v/>
      </c>
      <c r="N2362" t="str">
        <f>IF(ISBLANK('ENGAGEMENTS 2026'!C2363),"",'ENGAGEMENTS 2026'!L2363)</f>
        <v/>
      </c>
      <c r="O2362" t="str">
        <f>IF(ISBLANK('ENGAGEMENTS 2026'!C2363),"",'ENGAGEMENTS 2026'!M2363)</f>
        <v/>
      </c>
      <c r="P2362" t="str">
        <f>IF(ISBLANK('ENGAGEMENTS 2026'!C2363),"",'ENGAGEMENTS 2026'!K2363)</f>
        <v/>
      </c>
      <c r="Q2362" t="str">
        <f>IF($A2362="","",IF(OR($E2362="INFRUCTUEUX",$E2362="ANNULE"),$A2362&amp;"|"&amp;(COUNTIFS($A$2:$A2362,$A2362,$E$2:$E2362,"INFRUCTUEUX")+COUNTIFS($A$2:$A2362,$A2362,$E$2:$E2362,"ANNULE")),""))</f>
        <v/>
      </c>
    </row>
    <row r="2363" spans="1:17" x14ac:dyDescent="0.25">
      <c r="A2363" t="str">
        <f>IF(ISBLANK('ENGAGEMENTS 2026'!C2364),"",IF('ENGAGEMENTS 2026'!C2364="DTSI","DCT",'ENGAGEMENTS 2026'!C2364))</f>
        <v/>
      </c>
      <c r="B2363" t="str">
        <f>IF(ISBLANK('ENGAGEMENTS 2026'!C2364),"",'ENGAGEMENTS 2026'!D2364)</f>
        <v/>
      </c>
      <c r="C2363" t="str">
        <f>IF(ISBLANK('ENGAGEMENTS 2026'!C2364),"",'ENGAGEMENTS 2026'!E2364)</f>
        <v/>
      </c>
      <c r="D2363" t="str">
        <f>IF(ISBLANK('ENGAGEMENTS 2026'!C2364),"",'ENGAGEMENTS 2026'!G2364)</f>
        <v/>
      </c>
      <c r="E2363" t="str">
        <f>IF(ISBLANK('ENGAGEMENTS 2026'!C2364),"",'ENGAGEMENTS 2026'!I2364)</f>
        <v/>
      </c>
      <c r="F2363" t="str">
        <f>IF(ISBLANK('ENGAGEMENTS 2026'!C2364),"",'ENGAGEMENTS 2026'!J2364)</f>
        <v/>
      </c>
      <c r="G2363" t="str">
        <f>IF(ISBLANK('ENGAGEMENTS 2026'!C2364),"",'ENGAGEMENTS 2026'!M2364)</f>
        <v/>
      </c>
      <c r="H2363" t="str">
        <f>IF(ISBLANK('ENGAGEMENTS 2026'!C2364),"",'ENGAGEMENTS 2026'!AF2364)</f>
        <v/>
      </c>
      <c r="I2363" t="str">
        <f>IF(ISBLANK('ENGAGEMENTS 2026'!C2364),"",'ENGAGEMENTS 2026'!H2364)</f>
        <v/>
      </c>
      <c r="J2363" s="72" t="str">
        <f>IF(ISBLANK('ENGAGEMENTS 2026'!C2364),"",IF(AND(OR($E2363="INFRUCTUEUX",$E2363="ANNULE"),$C2363="AOO-M"),'ENGAGEMENTS 2026'!P2364,IF($H2363="EN COURS DE PREENGAGEMENT",'ENGAGEMENTS 2026'!O2364,IF($H2363="PREENGAGE",IF($E2363="ATTRIBUE",'ENGAGEMENTS 2026'!AE2364,'ENGAGEMENTS 2026'!O2364),'ENGAGEMENTS 2026'!AE2364))))</f>
        <v/>
      </c>
      <c r="K2363" s="97" t="str">
        <f>IF(ISBLANK('ENGAGEMENTS 2026'!W2364),"",'ENGAGEMENTS 2026'!W2364)</f>
        <v/>
      </c>
      <c r="L2363" s="73" t="str">
        <f t="shared" ca="1" si="72"/>
        <v/>
      </c>
      <c r="M2363" t="str">
        <f t="shared" si="73"/>
        <v/>
      </c>
      <c r="N2363" t="str">
        <f>IF(ISBLANK('ENGAGEMENTS 2026'!C2364),"",'ENGAGEMENTS 2026'!L2364)</f>
        <v/>
      </c>
      <c r="O2363" t="str">
        <f>IF(ISBLANK('ENGAGEMENTS 2026'!C2364),"",'ENGAGEMENTS 2026'!M2364)</f>
        <v/>
      </c>
      <c r="P2363" t="str">
        <f>IF(ISBLANK('ENGAGEMENTS 2026'!C2364),"",'ENGAGEMENTS 2026'!K2364)</f>
        <v/>
      </c>
      <c r="Q2363" t="str">
        <f>IF($A2363="","",IF(OR($E2363="INFRUCTUEUX",$E2363="ANNULE"),$A2363&amp;"|"&amp;(COUNTIFS($A$2:$A2363,$A2363,$E$2:$E2363,"INFRUCTUEUX")+COUNTIFS($A$2:$A2363,$A2363,$E$2:$E2363,"ANNULE")),""))</f>
        <v/>
      </c>
    </row>
    <row r="2364" spans="1:17" x14ac:dyDescent="0.25">
      <c r="A2364" t="str">
        <f>IF(ISBLANK('ENGAGEMENTS 2026'!C2365),"",IF('ENGAGEMENTS 2026'!C2365="DTSI","DCT",'ENGAGEMENTS 2026'!C2365))</f>
        <v/>
      </c>
      <c r="B2364" t="str">
        <f>IF(ISBLANK('ENGAGEMENTS 2026'!C2365),"",'ENGAGEMENTS 2026'!D2365)</f>
        <v/>
      </c>
      <c r="C2364" t="str">
        <f>IF(ISBLANK('ENGAGEMENTS 2026'!C2365),"",'ENGAGEMENTS 2026'!E2365)</f>
        <v/>
      </c>
      <c r="D2364" t="str">
        <f>IF(ISBLANK('ENGAGEMENTS 2026'!C2365),"",'ENGAGEMENTS 2026'!G2365)</f>
        <v/>
      </c>
      <c r="E2364" t="str">
        <f>IF(ISBLANK('ENGAGEMENTS 2026'!C2365),"",'ENGAGEMENTS 2026'!I2365)</f>
        <v/>
      </c>
      <c r="F2364" t="str">
        <f>IF(ISBLANK('ENGAGEMENTS 2026'!C2365),"",'ENGAGEMENTS 2026'!J2365)</f>
        <v/>
      </c>
      <c r="G2364" t="str">
        <f>IF(ISBLANK('ENGAGEMENTS 2026'!C2365),"",'ENGAGEMENTS 2026'!M2365)</f>
        <v/>
      </c>
      <c r="H2364" t="str">
        <f>IF(ISBLANK('ENGAGEMENTS 2026'!C2365),"",'ENGAGEMENTS 2026'!AF2365)</f>
        <v/>
      </c>
      <c r="I2364" t="str">
        <f>IF(ISBLANK('ENGAGEMENTS 2026'!C2365),"",'ENGAGEMENTS 2026'!H2365)</f>
        <v/>
      </c>
      <c r="J2364" s="72" t="str">
        <f>IF(ISBLANK('ENGAGEMENTS 2026'!C2365),"",IF(AND(OR($E2364="INFRUCTUEUX",$E2364="ANNULE"),$C2364="AOO-M"),'ENGAGEMENTS 2026'!P2365,IF($H2364="EN COURS DE PREENGAGEMENT",'ENGAGEMENTS 2026'!O2365,IF($H2364="PREENGAGE",IF($E2364="ATTRIBUE",'ENGAGEMENTS 2026'!AE2365,'ENGAGEMENTS 2026'!O2365),'ENGAGEMENTS 2026'!AE2365))))</f>
        <v/>
      </c>
      <c r="K2364" s="97" t="str">
        <f>IF(ISBLANK('ENGAGEMENTS 2026'!W2365),"",'ENGAGEMENTS 2026'!W2365)</f>
        <v/>
      </c>
      <c r="L2364" s="73" t="str">
        <f t="shared" ca="1" si="72"/>
        <v/>
      </c>
      <c r="M2364" t="str">
        <f t="shared" si="73"/>
        <v/>
      </c>
      <c r="N2364" t="str">
        <f>IF(ISBLANK('ENGAGEMENTS 2026'!C2365),"",'ENGAGEMENTS 2026'!L2365)</f>
        <v/>
      </c>
      <c r="O2364" t="str">
        <f>IF(ISBLANK('ENGAGEMENTS 2026'!C2365),"",'ENGAGEMENTS 2026'!M2365)</f>
        <v/>
      </c>
      <c r="P2364" t="str">
        <f>IF(ISBLANK('ENGAGEMENTS 2026'!C2365),"",'ENGAGEMENTS 2026'!K2365)</f>
        <v/>
      </c>
      <c r="Q2364" t="str">
        <f>IF($A2364="","",IF(OR($E2364="INFRUCTUEUX",$E2364="ANNULE"),$A2364&amp;"|"&amp;(COUNTIFS($A$2:$A2364,$A2364,$E$2:$E2364,"INFRUCTUEUX")+COUNTIFS($A$2:$A2364,$A2364,$E$2:$E2364,"ANNULE")),""))</f>
        <v/>
      </c>
    </row>
    <row r="2365" spans="1:17" x14ac:dyDescent="0.25">
      <c r="A2365" t="str">
        <f>IF(ISBLANK('ENGAGEMENTS 2026'!C2366),"",IF('ENGAGEMENTS 2026'!C2366="DTSI","DCT",'ENGAGEMENTS 2026'!C2366))</f>
        <v/>
      </c>
      <c r="B2365" t="str">
        <f>IF(ISBLANK('ENGAGEMENTS 2026'!C2366),"",'ENGAGEMENTS 2026'!D2366)</f>
        <v/>
      </c>
      <c r="C2365" t="str">
        <f>IF(ISBLANK('ENGAGEMENTS 2026'!C2366),"",'ENGAGEMENTS 2026'!E2366)</f>
        <v/>
      </c>
      <c r="D2365" t="str">
        <f>IF(ISBLANK('ENGAGEMENTS 2026'!C2366),"",'ENGAGEMENTS 2026'!G2366)</f>
        <v/>
      </c>
      <c r="E2365" t="str">
        <f>IF(ISBLANK('ENGAGEMENTS 2026'!C2366),"",'ENGAGEMENTS 2026'!I2366)</f>
        <v/>
      </c>
      <c r="F2365" t="str">
        <f>IF(ISBLANK('ENGAGEMENTS 2026'!C2366),"",'ENGAGEMENTS 2026'!J2366)</f>
        <v/>
      </c>
      <c r="G2365" t="str">
        <f>IF(ISBLANK('ENGAGEMENTS 2026'!C2366),"",'ENGAGEMENTS 2026'!M2366)</f>
        <v/>
      </c>
      <c r="H2365" t="str">
        <f>IF(ISBLANK('ENGAGEMENTS 2026'!C2366),"",'ENGAGEMENTS 2026'!AF2366)</f>
        <v/>
      </c>
      <c r="I2365" t="str">
        <f>IF(ISBLANK('ENGAGEMENTS 2026'!C2366),"",'ENGAGEMENTS 2026'!H2366)</f>
        <v/>
      </c>
      <c r="J2365" s="72" t="str">
        <f>IF(ISBLANK('ENGAGEMENTS 2026'!C2366),"",IF(AND(OR($E2365="INFRUCTUEUX",$E2365="ANNULE"),$C2365="AOO-M"),'ENGAGEMENTS 2026'!P2366,IF($H2365="EN COURS DE PREENGAGEMENT",'ENGAGEMENTS 2026'!O2366,IF($H2365="PREENGAGE",IF($E2365="ATTRIBUE",'ENGAGEMENTS 2026'!AE2366,'ENGAGEMENTS 2026'!O2366),'ENGAGEMENTS 2026'!AE2366))))</f>
        <v/>
      </c>
      <c r="K2365" s="97" t="str">
        <f>IF(ISBLANK('ENGAGEMENTS 2026'!W2366),"",'ENGAGEMENTS 2026'!W2366)</f>
        <v/>
      </c>
      <c r="L2365" s="73" t="str">
        <f t="shared" ca="1" si="72"/>
        <v/>
      </c>
      <c r="M2365" t="str">
        <f t="shared" si="73"/>
        <v/>
      </c>
      <c r="N2365" t="str">
        <f>IF(ISBLANK('ENGAGEMENTS 2026'!C2366),"",'ENGAGEMENTS 2026'!L2366)</f>
        <v/>
      </c>
      <c r="O2365" t="str">
        <f>IF(ISBLANK('ENGAGEMENTS 2026'!C2366),"",'ENGAGEMENTS 2026'!M2366)</f>
        <v/>
      </c>
      <c r="P2365" t="str">
        <f>IF(ISBLANK('ENGAGEMENTS 2026'!C2366),"",'ENGAGEMENTS 2026'!K2366)</f>
        <v/>
      </c>
      <c r="Q2365" t="str">
        <f>IF($A2365="","",IF(OR($E2365="INFRUCTUEUX",$E2365="ANNULE"),$A2365&amp;"|"&amp;(COUNTIFS($A$2:$A2365,$A2365,$E$2:$E2365,"INFRUCTUEUX")+COUNTIFS($A$2:$A2365,$A2365,$E$2:$E2365,"ANNULE")),""))</f>
        <v/>
      </c>
    </row>
    <row r="2366" spans="1:17" x14ac:dyDescent="0.25">
      <c r="A2366" t="str">
        <f>IF(ISBLANK('ENGAGEMENTS 2026'!C2367),"",IF('ENGAGEMENTS 2026'!C2367="DTSI","DCT",'ENGAGEMENTS 2026'!C2367))</f>
        <v/>
      </c>
      <c r="B2366" t="str">
        <f>IF(ISBLANK('ENGAGEMENTS 2026'!C2367),"",'ENGAGEMENTS 2026'!D2367)</f>
        <v/>
      </c>
      <c r="C2366" t="str">
        <f>IF(ISBLANK('ENGAGEMENTS 2026'!C2367),"",'ENGAGEMENTS 2026'!E2367)</f>
        <v/>
      </c>
      <c r="D2366" t="str">
        <f>IF(ISBLANK('ENGAGEMENTS 2026'!C2367),"",'ENGAGEMENTS 2026'!G2367)</f>
        <v/>
      </c>
      <c r="E2366" t="str">
        <f>IF(ISBLANK('ENGAGEMENTS 2026'!C2367),"",'ENGAGEMENTS 2026'!I2367)</f>
        <v/>
      </c>
      <c r="F2366" t="str">
        <f>IF(ISBLANK('ENGAGEMENTS 2026'!C2367),"",'ENGAGEMENTS 2026'!J2367)</f>
        <v/>
      </c>
      <c r="G2366" t="str">
        <f>IF(ISBLANK('ENGAGEMENTS 2026'!C2367),"",'ENGAGEMENTS 2026'!M2367)</f>
        <v/>
      </c>
      <c r="H2366" t="str">
        <f>IF(ISBLANK('ENGAGEMENTS 2026'!C2367),"",'ENGAGEMENTS 2026'!AF2367)</f>
        <v/>
      </c>
      <c r="I2366" t="str">
        <f>IF(ISBLANK('ENGAGEMENTS 2026'!C2367),"",'ENGAGEMENTS 2026'!H2367)</f>
        <v/>
      </c>
      <c r="J2366" s="72" t="str">
        <f>IF(ISBLANK('ENGAGEMENTS 2026'!C2367),"",IF(AND(OR($E2366="INFRUCTUEUX",$E2366="ANNULE"),$C2366="AOO-M"),'ENGAGEMENTS 2026'!P2367,IF($H2366="EN COURS DE PREENGAGEMENT",'ENGAGEMENTS 2026'!O2367,IF($H2366="PREENGAGE",IF($E2366="ATTRIBUE",'ENGAGEMENTS 2026'!AE2367,'ENGAGEMENTS 2026'!O2367),'ENGAGEMENTS 2026'!AE2367))))</f>
        <v/>
      </c>
      <c r="K2366" s="97" t="str">
        <f>IF(ISBLANK('ENGAGEMENTS 2026'!W2367),"",'ENGAGEMENTS 2026'!W2367)</f>
        <v/>
      </c>
      <c r="L2366" s="73" t="str">
        <f t="shared" ca="1" si="72"/>
        <v/>
      </c>
      <c r="M2366" t="str">
        <f t="shared" si="73"/>
        <v/>
      </c>
      <c r="N2366" t="str">
        <f>IF(ISBLANK('ENGAGEMENTS 2026'!C2367),"",'ENGAGEMENTS 2026'!L2367)</f>
        <v/>
      </c>
      <c r="O2366" t="str">
        <f>IF(ISBLANK('ENGAGEMENTS 2026'!C2367),"",'ENGAGEMENTS 2026'!M2367)</f>
        <v/>
      </c>
      <c r="P2366" t="str">
        <f>IF(ISBLANK('ENGAGEMENTS 2026'!C2367),"",'ENGAGEMENTS 2026'!K2367)</f>
        <v/>
      </c>
      <c r="Q2366" t="str">
        <f>IF($A2366="","",IF(OR($E2366="INFRUCTUEUX",$E2366="ANNULE"),$A2366&amp;"|"&amp;(COUNTIFS($A$2:$A2366,$A2366,$E$2:$E2366,"INFRUCTUEUX")+COUNTIFS($A$2:$A2366,$A2366,$E$2:$E2366,"ANNULE")),""))</f>
        <v/>
      </c>
    </row>
    <row r="2367" spans="1:17" x14ac:dyDescent="0.25">
      <c r="A2367" t="str">
        <f>IF(ISBLANK('ENGAGEMENTS 2026'!C2368),"",IF('ENGAGEMENTS 2026'!C2368="DTSI","DCT",'ENGAGEMENTS 2026'!C2368))</f>
        <v/>
      </c>
      <c r="B2367" t="str">
        <f>IF(ISBLANK('ENGAGEMENTS 2026'!C2368),"",'ENGAGEMENTS 2026'!D2368)</f>
        <v/>
      </c>
      <c r="C2367" t="str">
        <f>IF(ISBLANK('ENGAGEMENTS 2026'!C2368),"",'ENGAGEMENTS 2026'!E2368)</f>
        <v/>
      </c>
      <c r="D2367" t="str">
        <f>IF(ISBLANK('ENGAGEMENTS 2026'!C2368),"",'ENGAGEMENTS 2026'!G2368)</f>
        <v/>
      </c>
      <c r="E2367" t="str">
        <f>IF(ISBLANK('ENGAGEMENTS 2026'!C2368),"",'ENGAGEMENTS 2026'!I2368)</f>
        <v/>
      </c>
      <c r="F2367" t="str">
        <f>IF(ISBLANK('ENGAGEMENTS 2026'!C2368),"",'ENGAGEMENTS 2026'!J2368)</f>
        <v/>
      </c>
      <c r="G2367" t="str">
        <f>IF(ISBLANK('ENGAGEMENTS 2026'!C2368),"",'ENGAGEMENTS 2026'!M2368)</f>
        <v/>
      </c>
      <c r="H2367" t="str">
        <f>IF(ISBLANK('ENGAGEMENTS 2026'!C2368),"",'ENGAGEMENTS 2026'!AF2368)</f>
        <v/>
      </c>
      <c r="I2367" t="str">
        <f>IF(ISBLANK('ENGAGEMENTS 2026'!C2368),"",'ENGAGEMENTS 2026'!H2368)</f>
        <v/>
      </c>
      <c r="J2367" s="72" t="str">
        <f>IF(ISBLANK('ENGAGEMENTS 2026'!C2368),"",IF(AND(OR($E2367="INFRUCTUEUX",$E2367="ANNULE"),$C2367="AOO-M"),'ENGAGEMENTS 2026'!P2368,IF($H2367="EN COURS DE PREENGAGEMENT",'ENGAGEMENTS 2026'!O2368,IF($H2367="PREENGAGE",IF($E2367="ATTRIBUE",'ENGAGEMENTS 2026'!AE2368,'ENGAGEMENTS 2026'!O2368),'ENGAGEMENTS 2026'!AE2368))))</f>
        <v/>
      </c>
      <c r="K2367" s="97" t="str">
        <f>IF(ISBLANK('ENGAGEMENTS 2026'!W2368),"",'ENGAGEMENTS 2026'!W2368)</f>
        <v/>
      </c>
      <c r="L2367" s="73" t="str">
        <f t="shared" ca="1" si="72"/>
        <v/>
      </c>
      <c r="M2367" t="str">
        <f t="shared" si="73"/>
        <v/>
      </c>
      <c r="N2367" t="str">
        <f>IF(ISBLANK('ENGAGEMENTS 2026'!C2368),"",'ENGAGEMENTS 2026'!L2368)</f>
        <v/>
      </c>
      <c r="O2367" t="str">
        <f>IF(ISBLANK('ENGAGEMENTS 2026'!C2368),"",'ENGAGEMENTS 2026'!M2368)</f>
        <v/>
      </c>
      <c r="P2367" t="str">
        <f>IF(ISBLANK('ENGAGEMENTS 2026'!C2368),"",'ENGAGEMENTS 2026'!K2368)</f>
        <v/>
      </c>
      <c r="Q2367" t="str">
        <f>IF($A2367="","",IF(OR($E2367="INFRUCTUEUX",$E2367="ANNULE"),$A2367&amp;"|"&amp;(COUNTIFS($A$2:$A2367,$A2367,$E$2:$E2367,"INFRUCTUEUX")+COUNTIFS($A$2:$A2367,$A2367,$E$2:$E2367,"ANNULE")),""))</f>
        <v/>
      </c>
    </row>
    <row r="2368" spans="1:17" x14ac:dyDescent="0.25">
      <c r="A2368" t="str">
        <f>IF(ISBLANK('ENGAGEMENTS 2026'!C2369),"",IF('ENGAGEMENTS 2026'!C2369="DTSI","DCT",'ENGAGEMENTS 2026'!C2369))</f>
        <v/>
      </c>
      <c r="B2368" t="str">
        <f>IF(ISBLANK('ENGAGEMENTS 2026'!C2369),"",'ENGAGEMENTS 2026'!D2369)</f>
        <v/>
      </c>
      <c r="C2368" t="str">
        <f>IF(ISBLANK('ENGAGEMENTS 2026'!C2369),"",'ENGAGEMENTS 2026'!E2369)</f>
        <v/>
      </c>
      <c r="D2368" t="str">
        <f>IF(ISBLANK('ENGAGEMENTS 2026'!C2369),"",'ENGAGEMENTS 2026'!G2369)</f>
        <v/>
      </c>
      <c r="E2368" t="str">
        <f>IF(ISBLANK('ENGAGEMENTS 2026'!C2369),"",'ENGAGEMENTS 2026'!I2369)</f>
        <v/>
      </c>
      <c r="F2368" t="str">
        <f>IF(ISBLANK('ENGAGEMENTS 2026'!C2369),"",'ENGAGEMENTS 2026'!J2369)</f>
        <v/>
      </c>
      <c r="G2368" t="str">
        <f>IF(ISBLANK('ENGAGEMENTS 2026'!C2369),"",'ENGAGEMENTS 2026'!M2369)</f>
        <v/>
      </c>
      <c r="H2368" t="str">
        <f>IF(ISBLANK('ENGAGEMENTS 2026'!C2369),"",'ENGAGEMENTS 2026'!AF2369)</f>
        <v/>
      </c>
      <c r="I2368" t="str">
        <f>IF(ISBLANK('ENGAGEMENTS 2026'!C2369),"",'ENGAGEMENTS 2026'!H2369)</f>
        <v/>
      </c>
      <c r="J2368" s="72" t="str">
        <f>IF(ISBLANK('ENGAGEMENTS 2026'!C2369),"",IF(AND(OR($E2368="INFRUCTUEUX",$E2368="ANNULE"),$C2368="AOO-M"),'ENGAGEMENTS 2026'!P2369,IF($H2368="EN COURS DE PREENGAGEMENT",'ENGAGEMENTS 2026'!O2369,IF($H2368="PREENGAGE",IF($E2368="ATTRIBUE",'ENGAGEMENTS 2026'!AE2369,'ENGAGEMENTS 2026'!O2369),'ENGAGEMENTS 2026'!AE2369))))</f>
        <v/>
      </c>
      <c r="K2368" s="97" t="str">
        <f>IF(ISBLANK('ENGAGEMENTS 2026'!W2369),"",'ENGAGEMENTS 2026'!W2369)</f>
        <v/>
      </c>
      <c r="L2368" s="73" t="str">
        <f t="shared" ca="1" si="72"/>
        <v/>
      </c>
      <c r="M2368" t="str">
        <f t="shared" si="73"/>
        <v/>
      </c>
      <c r="N2368" t="str">
        <f>IF(ISBLANK('ENGAGEMENTS 2026'!C2369),"",'ENGAGEMENTS 2026'!L2369)</f>
        <v/>
      </c>
      <c r="O2368" t="str">
        <f>IF(ISBLANK('ENGAGEMENTS 2026'!C2369),"",'ENGAGEMENTS 2026'!M2369)</f>
        <v/>
      </c>
      <c r="P2368" t="str">
        <f>IF(ISBLANK('ENGAGEMENTS 2026'!C2369),"",'ENGAGEMENTS 2026'!K2369)</f>
        <v/>
      </c>
      <c r="Q2368" t="str">
        <f>IF($A2368="","",IF(OR($E2368="INFRUCTUEUX",$E2368="ANNULE"),$A2368&amp;"|"&amp;(COUNTIFS($A$2:$A2368,$A2368,$E$2:$E2368,"INFRUCTUEUX")+COUNTIFS($A$2:$A2368,$A2368,$E$2:$E2368,"ANNULE")),""))</f>
        <v/>
      </c>
    </row>
    <row r="2369" spans="1:17" x14ac:dyDescent="0.25">
      <c r="A2369" t="str">
        <f>IF(ISBLANK('ENGAGEMENTS 2026'!C2370),"",IF('ENGAGEMENTS 2026'!C2370="DTSI","DCT",'ENGAGEMENTS 2026'!C2370))</f>
        <v/>
      </c>
      <c r="B2369" t="str">
        <f>IF(ISBLANK('ENGAGEMENTS 2026'!C2370),"",'ENGAGEMENTS 2026'!D2370)</f>
        <v/>
      </c>
      <c r="C2369" t="str">
        <f>IF(ISBLANK('ENGAGEMENTS 2026'!C2370),"",'ENGAGEMENTS 2026'!E2370)</f>
        <v/>
      </c>
      <c r="D2369" t="str">
        <f>IF(ISBLANK('ENGAGEMENTS 2026'!C2370),"",'ENGAGEMENTS 2026'!G2370)</f>
        <v/>
      </c>
      <c r="E2369" t="str">
        <f>IF(ISBLANK('ENGAGEMENTS 2026'!C2370),"",'ENGAGEMENTS 2026'!I2370)</f>
        <v/>
      </c>
      <c r="F2369" t="str">
        <f>IF(ISBLANK('ENGAGEMENTS 2026'!C2370),"",'ENGAGEMENTS 2026'!J2370)</f>
        <v/>
      </c>
      <c r="G2369" t="str">
        <f>IF(ISBLANK('ENGAGEMENTS 2026'!C2370),"",'ENGAGEMENTS 2026'!M2370)</f>
        <v/>
      </c>
      <c r="H2369" t="str">
        <f>IF(ISBLANK('ENGAGEMENTS 2026'!C2370),"",'ENGAGEMENTS 2026'!AF2370)</f>
        <v/>
      </c>
      <c r="I2369" t="str">
        <f>IF(ISBLANK('ENGAGEMENTS 2026'!C2370),"",'ENGAGEMENTS 2026'!H2370)</f>
        <v/>
      </c>
      <c r="J2369" s="72" t="str">
        <f>IF(ISBLANK('ENGAGEMENTS 2026'!C2370),"",IF(AND(OR($E2369="INFRUCTUEUX",$E2369="ANNULE"),$C2369="AOO-M"),'ENGAGEMENTS 2026'!P2370,IF($H2369="EN COURS DE PREENGAGEMENT",'ENGAGEMENTS 2026'!O2370,IF($H2369="PREENGAGE",IF($E2369="ATTRIBUE",'ENGAGEMENTS 2026'!AE2370,'ENGAGEMENTS 2026'!O2370),'ENGAGEMENTS 2026'!AE2370))))</f>
        <v/>
      </c>
      <c r="K2369" s="97" t="str">
        <f>IF(ISBLANK('ENGAGEMENTS 2026'!W2370),"",'ENGAGEMENTS 2026'!W2370)</f>
        <v/>
      </c>
      <c r="L2369" s="73" t="str">
        <f t="shared" ca="1" si="72"/>
        <v/>
      </c>
      <c r="M2369" t="str">
        <f t="shared" si="73"/>
        <v/>
      </c>
      <c r="N2369" t="str">
        <f>IF(ISBLANK('ENGAGEMENTS 2026'!C2370),"",'ENGAGEMENTS 2026'!L2370)</f>
        <v/>
      </c>
      <c r="O2369" t="str">
        <f>IF(ISBLANK('ENGAGEMENTS 2026'!C2370),"",'ENGAGEMENTS 2026'!M2370)</f>
        <v/>
      </c>
      <c r="P2369" t="str">
        <f>IF(ISBLANK('ENGAGEMENTS 2026'!C2370),"",'ENGAGEMENTS 2026'!K2370)</f>
        <v/>
      </c>
      <c r="Q2369" t="str">
        <f>IF($A2369="","",IF(OR($E2369="INFRUCTUEUX",$E2369="ANNULE"),$A2369&amp;"|"&amp;(COUNTIFS($A$2:$A2369,$A2369,$E$2:$E2369,"INFRUCTUEUX")+COUNTIFS($A$2:$A2369,$A2369,$E$2:$E2369,"ANNULE")),""))</f>
        <v/>
      </c>
    </row>
    <row r="2370" spans="1:17" x14ac:dyDescent="0.25">
      <c r="A2370" t="str">
        <f>IF(ISBLANK('ENGAGEMENTS 2026'!C2371),"",IF('ENGAGEMENTS 2026'!C2371="DTSI","DCT",'ENGAGEMENTS 2026'!C2371))</f>
        <v/>
      </c>
      <c r="B2370" t="str">
        <f>IF(ISBLANK('ENGAGEMENTS 2026'!C2371),"",'ENGAGEMENTS 2026'!D2371)</f>
        <v/>
      </c>
      <c r="C2370" t="str">
        <f>IF(ISBLANK('ENGAGEMENTS 2026'!C2371),"",'ENGAGEMENTS 2026'!E2371)</f>
        <v/>
      </c>
      <c r="D2370" t="str">
        <f>IF(ISBLANK('ENGAGEMENTS 2026'!C2371),"",'ENGAGEMENTS 2026'!G2371)</f>
        <v/>
      </c>
      <c r="E2370" t="str">
        <f>IF(ISBLANK('ENGAGEMENTS 2026'!C2371),"",'ENGAGEMENTS 2026'!I2371)</f>
        <v/>
      </c>
      <c r="F2370" t="str">
        <f>IF(ISBLANK('ENGAGEMENTS 2026'!C2371),"",'ENGAGEMENTS 2026'!J2371)</f>
        <v/>
      </c>
      <c r="G2370" t="str">
        <f>IF(ISBLANK('ENGAGEMENTS 2026'!C2371),"",'ENGAGEMENTS 2026'!M2371)</f>
        <v/>
      </c>
      <c r="H2370" t="str">
        <f>IF(ISBLANK('ENGAGEMENTS 2026'!C2371),"",'ENGAGEMENTS 2026'!AF2371)</f>
        <v/>
      </c>
      <c r="I2370" t="str">
        <f>IF(ISBLANK('ENGAGEMENTS 2026'!C2371),"",'ENGAGEMENTS 2026'!H2371)</f>
        <v/>
      </c>
      <c r="J2370" s="72" t="str">
        <f>IF(ISBLANK('ENGAGEMENTS 2026'!C2371),"",IF(AND(OR($E2370="INFRUCTUEUX",$E2370="ANNULE"),$C2370="AOO-M"),'ENGAGEMENTS 2026'!P2371,IF($H2370="EN COURS DE PREENGAGEMENT",'ENGAGEMENTS 2026'!O2371,IF($H2370="PREENGAGE",IF($E2370="ATTRIBUE",'ENGAGEMENTS 2026'!AE2371,'ENGAGEMENTS 2026'!O2371),'ENGAGEMENTS 2026'!AE2371))))</f>
        <v/>
      </c>
      <c r="K2370" s="97" t="str">
        <f>IF(ISBLANK('ENGAGEMENTS 2026'!W2371),"",'ENGAGEMENTS 2026'!W2371)</f>
        <v/>
      </c>
      <c r="L2370" s="73" t="str">
        <f t="shared" ref="L2370:L2433" ca="1" si="74">IF($K2370="","",TODAY()-$K2370)</f>
        <v/>
      </c>
      <c r="M2370" t="str">
        <f t="shared" ref="M2370:M2433" si="75">IF($A2370="","",IF($H2370="ENGAGE","Engagé",IF(AND($H2370="NON ENGAGE",OR($I2370="INFRUCTUEUX",$I2370="ANNULE")),"Clôturé sans suite","En cours")))</f>
        <v/>
      </c>
      <c r="N2370" t="str">
        <f>IF(ISBLANK('ENGAGEMENTS 2026'!C2371),"",'ENGAGEMENTS 2026'!L2371)</f>
        <v/>
      </c>
      <c r="O2370" t="str">
        <f>IF(ISBLANK('ENGAGEMENTS 2026'!C2371),"",'ENGAGEMENTS 2026'!M2371)</f>
        <v/>
      </c>
      <c r="P2370" t="str">
        <f>IF(ISBLANK('ENGAGEMENTS 2026'!C2371),"",'ENGAGEMENTS 2026'!K2371)</f>
        <v/>
      </c>
      <c r="Q2370" t="str">
        <f>IF($A2370="","",IF(OR($E2370="INFRUCTUEUX",$E2370="ANNULE"),$A2370&amp;"|"&amp;(COUNTIFS($A$2:$A2370,$A2370,$E$2:$E2370,"INFRUCTUEUX")+COUNTIFS($A$2:$A2370,$A2370,$E$2:$E2370,"ANNULE")),""))</f>
        <v/>
      </c>
    </row>
    <row r="2371" spans="1:17" x14ac:dyDescent="0.25">
      <c r="A2371" t="str">
        <f>IF(ISBLANK('ENGAGEMENTS 2026'!C2372),"",IF('ENGAGEMENTS 2026'!C2372="DTSI","DCT",'ENGAGEMENTS 2026'!C2372))</f>
        <v/>
      </c>
      <c r="B2371" t="str">
        <f>IF(ISBLANK('ENGAGEMENTS 2026'!C2372),"",'ENGAGEMENTS 2026'!D2372)</f>
        <v/>
      </c>
      <c r="C2371" t="str">
        <f>IF(ISBLANK('ENGAGEMENTS 2026'!C2372),"",'ENGAGEMENTS 2026'!E2372)</f>
        <v/>
      </c>
      <c r="D2371" t="str">
        <f>IF(ISBLANK('ENGAGEMENTS 2026'!C2372),"",'ENGAGEMENTS 2026'!G2372)</f>
        <v/>
      </c>
      <c r="E2371" t="str">
        <f>IF(ISBLANK('ENGAGEMENTS 2026'!C2372),"",'ENGAGEMENTS 2026'!I2372)</f>
        <v/>
      </c>
      <c r="F2371" t="str">
        <f>IF(ISBLANK('ENGAGEMENTS 2026'!C2372),"",'ENGAGEMENTS 2026'!J2372)</f>
        <v/>
      </c>
      <c r="G2371" t="str">
        <f>IF(ISBLANK('ENGAGEMENTS 2026'!C2372),"",'ENGAGEMENTS 2026'!M2372)</f>
        <v/>
      </c>
      <c r="H2371" t="str">
        <f>IF(ISBLANK('ENGAGEMENTS 2026'!C2372),"",'ENGAGEMENTS 2026'!AF2372)</f>
        <v/>
      </c>
      <c r="I2371" t="str">
        <f>IF(ISBLANK('ENGAGEMENTS 2026'!C2372),"",'ENGAGEMENTS 2026'!H2372)</f>
        <v/>
      </c>
      <c r="J2371" s="72" t="str">
        <f>IF(ISBLANK('ENGAGEMENTS 2026'!C2372),"",IF(AND(OR($E2371="INFRUCTUEUX",$E2371="ANNULE"),$C2371="AOO-M"),'ENGAGEMENTS 2026'!P2372,IF($H2371="EN COURS DE PREENGAGEMENT",'ENGAGEMENTS 2026'!O2372,IF($H2371="PREENGAGE",IF($E2371="ATTRIBUE",'ENGAGEMENTS 2026'!AE2372,'ENGAGEMENTS 2026'!O2372),'ENGAGEMENTS 2026'!AE2372))))</f>
        <v/>
      </c>
      <c r="K2371" s="97" t="str">
        <f>IF(ISBLANK('ENGAGEMENTS 2026'!W2372),"",'ENGAGEMENTS 2026'!W2372)</f>
        <v/>
      </c>
      <c r="L2371" s="73" t="str">
        <f t="shared" ca="1" si="74"/>
        <v/>
      </c>
      <c r="M2371" t="str">
        <f t="shared" si="75"/>
        <v/>
      </c>
      <c r="N2371" t="str">
        <f>IF(ISBLANK('ENGAGEMENTS 2026'!C2372),"",'ENGAGEMENTS 2026'!L2372)</f>
        <v/>
      </c>
      <c r="O2371" t="str">
        <f>IF(ISBLANK('ENGAGEMENTS 2026'!C2372),"",'ENGAGEMENTS 2026'!M2372)</f>
        <v/>
      </c>
      <c r="P2371" t="str">
        <f>IF(ISBLANK('ENGAGEMENTS 2026'!C2372),"",'ENGAGEMENTS 2026'!K2372)</f>
        <v/>
      </c>
      <c r="Q2371" t="str">
        <f>IF($A2371="","",IF(OR($E2371="INFRUCTUEUX",$E2371="ANNULE"),$A2371&amp;"|"&amp;(COUNTIFS($A$2:$A2371,$A2371,$E$2:$E2371,"INFRUCTUEUX")+COUNTIFS($A$2:$A2371,$A2371,$E$2:$E2371,"ANNULE")),""))</f>
        <v/>
      </c>
    </row>
    <row r="2372" spans="1:17" x14ac:dyDescent="0.25">
      <c r="A2372" t="str">
        <f>IF(ISBLANK('ENGAGEMENTS 2026'!C2373),"",IF('ENGAGEMENTS 2026'!C2373="DTSI","DCT",'ENGAGEMENTS 2026'!C2373))</f>
        <v/>
      </c>
      <c r="B2372" t="str">
        <f>IF(ISBLANK('ENGAGEMENTS 2026'!C2373),"",'ENGAGEMENTS 2026'!D2373)</f>
        <v/>
      </c>
      <c r="C2372" t="str">
        <f>IF(ISBLANK('ENGAGEMENTS 2026'!C2373),"",'ENGAGEMENTS 2026'!E2373)</f>
        <v/>
      </c>
      <c r="D2372" t="str">
        <f>IF(ISBLANK('ENGAGEMENTS 2026'!C2373),"",'ENGAGEMENTS 2026'!G2373)</f>
        <v/>
      </c>
      <c r="E2372" t="str">
        <f>IF(ISBLANK('ENGAGEMENTS 2026'!C2373),"",'ENGAGEMENTS 2026'!I2373)</f>
        <v/>
      </c>
      <c r="F2372" t="str">
        <f>IF(ISBLANK('ENGAGEMENTS 2026'!C2373),"",'ENGAGEMENTS 2026'!J2373)</f>
        <v/>
      </c>
      <c r="G2372" t="str">
        <f>IF(ISBLANK('ENGAGEMENTS 2026'!C2373),"",'ENGAGEMENTS 2026'!M2373)</f>
        <v/>
      </c>
      <c r="H2372" t="str">
        <f>IF(ISBLANK('ENGAGEMENTS 2026'!C2373),"",'ENGAGEMENTS 2026'!AF2373)</f>
        <v/>
      </c>
      <c r="I2372" t="str">
        <f>IF(ISBLANK('ENGAGEMENTS 2026'!C2373),"",'ENGAGEMENTS 2026'!H2373)</f>
        <v/>
      </c>
      <c r="J2372" s="72" t="str">
        <f>IF(ISBLANK('ENGAGEMENTS 2026'!C2373),"",IF(AND(OR($E2372="INFRUCTUEUX",$E2372="ANNULE"),$C2372="AOO-M"),'ENGAGEMENTS 2026'!P2373,IF($H2372="EN COURS DE PREENGAGEMENT",'ENGAGEMENTS 2026'!O2373,IF($H2372="PREENGAGE",IF($E2372="ATTRIBUE",'ENGAGEMENTS 2026'!AE2373,'ENGAGEMENTS 2026'!O2373),'ENGAGEMENTS 2026'!AE2373))))</f>
        <v/>
      </c>
      <c r="K2372" s="97" t="str">
        <f>IF(ISBLANK('ENGAGEMENTS 2026'!W2373),"",'ENGAGEMENTS 2026'!W2373)</f>
        <v/>
      </c>
      <c r="L2372" s="73" t="str">
        <f t="shared" ca="1" si="74"/>
        <v/>
      </c>
      <c r="M2372" t="str">
        <f t="shared" si="75"/>
        <v/>
      </c>
      <c r="N2372" t="str">
        <f>IF(ISBLANK('ENGAGEMENTS 2026'!C2373),"",'ENGAGEMENTS 2026'!L2373)</f>
        <v/>
      </c>
      <c r="O2372" t="str">
        <f>IF(ISBLANK('ENGAGEMENTS 2026'!C2373),"",'ENGAGEMENTS 2026'!M2373)</f>
        <v/>
      </c>
      <c r="P2372" t="str">
        <f>IF(ISBLANK('ENGAGEMENTS 2026'!C2373),"",'ENGAGEMENTS 2026'!K2373)</f>
        <v/>
      </c>
      <c r="Q2372" t="str">
        <f>IF($A2372="","",IF(OR($E2372="INFRUCTUEUX",$E2372="ANNULE"),$A2372&amp;"|"&amp;(COUNTIFS($A$2:$A2372,$A2372,$E$2:$E2372,"INFRUCTUEUX")+COUNTIFS($A$2:$A2372,$A2372,$E$2:$E2372,"ANNULE")),""))</f>
        <v/>
      </c>
    </row>
    <row r="2373" spans="1:17" x14ac:dyDescent="0.25">
      <c r="A2373" t="str">
        <f>IF(ISBLANK('ENGAGEMENTS 2026'!C2374),"",IF('ENGAGEMENTS 2026'!C2374="DTSI","DCT",'ENGAGEMENTS 2026'!C2374))</f>
        <v/>
      </c>
      <c r="B2373" t="str">
        <f>IF(ISBLANK('ENGAGEMENTS 2026'!C2374),"",'ENGAGEMENTS 2026'!D2374)</f>
        <v/>
      </c>
      <c r="C2373" t="str">
        <f>IF(ISBLANK('ENGAGEMENTS 2026'!C2374),"",'ENGAGEMENTS 2026'!E2374)</f>
        <v/>
      </c>
      <c r="D2373" t="str">
        <f>IF(ISBLANK('ENGAGEMENTS 2026'!C2374),"",'ENGAGEMENTS 2026'!G2374)</f>
        <v/>
      </c>
      <c r="E2373" t="str">
        <f>IF(ISBLANK('ENGAGEMENTS 2026'!C2374),"",'ENGAGEMENTS 2026'!I2374)</f>
        <v/>
      </c>
      <c r="F2373" t="str">
        <f>IF(ISBLANK('ENGAGEMENTS 2026'!C2374),"",'ENGAGEMENTS 2026'!J2374)</f>
        <v/>
      </c>
      <c r="G2373" t="str">
        <f>IF(ISBLANK('ENGAGEMENTS 2026'!C2374),"",'ENGAGEMENTS 2026'!M2374)</f>
        <v/>
      </c>
      <c r="H2373" t="str">
        <f>IF(ISBLANK('ENGAGEMENTS 2026'!C2374),"",'ENGAGEMENTS 2026'!AF2374)</f>
        <v/>
      </c>
      <c r="I2373" t="str">
        <f>IF(ISBLANK('ENGAGEMENTS 2026'!C2374),"",'ENGAGEMENTS 2026'!H2374)</f>
        <v/>
      </c>
      <c r="J2373" s="72" t="str">
        <f>IF(ISBLANK('ENGAGEMENTS 2026'!C2374),"",IF(AND(OR($E2373="INFRUCTUEUX",$E2373="ANNULE"),$C2373="AOO-M"),'ENGAGEMENTS 2026'!P2374,IF($H2373="EN COURS DE PREENGAGEMENT",'ENGAGEMENTS 2026'!O2374,IF($H2373="PREENGAGE",IF($E2373="ATTRIBUE",'ENGAGEMENTS 2026'!AE2374,'ENGAGEMENTS 2026'!O2374),'ENGAGEMENTS 2026'!AE2374))))</f>
        <v/>
      </c>
      <c r="K2373" s="97" t="str">
        <f>IF(ISBLANK('ENGAGEMENTS 2026'!W2374),"",'ENGAGEMENTS 2026'!W2374)</f>
        <v/>
      </c>
      <c r="L2373" s="73" t="str">
        <f t="shared" ca="1" si="74"/>
        <v/>
      </c>
      <c r="M2373" t="str">
        <f t="shared" si="75"/>
        <v/>
      </c>
      <c r="N2373" t="str">
        <f>IF(ISBLANK('ENGAGEMENTS 2026'!C2374),"",'ENGAGEMENTS 2026'!L2374)</f>
        <v/>
      </c>
      <c r="O2373" t="str">
        <f>IF(ISBLANK('ENGAGEMENTS 2026'!C2374),"",'ENGAGEMENTS 2026'!M2374)</f>
        <v/>
      </c>
      <c r="P2373" t="str">
        <f>IF(ISBLANK('ENGAGEMENTS 2026'!C2374),"",'ENGAGEMENTS 2026'!K2374)</f>
        <v/>
      </c>
      <c r="Q2373" t="str">
        <f>IF($A2373="","",IF(OR($E2373="INFRUCTUEUX",$E2373="ANNULE"),$A2373&amp;"|"&amp;(COUNTIFS($A$2:$A2373,$A2373,$E$2:$E2373,"INFRUCTUEUX")+COUNTIFS($A$2:$A2373,$A2373,$E$2:$E2373,"ANNULE")),""))</f>
        <v/>
      </c>
    </row>
    <row r="2374" spans="1:17" x14ac:dyDescent="0.25">
      <c r="A2374" t="str">
        <f>IF(ISBLANK('ENGAGEMENTS 2026'!C2375),"",IF('ENGAGEMENTS 2026'!C2375="DTSI","DCT",'ENGAGEMENTS 2026'!C2375))</f>
        <v/>
      </c>
      <c r="B2374" t="str">
        <f>IF(ISBLANK('ENGAGEMENTS 2026'!C2375),"",'ENGAGEMENTS 2026'!D2375)</f>
        <v/>
      </c>
      <c r="C2374" t="str">
        <f>IF(ISBLANK('ENGAGEMENTS 2026'!C2375),"",'ENGAGEMENTS 2026'!E2375)</f>
        <v/>
      </c>
      <c r="D2374" t="str">
        <f>IF(ISBLANK('ENGAGEMENTS 2026'!C2375),"",'ENGAGEMENTS 2026'!G2375)</f>
        <v/>
      </c>
      <c r="E2374" t="str">
        <f>IF(ISBLANK('ENGAGEMENTS 2026'!C2375),"",'ENGAGEMENTS 2026'!I2375)</f>
        <v/>
      </c>
      <c r="F2374" t="str">
        <f>IF(ISBLANK('ENGAGEMENTS 2026'!C2375),"",'ENGAGEMENTS 2026'!J2375)</f>
        <v/>
      </c>
      <c r="G2374" t="str">
        <f>IF(ISBLANK('ENGAGEMENTS 2026'!C2375),"",'ENGAGEMENTS 2026'!M2375)</f>
        <v/>
      </c>
      <c r="H2374" t="str">
        <f>IF(ISBLANK('ENGAGEMENTS 2026'!C2375),"",'ENGAGEMENTS 2026'!AF2375)</f>
        <v/>
      </c>
      <c r="I2374" t="str">
        <f>IF(ISBLANK('ENGAGEMENTS 2026'!C2375),"",'ENGAGEMENTS 2026'!H2375)</f>
        <v/>
      </c>
      <c r="J2374" s="72" t="str">
        <f>IF(ISBLANK('ENGAGEMENTS 2026'!C2375),"",IF(AND(OR($E2374="INFRUCTUEUX",$E2374="ANNULE"),$C2374="AOO-M"),'ENGAGEMENTS 2026'!P2375,IF($H2374="EN COURS DE PREENGAGEMENT",'ENGAGEMENTS 2026'!O2375,IF($H2374="PREENGAGE",IF($E2374="ATTRIBUE",'ENGAGEMENTS 2026'!AE2375,'ENGAGEMENTS 2026'!O2375),'ENGAGEMENTS 2026'!AE2375))))</f>
        <v/>
      </c>
      <c r="K2374" s="97" t="str">
        <f>IF(ISBLANK('ENGAGEMENTS 2026'!W2375),"",'ENGAGEMENTS 2026'!W2375)</f>
        <v/>
      </c>
      <c r="L2374" s="73" t="str">
        <f t="shared" ca="1" si="74"/>
        <v/>
      </c>
      <c r="M2374" t="str">
        <f t="shared" si="75"/>
        <v/>
      </c>
      <c r="N2374" t="str">
        <f>IF(ISBLANK('ENGAGEMENTS 2026'!C2375),"",'ENGAGEMENTS 2026'!L2375)</f>
        <v/>
      </c>
      <c r="O2374" t="str">
        <f>IF(ISBLANK('ENGAGEMENTS 2026'!C2375),"",'ENGAGEMENTS 2026'!M2375)</f>
        <v/>
      </c>
      <c r="P2374" t="str">
        <f>IF(ISBLANK('ENGAGEMENTS 2026'!C2375),"",'ENGAGEMENTS 2026'!K2375)</f>
        <v/>
      </c>
      <c r="Q2374" t="str">
        <f>IF($A2374="","",IF(OR($E2374="INFRUCTUEUX",$E2374="ANNULE"),$A2374&amp;"|"&amp;(COUNTIFS($A$2:$A2374,$A2374,$E$2:$E2374,"INFRUCTUEUX")+COUNTIFS($A$2:$A2374,$A2374,$E$2:$E2374,"ANNULE")),""))</f>
        <v/>
      </c>
    </row>
    <row r="2375" spans="1:17" x14ac:dyDescent="0.25">
      <c r="A2375" t="str">
        <f>IF(ISBLANK('ENGAGEMENTS 2026'!C2376),"",IF('ENGAGEMENTS 2026'!C2376="DTSI","DCT",'ENGAGEMENTS 2026'!C2376))</f>
        <v/>
      </c>
      <c r="B2375" t="str">
        <f>IF(ISBLANK('ENGAGEMENTS 2026'!C2376),"",'ENGAGEMENTS 2026'!D2376)</f>
        <v/>
      </c>
      <c r="C2375" t="str">
        <f>IF(ISBLANK('ENGAGEMENTS 2026'!C2376),"",'ENGAGEMENTS 2026'!E2376)</f>
        <v/>
      </c>
      <c r="D2375" t="str">
        <f>IF(ISBLANK('ENGAGEMENTS 2026'!C2376),"",'ENGAGEMENTS 2026'!G2376)</f>
        <v/>
      </c>
      <c r="E2375" t="str">
        <f>IF(ISBLANK('ENGAGEMENTS 2026'!C2376),"",'ENGAGEMENTS 2026'!I2376)</f>
        <v/>
      </c>
      <c r="F2375" t="str">
        <f>IF(ISBLANK('ENGAGEMENTS 2026'!C2376),"",'ENGAGEMENTS 2026'!J2376)</f>
        <v/>
      </c>
      <c r="G2375" t="str">
        <f>IF(ISBLANK('ENGAGEMENTS 2026'!C2376),"",'ENGAGEMENTS 2026'!M2376)</f>
        <v/>
      </c>
      <c r="H2375" t="str">
        <f>IF(ISBLANK('ENGAGEMENTS 2026'!C2376),"",'ENGAGEMENTS 2026'!AF2376)</f>
        <v/>
      </c>
      <c r="I2375" t="str">
        <f>IF(ISBLANK('ENGAGEMENTS 2026'!C2376),"",'ENGAGEMENTS 2026'!H2376)</f>
        <v/>
      </c>
      <c r="J2375" s="72" t="str">
        <f>IF(ISBLANK('ENGAGEMENTS 2026'!C2376),"",IF(AND(OR($E2375="INFRUCTUEUX",$E2375="ANNULE"),$C2375="AOO-M"),'ENGAGEMENTS 2026'!P2376,IF($H2375="EN COURS DE PREENGAGEMENT",'ENGAGEMENTS 2026'!O2376,IF($H2375="PREENGAGE",IF($E2375="ATTRIBUE",'ENGAGEMENTS 2026'!AE2376,'ENGAGEMENTS 2026'!O2376),'ENGAGEMENTS 2026'!AE2376))))</f>
        <v/>
      </c>
      <c r="K2375" s="97" t="str">
        <f>IF(ISBLANK('ENGAGEMENTS 2026'!W2376),"",'ENGAGEMENTS 2026'!W2376)</f>
        <v/>
      </c>
      <c r="L2375" s="73" t="str">
        <f t="shared" ca="1" si="74"/>
        <v/>
      </c>
      <c r="M2375" t="str">
        <f t="shared" si="75"/>
        <v/>
      </c>
      <c r="N2375" t="str">
        <f>IF(ISBLANK('ENGAGEMENTS 2026'!C2376),"",'ENGAGEMENTS 2026'!L2376)</f>
        <v/>
      </c>
      <c r="O2375" t="str">
        <f>IF(ISBLANK('ENGAGEMENTS 2026'!C2376),"",'ENGAGEMENTS 2026'!M2376)</f>
        <v/>
      </c>
      <c r="P2375" t="str">
        <f>IF(ISBLANK('ENGAGEMENTS 2026'!C2376),"",'ENGAGEMENTS 2026'!K2376)</f>
        <v/>
      </c>
      <c r="Q2375" t="str">
        <f>IF($A2375="","",IF(OR($E2375="INFRUCTUEUX",$E2375="ANNULE"),$A2375&amp;"|"&amp;(COUNTIFS($A$2:$A2375,$A2375,$E$2:$E2375,"INFRUCTUEUX")+COUNTIFS($A$2:$A2375,$A2375,$E$2:$E2375,"ANNULE")),""))</f>
        <v/>
      </c>
    </row>
    <row r="2376" spans="1:17" x14ac:dyDescent="0.25">
      <c r="A2376" t="str">
        <f>IF(ISBLANK('ENGAGEMENTS 2026'!C2377),"",IF('ENGAGEMENTS 2026'!C2377="DTSI","DCT",'ENGAGEMENTS 2026'!C2377))</f>
        <v/>
      </c>
      <c r="B2376" t="str">
        <f>IF(ISBLANK('ENGAGEMENTS 2026'!C2377),"",'ENGAGEMENTS 2026'!D2377)</f>
        <v/>
      </c>
      <c r="C2376" t="str">
        <f>IF(ISBLANK('ENGAGEMENTS 2026'!C2377),"",'ENGAGEMENTS 2026'!E2377)</f>
        <v/>
      </c>
      <c r="D2376" t="str">
        <f>IF(ISBLANK('ENGAGEMENTS 2026'!C2377),"",'ENGAGEMENTS 2026'!G2377)</f>
        <v/>
      </c>
      <c r="E2376" t="str">
        <f>IF(ISBLANK('ENGAGEMENTS 2026'!C2377),"",'ENGAGEMENTS 2026'!I2377)</f>
        <v/>
      </c>
      <c r="F2376" t="str">
        <f>IF(ISBLANK('ENGAGEMENTS 2026'!C2377),"",'ENGAGEMENTS 2026'!J2377)</f>
        <v/>
      </c>
      <c r="G2376" t="str">
        <f>IF(ISBLANK('ENGAGEMENTS 2026'!C2377),"",'ENGAGEMENTS 2026'!M2377)</f>
        <v/>
      </c>
      <c r="H2376" t="str">
        <f>IF(ISBLANK('ENGAGEMENTS 2026'!C2377),"",'ENGAGEMENTS 2026'!AF2377)</f>
        <v/>
      </c>
      <c r="I2376" t="str">
        <f>IF(ISBLANK('ENGAGEMENTS 2026'!C2377),"",'ENGAGEMENTS 2026'!H2377)</f>
        <v/>
      </c>
      <c r="J2376" s="72" t="str">
        <f>IF(ISBLANK('ENGAGEMENTS 2026'!C2377),"",IF(AND(OR($E2376="INFRUCTUEUX",$E2376="ANNULE"),$C2376="AOO-M"),'ENGAGEMENTS 2026'!P2377,IF($H2376="EN COURS DE PREENGAGEMENT",'ENGAGEMENTS 2026'!O2377,IF($H2376="PREENGAGE",IF($E2376="ATTRIBUE",'ENGAGEMENTS 2026'!AE2377,'ENGAGEMENTS 2026'!O2377),'ENGAGEMENTS 2026'!AE2377))))</f>
        <v/>
      </c>
      <c r="K2376" s="97" t="str">
        <f>IF(ISBLANK('ENGAGEMENTS 2026'!W2377),"",'ENGAGEMENTS 2026'!W2377)</f>
        <v/>
      </c>
      <c r="L2376" s="73" t="str">
        <f t="shared" ca="1" si="74"/>
        <v/>
      </c>
      <c r="M2376" t="str">
        <f t="shared" si="75"/>
        <v/>
      </c>
      <c r="N2376" t="str">
        <f>IF(ISBLANK('ENGAGEMENTS 2026'!C2377),"",'ENGAGEMENTS 2026'!L2377)</f>
        <v/>
      </c>
      <c r="O2376" t="str">
        <f>IF(ISBLANK('ENGAGEMENTS 2026'!C2377),"",'ENGAGEMENTS 2026'!M2377)</f>
        <v/>
      </c>
      <c r="P2376" t="str">
        <f>IF(ISBLANK('ENGAGEMENTS 2026'!C2377),"",'ENGAGEMENTS 2026'!K2377)</f>
        <v/>
      </c>
      <c r="Q2376" t="str">
        <f>IF($A2376="","",IF(OR($E2376="INFRUCTUEUX",$E2376="ANNULE"),$A2376&amp;"|"&amp;(COUNTIFS($A$2:$A2376,$A2376,$E$2:$E2376,"INFRUCTUEUX")+COUNTIFS($A$2:$A2376,$A2376,$E$2:$E2376,"ANNULE")),""))</f>
        <v/>
      </c>
    </row>
    <row r="2377" spans="1:17" x14ac:dyDescent="0.25">
      <c r="A2377" t="str">
        <f>IF(ISBLANK('ENGAGEMENTS 2026'!C2378),"",IF('ENGAGEMENTS 2026'!C2378="DTSI","DCT",'ENGAGEMENTS 2026'!C2378))</f>
        <v/>
      </c>
      <c r="B2377" t="str">
        <f>IF(ISBLANK('ENGAGEMENTS 2026'!C2378),"",'ENGAGEMENTS 2026'!D2378)</f>
        <v/>
      </c>
      <c r="C2377" t="str">
        <f>IF(ISBLANK('ENGAGEMENTS 2026'!C2378),"",'ENGAGEMENTS 2026'!E2378)</f>
        <v/>
      </c>
      <c r="D2377" t="str">
        <f>IF(ISBLANK('ENGAGEMENTS 2026'!C2378),"",'ENGAGEMENTS 2026'!G2378)</f>
        <v/>
      </c>
      <c r="E2377" t="str">
        <f>IF(ISBLANK('ENGAGEMENTS 2026'!C2378),"",'ENGAGEMENTS 2026'!I2378)</f>
        <v/>
      </c>
      <c r="F2377" t="str">
        <f>IF(ISBLANK('ENGAGEMENTS 2026'!C2378),"",'ENGAGEMENTS 2026'!J2378)</f>
        <v/>
      </c>
      <c r="G2377" t="str">
        <f>IF(ISBLANK('ENGAGEMENTS 2026'!C2378),"",'ENGAGEMENTS 2026'!M2378)</f>
        <v/>
      </c>
      <c r="H2377" t="str">
        <f>IF(ISBLANK('ENGAGEMENTS 2026'!C2378),"",'ENGAGEMENTS 2026'!AF2378)</f>
        <v/>
      </c>
      <c r="I2377" t="str">
        <f>IF(ISBLANK('ENGAGEMENTS 2026'!C2378),"",'ENGAGEMENTS 2026'!H2378)</f>
        <v/>
      </c>
      <c r="J2377" s="72" t="str">
        <f>IF(ISBLANK('ENGAGEMENTS 2026'!C2378),"",IF(AND(OR($E2377="INFRUCTUEUX",$E2377="ANNULE"),$C2377="AOO-M"),'ENGAGEMENTS 2026'!P2378,IF($H2377="EN COURS DE PREENGAGEMENT",'ENGAGEMENTS 2026'!O2378,IF($H2377="PREENGAGE",IF($E2377="ATTRIBUE",'ENGAGEMENTS 2026'!AE2378,'ENGAGEMENTS 2026'!O2378),'ENGAGEMENTS 2026'!AE2378))))</f>
        <v/>
      </c>
      <c r="K2377" s="97" t="str">
        <f>IF(ISBLANK('ENGAGEMENTS 2026'!W2378),"",'ENGAGEMENTS 2026'!W2378)</f>
        <v/>
      </c>
      <c r="L2377" s="73" t="str">
        <f t="shared" ca="1" si="74"/>
        <v/>
      </c>
      <c r="M2377" t="str">
        <f t="shared" si="75"/>
        <v/>
      </c>
      <c r="N2377" t="str">
        <f>IF(ISBLANK('ENGAGEMENTS 2026'!C2378),"",'ENGAGEMENTS 2026'!L2378)</f>
        <v/>
      </c>
      <c r="O2377" t="str">
        <f>IF(ISBLANK('ENGAGEMENTS 2026'!C2378),"",'ENGAGEMENTS 2026'!M2378)</f>
        <v/>
      </c>
      <c r="P2377" t="str">
        <f>IF(ISBLANK('ENGAGEMENTS 2026'!C2378),"",'ENGAGEMENTS 2026'!K2378)</f>
        <v/>
      </c>
      <c r="Q2377" t="str">
        <f>IF($A2377="","",IF(OR($E2377="INFRUCTUEUX",$E2377="ANNULE"),$A2377&amp;"|"&amp;(COUNTIFS($A$2:$A2377,$A2377,$E$2:$E2377,"INFRUCTUEUX")+COUNTIFS($A$2:$A2377,$A2377,$E$2:$E2377,"ANNULE")),""))</f>
        <v/>
      </c>
    </row>
    <row r="2378" spans="1:17" x14ac:dyDescent="0.25">
      <c r="A2378" t="str">
        <f>IF(ISBLANK('ENGAGEMENTS 2026'!C2379),"",IF('ENGAGEMENTS 2026'!C2379="DTSI","DCT",'ENGAGEMENTS 2026'!C2379))</f>
        <v/>
      </c>
      <c r="B2378" t="str">
        <f>IF(ISBLANK('ENGAGEMENTS 2026'!C2379),"",'ENGAGEMENTS 2026'!D2379)</f>
        <v/>
      </c>
      <c r="C2378" t="str">
        <f>IF(ISBLANK('ENGAGEMENTS 2026'!C2379),"",'ENGAGEMENTS 2026'!E2379)</f>
        <v/>
      </c>
      <c r="D2378" t="str">
        <f>IF(ISBLANK('ENGAGEMENTS 2026'!C2379),"",'ENGAGEMENTS 2026'!G2379)</f>
        <v/>
      </c>
      <c r="E2378" t="str">
        <f>IF(ISBLANK('ENGAGEMENTS 2026'!C2379),"",'ENGAGEMENTS 2026'!I2379)</f>
        <v/>
      </c>
      <c r="F2378" t="str">
        <f>IF(ISBLANK('ENGAGEMENTS 2026'!C2379),"",'ENGAGEMENTS 2026'!J2379)</f>
        <v/>
      </c>
      <c r="G2378" t="str">
        <f>IF(ISBLANK('ENGAGEMENTS 2026'!C2379),"",'ENGAGEMENTS 2026'!M2379)</f>
        <v/>
      </c>
      <c r="H2378" t="str">
        <f>IF(ISBLANK('ENGAGEMENTS 2026'!C2379),"",'ENGAGEMENTS 2026'!AF2379)</f>
        <v/>
      </c>
      <c r="I2378" t="str">
        <f>IF(ISBLANK('ENGAGEMENTS 2026'!C2379),"",'ENGAGEMENTS 2026'!H2379)</f>
        <v/>
      </c>
      <c r="J2378" s="72" t="str">
        <f>IF(ISBLANK('ENGAGEMENTS 2026'!C2379),"",IF(AND(OR($E2378="INFRUCTUEUX",$E2378="ANNULE"),$C2378="AOO-M"),'ENGAGEMENTS 2026'!P2379,IF($H2378="EN COURS DE PREENGAGEMENT",'ENGAGEMENTS 2026'!O2379,IF($H2378="PREENGAGE",IF($E2378="ATTRIBUE",'ENGAGEMENTS 2026'!AE2379,'ENGAGEMENTS 2026'!O2379),'ENGAGEMENTS 2026'!AE2379))))</f>
        <v/>
      </c>
      <c r="K2378" s="97" t="str">
        <f>IF(ISBLANK('ENGAGEMENTS 2026'!W2379),"",'ENGAGEMENTS 2026'!W2379)</f>
        <v/>
      </c>
      <c r="L2378" s="73" t="str">
        <f t="shared" ca="1" si="74"/>
        <v/>
      </c>
      <c r="M2378" t="str">
        <f t="shared" si="75"/>
        <v/>
      </c>
      <c r="N2378" t="str">
        <f>IF(ISBLANK('ENGAGEMENTS 2026'!C2379),"",'ENGAGEMENTS 2026'!L2379)</f>
        <v/>
      </c>
      <c r="O2378" t="str">
        <f>IF(ISBLANK('ENGAGEMENTS 2026'!C2379),"",'ENGAGEMENTS 2026'!M2379)</f>
        <v/>
      </c>
      <c r="P2378" t="str">
        <f>IF(ISBLANK('ENGAGEMENTS 2026'!C2379),"",'ENGAGEMENTS 2026'!K2379)</f>
        <v/>
      </c>
      <c r="Q2378" t="str">
        <f>IF($A2378="","",IF(OR($E2378="INFRUCTUEUX",$E2378="ANNULE"),$A2378&amp;"|"&amp;(COUNTIFS($A$2:$A2378,$A2378,$E$2:$E2378,"INFRUCTUEUX")+COUNTIFS($A$2:$A2378,$A2378,$E$2:$E2378,"ANNULE")),""))</f>
        <v/>
      </c>
    </row>
    <row r="2379" spans="1:17" x14ac:dyDescent="0.25">
      <c r="A2379" t="str">
        <f>IF(ISBLANK('ENGAGEMENTS 2026'!C2380),"",IF('ENGAGEMENTS 2026'!C2380="DTSI","DCT",'ENGAGEMENTS 2026'!C2380))</f>
        <v/>
      </c>
      <c r="B2379" t="str">
        <f>IF(ISBLANK('ENGAGEMENTS 2026'!C2380),"",'ENGAGEMENTS 2026'!D2380)</f>
        <v/>
      </c>
      <c r="C2379" t="str">
        <f>IF(ISBLANK('ENGAGEMENTS 2026'!C2380),"",'ENGAGEMENTS 2026'!E2380)</f>
        <v/>
      </c>
      <c r="D2379" t="str">
        <f>IF(ISBLANK('ENGAGEMENTS 2026'!C2380),"",'ENGAGEMENTS 2026'!G2380)</f>
        <v/>
      </c>
      <c r="E2379" t="str">
        <f>IF(ISBLANK('ENGAGEMENTS 2026'!C2380),"",'ENGAGEMENTS 2026'!I2380)</f>
        <v/>
      </c>
      <c r="F2379" t="str">
        <f>IF(ISBLANK('ENGAGEMENTS 2026'!C2380),"",'ENGAGEMENTS 2026'!J2380)</f>
        <v/>
      </c>
      <c r="G2379" t="str">
        <f>IF(ISBLANK('ENGAGEMENTS 2026'!C2380),"",'ENGAGEMENTS 2026'!M2380)</f>
        <v/>
      </c>
      <c r="H2379" t="str">
        <f>IF(ISBLANK('ENGAGEMENTS 2026'!C2380),"",'ENGAGEMENTS 2026'!AF2380)</f>
        <v/>
      </c>
      <c r="I2379" t="str">
        <f>IF(ISBLANK('ENGAGEMENTS 2026'!C2380),"",'ENGAGEMENTS 2026'!H2380)</f>
        <v/>
      </c>
      <c r="J2379" s="72" t="str">
        <f>IF(ISBLANK('ENGAGEMENTS 2026'!C2380),"",IF(AND(OR($E2379="INFRUCTUEUX",$E2379="ANNULE"),$C2379="AOO-M"),'ENGAGEMENTS 2026'!P2380,IF($H2379="EN COURS DE PREENGAGEMENT",'ENGAGEMENTS 2026'!O2380,IF($H2379="PREENGAGE",IF($E2379="ATTRIBUE",'ENGAGEMENTS 2026'!AE2380,'ENGAGEMENTS 2026'!O2380),'ENGAGEMENTS 2026'!AE2380))))</f>
        <v/>
      </c>
      <c r="K2379" s="97" t="str">
        <f>IF(ISBLANK('ENGAGEMENTS 2026'!W2380),"",'ENGAGEMENTS 2026'!W2380)</f>
        <v/>
      </c>
      <c r="L2379" s="73" t="str">
        <f t="shared" ca="1" si="74"/>
        <v/>
      </c>
      <c r="M2379" t="str">
        <f t="shared" si="75"/>
        <v/>
      </c>
      <c r="N2379" t="str">
        <f>IF(ISBLANK('ENGAGEMENTS 2026'!C2380),"",'ENGAGEMENTS 2026'!L2380)</f>
        <v/>
      </c>
      <c r="O2379" t="str">
        <f>IF(ISBLANK('ENGAGEMENTS 2026'!C2380),"",'ENGAGEMENTS 2026'!M2380)</f>
        <v/>
      </c>
      <c r="P2379" t="str">
        <f>IF(ISBLANK('ENGAGEMENTS 2026'!C2380),"",'ENGAGEMENTS 2026'!K2380)</f>
        <v/>
      </c>
      <c r="Q2379" t="str">
        <f>IF($A2379="","",IF(OR($E2379="INFRUCTUEUX",$E2379="ANNULE"),$A2379&amp;"|"&amp;(COUNTIFS($A$2:$A2379,$A2379,$E$2:$E2379,"INFRUCTUEUX")+COUNTIFS($A$2:$A2379,$A2379,$E$2:$E2379,"ANNULE")),""))</f>
        <v/>
      </c>
    </row>
    <row r="2380" spans="1:17" x14ac:dyDescent="0.25">
      <c r="A2380" t="str">
        <f>IF(ISBLANK('ENGAGEMENTS 2026'!C2381),"",IF('ENGAGEMENTS 2026'!C2381="DTSI","DCT",'ENGAGEMENTS 2026'!C2381))</f>
        <v/>
      </c>
      <c r="B2380" t="str">
        <f>IF(ISBLANK('ENGAGEMENTS 2026'!C2381),"",'ENGAGEMENTS 2026'!D2381)</f>
        <v/>
      </c>
      <c r="C2380" t="str">
        <f>IF(ISBLANK('ENGAGEMENTS 2026'!C2381),"",'ENGAGEMENTS 2026'!E2381)</f>
        <v/>
      </c>
      <c r="D2380" t="str">
        <f>IF(ISBLANK('ENGAGEMENTS 2026'!C2381),"",'ENGAGEMENTS 2026'!G2381)</f>
        <v/>
      </c>
      <c r="E2380" t="str">
        <f>IF(ISBLANK('ENGAGEMENTS 2026'!C2381),"",'ENGAGEMENTS 2026'!I2381)</f>
        <v/>
      </c>
      <c r="F2380" t="str">
        <f>IF(ISBLANK('ENGAGEMENTS 2026'!C2381),"",'ENGAGEMENTS 2026'!J2381)</f>
        <v/>
      </c>
      <c r="G2380" t="str">
        <f>IF(ISBLANK('ENGAGEMENTS 2026'!C2381),"",'ENGAGEMENTS 2026'!M2381)</f>
        <v/>
      </c>
      <c r="H2380" t="str">
        <f>IF(ISBLANK('ENGAGEMENTS 2026'!C2381),"",'ENGAGEMENTS 2026'!AF2381)</f>
        <v/>
      </c>
      <c r="I2380" t="str">
        <f>IF(ISBLANK('ENGAGEMENTS 2026'!C2381),"",'ENGAGEMENTS 2026'!H2381)</f>
        <v/>
      </c>
      <c r="J2380" s="72" t="str">
        <f>IF(ISBLANK('ENGAGEMENTS 2026'!C2381),"",IF(AND(OR($E2380="INFRUCTUEUX",$E2380="ANNULE"),$C2380="AOO-M"),'ENGAGEMENTS 2026'!P2381,IF($H2380="EN COURS DE PREENGAGEMENT",'ENGAGEMENTS 2026'!O2381,IF($H2380="PREENGAGE",IF($E2380="ATTRIBUE",'ENGAGEMENTS 2026'!AE2381,'ENGAGEMENTS 2026'!O2381),'ENGAGEMENTS 2026'!AE2381))))</f>
        <v/>
      </c>
      <c r="K2380" s="97" t="str">
        <f>IF(ISBLANK('ENGAGEMENTS 2026'!W2381),"",'ENGAGEMENTS 2026'!W2381)</f>
        <v/>
      </c>
      <c r="L2380" s="73" t="str">
        <f t="shared" ca="1" si="74"/>
        <v/>
      </c>
      <c r="M2380" t="str">
        <f t="shared" si="75"/>
        <v/>
      </c>
      <c r="N2380" t="str">
        <f>IF(ISBLANK('ENGAGEMENTS 2026'!C2381),"",'ENGAGEMENTS 2026'!L2381)</f>
        <v/>
      </c>
      <c r="O2380" t="str">
        <f>IF(ISBLANK('ENGAGEMENTS 2026'!C2381),"",'ENGAGEMENTS 2026'!M2381)</f>
        <v/>
      </c>
      <c r="P2380" t="str">
        <f>IF(ISBLANK('ENGAGEMENTS 2026'!C2381),"",'ENGAGEMENTS 2026'!K2381)</f>
        <v/>
      </c>
      <c r="Q2380" t="str">
        <f>IF($A2380="","",IF(OR($E2380="INFRUCTUEUX",$E2380="ANNULE"),$A2380&amp;"|"&amp;(COUNTIFS($A$2:$A2380,$A2380,$E$2:$E2380,"INFRUCTUEUX")+COUNTIFS($A$2:$A2380,$A2380,$E$2:$E2380,"ANNULE")),""))</f>
        <v/>
      </c>
    </row>
    <row r="2381" spans="1:17" x14ac:dyDescent="0.25">
      <c r="A2381" t="str">
        <f>IF(ISBLANK('ENGAGEMENTS 2026'!C2382),"",IF('ENGAGEMENTS 2026'!C2382="DTSI","DCT",'ENGAGEMENTS 2026'!C2382))</f>
        <v/>
      </c>
      <c r="B2381" t="str">
        <f>IF(ISBLANK('ENGAGEMENTS 2026'!C2382),"",'ENGAGEMENTS 2026'!D2382)</f>
        <v/>
      </c>
      <c r="C2381" t="str">
        <f>IF(ISBLANK('ENGAGEMENTS 2026'!C2382),"",'ENGAGEMENTS 2026'!E2382)</f>
        <v/>
      </c>
      <c r="D2381" t="str">
        <f>IF(ISBLANK('ENGAGEMENTS 2026'!C2382),"",'ENGAGEMENTS 2026'!G2382)</f>
        <v/>
      </c>
      <c r="E2381" t="str">
        <f>IF(ISBLANK('ENGAGEMENTS 2026'!C2382),"",'ENGAGEMENTS 2026'!I2382)</f>
        <v/>
      </c>
      <c r="F2381" t="str">
        <f>IF(ISBLANK('ENGAGEMENTS 2026'!C2382),"",'ENGAGEMENTS 2026'!J2382)</f>
        <v/>
      </c>
      <c r="G2381" t="str">
        <f>IF(ISBLANK('ENGAGEMENTS 2026'!C2382),"",'ENGAGEMENTS 2026'!M2382)</f>
        <v/>
      </c>
      <c r="H2381" t="str">
        <f>IF(ISBLANK('ENGAGEMENTS 2026'!C2382),"",'ENGAGEMENTS 2026'!AF2382)</f>
        <v/>
      </c>
      <c r="I2381" t="str">
        <f>IF(ISBLANK('ENGAGEMENTS 2026'!C2382),"",'ENGAGEMENTS 2026'!H2382)</f>
        <v/>
      </c>
      <c r="J2381" s="72" t="str">
        <f>IF(ISBLANK('ENGAGEMENTS 2026'!C2382),"",IF(AND(OR($E2381="INFRUCTUEUX",$E2381="ANNULE"),$C2381="AOO-M"),'ENGAGEMENTS 2026'!P2382,IF($H2381="EN COURS DE PREENGAGEMENT",'ENGAGEMENTS 2026'!O2382,IF($H2381="PREENGAGE",IF($E2381="ATTRIBUE",'ENGAGEMENTS 2026'!AE2382,'ENGAGEMENTS 2026'!O2382),'ENGAGEMENTS 2026'!AE2382))))</f>
        <v/>
      </c>
      <c r="K2381" s="97" t="str">
        <f>IF(ISBLANK('ENGAGEMENTS 2026'!W2382),"",'ENGAGEMENTS 2026'!W2382)</f>
        <v/>
      </c>
      <c r="L2381" s="73" t="str">
        <f t="shared" ca="1" si="74"/>
        <v/>
      </c>
      <c r="M2381" t="str">
        <f t="shared" si="75"/>
        <v/>
      </c>
      <c r="N2381" t="str">
        <f>IF(ISBLANK('ENGAGEMENTS 2026'!C2382),"",'ENGAGEMENTS 2026'!L2382)</f>
        <v/>
      </c>
      <c r="O2381" t="str">
        <f>IF(ISBLANK('ENGAGEMENTS 2026'!C2382),"",'ENGAGEMENTS 2026'!M2382)</f>
        <v/>
      </c>
      <c r="P2381" t="str">
        <f>IF(ISBLANK('ENGAGEMENTS 2026'!C2382),"",'ENGAGEMENTS 2026'!K2382)</f>
        <v/>
      </c>
      <c r="Q2381" t="str">
        <f>IF($A2381="","",IF(OR($E2381="INFRUCTUEUX",$E2381="ANNULE"),$A2381&amp;"|"&amp;(COUNTIFS($A$2:$A2381,$A2381,$E$2:$E2381,"INFRUCTUEUX")+COUNTIFS($A$2:$A2381,$A2381,$E$2:$E2381,"ANNULE")),""))</f>
        <v/>
      </c>
    </row>
    <row r="2382" spans="1:17" x14ac:dyDescent="0.25">
      <c r="A2382" t="str">
        <f>IF(ISBLANK('ENGAGEMENTS 2026'!C2383),"",IF('ENGAGEMENTS 2026'!C2383="DTSI","DCT",'ENGAGEMENTS 2026'!C2383))</f>
        <v/>
      </c>
      <c r="B2382" t="str">
        <f>IF(ISBLANK('ENGAGEMENTS 2026'!C2383),"",'ENGAGEMENTS 2026'!D2383)</f>
        <v/>
      </c>
      <c r="C2382" t="str">
        <f>IF(ISBLANK('ENGAGEMENTS 2026'!C2383),"",'ENGAGEMENTS 2026'!E2383)</f>
        <v/>
      </c>
      <c r="D2382" t="str">
        <f>IF(ISBLANK('ENGAGEMENTS 2026'!C2383),"",'ENGAGEMENTS 2026'!G2383)</f>
        <v/>
      </c>
      <c r="E2382" t="str">
        <f>IF(ISBLANK('ENGAGEMENTS 2026'!C2383),"",'ENGAGEMENTS 2026'!I2383)</f>
        <v/>
      </c>
      <c r="F2382" t="str">
        <f>IF(ISBLANK('ENGAGEMENTS 2026'!C2383),"",'ENGAGEMENTS 2026'!J2383)</f>
        <v/>
      </c>
      <c r="G2382" t="str">
        <f>IF(ISBLANK('ENGAGEMENTS 2026'!C2383),"",'ENGAGEMENTS 2026'!M2383)</f>
        <v/>
      </c>
      <c r="H2382" t="str">
        <f>IF(ISBLANK('ENGAGEMENTS 2026'!C2383),"",'ENGAGEMENTS 2026'!AF2383)</f>
        <v/>
      </c>
      <c r="I2382" t="str">
        <f>IF(ISBLANK('ENGAGEMENTS 2026'!C2383),"",'ENGAGEMENTS 2026'!H2383)</f>
        <v/>
      </c>
      <c r="J2382" s="72" t="str">
        <f>IF(ISBLANK('ENGAGEMENTS 2026'!C2383),"",IF(AND(OR($E2382="INFRUCTUEUX",$E2382="ANNULE"),$C2382="AOO-M"),'ENGAGEMENTS 2026'!P2383,IF($H2382="EN COURS DE PREENGAGEMENT",'ENGAGEMENTS 2026'!O2383,IF($H2382="PREENGAGE",IF($E2382="ATTRIBUE",'ENGAGEMENTS 2026'!AE2383,'ENGAGEMENTS 2026'!O2383),'ENGAGEMENTS 2026'!AE2383))))</f>
        <v/>
      </c>
      <c r="K2382" s="97" t="str">
        <f>IF(ISBLANK('ENGAGEMENTS 2026'!W2383),"",'ENGAGEMENTS 2026'!W2383)</f>
        <v/>
      </c>
      <c r="L2382" s="73" t="str">
        <f t="shared" ca="1" si="74"/>
        <v/>
      </c>
      <c r="M2382" t="str">
        <f t="shared" si="75"/>
        <v/>
      </c>
      <c r="N2382" t="str">
        <f>IF(ISBLANK('ENGAGEMENTS 2026'!C2383),"",'ENGAGEMENTS 2026'!L2383)</f>
        <v/>
      </c>
      <c r="O2382" t="str">
        <f>IF(ISBLANK('ENGAGEMENTS 2026'!C2383),"",'ENGAGEMENTS 2026'!M2383)</f>
        <v/>
      </c>
      <c r="P2382" t="str">
        <f>IF(ISBLANK('ENGAGEMENTS 2026'!C2383),"",'ENGAGEMENTS 2026'!K2383)</f>
        <v/>
      </c>
      <c r="Q2382" t="str">
        <f>IF($A2382="","",IF(OR($E2382="INFRUCTUEUX",$E2382="ANNULE"),$A2382&amp;"|"&amp;(COUNTIFS($A$2:$A2382,$A2382,$E$2:$E2382,"INFRUCTUEUX")+COUNTIFS($A$2:$A2382,$A2382,$E$2:$E2382,"ANNULE")),""))</f>
        <v/>
      </c>
    </row>
    <row r="2383" spans="1:17" x14ac:dyDescent="0.25">
      <c r="A2383" t="str">
        <f>IF(ISBLANK('ENGAGEMENTS 2026'!C2384),"",IF('ENGAGEMENTS 2026'!C2384="DTSI","DCT",'ENGAGEMENTS 2026'!C2384))</f>
        <v/>
      </c>
      <c r="B2383" t="str">
        <f>IF(ISBLANK('ENGAGEMENTS 2026'!C2384),"",'ENGAGEMENTS 2026'!D2384)</f>
        <v/>
      </c>
      <c r="C2383" t="str">
        <f>IF(ISBLANK('ENGAGEMENTS 2026'!C2384),"",'ENGAGEMENTS 2026'!E2384)</f>
        <v/>
      </c>
      <c r="D2383" t="str">
        <f>IF(ISBLANK('ENGAGEMENTS 2026'!C2384),"",'ENGAGEMENTS 2026'!G2384)</f>
        <v/>
      </c>
      <c r="E2383" t="str">
        <f>IF(ISBLANK('ENGAGEMENTS 2026'!C2384),"",'ENGAGEMENTS 2026'!I2384)</f>
        <v/>
      </c>
      <c r="F2383" t="str">
        <f>IF(ISBLANK('ENGAGEMENTS 2026'!C2384),"",'ENGAGEMENTS 2026'!J2384)</f>
        <v/>
      </c>
      <c r="G2383" t="str">
        <f>IF(ISBLANK('ENGAGEMENTS 2026'!C2384),"",'ENGAGEMENTS 2026'!M2384)</f>
        <v/>
      </c>
      <c r="H2383" t="str">
        <f>IF(ISBLANK('ENGAGEMENTS 2026'!C2384),"",'ENGAGEMENTS 2026'!AF2384)</f>
        <v/>
      </c>
      <c r="I2383" t="str">
        <f>IF(ISBLANK('ENGAGEMENTS 2026'!C2384),"",'ENGAGEMENTS 2026'!H2384)</f>
        <v/>
      </c>
      <c r="J2383" s="72" t="str">
        <f>IF(ISBLANK('ENGAGEMENTS 2026'!C2384),"",IF(AND(OR($E2383="INFRUCTUEUX",$E2383="ANNULE"),$C2383="AOO-M"),'ENGAGEMENTS 2026'!P2384,IF($H2383="EN COURS DE PREENGAGEMENT",'ENGAGEMENTS 2026'!O2384,IF($H2383="PREENGAGE",IF($E2383="ATTRIBUE",'ENGAGEMENTS 2026'!AE2384,'ENGAGEMENTS 2026'!O2384),'ENGAGEMENTS 2026'!AE2384))))</f>
        <v/>
      </c>
      <c r="K2383" s="97" t="str">
        <f>IF(ISBLANK('ENGAGEMENTS 2026'!W2384),"",'ENGAGEMENTS 2026'!W2384)</f>
        <v/>
      </c>
      <c r="L2383" s="73" t="str">
        <f t="shared" ca="1" si="74"/>
        <v/>
      </c>
      <c r="M2383" t="str">
        <f t="shared" si="75"/>
        <v/>
      </c>
      <c r="N2383" t="str">
        <f>IF(ISBLANK('ENGAGEMENTS 2026'!C2384),"",'ENGAGEMENTS 2026'!L2384)</f>
        <v/>
      </c>
      <c r="O2383" t="str">
        <f>IF(ISBLANK('ENGAGEMENTS 2026'!C2384),"",'ENGAGEMENTS 2026'!M2384)</f>
        <v/>
      </c>
      <c r="P2383" t="str">
        <f>IF(ISBLANK('ENGAGEMENTS 2026'!C2384),"",'ENGAGEMENTS 2026'!K2384)</f>
        <v/>
      </c>
      <c r="Q2383" t="str">
        <f>IF($A2383="","",IF(OR($E2383="INFRUCTUEUX",$E2383="ANNULE"),$A2383&amp;"|"&amp;(COUNTIFS($A$2:$A2383,$A2383,$E$2:$E2383,"INFRUCTUEUX")+COUNTIFS($A$2:$A2383,$A2383,$E$2:$E2383,"ANNULE")),""))</f>
        <v/>
      </c>
    </row>
    <row r="2384" spans="1:17" x14ac:dyDescent="0.25">
      <c r="A2384" t="str">
        <f>IF(ISBLANK('ENGAGEMENTS 2026'!C2385),"",IF('ENGAGEMENTS 2026'!C2385="DTSI","DCT",'ENGAGEMENTS 2026'!C2385))</f>
        <v/>
      </c>
      <c r="B2384" t="str">
        <f>IF(ISBLANK('ENGAGEMENTS 2026'!C2385),"",'ENGAGEMENTS 2026'!D2385)</f>
        <v/>
      </c>
      <c r="C2384" t="str">
        <f>IF(ISBLANK('ENGAGEMENTS 2026'!C2385),"",'ENGAGEMENTS 2026'!E2385)</f>
        <v/>
      </c>
      <c r="D2384" t="str">
        <f>IF(ISBLANK('ENGAGEMENTS 2026'!C2385),"",'ENGAGEMENTS 2026'!G2385)</f>
        <v/>
      </c>
      <c r="E2384" t="str">
        <f>IF(ISBLANK('ENGAGEMENTS 2026'!C2385),"",'ENGAGEMENTS 2026'!I2385)</f>
        <v/>
      </c>
      <c r="F2384" t="str">
        <f>IF(ISBLANK('ENGAGEMENTS 2026'!C2385),"",'ENGAGEMENTS 2026'!J2385)</f>
        <v/>
      </c>
      <c r="G2384" t="str">
        <f>IF(ISBLANK('ENGAGEMENTS 2026'!C2385),"",'ENGAGEMENTS 2026'!M2385)</f>
        <v/>
      </c>
      <c r="H2384" t="str">
        <f>IF(ISBLANK('ENGAGEMENTS 2026'!C2385),"",'ENGAGEMENTS 2026'!AF2385)</f>
        <v/>
      </c>
      <c r="I2384" t="str">
        <f>IF(ISBLANK('ENGAGEMENTS 2026'!C2385),"",'ENGAGEMENTS 2026'!H2385)</f>
        <v/>
      </c>
      <c r="J2384" s="72" t="str">
        <f>IF(ISBLANK('ENGAGEMENTS 2026'!C2385),"",IF(AND(OR($E2384="INFRUCTUEUX",$E2384="ANNULE"),$C2384="AOO-M"),'ENGAGEMENTS 2026'!P2385,IF($H2384="EN COURS DE PREENGAGEMENT",'ENGAGEMENTS 2026'!O2385,IF($H2384="PREENGAGE",IF($E2384="ATTRIBUE",'ENGAGEMENTS 2026'!AE2385,'ENGAGEMENTS 2026'!O2385),'ENGAGEMENTS 2026'!AE2385))))</f>
        <v/>
      </c>
      <c r="K2384" s="97" t="str">
        <f>IF(ISBLANK('ENGAGEMENTS 2026'!W2385),"",'ENGAGEMENTS 2026'!W2385)</f>
        <v/>
      </c>
      <c r="L2384" s="73" t="str">
        <f t="shared" ca="1" si="74"/>
        <v/>
      </c>
      <c r="M2384" t="str">
        <f t="shared" si="75"/>
        <v/>
      </c>
      <c r="N2384" t="str">
        <f>IF(ISBLANK('ENGAGEMENTS 2026'!C2385),"",'ENGAGEMENTS 2026'!L2385)</f>
        <v/>
      </c>
      <c r="O2384" t="str">
        <f>IF(ISBLANK('ENGAGEMENTS 2026'!C2385),"",'ENGAGEMENTS 2026'!M2385)</f>
        <v/>
      </c>
      <c r="P2384" t="str">
        <f>IF(ISBLANK('ENGAGEMENTS 2026'!C2385),"",'ENGAGEMENTS 2026'!K2385)</f>
        <v/>
      </c>
      <c r="Q2384" t="str">
        <f>IF($A2384="","",IF(OR($E2384="INFRUCTUEUX",$E2384="ANNULE"),$A2384&amp;"|"&amp;(COUNTIFS($A$2:$A2384,$A2384,$E$2:$E2384,"INFRUCTUEUX")+COUNTIFS($A$2:$A2384,$A2384,$E$2:$E2384,"ANNULE")),""))</f>
        <v/>
      </c>
    </row>
    <row r="2385" spans="1:17" x14ac:dyDescent="0.25">
      <c r="A2385" t="str">
        <f>IF(ISBLANK('ENGAGEMENTS 2026'!C2386),"",IF('ENGAGEMENTS 2026'!C2386="DTSI","DCT",'ENGAGEMENTS 2026'!C2386))</f>
        <v/>
      </c>
      <c r="B2385" t="str">
        <f>IF(ISBLANK('ENGAGEMENTS 2026'!C2386),"",'ENGAGEMENTS 2026'!D2386)</f>
        <v/>
      </c>
      <c r="C2385" t="str">
        <f>IF(ISBLANK('ENGAGEMENTS 2026'!C2386),"",'ENGAGEMENTS 2026'!E2386)</f>
        <v/>
      </c>
      <c r="D2385" t="str">
        <f>IF(ISBLANK('ENGAGEMENTS 2026'!C2386),"",'ENGAGEMENTS 2026'!G2386)</f>
        <v/>
      </c>
      <c r="E2385" t="str">
        <f>IF(ISBLANK('ENGAGEMENTS 2026'!C2386),"",'ENGAGEMENTS 2026'!I2386)</f>
        <v/>
      </c>
      <c r="F2385" t="str">
        <f>IF(ISBLANK('ENGAGEMENTS 2026'!C2386),"",'ENGAGEMENTS 2026'!J2386)</f>
        <v/>
      </c>
      <c r="G2385" t="str">
        <f>IF(ISBLANK('ENGAGEMENTS 2026'!C2386),"",'ENGAGEMENTS 2026'!M2386)</f>
        <v/>
      </c>
      <c r="H2385" t="str">
        <f>IF(ISBLANK('ENGAGEMENTS 2026'!C2386),"",'ENGAGEMENTS 2026'!AF2386)</f>
        <v/>
      </c>
      <c r="I2385" t="str">
        <f>IF(ISBLANK('ENGAGEMENTS 2026'!C2386),"",'ENGAGEMENTS 2026'!H2386)</f>
        <v/>
      </c>
      <c r="J2385" s="72" t="str">
        <f>IF(ISBLANK('ENGAGEMENTS 2026'!C2386),"",IF(AND(OR($E2385="INFRUCTUEUX",$E2385="ANNULE"),$C2385="AOO-M"),'ENGAGEMENTS 2026'!P2386,IF($H2385="EN COURS DE PREENGAGEMENT",'ENGAGEMENTS 2026'!O2386,IF($H2385="PREENGAGE",IF($E2385="ATTRIBUE",'ENGAGEMENTS 2026'!AE2386,'ENGAGEMENTS 2026'!O2386),'ENGAGEMENTS 2026'!AE2386))))</f>
        <v/>
      </c>
      <c r="K2385" s="97" t="str">
        <f>IF(ISBLANK('ENGAGEMENTS 2026'!W2386),"",'ENGAGEMENTS 2026'!W2386)</f>
        <v/>
      </c>
      <c r="L2385" s="73" t="str">
        <f t="shared" ca="1" si="74"/>
        <v/>
      </c>
      <c r="M2385" t="str">
        <f t="shared" si="75"/>
        <v/>
      </c>
      <c r="N2385" t="str">
        <f>IF(ISBLANK('ENGAGEMENTS 2026'!C2386),"",'ENGAGEMENTS 2026'!L2386)</f>
        <v/>
      </c>
      <c r="O2385" t="str">
        <f>IF(ISBLANK('ENGAGEMENTS 2026'!C2386),"",'ENGAGEMENTS 2026'!M2386)</f>
        <v/>
      </c>
      <c r="P2385" t="str">
        <f>IF(ISBLANK('ENGAGEMENTS 2026'!C2386),"",'ENGAGEMENTS 2026'!K2386)</f>
        <v/>
      </c>
      <c r="Q2385" t="str">
        <f>IF($A2385="","",IF(OR($E2385="INFRUCTUEUX",$E2385="ANNULE"),$A2385&amp;"|"&amp;(COUNTIFS($A$2:$A2385,$A2385,$E$2:$E2385,"INFRUCTUEUX")+COUNTIFS($A$2:$A2385,$A2385,$E$2:$E2385,"ANNULE")),""))</f>
        <v/>
      </c>
    </row>
    <row r="2386" spans="1:17" x14ac:dyDescent="0.25">
      <c r="A2386" t="str">
        <f>IF(ISBLANK('ENGAGEMENTS 2026'!C2387),"",IF('ENGAGEMENTS 2026'!C2387="DTSI","DCT",'ENGAGEMENTS 2026'!C2387))</f>
        <v/>
      </c>
      <c r="B2386" t="str">
        <f>IF(ISBLANK('ENGAGEMENTS 2026'!C2387),"",'ENGAGEMENTS 2026'!D2387)</f>
        <v/>
      </c>
      <c r="C2386" t="str">
        <f>IF(ISBLANK('ENGAGEMENTS 2026'!C2387),"",'ENGAGEMENTS 2026'!E2387)</f>
        <v/>
      </c>
      <c r="D2386" t="str">
        <f>IF(ISBLANK('ENGAGEMENTS 2026'!C2387),"",'ENGAGEMENTS 2026'!G2387)</f>
        <v/>
      </c>
      <c r="E2386" t="str">
        <f>IF(ISBLANK('ENGAGEMENTS 2026'!C2387),"",'ENGAGEMENTS 2026'!I2387)</f>
        <v/>
      </c>
      <c r="F2386" t="str">
        <f>IF(ISBLANK('ENGAGEMENTS 2026'!C2387),"",'ENGAGEMENTS 2026'!J2387)</f>
        <v/>
      </c>
      <c r="G2386" t="str">
        <f>IF(ISBLANK('ENGAGEMENTS 2026'!C2387),"",'ENGAGEMENTS 2026'!M2387)</f>
        <v/>
      </c>
      <c r="H2386" t="str">
        <f>IF(ISBLANK('ENGAGEMENTS 2026'!C2387),"",'ENGAGEMENTS 2026'!AF2387)</f>
        <v/>
      </c>
      <c r="I2386" t="str">
        <f>IF(ISBLANK('ENGAGEMENTS 2026'!C2387),"",'ENGAGEMENTS 2026'!H2387)</f>
        <v/>
      </c>
      <c r="J2386" s="72" t="str">
        <f>IF(ISBLANK('ENGAGEMENTS 2026'!C2387),"",IF(AND(OR($E2386="INFRUCTUEUX",$E2386="ANNULE"),$C2386="AOO-M"),'ENGAGEMENTS 2026'!P2387,IF($H2386="EN COURS DE PREENGAGEMENT",'ENGAGEMENTS 2026'!O2387,IF($H2386="PREENGAGE",IF($E2386="ATTRIBUE",'ENGAGEMENTS 2026'!AE2387,'ENGAGEMENTS 2026'!O2387),'ENGAGEMENTS 2026'!AE2387))))</f>
        <v/>
      </c>
      <c r="K2386" s="97" t="str">
        <f>IF(ISBLANK('ENGAGEMENTS 2026'!W2387),"",'ENGAGEMENTS 2026'!W2387)</f>
        <v/>
      </c>
      <c r="L2386" s="73" t="str">
        <f t="shared" ca="1" si="74"/>
        <v/>
      </c>
      <c r="M2386" t="str">
        <f t="shared" si="75"/>
        <v/>
      </c>
      <c r="N2386" t="str">
        <f>IF(ISBLANK('ENGAGEMENTS 2026'!C2387),"",'ENGAGEMENTS 2026'!L2387)</f>
        <v/>
      </c>
      <c r="O2386" t="str">
        <f>IF(ISBLANK('ENGAGEMENTS 2026'!C2387),"",'ENGAGEMENTS 2026'!M2387)</f>
        <v/>
      </c>
      <c r="P2386" t="str">
        <f>IF(ISBLANK('ENGAGEMENTS 2026'!C2387),"",'ENGAGEMENTS 2026'!K2387)</f>
        <v/>
      </c>
      <c r="Q2386" t="str">
        <f>IF($A2386="","",IF(OR($E2386="INFRUCTUEUX",$E2386="ANNULE"),$A2386&amp;"|"&amp;(COUNTIFS($A$2:$A2386,$A2386,$E$2:$E2386,"INFRUCTUEUX")+COUNTIFS($A$2:$A2386,$A2386,$E$2:$E2386,"ANNULE")),""))</f>
        <v/>
      </c>
    </row>
    <row r="2387" spans="1:17" x14ac:dyDescent="0.25">
      <c r="A2387" t="str">
        <f>IF(ISBLANK('ENGAGEMENTS 2026'!C2388),"",IF('ENGAGEMENTS 2026'!C2388="DTSI","DCT",'ENGAGEMENTS 2026'!C2388))</f>
        <v/>
      </c>
      <c r="B2387" t="str">
        <f>IF(ISBLANK('ENGAGEMENTS 2026'!C2388),"",'ENGAGEMENTS 2026'!D2388)</f>
        <v/>
      </c>
      <c r="C2387" t="str">
        <f>IF(ISBLANK('ENGAGEMENTS 2026'!C2388),"",'ENGAGEMENTS 2026'!E2388)</f>
        <v/>
      </c>
      <c r="D2387" t="str">
        <f>IF(ISBLANK('ENGAGEMENTS 2026'!C2388),"",'ENGAGEMENTS 2026'!G2388)</f>
        <v/>
      </c>
      <c r="E2387" t="str">
        <f>IF(ISBLANK('ENGAGEMENTS 2026'!C2388),"",'ENGAGEMENTS 2026'!I2388)</f>
        <v/>
      </c>
      <c r="F2387" t="str">
        <f>IF(ISBLANK('ENGAGEMENTS 2026'!C2388),"",'ENGAGEMENTS 2026'!J2388)</f>
        <v/>
      </c>
      <c r="G2387" t="str">
        <f>IF(ISBLANK('ENGAGEMENTS 2026'!C2388),"",'ENGAGEMENTS 2026'!M2388)</f>
        <v/>
      </c>
      <c r="H2387" t="str">
        <f>IF(ISBLANK('ENGAGEMENTS 2026'!C2388),"",'ENGAGEMENTS 2026'!AF2388)</f>
        <v/>
      </c>
      <c r="I2387" t="str">
        <f>IF(ISBLANK('ENGAGEMENTS 2026'!C2388),"",'ENGAGEMENTS 2026'!H2388)</f>
        <v/>
      </c>
      <c r="J2387" s="72" t="str">
        <f>IF(ISBLANK('ENGAGEMENTS 2026'!C2388),"",IF(AND(OR($E2387="INFRUCTUEUX",$E2387="ANNULE"),$C2387="AOO-M"),'ENGAGEMENTS 2026'!P2388,IF($H2387="EN COURS DE PREENGAGEMENT",'ENGAGEMENTS 2026'!O2388,IF($H2387="PREENGAGE",IF($E2387="ATTRIBUE",'ENGAGEMENTS 2026'!AE2388,'ENGAGEMENTS 2026'!O2388),'ENGAGEMENTS 2026'!AE2388))))</f>
        <v/>
      </c>
      <c r="K2387" s="97" t="str">
        <f>IF(ISBLANK('ENGAGEMENTS 2026'!W2388),"",'ENGAGEMENTS 2026'!W2388)</f>
        <v/>
      </c>
      <c r="L2387" s="73" t="str">
        <f t="shared" ca="1" si="74"/>
        <v/>
      </c>
      <c r="M2387" t="str">
        <f t="shared" si="75"/>
        <v/>
      </c>
      <c r="N2387" t="str">
        <f>IF(ISBLANK('ENGAGEMENTS 2026'!C2388),"",'ENGAGEMENTS 2026'!L2388)</f>
        <v/>
      </c>
      <c r="O2387" t="str">
        <f>IF(ISBLANK('ENGAGEMENTS 2026'!C2388),"",'ENGAGEMENTS 2026'!M2388)</f>
        <v/>
      </c>
      <c r="P2387" t="str">
        <f>IF(ISBLANK('ENGAGEMENTS 2026'!C2388),"",'ENGAGEMENTS 2026'!K2388)</f>
        <v/>
      </c>
      <c r="Q2387" t="str">
        <f>IF($A2387="","",IF(OR($E2387="INFRUCTUEUX",$E2387="ANNULE"),$A2387&amp;"|"&amp;(COUNTIFS($A$2:$A2387,$A2387,$E$2:$E2387,"INFRUCTUEUX")+COUNTIFS($A$2:$A2387,$A2387,$E$2:$E2387,"ANNULE")),""))</f>
        <v/>
      </c>
    </row>
    <row r="2388" spans="1:17" x14ac:dyDescent="0.25">
      <c r="A2388" t="str">
        <f>IF(ISBLANK('ENGAGEMENTS 2026'!C2389),"",IF('ENGAGEMENTS 2026'!C2389="DTSI","DCT",'ENGAGEMENTS 2026'!C2389))</f>
        <v/>
      </c>
      <c r="B2388" t="str">
        <f>IF(ISBLANK('ENGAGEMENTS 2026'!C2389),"",'ENGAGEMENTS 2026'!D2389)</f>
        <v/>
      </c>
      <c r="C2388" t="str">
        <f>IF(ISBLANK('ENGAGEMENTS 2026'!C2389),"",'ENGAGEMENTS 2026'!E2389)</f>
        <v/>
      </c>
      <c r="D2388" t="str">
        <f>IF(ISBLANK('ENGAGEMENTS 2026'!C2389),"",'ENGAGEMENTS 2026'!G2389)</f>
        <v/>
      </c>
      <c r="E2388" t="str">
        <f>IF(ISBLANK('ENGAGEMENTS 2026'!C2389),"",'ENGAGEMENTS 2026'!I2389)</f>
        <v/>
      </c>
      <c r="F2388" t="str">
        <f>IF(ISBLANK('ENGAGEMENTS 2026'!C2389),"",'ENGAGEMENTS 2026'!J2389)</f>
        <v/>
      </c>
      <c r="G2388" t="str">
        <f>IF(ISBLANK('ENGAGEMENTS 2026'!C2389),"",'ENGAGEMENTS 2026'!M2389)</f>
        <v/>
      </c>
      <c r="H2388" t="str">
        <f>IF(ISBLANK('ENGAGEMENTS 2026'!C2389),"",'ENGAGEMENTS 2026'!AF2389)</f>
        <v/>
      </c>
      <c r="I2388" t="str">
        <f>IF(ISBLANK('ENGAGEMENTS 2026'!C2389),"",'ENGAGEMENTS 2026'!H2389)</f>
        <v/>
      </c>
      <c r="J2388" s="72" t="str">
        <f>IF(ISBLANK('ENGAGEMENTS 2026'!C2389),"",IF(AND(OR($E2388="INFRUCTUEUX",$E2388="ANNULE"),$C2388="AOO-M"),'ENGAGEMENTS 2026'!P2389,IF($H2388="EN COURS DE PREENGAGEMENT",'ENGAGEMENTS 2026'!O2389,IF($H2388="PREENGAGE",IF($E2388="ATTRIBUE",'ENGAGEMENTS 2026'!AE2389,'ENGAGEMENTS 2026'!O2389),'ENGAGEMENTS 2026'!AE2389))))</f>
        <v/>
      </c>
      <c r="K2388" s="97" t="str">
        <f>IF(ISBLANK('ENGAGEMENTS 2026'!W2389),"",'ENGAGEMENTS 2026'!W2389)</f>
        <v/>
      </c>
      <c r="L2388" s="73" t="str">
        <f t="shared" ca="1" si="74"/>
        <v/>
      </c>
      <c r="M2388" t="str">
        <f t="shared" si="75"/>
        <v/>
      </c>
      <c r="N2388" t="str">
        <f>IF(ISBLANK('ENGAGEMENTS 2026'!C2389),"",'ENGAGEMENTS 2026'!L2389)</f>
        <v/>
      </c>
      <c r="O2388" t="str">
        <f>IF(ISBLANK('ENGAGEMENTS 2026'!C2389),"",'ENGAGEMENTS 2026'!M2389)</f>
        <v/>
      </c>
      <c r="P2388" t="str">
        <f>IF(ISBLANK('ENGAGEMENTS 2026'!C2389),"",'ENGAGEMENTS 2026'!K2389)</f>
        <v/>
      </c>
      <c r="Q2388" t="str">
        <f>IF($A2388="","",IF(OR($E2388="INFRUCTUEUX",$E2388="ANNULE"),$A2388&amp;"|"&amp;(COUNTIFS($A$2:$A2388,$A2388,$E$2:$E2388,"INFRUCTUEUX")+COUNTIFS($A$2:$A2388,$A2388,$E$2:$E2388,"ANNULE")),""))</f>
        <v/>
      </c>
    </row>
    <row r="2389" spans="1:17" x14ac:dyDescent="0.25">
      <c r="A2389" t="str">
        <f>IF(ISBLANK('ENGAGEMENTS 2026'!C2390),"",IF('ENGAGEMENTS 2026'!C2390="DTSI","DCT",'ENGAGEMENTS 2026'!C2390))</f>
        <v/>
      </c>
      <c r="B2389" t="str">
        <f>IF(ISBLANK('ENGAGEMENTS 2026'!C2390),"",'ENGAGEMENTS 2026'!D2390)</f>
        <v/>
      </c>
      <c r="C2389" t="str">
        <f>IF(ISBLANK('ENGAGEMENTS 2026'!C2390),"",'ENGAGEMENTS 2026'!E2390)</f>
        <v/>
      </c>
      <c r="D2389" t="str">
        <f>IF(ISBLANK('ENGAGEMENTS 2026'!C2390),"",'ENGAGEMENTS 2026'!G2390)</f>
        <v/>
      </c>
      <c r="E2389" t="str">
        <f>IF(ISBLANK('ENGAGEMENTS 2026'!C2390),"",'ENGAGEMENTS 2026'!I2390)</f>
        <v/>
      </c>
      <c r="F2389" t="str">
        <f>IF(ISBLANK('ENGAGEMENTS 2026'!C2390),"",'ENGAGEMENTS 2026'!J2390)</f>
        <v/>
      </c>
      <c r="G2389" t="str">
        <f>IF(ISBLANK('ENGAGEMENTS 2026'!C2390),"",'ENGAGEMENTS 2026'!M2390)</f>
        <v/>
      </c>
      <c r="H2389" t="str">
        <f>IF(ISBLANK('ENGAGEMENTS 2026'!C2390),"",'ENGAGEMENTS 2026'!AF2390)</f>
        <v/>
      </c>
      <c r="I2389" t="str">
        <f>IF(ISBLANK('ENGAGEMENTS 2026'!C2390),"",'ENGAGEMENTS 2026'!H2390)</f>
        <v/>
      </c>
      <c r="J2389" s="72" t="str">
        <f>IF(ISBLANK('ENGAGEMENTS 2026'!C2390),"",IF(AND(OR($E2389="INFRUCTUEUX",$E2389="ANNULE"),$C2389="AOO-M"),'ENGAGEMENTS 2026'!P2390,IF($H2389="EN COURS DE PREENGAGEMENT",'ENGAGEMENTS 2026'!O2390,IF($H2389="PREENGAGE",IF($E2389="ATTRIBUE",'ENGAGEMENTS 2026'!AE2390,'ENGAGEMENTS 2026'!O2390),'ENGAGEMENTS 2026'!AE2390))))</f>
        <v/>
      </c>
      <c r="K2389" s="97" t="str">
        <f>IF(ISBLANK('ENGAGEMENTS 2026'!W2390),"",'ENGAGEMENTS 2026'!W2390)</f>
        <v/>
      </c>
      <c r="L2389" s="73" t="str">
        <f t="shared" ca="1" si="74"/>
        <v/>
      </c>
      <c r="M2389" t="str">
        <f t="shared" si="75"/>
        <v/>
      </c>
      <c r="N2389" t="str">
        <f>IF(ISBLANK('ENGAGEMENTS 2026'!C2390),"",'ENGAGEMENTS 2026'!L2390)</f>
        <v/>
      </c>
      <c r="O2389" t="str">
        <f>IF(ISBLANK('ENGAGEMENTS 2026'!C2390),"",'ENGAGEMENTS 2026'!M2390)</f>
        <v/>
      </c>
      <c r="P2389" t="str">
        <f>IF(ISBLANK('ENGAGEMENTS 2026'!C2390),"",'ENGAGEMENTS 2026'!K2390)</f>
        <v/>
      </c>
      <c r="Q2389" t="str">
        <f>IF($A2389="","",IF(OR($E2389="INFRUCTUEUX",$E2389="ANNULE"),$A2389&amp;"|"&amp;(COUNTIFS($A$2:$A2389,$A2389,$E$2:$E2389,"INFRUCTUEUX")+COUNTIFS($A$2:$A2389,$A2389,$E$2:$E2389,"ANNULE")),""))</f>
        <v/>
      </c>
    </row>
    <row r="2390" spans="1:17" x14ac:dyDescent="0.25">
      <c r="A2390" t="str">
        <f>IF(ISBLANK('ENGAGEMENTS 2026'!C2391),"",IF('ENGAGEMENTS 2026'!C2391="DTSI","DCT",'ENGAGEMENTS 2026'!C2391))</f>
        <v/>
      </c>
      <c r="B2390" t="str">
        <f>IF(ISBLANK('ENGAGEMENTS 2026'!C2391),"",'ENGAGEMENTS 2026'!D2391)</f>
        <v/>
      </c>
      <c r="C2390" t="str">
        <f>IF(ISBLANK('ENGAGEMENTS 2026'!C2391),"",'ENGAGEMENTS 2026'!E2391)</f>
        <v/>
      </c>
      <c r="D2390" t="str">
        <f>IF(ISBLANK('ENGAGEMENTS 2026'!C2391),"",'ENGAGEMENTS 2026'!G2391)</f>
        <v/>
      </c>
      <c r="E2390" t="str">
        <f>IF(ISBLANK('ENGAGEMENTS 2026'!C2391),"",'ENGAGEMENTS 2026'!I2391)</f>
        <v/>
      </c>
      <c r="F2390" t="str">
        <f>IF(ISBLANK('ENGAGEMENTS 2026'!C2391),"",'ENGAGEMENTS 2026'!J2391)</f>
        <v/>
      </c>
      <c r="G2390" t="str">
        <f>IF(ISBLANK('ENGAGEMENTS 2026'!C2391),"",'ENGAGEMENTS 2026'!M2391)</f>
        <v/>
      </c>
      <c r="H2390" t="str">
        <f>IF(ISBLANK('ENGAGEMENTS 2026'!C2391),"",'ENGAGEMENTS 2026'!AF2391)</f>
        <v/>
      </c>
      <c r="I2390" t="str">
        <f>IF(ISBLANK('ENGAGEMENTS 2026'!C2391),"",'ENGAGEMENTS 2026'!H2391)</f>
        <v/>
      </c>
      <c r="J2390" s="72" t="str">
        <f>IF(ISBLANK('ENGAGEMENTS 2026'!C2391),"",IF(AND(OR($E2390="INFRUCTUEUX",$E2390="ANNULE"),$C2390="AOO-M"),'ENGAGEMENTS 2026'!P2391,IF($H2390="EN COURS DE PREENGAGEMENT",'ENGAGEMENTS 2026'!O2391,IF($H2390="PREENGAGE",IF($E2390="ATTRIBUE",'ENGAGEMENTS 2026'!AE2391,'ENGAGEMENTS 2026'!O2391),'ENGAGEMENTS 2026'!AE2391))))</f>
        <v/>
      </c>
      <c r="K2390" s="97" t="str">
        <f>IF(ISBLANK('ENGAGEMENTS 2026'!W2391),"",'ENGAGEMENTS 2026'!W2391)</f>
        <v/>
      </c>
      <c r="L2390" s="73" t="str">
        <f t="shared" ca="1" si="74"/>
        <v/>
      </c>
      <c r="M2390" t="str">
        <f t="shared" si="75"/>
        <v/>
      </c>
      <c r="N2390" t="str">
        <f>IF(ISBLANK('ENGAGEMENTS 2026'!C2391),"",'ENGAGEMENTS 2026'!L2391)</f>
        <v/>
      </c>
      <c r="O2390" t="str">
        <f>IF(ISBLANK('ENGAGEMENTS 2026'!C2391),"",'ENGAGEMENTS 2026'!M2391)</f>
        <v/>
      </c>
      <c r="P2390" t="str">
        <f>IF(ISBLANK('ENGAGEMENTS 2026'!C2391),"",'ENGAGEMENTS 2026'!K2391)</f>
        <v/>
      </c>
      <c r="Q2390" t="str">
        <f>IF($A2390="","",IF(OR($E2390="INFRUCTUEUX",$E2390="ANNULE"),$A2390&amp;"|"&amp;(COUNTIFS($A$2:$A2390,$A2390,$E$2:$E2390,"INFRUCTUEUX")+COUNTIFS($A$2:$A2390,$A2390,$E$2:$E2390,"ANNULE")),""))</f>
        <v/>
      </c>
    </row>
    <row r="2391" spans="1:17" x14ac:dyDescent="0.25">
      <c r="A2391" t="str">
        <f>IF(ISBLANK('ENGAGEMENTS 2026'!C2392),"",IF('ENGAGEMENTS 2026'!C2392="DTSI","DCT",'ENGAGEMENTS 2026'!C2392))</f>
        <v/>
      </c>
      <c r="B2391" t="str">
        <f>IF(ISBLANK('ENGAGEMENTS 2026'!C2392),"",'ENGAGEMENTS 2026'!D2392)</f>
        <v/>
      </c>
      <c r="C2391" t="str">
        <f>IF(ISBLANK('ENGAGEMENTS 2026'!C2392),"",'ENGAGEMENTS 2026'!E2392)</f>
        <v/>
      </c>
      <c r="D2391" t="str">
        <f>IF(ISBLANK('ENGAGEMENTS 2026'!C2392),"",'ENGAGEMENTS 2026'!G2392)</f>
        <v/>
      </c>
      <c r="E2391" t="str">
        <f>IF(ISBLANK('ENGAGEMENTS 2026'!C2392),"",'ENGAGEMENTS 2026'!I2392)</f>
        <v/>
      </c>
      <c r="F2391" t="str">
        <f>IF(ISBLANK('ENGAGEMENTS 2026'!C2392),"",'ENGAGEMENTS 2026'!J2392)</f>
        <v/>
      </c>
      <c r="G2391" t="str">
        <f>IF(ISBLANK('ENGAGEMENTS 2026'!C2392),"",'ENGAGEMENTS 2026'!M2392)</f>
        <v/>
      </c>
      <c r="H2391" t="str">
        <f>IF(ISBLANK('ENGAGEMENTS 2026'!C2392),"",'ENGAGEMENTS 2026'!AF2392)</f>
        <v/>
      </c>
      <c r="I2391" t="str">
        <f>IF(ISBLANK('ENGAGEMENTS 2026'!C2392),"",'ENGAGEMENTS 2026'!H2392)</f>
        <v/>
      </c>
      <c r="J2391" s="72" t="str">
        <f>IF(ISBLANK('ENGAGEMENTS 2026'!C2392),"",IF(AND(OR($E2391="INFRUCTUEUX",$E2391="ANNULE"),$C2391="AOO-M"),'ENGAGEMENTS 2026'!P2392,IF($H2391="EN COURS DE PREENGAGEMENT",'ENGAGEMENTS 2026'!O2392,IF($H2391="PREENGAGE",IF($E2391="ATTRIBUE",'ENGAGEMENTS 2026'!AE2392,'ENGAGEMENTS 2026'!O2392),'ENGAGEMENTS 2026'!AE2392))))</f>
        <v/>
      </c>
      <c r="K2391" s="97" t="str">
        <f>IF(ISBLANK('ENGAGEMENTS 2026'!W2392),"",'ENGAGEMENTS 2026'!W2392)</f>
        <v/>
      </c>
      <c r="L2391" s="73" t="str">
        <f t="shared" ca="1" si="74"/>
        <v/>
      </c>
      <c r="M2391" t="str">
        <f t="shared" si="75"/>
        <v/>
      </c>
      <c r="N2391" t="str">
        <f>IF(ISBLANK('ENGAGEMENTS 2026'!C2392),"",'ENGAGEMENTS 2026'!L2392)</f>
        <v/>
      </c>
      <c r="O2391" t="str">
        <f>IF(ISBLANK('ENGAGEMENTS 2026'!C2392),"",'ENGAGEMENTS 2026'!M2392)</f>
        <v/>
      </c>
      <c r="P2391" t="str">
        <f>IF(ISBLANK('ENGAGEMENTS 2026'!C2392),"",'ENGAGEMENTS 2026'!K2392)</f>
        <v/>
      </c>
      <c r="Q2391" t="str">
        <f>IF($A2391="","",IF(OR($E2391="INFRUCTUEUX",$E2391="ANNULE"),$A2391&amp;"|"&amp;(COUNTIFS($A$2:$A2391,$A2391,$E$2:$E2391,"INFRUCTUEUX")+COUNTIFS($A$2:$A2391,$A2391,$E$2:$E2391,"ANNULE")),""))</f>
        <v/>
      </c>
    </row>
    <row r="2392" spans="1:17" x14ac:dyDescent="0.25">
      <c r="A2392" t="str">
        <f>IF(ISBLANK('ENGAGEMENTS 2026'!C2393),"",IF('ENGAGEMENTS 2026'!C2393="DTSI","DCT",'ENGAGEMENTS 2026'!C2393))</f>
        <v/>
      </c>
      <c r="B2392" t="str">
        <f>IF(ISBLANK('ENGAGEMENTS 2026'!C2393),"",'ENGAGEMENTS 2026'!D2393)</f>
        <v/>
      </c>
      <c r="C2392" t="str">
        <f>IF(ISBLANK('ENGAGEMENTS 2026'!C2393),"",'ENGAGEMENTS 2026'!E2393)</f>
        <v/>
      </c>
      <c r="D2392" t="str">
        <f>IF(ISBLANK('ENGAGEMENTS 2026'!C2393),"",'ENGAGEMENTS 2026'!G2393)</f>
        <v/>
      </c>
      <c r="E2392" t="str">
        <f>IF(ISBLANK('ENGAGEMENTS 2026'!C2393),"",'ENGAGEMENTS 2026'!I2393)</f>
        <v/>
      </c>
      <c r="F2392" t="str">
        <f>IF(ISBLANK('ENGAGEMENTS 2026'!C2393),"",'ENGAGEMENTS 2026'!J2393)</f>
        <v/>
      </c>
      <c r="G2392" t="str">
        <f>IF(ISBLANK('ENGAGEMENTS 2026'!C2393),"",'ENGAGEMENTS 2026'!M2393)</f>
        <v/>
      </c>
      <c r="H2392" t="str">
        <f>IF(ISBLANK('ENGAGEMENTS 2026'!C2393),"",'ENGAGEMENTS 2026'!AF2393)</f>
        <v/>
      </c>
      <c r="I2392" t="str">
        <f>IF(ISBLANK('ENGAGEMENTS 2026'!C2393),"",'ENGAGEMENTS 2026'!H2393)</f>
        <v/>
      </c>
      <c r="J2392" s="72" t="str">
        <f>IF(ISBLANK('ENGAGEMENTS 2026'!C2393),"",IF(AND(OR($E2392="INFRUCTUEUX",$E2392="ANNULE"),$C2392="AOO-M"),'ENGAGEMENTS 2026'!P2393,IF($H2392="EN COURS DE PREENGAGEMENT",'ENGAGEMENTS 2026'!O2393,IF($H2392="PREENGAGE",IF($E2392="ATTRIBUE",'ENGAGEMENTS 2026'!AE2393,'ENGAGEMENTS 2026'!O2393),'ENGAGEMENTS 2026'!AE2393))))</f>
        <v/>
      </c>
      <c r="K2392" s="97" t="str">
        <f>IF(ISBLANK('ENGAGEMENTS 2026'!W2393),"",'ENGAGEMENTS 2026'!W2393)</f>
        <v/>
      </c>
      <c r="L2392" s="73" t="str">
        <f t="shared" ca="1" si="74"/>
        <v/>
      </c>
      <c r="M2392" t="str">
        <f t="shared" si="75"/>
        <v/>
      </c>
      <c r="N2392" t="str">
        <f>IF(ISBLANK('ENGAGEMENTS 2026'!C2393),"",'ENGAGEMENTS 2026'!L2393)</f>
        <v/>
      </c>
      <c r="O2392" t="str">
        <f>IF(ISBLANK('ENGAGEMENTS 2026'!C2393),"",'ENGAGEMENTS 2026'!M2393)</f>
        <v/>
      </c>
      <c r="P2392" t="str">
        <f>IF(ISBLANK('ENGAGEMENTS 2026'!C2393),"",'ENGAGEMENTS 2026'!K2393)</f>
        <v/>
      </c>
      <c r="Q2392" t="str">
        <f>IF($A2392="","",IF(OR($E2392="INFRUCTUEUX",$E2392="ANNULE"),$A2392&amp;"|"&amp;(COUNTIFS($A$2:$A2392,$A2392,$E$2:$E2392,"INFRUCTUEUX")+COUNTIFS($A$2:$A2392,$A2392,$E$2:$E2392,"ANNULE")),""))</f>
        <v/>
      </c>
    </row>
    <row r="2393" spans="1:17" x14ac:dyDescent="0.25">
      <c r="A2393" t="str">
        <f>IF(ISBLANK('ENGAGEMENTS 2026'!C2394),"",IF('ENGAGEMENTS 2026'!C2394="DTSI","DCT",'ENGAGEMENTS 2026'!C2394))</f>
        <v/>
      </c>
      <c r="B2393" t="str">
        <f>IF(ISBLANK('ENGAGEMENTS 2026'!C2394),"",'ENGAGEMENTS 2026'!D2394)</f>
        <v/>
      </c>
      <c r="C2393" t="str">
        <f>IF(ISBLANK('ENGAGEMENTS 2026'!C2394),"",'ENGAGEMENTS 2026'!E2394)</f>
        <v/>
      </c>
      <c r="D2393" t="str">
        <f>IF(ISBLANK('ENGAGEMENTS 2026'!C2394),"",'ENGAGEMENTS 2026'!G2394)</f>
        <v/>
      </c>
      <c r="E2393" t="str">
        <f>IF(ISBLANK('ENGAGEMENTS 2026'!C2394),"",'ENGAGEMENTS 2026'!I2394)</f>
        <v/>
      </c>
      <c r="F2393" t="str">
        <f>IF(ISBLANK('ENGAGEMENTS 2026'!C2394),"",'ENGAGEMENTS 2026'!J2394)</f>
        <v/>
      </c>
      <c r="G2393" t="str">
        <f>IF(ISBLANK('ENGAGEMENTS 2026'!C2394),"",'ENGAGEMENTS 2026'!M2394)</f>
        <v/>
      </c>
      <c r="H2393" t="str">
        <f>IF(ISBLANK('ENGAGEMENTS 2026'!C2394),"",'ENGAGEMENTS 2026'!AF2394)</f>
        <v/>
      </c>
      <c r="I2393" t="str">
        <f>IF(ISBLANK('ENGAGEMENTS 2026'!C2394),"",'ENGAGEMENTS 2026'!H2394)</f>
        <v/>
      </c>
      <c r="J2393" s="72" t="str">
        <f>IF(ISBLANK('ENGAGEMENTS 2026'!C2394),"",IF(AND(OR($E2393="INFRUCTUEUX",$E2393="ANNULE"),$C2393="AOO-M"),'ENGAGEMENTS 2026'!P2394,IF($H2393="EN COURS DE PREENGAGEMENT",'ENGAGEMENTS 2026'!O2394,IF($H2393="PREENGAGE",IF($E2393="ATTRIBUE",'ENGAGEMENTS 2026'!AE2394,'ENGAGEMENTS 2026'!O2394),'ENGAGEMENTS 2026'!AE2394))))</f>
        <v/>
      </c>
      <c r="K2393" s="97" t="str">
        <f>IF(ISBLANK('ENGAGEMENTS 2026'!W2394),"",'ENGAGEMENTS 2026'!W2394)</f>
        <v/>
      </c>
      <c r="L2393" s="73" t="str">
        <f t="shared" ca="1" si="74"/>
        <v/>
      </c>
      <c r="M2393" t="str">
        <f t="shared" si="75"/>
        <v/>
      </c>
      <c r="N2393" t="str">
        <f>IF(ISBLANK('ENGAGEMENTS 2026'!C2394),"",'ENGAGEMENTS 2026'!L2394)</f>
        <v/>
      </c>
      <c r="O2393" t="str">
        <f>IF(ISBLANK('ENGAGEMENTS 2026'!C2394),"",'ENGAGEMENTS 2026'!M2394)</f>
        <v/>
      </c>
      <c r="P2393" t="str">
        <f>IF(ISBLANK('ENGAGEMENTS 2026'!C2394),"",'ENGAGEMENTS 2026'!K2394)</f>
        <v/>
      </c>
      <c r="Q2393" t="str">
        <f>IF($A2393="","",IF(OR($E2393="INFRUCTUEUX",$E2393="ANNULE"),$A2393&amp;"|"&amp;(COUNTIFS($A$2:$A2393,$A2393,$E$2:$E2393,"INFRUCTUEUX")+COUNTIFS($A$2:$A2393,$A2393,$E$2:$E2393,"ANNULE")),""))</f>
        <v/>
      </c>
    </row>
    <row r="2394" spans="1:17" x14ac:dyDescent="0.25">
      <c r="A2394" t="str">
        <f>IF(ISBLANK('ENGAGEMENTS 2026'!C2395),"",IF('ENGAGEMENTS 2026'!C2395="DTSI","DCT",'ENGAGEMENTS 2026'!C2395))</f>
        <v/>
      </c>
      <c r="B2394" t="str">
        <f>IF(ISBLANK('ENGAGEMENTS 2026'!C2395),"",'ENGAGEMENTS 2026'!D2395)</f>
        <v/>
      </c>
      <c r="C2394" t="str">
        <f>IF(ISBLANK('ENGAGEMENTS 2026'!C2395),"",'ENGAGEMENTS 2026'!E2395)</f>
        <v/>
      </c>
      <c r="D2394" t="str">
        <f>IF(ISBLANK('ENGAGEMENTS 2026'!C2395),"",'ENGAGEMENTS 2026'!G2395)</f>
        <v/>
      </c>
      <c r="E2394" t="str">
        <f>IF(ISBLANK('ENGAGEMENTS 2026'!C2395),"",'ENGAGEMENTS 2026'!I2395)</f>
        <v/>
      </c>
      <c r="F2394" t="str">
        <f>IF(ISBLANK('ENGAGEMENTS 2026'!C2395),"",'ENGAGEMENTS 2026'!J2395)</f>
        <v/>
      </c>
      <c r="G2394" t="str">
        <f>IF(ISBLANK('ENGAGEMENTS 2026'!C2395),"",'ENGAGEMENTS 2026'!M2395)</f>
        <v/>
      </c>
      <c r="H2394" t="str">
        <f>IF(ISBLANK('ENGAGEMENTS 2026'!C2395),"",'ENGAGEMENTS 2026'!AF2395)</f>
        <v/>
      </c>
      <c r="I2394" t="str">
        <f>IF(ISBLANK('ENGAGEMENTS 2026'!C2395),"",'ENGAGEMENTS 2026'!H2395)</f>
        <v/>
      </c>
      <c r="J2394" s="72" t="str">
        <f>IF(ISBLANK('ENGAGEMENTS 2026'!C2395),"",IF(AND(OR($E2394="INFRUCTUEUX",$E2394="ANNULE"),$C2394="AOO-M"),'ENGAGEMENTS 2026'!P2395,IF($H2394="EN COURS DE PREENGAGEMENT",'ENGAGEMENTS 2026'!O2395,IF($H2394="PREENGAGE",IF($E2394="ATTRIBUE",'ENGAGEMENTS 2026'!AE2395,'ENGAGEMENTS 2026'!O2395),'ENGAGEMENTS 2026'!AE2395))))</f>
        <v/>
      </c>
      <c r="K2394" s="97" t="str">
        <f>IF(ISBLANK('ENGAGEMENTS 2026'!W2395),"",'ENGAGEMENTS 2026'!W2395)</f>
        <v/>
      </c>
      <c r="L2394" s="73" t="str">
        <f t="shared" ca="1" si="74"/>
        <v/>
      </c>
      <c r="M2394" t="str">
        <f t="shared" si="75"/>
        <v/>
      </c>
      <c r="N2394" t="str">
        <f>IF(ISBLANK('ENGAGEMENTS 2026'!C2395),"",'ENGAGEMENTS 2026'!L2395)</f>
        <v/>
      </c>
      <c r="O2394" t="str">
        <f>IF(ISBLANK('ENGAGEMENTS 2026'!C2395),"",'ENGAGEMENTS 2026'!M2395)</f>
        <v/>
      </c>
      <c r="P2394" t="str">
        <f>IF(ISBLANK('ENGAGEMENTS 2026'!C2395),"",'ENGAGEMENTS 2026'!K2395)</f>
        <v/>
      </c>
      <c r="Q2394" t="str">
        <f>IF($A2394="","",IF(OR($E2394="INFRUCTUEUX",$E2394="ANNULE"),$A2394&amp;"|"&amp;(COUNTIFS($A$2:$A2394,$A2394,$E$2:$E2394,"INFRUCTUEUX")+COUNTIFS($A$2:$A2394,$A2394,$E$2:$E2394,"ANNULE")),""))</f>
        <v/>
      </c>
    </row>
    <row r="2395" spans="1:17" x14ac:dyDescent="0.25">
      <c r="A2395" t="str">
        <f>IF(ISBLANK('ENGAGEMENTS 2026'!C2396),"",IF('ENGAGEMENTS 2026'!C2396="DTSI","DCT",'ENGAGEMENTS 2026'!C2396))</f>
        <v/>
      </c>
      <c r="B2395" t="str">
        <f>IF(ISBLANK('ENGAGEMENTS 2026'!C2396),"",'ENGAGEMENTS 2026'!D2396)</f>
        <v/>
      </c>
      <c r="C2395" t="str">
        <f>IF(ISBLANK('ENGAGEMENTS 2026'!C2396),"",'ENGAGEMENTS 2026'!E2396)</f>
        <v/>
      </c>
      <c r="D2395" t="str">
        <f>IF(ISBLANK('ENGAGEMENTS 2026'!C2396),"",'ENGAGEMENTS 2026'!G2396)</f>
        <v/>
      </c>
      <c r="E2395" t="str">
        <f>IF(ISBLANK('ENGAGEMENTS 2026'!C2396),"",'ENGAGEMENTS 2026'!I2396)</f>
        <v/>
      </c>
      <c r="F2395" t="str">
        <f>IF(ISBLANK('ENGAGEMENTS 2026'!C2396),"",'ENGAGEMENTS 2026'!J2396)</f>
        <v/>
      </c>
      <c r="G2395" t="str">
        <f>IF(ISBLANK('ENGAGEMENTS 2026'!C2396),"",'ENGAGEMENTS 2026'!M2396)</f>
        <v/>
      </c>
      <c r="H2395" t="str">
        <f>IF(ISBLANK('ENGAGEMENTS 2026'!C2396),"",'ENGAGEMENTS 2026'!AF2396)</f>
        <v/>
      </c>
      <c r="I2395" t="str">
        <f>IF(ISBLANK('ENGAGEMENTS 2026'!C2396),"",'ENGAGEMENTS 2026'!H2396)</f>
        <v/>
      </c>
      <c r="J2395" s="72" t="str">
        <f>IF(ISBLANK('ENGAGEMENTS 2026'!C2396),"",IF(AND(OR($E2395="INFRUCTUEUX",$E2395="ANNULE"),$C2395="AOO-M"),'ENGAGEMENTS 2026'!P2396,IF($H2395="EN COURS DE PREENGAGEMENT",'ENGAGEMENTS 2026'!O2396,IF($H2395="PREENGAGE",IF($E2395="ATTRIBUE",'ENGAGEMENTS 2026'!AE2396,'ENGAGEMENTS 2026'!O2396),'ENGAGEMENTS 2026'!AE2396))))</f>
        <v/>
      </c>
      <c r="K2395" s="97" t="str">
        <f>IF(ISBLANK('ENGAGEMENTS 2026'!W2396),"",'ENGAGEMENTS 2026'!W2396)</f>
        <v/>
      </c>
      <c r="L2395" s="73" t="str">
        <f t="shared" ca="1" si="74"/>
        <v/>
      </c>
      <c r="M2395" t="str">
        <f t="shared" si="75"/>
        <v/>
      </c>
      <c r="N2395" t="str">
        <f>IF(ISBLANK('ENGAGEMENTS 2026'!C2396),"",'ENGAGEMENTS 2026'!L2396)</f>
        <v/>
      </c>
      <c r="O2395" t="str">
        <f>IF(ISBLANK('ENGAGEMENTS 2026'!C2396),"",'ENGAGEMENTS 2026'!M2396)</f>
        <v/>
      </c>
      <c r="P2395" t="str">
        <f>IF(ISBLANK('ENGAGEMENTS 2026'!C2396),"",'ENGAGEMENTS 2026'!K2396)</f>
        <v/>
      </c>
      <c r="Q2395" t="str">
        <f>IF($A2395="","",IF(OR($E2395="INFRUCTUEUX",$E2395="ANNULE"),$A2395&amp;"|"&amp;(COUNTIFS($A$2:$A2395,$A2395,$E$2:$E2395,"INFRUCTUEUX")+COUNTIFS($A$2:$A2395,$A2395,$E$2:$E2395,"ANNULE")),""))</f>
        <v/>
      </c>
    </row>
    <row r="2396" spans="1:17" x14ac:dyDescent="0.25">
      <c r="A2396" t="str">
        <f>IF(ISBLANK('ENGAGEMENTS 2026'!C2397),"",IF('ENGAGEMENTS 2026'!C2397="DTSI","DCT",'ENGAGEMENTS 2026'!C2397))</f>
        <v/>
      </c>
      <c r="B2396" t="str">
        <f>IF(ISBLANK('ENGAGEMENTS 2026'!C2397),"",'ENGAGEMENTS 2026'!D2397)</f>
        <v/>
      </c>
      <c r="C2396" t="str">
        <f>IF(ISBLANK('ENGAGEMENTS 2026'!C2397),"",'ENGAGEMENTS 2026'!E2397)</f>
        <v/>
      </c>
      <c r="D2396" t="str">
        <f>IF(ISBLANK('ENGAGEMENTS 2026'!C2397),"",'ENGAGEMENTS 2026'!G2397)</f>
        <v/>
      </c>
      <c r="E2396" t="str">
        <f>IF(ISBLANK('ENGAGEMENTS 2026'!C2397),"",'ENGAGEMENTS 2026'!I2397)</f>
        <v/>
      </c>
      <c r="F2396" t="str">
        <f>IF(ISBLANK('ENGAGEMENTS 2026'!C2397),"",'ENGAGEMENTS 2026'!J2397)</f>
        <v/>
      </c>
      <c r="G2396" t="str">
        <f>IF(ISBLANK('ENGAGEMENTS 2026'!C2397),"",'ENGAGEMENTS 2026'!M2397)</f>
        <v/>
      </c>
      <c r="H2396" t="str">
        <f>IF(ISBLANK('ENGAGEMENTS 2026'!C2397),"",'ENGAGEMENTS 2026'!AF2397)</f>
        <v/>
      </c>
      <c r="I2396" t="str">
        <f>IF(ISBLANK('ENGAGEMENTS 2026'!C2397),"",'ENGAGEMENTS 2026'!H2397)</f>
        <v/>
      </c>
      <c r="J2396" s="72" t="str">
        <f>IF(ISBLANK('ENGAGEMENTS 2026'!C2397),"",IF(AND(OR($E2396="INFRUCTUEUX",$E2396="ANNULE"),$C2396="AOO-M"),'ENGAGEMENTS 2026'!P2397,IF($H2396="EN COURS DE PREENGAGEMENT",'ENGAGEMENTS 2026'!O2397,IF($H2396="PREENGAGE",IF($E2396="ATTRIBUE",'ENGAGEMENTS 2026'!AE2397,'ENGAGEMENTS 2026'!O2397),'ENGAGEMENTS 2026'!AE2397))))</f>
        <v/>
      </c>
      <c r="K2396" s="97" t="str">
        <f>IF(ISBLANK('ENGAGEMENTS 2026'!W2397),"",'ENGAGEMENTS 2026'!W2397)</f>
        <v/>
      </c>
      <c r="L2396" s="73" t="str">
        <f t="shared" ca="1" si="74"/>
        <v/>
      </c>
      <c r="M2396" t="str">
        <f t="shared" si="75"/>
        <v/>
      </c>
      <c r="N2396" t="str">
        <f>IF(ISBLANK('ENGAGEMENTS 2026'!C2397),"",'ENGAGEMENTS 2026'!L2397)</f>
        <v/>
      </c>
      <c r="O2396" t="str">
        <f>IF(ISBLANK('ENGAGEMENTS 2026'!C2397),"",'ENGAGEMENTS 2026'!M2397)</f>
        <v/>
      </c>
      <c r="P2396" t="str">
        <f>IF(ISBLANK('ENGAGEMENTS 2026'!C2397),"",'ENGAGEMENTS 2026'!K2397)</f>
        <v/>
      </c>
      <c r="Q2396" t="str">
        <f>IF($A2396="","",IF(OR($E2396="INFRUCTUEUX",$E2396="ANNULE"),$A2396&amp;"|"&amp;(COUNTIFS($A$2:$A2396,$A2396,$E$2:$E2396,"INFRUCTUEUX")+COUNTIFS($A$2:$A2396,$A2396,$E$2:$E2396,"ANNULE")),""))</f>
        <v/>
      </c>
    </row>
    <row r="2397" spans="1:17" x14ac:dyDescent="0.25">
      <c r="A2397" t="str">
        <f>IF(ISBLANK('ENGAGEMENTS 2026'!C2398),"",IF('ENGAGEMENTS 2026'!C2398="DTSI","DCT",'ENGAGEMENTS 2026'!C2398))</f>
        <v/>
      </c>
      <c r="B2397" t="str">
        <f>IF(ISBLANK('ENGAGEMENTS 2026'!C2398),"",'ENGAGEMENTS 2026'!D2398)</f>
        <v/>
      </c>
      <c r="C2397" t="str">
        <f>IF(ISBLANK('ENGAGEMENTS 2026'!C2398),"",'ENGAGEMENTS 2026'!E2398)</f>
        <v/>
      </c>
      <c r="D2397" t="str">
        <f>IF(ISBLANK('ENGAGEMENTS 2026'!C2398),"",'ENGAGEMENTS 2026'!G2398)</f>
        <v/>
      </c>
      <c r="E2397" t="str">
        <f>IF(ISBLANK('ENGAGEMENTS 2026'!C2398),"",'ENGAGEMENTS 2026'!I2398)</f>
        <v/>
      </c>
      <c r="F2397" t="str">
        <f>IF(ISBLANK('ENGAGEMENTS 2026'!C2398),"",'ENGAGEMENTS 2026'!J2398)</f>
        <v/>
      </c>
      <c r="G2397" t="str">
        <f>IF(ISBLANK('ENGAGEMENTS 2026'!C2398),"",'ENGAGEMENTS 2026'!M2398)</f>
        <v/>
      </c>
      <c r="H2397" t="str">
        <f>IF(ISBLANK('ENGAGEMENTS 2026'!C2398),"",'ENGAGEMENTS 2026'!AF2398)</f>
        <v/>
      </c>
      <c r="I2397" t="str">
        <f>IF(ISBLANK('ENGAGEMENTS 2026'!C2398),"",'ENGAGEMENTS 2026'!H2398)</f>
        <v/>
      </c>
      <c r="J2397" s="72" t="str">
        <f>IF(ISBLANK('ENGAGEMENTS 2026'!C2398),"",IF(AND(OR($E2397="INFRUCTUEUX",$E2397="ANNULE"),$C2397="AOO-M"),'ENGAGEMENTS 2026'!P2398,IF($H2397="EN COURS DE PREENGAGEMENT",'ENGAGEMENTS 2026'!O2398,IF($H2397="PREENGAGE",IF($E2397="ATTRIBUE",'ENGAGEMENTS 2026'!AE2398,'ENGAGEMENTS 2026'!O2398),'ENGAGEMENTS 2026'!AE2398))))</f>
        <v/>
      </c>
      <c r="K2397" s="97" t="str">
        <f>IF(ISBLANK('ENGAGEMENTS 2026'!W2398),"",'ENGAGEMENTS 2026'!W2398)</f>
        <v/>
      </c>
      <c r="L2397" s="73" t="str">
        <f t="shared" ca="1" si="74"/>
        <v/>
      </c>
      <c r="M2397" t="str">
        <f t="shared" si="75"/>
        <v/>
      </c>
      <c r="N2397" t="str">
        <f>IF(ISBLANK('ENGAGEMENTS 2026'!C2398),"",'ENGAGEMENTS 2026'!L2398)</f>
        <v/>
      </c>
      <c r="O2397" t="str">
        <f>IF(ISBLANK('ENGAGEMENTS 2026'!C2398),"",'ENGAGEMENTS 2026'!M2398)</f>
        <v/>
      </c>
      <c r="P2397" t="str">
        <f>IF(ISBLANK('ENGAGEMENTS 2026'!C2398),"",'ENGAGEMENTS 2026'!K2398)</f>
        <v/>
      </c>
      <c r="Q2397" t="str">
        <f>IF($A2397="","",IF(OR($E2397="INFRUCTUEUX",$E2397="ANNULE"),$A2397&amp;"|"&amp;(COUNTIFS($A$2:$A2397,$A2397,$E$2:$E2397,"INFRUCTUEUX")+COUNTIFS($A$2:$A2397,$A2397,$E$2:$E2397,"ANNULE")),""))</f>
        <v/>
      </c>
    </row>
    <row r="2398" spans="1:17" x14ac:dyDescent="0.25">
      <c r="A2398" t="str">
        <f>IF(ISBLANK('ENGAGEMENTS 2026'!C2399),"",IF('ENGAGEMENTS 2026'!C2399="DTSI","DCT",'ENGAGEMENTS 2026'!C2399))</f>
        <v/>
      </c>
      <c r="B2398" t="str">
        <f>IF(ISBLANK('ENGAGEMENTS 2026'!C2399),"",'ENGAGEMENTS 2026'!D2399)</f>
        <v/>
      </c>
      <c r="C2398" t="str">
        <f>IF(ISBLANK('ENGAGEMENTS 2026'!C2399),"",'ENGAGEMENTS 2026'!E2399)</f>
        <v/>
      </c>
      <c r="D2398" t="str">
        <f>IF(ISBLANK('ENGAGEMENTS 2026'!C2399),"",'ENGAGEMENTS 2026'!G2399)</f>
        <v/>
      </c>
      <c r="E2398" t="str">
        <f>IF(ISBLANK('ENGAGEMENTS 2026'!C2399),"",'ENGAGEMENTS 2026'!I2399)</f>
        <v/>
      </c>
      <c r="F2398" t="str">
        <f>IF(ISBLANK('ENGAGEMENTS 2026'!C2399),"",'ENGAGEMENTS 2026'!J2399)</f>
        <v/>
      </c>
      <c r="G2398" t="str">
        <f>IF(ISBLANK('ENGAGEMENTS 2026'!C2399),"",'ENGAGEMENTS 2026'!M2399)</f>
        <v/>
      </c>
      <c r="H2398" t="str">
        <f>IF(ISBLANK('ENGAGEMENTS 2026'!C2399),"",'ENGAGEMENTS 2026'!AF2399)</f>
        <v/>
      </c>
      <c r="I2398" t="str">
        <f>IF(ISBLANK('ENGAGEMENTS 2026'!C2399),"",'ENGAGEMENTS 2026'!H2399)</f>
        <v/>
      </c>
      <c r="J2398" s="72" t="str">
        <f>IF(ISBLANK('ENGAGEMENTS 2026'!C2399),"",IF(AND(OR($E2398="INFRUCTUEUX",$E2398="ANNULE"),$C2398="AOO-M"),'ENGAGEMENTS 2026'!P2399,IF($H2398="EN COURS DE PREENGAGEMENT",'ENGAGEMENTS 2026'!O2399,IF($H2398="PREENGAGE",IF($E2398="ATTRIBUE",'ENGAGEMENTS 2026'!AE2399,'ENGAGEMENTS 2026'!O2399),'ENGAGEMENTS 2026'!AE2399))))</f>
        <v/>
      </c>
      <c r="K2398" s="97" t="str">
        <f>IF(ISBLANK('ENGAGEMENTS 2026'!W2399),"",'ENGAGEMENTS 2026'!W2399)</f>
        <v/>
      </c>
      <c r="L2398" s="73" t="str">
        <f t="shared" ca="1" si="74"/>
        <v/>
      </c>
      <c r="M2398" t="str">
        <f t="shared" si="75"/>
        <v/>
      </c>
      <c r="N2398" t="str">
        <f>IF(ISBLANK('ENGAGEMENTS 2026'!C2399),"",'ENGAGEMENTS 2026'!L2399)</f>
        <v/>
      </c>
      <c r="O2398" t="str">
        <f>IF(ISBLANK('ENGAGEMENTS 2026'!C2399),"",'ENGAGEMENTS 2026'!M2399)</f>
        <v/>
      </c>
      <c r="P2398" t="str">
        <f>IF(ISBLANK('ENGAGEMENTS 2026'!C2399),"",'ENGAGEMENTS 2026'!K2399)</f>
        <v/>
      </c>
      <c r="Q2398" t="str">
        <f>IF($A2398="","",IF(OR($E2398="INFRUCTUEUX",$E2398="ANNULE"),$A2398&amp;"|"&amp;(COUNTIFS($A$2:$A2398,$A2398,$E$2:$E2398,"INFRUCTUEUX")+COUNTIFS($A$2:$A2398,$A2398,$E$2:$E2398,"ANNULE")),""))</f>
        <v/>
      </c>
    </row>
    <row r="2399" spans="1:17" x14ac:dyDescent="0.25">
      <c r="A2399" t="str">
        <f>IF(ISBLANK('ENGAGEMENTS 2026'!C2400),"",IF('ENGAGEMENTS 2026'!C2400="DTSI","DCT",'ENGAGEMENTS 2026'!C2400))</f>
        <v/>
      </c>
      <c r="B2399" t="str">
        <f>IF(ISBLANK('ENGAGEMENTS 2026'!C2400),"",'ENGAGEMENTS 2026'!D2400)</f>
        <v/>
      </c>
      <c r="C2399" t="str">
        <f>IF(ISBLANK('ENGAGEMENTS 2026'!C2400),"",'ENGAGEMENTS 2026'!E2400)</f>
        <v/>
      </c>
      <c r="D2399" t="str">
        <f>IF(ISBLANK('ENGAGEMENTS 2026'!C2400),"",'ENGAGEMENTS 2026'!G2400)</f>
        <v/>
      </c>
      <c r="E2399" t="str">
        <f>IF(ISBLANK('ENGAGEMENTS 2026'!C2400),"",'ENGAGEMENTS 2026'!I2400)</f>
        <v/>
      </c>
      <c r="F2399" t="str">
        <f>IF(ISBLANK('ENGAGEMENTS 2026'!C2400),"",'ENGAGEMENTS 2026'!J2400)</f>
        <v/>
      </c>
      <c r="G2399" t="str">
        <f>IF(ISBLANK('ENGAGEMENTS 2026'!C2400),"",'ENGAGEMENTS 2026'!M2400)</f>
        <v/>
      </c>
      <c r="H2399" t="str">
        <f>IF(ISBLANK('ENGAGEMENTS 2026'!C2400),"",'ENGAGEMENTS 2026'!AF2400)</f>
        <v/>
      </c>
      <c r="I2399" t="str">
        <f>IF(ISBLANK('ENGAGEMENTS 2026'!C2400),"",'ENGAGEMENTS 2026'!H2400)</f>
        <v/>
      </c>
      <c r="J2399" s="72" t="str">
        <f>IF(ISBLANK('ENGAGEMENTS 2026'!C2400),"",IF(AND(OR($E2399="INFRUCTUEUX",$E2399="ANNULE"),$C2399="AOO-M"),'ENGAGEMENTS 2026'!P2400,IF($H2399="EN COURS DE PREENGAGEMENT",'ENGAGEMENTS 2026'!O2400,IF($H2399="PREENGAGE",IF($E2399="ATTRIBUE",'ENGAGEMENTS 2026'!AE2400,'ENGAGEMENTS 2026'!O2400),'ENGAGEMENTS 2026'!AE2400))))</f>
        <v/>
      </c>
      <c r="K2399" s="97" t="str">
        <f>IF(ISBLANK('ENGAGEMENTS 2026'!W2400),"",'ENGAGEMENTS 2026'!W2400)</f>
        <v/>
      </c>
      <c r="L2399" s="73" t="str">
        <f t="shared" ca="1" si="74"/>
        <v/>
      </c>
      <c r="M2399" t="str">
        <f t="shared" si="75"/>
        <v/>
      </c>
      <c r="N2399" t="str">
        <f>IF(ISBLANK('ENGAGEMENTS 2026'!C2400),"",'ENGAGEMENTS 2026'!L2400)</f>
        <v/>
      </c>
      <c r="O2399" t="str">
        <f>IF(ISBLANK('ENGAGEMENTS 2026'!C2400),"",'ENGAGEMENTS 2026'!M2400)</f>
        <v/>
      </c>
      <c r="P2399" t="str">
        <f>IF(ISBLANK('ENGAGEMENTS 2026'!C2400),"",'ENGAGEMENTS 2026'!K2400)</f>
        <v/>
      </c>
      <c r="Q2399" t="str">
        <f>IF($A2399="","",IF(OR($E2399="INFRUCTUEUX",$E2399="ANNULE"),$A2399&amp;"|"&amp;(COUNTIFS($A$2:$A2399,$A2399,$E$2:$E2399,"INFRUCTUEUX")+COUNTIFS($A$2:$A2399,$A2399,$E$2:$E2399,"ANNULE")),""))</f>
        <v/>
      </c>
    </row>
    <row r="2400" spans="1:17" x14ac:dyDescent="0.25">
      <c r="A2400" t="str">
        <f>IF(ISBLANK('ENGAGEMENTS 2026'!C2401),"",IF('ENGAGEMENTS 2026'!C2401="DTSI","DCT",'ENGAGEMENTS 2026'!C2401))</f>
        <v/>
      </c>
      <c r="B2400" t="str">
        <f>IF(ISBLANK('ENGAGEMENTS 2026'!C2401),"",'ENGAGEMENTS 2026'!D2401)</f>
        <v/>
      </c>
      <c r="C2400" t="str">
        <f>IF(ISBLANK('ENGAGEMENTS 2026'!C2401),"",'ENGAGEMENTS 2026'!E2401)</f>
        <v/>
      </c>
      <c r="D2400" t="str">
        <f>IF(ISBLANK('ENGAGEMENTS 2026'!C2401),"",'ENGAGEMENTS 2026'!G2401)</f>
        <v/>
      </c>
      <c r="E2400" t="str">
        <f>IF(ISBLANK('ENGAGEMENTS 2026'!C2401),"",'ENGAGEMENTS 2026'!I2401)</f>
        <v/>
      </c>
      <c r="F2400" t="str">
        <f>IF(ISBLANK('ENGAGEMENTS 2026'!C2401),"",'ENGAGEMENTS 2026'!J2401)</f>
        <v/>
      </c>
      <c r="G2400" t="str">
        <f>IF(ISBLANK('ENGAGEMENTS 2026'!C2401),"",'ENGAGEMENTS 2026'!M2401)</f>
        <v/>
      </c>
      <c r="H2400" t="str">
        <f>IF(ISBLANK('ENGAGEMENTS 2026'!C2401),"",'ENGAGEMENTS 2026'!AF2401)</f>
        <v/>
      </c>
      <c r="I2400" t="str">
        <f>IF(ISBLANK('ENGAGEMENTS 2026'!C2401),"",'ENGAGEMENTS 2026'!H2401)</f>
        <v/>
      </c>
      <c r="J2400" s="72" t="str">
        <f>IF(ISBLANK('ENGAGEMENTS 2026'!C2401),"",IF(AND(OR($E2400="INFRUCTUEUX",$E2400="ANNULE"),$C2400="AOO-M"),'ENGAGEMENTS 2026'!P2401,IF($H2400="EN COURS DE PREENGAGEMENT",'ENGAGEMENTS 2026'!O2401,IF($H2400="PREENGAGE",IF($E2400="ATTRIBUE",'ENGAGEMENTS 2026'!AE2401,'ENGAGEMENTS 2026'!O2401),'ENGAGEMENTS 2026'!AE2401))))</f>
        <v/>
      </c>
      <c r="K2400" s="97" t="str">
        <f>IF(ISBLANK('ENGAGEMENTS 2026'!W2401),"",'ENGAGEMENTS 2026'!W2401)</f>
        <v/>
      </c>
      <c r="L2400" s="73" t="str">
        <f t="shared" ca="1" si="74"/>
        <v/>
      </c>
      <c r="M2400" t="str">
        <f t="shared" si="75"/>
        <v/>
      </c>
      <c r="N2400" t="str">
        <f>IF(ISBLANK('ENGAGEMENTS 2026'!C2401),"",'ENGAGEMENTS 2026'!L2401)</f>
        <v/>
      </c>
      <c r="O2400" t="str">
        <f>IF(ISBLANK('ENGAGEMENTS 2026'!C2401),"",'ENGAGEMENTS 2026'!M2401)</f>
        <v/>
      </c>
      <c r="P2400" t="str">
        <f>IF(ISBLANK('ENGAGEMENTS 2026'!C2401),"",'ENGAGEMENTS 2026'!K2401)</f>
        <v/>
      </c>
      <c r="Q2400" t="str">
        <f>IF($A2400="","",IF(OR($E2400="INFRUCTUEUX",$E2400="ANNULE"),$A2400&amp;"|"&amp;(COUNTIFS($A$2:$A2400,$A2400,$E$2:$E2400,"INFRUCTUEUX")+COUNTIFS($A$2:$A2400,$A2400,$E$2:$E2400,"ANNULE")),""))</f>
        <v/>
      </c>
    </row>
    <row r="2401" spans="1:17" x14ac:dyDescent="0.25">
      <c r="A2401" t="str">
        <f>IF(ISBLANK('ENGAGEMENTS 2026'!C2402),"",IF('ENGAGEMENTS 2026'!C2402="DTSI","DCT",'ENGAGEMENTS 2026'!C2402))</f>
        <v/>
      </c>
      <c r="B2401" t="str">
        <f>IF(ISBLANK('ENGAGEMENTS 2026'!C2402),"",'ENGAGEMENTS 2026'!D2402)</f>
        <v/>
      </c>
      <c r="C2401" t="str">
        <f>IF(ISBLANK('ENGAGEMENTS 2026'!C2402),"",'ENGAGEMENTS 2026'!E2402)</f>
        <v/>
      </c>
      <c r="D2401" t="str">
        <f>IF(ISBLANK('ENGAGEMENTS 2026'!C2402),"",'ENGAGEMENTS 2026'!G2402)</f>
        <v/>
      </c>
      <c r="E2401" t="str">
        <f>IF(ISBLANK('ENGAGEMENTS 2026'!C2402),"",'ENGAGEMENTS 2026'!I2402)</f>
        <v/>
      </c>
      <c r="F2401" t="str">
        <f>IF(ISBLANK('ENGAGEMENTS 2026'!C2402),"",'ENGAGEMENTS 2026'!J2402)</f>
        <v/>
      </c>
      <c r="G2401" t="str">
        <f>IF(ISBLANK('ENGAGEMENTS 2026'!C2402),"",'ENGAGEMENTS 2026'!M2402)</f>
        <v/>
      </c>
      <c r="H2401" t="str">
        <f>IF(ISBLANK('ENGAGEMENTS 2026'!C2402),"",'ENGAGEMENTS 2026'!AF2402)</f>
        <v/>
      </c>
      <c r="I2401" t="str">
        <f>IF(ISBLANK('ENGAGEMENTS 2026'!C2402),"",'ENGAGEMENTS 2026'!H2402)</f>
        <v/>
      </c>
      <c r="J2401" s="72" t="str">
        <f>IF(ISBLANK('ENGAGEMENTS 2026'!C2402),"",IF(AND(OR($E2401="INFRUCTUEUX",$E2401="ANNULE"),$C2401="AOO-M"),'ENGAGEMENTS 2026'!P2402,IF($H2401="EN COURS DE PREENGAGEMENT",'ENGAGEMENTS 2026'!O2402,IF($H2401="PREENGAGE",IF($E2401="ATTRIBUE",'ENGAGEMENTS 2026'!AE2402,'ENGAGEMENTS 2026'!O2402),'ENGAGEMENTS 2026'!AE2402))))</f>
        <v/>
      </c>
      <c r="K2401" s="97" t="str">
        <f>IF(ISBLANK('ENGAGEMENTS 2026'!W2402),"",'ENGAGEMENTS 2026'!W2402)</f>
        <v/>
      </c>
      <c r="L2401" s="73" t="str">
        <f t="shared" ca="1" si="74"/>
        <v/>
      </c>
      <c r="M2401" t="str">
        <f t="shared" si="75"/>
        <v/>
      </c>
      <c r="N2401" t="str">
        <f>IF(ISBLANK('ENGAGEMENTS 2026'!C2402),"",'ENGAGEMENTS 2026'!L2402)</f>
        <v/>
      </c>
      <c r="O2401" t="str">
        <f>IF(ISBLANK('ENGAGEMENTS 2026'!C2402),"",'ENGAGEMENTS 2026'!M2402)</f>
        <v/>
      </c>
      <c r="P2401" t="str">
        <f>IF(ISBLANK('ENGAGEMENTS 2026'!C2402),"",'ENGAGEMENTS 2026'!K2402)</f>
        <v/>
      </c>
      <c r="Q2401" t="str">
        <f>IF($A2401="","",IF(OR($E2401="INFRUCTUEUX",$E2401="ANNULE"),$A2401&amp;"|"&amp;(COUNTIFS($A$2:$A2401,$A2401,$E$2:$E2401,"INFRUCTUEUX")+COUNTIFS($A$2:$A2401,$A2401,$E$2:$E2401,"ANNULE")),""))</f>
        <v/>
      </c>
    </row>
    <row r="2402" spans="1:17" x14ac:dyDescent="0.25">
      <c r="A2402" t="str">
        <f>IF(ISBLANK('ENGAGEMENTS 2026'!C2403),"",IF('ENGAGEMENTS 2026'!C2403="DTSI","DCT",'ENGAGEMENTS 2026'!C2403))</f>
        <v/>
      </c>
      <c r="B2402" t="str">
        <f>IF(ISBLANK('ENGAGEMENTS 2026'!C2403),"",'ENGAGEMENTS 2026'!D2403)</f>
        <v/>
      </c>
      <c r="C2402" t="str">
        <f>IF(ISBLANK('ENGAGEMENTS 2026'!C2403),"",'ENGAGEMENTS 2026'!E2403)</f>
        <v/>
      </c>
      <c r="D2402" t="str">
        <f>IF(ISBLANK('ENGAGEMENTS 2026'!C2403),"",'ENGAGEMENTS 2026'!G2403)</f>
        <v/>
      </c>
      <c r="E2402" t="str">
        <f>IF(ISBLANK('ENGAGEMENTS 2026'!C2403),"",'ENGAGEMENTS 2026'!I2403)</f>
        <v/>
      </c>
      <c r="F2402" t="str">
        <f>IF(ISBLANK('ENGAGEMENTS 2026'!C2403),"",'ENGAGEMENTS 2026'!J2403)</f>
        <v/>
      </c>
      <c r="G2402" t="str">
        <f>IF(ISBLANK('ENGAGEMENTS 2026'!C2403),"",'ENGAGEMENTS 2026'!M2403)</f>
        <v/>
      </c>
      <c r="H2402" t="str">
        <f>IF(ISBLANK('ENGAGEMENTS 2026'!C2403),"",'ENGAGEMENTS 2026'!AF2403)</f>
        <v/>
      </c>
      <c r="I2402" t="str">
        <f>IF(ISBLANK('ENGAGEMENTS 2026'!C2403),"",'ENGAGEMENTS 2026'!H2403)</f>
        <v/>
      </c>
      <c r="J2402" s="72" t="str">
        <f>IF(ISBLANK('ENGAGEMENTS 2026'!C2403),"",IF(AND(OR($E2402="INFRUCTUEUX",$E2402="ANNULE"),$C2402="AOO-M"),'ENGAGEMENTS 2026'!P2403,IF($H2402="EN COURS DE PREENGAGEMENT",'ENGAGEMENTS 2026'!O2403,IF($H2402="PREENGAGE",IF($E2402="ATTRIBUE",'ENGAGEMENTS 2026'!AE2403,'ENGAGEMENTS 2026'!O2403),'ENGAGEMENTS 2026'!AE2403))))</f>
        <v/>
      </c>
      <c r="K2402" s="97" t="str">
        <f>IF(ISBLANK('ENGAGEMENTS 2026'!W2403),"",'ENGAGEMENTS 2026'!W2403)</f>
        <v/>
      </c>
      <c r="L2402" s="73" t="str">
        <f t="shared" ca="1" si="74"/>
        <v/>
      </c>
      <c r="M2402" t="str">
        <f t="shared" si="75"/>
        <v/>
      </c>
      <c r="N2402" t="str">
        <f>IF(ISBLANK('ENGAGEMENTS 2026'!C2403),"",'ENGAGEMENTS 2026'!L2403)</f>
        <v/>
      </c>
      <c r="O2402" t="str">
        <f>IF(ISBLANK('ENGAGEMENTS 2026'!C2403),"",'ENGAGEMENTS 2026'!M2403)</f>
        <v/>
      </c>
      <c r="P2402" t="str">
        <f>IF(ISBLANK('ENGAGEMENTS 2026'!C2403),"",'ENGAGEMENTS 2026'!K2403)</f>
        <v/>
      </c>
      <c r="Q2402" t="str">
        <f>IF($A2402="","",IF(OR($E2402="INFRUCTUEUX",$E2402="ANNULE"),$A2402&amp;"|"&amp;(COUNTIFS($A$2:$A2402,$A2402,$E$2:$E2402,"INFRUCTUEUX")+COUNTIFS($A$2:$A2402,$A2402,$E$2:$E2402,"ANNULE")),""))</f>
        <v/>
      </c>
    </row>
    <row r="2403" spans="1:17" x14ac:dyDescent="0.25">
      <c r="A2403" t="str">
        <f>IF(ISBLANK('ENGAGEMENTS 2026'!C2404),"",IF('ENGAGEMENTS 2026'!C2404="DTSI","DCT",'ENGAGEMENTS 2026'!C2404))</f>
        <v/>
      </c>
      <c r="B2403" t="str">
        <f>IF(ISBLANK('ENGAGEMENTS 2026'!C2404),"",'ENGAGEMENTS 2026'!D2404)</f>
        <v/>
      </c>
      <c r="C2403" t="str">
        <f>IF(ISBLANK('ENGAGEMENTS 2026'!C2404),"",'ENGAGEMENTS 2026'!E2404)</f>
        <v/>
      </c>
      <c r="D2403" t="str">
        <f>IF(ISBLANK('ENGAGEMENTS 2026'!C2404),"",'ENGAGEMENTS 2026'!G2404)</f>
        <v/>
      </c>
      <c r="E2403" t="str">
        <f>IF(ISBLANK('ENGAGEMENTS 2026'!C2404),"",'ENGAGEMENTS 2026'!I2404)</f>
        <v/>
      </c>
      <c r="F2403" t="str">
        <f>IF(ISBLANK('ENGAGEMENTS 2026'!C2404),"",'ENGAGEMENTS 2026'!J2404)</f>
        <v/>
      </c>
      <c r="G2403" t="str">
        <f>IF(ISBLANK('ENGAGEMENTS 2026'!C2404),"",'ENGAGEMENTS 2026'!M2404)</f>
        <v/>
      </c>
      <c r="H2403" t="str">
        <f>IF(ISBLANK('ENGAGEMENTS 2026'!C2404),"",'ENGAGEMENTS 2026'!AF2404)</f>
        <v/>
      </c>
      <c r="I2403" t="str">
        <f>IF(ISBLANK('ENGAGEMENTS 2026'!C2404),"",'ENGAGEMENTS 2026'!H2404)</f>
        <v/>
      </c>
      <c r="J2403" s="72" t="str">
        <f>IF(ISBLANK('ENGAGEMENTS 2026'!C2404),"",IF(AND(OR($E2403="INFRUCTUEUX",$E2403="ANNULE"),$C2403="AOO-M"),'ENGAGEMENTS 2026'!P2404,IF($H2403="EN COURS DE PREENGAGEMENT",'ENGAGEMENTS 2026'!O2404,IF($H2403="PREENGAGE",IF($E2403="ATTRIBUE",'ENGAGEMENTS 2026'!AE2404,'ENGAGEMENTS 2026'!O2404),'ENGAGEMENTS 2026'!AE2404))))</f>
        <v/>
      </c>
      <c r="K2403" s="97" t="str">
        <f>IF(ISBLANK('ENGAGEMENTS 2026'!W2404),"",'ENGAGEMENTS 2026'!W2404)</f>
        <v/>
      </c>
      <c r="L2403" s="73" t="str">
        <f t="shared" ca="1" si="74"/>
        <v/>
      </c>
      <c r="M2403" t="str">
        <f t="shared" si="75"/>
        <v/>
      </c>
      <c r="N2403" t="str">
        <f>IF(ISBLANK('ENGAGEMENTS 2026'!C2404),"",'ENGAGEMENTS 2026'!L2404)</f>
        <v/>
      </c>
      <c r="O2403" t="str">
        <f>IF(ISBLANK('ENGAGEMENTS 2026'!C2404),"",'ENGAGEMENTS 2026'!M2404)</f>
        <v/>
      </c>
      <c r="P2403" t="str">
        <f>IF(ISBLANK('ENGAGEMENTS 2026'!C2404),"",'ENGAGEMENTS 2026'!K2404)</f>
        <v/>
      </c>
      <c r="Q2403" t="str">
        <f>IF($A2403="","",IF(OR($E2403="INFRUCTUEUX",$E2403="ANNULE"),$A2403&amp;"|"&amp;(COUNTIFS($A$2:$A2403,$A2403,$E$2:$E2403,"INFRUCTUEUX")+COUNTIFS($A$2:$A2403,$A2403,$E$2:$E2403,"ANNULE")),""))</f>
        <v/>
      </c>
    </row>
    <row r="2404" spans="1:17" x14ac:dyDescent="0.25">
      <c r="A2404" t="str">
        <f>IF(ISBLANK('ENGAGEMENTS 2026'!C2405),"",IF('ENGAGEMENTS 2026'!C2405="DTSI","DCT",'ENGAGEMENTS 2026'!C2405))</f>
        <v/>
      </c>
      <c r="B2404" t="str">
        <f>IF(ISBLANK('ENGAGEMENTS 2026'!C2405),"",'ENGAGEMENTS 2026'!D2405)</f>
        <v/>
      </c>
      <c r="C2404" t="str">
        <f>IF(ISBLANK('ENGAGEMENTS 2026'!C2405),"",'ENGAGEMENTS 2026'!E2405)</f>
        <v/>
      </c>
      <c r="D2404" t="str">
        <f>IF(ISBLANK('ENGAGEMENTS 2026'!C2405),"",'ENGAGEMENTS 2026'!G2405)</f>
        <v/>
      </c>
      <c r="E2404" t="str">
        <f>IF(ISBLANK('ENGAGEMENTS 2026'!C2405),"",'ENGAGEMENTS 2026'!I2405)</f>
        <v/>
      </c>
      <c r="F2404" t="str">
        <f>IF(ISBLANK('ENGAGEMENTS 2026'!C2405),"",'ENGAGEMENTS 2026'!J2405)</f>
        <v/>
      </c>
      <c r="G2404" t="str">
        <f>IF(ISBLANK('ENGAGEMENTS 2026'!C2405),"",'ENGAGEMENTS 2026'!M2405)</f>
        <v/>
      </c>
      <c r="H2404" t="str">
        <f>IF(ISBLANK('ENGAGEMENTS 2026'!C2405),"",'ENGAGEMENTS 2026'!AF2405)</f>
        <v/>
      </c>
      <c r="I2404" t="str">
        <f>IF(ISBLANK('ENGAGEMENTS 2026'!C2405),"",'ENGAGEMENTS 2026'!H2405)</f>
        <v/>
      </c>
      <c r="J2404" s="72" t="str">
        <f>IF(ISBLANK('ENGAGEMENTS 2026'!C2405),"",IF(AND(OR($E2404="INFRUCTUEUX",$E2404="ANNULE"),$C2404="AOO-M"),'ENGAGEMENTS 2026'!P2405,IF($H2404="EN COURS DE PREENGAGEMENT",'ENGAGEMENTS 2026'!O2405,IF($H2404="PREENGAGE",IF($E2404="ATTRIBUE",'ENGAGEMENTS 2026'!AE2405,'ENGAGEMENTS 2026'!O2405),'ENGAGEMENTS 2026'!AE2405))))</f>
        <v/>
      </c>
      <c r="K2404" s="97" t="str">
        <f>IF(ISBLANK('ENGAGEMENTS 2026'!W2405),"",'ENGAGEMENTS 2026'!W2405)</f>
        <v/>
      </c>
      <c r="L2404" s="73" t="str">
        <f t="shared" ca="1" si="74"/>
        <v/>
      </c>
      <c r="M2404" t="str">
        <f t="shared" si="75"/>
        <v/>
      </c>
      <c r="N2404" t="str">
        <f>IF(ISBLANK('ENGAGEMENTS 2026'!C2405),"",'ENGAGEMENTS 2026'!L2405)</f>
        <v/>
      </c>
      <c r="O2404" t="str">
        <f>IF(ISBLANK('ENGAGEMENTS 2026'!C2405),"",'ENGAGEMENTS 2026'!M2405)</f>
        <v/>
      </c>
      <c r="P2404" t="str">
        <f>IF(ISBLANK('ENGAGEMENTS 2026'!C2405),"",'ENGAGEMENTS 2026'!K2405)</f>
        <v/>
      </c>
      <c r="Q2404" t="str">
        <f>IF($A2404="","",IF(OR($E2404="INFRUCTUEUX",$E2404="ANNULE"),$A2404&amp;"|"&amp;(COUNTIFS($A$2:$A2404,$A2404,$E$2:$E2404,"INFRUCTUEUX")+COUNTIFS($A$2:$A2404,$A2404,$E$2:$E2404,"ANNULE")),""))</f>
        <v/>
      </c>
    </row>
    <row r="2405" spans="1:17" x14ac:dyDescent="0.25">
      <c r="A2405" t="str">
        <f>IF(ISBLANK('ENGAGEMENTS 2026'!C2406),"",IF('ENGAGEMENTS 2026'!C2406="DTSI","DCT",'ENGAGEMENTS 2026'!C2406))</f>
        <v/>
      </c>
      <c r="B2405" t="str">
        <f>IF(ISBLANK('ENGAGEMENTS 2026'!C2406),"",'ENGAGEMENTS 2026'!D2406)</f>
        <v/>
      </c>
      <c r="C2405" t="str">
        <f>IF(ISBLANK('ENGAGEMENTS 2026'!C2406),"",'ENGAGEMENTS 2026'!E2406)</f>
        <v/>
      </c>
      <c r="D2405" t="str">
        <f>IF(ISBLANK('ENGAGEMENTS 2026'!C2406),"",'ENGAGEMENTS 2026'!G2406)</f>
        <v/>
      </c>
      <c r="E2405" t="str">
        <f>IF(ISBLANK('ENGAGEMENTS 2026'!C2406),"",'ENGAGEMENTS 2026'!I2406)</f>
        <v/>
      </c>
      <c r="F2405" t="str">
        <f>IF(ISBLANK('ENGAGEMENTS 2026'!C2406),"",'ENGAGEMENTS 2026'!J2406)</f>
        <v/>
      </c>
      <c r="G2405" t="str">
        <f>IF(ISBLANK('ENGAGEMENTS 2026'!C2406),"",'ENGAGEMENTS 2026'!M2406)</f>
        <v/>
      </c>
      <c r="H2405" t="str">
        <f>IF(ISBLANK('ENGAGEMENTS 2026'!C2406),"",'ENGAGEMENTS 2026'!AF2406)</f>
        <v/>
      </c>
      <c r="I2405" t="str">
        <f>IF(ISBLANK('ENGAGEMENTS 2026'!C2406),"",'ENGAGEMENTS 2026'!H2406)</f>
        <v/>
      </c>
      <c r="J2405" s="72" t="str">
        <f>IF(ISBLANK('ENGAGEMENTS 2026'!C2406),"",IF(AND(OR($E2405="INFRUCTUEUX",$E2405="ANNULE"),$C2405="AOO-M"),'ENGAGEMENTS 2026'!P2406,IF($H2405="EN COURS DE PREENGAGEMENT",'ENGAGEMENTS 2026'!O2406,IF($H2405="PREENGAGE",IF($E2405="ATTRIBUE",'ENGAGEMENTS 2026'!AE2406,'ENGAGEMENTS 2026'!O2406),'ENGAGEMENTS 2026'!AE2406))))</f>
        <v/>
      </c>
      <c r="K2405" s="97" t="str">
        <f>IF(ISBLANK('ENGAGEMENTS 2026'!W2406),"",'ENGAGEMENTS 2026'!W2406)</f>
        <v/>
      </c>
      <c r="L2405" s="73" t="str">
        <f t="shared" ca="1" si="74"/>
        <v/>
      </c>
      <c r="M2405" t="str">
        <f t="shared" si="75"/>
        <v/>
      </c>
      <c r="N2405" t="str">
        <f>IF(ISBLANK('ENGAGEMENTS 2026'!C2406),"",'ENGAGEMENTS 2026'!L2406)</f>
        <v/>
      </c>
      <c r="O2405" t="str">
        <f>IF(ISBLANK('ENGAGEMENTS 2026'!C2406),"",'ENGAGEMENTS 2026'!M2406)</f>
        <v/>
      </c>
      <c r="P2405" t="str">
        <f>IF(ISBLANK('ENGAGEMENTS 2026'!C2406),"",'ENGAGEMENTS 2026'!K2406)</f>
        <v/>
      </c>
      <c r="Q2405" t="str">
        <f>IF($A2405="","",IF(OR($E2405="INFRUCTUEUX",$E2405="ANNULE"),$A2405&amp;"|"&amp;(COUNTIFS($A$2:$A2405,$A2405,$E$2:$E2405,"INFRUCTUEUX")+COUNTIFS($A$2:$A2405,$A2405,$E$2:$E2405,"ANNULE")),""))</f>
        <v/>
      </c>
    </row>
    <row r="2406" spans="1:17" x14ac:dyDescent="0.25">
      <c r="A2406" t="str">
        <f>IF(ISBLANK('ENGAGEMENTS 2026'!C2407),"",IF('ENGAGEMENTS 2026'!C2407="DTSI","DCT",'ENGAGEMENTS 2026'!C2407))</f>
        <v/>
      </c>
      <c r="B2406" t="str">
        <f>IF(ISBLANK('ENGAGEMENTS 2026'!C2407),"",'ENGAGEMENTS 2026'!D2407)</f>
        <v/>
      </c>
      <c r="C2406" t="str">
        <f>IF(ISBLANK('ENGAGEMENTS 2026'!C2407),"",'ENGAGEMENTS 2026'!E2407)</f>
        <v/>
      </c>
      <c r="D2406" t="str">
        <f>IF(ISBLANK('ENGAGEMENTS 2026'!C2407),"",'ENGAGEMENTS 2026'!G2407)</f>
        <v/>
      </c>
      <c r="E2406" t="str">
        <f>IF(ISBLANK('ENGAGEMENTS 2026'!C2407),"",'ENGAGEMENTS 2026'!I2407)</f>
        <v/>
      </c>
      <c r="F2406" t="str">
        <f>IF(ISBLANK('ENGAGEMENTS 2026'!C2407),"",'ENGAGEMENTS 2026'!J2407)</f>
        <v/>
      </c>
      <c r="G2406" t="str">
        <f>IF(ISBLANK('ENGAGEMENTS 2026'!C2407),"",'ENGAGEMENTS 2026'!M2407)</f>
        <v/>
      </c>
      <c r="H2406" t="str">
        <f>IF(ISBLANK('ENGAGEMENTS 2026'!C2407),"",'ENGAGEMENTS 2026'!AF2407)</f>
        <v/>
      </c>
      <c r="I2406" t="str">
        <f>IF(ISBLANK('ENGAGEMENTS 2026'!C2407),"",'ENGAGEMENTS 2026'!H2407)</f>
        <v/>
      </c>
      <c r="J2406" s="72" t="str">
        <f>IF(ISBLANK('ENGAGEMENTS 2026'!C2407),"",IF(AND(OR($E2406="INFRUCTUEUX",$E2406="ANNULE"),$C2406="AOO-M"),'ENGAGEMENTS 2026'!P2407,IF($H2406="EN COURS DE PREENGAGEMENT",'ENGAGEMENTS 2026'!O2407,IF($H2406="PREENGAGE",IF($E2406="ATTRIBUE",'ENGAGEMENTS 2026'!AE2407,'ENGAGEMENTS 2026'!O2407),'ENGAGEMENTS 2026'!AE2407))))</f>
        <v/>
      </c>
      <c r="K2406" s="97" t="str">
        <f>IF(ISBLANK('ENGAGEMENTS 2026'!W2407),"",'ENGAGEMENTS 2026'!W2407)</f>
        <v/>
      </c>
      <c r="L2406" s="73" t="str">
        <f t="shared" ca="1" si="74"/>
        <v/>
      </c>
      <c r="M2406" t="str">
        <f t="shared" si="75"/>
        <v/>
      </c>
      <c r="N2406" t="str">
        <f>IF(ISBLANK('ENGAGEMENTS 2026'!C2407),"",'ENGAGEMENTS 2026'!L2407)</f>
        <v/>
      </c>
      <c r="O2406" t="str">
        <f>IF(ISBLANK('ENGAGEMENTS 2026'!C2407),"",'ENGAGEMENTS 2026'!M2407)</f>
        <v/>
      </c>
      <c r="P2406" t="str">
        <f>IF(ISBLANK('ENGAGEMENTS 2026'!C2407),"",'ENGAGEMENTS 2026'!K2407)</f>
        <v/>
      </c>
      <c r="Q2406" t="str">
        <f>IF($A2406="","",IF(OR($E2406="INFRUCTUEUX",$E2406="ANNULE"),$A2406&amp;"|"&amp;(COUNTIFS($A$2:$A2406,$A2406,$E$2:$E2406,"INFRUCTUEUX")+COUNTIFS($A$2:$A2406,$A2406,$E$2:$E2406,"ANNULE")),""))</f>
        <v/>
      </c>
    </row>
    <row r="2407" spans="1:17" x14ac:dyDescent="0.25">
      <c r="A2407" t="str">
        <f>IF(ISBLANK('ENGAGEMENTS 2026'!C2408),"",IF('ENGAGEMENTS 2026'!C2408="DTSI","DCT",'ENGAGEMENTS 2026'!C2408))</f>
        <v/>
      </c>
      <c r="B2407" t="str">
        <f>IF(ISBLANK('ENGAGEMENTS 2026'!C2408),"",'ENGAGEMENTS 2026'!D2408)</f>
        <v/>
      </c>
      <c r="C2407" t="str">
        <f>IF(ISBLANK('ENGAGEMENTS 2026'!C2408),"",'ENGAGEMENTS 2026'!E2408)</f>
        <v/>
      </c>
      <c r="D2407" t="str">
        <f>IF(ISBLANK('ENGAGEMENTS 2026'!C2408),"",'ENGAGEMENTS 2026'!G2408)</f>
        <v/>
      </c>
      <c r="E2407" t="str">
        <f>IF(ISBLANK('ENGAGEMENTS 2026'!C2408),"",'ENGAGEMENTS 2026'!I2408)</f>
        <v/>
      </c>
      <c r="F2407" t="str">
        <f>IF(ISBLANK('ENGAGEMENTS 2026'!C2408),"",'ENGAGEMENTS 2026'!J2408)</f>
        <v/>
      </c>
      <c r="G2407" t="str">
        <f>IF(ISBLANK('ENGAGEMENTS 2026'!C2408),"",'ENGAGEMENTS 2026'!M2408)</f>
        <v/>
      </c>
      <c r="H2407" t="str">
        <f>IF(ISBLANK('ENGAGEMENTS 2026'!C2408),"",'ENGAGEMENTS 2026'!AF2408)</f>
        <v/>
      </c>
      <c r="I2407" t="str">
        <f>IF(ISBLANK('ENGAGEMENTS 2026'!C2408),"",'ENGAGEMENTS 2026'!H2408)</f>
        <v/>
      </c>
      <c r="J2407" s="72" t="str">
        <f>IF(ISBLANK('ENGAGEMENTS 2026'!C2408),"",IF(AND(OR($E2407="INFRUCTUEUX",$E2407="ANNULE"),$C2407="AOO-M"),'ENGAGEMENTS 2026'!P2408,IF($H2407="EN COURS DE PREENGAGEMENT",'ENGAGEMENTS 2026'!O2408,IF($H2407="PREENGAGE",IF($E2407="ATTRIBUE",'ENGAGEMENTS 2026'!AE2408,'ENGAGEMENTS 2026'!O2408),'ENGAGEMENTS 2026'!AE2408))))</f>
        <v/>
      </c>
      <c r="K2407" s="97" t="str">
        <f>IF(ISBLANK('ENGAGEMENTS 2026'!W2408),"",'ENGAGEMENTS 2026'!W2408)</f>
        <v/>
      </c>
      <c r="L2407" s="73" t="str">
        <f t="shared" ca="1" si="74"/>
        <v/>
      </c>
      <c r="M2407" t="str">
        <f t="shared" si="75"/>
        <v/>
      </c>
      <c r="N2407" t="str">
        <f>IF(ISBLANK('ENGAGEMENTS 2026'!C2408),"",'ENGAGEMENTS 2026'!L2408)</f>
        <v/>
      </c>
      <c r="O2407" t="str">
        <f>IF(ISBLANK('ENGAGEMENTS 2026'!C2408),"",'ENGAGEMENTS 2026'!M2408)</f>
        <v/>
      </c>
      <c r="P2407" t="str">
        <f>IF(ISBLANK('ENGAGEMENTS 2026'!C2408),"",'ENGAGEMENTS 2026'!K2408)</f>
        <v/>
      </c>
      <c r="Q2407" t="str">
        <f>IF($A2407="","",IF(OR($E2407="INFRUCTUEUX",$E2407="ANNULE"),$A2407&amp;"|"&amp;(COUNTIFS($A$2:$A2407,$A2407,$E$2:$E2407,"INFRUCTUEUX")+COUNTIFS($A$2:$A2407,$A2407,$E$2:$E2407,"ANNULE")),""))</f>
        <v/>
      </c>
    </row>
    <row r="2408" spans="1:17" x14ac:dyDescent="0.25">
      <c r="A2408" t="str">
        <f>IF(ISBLANK('ENGAGEMENTS 2026'!C2409),"",IF('ENGAGEMENTS 2026'!C2409="DTSI","DCT",'ENGAGEMENTS 2026'!C2409))</f>
        <v/>
      </c>
      <c r="B2408" t="str">
        <f>IF(ISBLANK('ENGAGEMENTS 2026'!C2409),"",'ENGAGEMENTS 2026'!D2409)</f>
        <v/>
      </c>
      <c r="C2408" t="str">
        <f>IF(ISBLANK('ENGAGEMENTS 2026'!C2409),"",'ENGAGEMENTS 2026'!E2409)</f>
        <v/>
      </c>
      <c r="D2408" t="str">
        <f>IF(ISBLANK('ENGAGEMENTS 2026'!C2409),"",'ENGAGEMENTS 2026'!G2409)</f>
        <v/>
      </c>
      <c r="E2408" t="str">
        <f>IF(ISBLANK('ENGAGEMENTS 2026'!C2409),"",'ENGAGEMENTS 2026'!I2409)</f>
        <v/>
      </c>
      <c r="F2408" t="str">
        <f>IF(ISBLANK('ENGAGEMENTS 2026'!C2409),"",'ENGAGEMENTS 2026'!J2409)</f>
        <v/>
      </c>
      <c r="G2408" t="str">
        <f>IF(ISBLANK('ENGAGEMENTS 2026'!C2409),"",'ENGAGEMENTS 2026'!M2409)</f>
        <v/>
      </c>
      <c r="H2408" t="str">
        <f>IF(ISBLANK('ENGAGEMENTS 2026'!C2409),"",'ENGAGEMENTS 2026'!AF2409)</f>
        <v/>
      </c>
      <c r="I2408" t="str">
        <f>IF(ISBLANK('ENGAGEMENTS 2026'!C2409),"",'ENGAGEMENTS 2026'!H2409)</f>
        <v/>
      </c>
      <c r="J2408" s="72" t="str">
        <f>IF(ISBLANK('ENGAGEMENTS 2026'!C2409),"",IF(AND(OR($E2408="INFRUCTUEUX",$E2408="ANNULE"),$C2408="AOO-M"),'ENGAGEMENTS 2026'!P2409,IF($H2408="EN COURS DE PREENGAGEMENT",'ENGAGEMENTS 2026'!O2409,IF($H2408="PREENGAGE",IF($E2408="ATTRIBUE",'ENGAGEMENTS 2026'!AE2409,'ENGAGEMENTS 2026'!O2409),'ENGAGEMENTS 2026'!AE2409))))</f>
        <v/>
      </c>
      <c r="K2408" s="97" t="str">
        <f>IF(ISBLANK('ENGAGEMENTS 2026'!W2409),"",'ENGAGEMENTS 2026'!W2409)</f>
        <v/>
      </c>
      <c r="L2408" s="73" t="str">
        <f t="shared" ca="1" si="74"/>
        <v/>
      </c>
      <c r="M2408" t="str">
        <f t="shared" si="75"/>
        <v/>
      </c>
      <c r="N2408" t="str">
        <f>IF(ISBLANK('ENGAGEMENTS 2026'!C2409),"",'ENGAGEMENTS 2026'!L2409)</f>
        <v/>
      </c>
      <c r="O2408" t="str">
        <f>IF(ISBLANK('ENGAGEMENTS 2026'!C2409),"",'ENGAGEMENTS 2026'!M2409)</f>
        <v/>
      </c>
      <c r="P2408" t="str">
        <f>IF(ISBLANK('ENGAGEMENTS 2026'!C2409),"",'ENGAGEMENTS 2026'!K2409)</f>
        <v/>
      </c>
      <c r="Q2408" t="str">
        <f>IF($A2408="","",IF(OR($E2408="INFRUCTUEUX",$E2408="ANNULE"),$A2408&amp;"|"&amp;(COUNTIFS($A$2:$A2408,$A2408,$E$2:$E2408,"INFRUCTUEUX")+COUNTIFS($A$2:$A2408,$A2408,$E$2:$E2408,"ANNULE")),""))</f>
        <v/>
      </c>
    </row>
    <row r="2409" spans="1:17" x14ac:dyDescent="0.25">
      <c r="A2409" t="str">
        <f>IF(ISBLANK('ENGAGEMENTS 2026'!C2410),"",IF('ENGAGEMENTS 2026'!C2410="DTSI","DCT",'ENGAGEMENTS 2026'!C2410))</f>
        <v/>
      </c>
      <c r="B2409" t="str">
        <f>IF(ISBLANK('ENGAGEMENTS 2026'!C2410),"",'ENGAGEMENTS 2026'!D2410)</f>
        <v/>
      </c>
      <c r="C2409" t="str">
        <f>IF(ISBLANK('ENGAGEMENTS 2026'!C2410),"",'ENGAGEMENTS 2026'!E2410)</f>
        <v/>
      </c>
      <c r="D2409" t="str">
        <f>IF(ISBLANK('ENGAGEMENTS 2026'!C2410),"",'ENGAGEMENTS 2026'!G2410)</f>
        <v/>
      </c>
      <c r="E2409" t="str">
        <f>IF(ISBLANK('ENGAGEMENTS 2026'!C2410),"",'ENGAGEMENTS 2026'!I2410)</f>
        <v/>
      </c>
      <c r="F2409" t="str">
        <f>IF(ISBLANK('ENGAGEMENTS 2026'!C2410),"",'ENGAGEMENTS 2026'!J2410)</f>
        <v/>
      </c>
      <c r="G2409" t="str">
        <f>IF(ISBLANK('ENGAGEMENTS 2026'!C2410),"",'ENGAGEMENTS 2026'!M2410)</f>
        <v/>
      </c>
      <c r="H2409" t="str">
        <f>IF(ISBLANK('ENGAGEMENTS 2026'!C2410),"",'ENGAGEMENTS 2026'!AF2410)</f>
        <v/>
      </c>
      <c r="I2409" t="str">
        <f>IF(ISBLANK('ENGAGEMENTS 2026'!C2410),"",'ENGAGEMENTS 2026'!H2410)</f>
        <v/>
      </c>
      <c r="J2409" s="72" t="str">
        <f>IF(ISBLANK('ENGAGEMENTS 2026'!C2410),"",IF(AND(OR($E2409="INFRUCTUEUX",$E2409="ANNULE"),$C2409="AOO-M"),'ENGAGEMENTS 2026'!P2410,IF($H2409="EN COURS DE PREENGAGEMENT",'ENGAGEMENTS 2026'!O2410,IF($H2409="PREENGAGE",IF($E2409="ATTRIBUE",'ENGAGEMENTS 2026'!AE2410,'ENGAGEMENTS 2026'!O2410),'ENGAGEMENTS 2026'!AE2410))))</f>
        <v/>
      </c>
      <c r="K2409" s="97" t="str">
        <f>IF(ISBLANK('ENGAGEMENTS 2026'!W2410),"",'ENGAGEMENTS 2026'!W2410)</f>
        <v/>
      </c>
      <c r="L2409" s="73" t="str">
        <f t="shared" ca="1" si="74"/>
        <v/>
      </c>
      <c r="M2409" t="str">
        <f t="shared" si="75"/>
        <v/>
      </c>
      <c r="N2409" t="str">
        <f>IF(ISBLANK('ENGAGEMENTS 2026'!C2410),"",'ENGAGEMENTS 2026'!L2410)</f>
        <v/>
      </c>
      <c r="O2409" t="str">
        <f>IF(ISBLANK('ENGAGEMENTS 2026'!C2410),"",'ENGAGEMENTS 2026'!M2410)</f>
        <v/>
      </c>
      <c r="P2409" t="str">
        <f>IF(ISBLANK('ENGAGEMENTS 2026'!C2410),"",'ENGAGEMENTS 2026'!K2410)</f>
        <v/>
      </c>
      <c r="Q2409" t="str">
        <f>IF($A2409="","",IF(OR($E2409="INFRUCTUEUX",$E2409="ANNULE"),$A2409&amp;"|"&amp;(COUNTIFS($A$2:$A2409,$A2409,$E$2:$E2409,"INFRUCTUEUX")+COUNTIFS($A$2:$A2409,$A2409,$E$2:$E2409,"ANNULE")),""))</f>
        <v/>
      </c>
    </row>
    <row r="2410" spans="1:17" x14ac:dyDescent="0.25">
      <c r="A2410" t="str">
        <f>IF(ISBLANK('ENGAGEMENTS 2026'!C2411),"",IF('ENGAGEMENTS 2026'!C2411="DTSI","DCT",'ENGAGEMENTS 2026'!C2411))</f>
        <v/>
      </c>
      <c r="B2410" t="str">
        <f>IF(ISBLANK('ENGAGEMENTS 2026'!C2411),"",'ENGAGEMENTS 2026'!D2411)</f>
        <v/>
      </c>
      <c r="C2410" t="str">
        <f>IF(ISBLANK('ENGAGEMENTS 2026'!C2411),"",'ENGAGEMENTS 2026'!E2411)</f>
        <v/>
      </c>
      <c r="D2410" t="str">
        <f>IF(ISBLANK('ENGAGEMENTS 2026'!C2411),"",'ENGAGEMENTS 2026'!G2411)</f>
        <v/>
      </c>
      <c r="E2410" t="str">
        <f>IF(ISBLANK('ENGAGEMENTS 2026'!C2411),"",'ENGAGEMENTS 2026'!I2411)</f>
        <v/>
      </c>
      <c r="F2410" t="str">
        <f>IF(ISBLANK('ENGAGEMENTS 2026'!C2411),"",'ENGAGEMENTS 2026'!J2411)</f>
        <v/>
      </c>
      <c r="G2410" t="str">
        <f>IF(ISBLANK('ENGAGEMENTS 2026'!C2411),"",'ENGAGEMENTS 2026'!M2411)</f>
        <v/>
      </c>
      <c r="H2410" t="str">
        <f>IF(ISBLANK('ENGAGEMENTS 2026'!C2411),"",'ENGAGEMENTS 2026'!AF2411)</f>
        <v/>
      </c>
      <c r="I2410" t="str">
        <f>IF(ISBLANK('ENGAGEMENTS 2026'!C2411),"",'ENGAGEMENTS 2026'!H2411)</f>
        <v/>
      </c>
      <c r="J2410" s="72" t="str">
        <f>IF(ISBLANK('ENGAGEMENTS 2026'!C2411),"",IF(AND(OR($E2410="INFRUCTUEUX",$E2410="ANNULE"),$C2410="AOO-M"),'ENGAGEMENTS 2026'!P2411,IF($H2410="EN COURS DE PREENGAGEMENT",'ENGAGEMENTS 2026'!O2411,IF($H2410="PREENGAGE",IF($E2410="ATTRIBUE",'ENGAGEMENTS 2026'!AE2411,'ENGAGEMENTS 2026'!O2411),'ENGAGEMENTS 2026'!AE2411))))</f>
        <v/>
      </c>
      <c r="K2410" s="97" t="str">
        <f>IF(ISBLANK('ENGAGEMENTS 2026'!W2411),"",'ENGAGEMENTS 2026'!W2411)</f>
        <v/>
      </c>
      <c r="L2410" s="73" t="str">
        <f t="shared" ca="1" si="74"/>
        <v/>
      </c>
      <c r="M2410" t="str">
        <f t="shared" si="75"/>
        <v/>
      </c>
      <c r="N2410" t="str">
        <f>IF(ISBLANK('ENGAGEMENTS 2026'!C2411),"",'ENGAGEMENTS 2026'!L2411)</f>
        <v/>
      </c>
      <c r="O2410" t="str">
        <f>IF(ISBLANK('ENGAGEMENTS 2026'!C2411),"",'ENGAGEMENTS 2026'!M2411)</f>
        <v/>
      </c>
      <c r="P2410" t="str">
        <f>IF(ISBLANK('ENGAGEMENTS 2026'!C2411),"",'ENGAGEMENTS 2026'!K2411)</f>
        <v/>
      </c>
      <c r="Q2410" t="str">
        <f>IF($A2410="","",IF(OR($E2410="INFRUCTUEUX",$E2410="ANNULE"),$A2410&amp;"|"&amp;(COUNTIFS($A$2:$A2410,$A2410,$E$2:$E2410,"INFRUCTUEUX")+COUNTIFS($A$2:$A2410,$A2410,$E$2:$E2410,"ANNULE")),""))</f>
        <v/>
      </c>
    </row>
    <row r="2411" spans="1:17" x14ac:dyDescent="0.25">
      <c r="A2411" t="str">
        <f>IF(ISBLANK('ENGAGEMENTS 2026'!C2412),"",IF('ENGAGEMENTS 2026'!C2412="DTSI","DCT",'ENGAGEMENTS 2026'!C2412))</f>
        <v/>
      </c>
      <c r="B2411" t="str">
        <f>IF(ISBLANK('ENGAGEMENTS 2026'!C2412),"",'ENGAGEMENTS 2026'!D2412)</f>
        <v/>
      </c>
      <c r="C2411" t="str">
        <f>IF(ISBLANK('ENGAGEMENTS 2026'!C2412),"",'ENGAGEMENTS 2026'!E2412)</f>
        <v/>
      </c>
      <c r="D2411" t="str">
        <f>IF(ISBLANK('ENGAGEMENTS 2026'!C2412),"",'ENGAGEMENTS 2026'!G2412)</f>
        <v/>
      </c>
      <c r="E2411" t="str">
        <f>IF(ISBLANK('ENGAGEMENTS 2026'!C2412),"",'ENGAGEMENTS 2026'!I2412)</f>
        <v/>
      </c>
      <c r="F2411" t="str">
        <f>IF(ISBLANK('ENGAGEMENTS 2026'!C2412),"",'ENGAGEMENTS 2026'!J2412)</f>
        <v/>
      </c>
      <c r="G2411" t="str">
        <f>IF(ISBLANK('ENGAGEMENTS 2026'!C2412),"",'ENGAGEMENTS 2026'!M2412)</f>
        <v/>
      </c>
      <c r="H2411" t="str">
        <f>IF(ISBLANK('ENGAGEMENTS 2026'!C2412),"",'ENGAGEMENTS 2026'!AF2412)</f>
        <v/>
      </c>
      <c r="I2411" t="str">
        <f>IF(ISBLANK('ENGAGEMENTS 2026'!C2412),"",'ENGAGEMENTS 2026'!H2412)</f>
        <v/>
      </c>
      <c r="J2411" s="72" t="str">
        <f>IF(ISBLANK('ENGAGEMENTS 2026'!C2412),"",IF(AND(OR($E2411="INFRUCTUEUX",$E2411="ANNULE"),$C2411="AOO-M"),'ENGAGEMENTS 2026'!P2412,IF($H2411="EN COURS DE PREENGAGEMENT",'ENGAGEMENTS 2026'!O2412,IF($H2411="PREENGAGE",IF($E2411="ATTRIBUE",'ENGAGEMENTS 2026'!AE2412,'ENGAGEMENTS 2026'!O2412),'ENGAGEMENTS 2026'!AE2412))))</f>
        <v/>
      </c>
      <c r="K2411" s="97" t="str">
        <f>IF(ISBLANK('ENGAGEMENTS 2026'!W2412),"",'ENGAGEMENTS 2026'!W2412)</f>
        <v/>
      </c>
      <c r="L2411" s="73" t="str">
        <f t="shared" ca="1" si="74"/>
        <v/>
      </c>
      <c r="M2411" t="str">
        <f t="shared" si="75"/>
        <v/>
      </c>
      <c r="N2411" t="str">
        <f>IF(ISBLANK('ENGAGEMENTS 2026'!C2412),"",'ENGAGEMENTS 2026'!L2412)</f>
        <v/>
      </c>
      <c r="O2411" t="str">
        <f>IF(ISBLANK('ENGAGEMENTS 2026'!C2412),"",'ENGAGEMENTS 2026'!M2412)</f>
        <v/>
      </c>
      <c r="P2411" t="str">
        <f>IF(ISBLANK('ENGAGEMENTS 2026'!C2412),"",'ENGAGEMENTS 2026'!K2412)</f>
        <v/>
      </c>
      <c r="Q2411" t="str">
        <f>IF($A2411="","",IF(OR($E2411="INFRUCTUEUX",$E2411="ANNULE"),$A2411&amp;"|"&amp;(COUNTIFS($A$2:$A2411,$A2411,$E$2:$E2411,"INFRUCTUEUX")+COUNTIFS($A$2:$A2411,$A2411,$E$2:$E2411,"ANNULE")),""))</f>
        <v/>
      </c>
    </row>
    <row r="2412" spans="1:17" x14ac:dyDescent="0.25">
      <c r="A2412" t="str">
        <f>IF(ISBLANK('ENGAGEMENTS 2026'!C2413),"",IF('ENGAGEMENTS 2026'!C2413="DTSI","DCT",'ENGAGEMENTS 2026'!C2413))</f>
        <v/>
      </c>
      <c r="B2412" t="str">
        <f>IF(ISBLANK('ENGAGEMENTS 2026'!C2413),"",'ENGAGEMENTS 2026'!D2413)</f>
        <v/>
      </c>
      <c r="C2412" t="str">
        <f>IF(ISBLANK('ENGAGEMENTS 2026'!C2413),"",'ENGAGEMENTS 2026'!E2413)</f>
        <v/>
      </c>
      <c r="D2412" t="str">
        <f>IF(ISBLANK('ENGAGEMENTS 2026'!C2413),"",'ENGAGEMENTS 2026'!G2413)</f>
        <v/>
      </c>
      <c r="E2412" t="str">
        <f>IF(ISBLANK('ENGAGEMENTS 2026'!C2413),"",'ENGAGEMENTS 2026'!I2413)</f>
        <v/>
      </c>
      <c r="F2412" t="str">
        <f>IF(ISBLANK('ENGAGEMENTS 2026'!C2413),"",'ENGAGEMENTS 2026'!J2413)</f>
        <v/>
      </c>
      <c r="G2412" t="str">
        <f>IF(ISBLANK('ENGAGEMENTS 2026'!C2413),"",'ENGAGEMENTS 2026'!M2413)</f>
        <v/>
      </c>
      <c r="H2412" t="str">
        <f>IF(ISBLANK('ENGAGEMENTS 2026'!C2413),"",'ENGAGEMENTS 2026'!AF2413)</f>
        <v/>
      </c>
      <c r="I2412" t="str">
        <f>IF(ISBLANK('ENGAGEMENTS 2026'!C2413),"",'ENGAGEMENTS 2026'!H2413)</f>
        <v/>
      </c>
      <c r="J2412" s="72" t="str">
        <f>IF(ISBLANK('ENGAGEMENTS 2026'!C2413),"",IF(AND(OR($E2412="INFRUCTUEUX",$E2412="ANNULE"),$C2412="AOO-M"),'ENGAGEMENTS 2026'!P2413,IF($H2412="EN COURS DE PREENGAGEMENT",'ENGAGEMENTS 2026'!O2413,IF($H2412="PREENGAGE",IF($E2412="ATTRIBUE",'ENGAGEMENTS 2026'!AE2413,'ENGAGEMENTS 2026'!O2413),'ENGAGEMENTS 2026'!AE2413))))</f>
        <v/>
      </c>
      <c r="K2412" s="97" t="str">
        <f>IF(ISBLANK('ENGAGEMENTS 2026'!W2413),"",'ENGAGEMENTS 2026'!W2413)</f>
        <v/>
      </c>
      <c r="L2412" s="73" t="str">
        <f t="shared" ca="1" si="74"/>
        <v/>
      </c>
      <c r="M2412" t="str">
        <f t="shared" si="75"/>
        <v/>
      </c>
      <c r="N2412" t="str">
        <f>IF(ISBLANK('ENGAGEMENTS 2026'!C2413),"",'ENGAGEMENTS 2026'!L2413)</f>
        <v/>
      </c>
      <c r="O2412" t="str">
        <f>IF(ISBLANK('ENGAGEMENTS 2026'!C2413),"",'ENGAGEMENTS 2026'!M2413)</f>
        <v/>
      </c>
      <c r="P2412" t="str">
        <f>IF(ISBLANK('ENGAGEMENTS 2026'!C2413),"",'ENGAGEMENTS 2026'!K2413)</f>
        <v/>
      </c>
      <c r="Q2412" t="str">
        <f>IF($A2412="","",IF(OR($E2412="INFRUCTUEUX",$E2412="ANNULE"),$A2412&amp;"|"&amp;(COUNTIFS($A$2:$A2412,$A2412,$E$2:$E2412,"INFRUCTUEUX")+COUNTIFS($A$2:$A2412,$A2412,$E$2:$E2412,"ANNULE")),""))</f>
        <v/>
      </c>
    </row>
    <row r="2413" spans="1:17" x14ac:dyDescent="0.25">
      <c r="A2413" t="str">
        <f>IF(ISBLANK('ENGAGEMENTS 2026'!C2414),"",IF('ENGAGEMENTS 2026'!C2414="DTSI","DCT",'ENGAGEMENTS 2026'!C2414))</f>
        <v/>
      </c>
      <c r="B2413" t="str">
        <f>IF(ISBLANK('ENGAGEMENTS 2026'!C2414),"",'ENGAGEMENTS 2026'!D2414)</f>
        <v/>
      </c>
      <c r="C2413" t="str">
        <f>IF(ISBLANK('ENGAGEMENTS 2026'!C2414),"",'ENGAGEMENTS 2026'!E2414)</f>
        <v/>
      </c>
      <c r="D2413" t="str">
        <f>IF(ISBLANK('ENGAGEMENTS 2026'!C2414),"",'ENGAGEMENTS 2026'!G2414)</f>
        <v/>
      </c>
      <c r="E2413" t="str">
        <f>IF(ISBLANK('ENGAGEMENTS 2026'!C2414),"",'ENGAGEMENTS 2026'!I2414)</f>
        <v/>
      </c>
      <c r="F2413" t="str">
        <f>IF(ISBLANK('ENGAGEMENTS 2026'!C2414),"",'ENGAGEMENTS 2026'!J2414)</f>
        <v/>
      </c>
      <c r="G2413" t="str">
        <f>IF(ISBLANK('ENGAGEMENTS 2026'!C2414),"",'ENGAGEMENTS 2026'!M2414)</f>
        <v/>
      </c>
      <c r="H2413" t="str">
        <f>IF(ISBLANK('ENGAGEMENTS 2026'!C2414),"",'ENGAGEMENTS 2026'!AF2414)</f>
        <v/>
      </c>
      <c r="I2413" t="str">
        <f>IF(ISBLANK('ENGAGEMENTS 2026'!C2414),"",'ENGAGEMENTS 2026'!H2414)</f>
        <v/>
      </c>
      <c r="J2413" s="72" t="str">
        <f>IF(ISBLANK('ENGAGEMENTS 2026'!C2414),"",IF(AND(OR($E2413="INFRUCTUEUX",$E2413="ANNULE"),$C2413="AOO-M"),'ENGAGEMENTS 2026'!P2414,IF($H2413="EN COURS DE PREENGAGEMENT",'ENGAGEMENTS 2026'!O2414,IF($H2413="PREENGAGE",IF($E2413="ATTRIBUE",'ENGAGEMENTS 2026'!AE2414,'ENGAGEMENTS 2026'!O2414),'ENGAGEMENTS 2026'!AE2414))))</f>
        <v/>
      </c>
      <c r="K2413" s="97" t="str">
        <f>IF(ISBLANK('ENGAGEMENTS 2026'!W2414),"",'ENGAGEMENTS 2026'!W2414)</f>
        <v/>
      </c>
      <c r="L2413" s="73" t="str">
        <f t="shared" ca="1" si="74"/>
        <v/>
      </c>
      <c r="M2413" t="str">
        <f t="shared" si="75"/>
        <v/>
      </c>
      <c r="N2413" t="str">
        <f>IF(ISBLANK('ENGAGEMENTS 2026'!C2414),"",'ENGAGEMENTS 2026'!L2414)</f>
        <v/>
      </c>
      <c r="O2413" t="str">
        <f>IF(ISBLANK('ENGAGEMENTS 2026'!C2414),"",'ENGAGEMENTS 2026'!M2414)</f>
        <v/>
      </c>
      <c r="P2413" t="str">
        <f>IF(ISBLANK('ENGAGEMENTS 2026'!C2414),"",'ENGAGEMENTS 2026'!K2414)</f>
        <v/>
      </c>
      <c r="Q2413" t="str">
        <f>IF($A2413="","",IF(OR($E2413="INFRUCTUEUX",$E2413="ANNULE"),$A2413&amp;"|"&amp;(COUNTIFS($A$2:$A2413,$A2413,$E$2:$E2413,"INFRUCTUEUX")+COUNTIFS($A$2:$A2413,$A2413,$E$2:$E2413,"ANNULE")),""))</f>
        <v/>
      </c>
    </row>
    <row r="2414" spans="1:17" x14ac:dyDescent="0.25">
      <c r="A2414" t="str">
        <f>IF(ISBLANK('ENGAGEMENTS 2026'!C2415),"",IF('ENGAGEMENTS 2026'!C2415="DTSI","DCT",'ENGAGEMENTS 2026'!C2415))</f>
        <v/>
      </c>
      <c r="B2414" t="str">
        <f>IF(ISBLANK('ENGAGEMENTS 2026'!C2415),"",'ENGAGEMENTS 2026'!D2415)</f>
        <v/>
      </c>
      <c r="C2414" t="str">
        <f>IF(ISBLANK('ENGAGEMENTS 2026'!C2415),"",'ENGAGEMENTS 2026'!E2415)</f>
        <v/>
      </c>
      <c r="D2414" t="str">
        <f>IF(ISBLANK('ENGAGEMENTS 2026'!C2415),"",'ENGAGEMENTS 2026'!G2415)</f>
        <v/>
      </c>
      <c r="E2414" t="str">
        <f>IF(ISBLANK('ENGAGEMENTS 2026'!C2415),"",'ENGAGEMENTS 2026'!I2415)</f>
        <v/>
      </c>
      <c r="F2414" t="str">
        <f>IF(ISBLANK('ENGAGEMENTS 2026'!C2415),"",'ENGAGEMENTS 2026'!J2415)</f>
        <v/>
      </c>
      <c r="G2414" t="str">
        <f>IF(ISBLANK('ENGAGEMENTS 2026'!C2415),"",'ENGAGEMENTS 2026'!M2415)</f>
        <v/>
      </c>
      <c r="H2414" t="str">
        <f>IF(ISBLANK('ENGAGEMENTS 2026'!C2415),"",'ENGAGEMENTS 2026'!AF2415)</f>
        <v/>
      </c>
      <c r="I2414" t="str">
        <f>IF(ISBLANK('ENGAGEMENTS 2026'!C2415),"",'ENGAGEMENTS 2026'!H2415)</f>
        <v/>
      </c>
      <c r="J2414" s="72" t="str">
        <f>IF(ISBLANK('ENGAGEMENTS 2026'!C2415),"",IF(AND(OR($E2414="INFRUCTUEUX",$E2414="ANNULE"),$C2414="AOO-M"),'ENGAGEMENTS 2026'!P2415,IF($H2414="EN COURS DE PREENGAGEMENT",'ENGAGEMENTS 2026'!O2415,IF($H2414="PREENGAGE",IF($E2414="ATTRIBUE",'ENGAGEMENTS 2026'!AE2415,'ENGAGEMENTS 2026'!O2415),'ENGAGEMENTS 2026'!AE2415))))</f>
        <v/>
      </c>
      <c r="K2414" s="97" t="str">
        <f>IF(ISBLANK('ENGAGEMENTS 2026'!W2415),"",'ENGAGEMENTS 2026'!W2415)</f>
        <v/>
      </c>
      <c r="L2414" s="73" t="str">
        <f t="shared" ca="1" si="74"/>
        <v/>
      </c>
      <c r="M2414" t="str">
        <f t="shared" si="75"/>
        <v/>
      </c>
      <c r="N2414" t="str">
        <f>IF(ISBLANK('ENGAGEMENTS 2026'!C2415),"",'ENGAGEMENTS 2026'!L2415)</f>
        <v/>
      </c>
      <c r="O2414" t="str">
        <f>IF(ISBLANK('ENGAGEMENTS 2026'!C2415),"",'ENGAGEMENTS 2026'!M2415)</f>
        <v/>
      </c>
      <c r="P2414" t="str">
        <f>IF(ISBLANK('ENGAGEMENTS 2026'!C2415),"",'ENGAGEMENTS 2026'!K2415)</f>
        <v/>
      </c>
      <c r="Q2414" t="str">
        <f>IF($A2414="","",IF(OR($E2414="INFRUCTUEUX",$E2414="ANNULE"),$A2414&amp;"|"&amp;(COUNTIFS($A$2:$A2414,$A2414,$E$2:$E2414,"INFRUCTUEUX")+COUNTIFS($A$2:$A2414,$A2414,$E$2:$E2414,"ANNULE")),""))</f>
        <v/>
      </c>
    </row>
    <row r="2415" spans="1:17" x14ac:dyDescent="0.25">
      <c r="A2415" t="str">
        <f>IF(ISBLANK('ENGAGEMENTS 2026'!C2416),"",IF('ENGAGEMENTS 2026'!C2416="DTSI","DCT",'ENGAGEMENTS 2026'!C2416))</f>
        <v/>
      </c>
      <c r="B2415" t="str">
        <f>IF(ISBLANK('ENGAGEMENTS 2026'!C2416),"",'ENGAGEMENTS 2026'!D2416)</f>
        <v/>
      </c>
      <c r="C2415" t="str">
        <f>IF(ISBLANK('ENGAGEMENTS 2026'!C2416),"",'ENGAGEMENTS 2026'!E2416)</f>
        <v/>
      </c>
      <c r="D2415" t="str">
        <f>IF(ISBLANK('ENGAGEMENTS 2026'!C2416),"",'ENGAGEMENTS 2026'!G2416)</f>
        <v/>
      </c>
      <c r="E2415" t="str">
        <f>IF(ISBLANK('ENGAGEMENTS 2026'!C2416),"",'ENGAGEMENTS 2026'!I2416)</f>
        <v/>
      </c>
      <c r="F2415" t="str">
        <f>IF(ISBLANK('ENGAGEMENTS 2026'!C2416),"",'ENGAGEMENTS 2026'!J2416)</f>
        <v/>
      </c>
      <c r="G2415" t="str">
        <f>IF(ISBLANK('ENGAGEMENTS 2026'!C2416),"",'ENGAGEMENTS 2026'!M2416)</f>
        <v/>
      </c>
      <c r="H2415" t="str">
        <f>IF(ISBLANK('ENGAGEMENTS 2026'!C2416),"",'ENGAGEMENTS 2026'!AF2416)</f>
        <v/>
      </c>
      <c r="I2415" t="str">
        <f>IF(ISBLANK('ENGAGEMENTS 2026'!C2416),"",'ENGAGEMENTS 2026'!H2416)</f>
        <v/>
      </c>
      <c r="J2415" s="72" t="str">
        <f>IF(ISBLANK('ENGAGEMENTS 2026'!C2416),"",IF(AND(OR($E2415="INFRUCTUEUX",$E2415="ANNULE"),$C2415="AOO-M"),'ENGAGEMENTS 2026'!P2416,IF($H2415="EN COURS DE PREENGAGEMENT",'ENGAGEMENTS 2026'!O2416,IF($H2415="PREENGAGE",IF($E2415="ATTRIBUE",'ENGAGEMENTS 2026'!AE2416,'ENGAGEMENTS 2026'!O2416),'ENGAGEMENTS 2026'!AE2416))))</f>
        <v/>
      </c>
      <c r="K2415" s="97" t="str">
        <f>IF(ISBLANK('ENGAGEMENTS 2026'!W2416),"",'ENGAGEMENTS 2026'!W2416)</f>
        <v/>
      </c>
      <c r="L2415" s="73" t="str">
        <f t="shared" ca="1" si="74"/>
        <v/>
      </c>
      <c r="M2415" t="str">
        <f t="shared" si="75"/>
        <v/>
      </c>
      <c r="N2415" t="str">
        <f>IF(ISBLANK('ENGAGEMENTS 2026'!C2416),"",'ENGAGEMENTS 2026'!L2416)</f>
        <v/>
      </c>
      <c r="O2415" t="str">
        <f>IF(ISBLANK('ENGAGEMENTS 2026'!C2416),"",'ENGAGEMENTS 2026'!M2416)</f>
        <v/>
      </c>
      <c r="P2415" t="str">
        <f>IF(ISBLANK('ENGAGEMENTS 2026'!C2416),"",'ENGAGEMENTS 2026'!K2416)</f>
        <v/>
      </c>
      <c r="Q2415" t="str">
        <f>IF($A2415="","",IF(OR($E2415="INFRUCTUEUX",$E2415="ANNULE"),$A2415&amp;"|"&amp;(COUNTIFS($A$2:$A2415,$A2415,$E$2:$E2415,"INFRUCTUEUX")+COUNTIFS($A$2:$A2415,$A2415,$E$2:$E2415,"ANNULE")),""))</f>
        <v/>
      </c>
    </row>
    <row r="2416" spans="1:17" x14ac:dyDescent="0.25">
      <c r="A2416" t="str">
        <f>IF(ISBLANK('ENGAGEMENTS 2026'!C2417),"",IF('ENGAGEMENTS 2026'!C2417="DTSI","DCT",'ENGAGEMENTS 2026'!C2417))</f>
        <v/>
      </c>
      <c r="B2416" t="str">
        <f>IF(ISBLANK('ENGAGEMENTS 2026'!C2417),"",'ENGAGEMENTS 2026'!D2417)</f>
        <v/>
      </c>
      <c r="C2416" t="str">
        <f>IF(ISBLANK('ENGAGEMENTS 2026'!C2417),"",'ENGAGEMENTS 2026'!E2417)</f>
        <v/>
      </c>
      <c r="D2416" t="str">
        <f>IF(ISBLANK('ENGAGEMENTS 2026'!C2417),"",'ENGAGEMENTS 2026'!G2417)</f>
        <v/>
      </c>
      <c r="E2416" t="str">
        <f>IF(ISBLANK('ENGAGEMENTS 2026'!C2417),"",'ENGAGEMENTS 2026'!I2417)</f>
        <v/>
      </c>
      <c r="F2416" t="str">
        <f>IF(ISBLANK('ENGAGEMENTS 2026'!C2417),"",'ENGAGEMENTS 2026'!J2417)</f>
        <v/>
      </c>
      <c r="G2416" t="str">
        <f>IF(ISBLANK('ENGAGEMENTS 2026'!C2417),"",'ENGAGEMENTS 2026'!M2417)</f>
        <v/>
      </c>
      <c r="H2416" t="str">
        <f>IF(ISBLANK('ENGAGEMENTS 2026'!C2417),"",'ENGAGEMENTS 2026'!AF2417)</f>
        <v/>
      </c>
      <c r="I2416" t="str">
        <f>IF(ISBLANK('ENGAGEMENTS 2026'!C2417),"",'ENGAGEMENTS 2026'!H2417)</f>
        <v/>
      </c>
      <c r="J2416" s="72" t="str">
        <f>IF(ISBLANK('ENGAGEMENTS 2026'!C2417),"",IF(AND(OR($E2416="INFRUCTUEUX",$E2416="ANNULE"),$C2416="AOO-M"),'ENGAGEMENTS 2026'!P2417,IF($H2416="EN COURS DE PREENGAGEMENT",'ENGAGEMENTS 2026'!O2417,IF($H2416="PREENGAGE",IF($E2416="ATTRIBUE",'ENGAGEMENTS 2026'!AE2417,'ENGAGEMENTS 2026'!O2417),'ENGAGEMENTS 2026'!AE2417))))</f>
        <v/>
      </c>
      <c r="K2416" s="97" t="str">
        <f>IF(ISBLANK('ENGAGEMENTS 2026'!W2417),"",'ENGAGEMENTS 2026'!W2417)</f>
        <v/>
      </c>
      <c r="L2416" s="73" t="str">
        <f t="shared" ca="1" si="74"/>
        <v/>
      </c>
      <c r="M2416" t="str">
        <f t="shared" si="75"/>
        <v/>
      </c>
      <c r="N2416" t="str">
        <f>IF(ISBLANK('ENGAGEMENTS 2026'!C2417),"",'ENGAGEMENTS 2026'!L2417)</f>
        <v/>
      </c>
      <c r="O2416" t="str">
        <f>IF(ISBLANK('ENGAGEMENTS 2026'!C2417),"",'ENGAGEMENTS 2026'!M2417)</f>
        <v/>
      </c>
      <c r="P2416" t="str">
        <f>IF(ISBLANK('ENGAGEMENTS 2026'!C2417),"",'ENGAGEMENTS 2026'!K2417)</f>
        <v/>
      </c>
      <c r="Q2416" t="str">
        <f>IF($A2416="","",IF(OR($E2416="INFRUCTUEUX",$E2416="ANNULE"),$A2416&amp;"|"&amp;(COUNTIFS($A$2:$A2416,$A2416,$E$2:$E2416,"INFRUCTUEUX")+COUNTIFS($A$2:$A2416,$A2416,$E$2:$E2416,"ANNULE")),""))</f>
        <v/>
      </c>
    </row>
    <row r="2417" spans="1:17" x14ac:dyDescent="0.25">
      <c r="A2417" t="str">
        <f>IF(ISBLANK('ENGAGEMENTS 2026'!C2418),"",IF('ENGAGEMENTS 2026'!C2418="DTSI","DCT",'ENGAGEMENTS 2026'!C2418))</f>
        <v/>
      </c>
      <c r="B2417" t="str">
        <f>IF(ISBLANK('ENGAGEMENTS 2026'!C2418),"",'ENGAGEMENTS 2026'!D2418)</f>
        <v/>
      </c>
      <c r="C2417" t="str">
        <f>IF(ISBLANK('ENGAGEMENTS 2026'!C2418),"",'ENGAGEMENTS 2026'!E2418)</f>
        <v/>
      </c>
      <c r="D2417" t="str">
        <f>IF(ISBLANK('ENGAGEMENTS 2026'!C2418),"",'ENGAGEMENTS 2026'!G2418)</f>
        <v/>
      </c>
      <c r="E2417" t="str">
        <f>IF(ISBLANK('ENGAGEMENTS 2026'!C2418),"",'ENGAGEMENTS 2026'!I2418)</f>
        <v/>
      </c>
      <c r="F2417" t="str">
        <f>IF(ISBLANK('ENGAGEMENTS 2026'!C2418),"",'ENGAGEMENTS 2026'!J2418)</f>
        <v/>
      </c>
      <c r="G2417" t="str">
        <f>IF(ISBLANK('ENGAGEMENTS 2026'!C2418),"",'ENGAGEMENTS 2026'!M2418)</f>
        <v/>
      </c>
      <c r="H2417" t="str">
        <f>IF(ISBLANK('ENGAGEMENTS 2026'!C2418),"",'ENGAGEMENTS 2026'!AF2418)</f>
        <v/>
      </c>
      <c r="I2417" t="str">
        <f>IF(ISBLANK('ENGAGEMENTS 2026'!C2418),"",'ENGAGEMENTS 2026'!H2418)</f>
        <v/>
      </c>
      <c r="J2417" s="72" t="str">
        <f>IF(ISBLANK('ENGAGEMENTS 2026'!C2418),"",IF(AND(OR($E2417="INFRUCTUEUX",$E2417="ANNULE"),$C2417="AOO-M"),'ENGAGEMENTS 2026'!P2418,IF($H2417="EN COURS DE PREENGAGEMENT",'ENGAGEMENTS 2026'!O2418,IF($H2417="PREENGAGE",IF($E2417="ATTRIBUE",'ENGAGEMENTS 2026'!AE2418,'ENGAGEMENTS 2026'!O2418),'ENGAGEMENTS 2026'!AE2418))))</f>
        <v/>
      </c>
      <c r="K2417" s="97" t="str">
        <f>IF(ISBLANK('ENGAGEMENTS 2026'!W2418),"",'ENGAGEMENTS 2026'!W2418)</f>
        <v/>
      </c>
      <c r="L2417" s="73" t="str">
        <f t="shared" ca="1" si="74"/>
        <v/>
      </c>
      <c r="M2417" t="str">
        <f t="shared" si="75"/>
        <v/>
      </c>
      <c r="N2417" t="str">
        <f>IF(ISBLANK('ENGAGEMENTS 2026'!C2418),"",'ENGAGEMENTS 2026'!L2418)</f>
        <v/>
      </c>
      <c r="O2417" t="str">
        <f>IF(ISBLANK('ENGAGEMENTS 2026'!C2418),"",'ENGAGEMENTS 2026'!M2418)</f>
        <v/>
      </c>
      <c r="P2417" t="str">
        <f>IF(ISBLANK('ENGAGEMENTS 2026'!C2418),"",'ENGAGEMENTS 2026'!K2418)</f>
        <v/>
      </c>
      <c r="Q2417" t="str">
        <f>IF($A2417="","",IF(OR($E2417="INFRUCTUEUX",$E2417="ANNULE"),$A2417&amp;"|"&amp;(COUNTIFS($A$2:$A2417,$A2417,$E$2:$E2417,"INFRUCTUEUX")+COUNTIFS($A$2:$A2417,$A2417,$E$2:$E2417,"ANNULE")),""))</f>
        <v/>
      </c>
    </row>
    <row r="2418" spans="1:17" x14ac:dyDescent="0.25">
      <c r="A2418" t="str">
        <f>IF(ISBLANK('ENGAGEMENTS 2026'!C2419),"",IF('ENGAGEMENTS 2026'!C2419="DTSI","DCT",'ENGAGEMENTS 2026'!C2419))</f>
        <v/>
      </c>
      <c r="B2418" t="str">
        <f>IF(ISBLANK('ENGAGEMENTS 2026'!C2419),"",'ENGAGEMENTS 2026'!D2419)</f>
        <v/>
      </c>
      <c r="C2418" t="str">
        <f>IF(ISBLANK('ENGAGEMENTS 2026'!C2419),"",'ENGAGEMENTS 2026'!E2419)</f>
        <v/>
      </c>
      <c r="D2418" t="str">
        <f>IF(ISBLANK('ENGAGEMENTS 2026'!C2419),"",'ENGAGEMENTS 2026'!G2419)</f>
        <v/>
      </c>
      <c r="E2418" t="str">
        <f>IF(ISBLANK('ENGAGEMENTS 2026'!C2419),"",'ENGAGEMENTS 2026'!I2419)</f>
        <v/>
      </c>
      <c r="F2418" t="str">
        <f>IF(ISBLANK('ENGAGEMENTS 2026'!C2419),"",'ENGAGEMENTS 2026'!J2419)</f>
        <v/>
      </c>
      <c r="G2418" t="str">
        <f>IF(ISBLANK('ENGAGEMENTS 2026'!C2419),"",'ENGAGEMENTS 2026'!M2419)</f>
        <v/>
      </c>
      <c r="H2418" t="str">
        <f>IF(ISBLANK('ENGAGEMENTS 2026'!C2419),"",'ENGAGEMENTS 2026'!AF2419)</f>
        <v/>
      </c>
      <c r="I2418" t="str">
        <f>IF(ISBLANK('ENGAGEMENTS 2026'!C2419),"",'ENGAGEMENTS 2026'!H2419)</f>
        <v/>
      </c>
      <c r="J2418" s="72" t="str">
        <f>IF(ISBLANK('ENGAGEMENTS 2026'!C2419),"",IF(AND(OR($E2418="INFRUCTUEUX",$E2418="ANNULE"),$C2418="AOO-M"),'ENGAGEMENTS 2026'!P2419,IF($H2418="EN COURS DE PREENGAGEMENT",'ENGAGEMENTS 2026'!O2419,IF($H2418="PREENGAGE",IF($E2418="ATTRIBUE",'ENGAGEMENTS 2026'!AE2419,'ENGAGEMENTS 2026'!O2419),'ENGAGEMENTS 2026'!AE2419))))</f>
        <v/>
      </c>
      <c r="K2418" s="97" t="str">
        <f>IF(ISBLANK('ENGAGEMENTS 2026'!W2419),"",'ENGAGEMENTS 2026'!W2419)</f>
        <v/>
      </c>
      <c r="L2418" s="73" t="str">
        <f t="shared" ca="1" si="74"/>
        <v/>
      </c>
      <c r="M2418" t="str">
        <f t="shared" si="75"/>
        <v/>
      </c>
      <c r="N2418" t="str">
        <f>IF(ISBLANK('ENGAGEMENTS 2026'!C2419),"",'ENGAGEMENTS 2026'!L2419)</f>
        <v/>
      </c>
      <c r="O2418" t="str">
        <f>IF(ISBLANK('ENGAGEMENTS 2026'!C2419),"",'ENGAGEMENTS 2026'!M2419)</f>
        <v/>
      </c>
      <c r="P2418" t="str">
        <f>IF(ISBLANK('ENGAGEMENTS 2026'!C2419),"",'ENGAGEMENTS 2026'!K2419)</f>
        <v/>
      </c>
      <c r="Q2418" t="str">
        <f>IF($A2418="","",IF(OR($E2418="INFRUCTUEUX",$E2418="ANNULE"),$A2418&amp;"|"&amp;(COUNTIFS($A$2:$A2418,$A2418,$E$2:$E2418,"INFRUCTUEUX")+COUNTIFS($A$2:$A2418,$A2418,$E$2:$E2418,"ANNULE")),""))</f>
        <v/>
      </c>
    </row>
    <row r="2419" spans="1:17" x14ac:dyDescent="0.25">
      <c r="A2419" t="str">
        <f>IF(ISBLANK('ENGAGEMENTS 2026'!C2420),"",IF('ENGAGEMENTS 2026'!C2420="DTSI","DCT",'ENGAGEMENTS 2026'!C2420))</f>
        <v/>
      </c>
      <c r="B2419" t="str">
        <f>IF(ISBLANK('ENGAGEMENTS 2026'!C2420),"",'ENGAGEMENTS 2026'!D2420)</f>
        <v/>
      </c>
      <c r="C2419" t="str">
        <f>IF(ISBLANK('ENGAGEMENTS 2026'!C2420),"",'ENGAGEMENTS 2026'!E2420)</f>
        <v/>
      </c>
      <c r="D2419" t="str">
        <f>IF(ISBLANK('ENGAGEMENTS 2026'!C2420),"",'ENGAGEMENTS 2026'!G2420)</f>
        <v/>
      </c>
      <c r="E2419" t="str">
        <f>IF(ISBLANK('ENGAGEMENTS 2026'!C2420),"",'ENGAGEMENTS 2026'!I2420)</f>
        <v/>
      </c>
      <c r="F2419" t="str">
        <f>IF(ISBLANK('ENGAGEMENTS 2026'!C2420),"",'ENGAGEMENTS 2026'!J2420)</f>
        <v/>
      </c>
      <c r="G2419" t="str">
        <f>IF(ISBLANK('ENGAGEMENTS 2026'!C2420),"",'ENGAGEMENTS 2026'!M2420)</f>
        <v/>
      </c>
      <c r="H2419" t="str">
        <f>IF(ISBLANK('ENGAGEMENTS 2026'!C2420),"",'ENGAGEMENTS 2026'!AF2420)</f>
        <v/>
      </c>
      <c r="I2419" t="str">
        <f>IF(ISBLANK('ENGAGEMENTS 2026'!C2420),"",'ENGAGEMENTS 2026'!H2420)</f>
        <v/>
      </c>
      <c r="J2419" s="72" t="str">
        <f>IF(ISBLANK('ENGAGEMENTS 2026'!C2420),"",IF(AND(OR($E2419="INFRUCTUEUX",$E2419="ANNULE"),$C2419="AOO-M"),'ENGAGEMENTS 2026'!P2420,IF($H2419="EN COURS DE PREENGAGEMENT",'ENGAGEMENTS 2026'!O2420,IF($H2419="PREENGAGE",IF($E2419="ATTRIBUE",'ENGAGEMENTS 2026'!AE2420,'ENGAGEMENTS 2026'!O2420),'ENGAGEMENTS 2026'!AE2420))))</f>
        <v/>
      </c>
      <c r="K2419" s="97" t="str">
        <f>IF(ISBLANK('ENGAGEMENTS 2026'!W2420),"",'ENGAGEMENTS 2026'!W2420)</f>
        <v/>
      </c>
      <c r="L2419" s="73" t="str">
        <f t="shared" ca="1" si="74"/>
        <v/>
      </c>
      <c r="M2419" t="str">
        <f t="shared" si="75"/>
        <v/>
      </c>
      <c r="N2419" t="str">
        <f>IF(ISBLANK('ENGAGEMENTS 2026'!C2420),"",'ENGAGEMENTS 2026'!L2420)</f>
        <v/>
      </c>
      <c r="O2419" t="str">
        <f>IF(ISBLANK('ENGAGEMENTS 2026'!C2420),"",'ENGAGEMENTS 2026'!M2420)</f>
        <v/>
      </c>
      <c r="P2419" t="str">
        <f>IF(ISBLANK('ENGAGEMENTS 2026'!C2420),"",'ENGAGEMENTS 2026'!K2420)</f>
        <v/>
      </c>
      <c r="Q2419" t="str">
        <f>IF($A2419="","",IF(OR($E2419="INFRUCTUEUX",$E2419="ANNULE"),$A2419&amp;"|"&amp;(COUNTIFS($A$2:$A2419,$A2419,$E$2:$E2419,"INFRUCTUEUX")+COUNTIFS($A$2:$A2419,$A2419,$E$2:$E2419,"ANNULE")),""))</f>
        <v/>
      </c>
    </row>
    <row r="2420" spans="1:17" x14ac:dyDescent="0.25">
      <c r="A2420" t="str">
        <f>IF(ISBLANK('ENGAGEMENTS 2026'!C2421),"",IF('ENGAGEMENTS 2026'!C2421="DTSI","DCT",'ENGAGEMENTS 2026'!C2421))</f>
        <v/>
      </c>
      <c r="B2420" t="str">
        <f>IF(ISBLANK('ENGAGEMENTS 2026'!C2421),"",'ENGAGEMENTS 2026'!D2421)</f>
        <v/>
      </c>
      <c r="C2420" t="str">
        <f>IF(ISBLANK('ENGAGEMENTS 2026'!C2421),"",'ENGAGEMENTS 2026'!E2421)</f>
        <v/>
      </c>
      <c r="D2420" t="str">
        <f>IF(ISBLANK('ENGAGEMENTS 2026'!C2421),"",'ENGAGEMENTS 2026'!G2421)</f>
        <v/>
      </c>
      <c r="E2420" t="str">
        <f>IF(ISBLANK('ENGAGEMENTS 2026'!C2421),"",'ENGAGEMENTS 2026'!I2421)</f>
        <v/>
      </c>
      <c r="F2420" t="str">
        <f>IF(ISBLANK('ENGAGEMENTS 2026'!C2421),"",'ENGAGEMENTS 2026'!J2421)</f>
        <v/>
      </c>
      <c r="G2420" t="str">
        <f>IF(ISBLANK('ENGAGEMENTS 2026'!C2421),"",'ENGAGEMENTS 2026'!M2421)</f>
        <v/>
      </c>
      <c r="H2420" t="str">
        <f>IF(ISBLANK('ENGAGEMENTS 2026'!C2421),"",'ENGAGEMENTS 2026'!AF2421)</f>
        <v/>
      </c>
      <c r="I2420" t="str">
        <f>IF(ISBLANK('ENGAGEMENTS 2026'!C2421),"",'ENGAGEMENTS 2026'!H2421)</f>
        <v/>
      </c>
      <c r="J2420" s="72" t="str">
        <f>IF(ISBLANK('ENGAGEMENTS 2026'!C2421),"",IF(AND(OR($E2420="INFRUCTUEUX",$E2420="ANNULE"),$C2420="AOO-M"),'ENGAGEMENTS 2026'!P2421,IF($H2420="EN COURS DE PREENGAGEMENT",'ENGAGEMENTS 2026'!O2421,IF($H2420="PREENGAGE",IF($E2420="ATTRIBUE",'ENGAGEMENTS 2026'!AE2421,'ENGAGEMENTS 2026'!O2421),'ENGAGEMENTS 2026'!AE2421))))</f>
        <v/>
      </c>
      <c r="K2420" s="97" t="str">
        <f>IF(ISBLANK('ENGAGEMENTS 2026'!W2421),"",'ENGAGEMENTS 2026'!W2421)</f>
        <v/>
      </c>
      <c r="L2420" s="73" t="str">
        <f t="shared" ca="1" si="74"/>
        <v/>
      </c>
      <c r="M2420" t="str">
        <f t="shared" si="75"/>
        <v/>
      </c>
      <c r="N2420" t="str">
        <f>IF(ISBLANK('ENGAGEMENTS 2026'!C2421),"",'ENGAGEMENTS 2026'!L2421)</f>
        <v/>
      </c>
      <c r="O2420" t="str">
        <f>IF(ISBLANK('ENGAGEMENTS 2026'!C2421),"",'ENGAGEMENTS 2026'!M2421)</f>
        <v/>
      </c>
      <c r="P2420" t="str">
        <f>IF(ISBLANK('ENGAGEMENTS 2026'!C2421),"",'ENGAGEMENTS 2026'!K2421)</f>
        <v/>
      </c>
      <c r="Q2420" t="str">
        <f>IF($A2420="","",IF(OR($E2420="INFRUCTUEUX",$E2420="ANNULE"),$A2420&amp;"|"&amp;(COUNTIFS($A$2:$A2420,$A2420,$E$2:$E2420,"INFRUCTUEUX")+COUNTIFS($A$2:$A2420,$A2420,$E$2:$E2420,"ANNULE")),""))</f>
        <v/>
      </c>
    </row>
    <row r="2421" spans="1:17" x14ac:dyDescent="0.25">
      <c r="A2421" t="str">
        <f>IF(ISBLANK('ENGAGEMENTS 2026'!C2422),"",IF('ENGAGEMENTS 2026'!C2422="DTSI","DCT",'ENGAGEMENTS 2026'!C2422))</f>
        <v/>
      </c>
      <c r="B2421" t="str">
        <f>IF(ISBLANK('ENGAGEMENTS 2026'!C2422),"",'ENGAGEMENTS 2026'!D2422)</f>
        <v/>
      </c>
      <c r="C2421" t="str">
        <f>IF(ISBLANK('ENGAGEMENTS 2026'!C2422),"",'ENGAGEMENTS 2026'!E2422)</f>
        <v/>
      </c>
      <c r="D2421" t="str">
        <f>IF(ISBLANK('ENGAGEMENTS 2026'!C2422),"",'ENGAGEMENTS 2026'!G2422)</f>
        <v/>
      </c>
      <c r="E2421" t="str">
        <f>IF(ISBLANK('ENGAGEMENTS 2026'!C2422),"",'ENGAGEMENTS 2026'!I2422)</f>
        <v/>
      </c>
      <c r="F2421" t="str">
        <f>IF(ISBLANK('ENGAGEMENTS 2026'!C2422),"",'ENGAGEMENTS 2026'!J2422)</f>
        <v/>
      </c>
      <c r="G2421" t="str">
        <f>IF(ISBLANK('ENGAGEMENTS 2026'!C2422),"",'ENGAGEMENTS 2026'!M2422)</f>
        <v/>
      </c>
      <c r="H2421" t="str">
        <f>IF(ISBLANK('ENGAGEMENTS 2026'!C2422),"",'ENGAGEMENTS 2026'!AF2422)</f>
        <v/>
      </c>
      <c r="I2421" t="str">
        <f>IF(ISBLANK('ENGAGEMENTS 2026'!C2422),"",'ENGAGEMENTS 2026'!H2422)</f>
        <v/>
      </c>
      <c r="J2421" s="72" t="str">
        <f>IF(ISBLANK('ENGAGEMENTS 2026'!C2422),"",IF(AND(OR($E2421="INFRUCTUEUX",$E2421="ANNULE"),$C2421="AOO-M"),'ENGAGEMENTS 2026'!P2422,IF($H2421="EN COURS DE PREENGAGEMENT",'ENGAGEMENTS 2026'!O2422,IF($H2421="PREENGAGE",IF($E2421="ATTRIBUE",'ENGAGEMENTS 2026'!AE2422,'ENGAGEMENTS 2026'!O2422),'ENGAGEMENTS 2026'!AE2422))))</f>
        <v/>
      </c>
      <c r="K2421" s="97" t="str">
        <f>IF(ISBLANK('ENGAGEMENTS 2026'!W2422),"",'ENGAGEMENTS 2026'!W2422)</f>
        <v/>
      </c>
      <c r="L2421" s="73" t="str">
        <f t="shared" ca="1" si="74"/>
        <v/>
      </c>
      <c r="M2421" t="str">
        <f t="shared" si="75"/>
        <v/>
      </c>
      <c r="N2421" t="str">
        <f>IF(ISBLANK('ENGAGEMENTS 2026'!C2422),"",'ENGAGEMENTS 2026'!L2422)</f>
        <v/>
      </c>
      <c r="O2421" t="str">
        <f>IF(ISBLANK('ENGAGEMENTS 2026'!C2422),"",'ENGAGEMENTS 2026'!M2422)</f>
        <v/>
      </c>
      <c r="P2421" t="str">
        <f>IF(ISBLANK('ENGAGEMENTS 2026'!C2422),"",'ENGAGEMENTS 2026'!K2422)</f>
        <v/>
      </c>
      <c r="Q2421" t="str">
        <f>IF($A2421="","",IF(OR($E2421="INFRUCTUEUX",$E2421="ANNULE"),$A2421&amp;"|"&amp;(COUNTIFS($A$2:$A2421,$A2421,$E$2:$E2421,"INFRUCTUEUX")+COUNTIFS($A$2:$A2421,$A2421,$E$2:$E2421,"ANNULE")),""))</f>
        <v/>
      </c>
    </row>
    <row r="2422" spans="1:17" x14ac:dyDescent="0.25">
      <c r="A2422" t="str">
        <f>IF(ISBLANK('ENGAGEMENTS 2026'!C2423),"",IF('ENGAGEMENTS 2026'!C2423="DTSI","DCT",'ENGAGEMENTS 2026'!C2423))</f>
        <v/>
      </c>
      <c r="B2422" t="str">
        <f>IF(ISBLANK('ENGAGEMENTS 2026'!C2423),"",'ENGAGEMENTS 2026'!D2423)</f>
        <v/>
      </c>
      <c r="C2422" t="str">
        <f>IF(ISBLANK('ENGAGEMENTS 2026'!C2423),"",'ENGAGEMENTS 2026'!E2423)</f>
        <v/>
      </c>
      <c r="D2422" t="str">
        <f>IF(ISBLANK('ENGAGEMENTS 2026'!C2423),"",'ENGAGEMENTS 2026'!G2423)</f>
        <v/>
      </c>
      <c r="E2422" t="str">
        <f>IF(ISBLANK('ENGAGEMENTS 2026'!C2423),"",'ENGAGEMENTS 2026'!I2423)</f>
        <v/>
      </c>
      <c r="F2422" t="str">
        <f>IF(ISBLANK('ENGAGEMENTS 2026'!C2423),"",'ENGAGEMENTS 2026'!J2423)</f>
        <v/>
      </c>
      <c r="G2422" t="str">
        <f>IF(ISBLANK('ENGAGEMENTS 2026'!C2423),"",'ENGAGEMENTS 2026'!M2423)</f>
        <v/>
      </c>
      <c r="H2422" t="str">
        <f>IF(ISBLANK('ENGAGEMENTS 2026'!C2423),"",'ENGAGEMENTS 2026'!AF2423)</f>
        <v/>
      </c>
      <c r="I2422" t="str">
        <f>IF(ISBLANK('ENGAGEMENTS 2026'!C2423),"",'ENGAGEMENTS 2026'!H2423)</f>
        <v/>
      </c>
      <c r="J2422" s="72" t="str">
        <f>IF(ISBLANK('ENGAGEMENTS 2026'!C2423),"",IF(AND(OR($E2422="INFRUCTUEUX",$E2422="ANNULE"),$C2422="AOO-M"),'ENGAGEMENTS 2026'!P2423,IF($H2422="EN COURS DE PREENGAGEMENT",'ENGAGEMENTS 2026'!O2423,IF($H2422="PREENGAGE",IF($E2422="ATTRIBUE",'ENGAGEMENTS 2026'!AE2423,'ENGAGEMENTS 2026'!O2423),'ENGAGEMENTS 2026'!AE2423))))</f>
        <v/>
      </c>
      <c r="K2422" s="97" t="str">
        <f>IF(ISBLANK('ENGAGEMENTS 2026'!W2423),"",'ENGAGEMENTS 2026'!W2423)</f>
        <v/>
      </c>
      <c r="L2422" s="73" t="str">
        <f t="shared" ca="1" si="74"/>
        <v/>
      </c>
      <c r="M2422" t="str">
        <f t="shared" si="75"/>
        <v/>
      </c>
      <c r="N2422" t="str">
        <f>IF(ISBLANK('ENGAGEMENTS 2026'!C2423),"",'ENGAGEMENTS 2026'!L2423)</f>
        <v/>
      </c>
      <c r="O2422" t="str">
        <f>IF(ISBLANK('ENGAGEMENTS 2026'!C2423),"",'ENGAGEMENTS 2026'!M2423)</f>
        <v/>
      </c>
      <c r="P2422" t="str">
        <f>IF(ISBLANK('ENGAGEMENTS 2026'!C2423),"",'ENGAGEMENTS 2026'!K2423)</f>
        <v/>
      </c>
      <c r="Q2422" t="str">
        <f>IF($A2422="","",IF(OR($E2422="INFRUCTUEUX",$E2422="ANNULE"),$A2422&amp;"|"&amp;(COUNTIFS($A$2:$A2422,$A2422,$E$2:$E2422,"INFRUCTUEUX")+COUNTIFS($A$2:$A2422,$A2422,$E$2:$E2422,"ANNULE")),""))</f>
        <v/>
      </c>
    </row>
    <row r="2423" spans="1:17" x14ac:dyDescent="0.25">
      <c r="A2423" t="str">
        <f>IF(ISBLANK('ENGAGEMENTS 2026'!C2424),"",IF('ENGAGEMENTS 2026'!C2424="DTSI","DCT",'ENGAGEMENTS 2026'!C2424))</f>
        <v/>
      </c>
      <c r="B2423" t="str">
        <f>IF(ISBLANK('ENGAGEMENTS 2026'!C2424),"",'ENGAGEMENTS 2026'!D2424)</f>
        <v/>
      </c>
      <c r="C2423" t="str">
        <f>IF(ISBLANK('ENGAGEMENTS 2026'!C2424),"",'ENGAGEMENTS 2026'!E2424)</f>
        <v/>
      </c>
      <c r="D2423" t="str">
        <f>IF(ISBLANK('ENGAGEMENTS 2026'!C2424),"",'ENGAGEMENTS 2026'!G2424)</f>
        <v/>
      </c>
      <c r="E2423" t="str">
        <f>IF(ISBLANK('ENGAGEMENTS 2026'!C2424),"",'ENGAGEMENTS 2026'!I2424)</f>
        <v/>
      </c>
      <c r="F2423" t="str">
        <f>IF(ISBLANK('ENGAGEMENTS 2026'!C2424),"",'ENGAGEMENTS 2026'!J2424)</f>
        <v/>
      </c>
      <c r="G2423" t="str">
        <f>IF(ISBLANK('ENGAGEMENTS 2026'!C2424),"",'ENGAGEMENTS 2026'!M2424)</f>
        <v/>
      </c>
      <c r="H2423" t="str">
        <f>IF(ISBLANK('ENGAGEMENTS 2026'!C2424),"",'ENGAGEMENTS 2026'!AF2424)</f>
        <v/>
      </c>
      <c r="I2423" t="str">
        <f>IF(ISBLANK('ENGAGEMENTS 2026'!C2424),"",'ENGAGEMENTS 2026'!H2424)</f>
        <v/>
      </c>
      <c r="J2423" s="72" t="str">
        <f>IF(ISBLANK('ENGAGEMENTS 2026'!C2424),"",IF(AND(OR($E2423="INFRUCTUEUX",$E2423="ANNULE"),$C2423="AOO-M"),'ENGAGEMENTS 2026'!P2424,IF($H2423="EN COURS DE PREENGAGEMENT",'ENGAGEMENTS 2026'!O2424,IF($H2423="PREENGAGE",IF($E2423="ATTRIBUE",'ENGAGEMENTS 2026'!AE2424,'ENGAGEMENTS 2026'!O2424),'ENGAGEMENTS 2026'!AE2424))))</f>
        <v/>
      </c>
      <c r="K2423" s="97" t="str">
        <f>IF(ISBLANK('ENGAGEMENTS 2026'!W2424),"",'ENGAGEMENTS 2026'!W2424)</f>
        <v/>
      </c>
      <c r="L2423" s="73" t="str">
        <f t="shared" ca="1" si="74"/>
        <v/>
      </c>
      <c r="M2423" t="str">
        <f t="shared" si="75"/>
        <v/>
      </c>
      <c r="N2423" t="str">
        <f>IF(ISBLANK('ENGAGEMENTS 2026'!C2424),"",'ENGAGEMENTS 2026'!L2424)</f>
        <v/>
      </c>
      <c r="O2423" t="str">
        <f>IF(ISBLANK('ENGAGEMENTS 2026'!C2424),"",'ENGAGEMENTS 2026'!M2424)</f>
        <v/>
      </c>
      <c r="P2423" t="str">
        <f>IF(ISBLANK('ENGAGEMENTS 2026'!C2424),"",'ENGAGEMENTS 2026'!K2424)</f>
        <v/>
      </c>
      <c r="Q2423" t="str">
        <f>IF($A2423="","",IF(OR($E2423="INFRUCTUEUX",$E2423="ANNULE"),$A2423&amp;"|"&amp;(COUNTIFS($A$2:$A2423,$A2423,$E$2:$E2423,"INFRUCTUEUX")+COUNTIFS($A$2:$A2423,$A2423,$E$2:$E2423,"ANNULE")),""))</f>
        <v/>
      </c>
    </row>
    <row r="2424" spans="1:17" x14ac:dyDescent="0.25">
      <c r="A2424" t="str">
        <f>IF(ISBLANK('ENGAGEMENTS 2026'!C2425),"",IF('ENGAGEMENTS 2026'!C2425="DTSI","DCT",'ENGAGEMENTS 2026'!C2425))</f>
        <v/>
      </c>
      <c r="B2424" t="str">
        <f>IF(ISBLANK('ENGAGEMENTS 2026'!C2425),"",'ENGAGEMENTS 2026'!D2425)</f>
        <v/>
      </c>
      <c r="C2424" t="str">
        <f>IF(ISBLANK('ENGAGEMENTS 2026'!C2425),"",'ENGAGEMENTS 2026'!E2425)</f>
        <v/>
      </c>
      <c r="D2424" t="str">
        <f>IF(ISBLANK('ENGAGEMENTS 2026'!C2425),"",'ENGAGEMENTS 2026'!G2425)</f>
        <v/>
      </c>
      <c r="E2424" t="str">
        <f>IF(ISBLANK('ENGAGEMENTS 2026'!C2425),"",'ENGAGEMENTS 2026'!I2425)</f>
        <v/>
      </c>
      <c r="F2424" t="str">
        <f>IF(ISBLANK('ENGAGEMENTS 2026'!C2425),"",'ENGAGEMENTS 2026'!J2425)</f>
        <v/>
      </c>
      <c r="G2424" t="str">
        <f>IF(ISBLANK('ENGAGEMENTS 2026'!C2425),"",'ENGAGEMENTS 2026'!M2425)</f>
        <v/>
      </c>
      <c r="H2424" t="str">
        <f>IF(ISBLANK('ENGAGEMENTS 2026'!C2425),"",'ENGAGEMENTS 2026'!AF2425)</f>
        <v/>
      </c>
      <c r="I2424" t="str">
        <f>IF(ISBLANK('ENGAGEMENTS 2026'!C2425),"",'ENGAGEMENTS 2026'!H2425)</f>
        <v/>
      </c>
      <c r="J2424" s="72" t="str">
        <f>IF(ISBLANK('ENGAGEMENTS 2026'!C2425),"",IF(AND(OR($E2424="INFRUCTUEUX",$E2424="ANNULE"),$C2424="AOO-M"),'ENGAGEMENTS 2026'!P2425,IF($H2424="EN COURS DE PREENGAGEMENT",'ENGAGEMENTS 2026'!O2425,IF($H2424="PREENGAGE",IF($E2424="ATTRIBUE",'ENGAGEMENTS 2026'!AE2425,'ENGAGEMENTS 2026'!O2425),'ENGAGEMENTS 2026'!AE2425))))</f>
        <v/>
      </c>
      <c r="K2424" s="97" t="str">
        <f>IF(ISBLANK('ENGAGEMENTS 2026'!W2425),"",'ENGAGEMENTS 2026'!W2425)</f>
        <v/>
      </c>
      <c r="L2424" s="73" t="str">
        <f t="shared" ca="1" si="74"/>
        <v/>
      </c>
      <c r="M2424" t="str">
        <f t="shared" si="75"/>
        <v/>
      </c>
      <c r="N2424" t="str">
        <f>IF(ISBLANK('ENGAGEMENTS 2026'!C2425),"",'ENGAGEMENTS 2026'!L2425)</f>
        <v/>
      </c>
      <c r="O2424" t="str">
        <f>IF(ISBLANK('ENGAGEMENTS 2026'!C2425),"",'ENGAGEMENTS 2026'!M2425)</f>
        <v/>
      </c>
      <c r="P2424" t="str">
        <f>IF(ISBLANK('ENGAGEMENTS 2026'!C2425),"",'ENGAGEMENTS 2026'!K2425)</f>
        <v/>
      </c>
      <c r="Q2424" t="str">
        <f>IF($A2424="","",IF(OR($E2424="INFRUCTUEUX",$E2424="ANNULE"),$A2424&amp;"|"&amp;(COUNTIFS($A$2:$A2424,$A2424,$E$2:$E2424,"INFRUCTUEUX")+COUNTIFS($A$2:$A2424,$A2424,$E$2:$E2424,"ANNULE")),""))</f>
        <v/>
      </c>
    </row>
    <row r="2425" spans="1:17" x14ac:dyDescent="0.25">
      <c r="A2425" t="str">
        <f>IF(ISBLANK('ENGAGEMENTS 2026'!C2426),"",IF('ENGAGEMENTS 2026'!C2426="DTSI","DCT",'ENGAGEMENTS 2026'!C2426))</f>
        <v/>
      </c>
      <c r="B2425" t="str">
        <f>IF(ISBLANK('ENGAGEMENTS 2026'!C2426),"",'ENGAGEMENTS 2026'!D2426)</f>
        <v/>
      </c>
      <c r="C2425" t="str">
        <f>IF(ISBLANK('ENGAGEMENTS 2026'!C2426),"",'ENGAGEMENTS 2026'!E2426)</f>
        <v/>
      </c>
      <c r="D2425" t="str">
        <f>IF(ISBLANK('ENGAGEMENTS 2026'!C2426),"",'ENGAGEMENTS 2026'!G2426)</f>
        <v/>
      </c>
      <c r="E2425" t="str">
        <f>IF(ISBLANK('ENGAGEMENTS 2026'!C2426),"",'ENGAGEMENTS 2026'!I2426)</f>
        <v/>
      </c>
      <c r="F2425" t="str">
        <f>IF(ISBLANK('ENGAGEMENTS 2026'!C2426),"",'ENGAGEMENTS 2026'!J2426)</f>
        <v/>
      </c>
      <c r="G2425" t="str">
        <f>IF(ISBLANK('ENGAGEMENTS 2026'!C2426),"",'ENGAGEMENTS 2026'!M2426)</f>
        <v/>
      </c>
      <c r="H2425" t="str">
        <f>IF(ISBLANK('ENGAGEMENTS 2026'!C2426),"",'ENGAGEMENTS 2026'!AF2426)</f>
        <v/>
      </c>
      <c r="I2425" t="str">
        <f>IF(ISBLANK('ENGAGEMENTS 2026'!C2426),"",'ENGAGEMENTS 2026'!H2426)</f>
        <v/>
      </c>
      <c r="J2425" s="72" t="str">
        <f>IF(ISBLANK('ENGAGEMENTS 2026'!C2426),"",IF(AND(OR($E2425="INFRUCTUEUX",$E2425="ANNULE"),$C2425="AOO-M"),'ENGAGEMENTS 2026'!P2426,IF($H2425="EN COURS DE PREENGAGEMENT",'ENGAGEMENTS 2026'!O2426,IF($H2425="PREENGAGE",IF($E2425="ATTRIBUE",'ENGAGEMENTS 2026'!AE2426,'ENGAGEMENTS 2026'!O2426),'ENGAGEMENTS 2026'!AE2426))))</f>
        <v/>
      </c>
      <c r="K2425" s="97" t="str">
        <f>IF(ISBLANK('ENGAGEMENTS 2026'!W2426),"",'ENGAGEMENTS 2026'!W2426)</f>
        <v/>
      </c>
      <c r="L2425" s="73" t="str">
        <f t="shared" ca="1" si="74"/>
        <v/>
      </c>
      <c r="M2425" t="str">
        <f t="shared" si="75"/>
        <v/>
      </c>
      <c r="N2425" t="str">
        <f>IF(ISBLANK('ENGAGEMENTS 2026'!C2426),"",'ENGAGEMENTS 2026'!L2426)</f>
        <v/>
      </c>
      <c r="O2425" t="str">
        <f>IF(ISBLANK('ENGAGEMENTS 2026'!C2426),"",'ENGAGEMENTS 2026'!M2426)</f>
        <v/>
      </c>
      <c r="P2425" t="str">
        <f>IF(ISBLANK('ENGAGEMENTS 2026'!C2426),"",'ENGAGEMENTS 2026'!K2426)</f>
        <v/>
      </c>
      <c r="Q2425" t="str">
        <f>IF($A2425="","",IF(OR($E2425="INFRUCTUEUX",$E2425="ANNULE"),$A2425&amp;"|"&amp;(COUNTIFS($A$2:$A2425,$A2425,$E$2:$E2425,"INFRUCTUEUX")+COUNTIFS($A$2:$A2425,$A2425,$E$2:$E2425,"ANNULE")),""))</f>
        <v/>
      </c>
    </row>
    <row r="2426" spans="1:17" x14ac:dyDescent="0.25">
      <c r="A2426" t="str">
        <f>IF(ISBLANK('ENGAGEMENTS 2026'!C2427),"",IF('ENGAGEMENTS 2026'!C2427="DTSI","DCT",'ENGAGEMENTS 2026'!C2427))</f>
        <v/>
      </c>
      <c r="B2426" t="str">
        <f>IF(ISBLANK('ENGAGEMENTS 2026'!C2427),"",'ENGAGEMENTS 2026'!D2427)</f>
        <v/>
      </c>
      <c r="C2426" t="str">
        <f>IF(ISBLANK('ENGAGEMENTS 2026'!C2427),"",'ENGAGEMENTS 2026'!E2427)</f>
        <v/>
      </c>
      <c r="D2426" t="str">
        <f>IF(ISBLANK('ENGAGEMENTS 2026'!C2427),"",'ENGAGEMENTS 2026'!G2427)</f>
        <v/>
      </c>
      <c r="E2426" t="str">
        <f>IF(ISBLANK('ENGAGEMENTS 2026'!C2427),"",'ENGAGEMENTS 2026'!I2427)</f>
        <v/>
      </c>
      <c r="F2426" t="str">
        <f>IF(ISBLANK('ENGAGEMENTS 2026'!C2427),"",'ENGAGEMENTS 2026'!J2427)</f>
        <v/>
      </c>
      <c r="G2426" t="str">
        <f>IF(ISBLANK('ENGAGEMENTS 2026'!C2427),"",'ENGAGEMENTS 2026'!M2427)</f>
        <v/>
      </c>
      <c r="H2426" t="str">
        <f>IF(ISBLANK('ENGAGEMENTS 2026'!C2427),"",'ENGAGEMENTS 2026'!AF2427)</f>
        <v/>
      </c>
      <c r="I2426" t="str">
        <f>IF(ISBLANK('ENGAGEMENTS 2026'!C2427),"",'ENGAGEMENTS 2026'!H2427)</f>
        <v/>
      </c>
      <c r="J2426" s="72" t="str">
        <f>IF(ISBLANK('ENGAGEMENTS 2026'!C2427),"",IF(AND(OR($E2426="INFRUCTUEUX",$E2426="ANNULE"),$C2426="AOO-M"),'ENGAGEMENTS 2026'!P2427,IF($H2426="EN COURS DE PREENGAGEMENT",'ENGAGEMENTS 2026'!O2427,IF($H2426="PREENGAGE",IF($E2426="ATTRIBUE",'ENGAGEMENTS 2026'!AE2427,'ENGAGEMENTS 2026'!O2427),'ENGAGEMENTS 2026'!AE2427))))</f>
        <v/>
      </c>
      <c r="K2426" s="97" t="str">
        <f>IF(ISBLANK('ENGAGEMENTS 2026'!W2427),"",'ENGAGEMENTS 2026'!W2427)</f>
        <v/>
      </c>
      <c r="L2426" s="73" t="str">
        <f t="shared" ca="1" si="74"/>
        <v/>
      </c>
      <c r="M2426" t="str">
        <f t="shared" si="75"/>
        <v/>
      </c>
      <c r="N2426" t="str">
        <f>IF(ISBLANK('ENGAGEMENTS 2026'!C2427),"",'ENGAGEMENTS 2026'!L2427)</f>
        <v/>
      </c>
      <c r="O2426" t="str">
        <f>IF(ISBLANK('ENGAGEMENTS 2026'!C2427),"",'ENGAGEMENTS 2026'!M2427)</f>
        <v/>
      </c>
      <c r="P2426" t="str">
        <f>IF(ISBLANK('ENGAGEMENTS 2026'!C2427),"",'ENGAGEMENTS 2026'!K2427)</f>
        <v/>
      </c>
      <c r="Q2426" t="str">
        <f>IF($A2426="","",IF(OR($E2426="INFRUCTUEUX",$E2426="ANNULE"),$A2426&amp;"|"&amp;(COUNTIFS($A$2:$A2426,$A2426,$E$2:$E2426,"INFRUCTUEUX")+COUNTIFS($A$2:$A2426,$A2426,$E$2:$E2426,"ANNULE")),""))</f>
        <v/>
      </c>
    </row>
    <row r="2427" spans="1:17" x14ac:dyDescent="0.25">
      <c r="A2427" t="str">
        <f>IF(ISBLANK('ENGAGEMENTS 2026'!C2428),"",IF('ENGAGEMENTS 2026'!C2428="DTSI","DCT",'ENGAGEMENTS 2026'!C2428))</f>
        <v/>
      </c>
      <c r="B2427" t="str">
        <f>IF(ISBLANK('ENGAGEMENTS 2026'!C2428),"",'ENGAGEMENTS 2026'!D2428)</f>
        <v/>
      </c>
      <c r="C2427" t="str">
        <f>IF(ISBLANK('ENGAGEMENTS 2026'!C2428),"",'ENGAGEMENTS 2026'!E2428)</f>
        <v/>
      </c>
      <c r="D2427" t="str">
        <f>IF(ISBLANK('ENGAGEMENTS 2026'!C2428),"",'ENGAGEMENTS 2026'!G2428)</f>
        <v/>
      </c>
      <c r="E2427" t="str">
        <f>IF(ISBLANK('ENGAGEMENTS 2026'!C2428),"",'ENGAGEMENTS 2026'!I2428)</f>
        <v/>
      </c>
      <c r="F2427" t="str">
        <f>IF(ISBLANK('ENGAGEMENTS 2026'!C2428),"",'ENGAGEMENTS 2026'!J2428)</f>
        <v/>
      </c>
      <c r="G2427" t="str">
        <f>IF(ISBLANK('ENGAGEMENTS 2026'!C2428),"",'ENGAGEMENTS 2026'!M2428)</f>
        <v/>
      </c>
      <c r="H2427" t="str">
        <f>IF(ISBLANK('ENGAGEMENTS 2026'!C2428),"",'ENGAGEMENTS 2026'!AF2428)</f>
        <v/>
      </c>
      <c r="I2427" t="str">
        <f>IF(ISBLANK('ENGAGEMENTS 2026'!C2428),"",'ENGAGEMENTS 2026'!H2428)</f>
        <v/>
      </c>
      <c r="J2427" s="72" t="str">
        <f>IF(ISBLANK('ENGAGEMENTS 2026'!C2428),"",IF(AND(OR($E2427="INFRUCTUEUX",$E2427="ANNULE"),$C2427="AOO-M"),'ENGAGEMENTS 2026'!P2428,IF($H2427="EN COURS DE PREENGAGEMENT",'ENGAGEMENTS 2026'!O2428,IF($H2427="PREENGAGE",IF($E2427="ATTRIBUE",'ENGAGEMENTS 2026'!AE2428,'ENGAGEMENTS 2026'!O2428),'ENGAGEMENTS 2026'!AE2428))))</f>
        <v/>
      </c>
      <c r="K2427" s="97" t="str">
        <f>IF(ISBLANK('ENGAGEMENTS 2026'!W2428),"",'ENGAGEMENTS 2026'!W2428)</f>
        <v/>
      </c>
      <c r="L2427" s="73" t="str">
        <f t="shared" ca="1" si="74"/>
        <v/>
      </c>
      <c r="M2427" t="str">
        <f t="shared" si="75"/>
        <v/>
      </c>
      <c r="N2427" t="str">
        <f>IF(ISBLANK('ENGAGEMENTS 2026'!C2428),"",'ENGAGEMENTS 2026'!L2428)</f>
        <v/>
      </c>
      <c r="O2427" t="str">
        <f>IF(ISBLANK('ENGAGEMENTS 2026'!C2428),"",'ENGAGEMENTS 2026'!M2428)</f>
        <v/>
      </c>
      <c r="P2427" t="str">
        <f>IF(ISBLANK('ENGAGEMENTS 2026'!C2428),"",'ENGAGEMENTS 2026'!K2428)</f>
        <v/>
      </c>
      <c r="Q2427" t="str">
        <f>IF($A2427="","",IF(OR($E2427="INFRUCTUEUX",$E2427="ANNULE"),$A2427&amp;"|"&amp;(COUNTIFS($A$2:$A2427,$A2427,$E$2:$E2427,"INFRUCTUEUX")+COUNTIFS($A$2:$A2427,$A2427,$E$2:$E2427,"ANNULE")),""))</f>
        <v/>
      </c>
    </row>
    <row r="2428" spans="1:17" x14ac:dyDescent="0.25">
      <c r="A2428" t="str">
        <f>IF(ISBLANK('ENGAGEMENTS 2026'!C2429),"",IF('ENGAGEMENTS 2026'!C2429="DTSI","DCT",'ENGAGEMENTS 2026'!C2429))</f>
        <v/>
      </c>
      <c r="B2428" t="str">
        <f>IF(ISBLANK('ENGAGEMENTS 2026'!C2429),"",'ENGAGEMENTS 2026'!D2429)</f>
        <v/>
      </c>
      <c r="C2428" t="str">
        <f>IF(ISBLANK('ENGAGEMENTS 2026'!C2429),"",'ENGAGEMENTS 2026'!E2429)</f>
        <v/>
      </c>
      <c r="D2428" t="str">
        <f>IF(ISBLANK('ENGAGEMENTS 2026'!C2429),"",'ENGAGEMENTS 2026'!G2429)</f>
        <v/>
      </c>
      <c r="E2428" t="str">
        <f>IF(ISBLANK('ENGAGEMENTS 2026'!C2429),"",'ENGAGEMENTS 2026'!I2429)</f>
        <v/>
      </c>
      <c r="F2428" t="str">
        <f>IF(ISBLANK('ENGAGEMENTS 2026'!C2429),"",'ENGAGEMENTS 2026'!J2429)</f>
        <v/>
      </c>
      <c r="G2428" t="str">
        <f>IF(ISBLANK('ENGAGEMENTS 2026'!C2429),"",'ENGAGEMENTS 2026'!M2429)</f>
        <v/>
      </c>
      <c r="H2428" t="str">
        <f>IF(ISBLANK('ENGAGEMENTS 2026'!C2429),"",'ENGAGEMENTS 2026'!AF2429)</f>
        <v/>
      </c>
      <c r="I2428" t="str">
        <f>IF(ISBLANK('ENGAGEMENTS 2026'!C2429),"",'ENGAGEMENTS 2026'!H2429)</f>
        <v/>
      </c>
      <c r="J2428" s="72" t="str">
        <f>IF(ISBLANK('ENGAGEMENTS 2026'!C2429),"",IF(AND(OR($E2428="INFRUCTUEUX",$E2428="ANNULE"),$C2428="AOO-M"),'ENGAGEMENTS 2026'!P2429,IF($H2428="EN COURS DE PREENGAGEMENT",'ENGAGEMENTS 2026'!O2429,IF($H2428="PREENGAGE",IF($E2428="ATTRIBUE",'ENGAGEMENTS 2026'!AE2429,'ENGAGEMENTS 2026'!O2429),'ENGAGEMENTS 2026'!AE2429))))</f>
        <v/>
      </c>
      <c r="K2428" s="97" t="str">
        <f>IF(ISBLANK('ENGAGEMENTS 2026'!W2429),"",'ENGAGEMENTS 2026'!W2429)</f>
        <v/>
      </c>
      <c r="L2428" s="73" t="str">
        <f t="shared" ca="1" si="74"/>
        <v/>
      </c>
      <c r="M2428" t="str">
        <f t="shared" si="75"/>
        <v/>
      </c>
      <c r="N2428" t="str">
        <f>IF(ISBLANK('ENGAGEMENTS 2026'!C2429),"",'ENGAGEMENTS 2026'!L2429)</f>
        <v/>
      </c>
      <c r="O2428" t="str">
        <f>IF(ISBLANK('ENGAGEMENTS 2026'!C2429),"",'ENGAGEMENTS 2026'!M2429)</f>
        <v/>
      </c>
      <c r="P2428" t="str">
        <f>IF(ISBLANK('ENGAGEMENTS 2026'!C2429),"",'ENGAGEMENTS 2026'!K2429)</f>
        <v/>
      </c>
      <c r="Q2428" t="str">
        <f>IF($A2428="","",IF(OR($E2428="INFRUCTUEUX",$E2428="ANNULE"),$A2428&amp;"|"&amp;(COUNTIFS($A$2:$A2428,$A2428,$E$2:$E2428,"INFRUCTUEUX")+COUNTIFS($A$2:$A2428,$A2428,$E$2:$E2428,"ANNULE")),""))</f>
        <v/>
      </c>
    </row>
    <row r="2429" spans="1:17" x14ac:dyDescent="0.25">
      <c r="A2429" t="str">
        <f>IF(ISBLANK('ENGAGEMENTS 2026'!C2430),"",IF('ENGAGEMENTS 2026'!C2430="DTSI","DCT",'ENGAGEMENTS 2026'!C2430))</f>
        <v/>
      </c>
      <c r="B2429" t="str">
        <f>IF(ISBLANK('ENGAGEMENTS 2026'!C2430),"",'ENGAGEMENTS 2026'!D2430)</f>
        <v/>
      </c>
      <c r="C2429" t="str">
        <f>IF(ISBLANK('ENGAGEMENTS 2026'!C2430),"",'ENGAGEMENTS 2026'!E2430)</f>
        <v/>
      </c>
      <c r="D2429" t="str">
        <f>IF(ISBLANK('ENGAGEMENTS 2026'!C2430),"",'ENGAGEMENTS 2026'!G2430)</f>
        <v/>
      </c>
      <c r="E2429" t="str">
        <f>IF(ISBLANK('ENGAGEMENTS 2026'!C2430),"",'ENGAGEMENTS 2026'!I2430)</f>
        <v/>
      </c>
      <c r="F2429" t="str">
        <f>IF(ISBLANK('ENGAGEMENTS 2026'!C2430),"",'ENGAGEMENTS 2026'!J2430)</f>
        <v/>
      </c>
      <c r="G2429" t="str">
        <f>IF(ISBLANK('ENGAGEMENTS 2026'!C2430),"",'ENGAGEMENTS 2026'!M2430)</f>
        <v/>
      </c>
      <c r="H2429" t="str">
        <f>IF(ISBLANK('ENGAGEMENTS 2026'!C2430),"",'ENGAGEMENTS 2026'!AF2430)</f>
        <v/>
      </c>
      <c r="I2429" t="str">
        <f>IF(ISBLANK('ENGAGEMENTS 2026'!C2430),"",'ENGAGEMENTS 2026'!H2430)</f>
        <v/>
      </c>
      <c r="J2429" s="72" t="str">
        <f>IF(ISBLANK('ENGAGEMENTS 2026'!C2430),"",IF(AND(OR($E2429="INFRUCTUEUX",$E2429="ANNULE"),$C2429="AOO-M"),'ENGAGEMENTS 2026'!P2430,IF($H2429="EN COURS DE PREENGAGEMENT",'ENGAGEMENTS 2026'!O2430,IF($H2429="PREENGAGE",IF($E2429="ATTRIBUE",'ENGAGEMENTS 2026'!AE2430,'ENGAGEMENTS 2026'!O2430),'ENGAGEMENTS 2026'!AE2430))))</f>
        <v/>
      </c>
      <c r="K2429" s="97" t="str">
        <f>IF(ISBLANK('ENGAGEMENTS 2026'!W2430),"",'ENGAGEMENTS 2026'!W2430)</f>
        <v/>
      </c>
      <c r="L2429" s="73" t="str">
        <f t="shared" ca="1" si="74"/>
        <v/>
      </c>
      <c r="M2429" t="str">
        <f t="shared" si="75"/>
        <v/>
      </c>
      <c r="N2429" t="str">
        <f>IF(ISBLANK('ENGAGEMENTS 2026'!C2430),"",'ENGAGEMENTS 2026'!L2430)</f>
        <v/>
      </c>
      <c r="O2429" t="str">
        <f>IF(ISBLANK('ENGAGEMENTS 2026'!C2430),"",'ENGAGEMENTS 2026'!M2430)</f>
        <v/>
      </c>
      <c r="P2429" t="str">
        <f>IF(ISBLANK('ENGAGEMENTS 2026'!C2430),"",'ENGAGEMENTS 2026'!K2430)</f>
        <v/>
      </c>
      <c r="Q2429" t="str">
        <f>IF($A2429="","",IF(OR($E2429="INFRUCTUEUX",$E2429="ANNULE"),$A2429&amp;"|"&amp;(COUNTIFS($A$2:$A2429,$A2429,$E$2:$E2429,"INFRUCTUEUX")+COUNTIFS($A$2:$A2429,$A2429,$E$2:$E2429,"ANNULE")),""))</f>
        <v/>
      </c>
    </row>
    <row r="2430" spans="1:17" x14ac:dyDescent="0.25">
      <c r="A2430" t="str">
        <f>IF(ISBLANK('ENGAGEMENTS 2026'!C2431),"",IF('ENGAGEMENTS 2026'!C2431="DTSI","DCT",'ENGAGEMENTS 2026'!C2431))</f>
        <v/>
      </c>
      <c r="B2430" t="str">
        <f>IF(ISBLANK('ENGAGEMENTS 2026'!C2431),"",'ENGAGEMENTS 2026'!D2431)</f>
        <v/>
      </c>
      <c r="C2430" t="str">
        <f>IF(ISBLANK('ENGAGEMENTS 2026'!C2431),"",'ENGAGEMENTS 2026'!E2431)</f>
        <v/>
      </c>
      <c r="D2430" t="str">
        <f>IF(ISBLANK('ENGAGEMENTS 2026'!C2431),"",'ENGAGEMENTS 2026'!G2431)</f>
        <v/>
      </c>
      <c r="E2430" t="str">
        <f>IF(ISBLANK('ENGAGEMENTS 2026'!C2431),"",'ENGAGEMENTS 2026'!I2431)</f>
        <v/>
      </c>
      <c r="F2430" t="str">
        <f>IF(ISBLANK('ENGAGEMENTS 2026'!C2431),"",'ENGAGEMENTS 2026'!J2431)</f>
        <v/>
      </c>
      <c r="G2430" t="str">
        <f>IF(ISBLANK('ENGAGEMENTS 2026'!C2431),"",'ENGAGEMENTS 2026'!M2431)</f>
        <v/>
      </c>
      <c r="H2430" t="str">
        <f>IF(ISBLANK('ENGAGEMENTS 2026'!C2431),"",'ENGAGEMENTS 2026'!AF2431)</f>
        <v/>
      </c>
      <c r="I2430" t="str">
        <f>IF(ISBLANK('ENGAGEMENTS 2026'!C2431),"",'ENGAGEMENTS 2026'!H2431)</f>
        <v/>
      </c>
      <c r="J2430" s="72" t="str">
        <f>IF(ISBLANK('ENGAGEMENTS 2026'!C2431),"",IF(AND(OR($E2430="INFRUCTUEUX",$E2430="ANNULE"),$C2430="AOO-M"),'ENGAGEMENTS 2026'!P2431,IF($H2430="EN COURS DE PREENGAGEMENT",'ENGAGEMENTS 2026'!O2431,IF($H2430="PREENGAGE",IF($E2430="ATTRIBUE",'ENGAGEMENTS 2026'!AE2431,'ENGAGEMENTS 2026'!O2431),'ENGAGEMENTS 2026'!AE2431))))</f>
        <v/>
      </c>
      <c r="K2430" s="97" t="str">
        <f>IF(ISBLANK('ENGAGEMENTS 2026'!W2431),"",'ENGAGEMENTS 2026'!W2431)</f>
        <v/>
      </c>
      <c r="L2430" s="73" t="str">
        <f t="shared" ca="1" si="74"/>
        <v/>
      </c>
      <c r="M2430" t="str">
        <f t="shared" si="75"/>
        <v/>
      </c>
      <c r="N2430" t="str">
        <f>IF(ISBLANK('ENGAGEMENTS 2026'!C2431),"",'ENGAGEMENTS 2026'!L2431)</f>
        <v/>
      </c>
      <c r="O2430" t="str">
        <f>IF(ISBLANK('ENGAGEMENTS 2026'!C2431),"",'ENGAGEMENTS 2026'!M2431)</f>
        <v/>
      </c>
      <c r="P2430" t="str">
        <f>IF(ISBLANK('ENGAGEMENTS 2026'!C2431),"",'ENGAGEMENTS 2026'!K2431)</f>
        <v/>
      </c>
      <c r="Q2430" t="str">
        <f>IF($A2430="","",IF(OR($E2430="INFRUCTUEUX",$E2430="ANNULE"),$A2430&amp;"|"&amp;(COUNTIFS($A$2:$A2430,$A2430,$E$2:$E2430,"INFRUCTUEUX")+COUNTIFS($A$2:$A2430,$A2430,$E$2:$E2430,"ANNULE")),""))</f>
        <v/>
      </c>
    </row>
    <row r="2431" spans="1:17" x14ac:dyDescent="0.25">
      <c r="A2431" t="str">
        <f>IF(ISBLANK('ENGAGEMENTS 2026'!C2432),"",IF('ENGAGEMENTS 2026'!C2432="DTSI","DCT",'ENGAGEMENTS 2026'!C2432))</f>
        <v/>
      </c>
      <c r="B2431" t="str">
        <f>IF(ISBLANK('ENGAGEMENTS 2026'!C2432),"",'ENGAGEMENTS 2026'!D2432)</f>
        <v/>
      </c>
      <c r="C2431" t="str">
        <f>IF(ISBLANK('ENGAGEMENTS 2026'!C2432),"",'ENGAGEMENTS 2026'!E2432)</f>
        <v/>
      </c>
      <c r="D2431" t="str">
        <f>IF(ISBLANK('ENGAGEMENTS 2026'!C2432),"",'ENGAGEMENTS 2026'!G2432)</f>
        <v/>
      </c>
      <c r="E2431" t="str">
        <f>IF(ISBLANK('ENGAGEMENTS 2026'!C2432),"",'ENGAGEMENTS 2026'!I2432)</f>
        <v/>
      </c>
      <c r="F2431" t="str">
        <f>IF(ISBLANK('ENGAGEMENTS 2026'!C2432),"",'ENGAGEMENTS 2026'!J2432)</f>
        <v/>
      </c>
      <c r="G2431" t="str">
        <f>IF(ISBLANK('ENGAGEMENTS 2026'!C2432),"",'ENGAGEMENTS 2026'!M2432)</f>
        <v/>
      </c>
      <c r="H2431" t="str">
        <f>IF(ISBLANK('ENGAGEMENTS 2026'!C2432),"",'ENGAGEMENTS 2026'!AF2432)</f>
        <v/>
      </c>
      <c r="I2431" t="str">
        <f>IF(ISBLANK('ENGAGEMENTS 2026'!C2432),"",'ENGAGEMENTS 2026'!H2432)</f>
        <v/>
      </c>
      <c r="J2431" s="72" t="str">
        <f>IF(ISBLANK('ENGAGEMENTS 2026'!C2432),"",IF(AND(OR($E2431="INFRUCTUEUX",$E2431="ANNULE"),$C2431="AOO-M"),'ENGAGEMENTS 2026'!P2432,IF($H2431="EN COURS DE PREENGAGEMENT",'ENGAGEMENTS 2026'!O2432,IF($H2431="PREENGAGE",IF($E2431="ATTRIBUE",'ENGAGEMENTS 2026'!AE2432,'ENGAGEMENTS 2026'!O2432),'ENGAGEMENTS 2026'!AE2432))))</f>
        <v/>
      </c>
      <c r="K2431" s="97" t="str">
        <f>IF(ISBLANK('ENGAGEMENTS 2026'!W2432),"",'ENGAGEMENTS 2026'!W2432)</f>
        <v/>
      </c>
      <c r="L2431" s="73" t="str">
        <f t="shared" ca="1" si="74"/>
        <v/>
      </c>
      <c r="M2431" t="str">
        <f t="shared" si="75"/>
        <v/>
      </c>
      <c r="N2431" t="str">
        <f>IF(ISBLANK('ENGAGEMENTS 2026'!C2432),"",'ENGAGEMENTS 2026'!L2432)</f>
        <v/>
      </c>
      <c r="O2431" t="str">
        <f>IF(ISBLANK('ENGAGEMENTS 2026'!C2432),"",'ENGAGEMENTS 2026'!M2432)</f>
        <v/>
      </c>
      <c r="P2431" t="str">
        <f>IF(ISBLANK('ENGAGEMENTS 2026'!C2432),"",'ENGAGEMENTS 2026'!K2432)</f>
        <v/>
      </c>
      <c r="Q2431" t="str">
        <f>IF($A2431="","",IF(OR($E2431="INFRUCTUEUX",$E2431="ANNULE"),$A2431&amp;"|"&amp;(COUNTIFS($A$2:$A2431,$A2431,$E$2:$E2431,"INFRUCTUEUX")+COUNTIFS($A$2:$A2431,$A2431,$E$2:$E2431,"ANNULE")),""))</f>
        <v/>
      </c>
    </row>
    <row r="2432" spans="1:17" x14ac:dyDescent="0.25">
      <c r="A2432" t="str">
        <f>IF(ISBLANK('ENGAGEMENTS 2026'!C2433),"",IF('ENGAGEMENTS 2026'!C2433="DTSI","DCT",'ENGAGEMENTS 2026'!C2433))</f>
        <v/>
      </c>
      <c r="B2432" t="str">
        <f>IF(ISBLANK('ENGAGEMENTS 2026'!C2433),"",'ENGAGEMENTS 2026'!D2433)</f>
        <v/>
      </c>
      <c r="C2432" t="str">
        <f>IF(ISBLANK('ENGAGEMENTS 2026'!C2433),"",'ENGAGEMENTS 2026'!E2433)</f>
        <v/>
      </c>
      <c r="D2432" t="str">
        <f>IF(ISBLANK('ENGAGEMENTS 2026'!C2433),"",'ENGAGEMENTS 2026'!G2433)</f>
        <v/>
      </c>
      <c r="E2432" t="str">
        <f>IF(ISBLANK('ENGAGEMENTS 2026'!C2433),"",'ENGAGEMENTS 2026'!I2433)</f>
        <v/>
      </c>
      <c r="F2432" t="str">
        <f>IF(ISBLANK('ENGAGEMENTS 2026'!C2433),"",'ENGAGEMENTS 2026'!J2433)</f>
        <v/>
      </c>
      <c r="G2432" t="str">
        <f>IF(ISBLANK('ENGAGEMENTS 2026'!C2433),"",'ENGAGEMENTS 2026'!M2433)</f>
        <v/>
      </c>
      <c r="H2432" t="str">
        <f>IF(ISBLANK('ENGAGEMENTS 2026'!C2433),"",'ENGAGEMENTS 2026'!AF2433)</f>
        <v/>
      </c>
      <c r="I2432" t="str">
        <f>IF(ISBLANK('ENGAGEMENTS 2026'!C2433),"",'ENGAGEMENTS 2026'!H2433)</f>
        <v/>
      </c>
      <c r="J2432" s="72" t="str">
        <f>IF(ISBLANK('ENGAGEMENTS 2026'!C2433),"",IF(AND(OR($E2432="INFRUCTUEUX",$E2432="ANNULE"),$C2432="AOO-M"),'ENGAGEMENTS 2026'!P2433,IF($H2432="EN COURS DE PREENGAGEMENT",'ENGAGEMENTS 2026'!O2433,IF($H2432="PREENGAGE",IF($E2432="ATTRIBUE",'ENGAGEMENTS 2026'!AE2433,'ENGAGEMENTS 2026'!O2433),'ENGAGEMENTS 2026'!AE2433))))</f>
        <v/>
      </c>
      <c r="K2432" s="97" t="str">
        <f>IF(ISBLANK('ENGAGEMENTS 2026'!W2433),"",'ENGAGEMENTS 2026'!W2433)</f>
        <v/>
      </c>
      <c r="L2432" s="73" t="str">
        <f t="shared" ca="1" si="74"/>
        <v/>
      </c>
      <c r="M2432" t="str">
        <f t="shared" si="75"/>
        <v/>
      </c>
      <c r="N2432" t="str">
        <f>IF(ISBLANK('ENGAGEMENTS 2026'!C2433),"",'ENGAGEMENTS 2026'!L2433)</f>
        <v/>
      </c>
      <c r="O2432" t="str">
        <f>IF(ISBLANK('ENGAGEMENTS 2026'!C2433),"",'ENGAGEMENTS 2026'!M2433)</f>
        <v/>
      </c>
      <c r="P2432" t="str">
        <f>IF(ISBLANK('ENGAGEMENTS 2026'!C2433),"",'ENGAGEMENTS 2026'!K2433)</f>
        <v/>
      </c>
      <c r="Q2432" t="str">
        <f>IF($A2432="","",IF(OR($E2432="INFRUCTUEUX",$E2432="ANNULE"),$A2432&amp;"|"&amp;(COUNTIFS($A$2:$A2432,$A2432,$E$2:$E2432,"INFRUCTUEUX")+COUNTIFS($A$2:$A2432,$A2432,$E$2:$E2432,"ANNULE")),""))</f>
        <v/>
      </c>
    </row>
    <row r="2433" spans="1:17" x14ac:dyDescent="0.25">
      <c r="A2433" t="str">
        <f>IF(ISBLANK('ENGAGEMENTS 2026'!C2434),"",IF('ENGAGEMENTS 2026'!C2434="DTSI","DCT",'ENGAGEMENTS 2026'!C2434))</f>
        <v/>
      </c>
      <c r="B2433" t="str">
        <f>IF(ISBLANK('ENGAGEMENTS 2026'!C2434),"",'ENGAGEMENTS 2026'!D2434)</f>
        <v/>
      </c>
      <c r="C2433" t="str">
        <f>IF(ISBLANK('ENGAGEMENTS 2026'!C2434),"",'ENGAGEMENTS 2026'!E2434)</f>
        <v/>
      </c>
      <c r="D2433" t="str">
        <f>IF(ISBLANK('ENGAGEMENTS 2026'!C2434),"",'ENGAGEMENTS 2026'!G2434)</f>
        <v/>
      </c>
      <c r="E2433" t="str">
        <f>IF(ISBLANK('ENGAGEMENTS 2026'!C2434),"",'ENGAGEMENTS 2026'!I2434)</f>
        <v/>
      </c>
      <c r="F2433" t="str">
        <f>IF(ISBLANK('ENGAGEMENTS 2026'!C2434),"",'ENGAGEMENTS 2026'!J2434)</f>
        <v/>
      </c>
      <c r="G2433" t="str">
        <f>IF(ISBLANK('ENGAGEMENTS 2026'!C2434),"",'ENGAGEMENTS 2026'!M2434)</f>
        <v/>
      </c>
      <c r="H2433" t="str">
        <f>IF(ISBLANK('ENGAGEMENTS 2026'!C2434),"",'ENGAGEMENTS 2026'!AF2434)</f>
        <v/>
      </c>
      <c r="I2433" t="str">
        <f>IF(ISBLANK('ENGAGEMENTS 2026'!C2434),"",'ENGAGEMENTS 2026'!H2434)</f>
        <v/>
      </c>
      <c r="J2433" s="72" t="str">
        <f>IF(ISBLANK('ENGAGEMENTS 2026'!C2434),"",IF(AND(OR($E2433="INFRUCTUEUX",$E2433="ANNULE"),$C2433="AOO-M"),'ENGAGEMENTS 2026'!P2434,IF($H2433="EN COURS DE PREENGAGEMENT",'ENGAGEMENTS 2026'!O2434,IF($H2433="PREENGAGE",IF($E2433="ATTRIBUE",'ENGAGEMENTS 2026'!AE2434,'ENGAGEMENTS 2026'!O2434),'ENGAGEMENTS 2026'!AE2434))))</f>
        <v/>
      </c>
      <c r="K2433" s="97" t="str">
        <f>IF(ISBLANK('ENGAGEMENTS 2026'!W2434),"",'ENGAGEMENTS 2026'!W2434)</f>
        <v/>
      </c>
      <c r="L2433" s="73" t="str">
        <f t="shared" ca="1" si="74"/>
        <v/>
      </c>
      <c r="M2433" t="str">
        <f t="shared" si="75"/>
        <v/>
      </c>
      <c r="N2433" t="str">
        <f>IF(ISBLANK('ENGAGEMENTS 2026'!C2434),"",'ENGAGEMENTS 2026'!L2434)</f>
        <v/>
      </c>
      <c r="O2433" t="str">
        <f>IF(ISBLANK('ENGAGEMENTS 2026'!C2434),"",'ENGAGEMENTS 2026'!M2434)</f>
        <v/>
      </c>
      <c r="P2433" t="str">
        <f>IF(ISBLANK('ENGAGEMENTS 2026'!C2434),"",'ENGAGEMENTS 2026'!K2434)</f>
        <v/>
      </c>
      <c r="Q2433" t="str">
        <f>IF($A2433="","",IF(OR($E2433="INFRUCTUEUX",$E2433="ANNULE"),$A2433&amp;"|"&amp;(COUNTIFS($A$2:$A2433,$A2433,$E$2:$E2433,"INFRUCTUEUX")+COUNTIFS($A$2:$A2433,$A2433,$E$2:$E2433,"ANNULE")),""))</f>
        <v/>
      </c>
    </row>
    <row r="2434" spans="1:17" x14ac:dyDescent="0.25">
      <c r="A2434" t="str">
        <f>IF(ISBLANK('ENGAGEMENTS 2026'!C2435),"",IF('ENGAGEMENTS 2026'!C2435="DTSI","DCT",'ENGAGEMENTS 2026'!C2435))</f>
        <v/>
      </c>
      <c r="B2434" t="str">
        <f>IF(ISBLANK('ENGAGEMENTS 2026'!C2435),"",'ENGAGEMENTS 2026'!D2435)</f>
        <v/>
      </c>
      <c r="C2434" t="str">
        <f>IF(ISBLANK('ENGAGEMENTS 2026'!C2435),"",'ENGAGEMENTS 2026'!E2435)</f>
        <v/>
      </c>
      <c r="D2434" t="str">
        <f>IF(ISBLANK('ENGAGEMENTS 2026'!C2435),"",'ENGAGEMENTS 2026'!G2435)</f>
        <v/>
      </c>
      <c r="E2434" t="str">
        <f>IF(ISBLANK('ENGAGEMENTS 2026'!C2435),"",'ENGAGEMENTS 2026'!I2435)</f>
        <v/>
      </c>
      <c r="F2434" t="str">
        <f>IF(ISBLANK('ENGAGEMENTS 2026'!C2435),"",'ENGAGEMENTS 2026'!J2435)</f>
        <v/>
      </c>
      <c r="G2434" t="str">
        <f>IF(ISBLANK('ENGAGEMENTS 2026'!C2435),"",'ENGAGEMENTS 2026'!M2435)</f>
        <v/>
      </c>
      <c r="H2434" t="str">
        <f>IF(ISBLANK('ENGAGEMENTS 2026'!C2435),"",'ENGAGEMENTS 2026'!AF2435)</f>
        <v/>
      </c>
      <c r="I2434" t="str">
        <f>IF(ISBLANK('ENGAGEMENTS 2026'!C2435),"",'ENGAGEMENTS 2026'!H2435)</f>
        <v/>
      </c>
      <c r="J2434" s="72" t="str">
        <f>IF(ISBLANK('ENGAGEMENTS 2026'!C2435),"",IF(AND(OR($E2434="INFRUCTUEUX",$E2434="ANNULE"),$C2434="AOO-M"),'ENGAGEMENTS 2026'!P2435,IF($H2434="EN COURS DE PREENGAGEMENT",'ENGAGEMENTS 2026'!O2435,IF($H2434="PREENGAGE",IF($E2434="ATTRIBUE",'ENGAGEMENTS 2026'!AE2435,'ENGAGEMENTS 2026'!O2435),'ENGAGEMENTS 2026'!AE2435))))</f>
        <v/>
      </c>
      <c r="K2434" s="97" t="str">
        <f>IF(ISBLANK('ENGAGEMENTS 2026'!W2435),"",'ENGAGEMENTS 2026'!W2435)</f>
        <v/>
      </c>
      <c r="L2434" s="73" t="str">
        <f t="shared" ref="L2434:L2497" ca="1" si="76">IF($K2434="","",TODAY()-$K2434)</f>
        <v/>
      </c>
      <c r="M2434" t="str">
        <f t="shared" ref="M2434:M2497" si="77">IF($A2434="","",IF($H2434="ENGAGE","Engagé",IF(AND($H2434="NON ENGAGE",OR($I2434="INFRUCTUEUX",$I2434="ANNULE")),"Clôturé sans suite","En cours")))</f>
        <v/>
      </c>
      <c r="N2434" t="str">
        <f>IF(ISBLANK('ENGAGEMENTS 2026'!C2435),"",'ENGAGEMENTS 2026'!L2435)</f>
        <v/>
      </c>
      <c r="O2434" t="str">
        <f>IF(ISBLANK('ENGAGEMENTS 2026'!C2435),"",'ENGAGEMENTS 2026'!M2435)</f>
        <v/>
      </c>
      <c r="P2434" t="str">
        <f>IF(ISBLANK('ENGAGEMENTS 2026'!C2435),"",'ENGAGEMENTS 2026'!K2435)</f>
        <v/>
      </c>
      <c r="Q2434" t="str">
        <f>IF($A2434="","",IF(OR($E2434="INFRUCTUEUX",$E2434="ANNULE"),$A2434&amp;"|"&amp;(COUNTIFS($A$2:$A2434,$A2434,$E$2:$E2434,"INFRUCTUEUX")+COUNTIFS($A$2:$A2434,$A2434,$E$2:$E2434,"ANNULE")),""))</f>
        <v/>
      </c>
    </row>
    <row r="2435" spans="1:17" x14ac:dyDescent="0.25">
      <c r="A2435" t="str">
        <f>IF(ISBLANK('ENGAGEMENTS 2026'!C2436),"",IF('ENGAGEMENTS 2026'!C2436="DTSI","DCT",'ENGAGEMENTS 2026'!C2436))</f>
        <v/>
      </c>
      <c r="B2435" t="str">
        <f>IF(ISBLANK('ENGAGEMENTS 2026'!C2436),"",'ENGAGEMENTS 2026'!D2436)</f>
        <v/>
      </c>
      <c r="C2435" t="str">
        <f>IF(ISBLANK('ENGAGEMENTS 2026'!C2436),"",'ENGAGEMENTS 2026'!E2436)</f>
        <v/>
      </c>
      <c r="D2435" t="str">
        <f>IF(ISBLANK('ENGAGEMENTS 2026'!C2436),"",'ENGAGEMENTS 2026'!G2436)</f>
        <v/>
      </c>
      <c r="E2435" t="str">
        <f>IF(ISBLANK('ENGAGEMENTS 2026'!C2436),"",'ENGAGEMENTS 2026'!I2436)</f>
        <v/>
      </c>
      <c r="F2435" t="str">
        <f>IF(ISBLANK('ENGAGEMENTS 2026'!C2436),"",'ENGAGEMENTS 2026'!J2436)</f>
        <v/>
      </c>
      <c r="G2435" t="str">
        <f>IF(ISBLANK('ENGAGEMENTS 2026'!C2436),"",'ENGAGEMENTS 2026'!M2436)</f>
        <v/>
      </c>
      <c r="H2435" t="str">
        <f>IF(ISBLANK('ENGAGEMENTS 2026'!C2436),"",'ENGAGEMENTS 2026'!AF2436)</f>
        <v/>
      </c>
      <c r="I2435" t="str">
        <f>IF(ISBLANK('ENGAGEMENTS 2026'!C2436),"",'ENGAGEMENTS 2026'!H2436)</f>
        <v/>
      </c>
      <c r="J2435" s="72" t="str">
        <f>IF(ISBLANK('ENGAGEMENTS 2026'!C2436),"",IF(AND(OR($E2435="INFRUCTUEUX",$E2435="ANNULE"),$C2435="AOO-M"),'ENGAGEMENTS 2026'!P2436,IF($H2435="EN COURS DE PREENGAGEMENT",'ENGAGEMENTS 2026'!O2436,IF($H2435="PREENGAGE",IF($E2435="ATTRIBUE",'ENGAGEMENTS 2026'!AE2436,'ENGAGEMENTS 2026'!O2436),'ENGAGEMENTS 2026'!AE2436))))</f>
        <v/>
      </c>
      <c r="K2435" s="97" t="str">
        <f>IF(ISBLANK('ENGAGEMENTS 2026'!W2436),"",'ENGAGEMENTS 2026'!W2436)</f>
        <v/>
      </c>
      <c r="L2435" s="73" t="str">
        <f t="shared" ca="1" si="76"/>
        <v/>
      </c>
      <c r="M2435" t="str">
        <f t="shared" si="77"/>
        <v/>
      </c>
      <c r="N2435" t="str">
        <f>IF(ISBLANK('ENGAGEMENTS 2026'!C2436),"",'ENGAGEMENTS 2026'!L2436)</f>
        <v/>
      </c>
      <c r="O2435" t="str">
        <f>IF(ISBLANK('ENGAGEMENTS 2026'!C2436),"",'ENGAGEMENTS 2026'!M2436)</f>
        <v/>
      </c>
      <c r="P2435" t="str">
        <f>IF(ISBLANK('ENGAGEMENTS 2026'!C2436),"",'ENGAGEMENTS 2026'!K2436)</f>
        <v/>
      </c>
      <c r="Q2435" t="str">
        <f>IF($A2435="","",IF(OR($E2435="INFRUCTUEUX",$E2435="ANNULE"),$A2435&amp;"|"&amp;(COUNTIFS($A$2:$A2435,$A2435,$E$2:$E2435,"INFRUCTUEUX")+COUNTIFS($A$2:$A2435,$A2435,$E$2:$E2435,"ANNULE")),""))</f>
        <v/>
      </c>
    </row>
    <row r="2436" spans="1:17" x14ac:dyDescent="0.25">
      <c r="A2436" t="str">
        <f>IF(ISBLANK('ENGAGEMENTS 2026'!C2437),"",IF('ENGAGEMENTS 2026'!C2437="DTSI","DCT",'ENGAGEMENTS 2026'!C2437))</f>
        <v/>
      </c>
      <c r="B2436" t="str">
        <f>IF(ISBLANK('ENGAGEMENTS 2026'!C2437),"",'ENGAGEMENTS 2026'!D2437)</f>
        <v/>
      </c>
      <c r="C2436" t="str">
        <f>IF(ISBLANK('ENGAGEMENTS 2026'!C2437),"",'ENGAGEMENTS 2026'!E2437)</f>
        <v/>
      </c>
      <c r="D2436" t="str">
        <f>IF(ISBLANK('ENGAGEMENTS 2026'!C2437),"",'ENGAGEMENTS 2026'!G2437)</f>
        <v/>
      </c>
      <c r="E2436" t="str">
        <f>IF(ISBLANK('ENGAGEMENTS 2026'!C2437),"",'ENGAGEMENTS 2026'!I2437)</f>
        <v/>
      </c>
      <c r="F2436" t="str">
        <f>IF(ISBLANK('ENGAGEMENTS 2026'!C2437),"",'ENGAGEMENTS 2026'!J2437)</f>
        <v/>
      </c>
      <c r="G2436" t="str">
        <f>IF(ISBLANK('ENGAGEMENTS 2026'!C2437),"",'ENGAGEMENTS 2026'!M2437)</f>
        <v/>
      </c>
      <c r="H2436" t="str">
        <f>IF(ISBLANK('ENGAGEMENTS 2026'!C2437),"",'ENGAGEMENTS 2026'!AF2437)</f>
        <v/>
      </c>
      <c r="I2436" t="str">
        <f>IF(ISBLANK('ENGAGEMENTS 2026'!C2437),"",'ENGAGEMENTS 2026'!H2437)</f>
        <v/>
      </c>
      <c r="J2436" s="72" t="str">
        <f>IF(ISBLANK('ENGAGEMENTS 2026'!C2437),"",IF(AND(OR($E2436="INFRUCTUEUX",$E2436="ANNULE"),$C2436="AOO-M"),'ENGAGEMENTS 2026'!P2437,IF($H2436="EN COURS DE PREENGAGEMENT",'ENGAGEMENTS 2026'!O2437,IF($H2436="PREENGAGE",IF($E2436="ATTRIBUE",'ENGAGEMENTS 2026'!AE2437,'ENGAGEMENTS 2026'!O2437),'ENGAGEMENTS 2026'!AE2437))))</f>
        <v/>
      </c>
      <c r="K2436" s="97" t="str">
        <f>IF(ISBLANK('ENGAGEMENTS 2026'!W2437),"",'ENGAGEMENTS 2026'!W2437)</f>
        <v/>
      </c>
      <c r="L2436" s="73" t="str">
        <f t="shared" ca="1" si="76"/>
        <v/>
      </c>
      <c r="M2436" t="str">
        <f t="shared" si="77"/>
        <v/>
      </c>
      <c r="N2436" t="str">
        <f>IF(ISBLANK('ENGAGEMENTS 2026'!C2437),"",'ENGAGEMENTS 2026'!L2437)</f>
        <v/>
      </c>
      <c r="O2436" t="str">
        <f>IF(ISBLANK('ENGAGEMENTS 2026'!C2437),"",'ENGAGEMENTS 2026'!M2437)</f>
        <v/>
      </c>
      <c r="P2436" t="str">
        <f>IF(ISBLANK('ENGAGEMENTS 2026'!C2437),"",'ENGAGEMENTS 2026'!K2437)</f>
        <v/>
      </c>
      <c r="Q2436" t="str">
        <f>IF($A2436="","",IF(OR($E2436="INFRUCTUEUX",$E2436="ANNULE"),$A2436&amp;"|"&amp;(COUNTIFS($A$2:$A2436,$A2436,$E$2:$E2436,"INFRUCTUEUX")+COUNTIFS($A$2:$A2436,$A2436,$E$2:$E2436,"ANNULE")),""))</f>
        <v/>
      </c>
    </row>
    <row r="2437" spans="1:17" x14ac:dyDescent="0.25">
      <c r="A2437" t="str">
        <f>IF(ISBLANK('ENGAGEMENTS 2026'!C2438),"",IF('ENGAGEMENTS 2026'!C2438="DTSI","DCT",'ENGAGEMENTS 2026'!C2438))</f>
        <v/>
      </c>
      <c r="B2437" t="str">
        <f>IF(ISBLANK('ENGAGEMENTS 2026'!C2438),"",'ENGAGEMENTS 2026'!D2438)</f>
        <v/>
      </c>
      <c r="C2437" t="str">
        <f>IF(ISBLANK('ENGAGEMENTS 2026'!C2438),"",'ENGAGEMENTS 2026'!E2438)</f>
        <v/>
      </c>
      <c r="D2437" t="str">
        <f>IF(ISBLANK('ENGAGEMENTS 2026'!C2438),"",'ENGAGEMENTS 2026'!G2438)</f>
        <v/>
      </c>
      <c r="E2437" t="str">
        <f>IF(ISBLANK('ENGAGEMENTS 2026'!C2438),"",'ENGAGEMENTS 2026'!I2438)</f>
        <v/>
      </c>
      <c r="F2437" t="str">
        <f>IF(ISBLANK('ENGAGEMENTS 2026'!C2438),"",'ENGAGEMENTS 2026'!J2438)</f>
        <v/>
      </c>
      <c r="G2437" t="str">
        <f>IF(ISBLANK('ENGAGEMENTS 2026'!C2438),"",'ENGAGEMENTS 2026'!M2438)</f>
        <v/>
      </c>
      <c r="H2437" t="str">
        <f>IF(ISBLANK('ENGAGEMENTS 2026'!C2438),"",'ENGAGEMENTS 2026'!AF2438)</f>
        <v/>
      </c>
      <c r="I2437" t="str">
        <f>IF(ISBLANK('ENGAGEMENTS 2026'!C2438),"",'ENGAGEMENTS 2026'!H2438)</f>
        <v/>
      </c>
      <c r="J2437" s="72" t="str">
        <f>IF(ISBLANK('ENGAGEMENTS 2026'!C2438),"",IF(AND(OR($E2437="INFRUCTUEUX",$E2437="ANNULE"),$C2437="AOO-M"),'ENGAGEMENTS 2026'!P2438,IF($H2437="EN COURS DE PREENGAGEMENT",'ENGAGEMENTS 2026'!O2438,IF($H2437="PREENGAGE",IF($E2437="ATTRIBUE",'ENGAGEMENTS 2026'!AE2438,'ENGAGEMENTS 2026'!O2438),'ENGAGEMENTS 2026'!AE2438))))</f>
        <v/>
      </c>
      <c r="K2437" s="97" t="str">
        <f>IF(ISBLANK('ENGAGEMENTS 2026'!W2438),"",'ENGAGEMENTS 2026'!W2438)</f>
        <v/>
      </c>
      <c r="L2437" s="73" t="str">
        <f t="shared" ca="1" si="76"/>
        <v/>
      </c>
      <c r="M2437" t="str">
        <f t="shared" si="77"/>
        <v/>
      </c>
      <c r="N2437" t="str">
        <f>IF(ISBLANK('ENGAGEMENTS 2026'!C2438),"",'ENGAGEMENTS 2026'!L2438)</f>
        <v/>
      </c>
      <c r="O2437" t="str">
        <f>IF(ISBLANK('ENGAGEMENTS 2026'!C2438),"",'ENGAGEMENTS 2026'!M2438)</f>
        <v/>
      </c>
      <c r="P2437" t="str">
        <f>IF(ISBLANK('ENGAGEMENTS 2026'!C2438),"",'ENGAGEMENTS 2026'!K2438)</f>
        <v/>
      </c>
      <c r="Q2437" t="str">
        <f>IF($A2437="","",IF(OR($E2437="INFRUCTUEUX",$E2437="ANNULE"),$A2437&amp;"|"&amp;(COUNTIFS($A$2:$A2437,$A2437,$E$2:$E2437,"INFRUCTUEUX")+COUNTIFS($A$2:$A2437,$A2437,$E$2:$E2437,"ANNULE")),""))</f>
        <v/>
      </c>
    </row>
    <row r="2438" spans="1:17" x14ac:dyDescent="0.25">
      <c r="A2438" t="str">
        <f>IF(ISBLANK('ENGAGEMENTS 2026'!C2439),"",IF('ENGAGEMENTS 2026'!C2439="DTSI","DCT",'ENGAGEMENTS 2026'!C2439))</f>
        <v/>
      </c>
      <c r="B2438" t="str">
        <f>IF(ISBLANK('ENGAGEMENTS 2026'!C2439),"",'ENGAGEMENTS 2026'!D2439)</f>
        <v/>
      </c>
      <c r="C2438" t="str">
        <f>IF(ISBLANK('ENGAGEMENTS 2026'!C2439),"",'ENGAGEMENTS 2026'!E2439)</f>
        <v/>
      </c>
      <c r="D2438" t="str">
        <f>IF(ISBLANK('ENGAGEMENTS 2026'!C2439),"",'ENGAGEMENTS 2026'!G2439)</f>
        <v/>
      </c>
      <c r="E2438" t="str">
        <f>IF(ISBLANK('ENGAGEMENTS 2026'!C2439),"",'ENGAGEMENTS 2026'!I2439)</f>
        <v/>
      </c>
      <c r="F2438" t="str">
        <f>IF(ISBLANK('ENGAGEMENTS 2026'!C2439),"",'ENGAGEMENTS 2026'!J2439)</f>
        <v/>
      </c>
      <c r="G2438" t="str">
        <f>IF(ISBLANK('ENGAGEMENTS 2026'!C2439),"",'ENGAGEMENTS 2026'!M2439)</f>
        <v/>
      </c>
      <c r="H2438" t="str">
        <f>IF(ISBLANK('ENGAGEMENTS 2026'!C2439),"",'ENGAGEMENTS 2026'!AF2439)</f>
        <v/>
      </c>
      <c r="I2438" t="str">
        <f>IF(ISBLANK('ENGAGEMENTS 2026'!C2439),"",'ENGAGEMENTS 2026'!H2439)</f>
        <v/>
      </c>
      <c r="J2438" s="72" t="str">
        <f>IF(ISBLANK('ENGAGEMENTS 2026'!C2439),"",IF(AND(OR($E2438="INFRUCTUEUX",$E2438="ANNULE"),$C2438="AOO-M"),'ENGAGEMENTS 2026'!P2439,IF($H2438="EN COURS DE PREENGAGEMENT",'ENGAGEMENTS 2026'!O2439,IF($H2438="PREENGAGE",IF($E2438="ATTRIBUE",'ENGAGEMENTS 2026'!AE2439,'ENGAGEMENTS 2026'!O2439),'ENGAGEMENTS 2026'!AE2439))))</f>
        <v/>
      </c>
      <c r="K2438" s="97" t="str">
        <f>IF(ISBLANK('ENGAGEMENTS 2026'!W2439),"",'ENGAGEMENTS 2026'!W2439)</f>
        <v/>
      </c>
      <c r="L2438" s="73" t="str">
        <f t="shared" ca="1" si="76"/>
        <v/>
      </c>
      <c r="M2438" t="str">
        <f t="shared" si="77"/>
        <v/>
      </c>
      <c r="N2438" t="str">
        <f>IF(ISBLANK('ENGAGEMENTS 2026'!C2439),"",'ENGAGEMENTS 2026'!L2439)</f>
        <v/>
      </c>
      <c r="O2438" t="str">
        <f>IF(ISBLANK('ENGAGEMENTS 2026'!C2439),"",'ENGAGEMENTS 2026'!M2439)</f>
        <v/>
      </c>
      <c r="P2438" t="str">
        <f>IF(ISBLANK('ENGAGEMENTS 2026'!C2439),"",'ENGAGEMENTS 2026'!K2439)</f>
        <v/>
      </c>
      <c r="Q2438" t="str">
        <f>IF($A2438="","",IF(OR($E2438="INFRUCTUEUX",$E2438="ANNULE"),$A2438&amp;"|"&amp;(COUNTIFS($A$2:$A2438,$A2438,$E$2:$E2438,"INFRUCTUEUX")+COUNTIFS($A$2:$A2438,$A2438,$E$2:$E2438,"ANNULE")),""))</f>
        <v/>
      </c>
    </row>
    <row r="2439" spans="1:17" x14ac:dyDescent="0.25">
      <c r="A2439" t="str">
        <f>IF(ISBLANK('ENGAGEMENTS 2026'!C2440),"",IF('ENGAGEMENTS 2026'!C2440="DTSI","DCT",'ENGAGEMENTS 2026'!C2440))</f>
        <v/>
      </c>
      <c r="B2439" t="str">
        <f>IF(ISBLANK('ENGAGEMENTS 2026'!C2440),"",'ENGAGEMENTS 2026'!D2440)</f>
        <v/>
      </c>
      <c r="C2439" t="str">
        <f>IF(ISBLANK('ENGAGEMENTS 2026'!C2440),"",'ENGAGEMENTS 2026'!E2440)</f>
        <v/>
      </c>
      <c r="D2439" t="str">
        <f>IF(ISBLANK('ENGAGEMENTS 2026'!C2440),"",'ENGAGEMENTS 2026'!G2440)</f>
        <v/>
      </c>
      <c r="E2439" t="str">
        <f>IF(ISBLANK('ENGAGEMENTS 2026'!C2440),"",'ENGAGEMENTS 2026'!I2440)</f>
        <v/>
      </c>
      <c r="F2439" t="str">
        <f>IF(ISBLANK('ENGAGEMENTS 2026'!C2440),"",'ENGAGEMENTS 2026'!J2440)</f>
        <v/>
      </c>
      <c r="G2439" t="str">
        <f>IF(ISBLANK('ENGAGEMENTS 2026'!C2440),"",'ENGAGEMENTS 2026'!M2440)</f>
        <v/>
      </c>
      <c r="H2439" t="str">
        <f>IF(ISBLANK('ENGAGEMENTS 2026'!C2440),"",'ENGAGEMENTS 2026'!AF2440)</f>
        <v/>
      </c>
      <c r="I2439" t="str">
        <f>IF(ISBLANK('ENGAGEMENTS 2026'!C2440),"",'ENGAGEMENTS 2026'!H2440)</f>
        <v/>
      </c>
      <c r="J2439" s="72" t="str">
        <f>IF(ISBLANK('ENGAGEMENTS 2026'!C2440),"",IF(AND(OR($E2439="INFRUCTUEUX",$E2439="ANNULE"),$C2439="AOO-M"),'ENGAGEMENTS 2026'!P2440,IF($H2439="EN COURS DE PREENGAGEMENT",'ENGAGEMENTS 2026'!O2440,IF($H2439="PREENGAGE",IF($E2439="ATTRIBUE",'ENGAGEMENTS 2026'!AE2440,'ENGAGEMENTS 2026'!O2440),'ENGAGEMENTS 2026'!AE2440))))</f>
        <v/>
      </c>
      <c r="K2439" s="97" t="str">
        <f>IF(ISBLANK('ENGAGEMENTS 2026'!W2440),"",'ENGAGEMENTS 2026'!W2440)</f>
        <v/>
      </c>
      <c r="L2439" s="73" t="str">
        <f t="shared" ca="1" si="76"/>
        <v/>
      </c>
      <c r="M2439" t="str">
        <f t="shared" si="77"/>
        <v/>
      </c>
      <c r="N2439" t="str">
        <f>IF(ISBLANK('ENGAGEMENTS 2026'!C2440),"",'ENGAGEMENTS 2026'!L2440)</f>
        <v/>
      </c>
      <c r="O2439" t="str">
        <f>IF(ISBLANK('ENGAGEMENTS 2026'!C2440),"",'ENGAGEMENTS 2026'!M2440)</f>
        <v/>
      </c>
      <c r="P2439" t="str">
        <f>IF(ISBLANK('ENGAGEMENTS 2026'!C2440),"",'ENGAGEMENTS 2026'!K2440)</f>
        <v/>
      </c>
      <c r="Q2439" t="str">
        <f>IF($A2439="","",IF(OR($E2439="INFRUCTUEUX",$E2439="ANNULE"),$A2439&amp;"|"&amp;(COUNTIFS($A$2:$A2439,$A2439,$E$2:$E2439,"INFRUCTUEUX")+COUNTIFS($A$2:$A2439,$A2439,$E$2:$E2439,"ANNULE")),""))</f>
        <v/>
      </c>
    </row>
    <row r="2440" spans="1:17" x14ac:dyDescent="0.25">
      <c r="A2440" t="str">
        <f>IF(ISBLANK('ENGAGEMENTS 2026'!C2441),"",IF('ENGAGEMENTS 2026'!C2441="DTSI","DCT",'ENGAGEMENTS 2026'!C2441))</f>
        <v/>
      </c>
      <c r="B2440" t="str">
        <f>IF(ISBLANK('ENGAGEMENTS 2026'!C2441),"",'ENGAGEMENTS 2026'!D2441)</f>
        <v/>
      </c>
      <c r="C2440" t="str">
        <f>IF(ISBLANK('ENGAGEMENTS 2026'!C2441),"",'ENGAGEMENTS 2026'!E2441)</f>
        <v/>
      </c>
      <c r="D2440" t="str">
        <f>IF(ISBLANK('ENGAGEMENTS 2026'!C2441),"",'ENGAGEMENTS 2026'!G2441)</f>
        <v/>
      </c>
      <c r="E2440" t="str">
        <f>IF(ISBLANK('ENGAGEMENTS 2026'!C2441),"",'ENGAGEMENTS 2026'!I2441)</f>
        <v/>
      </c>
      <c r="F2440" t="str">
        <f>IF(ISBLANK('ENGAGEMENTS 2026'!C2441),"",'ENGAGEMENTS 2026'!J2441)</f>
        <v/>
      </c>
      <c r="G2440" t="str">
        <f>IF(ISBLANK('ENGAGEMENTS 2026'!C2441),"",'ENGAGEMENTS 2026'!M2441)</f>
        <v/>
      </c>
      <c r="H2440" t="str">
        <f>IF(ISBLANK('ENGAGEMENTS 2026'!C2441),"",'ENGAGEMENTS 2026'!AF2441)</f>
        <v/>
      </c>
      <c r="I2440" t="str">
        <f>IF(ISBLANK('ENGAGEMENTS 2026'!C2441),"",'ENGAGEMENTS 2026'!H2441)</f>
        <v/>
      </c>
      <c r="J2440" s="72" t="str">
        <f>IF(ISBLANK('ENGAGEMENTS 2026'!C2441),"",IF(AND(OR($E2440="INFRUCTUEUX",$E2440="ANNULE"),$C2440="AOO-M"),'ENGAGEMENTS 2026'!P2441,IF($H2440="EN COURS DE PREENGAGEMENT",'ENGAGEMENTS 2026'!O2441,IF($H2440="PREENGAGE",IF($E2440="ATTRIBUE",'ENGAGEMENTS 2026'!AE2441,'ENGAGEMENTS 2026'!O2441),'ENGAGEMENTS 2026'!AE2441))))</f>
        <v/>
      </c>
      <c r="K2440" s="97" t="str">
        <f>IF(ISBLANK('ENGAGEMENTS 2026'!W2441),"",'ENGAGEMENTS 2026'!W2441)</f>
        <v/>
      </c>
      <c r="L2440" s="73" t="str">
        <f t="shared" ca="1" si="76"/>
        <v/>
      </c>
      <c r="M2440" t="str">
        <f t="shared" si="77"/>
        <v/>
      </c>
      <c r="N2440" t="str">
        <f>IF(ISBLANK('ENGAGEMENTS 2026'!C2441),"",'ENGAGEMENTS 2026'!L2441)</f>
        <v/>
      </c>
      <c r="O2440" t="str">
        <f>IF(ISBLANK('ENGAGEMENTS 2026'!C2441),"",'ENGAGEMENTS 2026'!M2441)</f>
        <v/>
      </c>
      <c r="P2440" t="str">
        <f>IF(ISBLANK('ENGAGEMENTS 2026'!C2441),"",'ENGAGEMENTS 2026'!K2441)</f>
        <v/>
      </c>
      <c r="Q2440" t="str">
        <f>IF($A2440="","",IF(OR($E2440="INFRUCTUEUX",$E2440="ANNULE"),$A2440&amp;"|"&amp;(COUNTIFS($A$2:$A2440,$A2440,$E$2:$E2440,"INFRUCTUEUX")+COUNTIFS($A$2:$A2440,$A2440,$E$2:$E2440,"ANNULE")),""))</f>
        <v/>
      </c>
    </row>
    <row r="2441" spans="1:17" x14ac:dyDescent="0.25">
      <c r="A2441" t="str">
        <f>IF(ISBLANK('ENGAGEMENTS 2026'!C2442),"",IF('ENGAGEMENTS 2026'!C2442="DTSI","DCT",'ENGAGEMENTS 2026'!C2442))</f>
        <v/>
      </c>
      <c r="B2441" t="str">
        <f>IF(ISBLANK('ENGAGEMENTS 2026'!C2442),"",'ENGAGEMENTS 2026'!D2442)</f>
        <v/>
      </c>
      <c r="C2441" t="str">
        <f>IF(ISBLANK('ENGAGEMENTS 2026'!C2442),"",'ENGAGEMENTS 2026'!E2442)</f>
        <v/>
      </c>
      <c r="D2441" t="str">
        <f>IF(ISBLANK('ENGAGEMENTS 2026'!C2442),"",'ENGAGEMENTS 2026'!G2442)</f>
        <v/>
      </c>
      <c r="E2441" t="str">
        <f>IF(ISBLANK('ENGAGEMENTS 2026'!C2442),"",'ENGAGEMENTS 2026'!I2442)</f>
        <v/>
      </c>
      <c r="F2441" t="str">
        <f>IF(ISBLANK('ENGAGEMENTS 2026'!C2442),"",'ENGAGEMENTS 2026'!J2442)</f>
        <v/>
      </c>
      <c r="G2441" t="str">
        <f>IF(ISBLANK('ENGAGEMENTS 2026'!C2442),"",'ENGAGEMENTS 2026'!M2442)</f>
        <v/>
      </c>
      <c r="H2441" t="str">
        <f>IF(ISBLANK('ENGAGEMENTS 2026'!C2442),"",'ENGAGEMENTS 2026'!AF2442)</f>
        <v/>
      </c>
      <c r="I2441" t="str">
        <f>IF(ISBLANK('ENGAGEMENTS 2026'!C2442),"",'ENGAGEMENTS 2026'!H2442)</f>
        <v/>
      </c>
      <c r="J2441" s="72" t="str">
        <f>IF(ISBLANK('ENGAGEMENTS 2026'!C2442),"",IF(AND(OR($E2441="INFRUCTUEUX",$E2441="ANNULE"),$C2441="AOO-M"),'ENGAGEMENTS 2026'!P2442,IF($H2441="EN COURS DE PREENGAGEMENT",'ENGAGEMENTS 2026'!O2442,IF($H2441="PREENGAGE",IF($E2441="ATTRIBUE",'ENGAGEMENTS 2026'!AE2442,'ENGAGEMENTS 2026'!O2442),'ENGAGEMENTS 2026'!AE2442))))</f>
        <v/>
      </c>
      <c r="K2441" s="97" t="str">
        <f>IF(ISBLANK('ENGAGEMENTS 2026'!W2442),"",'ENGAGEMENTS 2026'!W2442)</f>
        <v/>
      </c>
      <c r="L2441" s="73" t="str">
        <f t="shared" ca="1" si="76"/>
        <v/>
      </c>
      <c r="M2441" t="str">
        <f t="shared" si="77"/>
        <v/>
      </c>
      <c r="N2441" t="str">
        <f>IF(ISBLANK('ENGAGEMENTS 2026'!C2442),"",'ENGAGEMENTS 2026'!L2442)</f>
        <v/>
      </c>
      <c r="O2441" t="str">
        <f>IF(ISBLANK('ENGAGEMENTS 2026'!C2442),"",'ENGAGEMENTS 2026'!M2442)</f>
        <v/>
      </c>
      <c r="P2441" t="str">
        <f>IF(ISBLANK('ENGAGEMENTS 2026'!C2442),"",'ENGAGEMENTS 2026'!K2442)</f>
        <v/>
      </c>
      <c r="Q2441" t="str">
        <f>IF($A2441="","",IF(OR($E2441="INFRUCTUEUX",$E2441="ANNULE"),$A2441&amp;"|"&amp;(COUNTIFS($A$2:$A2441,$A2441,$E$2:$E2441,"INFRUCTUEUX")+COUNTIFS($A$2:$A2441,$A2441,$E$2:$E2441,"ANNULE")),""))</f>
        <v/>
      </c>
    </row>
    <row r="2442" spans="1:17" x14ac:dyDescent="0.25">
      <c r="A2442" t="str">
        <f>IF(ISBLANK('ENGAGEMENTS 2026'!C2443),"",IF('ENGAGEMENTS 2026'!C2443="DTSI","DCT",'ENGAGEMENTS 2026'!C2443))</f>
        <v/>
      </c>
      <c r="B2442" t="str">
        <f>IF(ISBLANK('ENGAGEMENTS 2026'!C2443),"",'ENGAGEMENTS 2026'!D2443)</f>
        <v/>
      </c>
      <c r="C2442" t="str">
        <f>IF(ISBLANK('ENGAGEMENTS 2026'!C2443),"",'ENGAGEMENTS 2026'!E2443)</f>
        <v/>
      </c>
      <c r="D2442" t="str">
        <f>IF(ISBLANK('ENGAGEMENTS 2026'!C2443),"",'ENGAGEMENTS 2026'!G2443)</f>
        <v/>
      </c>
      <c r="E2442" t="str">
        <f>IF(ISBLANK('ENGAGEMENTS 2026'!C2443),"",'ENGAGEMENTS 2026'!I2443)</f>
        <v/>
      </c>
      <c r="F2442" t="str">
        <f>IF(ISBLANK('ENGAGEMENTS 2026'!C2443),"",'ENGAGEMENTS 2026'!J2443)</f>
        <v/>
      </c>
      <c r="G2442" t="str">
        <f>IF(ISBLANK('ENGAGEMENTS 2026'!C2443),"",'ENGAGEMENTS 2026'!M2443)</f>
        <v/>
      </c>
      <c r="H2442" t="str">
        <f>IF(ISBLANK('ENGAGEMENTS 2026'!C2443),"",'ENGAGEMENTS 2026'!AF2443)</f>
        <v/>
      </c>
      <c r="I2442" t="str">
        <f>IF(ISBLANK('ENGAGEMENTS 2026'!C2443),"",'ENGAGEMENTS 2026'!H2443)</f>
        <v/>
      </c>
      <c r="J2442" s="72" t="str">
        <f>IF(ISBLANK('ENGAGEMENTS 2026'!C2443),"",IF(AND(OR($E2442="INFRUCTUEUX",$E2442="ANNULE"),$C2442="AOO-M"),'ENGAGEMENTS 2026'!P2443,IF($H2442="EN COURS DE PREENGAGEMENT",'ENGAGEMENTS 2026'!O2443,IF($H2442="PREENGAGE",IF($E2442="ATTRIBUE",'ENGAGEMENTS 2026'!AE2443,'ENGAGEMENTS 2026'!O2443),'ENGAGEMENTS 2026'!AE2443))))</f>
        <v/>
      </c>
      <c r="K2442" s="97" t="str">
        <f>IF(ISBLANK('ENGAGEMENTS 2026'!W2443),"",'ENGAGEMENTS 2026'!W2443)</f>
        <v/>
      </c>
      <c r="L2442" s="73" t="str">
        <f t="shared" ca="1" si="76"/>
        <v/>
      </c>
      <c r="M2442" t="str">
        <f t="shared" si="77"/>
        <v/>
      </c>
      <c r="N2442" t="str">
        <f>IF(ISBLANK('ENGAGEMENTS 2026'!C2443),"",'ENGAGEMENTS 2026'!L2443)</f>
        <v/>
      </c>
      <c r="O2442" t="str">
        <f>IF(ISBLANK('ENGAGEMENTS 2026'!C2443),"",'ENGAGEMENTS 2026'!M2443)</f>
        <v/>
      </c>
      <c r="P2442" t="str">
        <f>IF(ISBLANK('ENGAGEMENTS 2026'!C2443),"",'ENGAGEMENTS 2026'!K2443)</f>
        <v/>
      </c>
      <c r="Q2442" t="str">
        <f>IF($A2442="","",IF(OR($E2442="INFRUCTUEUX",$E2442="ANNULE"),$A2442&amp;"|"&amp;(COUNTIFS($A$2:$A2442,$A2442,$E$2:$E2442,"INFRUCTUEUX")+COUNTIFS($A$2:$A2442,$A2442,$E$2:$E2442,"ANNULE")),""))</f>
        <v/>
      </c>
    </row>
    <row r="2443" spans="1:17" x14ac:dyDescent="0.25">
      <c r="A2443" t="str">
        <f>IF(ISBLANK('ENGAGEMENTS 2026'!C2444),"",IF('ENGAGEMENTS 2026'!C2444="DTSI","DCT",'ENGAGEMENTS 2026'!C2444))</f>
        <v/>
      </c>
      <c r="B2443" t="str">
        <f>IF(ISBLANK('ENGAGEMENTS 2026'!C2444),"",'ENGAGEMENTS 2026'!D2444)</f>
        <v/>
      </c>
      <c r="C2443" t="str">
        <f>IF(ISBLANK('ENGAGEMENTS 2026'!C2444),"",'ENGAGEMENTS 2026'!E2444)</f>
        <v/>
      </c>
      <c r="D2443" t="str">
        <f>IF(ISBLANK('ENGAGEMENTS 2026'!C2444),"",'ENGAGEMENTS 2026'!G2444)</f>
        <v/>
      </c>
      <c r="E2443" t="str">
        <f>IF(ISBLANK('ENGAGEMENTS 2026'!C2444),"",'ENGAGEMENTS 2026'!I2444)</f>
        <v/>
      </c>
      <c r="F2443" t="str">
        <f>IF(ISBLANK('ENGAGEMENTS 2026'!C2444),"",'ENGAGEMENTS 2026'!J2444)</f>
        <v/>
      </c>
      <c r="G2443" t="str">
        <f>IF(ISBLANK('ENGAGEMENTS 2026'!C2444),"",'ENGAGEMENTS 2026'!M2444)</f>
        <v/>
      </c>
      <c r="H2443" t="str">
        <f>IF(ISBLANK('ENGAGEMENTS 2026'!C2444),"",'ENGAGEMENTS 2026'!AF2444)</f>
        <v/>
      </c>
      <c r="I2443" t="str">
        <f>IF(ISBLANK('ENGAGEMENTS 2026'!C2444),"",'ENGAGEMENTS 2026'!H2444)</f>
        <v/>
      </c>
      <c r="J2443" s="72" t="str">
        <f>IF(ISBLANK('ENGAGEMENTS 2026'!C2444),"",IF(AND(OR($E2443="INFRUCTUEUX",$E2443="ANNULE"),$C2443="AOO-M"),'ENGAGEMENTS 2026'!P2444,IF($H2443="EN COURS DE PREENGAGEMENT",'ENGAGEMENTS 2026'!O2444,IF($H2443="PREENGAGE",IF($E2443="ATTRIBUE",'ENGAGEMENTS 2026'!AE2444,'ENGAGEMENTS 2026'!O2444),'ENGAGEMENTS 2026'!AE2444))))</f>
        <v/>
      </c>
      <c r="K2443" s="97" t="str">
        <f>IF(ISBLANK('ENGAGEMENTS 2026'!W2444),"",'ENGAGEMENTS 2026'!W2444)</f>
        <v/>
      </c>
      <c r="L2443" s="73" t="str">
        <f t="shared" ca="1" si="76"/>
        <v/>
      </c>
      <c r="M2443" t="str">
        <f t="shared" si="77"/>
        <v/>
      </c>
      <c r="N2443" t="str">
        <f>IF(ISBLANK('ENGAGEMENTS 2026'!C2444),"",'ENGAGEMENTS 2026'!L2444)</f>
        <v/>
      </c>
      <c r="O2443" t="str">
        <f>IF(ISBLANK('ENGAGEMENTS 2026'!C2444),"",'ENGAGEMENTS 2026'!M2444)</f>
        <v/>
      </c>
      <c r="P2443" t="str">
        <f>IF(ISBLANK('ENGAGEMENTS 2026'!C2444),"",'ENGAGEMENTS 2026'!K2444)</f>
        <v/>
      </c>
      <c r="Q2443" t="str">
        <f>IF($A2443="","",IF(OR($E2443="INFRUCTUEUX",$E2443="ANNULE"),$A2443&amp;"|"&amp;(COUNTIFS($A$2:$A2443,$A2443,$E$2:$E2443,"INFRUCTUEUX")+COUNTIFS($A$2:$A2443,$A2443,$E$2:$E2443,"ANNULE")),""))</f>
        <v/>
      </c>
    </row>
    <row r="2444" spans="1:17" x14ac:dyDescent="0.25">
      <c r="A2444" t="str">
        <f>IF(ISBLANK('ENGAGEMENTS 2026'!C2445),"",IF('ENGAGEMENTS 2026'!C2445="DTSI","DCT",'ENGAGEMENTS 2026'!C2445))</f>
        <v/>
      </c>
      <c r="B2444" t="str">
        <f>IF(ISBLANK('ENGAGEMENTS 2026'!C2445),"",'ENGAGEMENTS 2026'!D2445)</f>
        <v/>
      </c>
      <c r="C2444" t="str">
        <f>IF(ISBLANK('ENGAGEMENTS 2026'!C2445),"",'ENGAGEMENTS 2026'!E2445)</f>
        <v/>
      </c>
      <c r="D2444" t="str">
        <f>IF(ISBLANK('ENGAGEMENTS 2026'!C2445),"",'ENGAGEMENTS 2026'!G2445)</f>
        <v/>
      </c>
      <c r="E2444" t="str">
        <f>IF(ISBLANK('ENGAGEMENTS 2026'!C2445),"",'ENGAGEMENTS 2026'!I2445)</f>
        <v/>
      </c>
      <c r="F2444" t="str">
        <f>IF(ISBLANK('ENGAGEMENTS 2026'!C2445),"",'ENGAGEMENTS 2026'!J2445)</f>
        <v/>
      </c>
      <c r="G2444" t="str">
        <f>IF(ISBLANK('ENGAGEMENTS 2026'!C2445),"",'ENGAGEMENTS 2026'!M2445)</f>
        <v/>
      </c>
      <c r="H2444" t="str">
        <f>IF(ISBLANK('ENGAGEMENTS 2026'!C2445),"",'ENGAGEMENTS 2026'!AF2445)</f>
        <v/>
      </c>
      <c r="I2444" t="str">
        <f>IF(ISBLANK('ENGAGEMENTS 2026'!C2445),"",'ENGAGEMENTS 2026'!H2445)</f>
        <v/>
      </c>
      <c r="J2444" s="72" t="str">
        <f>IF(ISBLANK('ENGAGEMENTS 2026'!C2445),"",IF(AND(OR($E2444="INFRUCTUEUX",$E2444="ANNULE"),$C2444="AOO-M"),'ENGAGEMENTS 2026'!P2445,IF($H2444="EN COURS DE PREENGAGEMENT",'ENGAGEMENTS 2026'!O2445,IF($H2444="PREENGAGE",IF($E2444="ATTRIBUE",'ENGAGEMENTS 2026'!AE2445,'ENGAGEMENTS 2026'!O2445),'ENGAGEMENTS 2026'!AE2445))))</f>
        <v/>
      </c>
      <c r="K2444" s="97" t="str">
        <f>IF(ISBLANK('ENGAGEMENTS 2026'!W2445),"",'ENGAGEMENTS 2026'!W2445)</f>
        <v/>
      </c>
      <c r="L2444" s="73" t="str">
        <f t="shared" ca="1" si="76"/>
        <v/>
      </c>
      <c r="M2444" t="str">
        <f t="shared" si="77"/>
        <v/>
      </c>
      <c r="N2444" t="str">
        <f>IF(ISBLANK('ENGAGEMENTS 2026'!C2445),"",'ENGAGEMENTS 2026'!L2445)</f>
        <v/>
      </c>
      <c r="O2444" t="str">
        <f>IF(ISBLANK('ENGAGEMENTS 2026'!C2445),"",'ENGAGEMENTS 2026'!M2445)</f>
        <v/>
      </c>
      <c r="P2444" t="str">
        <f>IF(ISBLANK('ENGAGEMENTS 2026'!C2445),"",'ENGAGEMENTS 2026'!K2445)</f>
        <v/>
      </c>
      <c r="Q2444" t="str">
        <f>IF($A2444="","",IF(OR($E2444="INFRUCTUEUX",$E2444="ANNULE"),$A2444&amp;"|"&amp;(COUNTIFS($A$2:$A2444,$A2444,$E$2:$E2444,"INFRUCTUEUX")+COUNTIFS($A$2:$A2444,$A2444,$E$2:$E2444,"ANNULE")),""))</f>
        <v/>
      </c>
    </row>
    <row r="2445" spans="1:17" x14ac:dyDescent="0.25">
      <c r="A2445" t="str">
        <f>IF(ISBLANK('ENGAGEMENTS 2026'!C2446),"",IF('ENGAGEMENTS 2026'!C2446="DTSI","DCT",'ENGAGEMENTS 2026'!C2446))</f>
        <v/>
      </c>
      <c r="B2445" t="str">
        <f>IF(ISBLANK('ENGAGEMENTS 2026'!C2446),"",'ENGAGEMENTS 2026'!D2446)</f>
        <v/>
      </c>
      <c r="C2445" t="str">
        <f>IF(ISBLANK('ENGAGEMENTS 2026'!C2446),"",'ENGAGEMENTS 2026'!E2446)</f>
        <v/>
      </c>
      <c r="D2445" t="str">
        <f>IF(ISBLANK('ENGAGEMENTS 2026'!C2446),"",'ENGAGEMENTS 2026'!G2446)</f>
        <v/>
      </c>
      <c r="E2445" t="str">
        <f>IF(ISBLANK('ENGAGEMENTS 2026'!C2446),"",'ENGAGEMENTS 2026'!I2446)</f>
        <v/>
      </c>
      <c r="F2445" t="str">
        <f>IF(ISBLANK('ENGAGEMENTS 2026'!C2446),"",'ENGAGEMENTS 2026'!J2446)</f>
        <v/>
      </c>
      <c r="G2445" t="str">
        <f>IF(ISBLANK('ENGAGEMENTS 2026'!C2446),"",'ENGAGEMENTS 2026'!M2446)</f>
        <v/>
      </c>
      <c r="H2445" t="str">
        <f>IF(ISBLANK('ENGAGEMENTS 2026'!C2446),"",'ENGAGEMENTS 2026'!AF2446)</f>
        <v/>
      </c>
      <c r="I2445" t="str">
        <f>IF(ISBLANK('ENGAGEMENTS 2026'!C2446),"",'ENGAGEMENTS 2026'!H2446)</f>
        <v/>
      </c>
      <c r="J2445" s="72" t="str">
        <f>IF(ISBLANK('ENGAGEMENTS 2026'!C2446),"",IF(AND(OR($E2445="INFRUCTUEUX",$E2445="ANNULE"),$C2445="AOO-M"),'ENGAGEMENTS 2026'!P2446,IF($H2445="EN COURS DE PREENGAGEMENT",'ENGAGEMENTS 2026'!O2446,IF($H2445="PREENGAGE",IF($E2445="ATTRIBUE",'ENGAGEMENTS 2026'!AE2446,'ENGAGEMENTS 2026'!O2446),'ENGAGEMENTS 2026'!AE2446))))</f>
        <v/>
      </c>
      <c r="K2445" s="97" t="str">
        <f>IF(ISBLANK('ENGAGEMENTS 2026'!W2446),"",'ENGAGEMENTS 2026'!W2446)</f>
        <v/>
      </c>
      <c r="L2445" s="73" t="str">
        <f t="shared" ca="1" si="76"/>
        <v/>
      </c>
      <c r="M2445" t="str">
        <f t="shared" si="77"/>
        <v/>
      </c>
      <c r="N2445" t="str">
        <f>IF(ISBLANK('ENGAGEMENTS 2026'!C2446),"",'ENGAGEMENTS 2026'!L2446)</f>
        <v/>
      </c>
      <c r="O2445" t="str">
        <f>IF(ISBLANK('ENGAGEMENTS 2026'!C2446),"",'ENGAGEMENTS 2026'!M2446)</f>
        <v/>
      </c>
      <c r="P2445" t="str">
        <f>IF(ISBLANK('ENGAGEMENTS 2026'!C2446),"",'ENGAGEMENTS 2026'!K2446)</f>
        <v/>
      </c>
      <c r="Q2445" t="str">
        <f>IF($A2445="","",IF(OR($E2445="INFRUCTUEUX",$E2445="ANNULE"),$A2445&amp;"|"&amp;(COUNTIFS($A$2:$A2445,$A2445,$E$2:$E2445,"INFRUCTUEUX")+COUNTIFS($A$2:$A2445,$A2445,$E$2:$E2445,"ANNULE")),""))</f>
        <v/>
      </c>
    </row>
    <row r="2446" spans="1:17" x14ac:dyDescent="0.25">
      <c r="A2446" t="str">
        <f>IF(ISBLANK('ENGAGEMENTS 2026'!C2447),"",IF('ENGAGEMENTS 2026'!C2447="DTSI","DCT",'ENGAGEMENTS 2026'!C2447))</f>
        <v/>
      </c>
      <c r="B2446" t="str">
        <f>IF(ISBLANK('ENGAGEMENTS 2026'!C2447),"",'ENGAGEMENTS 2026'!D2447)</f>
        <v/>
      </c>
      <c r="C2446" t="str">
        <f>IF(ISBLANK('ENGAGEMENTS 2026'!C2447),"",'ENGAGEMENTS 2026'!E2447)</f>
        <v/>
      </c>
      <c r="D2446" t="str">
        <f>IF(ISBLANK('ENGAGEMENTS 2026'!C2447),"",'ENGAGEMENTS 2026'!G2447)</f>
        <v/>
      </c>
      <c r="E2446" t="str">
        <f>IF(ISBLANK('ENGAGEMENTS 2026'!C2447),"",'ENGAGEMENTS 2026'!I2447)</f>
        <v/>
      </c>
      <c r="F2446" t="str">
        <f>IF(ISBLANK('ENGAGEMENTS 2026'!C2447),"",'ENGAGEMENTS 2026'!J2447)</f>
        <v/>
      </c>
      <c r="G2446" t="str">
        <f>IF(ISBLANK('ENGAGEMENTS 2026'!C2447),"",'ENGAGEMENTS 2026'!M2447)</f>
        <v/>
      </c>
      <c r="H2446" t="str">
        <f>IF(ISBLANK('ENGAGEMENTS 2026'!C2447),"",'ENGAGEMENTS 2026'!AF2447)</f>
        <v/>
      </c>
      <c r="I2446" t="str">
        <f>IF(ISBLANK('ENGAGEMENTS 2026'!C2447),"",'ENGAGEMENTS 2026'!H2447)</f>
        <v/>
      </c>
      <c r="J2446" s="72" t="str">
        <f>IF(ISBLANK('ENGAGEMENTS 2026'!C2447),"",IF(AND(OR($E2446="INFRUCTUEUX",$E2446="ANNULE"),$C2446="AOO-M"),'ENGAGEMENTS 2026'!P2447,IF($H2446="EN COURS DE PREENGAGEMENT",'ENGAGEMENTS 2026'!O2447,IF($H2446="PREENGAGE",IF($E2446="ATTRIBUE",'ENGAGEMENTS 2026'!AE2447,'ENGAGEMENTS 2026'!O2447),'ENGAGEMENTS 2026'!AE2447))))</f>
        <v/>
      </c>
      <c r="K2446" s="97" t="str">
        <f>IF(ISBLANK('ENGAGEMENTS 2026'!W2447),"",'ENGAGEMENTS 2026'!W2447)</f>
        <v/>
      </c>
      <c r="L2446" s="73" t="str">
        <f t="shared" ca="1" si="76"/>
        <v/>
      </c>
      <c r="M2446" t="str">
        <f t="shared" si="77"/>
        <v/>
      </c>
      <c r="N2446" t="str">
        <f>IF(ISBLANK('ENGAGEMENTS 2026'!C2447),"",'ENGAGEMENTS 2026'!L2447)</f>
        <v/>
      </c>
      <c r="O2446" t="str">
        <f>IF(ISBLANK('ENGAGEMENTS 2026'!C2447),"",'ENGAGEMENTS 2026'!M2447)</f>
        <v/>
      </c>
      <c r="P2446" t="str">
        <f>IF(ISBLANK('ENGAGEMENTS 2026'!C2447),"",'ENGAGEMENTS 2026'!K2447)</f>
        <v/>
      </c>
      <c r="Q2446" t="str">
        <f>IF($A2446="","",IF(OR($E2446="INFRUCTUEUX",$E2446="ANNULE"),$A2446&amp;"|"&amp;(COUNTIFS($A$2:$A2446,$A2446,$E$2:$E2446,"INFRUCTUEUX")+COUNTIFS($A$2:$A2446,$A2446,$E$2:$E2446,"ANNULE")),""))</f>
        <v/>
      </c>
    </row>
    <row r="2447" spans="1:17" x14ac:dyDescent="0.25">
      <c r="A2447" t="str">
        <f>IF(ISBLANK('ENGAGEMENTS 2026'!C2448),"",IF('ENGAGEMENTS 2026'!C2448="DTSI","DCT",'ENGAGEMENTS 2026'!C2448))</f>
        <v/>
      </c>
      <c r="B2447" t="str">
        <f>IF(ISBLANK('ENGAGEMENTS 2026'!C2448),"",'ENGAGEMENTS 2026'!D2448)</f>
        <v/>
      </c>
      <c r="C2447" t="str">
        <f>IF(ISBLANK('ENGAGEMENTS 2026'!C2448),"",'ENGAGEMENTS 2026'!E2448)</f>
        <v/>
      </c>
      <c r="D2447" t="str">
        <f>IF(ISBLANK('ENGAGEMENTS 2026'!C2448),"",'ENGAGEMENTS 2026'!G2448)</f>
        <v/>
      </c>
      <c r="E2447" t="str">
        <f>IF(ISBLANK('ENGAGEMENTS 2026'!C2448),"",'ENGAGEMENTS 2026'!I2448)</f>
        <v/>
      </c>
      <c r="F2447" t="str">
        <f>IF(ISBLANK('ENGAGEMENTS 2026'!C2448),"",'ENGAGEMENTS 2026'!J2448)</f>
        <v/>
      </c>
      <c r="G2447" t="str">
        <f>IF(ISBLANK('ENGAGEMENTS 2026'!C2448),"",'ENGAGEMENTS 2026'!M2448)</f>
        <v/>
      </c>
      <c r="H2447" t="str">
        <f>IF(ISBLANK('ENGAGEMENTS 2026'!C2448),"",'ENGAGEMENTS 2026'!AF2448)</f>
        <v/>
      </c>
      <c r="I2447" t="str">
        <f>IF(ISBLANK('ENGAGEMENTS 2026'!C2448),"",'ENGAGEMENTS 2026'!H2448)</f>
        <v/>
      </c>
      <c r="J2447" s="72" t="str">
        <f>IF(ISBLANK('ENGAGEMENTS 2026'!C2448),"",IF(AND(OR($E2447="INFRUCTUEUX",$E2447="ANNULE"),$C2447="AOO-M"),'ENGAGEMENTS 2026'!P2448,IF($H2447="EN COURS DE PREENGAGEMENT",'ENGAGEMENTS 2026'!O2448,IF($H2447="PREENGAGE",IF($E2447="ATTRIBUE",'ENGAGEMENTS 2026'!AE2448,'ENGAGEMENTS 2026'!O2448),'ENGAGEMENTS 2026'!AE2448))))</f>
        <v/>
      </c>
      <c r="K2447" s="97" t="str">
        <f>IF(ISBLANK('ENGAGEMENTS 2026'!W2448),"",'ENGAGEMENTS 2026'!W2448)</f>
        <v/>
      </c>
      <c r="L2447" s="73" t="str">
        <f t="shared" ca="1" si="76"/>
        <v/>
      </c>
      <c r="M2447" t="str">
        <f t="shared" si="77"/>
        <v/>
      </c>
      <c r="N2447" t="str">
        <f>IF(ISBLANK('ENGAGEMENTS 2026'!C2448),"",'ENGAGEMENTS 2026'!L2448)</f>
        <v/>
      </c>
      <c r="O2447" t="str">
        <f>IF(ISBLANK('ENGAGEMENTS 2026'!C2448),"",'ENGAGEMENTS 2026'!M2448)</f>
        <v/>
      </c>
      <c r="P2447" t="str">
        <f>IF(ISBLANK('ENGAGEMENTS 2026'!C2448),"",'ENGAGEMENTS 2026'!K2448)</f>
        <v/>
      </c>
      <c r="Q2447" t="str">
        <f>IF($A2447="","",IF(OR($E2447="INFRUCTUEUX",$E2447="ANNULE"),$A2447&amp;"|"&amp;(COUNTIFS($A$2:$A2447,$A2447,$E$2:$E2447,"INFRUCTUEUX")+COUNTIFS($A$2:$A2447,$A2447,$E$2:$E2447,"ANNULE")),""))</f>
        <v/>
      </c>
    </row>
    <row r="2448" spans="1:17" x14ac:dyDescent="0.25">
      <c r="A2448" t="str">
        <f>IF(ISBLANK('ENGAGEMENTS 2026'!C2449),"",IF('ENGAGEMENTS 2026'!C2449="DTSI","DCT",'ENGAGEMENTS 2026'!C2449))</f>
        <v/>
      </c>
      <c r="B2448" t="str">
        <f>IF(ISBLANK('ENGAGEMENTS 2026'!C2449),"",'ENGAGEMENTS 2026'!D2449)</f>
        <v/>
      </c>
      <c r="C2448" t="str">
        <f>IF(ISBLANK('ENGAGEMENTS 2026'!C2449),"",'ENGAGEMENTS 2026'!E2449)</f>
        <v/>
      </c>
      <c r="D2448" t="str">
        <f>IF(ISBLANK('ENGAGEMENTS 2026'!C2449),"",'ENGAGEMENTS 2026'!G2449)</f>
        <v/>
      </c>
      <c r="E2448" t="str">
        <f>IF(ISBLANK('ENGAGEMENTS 2026'!C2449),"",'ENGAGEMENTS 2026'!I2449)</f>
        <v/>
      </c>
      <c r="F2448" t="str">
        <f>IF(ISBLANK('ENGAGEMENTS 2026'!C2449),"",'ENGAGEMENTS 2026'!J2449)</f>
        <v/>
      </c>
      <c r="G2448" t="str">
        <f>IF(ISBLANK('ENGAGEMENTS 2026'!C2449),"",'ENGAGEMENTS 2026'!M2449)</f>
        <v/>
      </c>
      <c r="H2448" t="str">
        <f>IF(ISBLANK('ENGAGEMENTS 2026'!C2449),"",'ENGAGEMENTS 2026'!AF2449)</f>
        <v/>
      </c>
      <c r="I2448" t="str">
        <f>IF(ISBLANK('ENGAGEMENTS 2026'!C2449),"",'ENGAGEMENTS 2026'!H2449)</f>
        <v/>
      </c>
      <c r="J2448" s="72" t="str">
        <f>IF(ISBLANK('ENGAGEMENTS 2026'!C2449),"",IF(AND(OR($E2448="INFRUCTUEUX",$E2448="ANNULE"),$C2448="AOO-M"),'ENGAGEMENTS 2026'!P2449,IF($H2448="EN COURS DE PREENGAGEMENT",'ENGAGEMENTS 2026'!O2449,IF($H2448="PREENGAGE",IF($E2448="ATTRIBUE",'ENGAGEMENTS 2026'!AE2449,'ENGAGEMENTS 2026'!O2449),'ENGAGEMENTS 2026'!AE2449))))</f>
        <v/>
      </c>
      <c r="K2448" s="97" t="str">
        <f>IF(ISBLANK('ENGAGEMENTS 2026'!W2449),"",'ENGAGEMENTS 2026'!W2449)</f>
        <v/>
      </c>
      <c r="L2448" s="73" t="str">
        <f t="shared" ca="1" si="76"/>
        <v/>
      </c>
      <c r="M2448" t="str">
        <f t="shared" si="77"/>
        <v/>
      </c>
      <c r="N2448" t="str">
        <f>IF(ISBLANK('ENGAGEMENTS 2026'!C2449),"",'ENGAGEMENTS 2026'!L2449)</f>
        <v/>
      </c>
      <c r="O2448" t="str">
        <f>IF(ISBLANK('ENGAGEMENTS 2026'!C2449),"",'ENGAGEMENTS 2026'!M2449)</f>
        <v/>
      </c>
      <c r="P2448" t="str">
        <f>IF(ISBLANK('ENGAGEMENTS 2026'!C2449),"",'ENGAGEMENTS 2026'!K2449)</f>
        <v/>
      </c>
      <c r="Q2448" t="str">
        <f>IF($A2448="","",IF(OR($E2448="INFRUCTUEUX",$E2448="ANNULE"),$A2448&amp;"|"&amp;(COUNTIFS($A$2:$A2448,$A2448,$E$2:$E2448,"INFRUCTUEUX")+COUNTIFS($A$2:$A2448,$A2448,$E$2:$E2448,"ANNULE")),""))</f>
        <v/>
      </c>
    </row>
    <row r="2449" spans="1:17" x14ac:dyDescent="0.25">
      <c r="A2449" t="str">
        <f>IF(ISBLANK('ENGAGEMENTS 2026'!C2450),"",IF('ENGAGEMENTS 2026'!C2450="DTSI","DCT",'ENGAGEMENTS 2026'!C2450))</f>
        <v/>
      </c>
      <c r="B2449" t="str">
        <f>IF(ISBLANK('ENGAGEMENTS 2026'!C2450),"",'ENGAGEMENTS 2026'!D2450)</f>
        <v/>
      </c>
      <c r="C2449" t="str">
        <f>IF(ISBLANK('ENGAGEMENTS 2026'!C2450),"",'ENGAGEMENTS 2026'!E2450)</f>
        <v/>
      </c>
      <c r="D2449" t="str">
        <f>IF(ISBLANK('ENGAGEMENTS 2026'!C2450),"",'ENGAGEMENTS 2026'!G2450)</f>
        <v/>
      </c>
      <c r="E2449" t="str">
        <f>IF(ISBLANK('ENGAGEMENTS 2026'!C2450),"",'ENGAGEMENTS 2026'!I2450)</f>
        <v/>
      </c>
      <c r="F2449" t="str">
        <f>IF(ISBLANK('ENGAGEMENTS 2026'!C2450),"",'ENGAGEMENTS 2026'!J2450)</f>
        <v/>
      </c>
      <c r="G2449" t="str">
        <f>IF(ISBLANK('ENGAGEMENTS 2026'!C2450),"",'ENGAGEMENTS 2026'!M2450)</f>
        <v/>
      </c>
      <c r="H2449" t="str">
        <f>IF(ISBLANK('ENGAGEMENTS 2026'!C2450),"",'ENGAGEMENTS 2026'!AF2450)</f>
        <v/>
      </c>
      <c r="I2449" t="str">
        <f>IF(ISBLANK('ENGAGEMENTS 2026'!C2450),"",'ENGAGEMENTS 2026'!H2450)</f>
        <v/>
      </c>
      <c r="J2449" s="72" t="str">
        <f>IF(ISBLANK('ENGAGEMENTS 2026'!C2450),"",IF(AND(OR($E2449="INFRUCTUEUX",$E2449="ANNULE"),$C2449="AOO-M"),'ENGAGEMENTS 2026'!P2450,IF($H2449="EN COURS DE PREENGAGEMENT",'ENGAGEMENTS 2026'!O2450,IF($H2449="PREENGAGE",IF($E2449="ATTRIBUE",'ENGAGEMENTS 2026'!AE2450,'ENGAGEMENTS 2026'!O2450),'ENGAGEMENTS 2026'!AE2450))))</f>
        <v/>
      </c>
      <c r="K2449" s="97" t="str">
        <f>IF(ISBLANK('ENGAGEMENTS 2026'!W2450),"",'ENGAGEMENTS 2026'!W2450)</f>
        <v/>
      </c>
      <c r="L2449" s="73" t="str">
        <f t="shared" ca="1" si="76"/>
        <v/>
      </c>
      <c r="M2449" t="str">
        <f t="shared" si="77"/>
        <v/>
      </c>
      <c r="N2449" t="str">
        <f>IF(ISBLANK('ENGAGEMENTS 2026'!C2450),"",'ENGAGEMENTS 2026'!L2450)</f>
        <v/>
      </c>
      <c r="O2449" t="str">
        <f>IF(ISBLANK('ENGAGEMENTS 2026'!C2450),"",'ENGAGEMENTS 2026'!M2450)</f>
        <v/>
      </c>
      <c r="P2449" t="str">
        <f>IF(ISBLANK('ENGAGEMENTS 2026'!C2450),"",'ENGAGEMENTS 2026'!K2450)</f>
        <v/>
      </c>
      <c r="Q2449" t="str">
        <f>IF($A2449="","",IF(OR($E2449="INFRUCTUEUX",$E2449="ANNULE"),$A2449&amp;"|"&amp;(COUNTIFS($A$2:$A2449,$A2449,$E$2:$E2449,"INFRUCTUEUX")+COUNTIFS($A$2:$A2449,$A2449,$E$2:$E2449,"ANNULE")),""))</f>
        <v/>
      </c>
    </row>
    <row r="2450" spans="1:17" x14ac:dyDescent="0.25">
      <c r="A2450" t="str">
        <f>IF(ISBLANK('ENGAGEMENTS 2026'!C2451),"",IF('ENGAGEMENTS 2026'!C2451="DTSI","DCT",'ENGAGEMENTS 2026'!C2451))</f>
        <v/>
      </c>
      <c r="B2450" t="str">
        <f>IF(ISBLANK('ENGAGEMENTS 2026'!C2451),"",'ENGAGEMENTS 2026'!D2451)</f>
        <v/>
      </c>
      <c r="C2450" t="str">
        <f>IF(ISBLANK('ENGAGEMENTS 2026'!C2451),"",'ENGAGEMENTS 2026'!E2451)</f>
        <v/>
      </c>
      <c r="D2450" t="str">
        <f>IF(ISBLANK('ENGAGEMENTS 2026'!C2451),"",'ENGAGEMENTS 2026'!G2451)</f>
        <v/>
      </c>
      <c r="E2450" t="str">
        <f>IF(ISBLANK('ENGAGEMENTS 2026'!C2451),"",'ENGAGEMENTS 2026'!I2451)</f>
        <v/>
      </c>
      <c r="F2450" t="str">
        <f>IF(ISBLANK('ENGAGEMENTS 2026'!C2451),"",'ENGAGEMENTS 2026'!J2451)</f>
        <v/>
      </c>
      <c r="G2450" t="str">
        <f>IF(ISBLANK('ENGAGEMENTS 2026'!C2451),"",'ENGAGEMENTS 2026'!M2451)</f>
        <v/>
      </c>
      <c r="H2450" t="str">
        <f>IF(ISBLANK('ENGAGEMENTS 2026'!C2451),"",'ENGAGEMENTS 2026'!AF2451)</f>
        <v/>
      </c>
      <c r="I2450" t="str">
        <f>IF(ISBLANK('ENGAGEMENTS 2026'!C2451),"",'ENGAGEMENTS 2026'!H2451)</f>
        <v/>
      </c>
      <c r="J2450" s="72" t="str">
        <f>IF(ISBLANK('ENGAGEMENTS 2026'!C2451),"",IF(AND(OR($E2450="INFRUCTUEUX",$E2450="ANNULE"),$C2450="AOO-M"),'ENGAGEMENTS 2026'!P2451,IF($H2450="EN COURS DE PREENGAGEMENT",'ENGAGEMENTS 2026'!O2451,IF($H2450="PREENGAGE",IF($E2450="ATTRIBUE",'ENGAGEMENTS 2026'!AE2451,'ENGAGEMENTS 2026'!O2451),'ENGAGEMENTS 2026'!AE2451))))</f>
        <v/>
      </c>
      <c r="K2450" s="97" t="str">
        <f>IF(ISBLANK('ENGAGEMENTS 2026'!W2451),"",'ENGAGEMENTS 2026'!W2451)</f>
        <v/>
      </c>
      <c r="L2450" s="73" t="str">
        <f t="shared" ca="1" si="76"/>
        <v/>
      </c>
      <c r="M2450" t="str">
        <f t="shared" si="77"/>
        <v/>
      </c>
      <c r="N2450" t="str">
        <f>IF(ISBLANK('ENGAGEMENTS 2026'!C2451),"",'ENGAGEMENTS 2026'!L2451)</f>
        <v/>
      </c>
      <c r="O2450" t="str">
        <f>IF(ISBLANK('ENGAGEMENTS 2026'!C2451),"",'ENGAGEMENTS 2026'!M2451)</f>
        <v/>
      </c>
      <c r="P2450" t="str">
        <f>IF(ISBLANK('ENGAGEMENTS 2026'!C2451),"",'ENGAGEMENTS 2026'!K2451)</f>
        <v/>
      </c>
      <c r="Q2450" t="str">
        <f>IF($A2450="","",IF(OR($E2450="INFRUCTUEUX",$E2450="ANNULE"),$A2450&amp;"|"&amp;(COUNTIFS($A$2:$A2450,$A2450,$E$2:$E2450,"INFRUCTUEUX")+COUNTIFS($A$2:$A2450,$A2450,$E$2:$E2450,"ANNULE")),""))</f>
        <v/>
      </c>
    </row>
    <row r="2451" spans="1:17" x14ac:dyDescent="0.25">
      <c r="A2451" t="str">
        <f>IF(ISBLANK('ENGAGEMENTS 2026'!C2452),"",IF('ENGAGEMENTS 2026'!C2452="DTSI","DCT",'ENGAGEMENTS 2026'!C2452))</f>
        <v/>
      </c>
      <c r="B2451" t="str">
        <f>IF(ISBLANK('ENGAGEMENTS 2026'!C2452),"",'ENGAGEMENTS 2026'!D2452)</f>
        <v/>
      </c>
      <c r="C2451" t="str">
        <f>IF(ISBLANK('ENGAGEMENTS 2026'!C2452),"",'ENGAGEMENTS 2026'!E2452)</f>
        <v/>
      </c>
      <c r="D2451" t="str">
        <f>IF(ISBLANK('ENGAGEMENTS 2026'!C2452),"",'ENGAGEMENTS 2026'!G2452)</f>
        <v/>
      </c>
      <c r="E2451" t="str">
        <f>IF(ISBLANK('ENGAGEMENTS 2026'!C2452),"",'ENGAGEMENTS 2026'!I2452)</f>
        <v/>
      </c>
      <c r="F2451" t="str">
        <f>IF(ISBLANK('ENGAGEMENTS 2026'!C2452),"",'ENGAGEMENTS 2026'!J2452)</f>
        <v/>
      </c>
      <c r="G2451" t="str">
        <f>IF(ISBLANK('ENGAGEMENTS 2026'!C2452),"",'ENGAGEMENTS 2026'!M2452)</f>
        <v/>
      </c>
      <c r="H2451" t="str">
        <f>IF(ISBLANK('ENGAGEMENTS 2026'!C2452),"",'ENGAGEMENTS 2026'!AF2452)</f>
        <v/>
      </c>
      <c r="I2451" t="str">
        <f>IF(ISBLANK('ENGAGEMENTS 2026'!C2452),"",'ENGAGEMENTS 2026'!H2452)</f>
        <v/>
      </c>
      <c r="J2451" s="72" t="str">
        <f>IF(ISBLANK('ENGAGEMENTS 2026'!C2452),"",IF(AND(OR($E2451="INFRUCTUEUX",$E2451="ANNULE"),$C2451="AOO-M"),'ENGAGEMENTS 2026'!P2452,IF($H2451="EN COURS DE PREENGAGEMENT",'ENGAGEMENTS 2026'!O2452,IF($H2451="PREENGAGE",IF($E2451="ATTRIBUE",'ENGAGEMENTS 2026'!AE2452,'ENGAGEMENTS 2026'!O2452),'ENGAGEMENTS 2026'!AE2452))))</f>
        <v/>
      </c>
      <c r="K2451" s="97" t="str">
        <f>IF(ISBLANK('ENGAGEMENTS 2026'!W2452),"",'ENGAGEMENTS 2026'!W2452)</f>
        <v/>
      </c>
      <c r="L2451" s="73" t="str">
        <f t="shared" ca="1" si="76"/>
        <v/>
      </c>
      <c r="M2451" t="str">
        <f t="shared" si="77"/>
        <v/>
      </c>
      <c r="N2451" t="str">
        <f>IF(ISBLANK('ENGAGEMENTS 2026'!C2452),"",'ENGAGEMENTS 2026'!L2452)</f>
        <v/>
      </c>
      <c r="O2451" t="str">
        <f>IF(ISBLANK('ENGAGEMENTS 2026'!C2452),"",'ENGAGEMENTS 2026'!M2452)</f>
        <v/>
      </c>
      <c r="P2451" t="str">
        <f>IF(ISBLANK('ENGAGEMENTS 2026'!C2452),"",'ENGAGEMENTS 2026'!K2452)</f>
        <v/>
      </c>
      <c r="Q2451" t="str">
        <f>IF($A2451="","",IF(OR($E2451="INFRUCTUEUX",$E2451="ANNULE"),$A2451&amp;"|"&amp;(COUNTIFS($A$2:$A2451,$A2451,$E$2:$E2451,"INFRUCTUEUX")+COUNTIFS($A$2:$A2451,$A2451,$E$2:$E2451,"ANNULE")),""))</f>
        <v/>
      </c>
    </row>
    <row r="2452" spans="1:17" x14ac:dyDescent="0.25">
      <c r="A2452" t="str">
        <f>IF(ISBLANK('ENGAGEMENTS 2026'!C2453),"",IF('ENGAGEMENTS 2026'!C2453="DTSI","DCT",'ENGAGEMENTS 2026'!C2453))</f>
        <v/>
      </c>
      <c r="B2452" t="str">
        <f>IF(ISBLANK('ENGAGEMENTS 2026'!C2453),"",'ENGAGEMENTS 2026'!D2453)</f>
        <v/>
      </c>
      <c r="C2452" t="str">
        <f>IF(ISBLANK('ENGAGEMENTS 2026'!C2453),"",'ENGAGEMENTS 2026'!E2453)</f>
        <v/>
      </c>
      <c r="D2452" t="str">
        <f>IF(ISBLANK('ENGAGEMENTS 2026'!C2453),"",'ENGAGEMENTS 2026'!G2453)</f>
        <v/>
      </c>
      <c r="E2452" t="str">
        <f>IF(ISBLANK('ENGAGEMENTS 2026'!C2453),"",'ENGAGEMENTS 2026'!I2453)</f>
        <v/>
      </c>
      <c r="F2452" t="str">
        <f>IF(ISBLANK('ENGAGEMENTS 2026'!C2453),"",'ENGAGEMENTS 2026'!J2453)</f>
        <v/>
      </c>
      <c r="G2452" t="str">
        <f>IF(ISBLANK('ENGAGEMENTS 2026'!C2453),"",'ENGAGEMENTS 2026'!M2453)</f>
        <v/>
      </c>
      <c r="H2452" t="str">
        <f>IF(ISBLANK('ENGAGEMENTS 2026'!C2453),"",'ENGAGEMENTS 2026'!AF2453)</f>
        <v/>
      </c>
      <c r="I2452" t="str">
        <f>IF(ISBLANK('ENGAGEMENTS 2026'!C2453),"",'ENGAGEMENTS 2026'!H2453)</f>
        <v/>
      </c>
      <c r="J2452" s="72" t="str">
        <f>IF(ISBLANK('ENGAGEMENTS 2026'!C2453),"",IF(AND(OR($E2452="INFRUCTUEUX",$E2452="ANNULE"),$C2452="AOO-M"),'ENGAGEMENTS 2026'!P2453,IF($H2452="EN COURS DE PREENGAGEMENT",'ENGAGEMENTS 2026'!O2453,IF($H2452="PREENGAGE",IF($E2452="ATTRIBUE",'ENGAGEMENTS 2026'!AE2453,'ENGAGEMENTS 2026'!O2453),'ENGAGEMENTS 2026'!AE2453))))</f>
        <v/>
      </c>
      <c r="K2452" s="97" t="str">
        <f>IF(ISBLANK('ENGAGEMENTS 2026'!W2453),"",'ENGAGEMENTS 2026'!W2453)</f>
        <v/>
      </c>
      <c r="L2452" s="73" t="str">
        <f t="shared" ca="1" si="76"/>
        <v/>
      </c>
      <c r="M2452" t="str">
        <f t="shared" si="77"/>
        <v/>
      </c>
      <c r="N2452" t="str">
        <f>IF(ISBLANK('ENGAGEMENTS 2026'!C2453),"",'ENGAGEMENTS 2026'!L2453)</f>
        <v/>
      </c>
      <c r="O2452" t="str">
        <f>IF(ISBLANK('ENGAGEMENTS 2026'!C2453),"",'ENGAGEMENTS 2026'!M2453)</f>
        <v/>
      </c>
      <c r="P2452" t="str">
        <f>IF(ISBLANK('ENGAGEMENTS 2026'!C2453),"",'ENGAGEMENTS 2026'!K2453)</f>
        <v/>
      </c>
      <c r="Q2452" t="str">
        <f>IF($A2452="","",IF(OR($E2452="INFRUCTUEUX",$E2452="ANNULE"),$A2452&amp;"|"&amp;(COUNTIFS($A$2:$A2452,$A2452,$E$2:$E2452,"INFRUCTUEUX")+COUNTIFS($A$2:$A2452,$A2452,$E$2:$E2452,"ANNULE")),""))</f>
        <v/>
      </c>
    </row>
    <row r="2453" spans="1:17" x14ac:dyDescent="0.25">
      <c r="A2453" t="str">
        <f>IF(ISBLANK('ENGAGEMENTS 2026'!C2454),"",IF('ENGAGEMENTS 2026'!C2454="DTSI","DCT",'ENGAGEMENTS 2026'!C2454))</f>
        <v/>
      </c>
      <c r="B2453" t="str">
        <f>IF(ISBLANK('ENGAGEMENTS 2026'!C2454),"",'ENGAGEMENTS 2026'!D2454)</f>
        <v/>
      </c>
      <c r="C2453" t="str">
        <f>IF(ISBLANK('ENGAGEMENTS 2026'!C2454),"",'ENGAGEMENTS 2026'!E2454)</f>
        <v/>
      </c>
      <c r="D2453" t="str">
        <f>IF(ISBLANK('ENGAGEMENTS 2026'!C2454),"",'ENGAGEMENTS 2026'!G2454)</f>
        <v/>
      </c>
      <c r="E2453" t="str">
        <f>IF(ISBLANK('ENGAGEMENTS 2026'!C2454),"",'ENGAGEMENTS 2026'!I2454)</f>
        <v/>
      </c>
      <c r="F2453" t="str">
        <f>IF(ISBLANK('ENGAGEMENTS 2026'!C2454),"",'ENGAGEMENTS 2026'!J2454)</f>
        <v/>
      </c>
      <c r="G2453" t="str">
        <f>IF(ISBLANK('ENGAGEMENTS 2026'!C2454),"",'ENGAGEMENTS 2026'!M2454)</f>
        <v/>
      </c>
      <c r="H2453" t="str">
        <f>IF(ISBLANK('ENGAGEMENTS 2026'!C2454),"",'ENGAGEMENTS 2026'!AF2454)</f>
        <v/>
      </c>
      <c r="I2453" t="str">
        <f>IF(ISBLANK('ENGAGEMENTS 2026'!C2454),"",'ENGAGEMENTS 2026'!H2454)</f>
        <v/>
      </c>
      <c r="J2453" s="72" t="str">
        <f>IF(ISBLANK('ENGAGEMENTS 2026'!C2454),"",IF(AND(OR($E2453="INFRUCTUEUX",$E2453="ANNULE"),$C2453="AOO-M"),'ENGAGEMENTS 2026'!P2454,IF($H2453="EN COURS DE PREENGAGEMENT",'ENGAGEMENTS 2026'!O2454,IF($H2453="PREENGAGE",IF($E2453="ATTRIBUE",'ENGAGEMENTS 2026'!AE2454,'ENGAGEMENTS 2026'!O2454),'ENGAGEMENTS 2026'!AE2454))))</f>
        <v/>
      </c>
      <c r="K2453" s="97" t="str">
        <f>IF(ISBLANK('ENGAGEMENTS 2026'!W2454),"",'ENGAGEMENTS 2026'!W2454)</f>
        <v/>
      </c>
      <c r="L2453" s="73" t="str">
        <f t="shared" ca="1" si="76"/>
        <v/>
      </c>
      <c r="M2453" t="str">
        <f t="shared" si="77"/>
        <v/>
      </c>
      <c r="N2453" t="str">
        <f>IF(ISBLANK('ENGAGEMENTS 2026'!C2454),"",'ENGAGEMENTS 2026'!L2454)</f>
        <v/>
      </c>
      <c r="O2453" t="str">
        <f>IF(ISBLANK('ENGAGEMENTS 2026'!C2454),"",'ENGAGEMENTS 2026'!M2454)</f>
        <v/>
      </c>
      <c r="P2453" t="str">
        <f>IF(ISBLANK('ENGAGEMENTS 2026'!C2454),"",'ENGAGEMENTS 2026'!K2454)</f>
        <v/>
      </c>
      <c r="Q2453" t="str">
        <f>IF($A2453="","",IF(OR($E2453="INFRUCTUEUX",$E2453="ANNULE"),$A2453&amp;"|"&amp;(COUNTIFS($A$2:$A2453,$A2453,$E$2:$E2453,"INFRUCTUEUX")+COUNTIFS($A$2:$A2453,$A2453,$E$2:$E2453,"ANNULE")),""))</f>
        <v/>
      </c>
    </row>
    <row r="2454" spans="1:17" x14ac:dyDescent="0.25">
      <c r="A2454" t="str">
        <f>IF(ISBLANK('ENGAGEMENTS 2026'!C2455),"",IF('ENGAGEMENTS 2026'!C2455="DTSI","DCT",'ENGAGEMENTS 2026'!C2455))</f>
        <v/>
      </c>
      <c r="B2454" t="str">
        <f>IF(ISBLANK('ENGAGEMENTS 2026'!C2455),"",'ENGAGEMENTS 2026'!D2455)</f>
        <v/>
      </c>
      <c r="C2454" t="str">
        <f>IF(ISBLANK('ENGAGEMENTS 2026'!C2455),"",'ENGAGEMENTS 2026'!E2455)</f>
        <v/>
      </c>
      <c r="D2454" t="str">
        <f>IF(ISBLANK('ENGAGEMENTS 2026'!C2455),"",'ENGAGEMENTS 2026'!G2455)</f>
        <v/>
      </c>
      <c r="E2454" t="str">
        <f>IF(ISBLANK('ENGAGEMENTS 2026'!C2455),"",'ENGAGEMENTS 2026'!I2455)</f>
        <v/>
      </c>
      <c r="F2454" t="str">
        <f>IF(ISBLANK('ENGAGEMENTS 2026'!C2455),"",'ENGAGEMENTS 2026'!J2455)</f>
        <v/>
      </c>
      <c r="G2454" t="str">
        <f>IF(ISBLANK('ENGAGEMENTS 2026'!C2455),"",'ENGAGEMENTS 2026'!M2455)</f>
        <v/>
      </c>
      <c r="H2454" t="str">
        <f>IF(ISBLANK('ENGAGEMENTS 2026'!C2455),"",'ENGAGEMENTS 2026'!AF2455)</f>
        <v/>
      </c>
      <c r="I2454" t="str">
        <f>IF(ISBLANK('ENGAGEMENTS 2026'!C2455),"",'ENGAGEMENTS 2026'!H2455)</f>
        <v/>
      </c>
      <c r="J2454" s="72" t="str">
        <f>IF(ISBLANK('ENGAGEMENTS 2026'!C2455),"",IF(AND(OR($E2454="INFRUCTUEUX",$E2454="ANNULE"),$C2454="AOO-M"),'ENGAGEMENTS 2026'!P2455,IF($H2454="EN COURS DE PREENGAGEMENT",'ENGAGEMENTS 2026'!O2455,IF($H2454="PREENGAGE",IF($E2454="ATTRIBUE",'ENGAGEMENTS 2026'!AE2455,'ENGAGEMENTS 2026'!O2455),'ENGAGEMENTS 2026'!AE2455))))</f>
        <v/>
      </c>
      <c r="K2454" s="97" t="str">
        <f>IF(ISBLANK('ENGAGEMENTS 2026'!W2455),"",'ENGAGEMENTS 2026'!W2455)</f>
        <v/>
      </c>
      <c r="L2454" s="73" t="str">
        <f t="shared" ca="1" si="76"/>
        <v/>
      </c>
      <c r="M2454" t="str">
        <f t="shared" si="77"/>
        <v/>
      </c>
      <c r="N2454" t="str">
        <f>IF(ISBLANK('ENGAGEMENTS 2026'!C2455),"",'ENGAGEMENTS 2026'!L2455)</f>
        <v/>
      </c>
      <c r="O2454" t="str">
        <f>IF(ISBLANK('ENGAGEMENTS 2026'!C2455),"",'ENGAGEMENTS 2026'!M2455)</f>
        <v/>
      </c>
      <c r="P2454" t="str">
        <f>IF(ISBLANK('ENGAGEMENTS 2026'!C2455),"",'ENGAGEMENTS 2026'!K2455)</f>
        <v/>
      </c>
      <c r="Q2454" t="str">
        <f>IF($A2454="","",IF(OR($E2454="INFRUCTUEUX",$E2454="ANNULE"),$A2454&amp;"|"&amp;(COUNTIFS($A$2:$A2454,$A2454,$E$2:$E2454,"INFRUCTUEUX")+COUNTIFS($A$2:$A2454,$A2454,$E$2:$E2454,"ANNULE")),""))</f>
        <v/>
      </c>
    </row>
    <row r="2455" spans="1:17" x14ac:dyDescent="0.25">
      <c r="A2455" t="str">
        <f>IF(ISBLANK('ENGAGEMENTS 2026'!C2456),"",IF('ENGAGEMENTS 2026'!C2456="DTSI","DCT",'ENGAGEMENTS 2026'!C2456))</f>
        <v/>
      </c>
      <c r="B2455" t="str">
        <f>IF(ISBLANK('ENGAGEMENTS 2026'!C2456),"",'ENGAGEMENTS 2026'!D2456)</f>
        <v/>
      </c>
      <c r="C2455" t="str">
        <f>IF(ISBLANK('ENGAGEMENTS 2026'!C2456),"",'ENGAGEMENTS 2026'!E2456)</f>
        <v/>
      </c>
      <c r="D2455" t="str">
        <f>IF(ISBLANK('ENGAGEMENTS 2026'!C2456),"",'ENGAGEMENTS 2026'!G2456)</f>
        <v/>
      </c>
      <c r="E2455" t="str">
        <f>IF(ISBLANK('ENGAGEMENTS 2026'!C2456),"",'ENGAGEMENTS 2026'!I2456)</f>
        <v/>
      </c>
      <c r="F2455" t="str">
        <f>IF(ISBLANK('ENGAGEMENTS 2026'!C2456),"",'ENGAGEMENTS 2026'!J2456)</f>
        <v/>
      </c>
      <c r="G2455" t="str">
        <f>IF(ISBLANK('ENGAGEMENTS 2026'!C2456),"",'ENGAGEMENTS 2026'!M2456)</f>
        <v/>
      </c>
      <c r="H2455" t="str">
        <f>IF(ISBLANK('ENGAGEMENTS 2026'!C2456),"",'ENGAGEMENTS 2026'!AF2456)</f>
        <v/>
      </c>
      <c r="I2455" t="str">
        <f>IF(ISBLANK('ENGAGEMENTS 2026'!C2456),"",'ENGAGEMENTS 2026'!H2456)</f>
        <v/>
      </c>
      <c r="J2455" s="72" t="str">
        <f>IF(ISBLANK('ENGAGEMENTS 2026'!C2456),"",IF(AND(OR($E2455="INFRUCTUEUX",$E2455="ANNULE"),$C2455="AOO-M"),'ENGAGEMENTS 2026'!P2456,IF($H2455="EN COURS DE PREENGAGEMENT",'ENGAGEMENTS 2026'!O2456,IF($H2455="PREENGAGE",IF($E2455="ATTRIBUE",'ENGAGEMENTS 2026'!AE2456,'ENGAGEMENTS 2026'!O2456),'ENGAGEMENTS 2026'!AE2456))))</f>
        <v/>
      </c>
      <c r="K2455" s="97" t="str">
        <f>IF(ISBLANK('ENGAGEMENTS 2026'!W2456),"",'ENGAGEMENTS 2026'!W2456)</f>
        <v/>
      </c>
      <c r="L2455" s="73" t="str">
        <f t="shared" ca="1" si="76"/>
        <v/>
      </c>
      <c r="M2455" t="str">
        <f t="shared" si="77"/>
        <v/>
      </c>
      <c r="N2455" t="str">
        <f>IF(ISBLANK('ENGAGEMENTS 2026'!C2456),"",'ENGAGEMENTS 2026'!L2456)</f>
        <v/>
      </c>
      <c r="O2455" t="str">
        <f>IF(ISBLANK('ENGAGEMENTS 2026'!C2456),"",'ENGAGEMENTS 2026'!M2456)</f>
        <v/>
      </c>
      <c r="P2455" t="str">
        <f>IF(ISBLANK('ENGAGEMENTS 2026'!C2456),"",'ENGAGEMENTS 2026'!K2456)</f>
        <v/>
      </c>
      <c r="Q2455" t="str">
        <f>IF($A2455="","",IF(OR($E2455="INFRUCTUEUX",$E2455="ANNULE"),$A2455&amp;"|"&amp;(COUNTIFS($A$2:$A2455,$A2455,$E$2:$E2455,"INFRUCTUEUX")+COUNTIFS($A$2:$A2455,$A2455,$E$2:$E2455,"ANNULE")),""))</f>
        <v/>
      </c>
    </row>
    <row r="2456" spans="1:17" x14ac:dyDescent="0.25">
      <c r="A2456" t="str">
        <f>IF(ISBLANK('ENGAGEMENTS 2026'!C2457),"",IF('ENGAGEMENTS 2026'!C2457="DTSI","DCT",'ENGAGEMENTS 2026'!C2457))</f>
        <v/>
      </c>
      <c r="B2456" t="str">
        <f>IF(ISBLANK('ENGAGEMENTS 2026'!C2457),"",'ENGAGEMENTS 2026'!D2457)</f>
        <v/>
      </c>
      <c r="C2456" t="str">
        <f>IF(ISBLANK('ENGAGEMENTS 2026'!C2457),"",'ENGAGEMENTS 2026'!E2457)</f>
        <v/>
      </c>
      <c r="D2456" t="str">
        <f>IF(ISBLANK('ENGAGEMENTS 2026'!C2457),"",'ENGAGEMENTS 2026'!G2457)</f>
        <v/>
      </c>
      <c r="E2456" t="str">
        <f>IF(ISBLANK('ENGAGEMENTS 2026'!C2457),"",'ENGAGEMENTS 2026'!I2457)</f>
        <v/>
      </c>
      <c r="F2456" t="str">
        <f>IF(ISBLANK('ENGAGEMENTS 2026'!C2457),"",'ENGAGEMENTS 2026'!J2457)</f>
        <v/>
      </c>
      <c r="G2456" t="str">
        <f>IF(ISBLANK('ENGAGEMENTS 2026'!C2457),"",'ENGAGEMENTS 2026'!M2457)</f>
        <v/>
      </c>
      <c r="H2456" t="str">
        <f>IF(ISBLANK('ENGAGEMENTS 2026'!C2457),"",'ENGAGEMENTS 2026'!AF2457)</f>
        <v/>
      </c>
      <c r="I2456" t="str">
        <f>IF(ISBLANK('ENGAGEMENTS 2026'!C2457),"",'ENGAGEMENTS 2026'!H2457)</f>
        <v/>
      </c>
      <c r="J2456" s="72" t="str">
        <f>IF(ISBLANK('ENGAGEMENTS 2026'!C2457),"",IF(AND(OR($E2456="INFRUCTUEUX",$E2456="ANNULE"),$C2456="AOO-M"),'ENGAGEMENTS 2026'!P2457,IF($H2456="EN COURS DE PREENGAGEMENT",'ENGAGEMENTS 2026'!O2457,IF($H2456="PREENGAGE",IF($E2456="ATTRIBUE",'ENGAGEMENTS 2026'!AE2457,'ENGAGEMENTS 2026'!O2457),'ENGAGEMENTS 2026'!AE2457))))</f>
        <v/>
      </c>
      <c r="K2456" s="97" t="str">
        <f>IF(ISBLANK('ENGAGEMENTS 2026'!W2457),"",'ENGAGEMENTS 2026'!W2457)</f>
        <v/>
      </c>
      <c r="L2456" s="73" t="str">
        <f t="shared" ca="1" si="76"/>
        <v/>
      </c>
      <c r="M2456" t="str">
        <f t="shared" si="77"/>
        <v/>
      </c>
      <c r="N2456" t="str">
        <f>IF(ISBLANK('ENGAGEMENTS 2026'!C2457),"",'ENGAGEMENTS 2026'!L2457)</f>
        <v/>
      </c>
      <c r="O2456" t="str">
        <f>IF(ISBLANK('ENGAGEMENTS 2026'!C2457),"",'ENGAGEMENTS 2026'!M2457)</f>
        <v/>
      </c>
      <c r="P2456" t="str">
        <f>IF(ISBLANK('ENGAGEMENTS 2026'!C2457),"",'ENGAGEMENTS 2026'!K2457)</f>
        <v/>
      </c>
      <c r="Q2456" t="str">
        <f>IF($A2456="","",IF(OR($E2456="INFRUCTUEUX",$E2456="ANNULE"),$A2456&amp;"|"&amp;(COUNTIFS($A$2:$A2456,$A2456,$E$2:$E2456,"INFRUCTUEUX")+COUNTIFS($A$2:$A2456,$A2456,$E$2:$E2456,"ANNULE")),""))</f>
        <v/>
      </c>
    </row>
    <row r="2457" spans="1:17" x14ac:dyDescent="0.25">
      <c r="A2457" t="str">
        <f>IF(ISBLANK('ENGAGEMENTS 2026'!C2458),"",IF('ENGAGEMENTS 2026'!C2458="DTSI","DCT",'ENGAGEMENTS 2026'!C2458))</f>
        <v/>
      </c>
      <c r="B2457" t="str">
        <f>IF(ISBLANK('ENGAGEMENTS 2026'!C2458),"",'ENGAGEMENTS 2026'!D2458)</f>
        <v/>
      </c>
      <c r="C2457" t="str">
        <f>IF(ISBLANK('ENGAGEMENTS 2026'!C2458),"",'ENGAGEMENTS 2026'!E2458)</f>
        <v/>
      </c>
      <c r="D2457" t="str">
        <f>IF(ISBLANK('ENGAGEMENTS 2026'!C2458),"",'ENGAGEMENTS 2026'!G2458)</f>
        <v/>
      </c>
      <c r="E2457" t="str">
        <f>IF(ISBLANK('ENGAGEMENTS 2026'!C2458),"",'ENGAGEMENTS 2026'!I2458)</f>
        <v/>
      </c>
      <c r="F2457" t="str">
        <f>IF(ISBLANK('ENGAGEMENTS 2026'!C2458),"",'ENGAGEMENTS 2026'!J2458)</f>
        <v/>
      </c>
      <c r="G2457" t="str">
        <f>IF(ISBLANK('ENGAGEMENTS 2026'!C2458),"",'ENGAGEMENTS 2026'!M2458)</f>
        <v/>
      </c>
      <c r="H2457" t="str">
        <f>IF(ISBLANK('ENGAGEMENTS 2026'!C2458),"",'ENGAGEMENTS 2026'!AF2458)</f>
        <v/>
      </c>
      <c r="I2457" t="str">
        <f>IF(ISBLANK('ENGAGEMENTS 2026'!C2458),"",'ENGAGEMENTS 2026'!H2458)</f>
        <v/>
      </c>
      <c r="J2457" s="72" t="str">
        <f>IF(ISBLANK('ENGAGEMENTS 2026'!C2458),"",IF(AND(OR($E2457="INFRUCTUEUX",$E2457="ANNULE"),$C2457="AOO-M"),'ENGAGEMENTS 2026'!P2458,IF($H2457="EN COURS DE PREENGAGEMENT",'ENGAGEMENTS 2026'!O2458,IF($H2457="PREENGAGE",IF($E2457="ATTRIBUE",'ENGAGEMENTS 2026'!AE2458,'ENGAGEMENTS 2026'!O2458),'ENGAGEMENTS 2026'!AE2458))))</f>
        <v/>
      </c>
      <c r="K2457" s="97" t="str">
        <f>IF(ISBLANK('ENGAGEMENTS 2026'!W2458),"",'ENGAGEMENTS 2026'!W2458)</f>
        <v/>
      </c>
      <c r="L2457" s="73" t="str">
        <f t="shared" ca="1" si="76"/>
        <v/>
      </c>
      <c r="M2457" t="str">
        <f t="shared" si="77"/>
        <v/>
      </c>
      <c r="N2457" t="str">
        <f>IF(ISBLANK('ENGAGEMENTS 2026'!C2458),"",'ENGAGEMENTS 2026'!L2458)</f>
        <v/>
      </c>
      <c r="O2457" t="str">
        <f>IF(ISBLANK('ENGAGEMENTS 2026'!C2458),"",'ENGAGEMENTS 2026'!M2458)</f>
        <v/>
      </c>
      <c r="P2457" t="str">
        <f>IF(ISBLANK('ENGAGEMENTS 2026'!C2458),"",'ENGAGEMENTS 2026'!K2458)</f>
        <v/>
      </c>
      <c r="Q2457" t="str">
        <f>IF($A2457="","",IF(OR($E2457="INFRUCTUEUX",$E2457="ANNULE"),$A2457&amp;"|"&amp;(COUNTIFS($A$2:$A2457,$A2457,$E$2:$E2457,"INFRUCTUEUX")+COUNTIFS($A$2:$A2457,$A2457,$E$2:$E2457,"ANNULE")),""))</f>
        <v/>
      </c>
    </row>
    <row r="2458" spans="1:17" x14ac:dyDescent="0.25">
      <c r="A2458" t="str">
        <f>IF(ISBLANK('ENGAGEMENTS 2026'!C2459),"",IF('ENGAGEMENTS 2026'!C2459="DTSI","DCT",'ENGAGEMENTS 2026'!C2459))</f>
        <v/>
      </c>
      <c r="B2458" t="str">
        <f>IF(ISBLANK('ENGAGEMENTS 2026'!C2459),"",'ENGAGEMENTS 2026'!D2459)</f>
        <v/>
      </c>
      <c r="C2458" t="str">
        <f>IF(ISBLANK('ENGAGEMENTS 2026'!C2459),"",'ENGAGEMENTS 2026'!E2459)</f>
        <v/>
      </c>
      <c r="D2458" t="str">
        <f>IF(ISBLANK('ENGAGEMENTS 2026'!C2459),"",'ENGAGEMENTS 2026'!G2459)</f>
        <v/>
      </c>
      <c r="E2458" t="str">
        <f>IF(ISBLANK('ENGAGEMENTS 2026'!C2459),"",'ENGAGEMENTS 2026'!I2459)</f>
        <v/>
      </c>
      <c r="F2458" t="str">
        <f>IF(ISBLANK('ENGAGEMENTS 2026'!C2459),"",'ENGAGEMENTS 2026'!J2459)</f>
        <v/>
      </c>
      <c r="G2458" t="str">
        <f>IF(ISBLANK('ENGAGEMENTS 2026'!C2459),"",'ENGAGEMENTS 2026'!M2459)</f>
        <v/>
      </c>
      <c r="H2458" t="str">
        <f>IF(ISBLANK('ENGAGEMENTS 2026'!C2459),"",'ENGAGEMENTS 2026'!AF2459)</f>
        <v/>
      </c>
      <c r="I2458" t="str">
        <f>IF(ISBLANK('ENGAGEMENTS 2026'!C2459),"",'ENGAGEMENTS 2026'!H2459)</f>
        <v/>
      </c>
      <c r="J2458" s="72" t="str">
        <f>IF(ISBLANK('ENGAGEMENTS 2026'!C2459),"",IF(AND(OR($E2458="INFRUCTUEUX",$E2458="ANNULE"),$C2458="AOO-M"),'ENGAGEMENTS 2026'!P2459,IF($H2458="EN COURS DE PREENGAGEMENT",'ENGAGEMENTS 2026'!O2459,IF($H2458="PREENGAGE",IF($E2458="ATTRIBUE",'ENGAGEMENTS 2026'!AE2459,'ENGAGEMENTS 2026'!O2459),'ENGAGEMENTS 2026'!AE2459))))</f>
        <v/>
      </c>
      <c r="K2458" s="97" t="str">
        <f>IF(ISBLANK('ENGAGEMENTS 2026'!W2459),"",'ENGAGEMENTS 2026'!W2459)</f>
        <v/>
      </c>
      <c r="L2458" s="73" t="str">
        <f t="shared" ca="1" si="76"/>
        <v/>
      </c>
      <c r="M2458" t="str">
        <f t="shared" si="77"/>
        <v/>
      </c>
      <c r="N2458" t="str">
        <f>IF(ISBLANK('ENGAGEMENTS 2026'!C2459),"",'ENGAGEMENTS 2026'!L2459)</f>
        <v/>
      </c>
      <c r="O2458" t="str">
        <f>IF(ISBLANK('ENGAGEMENTS 2026'!C2459),"",'ENGAGEMENTS 2026'!M2459)</f>
        <v/>
      </c>
      <c r="P2458" t="str">
        <f>IF(ISBLANK('ENGAGEMENTS 2026'!C2459),"",'ENGAGEMENTS 2026'!K2459)</f>
        <v/>
      </c>
      <c r="Q2458" t="str">
        <f>IF($A2458="","",IF(OR($E2458="INFRUCTUEUX",$E2458="ANNULE"),$A2458&amp;"|"&amp;(COUNTIFS($A$2:$A2458,$A2458,$E$2:$E2458,"INFRUCTUEUX")+COUNTIFS($A$2:$A2458,$A2458,$E$2:$E2458,"ANNULE")),""))</f>
        <v/>
      </c>
    </row>
    <row r="2459" spans="1:17" x14ac:dyDescent="0.25">
      <c r="A2459" t="str">
        <f>IF(ISBLANK('ENGAGEMENTS 2026'!C2460),"",IF('ENGAGEMENTS 2026'!C2460="DTSI","DCT",'ENGAGEMENTS 2026'!C2460))</f>
        <v/>
      </c>
      <c r="B2459" t="str">
        <f>IF(ISBLANK('ENGAGEMENTS 2026'!C2460),"",'ENGAGEMENTS 2026'!D2460)</f>
        <v/>
      </c>
      <c r="C2459" t="str">
        <f>IF(ISBLANK('ENGAGEMENTS 2026'!C2460),"",'ENGAGEMENTS 2026'!E2460)</f>
        <v/>
      </c>
      <c r="D2459" t="str">
        <f>IF(ISBLANK('ENGAGEMENTS 2026'!C2460),"",'ENGAGEMENTS 2026'!G2460)</f>
        <v/>
      </c>
      <c r="E2459" t="str">
        <f>IF(ISBLANK('ENGAGEMENTS 2026'!C2460),"",'ENGAGEMENTS 2026'!I2460)</f>
        <v/>
      </c>
      <c r="F2459" t="str">
        <f>IF(ISBLANK('ENGAGEMENTS 2026'!C2460),"",'ENGAGEMENTS 2026'!J2460)</f>
        <v/>
      </c>
      <c r="G2459" t="str">
        <f>IF(ISBLANK('ENGAGEMENTS 2026'!C2460),"",'ENGAGEMENTS 2026'!M2460)</f>
        <v/>
      </c>
      <c r="H2459" t="str">
        <f>IF(ISBLANK('ENGAGEMENTS 2026'!C2460),"",'ENGAGEMENTS 2026'!AF2460)</f>
        <v/>
      </c>
      <c r="I2459" t="str">
        <f>IF(ISBLANK('ENGAGEMENTS 2026'!C2460),"",'ENGAGEMENTS 2026'!H2460)</f>
        <v/>
      </c>
      <c r="J2459" s="72" t="str">
        <f>IF(ISBLANK('ENGAGEMENTS 2026'!C2460),"",IF(AND(OR($E2459="INFRUCTUEUX",$E2459="ANNULE"),$C2459="AOO-M"),'ENGAGEMENTS 2026'!P2460,IF($H2459="EN COURS DE PREENGAGEMENT",'ENGAGEMENTS 2026'!O2460,IF($H2459="PREENGAGE",IF($E2459="ATTRIBUE",'ENGAGEMENTS 2026'!AE2460,'ENGAGEMENTS 2026'!O2460),'ENGAGEMENTS 2026'!AE2460))))</f>
        <v/>
      </c>
      <c r="K2459" s="97" t="str">
        <f>IF(ISBLANK('ENGAGEMENTS 2026'!W2460),"",'ENGAGEMENTS 2026'!W2460)</f>
        <v/>
      </c>
      <c r="L2459" s="73" t="str">
        <f t="shared" ca="1" si="76"/>
        <v/>
      </c>
      <c r="M2459" t="str">
        <f t="shared" si="77"/>
        <v/>
      </c>
      <c r="N2459" t="str">
        <f>IF(ISBLANK('ENGAGEMENTS 2026'!C2460),"",'ENGAGEMENTS 2026'!L2460)</f>
        <v/>
      </c>
      <c r="O2459" t="str">
        <f>IF(ISBLANK('ENGAGEMENTS 2026'!C2460),"",'ENGAGEMENTS 2026'!M2460)</f>
        <v/>
      </c>
      <c r="P2459" t="str">
        <f>IF(ISBLANK('ENGAGEMENTS 2026'!C2460),"",'ENGAGEMENTS 2026'!K2460)</f>
        <v/>
      </c>
      <c r="Q2459" t="str">
        <f>IF($A2459="","",IF(OR($E2459="INFRUCTUEUX",$E2459="ANNULE"),$A2459&amp;"|"&amp;(COUNTIFS($A$2:$A2459,$A2459,$E$2:$E2459,"INFRUCTUEUX")+COUNTIFS($A$2:$A2459,$A2459,$E$2:$E2459,"ANNULE")),""))</f>
        <v/>
      </c>
    </row>
    <row r="2460" spans="1:17" x14ac:dyDescent="0.25">
      <c r="A2460" t="str">
        <f>IF(ISBLANK('ENGAGEMENTS 2026'!C2461),"",IF('ENGAGEMENTS 2026'!C2461="DTSI","DCT",'ENGAGEMENTS 2026'!C2461))</f>
        <v/>
      </c>
      <c r="B2460" t="str">
        <f>IF(ISBLANK('ENGAGEMENTS 2026'!C2461),"",'ENGAGEMENTS 2026'!D2461)</f>
        <v/>
      </c>
      <c r="C2460" t="str">
        <f>IF(ISBLANK('ENGAGEMENTS 2026'!C2461),"",'ENGAGEMENTS 2026'!E2461)</f>
        <v/>
      </c>
      <c r="D2460" t="str">
        <f>IF(ISBLANK('ENGAGEMENTS 2026'!C2461),"",'ENGAGEMENTS 2026'!G2461)</f>
        <v/>
      </c>
      <c r="E2460" t="str">
        <f>IF(ISBLANK('ENGAGEMENTS 2026'!C2461),"",'ENGAGEMENTS 2026'!I2461)</f>
        <v/>
      </c>
      <c r="F2460" t="str">
        <f>IF(ISBLANK('ENGAGEMENTS 2026'!C2461),"",'ENGAGEMENTS 2026'!J2461)</f>
        <v/>
      </c>
      <c r="G2460" t="str">
        <f>IF(ISBLANK('ENGAGEMENTS 2026'!C2461),"",'ENGAGEMENTS 2026'!M2461)</f>
        <v/>
      </c>
      <c r="H2460" t="str">
        <f>IF(ISBLANK('ENGAGEMENTS 2026'!C2461),"",'ENGAGEMENTS 2026'!AF2461)</f>
        <v/>
      </c>
      <c r="I2460" t="str">
        <f>IF(ISBLANK('ENGAGEMENTS 2026'!C2461),"",'ENGAGEMENTS 2026'!H2461)</f>
        <v/>
      </c>
      <c r="J2460" s="72" t="str">
        <f>IF(ISBLANK('ENGAGEMENTS 2026'!C2461),"",IF(AND(OR($E2460="INFRUCTUEUX",$E2460="ANNULE"),$C2460="AOO-M"),'ENGAGEMENTS 2026'!P2461,IF($H2460="EN COURS DE PREENGAGEMENT",'ENGAGEMENTS 2026'!O2461,IF($H2460="PREENGAGE",IF($E2460="ATTRIBUE",'ENGAGEMENTS 2026'!AE2461,'ENGAGEMENTS 2026'!O2461),'ENGAGEMENTS 2026'!AE2461))))</f>
        <v/>
      </c>
      <c r="K2460" s="97" t="str">
        <f>IF(ISBLANK('ENGAGEMENTS 2026'!W2461),"",'ENGAGEMENTS 2026'!W2461)</f>
        <v/>
      </c>
      <c r="L2460" s="73" t="str">
        <f t="shared" ca="1" si="76"/>
        <v/>
      </c>
      <c r="M2460" t="str">
        <f t="shared" si="77"/>
        <v/>
      </c>
      <c r="N2460" t="str">
        <f>IF(ISBLANK('ENGAGEMENTS 2026'!C2461),"",'ENGAGEMENTS 2026'!L2461)</f>
        <v/>
      </c>
      <c r="O2460" t="str">
        <f>IF(ISBLANK('ENGAGEMENTS 2026'!C2461),"",'ENGAGEMENTS 2026'!M2461)</f>
        <v/>
      </c>
      <c r="P2460" t="str">
        <f>IF(ISBLANK('ENGAGEMENTS 2026'!C2461),"",'ENGAGEMENTS 2026'!K2461)</f>
        <v/>
      </c>
      <c r="Q2460" t="str">
        <f>IF($A2460="","",IF(OR($E2460="INFRUCTUEUX",$E2460="ANNULE"),$A2460&amp;"|"&amp;(COUNTIFS($A$2:$A2460,$A2460,$E$2:$E2460,"INFRUCTUEUX")+COUNTIFS($A$2:$A2460,$A2460,$E$2:$E2460,"ANNULE")),""))</f>
        <v/>
      </c>
    </row>
    <row r="2461" spans="1:17" x14ac:dyDescent="0.25">
      <c r="A2461" t="str">
        <f>IF(ISBLANK('ENGAGEMENTS 2026'!C2462),"",IF('ENGAGEMENTS 2026'!C2462="DTSI","DCT",'ENGAGEMENTS 2026'!C2462))</f>
        <v/>
      </c>
      <c r="B2461" t="str">
        <f>IF(ISBLANK('ENGAGEMENTS 2026'!C2462),"",'ENGAGEMENTS 2026'!D2462)</f>
        <v/>
      </c>
      <c r="C2461" t="str">
        <f>IF(ISBLANK('ENGAGEMENTS 2026'!C2462),"",'ENGAGEMENTS 2026'!E2462)</f>
        <v/>
      </c>
      <c r="D2461" t="str">
        <f>IF(ISBLANK('ENGAGEMENTS 2026'!C2462),"",'ENGAGEMENTS 2026'!G2462)</f>
        <v/>
      </c>
      <c r="E2461" t="str">
        <f>IF(ISBLANK('ENGAGEMENTS 2026'!C2462),"",'ENGAGEMENTS 2026'!I2462)</f>
        <v/>
      </c>
      <c r="F2461" t="str">
        <f>IF(ISBLANK('ENGAGEMENTS 2026'!C2462),"",'ENGAGEMENTS 2026'!J2462)</f>
        <v/>
      </c>
      <c r="G2461" t="str">
        <f>IF(ISBLANK('ENGAGEMENTS 2026'!C2462),"",'ENGAGEMENTS 2026'!M2462)</f>
        <v/>
      </c>
      <c r="H2461" t="str">
        <f>IF(ISBLANK('ENGAGEMENTS 2026'!C2462),"",'ENGAGEMENTS 2026'!AF2462)</f>
        <v/>
      </c>
      <c r="I2461" t="str">
        <f>IF(ISBLANK('ENGAGEMENTS 2026'!C2462),"",'ENGAGEMENTS 2026'!H2462)</f>
        <v/>
      </c>
      <c r="J2461" s="72" t="str">
        <f>IF(ISBLANK('ENGAGEMENTS 2026'!C2462),"",IF(AND(OR($E2461="INFRUCTUEUX",$E2461="ANNULE"),$C2461="AOO-M"),'ENGAGEMENTS 2026'!P2462,IF($H2461="EN COURS DE PREENGAGEMENT",'ENGAGEMENTS 2026'!O2462,IF($H2461="PREENGAGE",IF($E2461="ATTRIBUE",'ENGAGEMENTS 2026'!AE2462,'ENGAGEMENTS 2026'!O2462),'ENGAGEMENTS 2026'!AE2462))))</f>
        <v/>
      </c>
      <c r="K2461" s="97" t="str">
        <f>IF(ISBLANK('ENGAGEMENTS 2026'!W2462),"",'ENGAGEMENTS 2026'!W2462)</f>
        <v/>
      </c>
      <c r="L2461" s="73" t="str">
        <f t="shared" ca="1" si="76"/>
        <v/>
      </c>
      <c r="M2461" t="str">
        <f t="shared" si="77"/>
        <v/>
      </c>
      <c r="N2461" t="str">
        <f>IF(ISBLANK('ENGAGEMENTS 2026'!C2462),"",'ENGAGEMENTS 2026'!L2462)</f>
        <v/>
      </c>
      <c r="O2461" t="str">
        <f>IF(ISBLANK('ENGAGEMENTS 2026'!C2462),"",'ENGAGEMENTS 2026'!M2462)</f>
        <v/>
      </c>
      <c r="P2461" t="str">
        <f>IF(ISBLANK('ENGAGEMENTS 2026'!C2462),"",'ENGAGEMENTS 2026'!K2462)</f>
        <v/>
      </c>
      <c r="Q2461" t="str">
        <f>IF($A2461="","",IF(OR($E2461="INFRUCTUEUX",$E2461="ANNULE"),$A2461&amp;"|"&amp;(COUNTIFS($A$2:$A2461,$A2461,$E$2:$E2461,"INFRUCTUEUX")+COUNTIFS($A$2:$A2461,$A2461,$E$2:$E2461,"ANNULE")),""))</f>
        <v/>
      </c>
    </row>
    <row r="2462" spans="1:17" x14ac:dyDescent="0.25">
      <c r="A2462" t="str">
        <f>IF(ISBLANK('ENGAGEMENTS 2026'!C2463),"",IF('ENGAGEMENTS 2026'!C2463="DTSI","DCT",'ENGAGEMENTS 2026'!C2463))</f>
        <v/>
      </c>
      <c r="B2462" t="str">
        <f>IF(ISBLANK('ENGAGEMENTS 2026'!C2463),"",'ENGAGEMENTS 2026'!D2463)</f>
        <v/>
      </c>
      <c r="C2462" t="str">
        <f>IF(ISBLANK('ENGAGEMENTS 2026'!C2463),"",'ENGAGEMENTS 2026'!E2463)</f>
        <v/>
      </c>
      <c r="D2462" t="str">
        <f>IF(ISBLANK('ENGAGEMENTS 2026'!C2463),"",'ENGAGEMENTS 2026'!G2463)</f>
        <v/>
      </c>
      <c r="E2462" t="str">
        <f>IF(ISBLANK('ENGAGEMENTS 2026'!C2463),"",'ENGAGEMENTS 2026'!I2463)</f>
        <v/>
      </c>
      <c r="F2462" t="str">
        <f>IF(ISBLANK('ENGAGEMENTS 2026'!C2463),"",'ENGAGEMENTS 2026'!J2463)</f>
        <v/>
      </c>
      <c r="G2462" t="str">
        <f>IF(ISBLANK('ENGAGEMENTS 2026'!C2463),"",'ENGAGEMENTS 2026'!M2463)</f>
        <v/>
      </c>
      <c r="H2462" t="str">
        <f>IF(ISBLANK('ENGAGEMENTS 2026'!C2463),"",'ENGAGEMENTS 2026'!AF2463)</f>
        <v/>
      </c>
      <c r="I2462" t="str">
        <f>IF(ISBLANK('ENGAGEMENTS 2026'!C2463),"",'ENGAGEMENTS 2026'!H2463)</f>
        <v/>
      </c>
      <c r="J2462" s="72" t="str">
        <f>IF(ISBLANK('ENGAGEMENTS 2026'!C2463),"",IF(AND(OR($E2462="INFRUCTUEUX",$E2462="ANNULE"),$C2462="AOO-M"),'ENGAGEMENTS 2026'!P2463,IF($H2462="EN COURS DE PREENGAGEMENT",'ENGAGEMENTS 2026'!O2463,IF($H2462="PREENGAGE",IF($E2462="ATTRIBUE",'ENGAGEMENTS 2026'!AE2463,'ENGAGEMENTS 2026'!O2463),'ENGAGEMENTS 2026'!AE2463))))</f>
        <v/>
      </c>
      <c r="K2462" s="97" t="str">
        <f>IF(ISBLANK('ENGAGEMENTS 2026'!W2463),"",'ENGAGEMENTS 2026'!W2463)</f>
        <v/>
      </c>
      <c r="L2462" s="73" t="str">
        <f t="shared" ca="1" si="76"/>
        <v/>
      </c>
      <c r="M2462" t="str">
        <f t="shared" si="77"/>
        <v/>
      </c>
      <c r="N2462" t="str">
        <f>IF(ISBLANK('ENGAGEMENTS 2026'!C2463),"",'ENGAGEMENTS 2026'!L2463)</f>
        <v/>
      </c>
      <c r="O2462" t="str">
        <f>IF(ISBLANK('ENGAGEMENTS 2026'!C2463),"",'ENGAGEMENTS 2026'!M2463)</f>
        <v/>
      </c>
      <c r="P2462" t="str">
        <f>IF(ISBLANK('ENGAGEMENTS 2026'!C2463),"",'ENGAGEMENTS 2026'!K2463)</f>
        <v/>
      </c>
      <c r="Q2462" t="str">
        <f>IF($A2462="","",IF(OR($E2462="INFRUCTUEUX",$E2462="ANNULE"),$A2462&amp;"|"&amp;(COUNTIFS($A$2:$A2462,$A2462,$E$2:$E2462,"INFRUCTUEUX")+COUNTIFS($A$2:$A2462,$A2462,$E$2:$E2462,"ANNULE")),""))</f>
        <v/>
      </c>
    </row>
    <row r="2463" spans="1:17" x14ac:dyDescent="0.25">
      <c r="A2463" t="str">
        <f>IF(ISBLANK('ENGAGEMENTS 2026'!C2464),"",IF('ENGAGEMENTS 2026'!C2464="DTSI","DCT",'ENGAGEMENTS 2026'!C2464))</f>
        <v/>
      </c>
      <c r="B2463" t="str">
        <f>IF(ISBLANK('ENGAGEMENTS 2026'!C2464),"",'ENGAGEMENTS 2026'!D2464)</f>
        <v/>
      </c>
      <c r="C2463" t="str">
        <f>IF(ISBLANK('ENGAGEMENTS 2026'!C2464),"",'ENGAGEMENTS 2026'!E2464)</f>
        <v/>
      </c>
      <c r="D2463" t="str">
        <f>IF(ISBLANK('ENGAGEMENTS 2026'!C2464),"",'ENGAGEMENTS 2026'!G2464)</f>
        <v/>
      </c>
      <c r="E2463" t="str">
        <f>IF(ISBLANK('ENGAGEMENTS 2026'!C2464),"",'ENGAGEMENTS 2026'!I2464)</f>
        <v/>
      </c>
      <c r="F2463" t="str">
        <f>IF(ISBLANK('ENGAGEMENTS 2026'!C2464),"",'ENGAGEMENTS 2026'!J2464)</f>
        <v/>
      </c>
      <c r="G2463" t="str">
        <f>IF(ISBLANK('ENGAGEMENTS 2026'!C2464),"",'ENGAGEMENTS 2026'!M2464)</f>
        <v/>
      </c>
      <c r="H2463" t="str">
        <f>IF(ISBLANK('ENGAGEMENTS 2026'!C2464),"",'ENGAGEMENTS 2026'!AF2464)</f>
        <v/>
      </c>
      <c r="I2463" t="str">
        <f>IF(ISBLANK('ENGAGEMENTS 2026'!C2464),"",'ENGAGEMENTS 2026'!H2464)</f>
        <v/>
      </c>
      <c r="J2463" s="72" t="str">
        <f>IF(ISBLANK('ENGAGEMENTS 2026'!C2464),"",IF(AND(OR($E2463="INFRUCTUEUX",$E2463="ANNULE"),$C2463="AOO-M"),'ENGAGEMENTS 2026'!P2464,IF($H2463="EN COURS DE PREENGAGEMENT",'ENGAGEMENTS 2026'!O2464,IF($H2463="PREENGAGE",IF($E2463="ATTRIBUE",'ENGAGEMENTS 2026'!AE2464,'ENGAGEMENTS 2026'!O2464),'ENGAGEMENTS 2026'!AE2464))))</f>
        <v/>
      </c>
      <c r="K2463" s="97" t="str">
        <f>IF(ISBLANK('ENGAGEMENTS 2026'!W2464),"",'ENGAGEMENTS 2026'!W2464)</f>
        <v/>
      </c>
      <c r="L2463" s="73" t="str">
        <f t="shared" ca="1" si="76"/>
        <v/>
      </c>
      <c r="M2463" t="str">
        <f t="shared" si="77"/>
        <v/>
      </c>
      <c r="N2463" t="str">
        <f>IF(ISBLANK('ENGAGEMENTS 2026'!C2464),"",'ENGAGEMENTS 2026'!L2464)</f>
        <v/>
      </c>
      <c r="O2463" t="str">
        <f>IF(ISBLANK('ENGAGEMENTS 2026'!C2464),"",'ENGAGEMENTS 2026'!M2464)</f>
        <v/>
      </c>
      <c r="P2463" t="str">
        <f>IF(ISBLANK('ENGAGEMENTS 2026'!C2464),"",'ENGAGEMENTS 2026'!K2464)</f>
        <v/>
      </c>
      <c r="Q2463" t="str">
        <f>IF($A2463="","",IF(OR($E2463="INFRUCTUEUX",$E2463="ANNULE"),$A2463&amp;"|"&amp;(COUNTIFS($A$2:$A2463,$A2463,$E$2:$E2463,"INFRUCTUEUX")+COUNTIFS($A$2:$A2463,$A2463,$E$2:$E2463,"ANNULE")),""))</f>
        <v/>
      </c>
    </row>
    <row r="2464" spans="1:17" x14ac:dyDescent="0.25">
      <c r="A2464" t="str">
        <f>IF(ISBLANK('ENGAGEMENTS 2026'!C2465),"",IF('ENGAGEMENTS 2026'!C2465="DTSI","DCT",'ENGAGEMENTS 2026'!C2465))</f>
        <v/>
      </c>
      <c r="B2464" t="str">
        <f>IF(ISBLANK('ENGAGEMENTS 2026'!C2465),"",'ENGAGEMENTS 2026'!D2465)</f>
        <v/>
      </c>
      <c r="C2464" t="str">
        <f>IF(ISBLANK('ENGAGEMENTS 2026'!C2465),"",'ENGAGEMENTS 2026'!E2465)</f>
        <v/>
      </c>
      <c r="D2464" t="str">
        <f>IF(ISBLANK('ENGAGEMENTS 2026'!C2465),"",'ENGAGEMENTS 2026'!G2465)</f>
        <v/>
      </c>
      <c r="E2464" t="str">
        <f>IF(ISBLANK('ENGAGEMENTS 2026'!C2465),"",'ENGAGEMENTS 2026'!I2465)</f>
        <v/>
      </c>
      <c r="F2464" t="str">
        <f>IF(ISBLANK('ENGAGEMENTS 2026'!C2465),"",'ENGAGEMENTS 2026'!J2465)</f>
        <v/>
      </c>
      <c r="G2464" t="str">
        <f>IF(ISBLANK('ENGAGEMENTS 2026'!C2465),"",'ENGAGEMENTS 2026'!M2465)</f>
        <v/>
      </c>
      <c r="H2464" t="str">
        <f>IF(ISBLANK('ENGAGEMENTS 2026'!C2465),"",'ENGAGEMENTS 2026'!AF2465)</f>
        <v/>
      </c>
      <c r="I2464" t="str">
        <f>IF(ISBLANK('ENGAGEMENTS 2026'!C2465),"",'ENGAGEMENTS 2026'!H2465)</f>
        <v/>
      </c>
      <c r="J2464" s="72" t="str">
        <f>IF(ISBLANK('ENGAGEMENTS 2026'!C2465),"",IF(AND(OR($E2464="INFRUCTUEUX",$E2464="ANNULE"),$C2464="AOO-M"),'ENGAGEMENTS 2026'!P2465,IF($H2464="EN COURS DE PREENGAGEMENT",'ENGAGEMENTS 2026'!O2465,IF($H2464="PREENGAGE",IF($E2464="ATTRIBUE",'ENGAGEMENTS 2026'!AE2465,'ENGAGEMENTS 2026'!O2465),'ENGAGEMENTS 2026'!AE2465))))</f>
        <v/>
      </c>
      <c r="K2464" s="97" t="str">
        <f>IF(ISBLANK('ENGAGEMENTS 2026'!W2465),"",'ENGAGEMENTS 2026'!W2465)</f>
        <v/>
      </c>
      <c r="L2464" s="73" t="str">
        <f t="shared" ca="1" si="76"/>
        <v/>
      </c>
      <c r="M2464" t="str">
        <f t="shared" si="77"/>
        <v/>
      </c>
      <c r="N2464" t="str">
        <f>IF(ISBLANK('ENGAGEMENTS 2026'!C2465),"",'ENGAGEMENTS 2026'!L2465)</f>
        <v/>
      </c>
      <c r="O2464" t="str">
        <f>IF(ISBLANK('ENGAGEMENTS 2026'!C2465),"",'ENGAGEMENTS 2026'!M2465)</f>
        <v/>
      </c>
      <c r="P2464" t="str">
        <f>IF(ISBLANK('ENGAGEMENTS 2026'!C2465),"",'ENGAGEMENTS 2026'!K2465)</f>
        <v/>
      </c>
      <c r="Q2464" t="str">
        <f>IF($A2464="","",IF(OR($E2464="INFRUCTUEUX",$E2464="ANNULE"),$A2464&amp;"|"&amp;(COUNTIFS($A$2:$A2464,$A2464,$E$2:$E2464,"INFRUCTUEUX")+COUNTIFS($A$2:$A2464,$A2464,$E$2:$E2464,"ANNULE")),""))</f>
        <v/>
      </c>
    </row>
    <row r="2465" spans="1:17" x14ac:dyDescent="0.25">
      <c r="A2465" t="str">
        <f>IF(ISBLANK('ENGAGEMENTS 2026'!C2466),"",IF('ENGAGEMENTS 2026'!C2466="DTSI","DCT",'ENGAGEMENTS 2026'!C2466))</f>
        <v/>
      </c>
      <c r="B2465" t="str">
        <f>IF(ISBLANK('ENGAGEMENTS 2026'!C2466),"",'ENGAGEMENTS 2026'!D2466)</f>
        <v/>
      </c>
      <c r="C2465" t="str">
        <f>IF(ISBLANK('ENGAGEMENTS 2026'!C2466),"",'ENGAGEMENTS 2026'!E2466)</f>
        <v/>
      </c>
      <c r="D2465" t="str">
        <f>IF(ISBLANK('ENGAGEMENTS 2026'!C2466),"",'ENGAGEMENTS 2026'!G2466)</f>
        <v/>
      </c>
      <c r="E2465" t="str">
        <f>IF(ISBLANK('ENGAGEMENTS 2026'!C2466),"",'ENGAGEMENTS 2026'!I2466)</f>
        <v/>
      </c>
      <c r="F2465" t="str">
        <f>IF(ISBLANK('ENGAGEMENTS 2026'!C2466),"",'ENGAGEMENTS 2026'!J2466)</f>
        <v/>
      </c>
      <c r="G2465" t="str">
        <f>IF(ISBLANK('ENGAGEMENTS 2026'!C2466),"",'ENGAGEMENTS 2026'!M2466)</f>
        <v/>
      </c>
      <c r="H2465" t="str">
        <f>IF(ISBLANK('ENGAGEMENTS 2026'!C2466),"",'ENGAGEMENTS 2026'!AF2466)</f>
        <v/>
      </c>
      <c r="I2465" t="str">
        <f>IF(ISBLANK('ENGAGEMENTS 2026'!C2466),"",'ENGAGEMENTS 2026'!H2466)</f>
        <v/>
      </c>
      <c r="J2465" s="72" t="str">
        <f>IF(ISBLANK('ENGAGEMENTS 2026'!C2466),"",IF(AND(OR($E2465="INFRUCTUEUX",$E2465="ANNULE"),$C2465="AOO-M"),'ENGAGEMENTS 2026'!P2466,IF($H2465="EN COURS DE PREENGAGEMENT",'ENGAGEMENTS 2026'!O2466,IF($H2465="PREENGAGE",IF($E2465="ATTRIBUE",'ENGAGEMENTS 2026'!AE2466,'ENGAGEMENTS 2026'!O2466),'ENGAGEMENTS 2026'!AE2466))))</f>
        <v/>
      </c>
      <c r="K2465" s="97" t="str">
        <f>IF(ISBLANK('ENGAGEMENTS 2026'!W2466),"",'ENGAGEMENTS 2026'!W2466)</f>
        <v/>
      </c>
      <c r="L2465" s="73" t="str">
        <f t="shared" ca="1" si="76"/>
        <v/>
      </c>
      <c r="M2465" t="str">
        <f t="shared" si="77"/>
        <v/>
      </c>
      <c r="N2465" t="str">
        <f>IF(ISBLANK('ENGAGEMENTS 2026'!C2466),"",'ENGAGEMENTS 2026'!L2466)</f>
        <v/>
      </c>
      <c r="O2465" t="str">
        <f>IF(ISBLANK('ENGAGEMENTS 2026'!C2466),"",'ENGAGEMENTS 2026'!M2466)</f>
        <v/>
      </c>
      <c r="P2465" t="str">
        <f>IF(ISBLANK('ENGAGEMENTS 2026'!C2466),"",'ENGAGEMENTS 2026'!K2466)</f>
        <v/>
      </c>
      <c r="Q2465" t="str">
        <f>IF($A2465="","",IF(OR($E2465="INFRUCTUEUX",$E2465="ANNULE"),$A2465&amp;"|"&amp;(COUNTIFS($A$2:$A2465,$A2465,$E$2:$E2465,"INFRUCTUEUX")+COUNTIFS($A$2:$A2465,$A2465,$E$2:$E2465,"ANNULE")),""))</f>
        <v/>
      </c>
    </row>
    <row r="2466" spans="1:17" x14ac:dyDescent="0.25">
      <c r="A2466" t="str">
        <f>IF(ISBLANK('ENGAGEMENTS 2026'!C2467),"",IF('ENGAGEMENTS 2026'!C2467="DTSI","DCT",'ENGAGEMENTS 2026'!C2467))</f>
        <v/>
      </c>
      <c r="B2466" t="str">
        <f>IF(ISBLANK('ENGAGEMENTS 2026'!C2467),"",'ENGAGEMENTS 2026'!D2467)</f>
        <v/>
      </c>
      <c r="C2466" t="str">
        <f>IF(ISBLANK('ENGAGEMENTS 2026'!C2467),"",'ENGAGEMENTS 2026'!E2467)</f>
        <v/>
      </c>
      <c r="D2466" t="str">
        <f>IF(ISBLANK('ENGAGEMENTS 2026'!C2467),"",'ENGAGEMENTS 2026'!G2467)</f>
        <v/>
      </c>
      <c r="E2466" t="str">
        <f>IF(ISBLANK('ENGAGEMENTS 2026'!C2467),"",'ENGAGEMENTS 2026'!I2467)</f>
        <v/>
      </c>
      <c r="F2466" t="str">
        <f>IF(ISBLANK('ENGAGEMENTS 2026'!C2467),"",'ENGAGEMENTS 2026'!J2467)</f>
        <v/>
      </c>
      <c r="G2466" t="str">
        <f>IF(ISBLANK('ENGAGEMENTS 2026'!C2467),"",'ENGAGEMENTS 2026'!M2467)</f>
        <v/>
      </c>
      <c r="H2466" t="str">
        <f>IF(ISBLANK('ENGAGEMENTS 2026'!C2467),"",'ENGAGEMENTS 2026'!AF2467)</f>
        <v/>
      </c>
      <c r="I2466" t="str">
        <f>IF(ISBLANK('ENGAGEMENTS 2026'!C2467),"",'ENGAGEMENTS 2026'!H2467)</f>
        <v/>
      </c>
      <c r="J2466" s="72" t="str">
        <f>IF(ISBLANK('ENGAGEMENTS 2026'!C2467),"",IF(AND(OR($E2466="INFRUCTUEUX",$E2466="ANNULE"),$C2466="AOO-M"),'ENGAGEMENTS 2026'!P2467,IF($H2466="EN COURS DE PREENGAGEMENT",'ENGAGEMENTS 2026'!O2467,IF($H2466="PREENGAGE",IF($E2466="ATTRIBUE",'ENGAGEMENTS 2026'!AE2467,'ENGAGEMENTS 2026'!O2467),'ENGAGEMENTS 2026'!AE2467))))</f>
        <v/>
      </c>
      <c r="K2466" s="97" t="str">
        <f>IF(ISBLANK('ENGAGEMENTS 2026'!W2467),"",'ENGAGEMENTS 2026'!W2467)</f>
        <v/>
      </c>
      <c r="L2466" s="73" t="str">
        <f t="shared" ca="1" si="76"/>
        <v/>
      </c>
      <c r="M2466" t="str">
        <f t="shared" si="77"/>
        <v/>
      </c>
      <c r="N2466" t="str">
        <f>IF(ISBLANK('ENGAGEMENTS 2026'!C2467),"",'ENGAGEMENTS 2026'!L2467)</f>
        <v/>
      </c>
      <c r="O2466" t="str">
        <f>IF(ISBLANK('ENGAGEMENTS 2026'!C2467),"",'ENGAGEMENTS 2026'!M2467)</f>
        <v/>
      </c>
      <c r="P2466" t="str">
        <f>IF(ISBLANK('ENGAGEMENTS 2026'!C2467),"",'ENGAGEMENTS 2026'!K2467)</f>
        <v/>
      </c>
      <c r="Q2466" t="str">
        <f>IF($A2466="","",IF(OR($E2466="INFRUCTUEUX",$E2466="ANNULE"),$A2466&amp;"|"&amp;(COUNTIFS($A$2:$A2466,$A2466,$E$2:$E2466,"INFRUCTUEUX")+COUNTIFS($A$2:$A2466,$A2466,$E$2:$E2466,"ANNULE")),""))</f>
        <v/>
      </c>
    </row>
    <row r="2467" spans="1:17" x14ac:dyDescent="0.25">
      <c r="A2467" t="str">
        <f>IF(ISBLANK('ENGAGEMENTS 2026'!C2468),"",IF('ENGAGEMENTS 2026'!C2468="DTSI","DCT",'ENGAGEMENTS 2026'!C2468))</f>
        <v/>
      </c>
      <c r="B2467" t="str">
        <f>IF(ISBLANK('ENGAGEMENTS 2026'!C2468),"",'ENGAGEMENTS 2026'!D2468)</f>
        <v/>
      </c>
      <c r="C2467" t="str">
        <f>IF(ISBLANK('ENGAGEMENTS 2026'!C2468),"",'ENGAGEMENTS 2026'!E2468)</f>
        <v/>
      </c>
      <c r="D2467" t="str">
        <f>IF(ISBLANK('ENGAGEMENTS 2026'!C2468),"",'ENGAGEMENTS 2026'!G2468)</f>
        <v/>
      </c>
      <c r="E2467" t="str">
        <f>IF(ISBLANK('ENGAGEMENTS 2026'!C2468),"",'ENGAGEMENTS 2026'!I2468)</f>
        <v/>
      </c>
      <c r="F2467" t="str">
        <f>IF(ISBLANK('ENGAGEMENTS 2026'!C2468),"",'ENGAGEMENTS 2026'!J2468)</f>
        <v/>
      </c>
      <c r="G2467" t="str">
        <f>IF(ISBLANK('ENGAGEMENTS 2026'!C2468),"",'ENGAGEMENTS 2026'!M2468)</f>
        <v/>
      </c>
      <c r="H2467" t="str">
        <f>IF(ISBLANK('ENGAGEMENTS 2026'!C2468),"",'ENGAGEMENTS 2026'!AF2468)</f>
        <v/>
      </c>
      <c r="I2467" t="str">
        <f>IF(ISBLANK('ENGAGEMENTS 2026'!C2468),"",'ENGAGEMENTS 2026'!H2468)</f>
        <v/>
      </c>
      <c r="J2467" s="72" t="str">
        <f>IF(ISBLANK('ENGAGEMENTS 2026'!C2468),"",IF(AND(OR($E2467="INFRUCTUEUX",$E2467="ANNULE"),$C2467="AOO-M"),'ENGAGEMENTS 2026'!P2468,IF($H2467="EN COURS DE PREENGAGEMENT",'ENGAGEMENTS 2026'!O2468,IF($H2467="PREENGAGE",IF($E2467="ATTRIBUE",'ENGAGEMENTS 2026'!AE2468,'ENGAGEMENTS 2026'!O2468),'ENGAGEMENTS 2026'!AE2468))))</f>
        <v/>
      </c>
      <c r="K2467" s="97" t="str">
        <f>IF(ISBLANK('ENGAGEMENTS 2026'!W2468),"",'ENGAGEMENTS 2026'!W2468)</f>
        <v/>
      </c>
      <c r="L2467" s="73" t="str">
        <f t="shared" ca="1" si="76"/>
        <v/>
      </c>
      <c r="M2467" t="str">
        <f t="shared" si="77"/>
        <v/>
      </c>
      <c r="N2467" t="str">
        <f>IF(ISBLANK('ENGAGEMENTS 2026'!C2468),"",'ENGAGEMENTS 2026'!L2468)</f>
        <v/>
      </c>
      <c r="O2467" t="str">
        <f>IF(ISBLANK('ENGAGEMENTS 2026'!C2468),"",'ENGAGEMENTS 2026'!M2468)</f>
        <v/>
      </c>
      <c r="P2467" t="str">
        <f>IF(ISBLANK('ENGAGEMENTS 2026'!C2468),"",'ENGAGEMENTS 2026'!K2468)</f>
        <v/>
      </c>
      <c r="Q2467" t="str">
        <f>IF($A2467="","",IF(OR($E2467="INFRUCTUEUX",$E2467="ANNULE"),$A2467&amp;"|"&amp;(COUNTIFS($A$2:$A2467,$A2467,$E$2:$E2467,"INFRUCTUEUX")+COUNTIFS($A$2:$A2467,$A2467,$E$2:$E2467,"ANNULE")),""))</f>
        <v/>
      </c>
    </row>
    <row r="2468" spans="1:17" x14ac:dyDescent="0.25">
      <c r="A2468" t="str">
        <f>IF(ISBLANK('ENGAGEMENTS 2026'!C2469),"",IF('ENGAGEMENTS 2026'!C2469="DTSI","DCT",'ENGAGEMENTS 2026'!C2469))</f>
        <v/>
      </c>
      <c r="B2468" t="str">
        <f>IF(ISBLANK('ENGAGEMENTS 2026'!C2469),"",'ENGAGEMENTS 2026'!D2469)</f>
        <v/>
      </c>
      <c r="C2468" t="str">
        <f>IF(ISBLANK('ENGAGEMENTS 2026'!C2469),"",'ENGAGEMENTS 2026'!E2469)</f>
        <v/>
      </c>
      <c r="D2468" t="str">
        <f>IF(ISBLANK('ENGAGEMENTS 2026'!C2469),"",'ENGAGEMENTS 2026'!G2469)</f>
        <v/>
      </c>
      <c r="E2468" t="str">
        <f>IF(ISBLANK('ENGAGEMENTS 2026'!C2469),"",'ENGAGEMENTS 2026'!I2469)</f>
        <v/>
      </c>
      <c r="F2468" t="str">
        <f>IF(ISBLANK('ENGAGEMENTS 2026'!C2469),"",'ENGAGEMENTS 2026'!J2469)</f>
        <v/>
      </c>
      <c r="G2468" t="str">
        <f>IF(ISBLANK('ENGAGEMENTS 2026'!C2469),"",'ENGAGEMENTS 2026'!M2469)</f>
        <v/>
      </c>
      <c r="H2468" t="str">
        <f>IF(ISBLANK('ENGAGEMENTS 2026'!C2469),"",'ENGAGEMENTS 2026'!AF2469)</f>
        <v/>
      </c>
      <c r="I2468" t="str">
        <f>IF(ISBLANK('ENGAGEMENTS 2026'!C2469),"",'ENGAGEMENTS 2026'!H2469)</f>
        <v/>
      </c>
      <c r="J2468" s="72" t="str">
        <f>IF(ISBLANK('ENGAGEMENTS 2026'!C2469),"",IF(AND(OR($E2468="INFRUCTUEUX",$E2468="ANNULE"),$C2468="AOO-M"),'ENGAGEMENTS 2026'!P2469,IF($H2468="EN COURS DE PREENGAGEMENT",'ENGAGEMENTS 2026'!O2469,IF($H2468="PREENGAGE",IF($E2468="ATTRIBUE",'ENGAGEMENTS 2026'!AE2469,'ENGAGEMENTS 2026'!O2469),'ENGAGEMENTS 2026'!AE2469))))</f>
        <v/>
      </c>
      <c r="K2468" s="97" t="str">
        <f>IF(ISBLANK('ENGAGEMENTS 2026'!W2469),"",'ENGAGEMENTS 2026'!W2469)</f>
        <v/>
      </c>
      <c r="L2468" s="73" t="str">
        <f t="shared" ca="1" si="76"/>
        <v/>
      </c>
      <c r="M2468" t="str">
        <f t="shared" si="77"/>
        <v/>
      </c>
      <c r="N2468" t="str">
        <f>IF(ISBLANK('ENGAGEMENTS 2026'!C2469),"",'ENGAGEMENTS 2026'!L2469)</f>
        <v/>
      </c>
      <c r="O2468" t="str">
        <f>IF(ISBLANK('ENGAGEMENTS 2026'!C2469),"",'ENGAGEMENTS 2026'!M2469)</f>
        <v/>
      </c>
      <c r="P2468" t="str">
        <f>IF(ISBLANK('ENGAGEMENTS 2026'!C2469),"",'ENGAGEMENTS 2026'!K2469)</f>
        <v/>
      </c>
      <c r="Q2468" t="str">
        <f>IF($A2468="","",IF(OR($E2468="INFRUCTUEUX",$E2468="ANNULE"),$A2468&amp;"|"&amp;(COUNTIFS($A$2:$A2468,$A2468,$E$2:$E2468,"INFRUCTUEUX")+COUNTIFS($A$2:$A2468,$A2468,$E$2:$E2468,"ANNULE")),""))</f>
        <v/>
      </c>
    </row>
    <row r="2469" spans="1:17" x14ac:dyDescent="0.25">
      <c r="A2469" t="str">
        <f>IF(ISBLANK('ENGAGEMENTS 2026'!C2470),"",IF('ENGAGEMENTS 2026'!C2470="DTSI","DCT",'ENGAGEMENTS 2026'!C2470))</f>
        <v/>
      </c>
      <c r="B2469" t="str">
        <f>IF(ISBLANK('ENGAGEMENTS 2026'!C2470),"",'ENGAGEMENTS 2026'!D2470)</f>
        <v/>
      </c>
      <c r="C2469" t="str">
        <f>IF(ISBLANK('ENGAGEMENTS 2026'!C2470),"",'ENGAGEMENTS 2026'!E2470)</f>
        <v/>
      </c>
      <c r="D2469" t="str">
        <f>IF(ISBLANK('ENGAGEMENTS 2026'!C2470),"",'ENGAGEMENTS 2026'!G2470)</f>
        <v/>
      </c>
      <c r="E2469" t="str">
        <f>IF(ISBLANK('ENGAGEMENTS 2026'!C2470),"",'ENGAGEMENTS 2026'!I2470)</f>
        <v/>
      </c>
      <c r="F2469" t="str">
        <f>IF(ISBLANK('ENGAGEMENTS 2026'!C2470),"",'ENGAGEMENTS 2026'!J2470)</f>
        <v/>
      </c>
      <c r="G2469" t="str">
        <f>IF(ISBLANK('ENGAGEMENTS 2026'!C2470),"",'ENGAGEMENTS 2026'!M2470)</f>
        <v/>
      </c>
      <c r="H2469" t="str">
        <f>IF(ISBLANK('ENGAGEMENTS 2026'!C2470),"",'ENGAGEMENTS 2026'!AF2470)</f>
        <v/>
      </c>
      <c r="I2469" t="str">
        <f>IF(ISBLANK('ENGAGEMENTS 2026'!C2470),"",'ENGAGEMENTS 2026'!H2470)</f>
        <v/>
      </c>
      <c r="J2469" s="72" t="str">
        <f>IF(ISBLANK('ENGAGEMENTS 2026'!C2470),"",IF(AND(OR($E2469="INFRUCTUEUX",$E2469="ANNULE"),$C2469="AOO-M"),'ENGAGEMENTS 2026'!P2470,IF($H2469="EN COURS DE PREENGAGEMENT",'ENGAGEMENTS 2026'!O2470,IF($H2469="PREENGAGE",IF($E2469="ATTRIBUE",'ENGAGEMENTS 2026'!AE2470,'ENGAGEMENTS 2026'!O2470),'ENGAGEMENTS 2026'!AE2470))))</f>
        <v/>
      </c>
      <c r="K2469" s="97" t="str">
        <f>IF(ISBLANK('ENGAGEMENTS 2026'!W2470),"",'ENGAGEMENTS 2026'!W2470)</f>
        <v/>
      </c>
      <c r="L2469" s="73" t="str">
        <f t="shared" ca="1" si="76"/>
        <v/>
      </c>
      <c r="M2469" t="str">
        <f t="shared" si="77"/>
        <v/>
      </c>
      <c r="N2469" t="str">
        <f>IF(ISBLANK('ENGAGEMENTS 2026'!C2470),"",'ENGAGEMENTS 2026'!L2470)</f>
        <v/>
      </c>
      <c r="O2469" t="str">
        <f>IF(ISBLANK('ENGAGEMENTS 2026'!C2470),"",'ENGAGEMENTS 2026'!M2470)</f>
        <v/>
      </c>
      <c r="P2469" t="str">
        <f>IF(ISBLANK('ENGAGEMENTS 2026'!C2470),"",'ENGAGEMENTS 2026'!K2470)</f>
        <v/>
      </c>
      <c r="Q2469" t="str">
        <f>IF($A2469="","",IF(OR($E2469="INFRUCTUEUX",$E2469="ANNULE"),$A2469&amp;"|"&amp;(COUNTIFS($A$2:$A2469,$A2469,$E$2:$E2469,"INFRUCTUEUX")+COUNTIFS($A$2:$A2469,$A2469,$E$2:$E2469,"ANNULE")),""))</f>
        <v/>
      </c>
    </row>
    <row r="2470" spans="1:17" x14ac:dyDescent="0.25">
      <c r="A2470" t="str">
        <f>IF(ISBLANK('ENGAGEMENTS 2026'!C2471),"",IF('ENGAGEMENTS 2026'!C2471="DTSI","DCT",'ENGAGEMENTS 2026'!C2471))</f>
        <v/>
      </c>
      <c r="B2470" t="str">
        <f>IF(ISBLANK('ENGAGEMENTS 2026'!C2471),"",'ENGAGEMENTS 2026'!D2471)</f>
        <v/>
      </c>
      <c r="C2470" t="str">
        <f>IF(ISBLANK('ENGAGEMENTS 2026'!C2471),"",'ENGAGEMENTS 2026'!E2471)</f>
        <v/>
      </c>
      <c r="D2470" t="str">
        <f>IF(ISBLANK('ENGAGEMENTS 2026'!C2471),"",'ENGAGEMENTS 2026'!G2471)</f>
        <v/>
      </c>
      <c r="E2470" t="str">
        <f>IF(ISBLANK('ENGAGEMENTS 2026'!C2471),"",'ENGAGEMENTS 2026'!I2471)</f>
        <v/>
      </c>
      <c r="F2470" t="str">
        <f>IF(ISBLANK('ENGAGEMENTS 2026'!C2471),"",'ENGAGEMENTS 2026'!J2471)</f>
        <v/>
      </c>
      <c r="G2470" t="str">
        <f>IF(ISBLANK('ENGAGEMENTS 2026'!C2471),"",'ENGAGEMENTS 2026'!M2471)</f>
        <v/>
      </c>
      <c r="H2470" t="str">
        <f>IF(ISBLANK('ENGAGEMENTS 2026'!C2471),"",'ENGAGEMENTS 2026'!AF2471)</f>
        <v/>
      </c>
      <c r="I2470" t="str">
        <f>IF(ISBLANK('ENGAGEMENTS 2026'!C2471),"",'ENGAGEMENTS 2026'!H2471)</f>
        <v/>
      </c>
      <c r="J2470" s="72" t="str">
        <f>IF(ISBLANK('ENGAGEMENTS 2026'!C2471),"",IF(AND(OR($E2470="INFRUCTUEUX",$E2470="ANNULE"),$C2470="AOO-M"),'ENGAGEMENTS 2026'!P2471,IF($H2470="EN COURS DE PREENGAGEMENT",'ENGAGEMENTS 2026'!O2471,IF($H2470="PREENGAGE",IF($E2470="ATTRIBUE",'ENGAGEMENTS 2026'!AE2471,'ENGAGEMENTS 2026'!O2471),'ENGAGEMENTS 2026'!AE2471))))</f>
        <v/>
      </c>
      <c r="K2470" s="97" t="str">
        <f>IF(ISBLANK('ENGAGEMENTS 2026'!W2471),"",'ENGAGEMENTS 2026'!W2471)</f>
        <v/>
      </c>
      <c r="L2470" s="73" t="str">
        <f t="shared" ca="1" si="76"/>
        <v/>
      </c>
      <c r="M2470" t="str">
        <f t="shared" si="77"/>
        <v/>
      </c>
      <c r="N2470" t="str">
        <f>IF(ISBLANK('ENGAGEMENTS 2026'!C2471),"",'ENGAGEMENTS 2026'!L2471)</f>
        <v/>
      </c>
      <c r="O2470" t="str">
        <f>IF(ISBLANK('ENGAGEMENTS 2026'!C2471),"",'ENGAGEMENTS 2026'!M2471)</f>
        <v/>
      </c>
      <c r="P2470" t="str">
        <f>IF(ISBLANK('ENGAGEMENTS 2026'!C2471),"",'ENGAGEMENTS 2026'!K2471)</f>
        <v/>
      </c>
      <c r="Q2470" t="str">
        <f>IF($A2470="","",IF(OR($E2470="INFRUCTUEUX",$E2470="ANNULE"),$A2470&amp;"|"&amp;(COUNTIFS($A$2:$A2470,$A2470,$E$2:$E2470,"INFRUCTUEUX")+COUNTIFS($A$2:$A2470,$A2470,$E$2:$E2470,"ANNULE")),""))</f>
        <v/>
      </c>
    </row>
    <row r="2471" spans="1:17" x14ac:dyDescent="0.25">
      <c r="A2471" t="str">
        <f>IF(ISBLANK('ENGAGEMENTS 2026'!C2472),"",IF('ENGAGEMENTS 2026'!C2472="DTSI","DCT",'ENGAGEMENTS 2026'!C2472))</f>
        <v/>
      </c>
      <c r="B2471" t="str">
        <f>IF(ISBLANK('ENGAGEMENTS 2026'!C2472),"",'ENGAGEMENTS 2026'!D2472)</f>
        <v/>
      </c>
      <c r="C2471" t="str">
        <f>IF(ISBLANK('ENGAGEMENTS 2026'!C2472),"",'ENGAGEMENTS 2026'!E2472)</f>
        <v/>
      </c>
      <c r="D2471" t="str">
        <f>IF(ISBLANK('ENGAGEMENTS 2026'!C2472),"",'ENGAGEMENTS 2026'!G2472)</f>
        <v/>
      </c>
      <c r="E2471" t="str">
        <f>IF(ISBLANK('ENGAGEMENTS 2026'!C2472),"",'ENGAGEMENTS 2026'!I2472)</f>
        <v/>
      </c>
      <c r="F2471" t="str">
        <f>IF(ISBLANK('ENGAGEMENTS 2026'!C2472),"",'ENGAGEMENTS 2026'!J2472)</f>
        <v/>
      </c>
      <c r="G2471" t="str">
        <f>IF(ISBLANK('ENGAGEMENTS 2026'!C2472),"",'ENGAGEMENTS 2026'!M2472)</f>
        <v/>
      </c>
      <c r="H2471" t="str">
        <f>IF(ISBLANK('ENGAGEMENTS 2026'!C2472),"",'ENGAGEMENTS 2026'!AF2472)</f>
        <v/>
      </c>
      <c r="I2471" t="str">
        <f>IF(ISBLANK('ENGAGEMENTS 2026'!C2472),"",'ENGAGEMENTS 2026'!H2472)</f>
        <v/>
      </c>
      <c r="J2471" s="72" t="str">
        <f>IF(ISBLANK('ENGAGEMENTS 2026'!C2472),"",IF(AND(OR($E2471="INFRUCTUEUX",$E2471="ANNULE"),$C2471="AOO-M"),'ENGAGEMENTS 2026'!P2472,IF($H2471="EN COURS DE PREENGAGEMENT",'ENGAGEMENTS 2026'!O2472,IF($H2471="PREENGAGE",IF($E2471="ATTRIBUE",'ENGAGEMENTS 2026'!AE2472,'ENGAGEMENTS 2026'!O2472),'ENGAGEMENTS 2026'!AE2472))))</f>
        <v/>
      </c>
      <c r="K2471" s="97" t="str">
        <f>IF(ISBLANK('ENGAGEMENTS 2026'!W2472),"",'ENGAGEMENTS 2026'!W2472)</f>
        <v/>
      </c>
      <c r="L2471" s="73" t="str">
        <f t="shared" ca="1" si="76"/>
        <v/>
      </c>
      <c r="M2471" t="str">
        <f t="shared" si="77"/>
        <v/>
      </c>
      <c r="N2471" t="str">
        <f>IF(ISBLANK('ENGAGEMENTS 2026'!C2472),"",'ENGAGEMENTS 2026'!L2472)</f>
        <v/>
      </c>
      <c r="O2471" t="str">
        <f>IF(ISBLANK('ENGAGEMENTS 2026'!C2472),"",'ENGAGEMENTS 2026'!M2472)</f>
        <v/>
      </c>
      <c r="P2471" t="str">
        <f>IF(ISBLANK('ENGAGEMENTS 2026'!C2472),"",'ENGAGEMENTS 2026'!K2472)</f>
        <v/>
      </c>
      <c r="Q2471" t="str">
        <f>IF($A2471="","",IF(OR($E2471="INFRUCTUEUX",$E2471="ANNULE"),$A2471&amp;"|"&amp;(COUNTIFS($A$2:$A2471,$A2471,$E$2:$E2471,"INFRUCTUEUX")+COUNTIFS($A$2:$A2471,$A2471,$E$2:$E2471,"ANNULE")),""))</f>
        <v/>
      </c>
    </row>
    <row r="2472" spans="1:17" x14ac:dyDescent="0.25">
      <c r="A2472" t="str">
        <f>IF(ISBLANK('ENGAGEMENTS 2026'!C2473),"",IF('ENGAGEMENTS 2026'!C2473="DTSI","DCT",'ENGAGEMENTS 2026'!C2473))</f>
        <v/>
      </c>
      <c r="B2472" t="str">
        <f>IF(ISBLANK('ENGAGEMENTS 2026'!C2473),"",'ENGAGEMENTS 2026'!D2473)</f>
        <v/>
      </c>
      <c r="C2472" t="str">
        <f>IF(ISBLANK('ENGAGEMENTS 2026'!C2473),"",'ENGAGEMENTS 2026'!E2473)</f>
        <v/>
      </c>
      <c r="D2472" t="str">
        <f>IF(ISBLANK('ENGAGEMENTS 2026'!C2473),"",'ENGAGEMENTS 2026'!G2473)</f>
        <v/>
      </c>
      <c r="E2472" t="str">
        <f>IF(ISBLANK('ENGAGEMENTS 2026'!C2473),"",'ENGAGEMENTS 2026'!I2473)</f>
        <v/>
      </c>
      <c r="F2472" t="str">
        <f>IF(ISBLANK('ENGAGEMENTS 2026'!C2473),"",'ENGAGEMENTS 2026'!J2473)</f>
        <v/>
      </c>
      <c r="G2472" t="str">
        <f>IF(ISBLANK('ENGAGEMENTS 2026'!C2473),"",'ENGAGEMENTS 2026'!M2473)</f>
        <v/>
      </c>
      <c r="H2472" t="str">
        <f>IF(ISBLANK('ENGAGEMENTS 2026'!C2473),"",'ENGAGEMENTS 2026'!AF2473)</f>
        <v/>
      </c>
      <c r="I2472" t="str">
        <f>IF(ISBLANK('ENGAGEMENTS 2026'!C2473),"",'ENGAGEMENTS 2026'!H2473)</f>
        <v/>
      </c>
      <c r="J2472" s="72" t="str">
        <f>IF(ISBLANK('ENGAGEMENTS 2026'!C2473),"",IF(AND(OR($E2472="INFRUCTUEUX",$E2472="ANNULE"),$C2472="AOO-M"),'ENGAGEMENTS 2026'!P2473,IF($H2472="EN COURS DE PREENGAGEMENT",'ENGAGEMENTS 2026'!O2473,IF($H2472="PREENGAGE",IF($E2472="ATTRIBUE",'ENGAGEMENTS 2026'!AE2473,'ENGAGEMENTS 2026'!O2473),'ENGAGEMENTS 2026'!AE2473))))</f>
        <v/>
      </c>
      <c r="K2472" s="97" t="str">
        <f>IF(ISBLANK('ENGAGEMENTS 2026'!W2473),"",'ENGAGEMENTS 2026'!W2473)</f>
        <v/>
      </c>
      <c r="L2472" s="73" t="str">
        <f t="shared" ca="1" si="76"/>
        <v/>
      </c>
      <c r="M2472" t="str">
        <f t="shared" si="77"/>
        <v/>
      </c>
      <c r="N2472" t="str">
        <f>IF(ISBLANK('ENGAGEMENTS 2026'!C2473),"",'ENGAGEMENTS 2026'!L2473)</f>
        <v/>
      </c>
      <c r="O2472" t="str">
        <f>IF(ISBLANK('ENGAGEMENTS 2026'!C2473),"",'ENGAGEMENTS 2026'!M2473)</f>
        <v/>
      </c>
      <c r="P2472" t="str">
        <f>IF(ISBLANK('ENGAGEMENTS 2026'!C2473),"",'ENGAGEMENTS 2026'!K2473)</f>
        <v/>
      </c>
      <c r="Q2472" t="str">
        <f>IF($A2472="","",IF(OR($E2472="INFRUCTUEUX",$E2472="ANNULE"),$A2472&amp;"|"&amp;(COUNTIFS($A$2:$A2472,$A2472,$E$2:$E2472,"INFRUCTUEUX")+COUNTIFS($A$2:$A2472,$A2472,$E$2:$E2472,"ANNULE")),""))</f>
        <v/>
      </c>
    </row>
    <row r="2473" spans="1:17" x14ac:dyDescent="0.25">
      <c r="A2473" t="str">
        <f>IF(ISBLANK('ENGAGEMENTS 2026'!C2474),"",IF('ENGAGEMENTS 2026'!C2474="DTSI","DCT",'ENGAGEMENTS 2026'!C2474))</f>
        <v/>
      </c>
      <c r="B2473" t="str">
        <f>IF(ISBLANK('ENGAGEMENTS 2026'!C2474),"",'ENGAGEMENTS 2026'!D2474)</f>
        <v/>
      </c>
      <c r="C2473" t="str">
        <f>IF(ISBLANK('ENGAGEMENTS 2026'!C2474),"",'ENGAGEMENTS 2026'!E2474)</f>
        <v/>
      </c>
      <c r="D2473" t="str">
        <f>IF(ISBLANK('ENGAGEMENTS 2026'!C2474),"",'ENGAGEMENTS 2026'!G2474)</f>
        <v/>
      </c>
      <c r="E2473" t="str">
        <f>IF(ISBLANK('ENGAGEMENTS 2026'!C2474),"",'ENGAGEMENTS 2026'!I2474)</f>
        <v/>
      </c>
      <c r="F2473" t="str">
        <f>IF(ISBLANK('ENGAGEMENTS 2026'!C2474),"",'ENGAGEMENTS 2026'!J2474)</f>
        <v/>
      </c>
      <c r="G2473" t="str">
        <f>IF(ISBLANK('ENGAGEMENTS 2026'!C2474),"",'ENGAGEMENTS 2026'!M2474)</f>
        <v/>
      </c>
      <c r="H2473" t="str">
        <f>IF(ISBLANK('ENGAGEMENTS 2026'!C2474),"",'ENGAGEMENTS 2026'!AF2474)</f>
        <v/>
      </c>
      <c r="I2473" t="str">
        <f>IF(ISBLANK('ENGAGEMENTS 2026'!C2474),"",'ENGAGEMENTS 2026'!H2474)</f>
        <v/>
      </c>
      <c r="J2473" s="72" t="str">
        <f>IF(ISBLANK('ENGAGEMENTS 2026'!C2474),"",IF(AND(OR($E2473="INFRUCTUEUX",$E2473="ANNULE"),$C2473="AOO-M"),'ENGAGEMENTS 2026'!P2474,IF($H2473="EN COURS DE PREENGAGEMENT",'ENGAGEMENTS 2026'!O2474,IF($H2473="PREENGAGE",IF($E2473="ATTRIBUE",'ENGAGEMENTS 2026'!AE2474,'ENGAGEMENTS 2026'!O2474),'ENGAGEMENTS 2026'!AE2474))))</f>
        <v/>
      </c>
      <c r="K2473" s="97" t="str">
        <f>IF(ISBLANK('ENGAGEMENTS 2026'!W2474),"",'ENGAGEMENTS 2026'!W2474)</f>
        <v/>
      </c>
      <c r="L2473" s="73" t="str">
        <f t="shared" ca="1" si="76"/>
        <v/>
      </c>
      <c r="M2473" t="str">
        <f t="shared" si="77"/>
        <v/>
      </c>
      <c r="N2473" t="str">
        <f>IF(ISBLANK('ENGAGEMENTS 2026'!C2474),"",'ENGAGEMENTS 2026'!L2474)</f>
        <v/>
      </c>
      <c r="O2473" t="str">
        <f>IF(ISBLANK('ENGAGEMENTS 2026'!C2474),"",'ENGAGEMENTS 2026'!M2474)</f>
        <v/>
      </c>
      <c r="P2473" t="str">
        <f>IF(ISBLANK('ENGAGEMENTS 2026'!C2474),"",'ENGAGEMENTS 2026'!K2474)</f>
        <v/>
      </c>
      <c r="Q2473" t="str">
        <f>IF($A2473="","",IF(OR($E2473="INFRUCTUEUX",$E2473="ANNULE"),$A2473&amp;"|"&amp;(COUNTIFS($A$2:$A2473,$A2473,$E$2:$E2473,"INFRUCTUEUX")+COUNTIFS($A$2:$A2473,$A2473,$E$2:$E2473,"ANNULE")),""))</f>
        <v/>
      </c>
    </row>
    <row r="2474" spans="1:17" x14ac:dyDescent="0.25">
      <c r="A2474" t="str">
        <f>IF(ISBLANK('ENGAGEMENTS 2026'!C2475),"",IF('ENGAGEMENTS 2026'!C2475="DTSI","DCT",'ENGAGEMENTS 2026'!C2475))</f>
        <v/>
      </c>
      <c r="B2474" t="str">
        <f>IF(ISBLANK('ENGAGEMENTS 2026'!C2475),"",'ENGAGEMENTS 2026'!D2475)</f>
        <v/>
      </c>
      <c r="C2474" t="str">
        <f>IF(ISBLANK('ENGAGEMENTS 2026'!C2475),"",'ENGAGEMENTS 2026'!E2475)</f>
        <v/>
      </c>
      <c r="D2474" t="str">
        <f>IF(ISBLANK('ENGAGEMENTS 2026'!C2475),"",'ENGAGEMENTS 2026'!G2475)</f>
        <v/>
      </c>
      <c r="E2474" t="str">
        <f>IF(ISBLANK('ENGAGEMENTS 2026'!C2475),"",'ENGAGEMENTS 2026'!I2475)</f>
        <v/>
      </c>
      <c r="F2474" t="str">
        <f>IF(ISBLANK('ENGAGEMENTS 2026'!C2475),"",'ENGAGEMENTS 2026'!J2475)</f>
        <v/>
      </c>
      <c r="G2474" t="str">
        <f>IF(ISBLANK('ENGAGEMENTS 2026'!C2475),"",'ENGAGEMENTS 2026'!M2475)</f>
        <v/>
      </c>
      <c r="H2474" t="str">
        <f>IF(ISBLANK('ENGAGEMENTS 2026'!C2475),"",'ENGAGEMENTS 2026'!AF2475)</f>
        <v/>
      </c>
      <c r="I2474" t="str">
        <f>IF(ISBLANK('ENGAGEMENTS 2026'!C2475),"",'ENGAGEMENTS 2026'!H2475)</f>
        <v/>
      </c>
      <c r="J2474" s="72" t="str">
        <f>IF(ISBLANK('ENGAGEMENTS 2026'!C2475),"",IF(AND(OR($E2474="INFRUCTUEUX",$E2474="ANNULE"),$C2474="AOO-M"),'ENGAGEMENTS 2026'!P2475,IF($H2474="EN COURS DE PREENGAGEMENT",'ENGAGEMENTS 2026'!O2475,IF($H2474="PREENGAGE",IF($E2474="ATTRIBUE",'ENGAGEMENTS 2026'!AE2475,'ENGAGEMENTS 2026'!O2475),'ENGAGEMENTS 2026'!AE2475))))</f>
        <v/>
      </c>
      <c r="K2474" s="97" t="str">
        <f>IF(ISBLANK('ENGAGEMENTS 2026'!W2475),"",'ENGAGEMENTS 2026'!W2475)</f>
        <v/>
      </c>
      <c r="L2474" s="73" t="str">
        <f t="shared" ca="1" si="76"/>
        <v/>
      </c>
      <c r="M2474" t="str">
        <f t="shared" si="77"/>
        <v/>
      </c>
      <c r="N2474" t="str">
        <f>IF(ISBLANK('ENGAGEMENTS 2026'!C2475),"",'ENGAGEMENTS 2026'!L2475)</f>
        <v/>
      </c>
      <c r="O2474" t="str">
        <f>IF(ISBLANK('ENGAGEMENTS 2026'!C2475),"",'ENGAGEMENTS 2026'!M2475)</f>
        <v/>
      </c>
      <c r="P2474" t="str">
        <f>IF(ISBLANK('ENGAGEMENTS 2026'!C2475),"",'ENGAGEMENTS 2026'!K2475)</f>
        <v/>
      </c>
      <c r="Q2474" t="str">
        <f>IF($A2474="","",IF(OR($E2474="INFRUCTUEUX",$E2474="ANNULE"),$A2474&amp;"|"&amp;(COUNTIFS($A$2:$A2474,$A2474,$E$2:$E2474,"INFRUCTUEUX")+COUNTIFS($A$2:$A2474,$A2474,$E$2:$E2474,"ANNULE")),""))</f>
        <v/>
      </c>
    </row>
    <row r="2475" spans="1:17" x14ac:dyDescent="0.25">
      <c r="A2475" t="str">
        <f>IF(ISBLANK('ENGAGEMENTS 2026'!C2476),"",IF('ENGAGEMENTS 2026'!C2476="DTSI","DCT",'ENGAGEMENTS 2026'!C2476))</f>
        <v/>
      </c>
      <c r="B2475" t="str">
        <f>IF(ISBLANK('ENGAGEMENTS 2026'!C2476),"",'ENGAGEMENTS 2026'!D2476)</f>
        <v/>
      </c>
      <c r="C2475" t="str">
        <f>IF(ISBLANK('ENGAGEMENTS 2026'!C2476),"",'ENGAGEMENTS 2026'!E2476)</f>
        <v/>
      </c>
      <c r="D2475" t="str">
        <f>IF(ISBLANK('ENGAGEMENTS 2026'!C2476),"",'ENGAGEMENTS 2026'!G2476)</f>
        <v/>
      </c>
      <c r="E2475" t="str">
        <f>IF(ISBLANK('ENGAGEMENTS 2026'!C2476),"",'ENGAGEMENTS 2026'!I2476)</f>
        <v/>
      </c>
      <c r="F2475" t="str">
        <f>IF(ISBLANK('ENGAGEMENTS 2026'!C2476),"",'ENGAGEMENTS 2026'!J2476)</f>
        <v/>
      </c>
      <c r="G2475" t="str">
        <f>IF(ISBLANK('ENGAGEMENTS 2026'!C2476),"",'ENGAGEMENTS 2026'!M2476)</f>
        <v/>
      </c>
      <c r="H2475" t="str">
        <f>IF(ISBLANK('ENGAGEMENTS 2026'!C2476),"",'ENGAGEMENTS 2026'!AF2476)</f>
        <v/>
      </c>
      <c r="I2475" t="str">
        <f>IF(ISBLANK('ENGAGEMENTS 2026'!C2476),"",'ENGAGEMENTS 2026'!H2476)</f>
        <v/>
      </c>
      <c r="J2475" s="72" t="str">
        <f>IF(ISBLANK('ENGAGEMENTS 2026'!C2476),"",IF(AND(OR($E2475="INFRUCTUEUX",$E2475="ANNULE"),$C2475="AOO-M"),'ENGAGEMENTS 2026'!P2476,IF($H2475="EN COURS DE PREENGAGEMENT",'ENGAGEMENTS 2026'!O2476,IF($H2475="PREENGAGE",IF($E2475="ATTRIBUE",'ENGAGEMENTS 2026'!AE2476,'ENGAGEMENTS 2026'!O2476),'ENGAGEMENTS 2026'!AE2476))))</f>
        <v/>
      </c>
      <c r="K2475" s="97" t="str">
        <f>IF(ISBLANK('ENGAGEMENTS 2026'!W2476),"",'ENGAGEMENTS 2026'!W2476)</f>
        <v/>
      </c>
      <c r="L2475" s="73" t="str">
        <f t="shared" ca="1" si="76"/>
        <v/>
      </c>
      <c r="M2475" t="str">
        <f t="shared" si="77"/>
        <v/>
      </c>
      <c r="N2475" t="str">
        <f>IF(ISBLANK('ENGAGEMENTS 2026'!C2476),"",'ENGAGEMENTS 2026'!L2476)</f>
        <v/>
      </c>
      <c r="O2475" t="str">
        <f>IF(ISBLANK('ENGAGEMENTS 2026'!C2476),"",'ENGAGEMENTS 2026'!M2476)</f>
        <v/>
      </c>
      <c r="P2475" t="str">
        <f>IF(ISBLANK('ENGAGEMENTS 2026'!C2476),"",'ENGAGEMENTS 2026'!K2476)</f>
        <v/>
      </c>
      <c r="Q2475" t="str">
        <f>IF($A2475="","",IF(OR($E2475="INFRUCTUEUX",$E2475="ANNULE"),$A2475&amp;"|"&amp;(COUNTIFS($A$2:$A2475,$A2475,$E$2:$E2475,"INFRUCTUEUX")+COUNTIFS($A$2:$A2475,$A2475,$E$2:$E2475,"ANNULE")),""))</f>
        <v/>
      </c>
    </row>
    <row r="2476" spans="1:17" x14ac:dyDescent="0.25">
      <c r="A2476" t="str">
        <f>IF(ISBLANK('ENGAGEMENTS 2026'!C2477),"",IF('ENGAGEMENTS 2026'!C2477="DTSI","DCT",'ENGAGEMENTS 2026'!C2477))</f>
        <v/>
      </c>
      <c r="B2476" t="str">
        <f>IF(ISBLANK('ENGAGEMENTS 2026'!C2477),"",'ENGAGEMENTS 2026'!D2477)</f>
        <v/>
      </c>
      <c r="C2476" t="str">
        <f>IF(ISBLANK('ENGAGEMENTS 2026'!C2477),"",'ENGAGEMENTS 2026'!E2477)</f>
        <v/>
      </c>
      <c r="D2476" t="str">
        <f>IF(ISBLANK('ENGAGEMENTS 2026'!C2477),"",'ENGAGEMENTS 2026'!G2477)</f>
        <v/>
      </c>
      <c r="E2476" t="str">
        <f>IF(ISBLANK('ENGAGEMENTS 2026'!C2477),"",'ENGAGEMENTS 2026'!I2477)</f>
        <v/>
      </c>
      <c r="F2476" t="str">
        <f>IF(ISBLANK('ENGAGEMENTS 2026'!C2477),"",'ENGAGEMENTS 2026'!J2477)</f>
        <v/>
      </c>
      <c r="G2476" t="str">
        <f>IF(ISBLANK('ENGAGEMENTS 2026'!C2477),"",'ENGAGEMENTS 2026'!M2477)</f>
        <v/>
      </c>
      <c r="H2476" t="str">
        <f>IF(ISBLANK('ENGAGEMENTS 2026'!C2477),"",'ENGAGEMENTS 2026'!AF2477)</f>
        <v/>
      </c>
      <c r="I2476" t="str">
        <f>IF(ISBLANK('ENGAGEMENTS 2026'!C2477),"",'ENGAGEMENTS 2026'!H2477)</f>
        <v/>
      </c>
      <c r="J2476" s="72" t="str">
        <f>IF(ISBLANK('ENGAGEMENTS 2026'!C2477),"",IF(AND(OR($E2476="INFRUCTUEUX",$E2476="ANNULE"),$C2476="AOO-M"),'ENGAGEMENTS 2026'!P2477,IF($H2476="EN COURS DE PREENGAGEMENT",'ENGAGEMENTS 2026'!O2477,IF($H2476="PREENGAGE",IF($E2476="ATTRIBUE",'ENGAGEMENTS 2026'!AE2477,'ENGAGEMENTS 2026'!O2477),'ENGAGEMENTS 2026'!AE2477))))</f>
        <v/>
      </c>
      <c r="K2476" s="97" t="str">
        <f>IF(ISBLANK('ENGAGEMENTS 2026'!W2477),"",'ENGAGEMENTS 2026'!W2477)</f>
        <v/>
      </c>
      <c r="L2476" s="73" t="str">
        <f t="shared" ca="1" si="76"/>
        <v/>
      </c>
      <c r="M2476" t="str">
        <f t="shared" si="77"/>
        <v/>
      </c>
      <c r="N2476" t="str">
        <f>IF(ISBLANK('ENGAGEMENTS 2026'!C2477),"",'ENGAGEMENTS 2026'!L2477)</f>
        <v/>
      </c>
      <c r="O2476" t="str">
        <f>IF(ISBLANK('ENGAGEMENTS 2026'!C2477),"",'ENGAGEMENTS 2026'!M2477)</f>
        <v/>
      </c>
      <c r="P2476" t="str">
        <f>IF(ISBLANK('ENGAGEMENTS 2026'!C2477),"",'ENGAGEMENTS 2026'!K2477)</f>
        <v/>
      </c>
      <c r="Q2476" t="str">
        <f>IF($A2476="","",IF(OR($E2476="INFRUCTUEUX",$E2476="ANNULE"),$A2476&amp;"|"&amp;(COUNTIFS($A$2:$A2476,$A2476,$E$2:$E2476,"INFRUCTUEUX")+COUNTIFS($A$2:$A2476,$A2476,$E$2:$E2476,"ANNULE")),""))</f>
        <v/>
      </c>
    </row>
    <row r="2477" spans="1:17" x14ac:dyDescent="0.25">
      <c r="A2477" t="str">
        <f>IF(ISBLANK('ENGAGEMENTS 2026'!C2478),"",IF('ENGAGEMENTS 2026'!C2478="DTSI","DCT",'ENGAGEMENTS 2026'!C2478))</f>
        <v/>
      </c>
      <c r="B2477" t="str">
        <f>IF(ISBLANK('ENGAGEMENTS 2026'!C2478),"",'ENGAGEMENTS 2026'!D2478)</f>
        <v/>
      </c>
      <c r="C2477" t="str">
        <f>IF(ISBLANK('ENGAGEMENTS 2026'!C2478),"",'ENGAGEMENTS 2026'!E2478)</f>
        <v/>
      </c>
      <c r="D2477" t="str">
        <f>IF(ISBLANK('ENGAGEMENTS 2026'!C2478),"",'ENGAGEMENTS 2026'!G2478)</f>
        <v/>
      </c>
      <c r="E2477" t="str">
        <f>IF(ISBLANK('ENGAGEMENTS 2026'!C2478),"",'ENGAGEMENTS 2026'!I2478)</f>
        <v/>
      </c>
      <c r="F2477" t="str">
        <f>IF(ISBLANK('ENGAGEMENTS 2026'!C2478),"",'ENGAGEMENTS 2026'!J2478)</f>
        <v/>
      </c>
      <c r="G2477" t="str">
        <f>IF(ISBLANK('ENGAGEMENTS 2026'!C2478),"",'ENGAGEMENTS 2026'!M2478)</f>
        <v/>
      </c>
      <c r="H2477" t="str">
        <f>IF(ISBLANK('ENGAGEMENTS 2026'!C2478),"",'ENGAGEMENTS 2026'!AF2478)</f>
        <v/>
      </c>
      <c r="I2477" t="str">
        <f>IF(ISBLANK('ENGAGEMENTS 2026'!C2478),"",'ENGAGEMENTS 2026'!H2478)</f>
        <v/>
      </c>
      <c r="J2477" s="72" t="str">
        <f>IF(ISBLANK('ENGAGEMENTS 2026'!C2478),"",IF(AND(OR($E2477="INFRUCTUEUX",$E2477="ANNULE"),$C2477="AOO-M"),'ENGAGEMENTS 2026'!P2478,IF($H2477="EN COURS DE PREENGAGEMENT",'ENGAGEMENTS 2026'!O2478,IF($H2477="PREENGAGE",IF($E2477="ATTRIBUE",'ENGAGEMENTS 2026'!AE2478,'ENGAGEMENTS 2026'!O2478),'ENGAGEMENTS 2026'!AE2478))))</f>
        <v/>
      </c>
      <c r="K2477" s="97" t="str">
        <f>IF(ISBLANK('ENGAGEMENTS 2026'!W2478),"",'ENGAGEMENTS 2026'!W2478)</f>
        <v/>
      </c>
      <c r="L2477" s="73" t="str">
        <f t="shared" ca="1" si="76"/>
        <v/>
      </c>
      <c r="M2477" t="str">
        <f t="shared" si="77"/>
        <v/>
      </c>
      <c r="N2477" t="str">
        <f>IF(ISBLANK('ENGAGEMENTS 2026'!C2478),"",'ENGAGEMENTS 2026'!L2478)</f>
        <v/>
      </c>
      <c r="O2477" t="str">
        <f>IF(ISBLANK('ENGAGEMENTS 2026'!C2478),"",'ENGAGEMENTS 2026'!M2478)</f>
        <v/>
      </c>
      <c r="P2477" t="str">
        <f>IF(ISBLANK('ENGAGEMENTS 2026'!C2478),"",'ENGAGEMENTS 2026'!K2478)</f>
        <v/>
      </c>
      <c r="Q2477" t="str">
        <f>IF($A2477="","",IF(OR($E2477="INFRUCTUEUX",$E2477="ANNULE"),$A2477&amp;"|"&amp;(COUNTIFS($A$2:$A2477,$A2477,$E$2:$E2477,"INFRUCTUEUX")+COUNTIFS($A$2:$A2477,$A2477,$E$2:$E2477,"ANNULE")),""))</f>
        <v/>
      </c>
    </row>
    <row r="2478" spans="1:17" x14ac:dyDescent="0.25">
      <c r="A2478" t="str">
        <f>IF(ISBLANK('ENGAGEMENTS 2026'!C2479),"",IF('ENGAGEMENTS 2026'!C2479="DTSI","DCT",'ENGAGEMENTS 2026'!C2479))</f>
        <v/>
      </c>
      <c r="B2478" t="str">
        <f>IF(ISBLANK('ENGAGEMENTS 2026'!C2479),"",'ENGAGEMENTS 2026'!D2479)</f>
        <v/>
      </c>
      <c r="C2478" t="str">
        <f>IF(ISBLANK('ENGAGEMENTS 2026'!C2479),"",'ENGAGEMENTS 2026'!E2479)</f>
        <v/>
      </c>
      <c r="D2478" t="str">
        <f>IF(ISBLANK('ENGAGEMENTS 2026'!C2479),"",'ENGAGEMENTS 2026'!G2479)</f>
        <v/>
      </c>
      <c r="E2478" t="str">
        <f>IF(ISBLANK('ENGAGEMENTS 2026'!C2479),"",'ENGAGEMENTS 2026'!I2479)</f>
        <v/>
      </c>
      <c r="F2478" t="str">
        <f>IF(ISBLANK('ENGAGEMENTS 2026'!C2479),"",'ENGAGEMENTS 2026'!J2479)</f>
        <v/>
      </c>
      <c r="G2478" t="str">
        <f>IF(ISBLANK('ENGAGEMENTS 2026'!C2479),"",'ENGAGEMENTS 2026'!M2479)</f>
        <v/>
      </c>
      <c r="H2478" t="str">
        <f>IF(ISBLANK('ENGAGEMENTS 2026'!C2479),"",'ENGAGEMENTS 2026'!AF2479)</f>
        <v/>
      </c>
      <c r="I2478" t="str">
        <f>IF(ISBLANK('ENGAGEMENTS 2026'!C2479),"",'ENGAGEMENTS 2026'!H2479)</f>
        <v/>
      </c>
      <c r="J2478" s="72" t="str">
        <f>IF(ISBLANK('ENGAGEMENTS 2026'!C2479),"",IF(AND(OR($E2478="INFRUCTUEUX",$E2478="ANNULE"),$C2478="AOO-M"),'ENGAGEMENTS 2026'!P2479,IF($H2478="EN COURS DE PREENGAGEMENT",'ENGAGEMENTS 2026'!O2479,IF($H2478="PREENGAGE",IF($E2478="ATTRIBUE",'ENGAGEMENTS 2026'!AE2479,'ENGAGEMENTS 2026'!O2479),'ENGAGEMENTS 2026'!AE2479))))</f>
        <v/>
      </c>
      <c r="K2478" s="97" t="str">
        <f>IF(ISBLANK('ENGAGEMENTS 2026'!W2479),"",'ENGAGEMENTS 2026'!W2479)</f>
        <v/>
      </c>
      <c r="L2478" s="73" t="str">
        <f t="shared" ca="1" si="76"/>
        <v/>
      </c>
      <c r="M2478" t="str">
        <f t="shared" si="77"/>
        <v/>
      </c>
      <c r="N2478" t="str">
        <f>IF(ISBLANK('ENGAGEMENTS 2026'!C2479),"",'ENGAGEMENTS 2026'!L2479)</f>
        <v/>
      </c>
      <c r="O2478" t="str">
        <f>IF(ISBLANK('ENGAGEMENTS 2026'!C2479),"",'ENGAGEMENTS 2026'!M2479)</f>
        <v/>
      </c>
      <c r="P2478" t="str">
        <f>IF(ISBLANK('ENGAGEMENTS 2026'!C2479),"",'ENGAGEMENTS 2026'!K2479)</f>
        <v/>
      </c>
      <c r="Q2478" t="str">
        <f>IF($A2478="","",IF(OR($E2478="INFRUCTUEUX",$E2478="ANNULE"),$A2478&amp;"|"&amp;(COUNTIFS($A$2:$A2478,$A2478,$E$2:$E2478,"INFRUCTUEUX")+COUNTIFS($A$2:$A2478,$A2478,$E$2:$E2478,"ANNULE")),""))</f>
        <v/>
      </c>
    </row>
    <row r="2479" spans="1:17" x14ac:dyDescent="0.25">
      <c r="A2479" t="str">
        <f>IF(ISBLANK('ENGAGEMENTS 2026'!C2480),"",IF('ENGAGEMENTS 2026'!C2480="DTSI","DCT",'ENGAGEMENTS 2026'!C2480))</f>
        <v/>
      </c>
      <c r="B2479" t="str">
        <f>IF(ISBLANK('ENGAGEMENTS 2026'!C2480),"",'ENGAGEMENTS 2026'!D2480)</f>
        <v/>
      </c>
      <c r="C2479" t="str">
        <f>IF(ISBLANK('ENGAGEMENTS 2026'!C2480),"",'ENGAGEMENTS 2026'!E2480)</f>
        <v/>
      </c>
      <c r="D2479" t="str">
        <f>IF(ISBLANK('ENGAGEMENTS 2026'!C2480),"",'ENGAGEMENTS 2026'!G2480)</f>
        <v/>
      </c>
      <c r="E2479" t="str">
        <f>IF(ISBLANK('ENGAGEMENTS 2026'!C2480),"",'ENGAGEMENTS 2026'!I2480)</f>
        <v/>
      </c>
      <c r="F2479" t="str">
        <f>IF(ISBLANK('ENGAGEMENTS 2026'!C2480),"",'ENGAGEMENTS 2026'!J2480)</f>
        <v/>
      </c>
      <c r="G2479" t="str">
        <f>IF(ISBLANK('ENGAGEMENTS 2026'!C2480),"",'ENGAGEMENTS 2026'!M2480)</f>
        <v/>
      </c>
      <c r="H2479" t="str">
        <f>IF(ISBLANK('ENGAGEMENTS 2026'!C2480),"",'ENGAGEMENTS 2026'!AF2480)</f>
        <v/>
      </c>
      <c r="I2479" t="str">
        <f>IF(ISBLANK('ENGAGEMENTS 2026'!C2480),"",'ENGAGEMENTS 2026'!H2480)</f>
        <v/>
      </c>
      <c r="J2479" s="72" t="str">
        <f>IF(ISBLANK('ENGAGEMENTS 2026'!C2480),"",IF(AND(OR($E2479="INFRUCTUEUX",$E2479="ANNULE"),$C2479="AOO-M"),'ENGAGEMENTS 2026'!P2480,IF($H2479="EN COURS DE PREENGAGEMENT",'ENGAGEMENTS 2026'!O2480,IF($H2479="PREENGAGE",IF($E2479="ATTRIBUE",'ENGAGEMENTS 2026'!AE2480,'ENGAGEMENTS 2026'!O2480),'ENGAGEMENTS 2026'!AE2480))))</f>
        <v/>
      </c>
      <c r="K2479" s="97" t="str">
        <f>IF(ISBLANK('ENGAGEMENTS 2026'!W2480),"",'ENGAGEMENTS 2026'!W2480)</f>
        <v/>
      </c>
      <c r="L2479" s="73" t="str">
        <f t="shared" ca="1" si="76"/>
        <v/>
      </c>
      <c r="M2479" t="str">
        <f t="shared" si="77"/>
        <v/>
      </c>
      <c r="N2479" t="str">
        <f>IF(ISBLANK('ENGAGEMENTS 2026'!C2480),"",'ENGAGEMENTS 2026'!L2480)</f>
        <v/>
      </c>
      <c r="O2479" t="str">
        <f>IF(ISBLANK('ENGAGEMENTS 2026'!C2480),"",'ENGAGEMENTS 2026'!M2480)</f>
        <v/>
      </c>
      <c r="P2479" t="str">
        <f>IF(ISBLANK('ENGAGEMENTS 2026'!C2480),"",'ENGAGEMENTS 2026'!K2480)</f>
        <v/>
      </c>
      <c r="Q2479" t="str">
        <f>IF($A2479="","",IF(OR($E2479="INFRUCTUEUX",$E2479="ANNULE"),$A2479&amp;"|"&amp;(COUNTIFS($A$2:$A2479,$A2479,$E$2:$E2479,"INFRUCTUEUX")+COUNTIFS($A$2:$A2479,$A2479,$E$2:$E2479,"ANNULE")),""))</f>
        <v/>
      </c>
    </row>
    <row r="2480" spans="1:17" x14ac:dyDescent="0.25">
      <c r="A2480" t="str">
        <f>IF(ISBLANK('ENGAGEMENTS 2026'!C2481),"",IF('ENGAGEMENTS 2026'!C2481="DTSI","DCT",'ENGAGEMENTS 2026'!C2481))</f>
        <v/>
      </c>
      <c r="B2480" t="str">
        <f>IF(ISBLANK('ENGAGEMENTS 2026'!C2481),"",'ENGAGEMENTS 2026'!D2481)</f>
        <v/>
      </c>
      <c r="C2480" t="str">
        <f>IF(ISBLANK('ENGAGEMENTS 2026'!C2481),"",'ENGAGEMENTS 2026'!E2481)</f>
        <v/>
      </c>
      <c r="D2480" t="str">
        <f>IF(ISBLANK('ENGAGEMENTS 2026'!C2481),"",'ENGAGEMENTS 2026'!G2481)</f>
        <v/>
      </c>
      <c r="E2480" t="str">
        <f>IF(ISBLANK('ENGAGEMENTS 2026'!C2481),"",'ENGAGEMENTS 2026'!I2481)</f>
        <v/>
      </c>
      <c r="F2480" t="str">
        <f>IF(ISBLANK('ENGAGEMENTS 2026'!C2481),"",'ENGAGEMENTS 2026'!J2481)</f>
        <v/>
      </c>
      <c r="G2480" t="str">
        <f>IF(ISBLANK('ENGAGEMENTS 2026'!C2481),"",'ENGAGEMENTS 2026'!M2481)</f>
        <v/>
      </c>
      <c r="H2480" t="str">
        <f>IF(ISBLANK('ENGAGEMENTS 2026'!C2481),"",'ENGAGEMENTS 2026'!AF2481)</f>
        <v/>
      </c>
      <c r="I2480" t="str">
        <f>IF(ISBLANK('ENGAGEMENTS 2026'!C2481),"",'ENGAGEMENTS 2026'!H2481)</f>
        <v/>
      </c>
      <c r="J2480" s="72" t="str">
        <f>IF(ISBLANK('ENGAGEMENTS 2026'!C2481),"",IF(AND(OR($E2480="INFRUCTUEUX",$E2480="ANNULE"),$C2480="AOO-M"),'ENGAGEMENTS 2026'!P2481,IF($H2480="EN COURS DE PREENGAGEMENT",'ENGAGEMENTS 2026'!O2481,IF($H2480="PREENGAGE",IF($E2480="ATTRIBUE",'ENGAGEMENTS 2026'!AE2481,'ENGAGEMENTS 2026'!O2481),'ENGAGEMENTS 2026'!AE2481))))</f>
        <v/>
      </c>
      <c r="K2480" s="97" t="str">
        <f>IF(ISBLANK('ENGAGEMENTS 2026'!W2481),"",'ENGAGEMENTS 2026'!W2481)</f>
        <v/>
      </c>
      <c r="L2480" s="73" t="str">
        <f t="shared" ca="1" si="76"/>
        <v/>
      </c>
      <c r="M2480" t="str">
        <f t="shared" si="77"/>
        <v/>
      </c>
      <c r="N2480" t="str">
        <f>IF(ISBLANK('ENGAGEMENTS 2026'!C2481),"",'ENGAGEMENTS 2026'!L2481)</f>
        <v/>
      </c>
      <c r="O2480" t="str">
        <f>IF(ISBLANK('ENGAGEMENTS 2026'!C2481),"",'ENGAGEMENTS 2026'!M2481)</f>
        <v/>
      </c>
      <c r="P2480" t="str">
        <f>IF(ISBLANK('ENGAGEMENTS 2026'!C2481),"",'ENGAGEMENTS 2026'!K2481)</f>
        <v/>
      </c>
      <c r="Q2480" t="str">
        <f>IF($A2480="","",IF(OR($E2480="INFRUCTUEUX",$E2480="ANNULE"),$A2480&amp;"|"&amp;(COUNTIFS($A$2:$A2480,$A2480,$E$2:$E2480,"INFRUCTUEUX")+COUNTIFS($A$2:$A2480,$A2480,$E$2:$E2480,"ANNULE")),""))</f>
        <v/>
      </c>
    </row>
    <row r="2481" spans="1:17" x14ac:dyDescent="0.25">
      <c r="A2481" t="str">
        <f>IF(ISBLANK('ENGAGEMENTS 2026'!C2482),"",IF('ENGAGEMENTS 2026'!C2482="DTSI","DCT",'ENGAGEMENTS 2026'!C2482))</f>
        <v/>
      </c>
      <c r="B2481" t="str">
        <f>IF(ISBLANK('ENGAGEMENTS 2026'!C2482),"",'ENGAGEMENTS 2026'!D2482)</f>
        <v/>
      </c>
      <c r="C2481" t="str">
        <f>IF(ISBLANK('ENGAGEMENTS 2026'!C2482),"",'ENGAGEMENTS 2026'!E2482)</f>
        <v/>
      </c>
      <c r="D2481" t="str">
        <f>IF(ISBLANK('ENGAGEMENTS 2026'!C2482),"",'ENGAGEMENTS 2026'!G2482)</f>
        <v/>
      </c>
      <c r="E2481" t="str">
        <f>IF(ISBLANK('ENGAGEMENTS 2026'!C2482),"",'ENGAGEMENTS 2026'!I2482)</f>
        <v/>
      </c>
      <c r="F2481" t="str">
        <f>IF(ISBLANK('ENGAGEMENTS 2026'!C2482),"",'ENGAGEMENTS 2026'!J2482)</f>
        <v/>
      </c>
      <c r="G2481" t="str">
        <f>IF(ISBLANK('ENGAGEMENTS 2026'!C2482),"",'ENGAGEMENTS 2026'!M2482)</f>
        <v/>
      </c>
      <c r="H2481" t="str">
        <f>IF(ISBLANK('ENGAGEMENTS 2026'!C2482),"",'ENGAGEMENTS 2026'!AF2482)</f>
        <v/>
      </c>
      <c r="I2481" t="str">
        <f>IF(ISBLANK('ENGAGEMENTS 2026'!C2482),"",'ENGAGEMENTS 2026'!H2482)</f>
        <v/>
      </c>
      <c r="J2481" s="72" t="str">
        <f>IF(ISBLANK('ENGAGEMENTS 2026'!C2482),"",IF(AND(OR($E2481="INFRUCTUEUX",$E2481="ANNULE"),$C2481="AOO-M"),'ENGAGEMENTS 2026'!P2482,IF($H2481="EN COURS DE PREENGAGEMENT",'ENGAGEMENTS 2026'!O2482,IF($H2481="PREENGAGE",IF($E2481="ATTRIBUE",'ENGAGEMENTS 2026'!AE2482,'ENGAGEMENTS 2026'!O2482),'ENGAGEMENTS 2026'!AE2482))))</f>
        <v/>
      </c>
      <c r="K2481" s="97" t="str">
        <f>IF(ISBLANK('ENGAGEMENTS 2026'!W2482),"",'ENGAGEMENTS 2026'!W2482)</f>
        <v/>
      </c>
      <c r="L2481" s="73" t="str">
        <f t="shared" ca="1" si="76"/>
        <v/>
      </c>
      <c r="M2481" t="str">
        <f t="shared" si="77"/>
        <v/>
      </c>
      <c r="N2481" t="str">
        <f>IF(ISBLANK('ENGAGEMENTS 2026'!C2482),"",'ENGAGEMENTS 2026'!L2482)</f>
        <v/>
      </c>
      <c r="O2481" t="str">
        <f>IF(ISBLANK('ENGAGEMENTS 2026'!C2482),"",'ENGAGEMENTS 2026'!M2482)</f>
        <v/>
      </c>
      <c r="P2481" t="str">
        <f>IF(ISBLANK('ENGAGEMENTS 2026'!C2482),"",'ENGAGEMENTS 2026'!K2482)</f>
        <v/>
      </c>
      <c r="Q2481" t="str">
        <f>IF($A2481="","",IF(OR($E2481="INFRUCTUEUX",$E2481="ANNULE"),$A2481&amp;"|"&amp;(COUNTIFS($A$2:$A2481,$A2481,$E$2:$E2481,"INFRUCTUEUX")+COUNTIFS($A$2:$A2481,$A2481,$E$2:$E2481,"ANNULE")),""))</f>
        <v/>
      </c>
    </row>
    <row r="2482" spans="1:17" x14ac:dyDescent="0.25">
      <c r="A2482" t="str">
        <f>IF(ISBLANK('ENGAGEMENTS 2026'!C2483),"",IF('ENGAGEMENTS 2026'!C2483="DTSI","DCT",'ENGAGEMENTS 2026'!C2483))</f>
        <v/>
      </c>
      <c r="B2482" t="str">
        <f>IF(ISBLANK('ENGAGEMENTS 2026'!C2483),"",'ENGAGEMENTS 2026'!D2483)</f>
        <v/>
      </c>
      <c r="C2482" t="str">
        <f>IF(ISBLANK('ENGAGEMENTS 2026'!C2483),"",'ENGAGEMENTS 2026'!E2483)</f>
        <v/>
      </c>
      <c r="D2482" t="str">
        <f>IF(ISBLANK('ENGAGEMENTS 2026'!C2483),"",'ENGAGEMENTS 2026'!G2483)</f>
        <v/>
      </c>
      <c r="E2482" t="str">
        <f>IF(ISBLANK('ENGAGEMENTS 2026'!C2483),"",'ENGAGEMENTS 2026'!I2483)</f>
        <v/>
      </c>
      <c r="F2482" t="str">
        <f>IF(ISBLANK('ENGAGEMENTS 2026'!C2483),"",'ENGAGEMENTS 2026'!J2483)</f>
        <v/>
      </c>
      <c r="G2482" t="str">
        <f>IF(ISBLANK('ENGAGEMENTS 2026'!C2483),"",'ENGAGEMENTS 2026'!M2483)</f>
        <v/>
      </c>
      <c r="H2482" t="str">
        <f>IF(ISBLANK('ENGAGEMENTS 2026'!C2483),"",'ENGAGEMENTS 2026'!AF2483)</f>
        <v/>
      </c>
      <c r="I2482" t="str">
        <f>IF(ISBLANK('ENGAGEMENTS 2026'!C2483),"",'ENGAGEMENTS 2026'!H2483)</f>
        <v/>
      </c>
      <c r="J2482" s="72" t="str">
        <f>IF(ISBLANK('ENGAGEMENTS 2026'!C2483),"",IF(AND(OR($E2482="INFRUCTUEUX",$E2482="ANNULE"),$C2482="AOO-M"),'ENGAGEMENTS 2026'!P2483,IF($H2482="EN COURS DE PREENGAGEMENT",'ENGAGEMENTS 2026'!O2483,IF($H2482="PREENGAGE",IF($E2482="ATTRIBUE",'ENGAGEMENTS 2026'!AE2483,'ENGAGEMENTS 2026'!O2483),'ENGAGEMENTS 2026'!AE2483))))</f>
        <v/>
      </c>
      <c r="K2482" s="97" t="str">
        <f>IF(ISBLANK('ENGAGEMENTS 2026'!W2483),"",'ENGAGEMENTS 2026'!W2483)</f>
        <v/>
      </c>
      <c r="L2482" s="73" t="str">
        <f t="shared" ca="1" si="76"/>
        <v/>
      </c>
      <c r="M2482" t="str">
        <f t="shared" si="77"/>
        <v/>
      </c>
      <c r="N2482" t="str">
        <f>IF(ISBLANK('ENGAGEMENTS 2026'!C2483),"",'ENGAGEMENTS 2026'!L2483)</f>
        <v/>
      </c>
      <c r="O2482" t="str">
        <f>IF(ISBLANK('ENGAGEMENTS 2026'!C2483),"",'ENGAGEMENTS 2026'!M2483)</f>
        <v/>
      </c>
      <c r="P2482" t="str">
        <f>IF(ISBLANK('ENGAGEMENTS 2026'!C2483),"",'ENGAGEMENTS 2026'!K2483)</f>
        <v/>
      </c>
      <c r="Q2482" t="str">
        <f>IF($A2482="","",IF(OR($E2482="INFRUCTUEUX",$E2482="ANNULE"),$A2482&amp;"|"&amp;(COUNTIFS($A$2:$A2482,$A2482,$E$2:$E2482,"INFRUCTUEUX")+COUNTIFS($A$2:$A2482,$A2482,$E$2:$E2482,"ANNULE")),""))</f>
        <v/>
      </c>
    </row>
    <row r="2483" spans="1:17" x14ac:dyDescent="0.25">
      <c r="A2483" t="str">
        <f>IF(ISBLANK('ENGAGEMENTS 2026'!C2484),"",IF('ENGAGEMENTS 2026'!C2484="DTSI","DCT",'ENGAGEMENTS 2026'!C2484))</f>
        <v/>
      </c>
      <c r="B2483" t="str">
        <f>IF(ISBLANK('ENGAGEMENTS 2026'!C2484),"",'ENGAGEMENTS 2026'!D2484)</f>
        <v/>
      </c>
      <c r="C2483" t="str">
        <f>IF(ISBLANK('ENGAGEMENTS 2026'!C2484),"",'ENGAGEMENTS 2026'!E2484)</f>
        <v/>
      </c>
      <c r="D2483" t="str">
        <f>IF(ISBLANK('ENGAGEMENTS 2026'!C2484),"",'ENGAGEMENTS 2026'!G2484)</f>
        <v/>
      </c>
      <c r="E2483" t="str">
        <f>IF(ISBLANK('ENGAGEMENTS 2026'!C2484),"",'ENGAGEMENTS 2026'!I2484)</f>
        <v/>
      </c>
      <c r="F2483" t="str">
        <f>IF(ISBLANK('ENGAGEMENTS 2026'!C2484),"",'ENGAGEMENTS 2026'!J2484)</f>
        <v/>
      </c>
      <c r="G2483" t="str">
        <f>IF(ISBLANK('ENGAGEMENTS 2026'!C2484),"",'ENGAGEMENTS 2026'!M2484)</f>
        <v/>
      </c>
      <c r="H2483" t="str">
        <f>IF(ISBLANK('ENGAGEMENTS 2026'!C2484),"",'ENGAGEMENTS 2026'!AF2484)</f>
        <v/>
      </c>
      <c r="I2483" t="str">
        <f>IF(ISBLANK('ENGAGEMENTS 2026'!C2484),"",'ENGAGEMENTS 2026'!H2484)</f>
        <v/>
      </c>
      <c r="J2483" s="72" t="str">
        <f>IF(ISBLANK('ENGAGEMENTS 2026'!C2484),"",IF(AND(OR($E2483="INFRUCTUEUX",$E2483="ANNULE"),$C2483="AOO-M"),'ENGAGEMENTS 2026'!P2484,IF($H2483="EN COURS DE PREENGAGEMENT",'ENGAGEMENTS 2026'!O2484,IF($H2483="PREENGAGE",IF($E2483="ATTRIBUE",'ENGAGEMENTS 2026'!AE2484,'ENGAGEMENTS 2026'!O2484),'ENGAGEMENTS 2026'!AE2484))))</f>
        <v/>
      </c>
      <c r="K2483" s="97" t="str">
        <f>IF(ISBLANK('ENGAGEMENTS 2026'!W2484),"",'ENGAGEMENTS 2026'!W2484)</f>
        <v/>
      </c>
      <c r="L2483" s="73" t="str">
        <f t="shared" ca="1" si="76"/>
        <v/>
      </c>
      <c r="M2483" t="str">
        <f t="shared" si="77"/>
        <v/>
      </c>
      <c r="N2483" t="str">
        <f>IF(ISBLANK('ENGAGEMENTS 2026'!C2484),"",'ENGAGEMENTS 2026'!L2484)</f>
        <v/>
      </c>
      <c r="O2483" t="str">
        <f>IF(ISBLANK('ENGAGEMENTS 2026'!C2484),"",'ENGAGEMENTS 2026'!M2484)</f>
        <v/>
      </c>
      <c r="P2483" t="str">
        <f>IF(ISBLANK('ENGAGEMENTS 2026'!C2484),"",'ENGAGEMENTS 2026'!K2484)</f>
        <v/>
      </c>
      <c r="Q2483" t="str">
        <f>IF($A2483="","",IF(OR($E2483="INFRUCTUEUX",$E2483="ANNULE"),$A2483&amp;"|"&amp;(COUNTIFS($A$2:$A2483,$A2483,$E$2:$E2483,"INFRUCTUEUX")+COUNTIFS($A$2:$A2483,$A2483,$E$2:$E2483,"ANNULE")),""))</f>
        <v/>
      </c>
    </row>
    <row r="2484" spans="1:17" x14ac:dyDescent="0.25">
      <c r="A2484" t="str">
        <f>IF(ISBLANK('ENGAGEMENTS 2026'!C2485),"",IF('ENGAGEMENTS 2026'!C2485="DTSI","DCT",'ENGAGEMENTS 2026'!C2485))</f>
        <v/>
      </c>
      <c r="B2484" t="str">
        <f>IF(ISBLANK('ENGAGEMENTS 2026'!C2485),"",'ENGAGEMENTS 2026'!D2485)</f>
        <v/>
      </c>
      <c r="C2484" t="str">
        <f>IF(ISBLANK('ENGAGEMENTS 2026'!C2485),"",'ENGAGEMENTS 2026'!E2485)</f>
        <v/>
      </c>
      <c r="D2484" t="str">
        <f>IF(ISBLANK('ENGAGEMENTS 2026'!C2485),"",'ENGAGEMENTS 2026'!G2485)</f>
        <v/>
      </c>
      <c r="E2484" t="str">
        <f>IF(ISBLANK('ENGAGEMENTS 2026'!C2485),"",'ENGAGEMENTS 2026'!I2485)</f>
        <v/>
      </c>
      <c r="F2484" t="str">
        <f>IF(ISBLANK('ENGAGEMENTS 2026'!C2485),"",'ENGAGEMENTS 2026'!J2485)</f>
        <v/>
      </c>
      <c r="G2484" t="str">
        <f>IF(ISBLANK('ENGAGEMENTS 2026'!C2485),"",'ENGAGEMENTS 2026'!M2485)</f>
        <v/>
      </c>
      <c r="H2484" t="str">
        <f>IF(ISBLANK('ENGAGEMENTS 2026'!C2485),"",'ENGAGEMENTS 2026'!AF2485)</f>
        <v/>
      </c>
      <c r="I2484" t="str">
        <f>IF(ISBLANK('ENGAGEMENTS 2026'!C2485),"",'ENGAGEMENTS 2026'!H2485)</f>
        <v/>
      </c>
      <c r="J2484" s="72" t="str">
        <f>IF(ISBLANK('ENGAGEMENTS 2026'!C2485),"",IF(AND(OR($E2484="INFRUCTUEUX",$E2484="ANNULE"),$C2484="AOO-M"),'ENGAGEMENTS 2026'!P2485,IF($H2484="EN COURS DE PREENGAGEMENT",'ENGAGEMENTS 2026'!O2485,IF($H2484="PREENGAGE",IF($E2484="ATTRIBUE",'ENGAGEMENTS 2026'!AE2485,'ENGAGEMENTS 2026'!O2485),'ENGAGEMENTS 2026'!AE2485))))</f>
        <v/>
      </c>
      <c r="K2484" s="97" t="str">
        <f>IF(ISBLANK('ENGAGEMENTS 2026'!W2485),"",'ENGAGEMENTS 2026'!W2485)</f>
        <v/>
      </c>
      <c r="L2484" s="73" t="str">
        <f t="shared" ca="1" si="76"/>
        <v/>
      </c>
      <c r="M2484" t="str">
        <f t="shared" si="77"/>
        <v/>
      </c>
      <c r="N2484" t="str">
        <f>IF(ISBLANK('ENGAGEMENTS 2026'!C2485),"",'ENGAGEMENTS 2026'!L2485)</f>
        <v/>
      </c>
      <c r="O2484" t="str">
        <f>IF(ISBLANK('ENGAGEMENTS 2026'!C2485),"",'ENGAGEMENTS 2026'!M2485)</f>
        <v/>
      </c>
      <c r="P2484" t="str">
        <f>IF(ISBLANK('ENGAGEMENTS 2026'!C2485),"",'ENGAGEMENTS 2026'!K2485)</f>
        <v/>
      </c>
      <c r="Q2484" t="str">
        <f>IF($A2484="","",IF(OR($E2484="INFRUCTUEUX",$E2484="ANNULE"),$A2484&amp;"|"&amp;(COUNTIFS($A$2:$A2484,$A2484,$E$2:$E2484,"INFRUCTUEUX")+COUNTIFS($A$2:$A2484,$A2484,$E$2:$E2484,"ANNULE")),""))</f>
        <v/>
      </c>
    </row>
    <row r="2485" spans="1:17" x14ac:dyDescent="0.25">
      <c r="A2485" t="str">
        <f>IF(ISBLANK('ENGAGEMENTS 2026'!C2486),"",IF('ENGAGEMENTS 2026'!C2486="DTSI","DCT",'ENGAGEMENTS 2026'!C2486))</f>
        <v/>
      </c>
      <c r="B2485" t="str">
        <f>IF(ISBLANK('ENGAGEMENTS 2026'!C2486),"",'ENGAGEMENTS 2026'!D2486)</f>
        <v/>
      </c>
      <c r="C2485" t="str">
        <f>IF(ISBLANK('ENGAGEMENTS 2026'!C2486),"",'ENGAGEMENTS 2026'!E2486)</f>
        <v/>
      </c>
      <c r="D2485" t="str">
        <f>IF(ISBLANK('ENGAGEMENTS 2026'!C2486),"",'ENGAGEMENTS 2026'!G2486)</f>
        <v/>
      </c>
      <c r="E2485" t="str">
        <f>IF(ISBLANK('ENGAGEMENTS 2026'!C2486),"",'ENGAGEMENTS 2026'!I2486)</f>
        <v/>
      </c>
      <c r="F2485" t="str">
        <f>IF(ISBLANK('ENGAGEMENTS 2026'!C2486),"",'ENGAGEMENTS 2026'!J2486)</f>
        <v/>
      </c>
      <c r="G2485" t="str">
        <f>IF(ISBLANK('ENGAGEMENTS 2026'!C2486),"",'ENGAGEMENTS 2026'!M2486)</f>
        <v/>
      </c>
      <c r="H2485" t="str">
        <f>IF(ISBLANK('ENGAGEMENTS 2026'!C2486),"",'ENGAGEMENTS 2026'!AF2486)</f>
        <v/>
      </c>
      <c r="I2485" t="str">
        <f>IF(ISBLANK('ENGAGEMENTS 2026'!C2486),"",'ENGAGEMENTS 2026'!H2486)</f>
        <v/>
      </c>
      <c r="J2485" s="72" t="str">
        <f>IF(ISBLANK('ENGAGEMENTS 2026'!C2486),"",IF(AND(OR($E2485="INFRUCTUEUX",$E2485="ANNULE"),$C2485="AOO-M"),'ENGAGEMENTS 2026'!P2486,IF($H2485="EN COURS DE PREENGAGEMENT",'ENGAGEMENTS 2026'!O2486,IF($H2485="PREENGAGE",IF($E2485="ATTRIBUE",'ENGAGEMENTS 2026'!AE2486,'ENGAGEMENTS 2026'!O2486),'ENGAGEMENTS 2026'!AE2486))))</f>
        <v/>
      </c>
      <c r="K2485" s="97" t="str">
        <f>IF(ISBLANK('ENGAGEMENTS 2026'!W2486),"",'ENGAGEMENTS 2026'!W2486)</f>
        <v/>
      </c>
      <c r="L2485" s="73" t="str">
        <f t="shared" ca="1" si="76"/>
        <v/>
      </c>
      <c r="M2485" t="str">
        <f t="shared" si="77"/>
        <v/>
      </c>
      <c r="N2485" t="str">
        <f>IF(ISBLANK('ENGAGEMENTS 2026'!C2486),"",'ENGAGEMENTS 2026'!L2486)</f>
        <v/>
      </c>
      <c r="O2485" t="str">
        <f>IF(ISBLANK('ENGAGEMENTS 2026'!C2486),"",'ENGAGEMENTS 2026'!M2486)</f>
        <v/>
      </c>
      <c r="P2485" t="str">
        <f>IF(ISBLANK('ENGAGEMENTS 2026'!C2486),"",'ENGAGEMENTS 2026'!K2486)</f>
        <v/>
      </c>
      <c r="Q2485" t="str">
        <f>IF($A2485="","",IF(OR($E2485="INFRUCTUEUX",$E2485="ANNULE"),$A2485&amp;"|"&amp;(COUNTIFS($A$2:$A2485,$A2485,$E$2:$E2485,"INFRUCTUEUX")+COUNTIFS($A$2:$A2485,$A2485,$E$2:$E2485,"ANNULE")),""))</f>
        <v/>
      </c>
    </row>
    <row r="2486" spans="1:17" x14ac:dyDescent="0.25">
      <c r="A2486" t="str">
        <f>IF(ISBLANK('ENGAGEMENTS 2026'!C2487),"",IF('ENGAGEMENTS 2026'!C2487="DTSI","DCT",'ENGAGEMENTS 2026'!C2487))</f>
        <v/>
      </c>
      <c r="B2486" t="str">
        <f>IF(ISBLANK('ENGAGEMENTS 2026'!C2487),"",'ENGAGEMENTS 2026'!D2487)</f>
        <v/>
      </c>
      <c r="C2486" t="str">
        <f>IF(ISBLANK('ENGAGEMENTS 2026'!C2487),"",'ENGAGEMENTS 2026'!E2487)</f>
        <v/>
      </c>
      <c r="D2486" t="str">
        <f>IF(ISBLANK('ENGAGEMENTS 2026'!C2487),"",'ENGAGEMENTS 2026'!G2487)</f>
        <v/>
      </c>
      <c r="E2486" t="str">
        <f>IF(ISBLANK('ENGAGEMENTS 2026'!C2487),"",'ENGAGEMENTS 2026'!I2487)</f>
        <v/>
      </c>
      <c r="F2486" t="str">
        <f>IF(ISBLANK('ENGAGEMENTS 2026'!C2487),"",'ENGAGEMENTS 2026'!J2487)</f>
        <v/>
      </c>
      <c r="G2486" t="str">
        <f>IF(ISBLANK('ENGAGEMENTS 2026'!C2487),"",'ENGAGEMENTS 2026'!M2487)</f>
        <v/>
      </c>
      <c r="H2486" t="str">
        <f>IF(ISBLANK('ENGAGEMENTS 2026'!C2487),"",'ENGAGEMENTS 2026'!AF2487)</f>
        <v/>
      </c>
      <c r="I2486" t="str">
        <f>IF(ISBLANK('ENGAGEMENTS 2026'!C2487),"",'ENGAGEMENTS 2026'!H2487)</f>
        <v/>
      </c>
      <c r="J2486" s="72" t="str">
        <f>IF(ISBLANK('ENGAGEMENTS 2026'!C2487),"",IF(AND(OR($E2486="INFRUCTUEUX",$E2486="ANNULE"),$C2486="AOO-M"),'ENGAGEMENTS 2026'!P2487,IF($H2486="EN COURS DE PREENGAGEMENT",'ENGAGEMENTS 2026'!O2487,IF($H2486="PREENGAGE",IF($E2486="ATTRIBUE",'ENGAGEMENTS 2026'!AE2487,'ENGAGEMENTS 2026'!O2487),'ENGAGEMENTS 2026'!AE2487))))</f>
        <v/>
      </c>
      <c r="K2486" s="97" t="str">
        <f>IF(ISBLANK('ENGAGEMENTS 2026'!W2487),"",'ENGAGEMENTS 2026'!W2487)</f>
        <v/>
      </c>
      <c r="L2486" s="73" t="str">
        <f t="shared" ca="1" si="76"/>
        <v/>
      </c>
      <c r="M2486" t="str">
        <f t="shared" si="77"/>
        <v/>
      </c>
      <c r="N2486" t="str">
        <f>IF(ISBLANK('ENGAGEMENTS 2026'!C2487),"",'ENGAGEMENTS 2026'!L2487)</f>
        <v/>
      </c>
      <c r="O2486" t="str">
        <f>IF(ISBLANK('ENGAGEMENTS 2026'!C2487),"",'ENGAGEMENTS 2026'!M2487)</f>
        <v/>
      </c>
      <c r="P2486" t="str">
        <f>IF(ISBLANK('ENGAGEMENTS 2026'!C2487),"",'ENGAGEMENTS 2026'!K2487)</f>
        <v/>
      </c>
      <c r="Q2486" t="str">
        <f>IF($A2486="","",IF(OR($E2486="INFRUCTUEUX",$E2486="ANNULE"),$A2486&amp;"|"&amp;(COUNTIFS($A$2:$A2486,$A2486,$E$2:$E2486,"INFRUCTUEUX")+COUNTIFS($A$2:$A2486,$A2486,$E$2:$E2486,"ANNULE")),""))</f>
        <v/>
      </c>
    </row>
    <row r="2487" spans="1:17" x14ac:dyDescent="0.25">
      <c r="A2487" t="str">
        <f>IF(ISBLANK('ENGAGEMENTS 2026'!C2488),"",IF('ENGAGEMENTS 2026'!C2488="DTSI","DCT",'ENGAGEMENTS 2026'!C2488))</f>
        <v/>
      </c>
      <c r="B2487" t="str">
        <f>IF(ISBLANK('ENGAGEMENTS 2026'!C2488),"",'ENGAGEMENTS 2026'!D2488)</f>
        <v/>
      </c>
      <c r="C2487" t="str">
        <f>IF(ISBLANK('ENGAGEMENTS 2026'!C2488),"",'ENGAGEMENTS 2026'!E2488)</f>
        <v/>
      </c>
      <c r="D2487" t="str">
        <f>IF(ISBLANK('ENGAGEMENTS 2026'!C2488),"",'ENGAGEMENTS 2026'!G2488)</f>
        <v/>
      </c>
      <c r="E2487" t="str">
        <f>IF(ISBLANK('ENGAGEMENTS 2026'!C2488),"",'ENGAGEMENTS 2026'!I2488)</f>
        <v/>
      </c>
      <c r="F2487" t="str">
        <f>IF(ISBLANK('ENGAGEMENTS 2026'!C2488),"",'ENGAGEMENTS 2026'!J2488)</f>
        <v/>
      </c>
      <c r="G2487" t="str">
        <f>IF(ISBLANK('ENGAGEMENTS 2026'!C2488),"",'ENGAGEMENTS 2026'!M2488)</f>
        <v/>
      </c>
      <c r="H2487" t="str">
        <f>IF(ISBLANK('ENGAGEMENTS 2026'!C2488),"",'ENGAGEMENTS 2026'!AF2488)</f>
        <v/>
      </c>
      <c r="I2487" t="str">
        <f>IF(ISBLANK('ENGAGEMENTS 2026'!C2488),"",'ENGAGEMENTS 2026'!H2488)</f>
        <v/>
      </c>
      <c r="J2487" s="72" t="str">
        <f>IF(ISBLANK('ENGAGEMENTS 2026'!C2488),"",IF(AND(OR($E2487="INFRUCTUEUX",$E2487="ANNULE"),$C2487="AOO-M"),'ENGAGEMENTS 2026'!P2488,IF($H2487="EN COURS DE PREENGAGEMENT",'ENGAGEMENTS 2026'!O2488,IF($H2487="PREENGAGE",IF($E2487="ATTRIBUE",'ENGAGEMENTS 2026'!AE2488,'ENGAGEMENTS 2026'!O2488),'ENGAGEMENTS 2026'!AE2488))))</f>
        <v/>
      </c>
      <c r="K2487" s="97" t="str">
        <f>IF(ISBLANK('ENGAGEMENTS 2026'!W2488),"",'ENGAGEMENTS 2026'!W2488)</f>
        <v/>
      </c>
      <c r="L2487" s="73" t="str">
        <f t="shared" ca="1" si="76"/>
        <v/>
      </c>
      <c r="M2487" t="str">
        <f t="shared" si="77"/>
        <v/>
      </c>
      <c r="N2487" t="str">
        <f>IF(ISBLANK('ENGAGEMENTS 2026'!C2488),"",'ENGAGEMENTS 2026'!L2488)</f>
        <v/>
      </c>
      <c r="O2487" t="str">
        <f>IF(ISBLANK('ENGAGEMENTS 2026'!C2488),"",'ENGAGEMENTS 2026'!M2488)</f>
        <v/>
      </c>
      <c r="P2487" t="str">
        <f>IF(ISBLANK('ENGAGEMENTS 2026'!C2488),"",'ENGAGEMENTS 2026'!K2488)</f>
        <v/>
      </c>
      <c r="Q2487" t="str">
        <f>IF($A2487="","",IF(OR($E2487="INFRUCTUEUX",$E2487="ANNULE"),$A2487&amp;"|"&amp;(COUNTIFS($A$2:$A2487,$A2487,$E$2:$E2487,"INFRUCTUEUX")+COUNTIFS($A$2:$A2487,$A2487,$E$2:$E2487,"ANNULE")),""))</f>
        <v/>
      </c>
    </row>
    <row r="2488" spans="1:17" x14ac:dyDescent="0.25">
      <c r="A2488" t="str">
        <f>IF(ISBLANK('ENGAGEMENTS 2026'!C2489),"",IF('ENGAGEMENTS 2026'!C2489="DTSI","DCT",'ENGAGEMENTS 2026'!C2489))</f>
        <v/>
      </c>
      <c r="B2488" t="str">
        <f>IF(ISBLANK('ENGAGEMENTS 2026'!C2489),"",'ENGAGEMENTS 2026'!D2489)</f>
        <v/>
      </c>
      <c r="C2488" t="str">
        <f>IF(ISBLANK('ENGAGEMENTS 2026'!C2489),"",'ENGAGEMENTS 2026'!E2489)</f>
        <v/>
      </c>
      <c r="D2488" t="str">
        <f>IF(ISBLANK('ENGAGEMENTS 2026'!C2489),"",'ENGAGEMENTS 2026'!G2489)</f>
        <v/>
      </c>
      <c r="E2488" t="str">
        <f>IF(ISBLANK('ENGAGEMENTS 2026'!C2489),"",'ENGAGEMENTS 2026'!I2489)</f>
        <v/>
      </c>
      <c r="F2488" t="str">
        <f>IF(ISBLANK('ENGAGEMENTS 2026'!C2489),"",'ENGAGEMENTS 2026'!J2489)</f>
        <v/>
      </c>
      <c r="G2488" t="str">
        <f>IF(ISBLANK('ENGAGEMENTS 2026'!C2489),"",'ENGAGEMENTS 2026'!M2489)</f>
        <v/>
      </c>
      <c r="H2488" t="str">
        <f>IF(ISBLANK('ENGAGEMENTS 2026'!C2489),"",'ENGAGEMENTS 2026'!AF2489)</f>
        <v/>
      </c>
      <c r="I2488" t="str">
        <f>IF(ISBLANK('ENGAGEMENTS 2026'!C2489),"",'ENGAGEMENTS 2026'!H2489)</f>
        <v/>
      </c>
      <c r="J2488" s="72" t="str">
        <f>IF(ISBLANK('ENGAGEMENTS 2026'!C2489),"",IF(AND(OR($E2488="INFRUCTUEUX",$E2488="ANNULE"),$C2488="AOO-M"),'ENGAGEMENTS 2026'!P2489,IF($H2488="EN COURS DE PREENGAGEMENT",'ENGAGEMENTS 2026'!O2489,IF($H2488="PREENGAGE",IF($E2488="ATTRIBUE",'ENGAGEMENTS 2026'!AE2489,'ENGAGEMENTS 2026'!O2489),'ENGAGEMENTS 2026'!AE2489))))</f>
        <v/>
      </c>
      <c r="K2488" s="97" t="str">
        <f>IF(ISBLANK('ENGAGEMENTS 2026'!W2489),"",'ENGAGEMENTS 2026'!W2489)</f>
        <v/>
      </c>
      <c r="L2488" s="73" t="str">
        <f t="shared" ca="1" si="76"/>
        <v/>
      </c>
      <c r="M2488" t="str">
        <f t="shared" si="77"/>
        <v/>
      </c>
      <c r="N2488" t="str">
        <f>IF(ISBLANK('ENGAGEMENTS 2026'!C2489),"",'ENGAGEMENTS 2026'!L2489)</f>
        <v/>
      </c>
      <c r="O2488" t="str">
        <f>IF(ISBLANK('ENGAGEMENTS 2026'!C2489),"",'ENGAGEMENTS 2026'!M2489)</f>
        <v/>
      </c>
      <c r="P2488" t="str">
        <f>IF(ISBLANK('ENGAGEMENTS 2026'!C2489),"",'ENGAGEMENTS 2026'!K2489)</f>
        <v/>
      </c>
      <c r="Q2488" t="str">
        <f>IF($A2488="","",IF(OR($E2488="INFRUCTUEUX",$E2488="ANNULE"),$A2488&amp;"|"&amp;(COUNTIFS($A$2:$A2488,$A2488,$E$2:$E2488,"INFRUCTUEUX")+COUNTIFS($A$2:$A2488,$A2488,$E$2:$E2488,"ANNULE")),""))</f>
        <v/>
      </c>
    </row>
    <row r="2489" spans="1:17" x14ac:dyDescent="0.25">
      <c r="A2489" t="str">
        <f>IF(ISBLANK('ENGAGEMENTS 2026'!C2490),"",IF('ENGAGEMENTS 2026'!C2490="DTSI","DCT",'ENGAGEMENTS 2026'!C2490))</f>
        <v/>
      </c>
      <c r="B2489" t="str">
        <f>IF(ISBLANK('ENGAGEMENTS 2026'!C2490),"",'ENGAGEMENTS 2026'!D2490)</f>
        <v/>
      </c>
      <c r="C2489" t="str">
        <f>IF(ISBLANK('ENGAGEMENTS 2026'!C2490),"",'ENGAGEMENTS 2026'!E2490)</f>
        <v/>
      </c>
      <c r="D2489" t="str">
        <f>IF(ISBLANK('ENGAGEMENTS 2026'!C2490),"",'ENGAGEMENTS 2026'!G2490)</f>
        <v/>
      </c>
      <c r="E2489" t="str">
        <f>IF(ISBLANK('ENGAGEMENTS 2026'!C2490),"",'ENGAGEMENTS 2026'!I2490)</f>
        <v/>
      </c>
      <c r="F2489" t="str">
        <f>IF(ISBLANK('ENGAGEMENTS 2026'!C2490),"",'ENGAGEMENTS 2026'!J2490)</f>
        <v/>
      </c>
      <c r="G2489" t="str">
        <f>IF(ISBLANK('ENGAGEMENTS 2026'!C2490),"",'ENGAGEMENTS 2026'!M2490)</f>
        <v/>
      </c>
      <c r="H2489" t="str">
        <f>IF(ISBLANK('ENGAGEMENTS 2026'!C2490),"",'ENGAGEMENTS 2026'!AF2490)</f>
        <v/>
      </c>
      <c r="I2489" t="str">
        <f>IF(ISBLANK('ENGAGEMENTS 2026'!C2490),"",'ENGAGEMENTS 2026'!H2490)</f>
        <v/>
      </c>
      <c r="J2489" s="72" t="str">
        <f>IF(ISBLANK('ENGAGEMENTS 2026'!C2490),"",IF(AND(OR($E2489="INFRUCTUEUX",$E2489="ANNULE"),$C2489="AOO-M"),'ENGAGEMENTS 2026'!P2490,IF($H2489="EN COURS DE PREENGAGEMENT",'ENGAGEMENTS 2026'!O2490,IF($H2489="PREENGAGE",IF($E2489="ATTRIBUE",'ENGAGEMENTS 2026'!AE2490,'ENGAGEMENTS 2026'!O2490),'ENGAGEMENTS 2026'!AE2490))))</f>
        <v/>
      </c>
      <c r="K2489" s="97" t="str">
        <f>IF(ISBLANK('ENGAGEMENTS 2026'!W2490),"",'ENGAGEMENTS 2026'!W2490)</f>
        <v/>
      </c>
      <c r="L2489" s="73" t="str">
        <f t="shared" ca="1" si="76"/>
        <v/>
      </c>
      <c r="M2489" t="str">
        <f t="shared" si="77"/>
        <v/>
      </c>
      <c r="N2489" t="str">
        <f>IF(ISBLANK('ENGAGEMENTS 2026'!C2490),"",'ENGAGEMENTS 2026'!L2490)</f>
        <v/>
      </c>
      <c r="O2489" t="str">
        <f>IF(ISBLANK('ENGAGEMENTS 2026'!C2490),"",'ENGAGEMENTS 2026'!M2490)</f>
        <v/>
      </c>
      <c r="P2489" t="str">
        <f>IF(ISBLANK('ENGAGEMENTS 2026'!C2490),"",'ENGAGEMENTS 2026'!K2490)</f>
        <v/>
      </c>
      <c r="Q2489" t="str">
        <f>IF($A2489="","",IF(OR($E2489="INFRUCTUEUX",$E2489="ANNULE"),$A2489&amp;"|"&amp;(COUNTIFS($A$2:$A2489,$A2489,$E$2:$E2489,"INFRUCTUEUX")+COUNTIFS($A$2:$A2489,$A2489,$E$2:$E2489,"ANNULE")),""))</f>
        <v/>
      </c>
    </row>
    <row r="2490" spans="1:17" x14ac:dyDescent="0.25">
      <c r="A2490" t="str">
        <f>IF(ISBLANK('ENGAGEMENTS 2026'!C2491),"",IF('ENGAGEMENTS 2026'!C2491="DTSI","DCT",'ENGAGEMENTS 2026'!C2491))</f>
        <v/>
      </c>
      <c r="B2490" t="str">
        <f>IF(ISBLANK('ENGAGEMENTS 2026'!C2491),"",'ENGAGEMENTS 2026'!D2491)</f>
        <v/>
      </c>
      <c r="C2490" t="str">
        <f>IF(ISBLANK('ENGAGEMENTS 2026'!C2491),"",'ENGAGEMENTS 2026'!E2491)</f>
        <v/>
      </c>
      <c r="D2490" t="str">
        <f>IF(ISBLANK('ENGAGEMENTS 2026'!C2491),"",'ENGAGEMENTS 2026'!G2491)</f>
        <v/>
      </c>
      <c r="E2490" t="str">
        <f>IF(ISBLANK('ENGAGEMENTS 2026'!C2491),"",'ENGAGEMENTS 2026'!I2491)</f>
        <v/>
      </c>
      <c r="F2490" t="str">
        <f>IF(ISBLANK('ENGAGEMENTS 2026'!C2491),"",'ENGAGEMENTS 2026'!J2491)</f>
        <v/>
      </c>
      <c r="G2490" t="str">
        <f>IF(ISBLANK('ENGAGEMENTS 2026'!C2491),"",'ENGAGEMENTS 2026'!M2491)</f>
        <v/>
      </c>
      <c r="H2490" t="str">
        <f>IF(ISBLANK('ENGAGEMENTS 2026'!C2491),"",'ENGAGEMENTS 2026'!AF2491)</f>
        <v/>
      </c>
      <c r="I2490" t="str">
        <f>IF(ISBLANK('ENGAGEMENTS 2026'!C2491),"",'ENGAGEMENTS 2026'!H2491)</f>
        <v/>
      </c>
      <c r="J2490" s="72" t="str">
        <f>IF(ISBLANK('ENGAGEMENTS 2026'!C2491),"",IF(AND(OR($E2490="INFRUCTUEUX",$E2490="ANNULE"),$C2490="AOO-M"),'ENGAGEMENTS 2026'!P2491,IF($H2490="EN COURS DE PREENGAGEMENT",'ENGAGEMENTS 2026'!O2491,IF($H2490="PREENGAGE",IF($E2490="ATTRIBUE",'ENGAGEMENTS 2026'!AE2491,'ENGAGEMENTS 2026'!O2491),'ENGAGEMENTS 2026'!AE2491))))</f>
        <v/>
      </c>
      <c r="K2490" s="97" t="str">
        <f>IF(ISBLANK('ENGAGEMENTS 2026'!W2491),"",'ENGAGEMENTS 2026'!W2491)</f>
        <v/>
      </c>
      <c r="L2490" s="73" t="str">
        <f t="shared" ca="1" si="76"/>
        <v/>
      </c>
      <c r="M2490" t="str">
        <f t="shared" si="77"/>
        <v/>
      </c>
      <c r="N2490" t="str">
        <f>IF(ISBLANK('ENGAGEMENTS 2026'!C2491),"",'ENGAGEMENTS 2026'!L2491)</f>
        <v/>
      </c>
      <c r="O2490" t="str">
        <f>IF(ISBLANK('ENGAGEMENTS 2026'!C2491),"",'ENGAGEMENTS 2026'!M2491)</f>
        <v/>
      </c>
      <c r="P2490" t="str">
        <f>IF(ISBLANK('ENGAGEMENTS 2026'!C2491),"",'ENGAGEMENTS 2026'!K2491)</f>
        <v/>
      </c>
      <c r="Q2490" t="str">
        <f>IF($A2490="","",IF(OR($E2490="INFRUCTUEUX",$E2490="ANNULE"),$A2490&amp;"|"&amp;(COUNTIFS($A$2:$A2490,$A2490,$E$2:$E2490,"INFRUCTUEUX")+COUNTIFS($A$2:$A2490,$A2490,$E$2:$E2490,"ANNULE")),""))</f>
        <v/>
      </c>
    </row>
    <row r="2491" spans="1:17" x14ac:dyDescent="0.25">
      <c r="A2491" t="str">
        <f>IF(ISBLANK('ENGAGEMENTS 2026'!C2492),"",IF('ENGAGEMENTS 2026'!C2492="DTSI","DCT",'ENGAGEMENTS 2026'!C2492))</f>
        <v/>
      </c>
      <c r="B2491" t="str">
        <f>IF(ISBLANK('ENGAGEMENTS 2026'!C2492),"",'ENGAGEMENTS 2026'!D2492)</f>
        <v/>
      </c>
      <c r="C2491" t="str">
        <f>IF(ISBLANK('ENGAGEMENTS 2026'!C2492),"",'ENGAGEMENTS 2026'!E2492)</f>
        <v/>
      </c>
      <c r="D2491" t="str">
        <f>IF(ISBLANK('ENGAGEMENTS 2026'!C2492),"",'ENGAGEMENTS 2026'!G2492)</f>
        <v/>
      </c>
      <c r="E2491" t="str">
        <f>IF(ISBLANK('ENGAGEMENTS 2026'!C2492),"",'ENGAGEMENTS 2026'!I2492)</f>
        <v/>
      </c>
      <c r="F2491" t="str">
        <f>IF(ISBLANK('ENGAGEMENTS 2026'!C2492),"",'ENGAGEMENTS 2026'!J2492)</f>
        <v/>
      </c>
      <c r="G2491" t="str">
        <f>IF(ISBLANK('ENGAGEMENTS 2026'!C2492),"",'ENGAGEMENTS 2026'!M2492)</f>
        <v/>
      </c>
      <c r="H2491" t="str">
        <f>IF(ISBLANK('ENGAGEMENTS 2026'!C2492),"",'ENGAGEMENTS 2026'!AF2492)</f>
        <v/>
      </c>
      <c r="I2491" t="str">
        <f>IF(ISBLANK('ENGAGEMENTS 2026'!C2492),"",'ENGAGEMENTS 2026'!H2492)</f>
        <v/>
      </c>
      <c r="J2491" s="72" t="str">
        <f>IF(ISBLANK('ENGAGEMENTS 2026'!C2492),"",IF(AND(OR($E2491="INFRUCTUEUX",$E2491="ANNULE"),$C2491="AOO-M"),'ENGAGEMENTS 2026'!P2492,IF($H2491="EN COURS DE PREENGAGEMENT",'ENGAGEMENTS 2026'!O2492,IF($H2491="PREENGAGE",IF($E2491="ATTRIBUE",'ENGAGEMENTS 2026'!AE2492,'ENGAGEMENTS 2026'!O2492),'ENGAGEMENTS 2026'!AE2492))))</f>
        <v/>
      </c>
      <c r="K2491" s="97" t="str">
        <f>IF(ISBLANK('ENGAGEMENTS 2026'!W2492),"",'ENGAGEMENTS 2026'!W2492)</f>
        <v/>
      </c>
      <c r="L2491" s="73" t="str">
        <f t="shared" ca="1" si="76"/>
        <v/>
      </c>
      <c r="M2491" t="str">
        <f t="shared" si="77"/>
        <v/>
      </c>
      <c r="N2491" t="str">
        <f>IF(ISBLANK('ENGAGEMENTS 2026'!C2492),"",'ENGAGEMENTS 2026'!L2492)</f>
        <v/>
      </c>
      <c r="O2491" t="str">
        <f>IF(ISBLANK('ENGAGEMENTS 2026'!C2492),"",'ENGAGEMENTS 2026'!M2492)</f>
        <v/>
      </c>
      <c r="P2491" t="str">
        <f>IF(ISBLANK('ENGAGEMENTS 2026'!C2492),"",'ENGAGEMENTS 2026'!K2492)</f>
        <v/>
      </c>
      <c r="Q2491" t="str">
        <f>IF($A2491="","",IF(OR($E2491="INFRUCTUEUX",$E2491="ANNULE"),$A2491&amp;"|"&amp;(COUNTIFS($A$2:$A2491,$A2491,$E$2:$E2491,"INFRUCTUEUX")+COUNTIFS($A$2:$A2491,$A2491,$E$2:$E2491,"ANNULE")),""))</f>
        <v/>
      </c>
    </row>
    <row r="2492" spans="1:17" x14ac:dyDescent="0.25">
      <c r="A2492" t="str">
        <f>IF(ISBLANK('ENGAGEMENTS 2026'!C2493),"",IF('ENGAGEMENTS 2026'!C2493="DTSI","DCT",'ENGAGEMENTS 2026'!C2493))</f>
        <v/>
      </c>
      <c r="B2492" t="str">
        <f>IF(ISBLANK('ENGAGEMENTS 2026'!C2493),"",'ENGAGEMENTS 2026'!D2493)</f>
        <v/>
      </c>
      <c r="C2492" t="str">
        <f>IF(ISBLANK('ENGAGEMENTS 2026'!C2493),"",'ENGAGEMENTS 2026'!E2493)</f>
        <v/>
      </c>
      <c r="D2492" t="str">
        <f>IF(ISBLANK('ENGAGEMENTS 2026'!C2493),"",'ENGAGEMENTS 2026'!G2493)</f>
        <v/>
      </c>
      <c r="E2492" t="str">
        <f>IF(ISBLANK('ENGAGEMENTS 2026'!C2493),"",'ENGAGEMENTS 2026'!I2493)</f>
        <v/>
      </c>
      <c r="F2492" t="str">
        <f>IF(ISBLANK('ENGAGEMENTS 2026'!C2493),"",'ENGAGEMENTS 2026'!J2493)</f>
        <v/>
      </c>
      <c r="G2492" t="str">
        <f>IF(ISBLANK('ENGAGEMENTS 2026'!C2493),"",'ENGAGEMENTS 2026'!M2493)</f>
        <v/>
      </c>
      <c r="H2492" t="str">
        <f>IF(ISBLANK('ENGAGEMENTS 2026'!C2493),"",'ENGAGEMENTS 2026'!AF2493)</f>
        <v/>
      </c>
      <c r="I2492" t="str">
        <f>IF(ISBLANK('ENGAGEMENTS 2026'!C2493),"",'ENGAGEMENTS 2026'!H2493)</f>
        <v/>
      </c>
      <c r="J2492" s="72" t="str">
        <f>IF(ISBLANK('ENGAGEMENTS 2026'!C2493),"",IF(AND(OR($E2492="INFRUCTUEUX",$E2492="ANNULE"),$C2492="AOO-M"),'ENGAGEMENTS 2026'!P2493,IF($H2492="EN COURS DE PREENGAGEMENT",'ENGAGEMENTS 2026'!O2493,IF($H2492="PREENGAGE",IF($E2492="ATTRIBUE",'ENGAGEMENTS 2026'!AE2493,'ENGAGEMENTS 2026'!O2493),'ENGAGEMENTS 2026'!AE2493))))</f>
        <v/>
      </c>
      <c r="K2492" s="97" t="str">
        <f>IF(ISBLANK('ENGAGEMENTS 2026'!W2493),"",'ENGAGEMENTS 2026'!W2493)</f>
        <v/>
      </c>
      <c r="L2492" s="73" t="str">
        <f t="shared" ca="1" si="76"/>
        <v/>
      </c>
      <c r="M2492" t="str">
        <f t="shared" si="77"/>
        <v/>
      </c>
      <c r="N2492" t="str">
        <f>IF(ISBLANK('ENGAGEMENTS 2026'!C2493),"",'ENGAGEMENTS 2026'!L2493)</f>
        <v/>
      </c>
      <c r="O2492" t="str">
        <f>IF(ISBLANK('ENGAGEMENTS 2026'!C2493),"",'ENGAGEMENTS 2026'!M2493)</f>
        <v/>
      </c>
      <c r="P2492" t="str">
        <f>IF(ISBLANK('ENGAGEMENTS 2026'!C2493),"",'ENGAGEMENTS 2026'!K2493)</f>
        <v/>
      </c>
      <c r="Q2492" t="str">
        <f>IF($A2492="","",IF(OR($E2492="INFRUCTUEUX",$E2492="ANNULE"),$A2492&amp;"|"&amp;(COUNTIFS($A$2:$A2492,$A2492,$E$2:$E2492,"INFRUCTUEUX")+COUNTIFS($A$2:$A2492,$A2492,$E$2:$E2492,"ANNULE")),""))</f>
        <v/>
      </c>
    </row>
    <row r="2493" spans="1:17" x14ac:dyDescent="0.25">
      <c r="A2493" t="str">
        <f>IF(ISBLANK('ENGAGEMENTS 2026'!C2494),"",IF('ENGAGEMENTS 2026'!C2494="DTSI","DCT",'ENGAGEMENTS 2026'!C2494))</f>
        <v/>
      </c>
      <c r="B2493" t="str">
        <f>IF(ISBLANK('ENGAGEMENTS 2026'!C2494),"",'ENGAGEMENTS 2026'!D2494)</f>
        <v/>
      </c>
      <c r="C2493" t="str">
        <f>IF(ISBLANK('ENGAGEMENTS 2026'!C2494),"",'ENGAGEMENTS 2026'!E2494)</f>
        <v/>
      </c>
      <c r="D2493" t="str">
        <f>IF(ISBLANK('ENGAGEMENTS 2026'!C2494),"",'ENGAGEMENTS 2026'!G2494)</f>
        <v/>
      </c>
      <c r="E2493" t="str">
        <f>IF(ISBLANK('ENGAGEMENTS 2026'!C2494),"",'ENGAGEMENTS 2026'!I2494)</f>
        <v/>
      </c>
      <c r="F2493" t="str">
        <f>IF(ISBLANK('ENGAGEMENTS 2026'!C2494),"",'ENGAGEMENTS 2026'!J2494)</f>
        <v/>
      </c>
      <c r="G2493" t="str">
        <f>IF(ISBLANK('ENGAGEMENTS 2026'!C2494),"",'ENGAGEMENTS 2026'!M2494)</f>
        <v/>
      </c>
      <c r="H2493" t="str">
        <f>IF(ISBLANK('ENGAGEMENTS 2026'!C2494),"",'ENGAGEMENTS 2026'!AF2494)</f>
        <v/>
      </c>
      <c r="I2493" t="str">
        <f>IF(ISBLANK('ENGAGEMENTS 2026'!C2494),"",'ENGAGEMENTS 2026'!H2494)</f>
        <v/>
      </c>
      <c r="J2493" s="72" t="str">
        <f>IF(ISBLANK('ENGAGEMENTS 2026'!C2494),"",IF(AND(OR($E2493="INFRUCTUEUX",$E2493="ANNULE"),$C2493="AOO-M"),'ENGAGEMENTS 2026'!P2494,IF($H2493="EN COURS DE PREENGAGEMENT",'ENGAGEMENTS 2026'!O2494,IF($H2493="PREENGAGE",IF($E2493="ATTRIBUE",'ENGAGEMENTS 2026'!AE2494,'ENGAGEMENTS 2026'!O2494),'ENGAGEMENTS 2026'!AE2494))))</f>
        <v/>
      </c>
      <c r="K2493" s="97" t="str">
        <f>IF(ISBLANK('ENGAGEMENTS 2026'!W2494),"",'ENGAGEMENTS 2026'!W2494)</f>
        <v/>
      </c>
      <c r="L2493" s="73" t="str">
        <f t="shared" ca="1" si="76"/>
        <v/>
      </c>
      <c r="M2493" t="str">
        <f t="shared" si="77"/>
        <v/>
      </c>
      <c r="N2493" t="str">
        <f>IF(ISBLANK('ENGAGEMENTS 2026'!C2494),"",'ENGAGEMENTS 2026'!L2494)</f>
        <v/>
      </c>
      <c r="O2493" t="str">
        <f>IF(ISBLANK('ENGAGEMENTS 2026'!C2494),"",'ENGAGEMENTS 2026'!M2494)</f>
        <v/>
      </c>
      <c r="P2493" t="str">
        <f>IF(ISBLANK('ENGAGEMENTS 2026'!C2494),"",'ENGAGEMENTS 2026'!K2494)</f>
        <v/>
      </c>
      <c r="Q2493" t="str">
        <f>IF($A2493="","",IF(OR($E2493="INFRUCTUEUX",$E2493="ANNULE"),$A2493&amp;"|"&amp;(COUNTIFS($A$2:$A2493,$A2493,$E$2:$E2493,"INFRUCTUEUX")+COUNTIFS($A$2:$A2493,$A2493,$E$2:$E2493,"ANNULE")),""))</f>
        <v/>
      </c>
    </row>
    <row r="2494" spans="1:17" x14ac:dyDescent="0.25">
      <c r="A2494" t="str">
        <f>IF(ISBLANK('ENGAGEMENTS 2026'!C2495),"",IF('ENGAGEMENTS 2026'!C2495="DTSI","DCT",'ENGAGEMENTS 2026'!C2495))</f>
        <v/>
      </c>
      <c r="B2494" t="str">
        <f>IF(ISBLANK('ENGAGEMENTS 2026'!C2495),"",'ENGAGEMENTS 2026'!D2495)</f>
        <v/>
      </c>
      <c r="C2494" t="str">
        <f>IF(ISBLANK('ENGAGEMENTS 2026'!C2495),"",'ENGAGEMENTS 2026'!E2495)</f>
        <v/>
      </c>
      <c r="D2494" t="str">
        <f>IF(ISBLANK('ENGAGEMENTS 2026'!C2495),"",'ENGAGEMENTS 2026'!G2495)</f>
        <v/>
      </c>
      <c r="E2494" t="str">
        <f>IF(ISBLANK('ENGAGEMENTS 2026'!C2495),"",'ENGAGEMENTS 2026'!I2495)</f>
        <v/>
      </c>
      <c r="F2494" t="str">
        <f>IF(ISBLANK('ENGAGEMENTS 2026'!C2495),"",'ENGAGEMENTS 2026'!J2495)</f>
        <v/>
      </c>
      <c r="G2494" t="str">
        <f>IF(ISBLANK('ENGAGEMENTS 2026'!C2495),"",'ENGAGEMENTS 2026'!M2495)</f>
        <v/>
      </c>
      <c r="H2494" t="str">
        <f>IF(ISBLANK('ENGAGEMENTS 2026'!C2495),"",'ENGAGEMENTS 2026'!AF2495)</f>
        <v/>
      </c>
      <c r="I2494" t="str">
        <f>IF(ISBLANK('ENGAGEMENTS 2026'!C2495),"",'ENGAGEMENTS 2026'!H2495)</f>
        <v/>
      </c>
      <c r="J2494" s="72" t="str">
        <f>IF(ISBLANK('ENGAGEMENTS 2026'!C2495),"",IF(AND(OR($E2494="INFRUCTUEUX",$E2494="ANNULE"),$C2494="AOO-M"),'ENGAGEMENTS 2026'!P2495,IF($H2494="EN COURS DE PREENGAGEMENT",'ENGAGEMENTS 2026'!O2495,IF($H2494="PREENGAGE",IF($E2494="ATTRIBUE",'ENGAGEMENTS 2026'!AE2495,'ENGAGEMENTS 2026'!O2495),'ENGAGEMENTS 2026'!AE2495))))</f>
        <v/>
      </c>
      <c r="K2494" s="97" t="str">
        <f>IF(ISBLANK('ENGAGEMENTS 2026'!W2495),"",'ENGAGEMENTS 2026'!W2495)</f>
        <v/>
      </c>
      <c r="L2494" s="73" t="str">
        <f t="shared" ca="1" si="76"/>
        <v/>
      </c>
      <c r="M2494" t="str">
        <f t="shared" si="77"/>
        <v/>
      </c>
      <c r="N2494" t="str">
        <f>IF(ISBLANK('ENGAGEMENTS 2026'!C2495),"",'ENGAGEMENTS 2026'!L2495)</f>
        <v/>
      </c>
      <c r="O2494" t="str">
        <f>IF(ISBLANK('ENGAGEMENTS 2026'!C2495),"",'ENGAGEMENTS 2026'!M2495)</f>
        <v/>
      </c>
      <c r="P2494" t="str">
        <f>IF(ISBLANK('ENGAGEMENTS 2026'!C2495),"",'ENGAGEMENTS 2026'!K2495)</f>
        <v/>
      </c>
      <c r="Q2494" t="str">
        <f>IF($A2494="","",IF(OR($E2494="INFRUCTUEUX",$E2494="ANNULE"),$A2494&amp;"|"&amp;(COUNTIFS($A$2:$A2494,$A2494,$E$2:$E2494,"INFRUCTUEUX")+COUNTIFS($A$2:$A2494,$A2494,$E$2:$E2494,"ANNULE")),""))</f>
        <v/>
      </c>
    </row>
    <row r="2495" spans="1:17" x14ac:dyDescent="0.25">
      <c r="A2495" t="str">
        <f>IF(ISBLANK('ENGAGEMENTS 2026'!C2496),"",IF('ENGAGEMENTS 2026'!C2496="DTSI","DCT",'ENGAGEMENTS 2026'!C2496))</f>
        <v/>
      </c>
      <c r="B2495" t="str">
        <f>IF(ISBLANK('ENGAGEMENTS 2026'!C2496),"",'ENGAGEMENTS 2026'!D2496)</f>
        <v/>
      </c>
      <c r="C2495" t="str">
        <f>IF(ISBLANK('ENGAGEMENTS 2026'!C2496),"",'ENGAGEMENTS 2026'!E2496)</f>
        <v/>
      </c>
      <c r="D2495" t="str">
        <f>IF(ISBLANK('ENGAGEMENTS 2026'!C2496),"",'ENGAGEMENTS 2026'!G2496)</f>
        <v/>
      </c>
      <c r="E2495" t="str">
        <f>IF(ISBLANK('ENGAGEMENTS 2026'!C2496),"",'ENGAGEMENTS 2026'!I2496)</f>
        <v/>
      </c>
      <c r="F2495" t="str">
        <f>IF(ISBLANK('ENGAGEMENTS 2026'!C2496),"",'ENGAGEMENTS 2026'!J2496)</f>
        <v/>
      </c>
      <c r="G2495" t="str">
        <f>IF(ISBLANK('ENGAGEMENTS 2026'!C2496),"",'ENGAGEMENTS 2026'!M2496)</f>
        <v/>
      </c>
      <c r="H2495" t="str">
        <f>IF(ISBLANK('ENGAGEMENTS 2026'!C2496),"",'ENGAGEMENTS 2026'!AF2496)</f>
        <v/>
      </c>
      <c r="I2495" t="str">
        <f>IF(ISBLANK('ENGAGEMENTS 2026'!C2496),"",'ENGAGEMENTS 2026'!H2496)</f>
        <v/>
      </c>
      <c r="J2495" s="72" t="str">
        <f>IF(ISBLANK('ENGAGEMENTS 2026'!C2496),"",IF(AND(OR($E2495="INFRUCTUEUX",$E2495="ANNULE"),$C2495="AOO-M"),'ENGAGEMENTS 2026'!P2496,IF($H2495="EN COURS DE PREENGAGEMENT",'ENGAGEMENTS 2026'!O2496,IF($H2495="PREENGAGE",IF($E2495="ATTRIBUE",'ENGAGEMENTS 2026'!AE2496,'ENGAGEMENTS 2026'!O2496),'ENGAGEMENTS 2026'!AE2496))))</f>
        <v/>
      </c>
      <c r="K2495" s="97" t="str">
        <f>IF(ISBLANK('ENGAGEMENTS 2026'!W2496),"",'ENGAGEMENTS 2026'!W2496)</f>
        <v/>
      </c>
      <c r="L2495" s="73" t="str">
        <f t="shared" ca="1" si="76"/>
        <v/>
      </c>
      <c r="M2495" t="str">
        <f t="shared" si="77"/>
        <v/>
      </c>
      <c r="N2495" t="str">
        <f>IF(ISBLANK('ENGAGEMENTS 2026'!C2496),"",'ENGAGEMENTS 2026'!L2496)</f>
        <v/>
      </c>
      <c r="O2495" t="str">
        <f>IF(ISBLANK('ENGAGEMENTS 2026'!C2496),"",'ENGAGEMENTS 2026'!M2496)</f>
        <v/>
      </c>
      <c r="P2495" t="str">
        <f>IF(ISBLANK('ENGAGEMENTS 2026'!C2496),"",'ENGAGEMENTS 2026'!K2496)</f>
        <v/>
      </c>
      <c r="Q2495" t="str">
        <f>IF($A2495="","",IF(OR($E2495="INFRUCTUEUX",$E2495="ANNULE"),$A2495&amp;"|"&amp;(COUNTIFS($A$2:$A2495,$A2495,$E$2:$E2495,"INFRUCTUEUX")+COUNTIFS($A$2:$A2495,$A2495,$E$2:$E2495,"ANNULE")),""))</f>
        <v/>
      </c>
    </row>
    <row r="2496" spans="1:17" x14ac:dyDescent="0.25">
      <c r="A2496" t="str">
        <f>IF(ISBLANK('ENGAGEMENTS 2026'!C2497),"",IF('ENGAGEMENTS 2026'!C2497="DTSI","DCT",'ENGAGEMENTS 2026'!C2497))</f>
        <v/>
      </c>
      <c r="B2496" t="str">
        <f>IF(ISBLANK('ENGAGEMENTS 2026'!C2497),"",'ENGAGEMENTS 2026'!D2497)</f>
        <v/>
      </c>
      <c r="C2496" t="str">
        <f>IF(ISBLANK('ENGAGEMENTS 2026'!C2497),"",'ENGAGEMENTS 2026'!E2497)</f>
        <v/>
      </c>
      <c r="D2496" t="str">
        <f>IF(ISBLANK('ENGAGEMENTS 2026'!C2497),"",'ENGAGEMENTS 2026'!G2497)</f>
        <v/>
      </c>
      <c r="E2496" t="str">
        <f>IF(ISBLANK('ENGAGEMENTS 2026'!C2497),"",'ENGAGEMENTS 2026'!I2497)</f>
        <v/>
      </c>
      <c r="F2496" t="str">
        <f>IF(ISBLANK('ENGAGEMENTS 2026'!C2497),"",'ENGAGEMENTS 2026'!J2497)</f>
        <v/>
      </c>
      <c r="G2496" t="str">
        <f>IF(ISBLANK('ENGAGEMENTS 2026'!C2497),"",'ENGAGEMENTS 2026'!M2497)</f>
        <v/>
      </c>
      <c r="H2496" t="str">
        <f>IF(ISBLANK('ENGAGEMENTS 2026'!C2497),"",'ENGAGEMENTS 2026'!AF2497)</f>
        <v/>
      </c>
      <c r="I2496" t="str">
        <f>IF(ISBLANK('ENGAGEMENTS 2026'!C2497),"",'ENGAGEMENTS 2026'!H2497)</f>
        <v/>
      </c>
      <c r="J2496" s="72" t="str">
        <f>IF(ISBLANK('ENGAGEMENTS 2026'!C2497),"",IF(AND(OR($E2496="INFRUCTUEUX",$E2496="ANNULE"),$C2496="AOO-M"),'ENGAGEMENTS 2026'!P2497,IF($H2496="EN COURS DE PREENGAGEMENT",'ENGAGEMENTS 2026'!O2497,IF($H2496="PREENGAGE",IF($E2496="ATTRIBUE",'ENGAGEMENTS 2026'!AE2497,'ENGAGEMENTS 2026'!O2497),'ENGAGEMENTS 2026'!AE2497))))</f>
        <v/>
      </c>
      <c r="K2496" s="97" t="str">
        <f>IF(ISBLANK('ENGAGEMENTS 2026'!W2497),"",'ENGAGEMENTS 2026'!W2497)</f>
        <v/>
      </c>
      <c r="L2496" s="73" t="str">
        <f t="shared" ca="1" si="76"/>
        <v/>
      </c>
      <c r="M2496" t="str">
        <f t="shared" si="77"/>
        <v/>
      </c>
      <c r="N2496" t="str">
        <f>IF(ISBLANK('ENGAGEMENTS 2026'!C2497),"",'ENGAGEMENTS 2026'!L2497)</f>
        <v/>
      </c>
      <c r="O2496" t="str">
        <f>IF(ISBLANK('ENGAGEMENTS 2026'!C2497),"",'ENGAGEMENTS 2026'!M2497)</f>
        <v/>
      </c>
      <c r="P2496" t="str">
        <f>IF(ISBLANK('ENGAGEMENTS 2026'!C2497),"",'ENGAGEMENTS 2026'!K2497)</f>
        <v/>
      </c>
      <c r="Q2496" t="str">
        <f>IF($A2496="","",IF(OR($E2496="INFRUCTUEUX",$E2496="ANNULE"),$A2496&amp;"|"&amp;(COUNTIFS($A$2:$A2496,$A2496,$E$2:$E2496,"INFRUCTUEUX")+COUNTIFS($A$2:$A2496,$A2496,$E$2:$E2496,"ANNULE")),""))</f>
        <v/>
      </c>
    </row>
    <row r="2497" spans="1:17" x14ac:dyDescent="0.25">
      <c r="A2497" t="str">
        <f>IF(ISBLANK('ENGAGEMENTS 2026'!C2498),"",IF('ENGAGEMENTS 2026'!C2498="DTSI","DCT",'ENGAGEMENTS 2026'!C2498))</f>
        <v/>
      </c>
      <c r="B2497" t="str">
        <f>IF(ISBLANK('ENGAGEMENTS 2026'!C2498),"",'ENGAGEMENTS 2026'!D2498)</f>
        <v/>
      </c>
      <c r="C2497" t="str">
        <f>IF(ISBLANK('ENGAGEMENTS 2026'!C2498),"",'ENGAGEMENTS 2026'!E2498)</f>
        <v/>
      </c>
      <c r="D2497" t="str">
        <f>IF(ISBLANK('ENGAGEMENTS 2026'!C2498),"",'ENGAGEMENTS 2026'!G2498)</f>
        <v/>
      </c>
      <c r="E2497" t="str">
        <f>IF(ISBLANK('ENGAGEMENTS 2026'!C2498),"",'ENGAGEMENTS 2026'!I2498)</f>
        <v/>
      </c>
      <c r="F2497" t="str">
        <f>IF(ISBLANK('ENGAGEMENTS 2026'!C2498),"",'ENGAGEMENTS 2026'!J2498)</f>
        <v/>
      </c>
      <c r="G2497" t="str">
        <f>IF(ISBLANK('ENGAGEMENTS 2026'!C2498),"",'ENGAGEMENTS 2026'!M2498)</f>
        <v/>
      </c>
      <c r="H2497" t="str">
        <f>IF(ISBLANK('ENGAGEMENTS 2026'!C2498),"",'ENGAGEMENTS 2026'!AF2498)</f>
        <v/>
      </c>
      <c r="I2497" t="str">
        <f>IF(ISBLANK('ENGAGEMENTS 2026'!C2498),"",'ENGAGEMENTS 2026'!H2498)</f>
        <v/>
      </c>
      <c r="J2497" s="72" t="str">
        <f>IF(ISBLANK('ENGAGEMENTS 2026'!C2498),"",IF(AND(OR($E2497="INFRUCTUEUX",$E2497="ANNULE"),$C2497="AOO-M"),'ENGAGEMENTS 2026'!P2498,IF($H2497="EN COURS DE PREENGAGEMENT",'ENGAGEMENTS 2026'!O2498,IF($H2497="PREENGAGE",IF($E2497="ATTRIBUE",'ENGAGEMENTS 2026'!AE2498,'ENGAGEMENTS 2026'!O2498),'ENGAGEMENTS 2026'!AE2498))))</f>
        <v/>
      </c>
      <c r="K2497" s="97" t="str">
        <f>IF(ISBLANK('ENGAGEMENTS 2026'!W2498),"",'ENGAGEMENTS 2026'!W2498)</f>
        <v/>
      </c>
      <c r="L2497" s="73" t="str">
        <f t="shared" ca="1" si="76"/>
        <v/>
      </c>
      <c r="M2497" t="str">
        <f t="shared" si="77"/>
        <v/>
      </c>
      <c r="N2497" t="str">
        <f>IF(ISBLANK('ENGAGEMENTS 2026'!C2498),"",'ENGAGEMENTS 2026'!L2498)</f>
        <v/>
      </c>
      <c r="O2497" t="str">
        <f>IF(ISBLANK('ENGAGEMENTS 2026'!C2498),"",'ENGAGEMENTS 2026'!M2498)</f>
        <v/>
      </c>
      <c r="P2497" t="str">
        <f>IF(ISBLANK('ENGAGEMENTS 2026'!C2498),"",'ENGAGEMENTS 2026'!K2498)</f>
        <v/>
      </c>
      <c r="Q2497" t="str">
        <f>IF($A2497="","",IF(OR($E2497="INFRUCTUEUX",$E2497="ANNULE"),$A2497&amp;"|"&amp;(COUNTIFS($A$2:$A2497,$A2497,$E$2:$E2497,"INFRUCTUEUX")+COUNTIFS($A$2:$A2497,$A2497,$E$2:$E2497,"ANNULE")),""))</f>
        <v/>
      </c>
    </row>
    <row r="2498" spans="1:17" x14ac:dyDescent="0.25">
      <c r="A2498" t="str">
        <f>IF(ISBLANK('ENGAGEMENTS 2026'!C2499),"",IF('ENGAGEMENTS 2026'!C2499="DTSI","DCT",'ENGAGEMENTS 2026'!C2499))</f>
        <v/>
      </c>
      <c r="B2498" t="str">
        <f>IF(ISBLANK('ENGAGEMENTS 2026'!C2499),"",'ENGAGEMENTS 2026'!D2499)</f>
        <v/>
      </c>
      <c r="C2498" t="str">
        <f>IF(ISBLANK('ENGAGEMENTS 2026'!C2499),"",'ENGAGEMENTS 2026'!E2499)</f>
        <v/>
      </c>
      <c r="D2498" t="str">
        <f>IF(ISBLANK('ENGAGEMENTS 2026'!C2499),"",'ENGAGEMENTS 2026'!G2499)</f>
        <v/>
      </c>
      <c r="E2498" t="str">
        <f>IF(ISBLANK('ENGAGEMENTS 2026'!C2499),"",'ENGAGEMENTS 2026'!I2499)</f>
        <v/>
      </c>
      <c r="F2498" t="str">
        <f>IF(ISBLANK('ENGAGEMENTS 2026'!C2499),"",'ENGAGEMENTS 2026'!J2499)</f>
        <v/>
      </c>
      <c r="G2498" t="str">
        <f>IF(ISBLANK('ENGAGEMENTS 2026'!C2499),"",'ENGAGEMENTS 2026'!M2499)</f>
        <v/>
      </c>
      <c r="H2498" t="str">
        <f>IF(ISBLANK('ENGAGEMENTS 2026'!C2499),"",'ENGAGEMENTS 2026'!AF2499)</f>
        <v/>
      </c>
      <c r="I2498" t="str">
        <f>IF(ISBLANK('ENGAGEMENTS 2026'!C2499),"",'ENGAGEMENTS 2026'!H2499)</f>
        <v/>
      </c>
      <c r="J2498" s="72" t="str">
        <f>IF(ISBLANK('ENGAGEMENTS 2026'!C2499),"",IF(AND(OR($E2498="INFRUCTUEUX",$E2498="ANNULE"),$C2498="AOO-M"),'ENGAGEMENTS 2026'!P2499,IF($H2498="EN COURS DE PREENGAGEMENT",'ENGAGEMENTS 2026'!O2499,IF($H2498="PREENGAGE",IF($E2498="ATTRIBUE",'ENGAGEMENTS 2026'!AE2499,'ENGAGEMENTS 2026'!O2499),'ENGAGEMENTS 2026'!AE2499))))</f>
        <v/>
      </c>
      <c r="K2498" s="97" t="str">
        <f>IF(ISBLANK('ENGAGEMENTS 2026'!W2499),"",'ENGAGEMENTS 2026'!W2499)</f>
        <v/>
      </c>
      <c r="L2498" s="73" t="str">
        <f t="shared" ref="L2498:L2561" ca="1" si="78">IF($K2498="","",TODAY()-$K2498)</f>
        <v/>
      </c>
      <c r="M2498" t="str">
        <f t="shared" ref="M2498:M2561" si="79">IF($A2498="","",IF($H2498="ENGAGE","Engagé",IF(AND($H2498="NON ENGAGE",OR($I2498="INFRUCTUEUX",$I2498="ANNULE")),"Clôturé sans suite","En cours")))</f>
        <v/>
      </c>
      <c r="N2498" t="str">
        <f>IF(ISBLANK('ENGAGEMENTS 2026'!C2499),"",'ENGAGEMENTS 2026'!L2499)</f>
        <v/>
      </c>
      <c r="O2498" t="str">
        <f>IF(ISBLANK('ENGAGEMENTS 2026'!C2499),"",'ENGAGEMENTS 2026'!M2499)</f>
        <v/>
      </c>
      <c r="P2498" t="str">
        <f>IF(ISBLANK('ENGAGEMENTS 2026'!C2499),"",'ENGAGEMENTS 2026'!K2499)</f>
        <v/>
      </c>
      <c r="Q2498" t="str">
        <f>IF($A2498="","",IF(OR($E2498="INFRUCTUEUX",$E2498="ANNULE"),$A2498&amp;"|"&amp;(COUNTIFS($A$2:$A2498,$A2498,$E$2:$E2498,"INFRUCTUEUX")+COUNTIFS($A$2:$A2498,$A2498,$E$2:$E2498,"ANNULE")),""))</f>
        <v/>
      </c>
    </row>
    <row r="2499" spans="1:17" x14ac:dyDescent="0.25">
      <c r="A2499" t="str">
        <f>IF(ISBLANK('ENGAGEMENTS 2026'!C2500),"",IF('ENGAGEMENTS 2026'!C2500="DTSI","DCT",'ENGAGEMENTS 2026'!C2500))</f>
        <v/>
      </c>
      <c r="B2499" t="str">
        <f>IF(ISBLANK('ENGAGEMENTS 2026'!C2500),"",'ENGAGEMENTS 2026'!D2500)</f>
        <v/>
      </c>
      <c r="C2499" t="str">
        <f>IF(ISBLANK('ENGAGEMENTS 2026'!C2500),"",'ENGAGEMENTS 2026'!E2500)</f>
        <v/>
      </c>
      <c r="D2499" t="str">
        <f>IF(ISBLANK('ENGAGEMENTS 2026'!C2500),"",'ENGAGEMENTS 2026'!G2500)</f>
        <v/>
      </c>
      <c r="E2499" t="str">
        <f>IF(ISBLANK('ENGAGEMENTS 2026'!C2500),"",'ENGAGEMENTS 2026'!I2500)</f>
        <v/>
      </c>
      <c r="F2499" t="str">
        <f>IF(ISBLANK('ENGAGEMENTS 2026'!C2500),"",'ENGAGEMENTS 2026'!J2500)</f>
        <v/>
      </c>
      <c r="G2499" t="str">
        <f>IF(ISBLANK('ENGAGEMENTS 2026'!C2500),"",'ENGAGEMENTS 2026'!M2500)</f>
        <v/>
      </c>
      <c r="H2499" t="str">
        <f>IF(ISBLANK('ENGAGEMENTS 2026'!C2500),"",'ENGAGEMENTS 2026'!AF2500)</f>
        <v/>
      </c>
      <c r="I2499" t="str">
        <f>IF(ISBLANK('ENGAGEMENTS 2026'!C2500),"",'ENGAGEMENTS 2026'!H2500)</f>
        <v/>
      </c>
      <c r="J2499" s="72" t="str">
        <f>IF(ISBLANK('ENGAGEMENTS 2026'!C2500),"",IF(AND(OR($E2499="INFRUCTUEUX",$E2499="ANNULE"),$C2499="AOO-M"),'ENGAGEMENTS 2026'!P2500,IF($H2499="EN COURS DE PREENGAGEMENT",'ENGAGEMENTS 2026'!O2500,IF($H2499="PREENGAGE",IF($E2499="ATTRIBUE",'ENGAGEMENTS 2026'!AE2500,'ENGAGEMENTS 2026'!O2500),'ENGAGEMENTS 2026'!AE2500))))</f>
        <v/>
      </c>
      <c r="K2499" s="97" t="str">
        <f>IF(ISBLANK('ENGAGEMENTS 2026'!W2500),"",'ENGAGEMENTS 2026'!W2500)</f>
        <v/>
      </c>
      <c r="L2499" s="73" t="str">
        <f t="shared" ca="1" si="78"/>
        <v/>
      </c>
      <c r="M2499" t="str">
        <f t="shared" si="79"/>
        <v/>
      </c>
      <c r="N2499" t="str">
        <f>IF(ISBLANK('ENGAGEMENTS 2026'!C2500),"",'ENGAGEMENTS 2026'!L2500)</f>
        <v/>
      </c>
      <c r="O2499" t="str">
        <f>IF(ISBLANK('ENGAGEMENTS 2026'!C2500),"",'ENGAGEMENTS 2026'!M2500)</f>
        <v/>
      </c>
      <c r="P2499" t="str">
        <f>IF(ISBLANK('ENGAGEMENTS 2026'!C2500),"",'ENGAGEMENTS 2026'!K2500)</f>
        <v/>
      </c>
      <c r="Q2499" t="str">
        <f>IF($A2499="","",IF(OR($E2499="INFRUCTUEUX",$E2499="ANNULE"),$A2499&amp;"|"&amp;(COUNTIFS($A$2:$A2499,$A2499,$E$2:$E2499,"INFRUCTUEUX")+COUNTIFS($A$2:$A2499,$A2499,$E$2:$E2499,"ANNULE")),""))</f>
        <v/>
      </c>
    </row>
    <row r="2500" spans="1:17" x14ac:dyDescent="0.25">
      <c r="A2500" t="str">
        <f>IF(ISBLANK('ENGAGEMENTS 2026'!C2501),"",IF('ENGAGEMENTS 2026'!C2501="DTSI","DCT",'ENGAGEMENTS 2026'!C2501))</f>
        <v/>
      </c>
      <c r="B2500" t="str">
        <f>IF(ISBLANK('ENGAGEMENTS 2026'!C2501),"",'ENGAGEMENTS 2026'!D2501)</f>
        <v/>
      </c>
      <c r="C2500" t="str">
        <f>IF(ISBLANK('ENGAGEMENTS 2026'!C2501),"",'ENGAGEMENTS 2026'!E2501)</f>
        <v/>
      </c>
      <c r="D2500" t="str">
        <f>IF(ISBLANK('ENGAGEMENTS 2026'!C2501),"",'ENGAGEMENTS 2026'!G2501)</f>
        <v/>
      </c>
      <c r="E2500" t="str">
        <f>IF(ISBLANK('ENGAGEMENTS 2026'!C2501),"",'ENGAGEMENTS 2026'!I2501)</f>
        <v/>
      </c>
      <c r="F2500" t="str">
        <f>IF(ISBLANK('ENGAGEMENTS 2026'!C2501),"",'ENGAGEMENTS 2026'!J2501)</f>
        <v/>
      </c>
      <c r="G2500" t="str">
        <f>IF(ISBLANK('ENGAGEMENTS 2026'!C2501),"",'ENGAGEMENTS 2026'!M2501)</f>
        <v/>
      </c>
      <c r="H2500" t="str">
        <f>IF(ISBLANK('ENGAGEMENTS 2026'!C2501),"",'ENGAGEMENTS 2026'!AF2501)</f>
        <v/>
      </c>
      <c r="I2500" t="str">
        <f>IF(ISBLANK('ENGAGEMENTS 2026'!C2501),"",'ENGAGEMENTS 2026'!H2501)</f>
        <v/>
      </c>
      <c r="J2500" s="72" t="str">
        <f>IF(ISBLANK('ENGAGEMENTS 2026'!C2501),"",IF(AND(OR($E2500="INFRUCTUEUX",$E2500="ANNULE"),$C2500="AOO-M"),'ENGAGEMENTS 2026'!P2501,IF($H2500="EN COURS DE PREENGAGEMENT",'ENGAGEMENTS 2026'!O2501,IF($H2500="PREENGAGE",IF($E2500="ATTRIBUE",'ENGAGEMENTS 2026'!AE2501,'ENGAGEMENTS 2026'!O2501),'ENGAGEMENTS 2026'!AE2501))))</f>
        <v/>
      </c>
      <c r="K2500" s="97" t="str">
        <f>IF(ISBLANK('ENGAGEMENTS 2026'!W2501),"",'ENGAGEMENTS 2026'!W2501)</f>
        <v/>
      </c>
      <c r="L2500" s="73" t="str">
        <f t="shared" ca="1" si="78"/>
        <v/>
      </c>
      <c r="M2500" t="str">
        <f t="shared" si="79"/>
        <v/>
      </c>
      <c r="N2500" t="str">
        <f>IF(ISBLANK('ENGAGEMENTS 2026'!C2501),"",'ENGAGEMENTS 2026'!L2501)</f>
        <v/>
      </c>
      <c r="O2500" t="str">
        <f>IF(ISBLANK('ENGAGEMENTS 2026'!C2501),"",'ENGAGEMENTS 2026'!M2501)</f>
        <v/>
      </c>
      <c r="P2500" t="str">
        <f>IF(ISBLANK('ENGAGEMENTS 2026'!C2501),"",'ENGAGEMENTS 2026'!K2501)</f>
        <v/>
      </c>
      <c r="Q2500" t="str">
        <f>IF($A2500="","",IF(OR($E2500="INFRUCTUEUX",$E2500="ANNULE"),$A2500&amp;"|"&amp;(COUNTIFS($A$2:$A2500,$A2500,$E$2:$E2500,"INFRUCTUEUX")+COUNTIFS($A$2:$A2500,$A2500,$E$2:$E2500,"ANNULE")),""))</f>
        <v/>
      </c>
    </row>
    <row r="2501" spans="1:17" x14ac:dyDescent="0.25">
      <c r="A2501" t="str">
        <f>IF(ISBLANK('ENGAGEMENTS 2026'!C2502),"",IF('ENGAGEMENTS 2026'!C2502="DTSI","DCT",'ENGAGEMENTS 2026'!C2502))</f>
        <v/>
      </c>
      <c r="B2501" t="str">
        <f>IF(ISBLANK('ENGAGEMENTS 2026'!C2502),"",'ENGAGEMENTS 2026'!D2502)</f>
        <v/>
      </c>
      <c r="C2501" t="str">
        <f>IF(ISBLANK('ENGAGEMENTS 2026'!C2502),"",'ENGAGEMENTS 2026'!E2502)</f>
        <v/>
      </c>
      <c r="D2501" t="str">
        <f>IF(ISBLANK('ENGAGEMENTS 2026'!C2502),"",'ENGAGEMENTS 2026'!G2502)</f>
        <v/>
      </c>
      <c r="E2501" t="str">
        <f>IF(ISBLANK('ENGAGEMENTS 2026'!C2502),"",'ENGAGEMENTS 2026'!I2502)</f>
        <v/>
      </c>
      <c r="F2501" t="str">
        <f>IF(ISBLANK('ENGAGEMENTS 2026'!C2502),"",'ENGAGEMENTS 2026'!J2502)</f>
        <v/>
      </c>
      <c r="G2501" t="str">
        <f>IF(ISBLANK('ENGAGEMENTS 2026'!C2502),"",'ENGAGEMENTS 2026'!M2502)</f>
        <v/>
      </c>
      <c r="H2501" t="str">
        <f>IF(ISBLANK('ENGAGEMENTS 2026'!C2502),"",'ENGAGEMENTS 2026'!AF2502)</f>
        <v/>
      </c>
      <c r="I2501" t="str">
        <f>IF(ISBLANK('ENGAGEMENTS 2026'!C2502),"",'ENGAGEMENTS 2026'!H2502)</f>
        <v/>
      </c>
      <c r="J2501" s="72" t="str">
        <f>IF(ISBLANK('ENGAGEMENTS 2026'!C2502),"",IF(AND(OR($E2501="INFRUCTUEUX",$E2501="ANNULE"),$C2501="AOO-M"),'ENGAGEMENTS 2026'!P2502,IF($H2501="EN COURS DE PREENGAGEMENT",'ENGAGEMENTS 2026'!O2502,IF($H2501="PREENGAGE",IF($E2501="ATTRIBUE",'ENGAGEMENTS 2026'!AE2502,'ENGAGEMENTS 2026'!O2502),'ENGAGEMENTS 2026'!AE2502))))</f>
        <v/>
      </c>
      <c r="K2501" s="97" t="str">
        <f>IF(ISBLANK('ENGAGEMENTS 2026'!W2502),"",'ENGAGEMENTS 2026'!W2502)</f>
        <v/>
      </c>
      <c r="L2501" s="73" t="str">
        <f t="shared" ca="1" si="78"/>
        <v/>
      </c>
      <c r="M2501" t="str">
        <f t="shared" si="79"/>
        <v/>
      </c>
      <c r="N2501" t="str">
        <f>IF(ISBLANK('ENGAGEMENTS 2026'!C2502),"",'ENGAGEMENTS 2026'!L2502)</f>
        <v/>
      </c>
      <c r="O2501" t="str">
        <f>IF(ISBLANK('ENGAGEMENTS 2026'!C2502),"",'ENGAGEMENTS 2026'!M2502)</f>
        <v/>
      </c>
      <c r="P2501" t="str">
        <f>IF(ISBLANK('ENGAGEMENTS 2026'!C2502),"",'ENGAGEMENTS 2026'!K2502)</f>
        <v/>
      </c>
      <c r="Q2501" t="str">
        <f>IF($A2501="","",IF(OR($E2501="INFRUCTUEUX",$E2501="ANNULE"),$A2501&amp;"|"&amp;(COUNTIFS($A$2:$A2501,$A2501,$E$2:$E2501,"INFRUCTUEUX")+COUNTIFS($A$2:$A2501,$A2501,$E$2:$E2501,"ANNULE")),""))</f>
        <v/>
      </c>
    </row>
    <row r="2502" spans="1:17" x14ac:dyDescent="0.25">
      <c r="A2502" t="str">
        <f>IF(ISBLANK('ENGAGEMENTS 2026'!C2503),"",IF('ENGAGEMENTS 2026'!C2503="DTSI","DCT",'ENGAGEMENTS 2026'!C2503))</f>
        <v/>
      </c>
      <c r="B2502" t="str">
        <f>IF(ISBLANK('ENGAGEMENTS 2026'!C2503),"",'ENGAGEMENTS 2026'!D2503)</f>
        <v/>
      </c>
      <c r="C2502" t="str">
        <f>IF(ISBLANK('ENGAGEMENTS 2026'!C2503),"",'ENGAGEMENTS 2026'!E2503)</f>
        <v/>
      </c>
      <c r="D2502" t="str">
        <f>IF(ISBLANK('ENGAGEMENTS 2026'!C2503),"",'ENGAGEMENTS 2026'!G2503)</f>
        <v/>
      </c>
      <c r="E2502" t="str">
        <f>IF(ISBLANK('ENGAGEMENTS 2026'!C2503),"",'ENGAGEMENTS 2026'!I2503)</f>
        <v/>
      </c>
      <c r="F2502" t="str">
        <f>IF(ISBLANK('ENGAGEMENTS 2026'!C2503),"",'ENGAGEMENTS 2026'!J2503)</f>
        <v/>
      </c>
      <c r="G2502" t="str">
        <f>IF(ISBLANK('ENGAGEMENTS 2026'!C2503),"",'ENGAGEMENTS 2026'!M2503)</f>
        <v/>
      </c>
      <c r="H2502" t="str">
        <f>IF(ISBLANK('ENGAGEMENTS 2026'!C2503),"",'ENGAGEMENTS 2026'!AF2503)</f>
        <v/>
      </c>
      <c r="I2502" t="str">
        <f>IF(ISBLANK('ENGAGEMENTS 2026'!C2503),"",'ENGAGEMENTS 2026'!H2503)</f>
        <v/>
      </c>
      <c r="J2502" s="72" t="str">
        <f>IF(ISBLANK('ENGAGEMENTS 2026'!C2503),"",IF(AND(OR($E2502="INFRUCTUEUX",$E2502="ANNULE"),$C2502="AOO-M"),'ENGAGEMENTS 2026'!P2503,IF($H2502="EN COURS DE PREENGAGEMENT",'ENGAGEMENTS 2026'!O2503,IF($H2502="PREENGAGE",IF($E2502="ATTRIBUE",'ENGAGEMENTS 2026'!AE2503,'ENGAGEMENTS 2026'!O2503),'ENGAGEMENTS 2026'!AE2503))))</f>
        <v/>
      </c>
      <c r="K2502" s="97" t="str">
        <f>IF(ISBLANK('ENGAGEMENTS 2026'!W2503),"",'ENGAGEMENTS 2026'!W2503)</f>
        <v/>
      </c>
      <c r="L2502" s="73" t="str">
        <f t="shared" ca="1" si="78"/>
        <v/>
      </c>
      <c r="M2502" t="str">
        <f t="shared" si="79"/>
        <v/>
      </c>
      <c r="N2502" t="str">
        <f>IF(ISBLANK('ENGAGEMENTS 2026'!C2503),"",'ENGAGEMENTS 2026'!L2503)</f>
        <v/>
      </c>
      <c r="O2502" t="str">
        <f>IF(ISBLANK('ENGAGEMENTS 2026'!C2503),"",'ENGAGEMENTS 2026'!M2503)</f>
        <v/>
      </c>
      <c r="P2502" t="str">
        <f>IF(ISBLANK('ENGAGEMENTS 2026'!C2503),"",'ENGAGEMENTS 2026'!K2503)</f>
        <v/>
      </c>
      <c r="Q2502" t="str">
        <f>IF($A2502="","",IF(OR($E2502="INFRUCTUEUX",$E2502="ANNULE"),$A2502&amp;"|"&amp;(COUNTIFS($A$2:$A2502,$A2502,$E$2:$E2502,"INFRUCTUEUX")+COUNTIFS($A$2:$A2502,$A2502,$E$2:$E2502,"ANNULE")),""))</f>
        <v/>
      </c>
    </row>
    <row r="2503" spans="1:17" x14ac:dyDescent="0.25">
      <c r="A2503" t="str">
        <f>IF(ISBLANK('ENGAGEMENTS 2026'!C2504),"",IF('ENGAGEMENTS 2026'!C2504="DTSI","DCT",'ENGAGEMENTS 2026'!C2504))</f>
        <v/>
      </c>
      <c r="B2503" t="str">
        <f>IF(ISBLANK('ENGAGEMENTS 2026'!C2504),"",'ENGAGEMENTS 2026'!D2504)</f>
        <v/>
      </c>
      <c r="C2503" t="str">
        <f>IF(ISBLANK('ENGAGEMENTS 2026'!C2504),"",'ENGAGEMENTS 2026'!E2504)</f>
        <v/>
      </c>
      <c r="D2503" t="str">
        <f>IF(ISBLANK('ENGAGEMENTS 2026'!C2504),"",'ENGAGEMENTS 2026'!G2504)</f>
        <v/>
      </c>
      <c r="E2503" t="str">
        <f>IF(ISBLANK('ENGAGEMENTS 2026'!C2504),"",'ENGAGEMENTS 2026'!I2504)</f>
        <v/>
      </c>
      <c r="F2503" t="str">
        <f>IF(ISBLANK('ENGAGEMENTS 2026'!C2504),"",'ENGAGEMENTS 2026'!J2504)</f>
        <v/>
      </c>
      <c r="G2503" t="str">
        <f>IF(ISBLANK('ENGAGEMENTS 2026'!C2504),"",'ENGAGEMENTS 2026'!M2504)</f>
        <v/>
      </c>
      <c r="H2503" t="str">
        <f>IF(ISBLANK('ENGAGEMENTS 2026'!C2504),"",'ENGAGEMENTS 2026'!AF2504)</f>
        <v/>
      </c>
      <c r="I2503" t="str">
        <f>IF(ISBLANK('ENGAGEMENTS 2026'!C2504),"",'ENGAGEMENTS 2026'!H2504)</f>
        <v/>
      </c>
      <c r="J2503" s="72" t="str">
        <f>IF(ISBLANK('ENGAGEMENTS 2026'!C2504),"",IF(AND(OR($E2503="INFRUCTUEUX",$E2503="ANNULE"),$C2503="AOO-M"),'ENGAGEMENTS 2026'!P2504,IF($H2503="EN COURS DE PREENGAGEMENT",'ENGAGEMENTS 2026'!O2504,IF($H2503="PREENGAGE",IF($E2503="ATTRIBUE",'ENGAGEMENTS 2026'!AE2504,'ENGAGEMENTS 2026'!O2504),'ENGAGEMENTS 2026'!AE2504))))</f>
        <v/>
      </c>
      <c r="K2503" s="97" t="str">
        <f>IF(ISBLANK('ENGAGEMENTS 2026'!W2504),"",'ENGAGEMENTS 2026'!W2504)</f>
        <v/>
      </c>
      <c r="L2503" s="73" t="str">
        <f t="shared" ca="1" si="78"/>
        <v/>
      </c>
      <c r="M2503" t="str">
        <f t="shared" si="79"/>
        <v/>
      </c>
      <c r="N2503" t="str">
        <f>IF(ISBLANK('ENGAGEMENTS 2026'!C2504),"",'ENGAGEMENTS 2026'!L2504)</f>
        <v/>
      </c>
      <c r="O2503" t="str">
        <f>IF(ISBLANK('ENGAGEMENTS 2026'!C2504),"",'ENGAGEMENTS 2026'!M2504)</f>
        <v/>
      </c>
      <c r="P2503" t="str">
        <f>IF(ISBLANK('ENGAGEMENTS 2026'!C2504),"",'ENGAGEMENTS 2026'!K2504)</f>
        <v/>
      </c>
      <c r="Q2503" t="str">
        <f>IF($A2503="","",IF(OR($E2503="INFRUCTUEUX",$E2503="ANNULE"),$A2503&amp;"|"&amp;(COUNTIFS($A$2:$A2503,$A2503,$E$2:$E2503,"INFRUCTUEUX")+COUNTIFS($A$2:$A2503,$A2503,$E$2:$E2503,"ANNULE")),""))</f>
        <v/>
      </c>
    </row>
    <row r="2504" spans="1:17" x14ac:dyDescent="0.25">
      <c r="A2504" t="str">
        <f>IF(ISBLANK('ENGAGEMENTS 2026'!C2505),"",IF('ENGAGEMENTS 2026'!C2505="DTSI","DCT",'ENGAGEMENTS 2026'!C2505))</f>
        <v/>
      </c>
      <c r="B2504" t="str">
        <f>IF(ISBLANK('ENGAGEMENTS 2026'!C2505),"",'ENGAGEMENTS 2026'!D2505)</f>
        <v/>
      </c>
      <c r="C2504" t="str">
        <f>IF(ISBLANK('ENGAGEMENTS 2026'!C2505),"",'ENGAGEMENTS 2026'!E2505)</f>
        <v/>
      </c>
      <c r="D2504" t="str">
        <f>IF(ISBLANK('ENGAGEMENTS 2026'!C2505),"",'ENGAGEMENTS 2026'!G2505)</f>
        <v/>
      </c>
      <c r="E2504" t="str">
        <f>IF(ISBLANK('ENGAGEMENTS 2026'!C2505),"",'ENGAGEMENTS 2026'!I2505)</f>
        <v/>
      </c>
      <c r="F2504" t="str">
        <f>IF(ISBLANK('ENGAGEMENTS 2026'!C2505),"",'ENGAGEMENTS 2026'!J2505)</f>
        <v/>
      </c>
      <c r="G2504" t="str">
        <f>IF(ISBLANK('ENGAGEMENTS 2026'!C2505),"",'ENGAGEMENTS 2026'!M2505)</f>
        <v/>
      </c>
      <c r="H2504" t="str">
        <f>IF(ISBLANK('ENGAGEMENTS 2026'!C2505),"",'ENGAGEMENTS 2026'!AF2505)</f>
        <v/>
      </c>
      <c r="I2504" t="str">
        <f>IF(ISBLANK('ENGAGEMENTS 2026'!C2505),"",'ENGAGEMENTS 2026'!H2505)</f>
        <v/>
      </c>
      <c r="J2504" s="72" t="str">
        <f>IF(ISBLANK('ENGAGEMENTS 2026'!C2505),"",IF(AND(OR($E2504="INFRUCTUEUX",$E2504="ANNULE"),$C2504="AOO-M"),'ENGAGEMENTS 2026'!P2505,IF($H2504="EN COURS DE PREENGAGEMENT",'ENGAGEMENTS 2026'!O2505,IF($H2504="PREENGAGE",IF($E2504="ATTRIBUE",'ENGAGEMENTS 2026'!AE2505,'ENGAGEMENTS 2026'!O2505),'ENGAGEMENTS 2026'!AE2505))))</f>
        <v/>
      </c>
      <c r="K2504" s="97" t="str">
        <f>IF(ISBLANK('ENGAGEMENTS 2026'!W2505),"",'ENGAGEMENTS 2026'!W2505)</f>
        <v/>
      </c>
      <c r="L2504" s="73" t="str">
        <f t="shared" ca="1" si="78"/>
        <v/>
      </c>
      <c r="M2504" t="str">
        <f t="shared" si="79"/>
        <v/>
      </c>
      <c r="N2504" t="str">
        <f>IF(ISBLANK('ENGAGEMENTS 2026'!C2505),"",'ENGAGEMENTS 2026'!L2505)</f>
        <v/>
      </c>
      <c r="O2504" t="str">
        <f>IF(ISBLANK('ENGAGEMENTS 2026'!C2505),"",'ENGAGEMENTS 2026'!M2505)</f>
        <v/>
      </c>
      <c r="P2504" t="str">
        <f>IF(ISBLANK('ENGAGEMENTS 2026'!C2505),"",'ENGAGEMENTS 2026'!K2505)</f>
        <v/>
      </c>
      <c r="Q2504" t="str">
        <f>IF($A2504="","",IF(OR($E2504="INFRUCTUEUX",$E2504="ANNULE"),$A2504&amp;"|"&amp;(COUNTIFS($A$2:$A2504,$A2504,$E$2:$E2504,"INFRUCTUEUX")+COUNTIFS($A$2:$A2504,$A2504,$E$2:$E2504,"ANNULE")),""))</f>
        <v/>
      </c>
    </row>
    <row r="2505" spans="1:17" x14ac:dyDescent="0.25">
      <c r="A2505" t="str">
        <f>IF(ISBLANK('ENGAGEMENTS 2026'!C2506),"",IF('ENGAGEMENTS 2026'!C2506="DTSI","DCT",'ENGAGEMENTS 2026'!C2506))</f>
        <v/>
      </c>
      <c r="B2505" t="str">
        <f>IF(ISBLANK('ENGAGEMENTS 2026'!C2506),"",'ENGAGEMENTS 2026'!D2506)</f>
        <v/>
      </c>
      <c r="C2505" t="str">
        <f>IF(ISBLANK('ENGAGEMENTS 2026'!C2506),"",'ENGAGEMENTS 2026'!E2506)</f>
        <v/>
      </c>
      <c r="D2505" t="str">
        <f>IF(ISBLANK('ENGAGEMENTS 2026'!C2506),"",'ENGAGEMENTS 2026'!G2506)</f>
        <v/>
      </c>
      <c r="E2505" t="str">
        <f>IF(ISBLANK('ENGAGEMENTS 2026'!C2506),"",'ENGAGEMENTS 2026'!I2506)</f>
        <v/>
      </c>
      <c r="F2505" t="str">
        <f>IF(ISBLANK('ENGAGEMENTS 2026'!C2506),"",'ENGAGEMENTS 2026'!J2506)</f>
        <v/>
      </c>
      <c r="G2505" t="str">
        <f>IF(ISBLANK('ENGAGEMENTS 2026'!C2506),"",'ENGAGEMENTS 2026'!M2506)</f>
        <v/>
      </c>
      <c r="H2505" t="str">
        <f>IF(ISBLANK('ENGAGEMENTS 2026'!C2506),"",'ENGAGEMENTS 2026'!AF2506)</f>
        <v/>
      </c>
      <c r="I2505" t="str">
        <f>IF(ISBLANK('ENGAGEMENTS 2026'!C2506),"",'ENGAGEMENTS 2026'!H2506)</f>
        <v/>
      </c>
      <c r="J2505" s="72" t="str">
        <f>IF(ISBLANK('ENGAGEMENTS 2026'!C2506),"",IF(AND(OR($E2505="INFRUCTUEUX",$E2505="ANNULE"),$C2505="AOO-M"),'ENGAGEMENTS 2026'!P2506,IF($H2505="EN COURS DE PREENGAGEMENT",'ENGAGEMENTS 2026'!O2506,IF($H2505="PREENGAGE",IF($E2505="ATTRIBUE",'ENGAGEMENTS 2026'!AE2506,'ENGAGEMENTS 2026'!O2506),'ENGAGEMENTS 2026'!AE2506))))</f>
        <v/>
      </c>
      <c r="K2505" s="97" t="str">
        <f>IF(ISBLANK('ENGAGEMENTS 2026'!W2506),"",'ENGAGEMENTS 2026'!W2506)</f>
        <v/>
      </c>
      <c r="L2505" s="73" t="str">
        <f t="shared" ca="1" si="78"/>
        <v/>
      </c>
      <c r="M2505" t="str">
        <f t="shared" si="79"/>
        <v/>
      </c>
      <c r="N2505" t="str">
        <f>IF(ISBLANK('ENGAGEMENTS 2026'!C2506),"",'ENGAGEMENTS 2026'!L2506)</f>
        <v/>
      </c>
      <c r="O2505" t="str">
        <f>IF(ISBLANK('ENGAGEMENTS 2026'!C2506),"",'ENGAGEMENTS 2026'!M2506)</f>
        <v/>
      </c>
      <c r="P2505" t="str">
        <f>IF(ISBLANK('ENGAGEMENTS 2026'!C2506),"",'ENGAGEMENTS 2026'!K2506)</f>
        <v/>
      </c>
      <c r="Q2505" t="str">
        <f>IF($A2505="","",IF(OR($E2505="INFRUCTUEUX",$E2505="ANNULE"),$A2505&amp;"|"&amp;(COUNTIFS($A$2:$A2505,$A2505,$E$2:$E2505,"INFRUCTUEUX")+COUNTIFS($A$2:$A2505,$A2505,$E$2:$E2505,"ANNULE")),""))</f>
        <v/>
      </c>
    </row>
    <row r="2506" spans="1:17" x14ac:dyDescent="0.25">
      <c r="A2506" t="str">
        <f>IF(ISBLANK('ENGAGEMENTS 2026'!C2507),"",IF('ENGAGEMENTS 2026'!C2507="DTSI","DCT",'ENGAGEMENTS 2026'!C2507))</f>
        <v/>
      </c>
      <c r="B2506" t="str">
        <f>IF(ISBLANK('ENGAGEMENTS 2026'!C2507),"",'ENGAGEMENTS 2026'!D2507)</f>
        <v/>
      </c>
      <c r="C2506" t="str">
        <f>IF(ISBLANK('ENGAGEMENTS 2026'!C2507),"",'ENGAGEMENTS 2026'!E2507)</f>
        <v/>
      </c>
      <c r="D2506" t="str">
        <f>IF(ISBLANK('ENGAGEMENTS 2026'!C2507),"",'ENGAGEMENTS 2026'!G2507)</f>
        <v/>
      </c>
      <c r="E2506" t="str">
        <f>IF(ISBLANK('ENGAGEMENTS 2026'!C2507),"",'ENGAGEMENTS 2026'!I2507)</f>
        <v/>
      </c>
      <c r="F2506" t="str">
        <f>IF(ISBLANK('ENGAGEMENTS 2026'!C2507),"",'ENGAGEMENTS 2026'!J2507)</f>
        <v/>
      </c>
      <c r="G2506" t="str">
        <f>IF(ISBLANK('ENGAGEMENTS 2026'!C2507),"",'ENGAGEMENTS 2026'!M2507)</f>
        <v/>
      </c>
      <c r="H2506" t="str">
        <f>IF(ISBLANK('ENGAGEMENTS 2026'!C2507),"",'ENGAGEMENTS 2026'!AF2507)</f>
        <v/>
      </c>
      <c r="I2506" t="str">
        <f>IF(ISBLANK('ENGAGEMENTS 2026'!C2507),"",'ENGAGEMENTS 2026'!H2507)</f>
        <v/>
      </c>
      <c r="J2506" s="72" t="str">
        <f>IF(ISBLANK('ENGAGEMENTS 2026'!C2507),"",IF(AND(OR($E2506="INFRUCTUEUX",$E2506="ANNULE"),$C2506="AOO-M"),'ENGAGEMENTS 2026'!P2507,IF($H2506="EN COURS DE PREENGAGEMENT",'ENGAGEMENTS 2026'!O2507,IF($H2506="PREENGAGE",IF($E2506="ATTRIBUE",'ENGAGEMENTS 2026'!AE2507,'ENGAGEMENTS 2026'!O2507),'ENGAGEMENTS 2026'!AE2507))))</f>
        <v/>
      </c>
      <c r="K2506" s="97" t="str">
        <f>IF(ISBLANK('ENGAGEMENTS 2026'!W2507),"",'ENGAGEMENTS 2026'!W2507)</f>
        <v/>
      </c>
      <c r="L2506" s="73" t="str">
        <f t="shared" ca="1" si="78"/>
        <v/>
      </c>
      <c r="M2506" t="str">
        <f t="shared" si="79"/>
        <v/>
      </c>
      <c r="N2506" t="str">
        <f>IF(ISBLANK('ENGAGEMENTS 2026'!C2507),"",'ENGAGEMENTS 2026'!L2507)</f>
        <v/>
      </c>
      <c r="O2506" t="str">
        <f>IF(ISBLANK('ENGAGEMENTS 2026'!C2507),"",'ENGAGEMENTS 2026'!M2507)</f>
        <v/>
      </c>
      <c r="P2506" t="str">
        <f>IF(ISBLANK('ENGAGEMENTS 2026'!C2507),"",'ENGAGEMENTS 2026'!K2507)</f>
        <v/>
      </c>
      <c r="Q2506" t="str">
        <f>IF($A2506="","",IF(OR($E2506="INFRUCTUEUX",$E2506="ANNULE"),$A2506&amp;"|"&amp;(COUNTIFS($A$2:$A2506,$A2506,$E$2:$E2506,"INFRUCTUEUX")+COUNTIFS($A$2:$A2506,$A2506,$E$2:$E2506,"ANNULE")),""))</f>
        <v/>
      </c>
    </row>
    <row r="2507" spans="1:17" x14ac:dyDescent="0.25">
      <c r="A2507" t="str">
        <f>IF(ISBLANK('ENGAGEMENTS 2026'!C2508),"",IF('ENGAGEMENTS 2026'!C2508="DTSI","DCT",'ENGAGEMENTS 2026'!C2508))</f>
        <v/>
      </c>
      <c r="B2507" t="str">
        <f>IF(ISBLANK('ENGAGEMENTS 2026'!C2508),"",'ENGAGEMENTS 2026'!D2508)</f>
        <v/>
      </c>
      <c r="C2507" t="str">
        <f>IF(ISBLANK('ENGAGEMENTS 2026'!C2508),"",'ENGAGEMENTS 2026'!E2508)</f>
        <v/>
      </c>
      <c r="D2507" t="str">
        <f>IF(ISBLANK('ENGAGEMENTS 2026'!C2508),"",'ENGAGEMENTS 2026'!G2508)</f>
        <v/>
      </c>
      <c r="E2507" t="str">
        <f>IF(ISBLANK('ENGAGEMENTS 2026'!C2508),"",'ENGAGEMENTS 2026'!I2508)</f>
        <v/>
      </c>
      <c r="F2507" t="str">
        <f>IF(ISBLANK('ENGAGEMENTS 2026'!C2508),"",'ENGAGEMENTS 2026'!J2508)</f>
        <v/>
      </c>
      <c r="G2507" t="str">
        <f>IF(ISBLANK('ENGAGEMENTS 2026'!C2508),"",'ENGAGEMENTS 2026'!M2508)</f>
        <v/>
      </c>
      <c r="H2507" t="str">
        <f>IF(ISBLANK('ENGAGEMENTS 2026'!C2508),"",'ENGAGEMENTS 2026'!AF2508)</f>
        <v/>
      </c>
      <c r="I2507" t="str">
        <f>IF(ISBLANK('ENGAGEMENTS 2026'!C2508),"",'ENGAGEMENTS 2026'!H2508)</f>
        <v/>
      </c>
      <c r="J2507" s="72" t="str">
        <f>IF(ISBLANK('ENGAGEMENTS 2026'!C2508),"",IF(AND(OR($E2507="INFRUCTUEUX",$E2507="ANNULE"),$C2507="AOO-M"),'ENGAGEMENTS 2026'!P2508,IF($H2507="EN COURS DE PREENGAGEMENT",'ENGAGEMENTS 2026'!O2508,IF($H2507="PREENGAGE",IF($E2507="ATTRIBUE",'ENGAGEMENTS 2026'!AE2508,'ENGAGEMENTS 2026'!O2508),'ENGAGEMENTS 2026'!AE2508))))</f>
        <v/>
      </c>
      <c r="K2507" s="97" t="str">
        <f>IF(ISBLANK('ENGAGEMENTS 2026'!W2508),"",'ENGAGEMENTS 2026'!W2508)</f>
        <v/>
      </c>
      <c r="L2507" s="73" t="str">
        <f t="shared" ca="1" si="78"/>
        <v/>
      </c>
      <c r="M2507" t="str">
        <f t="shared" si="79"/>
        <v/>
      </c>
      <c r="N2507" t="str">
        <f>IF(ISBLANK('ENGAGEMENTS 2026'!C2508),"",'ENGAGEMENTS 2026'!L2508)</f>
        <v/>
      </c>
      <c r="O2507" t="str">
        <f>IF(ISBLANK('ENGAGEMENTS 2026'!C2508),"",'ENGAGEMENTS 2026'!M2508)</f>
        <v/>
      </c>
      <c r="P2507" t="str">
        <f>IF(ISBLANK('ENGAGEMENTS 2026'!C2508),"",'ENGAGEMENTS 2026'!K2508)</f>
        <v/>
      </c>
      <c r="Q2507" t="str">
        <f>IF($A2507="","",IF(OR($E2507="INFRUCTUEUX",$E2507="ANNULE"),$A2507&amp;"|"&amp;(COUNTIFS($A$2:$A2507,$A2507,$E$2:$E2507,"INFRUCTUEUX")+COUNTIFS($A$2:$A2507,$A2507,$E$2:$E2507,"ANNULE")),""))</f>
        <v/>
      </c>
    </row>
    <row r="2508" spans="1:17" x14ac:dyDescent="0.25">
      <c r="A2508" t="str">
        <f>IF(ISBLANK('ENGAGEMENTS 2026'!C2509),"",IF('ENGAGEMENTS 2026'!C2509="DTSI","DCT",'ENGAGEMENTS 2026'!C2509))</f>
        <v/>
      </c>
      <c r="B2508" t="str">
        <f>IF(ISBLANK('ENGAGEMENTS 2026'!C2509),"",'ENGAGEMENTS 2026'!D2509)</f>
        <v/>
      </c>
      <c r="C2508" t="str">
        <f>IF(ISBLANK('ENGAGEMENTS 2026'!C2509),"",'ENGAGEMENTS 2026'!E2509)</f>
        <v/>
      </c>
      <c r="D2508" t="str">
        <f>IF(ISBLANK('ENGAGEMENTS 2026'!C2509),"",'ENGAGEMENTS 2026'!G2509)</f>
        <v/>
      </c>
      <c r="E2508" t="str">
        <f>IF(ISBLANK('ENGAGEMENTS 2026'!C2509),"",'ENGAGEMENTS 2026'!I2509)</f>
        <v/>
      </c>
      <c r="F2508" t="str">
        <f>IF(ISBLANK('ENGAGEMENTS 2026'!C2509),"",'ENGAGEMENTS 2026'!J2509)</f>
        <v/>
      </c>
      <c r="G2508" t="str">
        <f>IF(ISBLANK('ENGAGEMENTS 2026'!C2509),"",'ENGAGEMENTS 2026'!M2509)</f>
        <v/>
      </c>
      <c r="H2508" t="str">
        <f>IF(ISBLANK('ENGAGEMENTS 2026'!C2509),"",'ENGAGEMENTS 2026'!AF2509)</f>
        <v/>
      </c>
      <c r="I2508" t="str">
        <f>IF(ISBLANK('ENGAGEMENTS 2026'!C2509),"",'ENGAGEMENTS 2026'!H2509)</f>
        <v/>
      </c>
      <c r="J2508" s="72" t="str">
        <f>IF(ISBLANK('ENGAGEMENTS 2026'!C2509),"",IF(AND(OR($E2508="INFRUCTUEUX",$E2508="ANNULE"),$C2508="AOO-M"),'ENGAGEMENTS 2026'!P2509,IF($H2508="EN COURS DE PREENGAGEMENT",'ENGAGEMENTS 2026'!O2509,IF($H2508="PREENGAGE",IF($E2508="ATTRIBUE",'ENGAGEMENTS 2026'!AE2509,'ENGAGEMENTS 2026'!O2509),'ENGAGEMENTS 2026'!AE2509))))</f>
        <v/>
      </c>
      <c r="K2508" s="97" t="str">
        <f>IF(ISBLANK('ENGAGEMENTS 2026'!W2509),"",'ENGAGEMENTS 2026'!W2509)</f>
        <v/>
      </c>
      <c r="L2508" s="73" t="str">
        <f t="shared" ca="1" si="78"/>
        <v/>
      </c>
      <c r="M2508" t="str">
        <f t="shared" si="79"/>
        <v/>
      </c>
      <c r="N2508" t="str">
        <f>IF(ISBLANK('ENGAGEMENTS 2026'!C2509),"",'ENGAGEMENTS 2026'!L2509)</f>
        <v/>
      </c>
      <c r="O2508" t="str">
        <f>IF(ISBLANK('ENGAGEMENTS 2026'!C2509),"",'ENGAGEMENTS 2026'!M2509)</f>
        <v/>
      </c>
      <c r="P2508" t="str">
        <f>IF(ISBLANK('ENGAGEMENTS 2026'!C2509),"",'ENGAGEMENTS 2026'!K2509)</f>
        <v/>
      </c>
      <c r="Q2508" t="str">
        <f>IF($A2508="","",IF(OR($E2508="INFRUCTUEUX",$E2508="ANNULE"),$A2508&amp;"|"&amp;(COUNTIFS($A$2:$A2508,$A2508,$E$2:$E2508,"INFRUCTUEUX")+COUNTIFS($A$2:$A2508,$A2508,$E$2:$E2508,"ANNULE")),""))</f>
        <v/>
      </c>
    </row>
    <row r="2509" spans="1:17" x14ac:dyDescent="0.25">
      <c r="A2509" t="str">
        <f>IF(ISBLANK('ENGAGEMENTS 2026'!C2510),"",IF('ENGAGEMENTS 2026'!C2510="DTSI","DCT",'ENGAGEMENTS 2026'!C2510))</f>
        <v/>
      </c>
      <c r="B2509" t="str">
        <f>IF(ISBLANK('ENGAGEMENTS 2026'!C2510),"",'ENGAGEMENTS 2026'!D2510)</f>
        <v/>
      </c>
      <c r="C2509" t="str">
        <f>IF(ISBLANK('ENGAGEMENTS 2026'!C2510),"",'ENGAGEMENTS 2026'!E2510)</f>
        <v/>
      </c>
      <c r="D2509" t="str">
        <f>IF(ISBLANK('ENGAGEMENTS 2026'!C2510),"",'ENGAGEMENTS 2026'!G2510)</f>
        <v/>
      </c>
      <c r="E2509" t="str">
        <f>IF(ISBLANK('ENGAGEMENTS 2026'!C2510),"",'ENGAGEMENTS 2026'!I2510)</f>
        <v/>
      </c>
      <c r="F2509" t="str">
        <f>IF(ISBLANK('ENGAGEMENTS 2026'!C2510),"",'ENGAGEMENTS 2026'!J2510)</f>
        <v/>
      </c>
      <c r="G2509" t="str">
        <f>IF(ISBLANK('ENGAGEMENTS 2026'!C2510),"",'ENGAGEMENTS 2026'!M2510)</f>
        <v/>
      </c>
      <c r="H2509" t="str">
        <f>IF(ISBLANK('ENGAGEMENTS 2026'!C2510),"",'ENGAGEMENTS 2026'!AF2510)</f>
        <v/>
      </c>
      <c r="I2509" t="str">
        <f>IF(ISBLANK('ENGAGEMENTS 2026'!C2510),"",'ENGAGEMENTS 2026'!H2510)</f>
        <v/>
      </c>
      <c r="J2509" s="72" t="str">
        <f>IF(ISBLANK('ENGAGEMENTS 2026'!C2510),"",IF(AND(OR($E2509="INFRUCTUEUX",$E2509="ANNULE"),$C2509="AOO-M"),'ENGAGEMENTS 2026'!P2510,IF($H2509="EN COURS DE PREENGAGEMENT",'ENGAGEMENTS 2026'!O2510,IF($H2509="PREENGAGE",IF($E2509="ATTRIBUE",'ENGAGEMENTS 2026'!AE2510,'ENGAGEMENTS 2026'!O2510),'ENGAGEMENTS 2026'!AE2510))))</f>
        <v/>
      </c>
      <c r="K2509" s="97" t="str">
        <f>IF(ISBLANK('ENGAGEMENTS 2026'!W2510),"",'ENGAGEMENTS 2026'!W2510)</f>
        <v/>
      </c>
      <c r="L2509" s="73" t="str">
        <f t="shared" ca="1" si="78"/>
        <v/>
      </c>
      <c r="M2509" t="str">
        <f t="shared" si="79"/>
        <v/>
      </c>
      <c r="N2509" t="str">
        <f>IF(ISBLANK('ENGAGEMENTS 2026'!C2510),"",'ENGAGEMENTS 2026'!L2510)</f>
        <v/>
      </c>
      <c r="O2509" t="str">
        <f>IF(ISBLANK('ENGAGEMENTS 2026'!C2510),"",'ENGAGEMENTS 2026'!M2510)</f>
        <v/>
      </c>
      <c r="P2509" t="str">
        <f>IF(ISBLANK('ENGAGEMENTS 2026'!C2510),"",'ENGAGEMENTS 2026'!K2510)</f>
        <v/>
      </c>
      <c r="Q2509" t="str">
        <f>IF($A2509="","",IF(OR($E2509="INFRUCTUEUX",$E2509="ANNULE"),$A2509&amp;"|"&amp;(COUNTIFS($A$2:$A2509,$A2509,$E$2:$E2509,"INFRUCTUEUX")+COUNTIFS($A$2:$A2509,$A2509,$E$2:$E2509,"ANNULE")),""))</f>
        <v/>
      </c>
    </row>
    <row r="2510" spans="1:17" x14ac:dyDescent="0.25">
      <c r="A2510" t="str">
        <f>IF(ISBLANK('ENGAGEMENTS 2026'!C2511),"",IF('ENGAGEMENTS 2026'!C2511="DTSI","DCT",'ENGAGEMENTS 2026'!C2511))</f>
        <v/>
      </c>
      <c r="B2510" t="str">
        <f>IF(ISBLANK('ENGAGEMENTS 2026'!C2511),"",'ENGAGEMENTS 2026'!D2511)</f>
        <v/>
      </c>
      <c r="C2510" t="str">
        <f>IF(ISBLANK('ENGAGEMENTS 2026'!C2511),"",'ENGAGEMENTS 2026'!E2511)</f>
        <v/>
      </c>
      <c r="D2510" t="str">
        <f>IF(ISBLANK('ENGAGEMENTS 2026'!C2511),"",'ENGAGEMENTS 2026'!G2511)</f>
        <v/>
      </c>
      <c r="E2510" t="str">
        <f>IF(ISBLANK('ENGAGEMENTS 2026'!C2511),"",'ENGAGEMENTS 2026'!I2511)</f>
        <v/>
      </c>
      <c r="F2510" t="str">
        <f>IF(ISBLANK('ENGAGEMENTS 2026'!C2511),"",'ENGAGEMENTS 2026'!J2511)</f>
        <v/>
      </c>
      <c r="G2510" t="str">
        <f>IF(ISBLANK('ENGAGEMENTS 2026'!C2511),"",'ENGAGEMENTS 2026'!M2511)</f>
        <v/>
      </c>
      <c r="H2510" t="str">
        <f>IF(ISBLANK('ENGAGEMENTS 2026'!C2511),"",'ENGAGEMENTS 2026'!AF2511)</f>
        <v/>
      </c>
      <c r="I2510" t="str">
        <f>IF(ISBLANK('ENGAGEMENTS 2026'!C2511),"",'ENGAGEMENTS 2026'!H2511)</f>
        <v/>
      </c>
      <c r="J2510" s="72" t="str">
        <f>IF(ISBLANK('ENGAGEMENTS 2026'!C2511),"",IF(AND(OR($E2510="INFRUCTUEUX",$E2510="ANNULE"),$C2510="AOO-M"),'ENGAGEMENTS 2026'!P2511,IF($H2510="EN COURS DE PREENGAGEMENT",'ENGAGEMENTS 2026'!O2511,IF($H2510="PREENGAGE",IF($E2510="ATTRIBUE",'ENGAGEMENTS 2026'!AE2511,'ENGAGEMENTS 2026'!O2511),'ENGAGEMENTS 2026'!AE2511))))</f>
        <v/>
      </c>
      <c r="K2510" s="97" t="str">
        <f>IF(ISBLANK('ENGAGEMENTS 2026'!W2511),"",'ENGAGEMENTS 2026'!W2511)</f>
        <v/>
      </c>
      <c r="L2510" s="73" t="str">
        <f t="shared" ca="1" si="78"/>
        <v/>
      </c>
      <c r="M2510" t="str">
        <f t="shared" si="79"/>
        <v/>
      </c>
      <c r="N2510" t="str">
        <f>IF(ISBLANK('ENGAGEMENTS 2026'!C2511),"",'ENGAGEMENTS 2026'!L2511)</f>
        <v/>
      </c>
      <c r="O2510" t="str">
        <f>IF(ISBLANK('ENGAGEMENTS 2026'!C2511),"",'ENGAGEMENTS 2026'!M2511)</f>
        <v/>
      </c>
      <c r="P2510" t="str">
        <f>IF(ISBLANK('ENGAGEMENTS 2026'!C2511),"",'ENGAGEMENTS 2026'!K2511)</f>
        <v/>
      </c>
      <c r="Q2510" t="str">
        <f>IF($A2510="","",IF(OR($E2510="INFRUCTUEUX",$E2510="ANNULE"),$A2510&amp;"|"&amp;(COUNTIFS($A$2:$A2510,$A2510,$E$2:$E2510,"INFRUCTUEUX")+COUNTIFS($A$2:$A2510,$A2510,$E$2:$E2510,"ANNULE")),""))</f>
        <v/>
      </c>
    </row>
    <row r="2511" spans="1:17" x14ac:dyDescent="0.25">
      <c r="A2511" t="str">
        <f>IF(ISBLANK('ENGAGEMENTS 2026'!C2512),"",IF('ENGAGEMENTS 2026'!C2512="DTSI","DCT",'ENGAGEMENTS 2026'!C2512))</f>
        <v/>
      </c>
      <c r="B2511" t="str">
        <f>IF(ISBLANK('ENGAGEMENTS 2026'!C2512),"",'ENGAGEMENTS 2026'!D2512)</f>
        <v/>
      </c>
      <c r="C2511" t="str">
        <f>IF(ISBLANK('ENGAGEMENTS 2026'!C2512),"",'ENGAGEMENTS 2026'!E2512)</f>
        <v/>
      </c>
      <c r="D2511" t="str">
        <f>IF(ISBLANK('ENGAGEMENTS 2026'!C2512),"",'ENGAGEMENTS 2026'!G2512)</f>
        <v/>
      </c>
      <c r="E2511" t="str">
        <f>IF(ISBLANK('ENGAGEMENTS 2026'!C2512),"",'ENGAGEMENTS 2026'!I2512)</f>
        <v/>
      </c>
      <c r="F2511" t="str">
        <f>IF(ISBLANK('ENGAGEMENTS 2026'!C2512),"",'ENGAGEMENTS 2026'!J2512)</f>
        <v/>
      </c>
      <c r="G2511" t="str">
        <f>IF(ISBLANK('ENGAGEMENTS 2026'!C2512),"",'ENGAGEMENTS 2026'!M2512)</f>
        <v/>
      </c>
      <c r="H2511" t="str">
        <f>IF(ISBLANK('ENGAGEMENTS 2026'!C2512),"",'ENGAGEMENTS 2026'!AF2512)</f>
        <v/>
      </c>
      <c r="I2511" t="str">
        <f>IF(ISBLANK('ENGAGEMENTS 2026'!C2512),"",'ENGAGEMENTS 2026'!H2512)</f>
        <v/>
      </c>
      <c r="J2511" s="72" t="str">
        <f>IF(ISBLANK('ENGAGEMENTS 2026'!C2512),"",IF(AND(OR($E2511="INFRUCTUEUX",$E2511="ANNULE"),$C2511="AOO-M"),'ENGAGEMENTS 2026'!P2512,IF($H2511="EN COURS DE PREENGAGEMENT",'ENGAGEMENTS 2026'!O2512,IF($H2511="PREENGAGE",IF($E2511="ATTRIBUE",'ENGAGEMENTS 2026'!AE2512,'ENGAGEMENTS 2026'!O2512),'ENGAGEMENTS 2026'!AE2512))))</f>
        <v/>
      </c>
      <c r="K2511" s="97" t="str">
        <f>IF(ISBLANK('ENGAGEMENTS 2026'!W2512),"",'ENGAGEMENTS 2026'!W2512)</f>
        <v/>
      </c>
      <c r="L2511" s="73" t="str">
        <f t="shared" ca="1" si="78"/>
        <v/>
      </c>
      <c r="M2511" t="str">
        <f t="shared" si="79"/>
        <v/>
      </c>
      <c r="N2511" t="str">
        <f>IF(ISBLANK('ENGAGEMENTS 2026'!C2512),"",'ENGAGEMENTS 2026'!L2512)</f>
        <v/>
      </c>
      <c r="O2511" t="str">
        <f>IF(ISBLANK('ENGAGEMENTS 2026'!C2512),"",'ENGAGEMENTS 2026'!M2512)</f>
        <v/>
      </c>
      <c r="P2511" t="str">
        <f>IF(ISBLANK('ENGAGEMENTS 2026'!C2512),"",'ENGAGEMENTS 2026'!K2512)</f>
        <v/>
      </c>
      <c r="Q2511" t="str">
        <f>IF($A2511="","",IF(OR($E2511="INFRUCTUEUX",$E2511="ANNULE"),$A2511&amp;"|"&amp;(COUNTIFS($A$2:$A2511,$A2511,$E$2:$E2511,"INFRUCTUEUX")+COUNTIFS($A$2:$A2511,$A2511,$E$2:$E2511,"ANNULE")),""))</f>
        <v/>
      </c>
    </row>
    <row r="2512" spans="1:17" x14ac:dyDescent="0.25">
      <c r="A2512" t="str">
        <f>IF(ISBLANK('ENGAGEMENTS 2026'!C2513),"",IF('ENGAGEMENTS 2026'!C2513="DTSI","DCT",'ENGAGEMENTS 2026'!C2513))</f>
        <v/>
      </c>
      <c r="B2512" t="str">
        <f>IF(ISBLANK('ENGAGEMENTS 2026'!C2513),"",'ENGAGEMENTS 2026'!D2513)</f>
        <v/>
      </c>
      <c r="C2512" t="str">
        <f>IF(ISBLANK('ENGAGEMENTS 2026'!C2513),"",'ENGAGEMENTS 2026'!E2513)</f>
        <v/>
      </c>
      <c r="D2512" t="str">
        <f>IF(ISBLANK('ENGAGEMENTS 2026'!C2513),"",'ENGAGEMENTS 2026'!G2513)</f>
        <v/>
      </c>
      <c r="E2512" t="str">
        <f>IF(ISBLANK('ENGAGEMENTS 2026'!C2513),"",'ENGAGEMENTS 2026'!I2513)</f>
        <v/>
      </c>
      <c r="F2512" t="str">
        <f>IF(ISBLANK('ENGAGEMENTS 2026'!C2513),"",'ENGAGEMENTS 2026'!J2513)</f>
        <v/>
      </c>
      <c r="G2512" t="str">
        <f>IF(ISBLANK('ENGAGEMENTS 2026'!C2513),"",'ENGAGEMENTS 2026'!M2513)</f>
        <v/>
      </c>
      <c r="H2512" t="str">
        <f>IF(ISBLANK('ENGAGEMENTS 2026'!C2513),"",'ENGAGEMENTS 2026'!AF2513)</f>
        <v/>
      </c>
      <c r="I2512" t="str">
        <f>IF(ISBLANK('ENGAGEMENTS 2026'!C2513),"",'ENGAGEMENTS 2026'!H2513)</f>
        <v/>
      </c>
      <c r="J2512" s="72" t="str">
        <f>IF(ISBLANK('ENGAGEMENTS 2026'!C2513),"",IF(AND(OR($E2512="INFRUCTUEUX",$E2512="ANNULE"),$C2512="AOO-M"),'ENGAGEMENTS 2026'!P2513,IF($H2512="EN COURS DE PREENGAGEMENT",'ENGAGEMENTS 2026'!O2513,IF($H2512="PREENGAGE",IF($E2512="ATTRIBUE",'ENGAGEMENTS 2026'!AE2513,'ENGAGEMENTS 2026'!O2513),'ENGAGEMENTS 2026'!AE2513))))</f>
        <v/>
      </c>
      <c r="K2512" s="97" t="str">
        <f>IF(ISBLANK('ENGAGEMENTS 2026'!W2513),"",'ENGAGEMENTS 2026'!W2513)</f>
        <v/>
      </c>
      <c r="L2512" s="73" t="str">
        <f t="shared" ca="1" si="78"/>
        <v/>
      </c>
      <c r="M2512" t="str">
        <f t="shared" si="79"/>
        <v/>
      </c>
      <c r="N2512" t="str">
        <f>IF(ISBLANK('ENGAGEMENTS 2026'!C2513),"",'ENGAGEMENTS 2026'!L2513)</f>
        <v/>
      </c>
      <c r="O2512" t="str">
        <f>IF(ISBLANK('ENGAGEMENTS 2026'!C2513),"",'ENGAGEMENTS 2026'!M2513)</f>
        <v/>
      </c>
      <c r="P2512" t="str">
        <f>IF(ISBLANK('ENGAGEMENTS 2026'!C2513),"",'ENGAGEMENTS 2026'!K2513)</f>
        <v/>
      </c>
      <c r="Q2512" t="str">
        <f>IF($A2512="","",IF(OR($E2512="INFRUCTUEUX",$E2512="ANNULE"),$A2512&amp;"|"&amp;(COUNTIFS($A$2:$A2512,$A2512,$E$2:$E2512,"INFRUCTUEUX")+COUNTIFS($A$2:$A2512,$A2512,$E$2:$E2512,"ANNULE")),""))</f>
        <v/>
      </c>
    </row>
    <row r="2513" spans="1:17" x14ac:dyDescent="0.25">
      <c r="A2513" t="str">
        <f>IF(ISBLANK('ENGAGEMENTS 2026'!C2514),"",IF('ENGAGEMENTS 2026'!C2514="DTSI","DCT",'ENGAGEMENTS 2026'!C2514))</f>
        <v/>
      </c>
      <c r="B2513" t="str">
        <f>IF(ISBLANK('ENGAGEMENTS 2026'!C2514),"",'ENGAGEMENTS 2026'!D2514)</f>
        <v/>
      </c>
      <c r="C2513" t="str">
        <f>IF(ISBLANK('ENGAGEMENTS 2026'!C2514),"",'ENGAGEMENTS 2026'!E2514)</f>
        <v/>
      </c>
      <c r="D2513" t="str">
        <f>IF(ISBLANK('ENGAGEMENTS 2026'!C2514),"",'ENGAGEMENTS 2026'!G2514)</f>
        <v/>
      </c>
      <c r="E2513" t="str">
        <f>IF(ISBLANK('ENGAGEMENTS 2026'!C2514),"",'ENGAGEMENTS 2026'!I2514)</f>
        <v/>
      </c>
      <c r="F2513" t="str">
        <f>IF(ISBLANK('ENGAGEMENTS 2026'!C2514),"",'ENGAGEMENTS 2026'!J2514)</f>
        <v/>
      </c>
      <c r="G2513" t="str">
        <f>IF(ISBLANK('ENGAGEMENTS 2026'!C2514),"",'ENGAGEMENTS 2026'!M2514)</f>
        <v/>
      </c>
      <c r="H2513" t="str">
        <f>IF(ISBLANK('ENGAGEMENTS 2026'!C2514),"",'ENGAGEMENTS 2026'!AF2514)</f>
        <v/>
      </c>
      <c r="I2513" t="str">
        <f>IF(ISBLANK('ENGAGEMENTS 2026'!C2514),"",'ENGAGEMENTS 2026'!H2514)</f>
        <v/>
      </c>
      <c r="J2513" s="72" t="str">
        <f>IF(ISBLANK('ENGAGEMENTS 2026'!C2514),"",IF(AND(OR($E2513="INFRUCTUEUX",$E2513="ANNULE"),$C2513="AOO-M"),'ENGAGEMENTS 2026'!P2514,IF($H2513="EN COURS DE PREENGAGEMENT",'ENGAGEMENTS 2026'!O2514,IF($H2513="PREENGAGE",IF($E2513="ATTRIBUE",'ENGAGEMENTS 2026'!AE2514,'ENGAGEMENTS 2026'!O2514),'ENGAGEMENTS 2026'!AE2514))))</f>
        <v/>
      </c>
      <c r="K2513" s="97" t="str">
        <f>IF(ISBLANK('ENGAGEMENTS 2026'!W2514),"",'ENGAGEMENTS 2026'!W2514)</f>
        <v/>
      </c>
      <c r="L2513" s="73" t="str">
        <f t="shared" ca="1" si="78"/>
        <v/>
      </c>
      <c r="M2513" t="str">
        <f t="shared" si="79"/>
        <v/>
      </c>
      <c r="N2513" t="str">
        <f>IF(ISBLANK('ENGAGEMENTS 2026'!C2514),"",'ENGAGEMENTS 2026'!L2514)</f>
        <v/>
      </c>
      <c r="O2513" t="str">
        <f>IF(ISBLANK('ENGAGEMENTS 2026'!C2514),"",'ENGAGEMENTS 2026'!M2514)</f>
        <v/>
      </c>
      <c r="P2513" t="str">
        <f>IF(ISBLANK('ENGAGEMENTS 2026'!C2514),"",'ENGAGEMENTS 2026'!K2514)</f>
        <v/>
      </c>
      <c r="Q2513" t="str">
        <f>IF($A2513="","",IF(OR($E2513="INFRUCTUEUX",$E2513="ANNULE"),$A2513&amp;"|"&amp;(COUNTIFS($A$2:$A2513,$A2513,$E$2:$E2513,"INFRUCTUEUX")+COUNTIFS($A$2:$A2513,$A2513,$E$2:$E2513,"ANNULE")),""))</f>
        <v/>
      </c>
    </row>
    <row r="2514" spans="1:17" x14ac:dyDescent="0.25">
      <c r="A2514" t="str">
        <f>IF(ISBLANK('ENGAGEMENTS 2026'!C2515),"",IF('ENGAGEMENTS 2026'!C2515="DTSI","DCT",'ENGAGEMENTS 2026'!C2515))</f>
        <v/>
      </c>
      <c r="B2514" t="str">
        <f>IF(ISBLANK('ENGAGEMENTS 2026'!C2515),"",'ENGAGEMENTS 2026'!D2515)</f>
        <v/>
      </c>
      <c r="C2514" t="str">
        <f>IF(ISBLANK('ENGAGEMENTS 2026'!C2515),"",'ENGAGEMENTS 2026'!E2515)</f>
        <v/>
      </c>
      <c r="D2514" t="str">
        <f>IF(ISBLANK('ENGAGEMENTS 2026'!C2515),"",'ENGAGEMENTS 2026'!G2515)</f>
        <v/>
      </c>
      <c r="E2514" t="str">
        <f>IF(ISBLANK('ENGAGEMENTS 2026'!C2515),"",'ENGAGEMENTS 2026'!I2515)</f>
        <v/>
      </c>
      <c r="F2514" t="str">
        <f>IF(ISBLANK('ENGAGEMENTS 2026'!C2515),"",'ENGAGEMENTS 2026'!J2515)</f>
        <v/>
      </c>
      <c r="G2514" t="str">
        <f>IF(ISBLANK('ENGAGEMENTS 2026'!C2515),"",'ENGAGEMENTS 2026'!M2515)</f>
        <v/>
      </c>
      <c r="H2514" t="str">
        <f>IF(ISBLANK('ENGAGEMENTS 2026'!C2515),"",'ENGAGEMENTS 2026'!AF2515)</f>
        <v/>
      </c>
      <c r="I2514" t="str">
        <f>IF(ISBLANK('ENGAGEMENTS 2026'!C2515),"",'ENGAGEMENTS 2026'!H2515)</f>
        <v/>
      </c>
      <c r="J2514" s="72" t="str">
        <f>IF(ISBLANK('ENGAGEMENTS 2026'!C2515),"",IF(AND(OR($E2514="INFRUCTUEUX",$E2514="ANNULE"),$C2514="AOO-M"),'ENGAGEMENTS 2026'!P2515,IF($H2514="EN COURS DE PREENGAGEMENT",'ENGAGEMENTS 2026'!O2515,IF($H2514="PREENGAGE",IF($E2514="ATTRIBUE",'ENGAGEMENTS 2026'!AE2515,'ENGAGEMENTS 2026'!O2515),'ENGAGEMENTS 2026'!AE2515))))</f>
        <v/>
      </c>
      <c r="K2514" s="97" t="str">
        <f>IF(ISBLANK('ENGAGEMENTS 2026'!W2515),"",'ENGAGEMENTS 2026'!W2515)</f>
        <v/>
      </c>
      <c r="L2514" s="73" t="str">
        <f t="shared" ca="1" si="78"/>
        <v/>
      </c>
      <c r="M2514" t="str">
        <f t="shared" si="79"/>
        <v/>
      </c>
      <c r="N2514" t="str">
        <f>IF(ISBLANK('ENGAGEMENTS 2026'!C2515),"",'ENGAGEMENTS 2026'!L2515)</f>
        <v/>
      </c>
      <c r="O2514" t="str">
        <f>IF(ISBLANK('ENGAGEMENTS 2026'!C2515),"",'ENGAGEMENTS 2026'!M2515)</f>
        <v/>
      </c>
      <c r="P2514" t="str">
        <f>IF(ISBLANK('ENGAGEMENTS 2026'!C2515),"",'ENGAGEMENTS 2026'!K2515)</f>
        <v/>
      </c>
      <c r="Q2514" t="str">
        <f>IF($A2514="","",IF(OR($E2514="INFRUCTUEUX",$E2514="ANNULE"),$A2514&amp;"|"&amp;(COUNTIFS($A$2:$A2514,$A2514,$E$2:$E2514,"INFRUCTUEUX")+COUNTIFS($A$2:$A2514,$A2514,$E$2:$E2514,"ANNULE")),""))</f>
        <v/>
      </c>
    </row>
    <row r="2515" spans="1:17" x14ac:dyDescent="0.25">
      <c r="A2515" t="str">
        <f>IF(ISBLANK('ENGAGEMENTS 2026'!C2516),"",IF('ENGAGEMENTS 2026'!C2516="DTSI","DCT",'ENGAGEMENTS 2026'!C2516))</f>
        <v/>
      </c>
      <c r="B2515" t="str">
        <f>IF(ISBLANK('ENGAGEMENTS 2026'!C2516),"",'ENGAGEMENTS 2026'!D2516)</f>
        <v/>
      </c>
      <c r="C2515" t="str">
        <f>IF(ISBLANK('ENGAGEMENTS 2026'!C2516),"",'ENGAGEMENTS 2026'!E2516)</f>
        <v/>
      </c>
      <c r="D2515" t="str">
        <f>IF(ISBLANK('ENGAGEMENTS 2026'!C2516),"",'ENGAGEMENTS 2026'!G2516)</f>
        <v/>
      </c>
      <c r="E2515" t="str">
        <f>IF(ISBLANK('ENGAGEMENTS 2026'!C2516),"",'ENGAGEMENTS 2026'!I2516)</f>
        <v/>
      </c>
      <c r="F2515" t="str">
        <f>IF(ISBLANK('ENGAGEMENTS 2026'!C2516),"",'ENGAGEMENTS 2026'!J2516)</f>
        <v/>
      </c>
      <c r="G2515" t="str">
        <f>IF(ISBLANK('ENGAGEMENTS 2026'!C2516),"",'ENGAGEMENTS 2026'!M2516)</f>
        <v/>
      </c>
      <c r="H2515" t="str">
        <f>IF(ISBLANK('ENGAGEMENTS 2026'!C2516),"",'ENGAGEMENTS 2026'!AF2516)</f>
        <v/>
      </c>
      <c r="I2515" t="str">
        <f>IF(ISBLANK('ENGAGEMENTS 2026'!C2516),"",'ENGAGEMENTS 2026'!H2516)</f>
        <v/>
      </c>
      <c r="J2515" s="72" t="str">
        <f>IF(ISBLANK('ENGAGEMENTS 2026'!C2516),"",IF(AND(OR($E2515="INFRUCTUEUX",$E2515="ANNULE"),$C2515="AOO-M"),'ENGAGEMENTS 2026'!P2516,IF($H2515="EN COURS DE PREENGAGEMENT",'ENGAGEMENTS 2026'!O2516,IF($H2515="PREENGAGE",IF($E2515="ATTRIBUE",'ENGAGEMENTS 2026'!AE2516,'ENGAGEMENTS 2026'!O2516),'ENGAGEMENTS 2026'!AE2516))))</f>
        <v/>
      </c>
      <c r="K2515" s="97" t="str">
        <f>IF(ISBLANK('ENGAGEMENTS 2026'!W2516),"",'ENGAGEMENTS 2026'!W2516)</f>
        <v/>
      </c>
      <c r="L2515" s="73" t="str">
        <f t="shared" ca="1" si="78"/>
        <v/>
      </c>
      <c r="M2515" t="str">
        <f t="shared" si="79"/>
        <v/>
      </c>
      <c r="N2515" t="str">
        <f>IF(ISBLANK('ENGAGEMENTS 2026'!C2516),"",'ENGAGEMENTS 2026'!L2516)</f>
        <v/>
      </c>
      <c r="O2515" t="str">
        <f>IF(ISBLANK('ENGAGEMENTS 2026'!C2516),"",'ENGAGEMENTS 2026'!M2516)</f>
        <v/>
      </c>
      <c r="P2515" t="str">
        <f>IF(ISBLANK('ENGAGEMENTS 2026'!C2516),"",'ENGAGEMENTS 2026'!K2516)</f>
        <v/>
      </c>
      <c r="Q2515" t="str">
        <f>IF($A2515="","",IF(OR($E2515="INFRUCTUEUX",$E2515="ANNULE"),$A2515&amp;"|"&amp;(COUNTIFS($A$2:$A2515,$A2515,$E$2:$E2515,"INFRUCTUEUX")+COUNTIFS($A$2:$A2515,$A2515,$E$2:$E2515,"ANNULE")),""))</f>
        <v/>
      </c>
    </row>
    <row r="2516" spans="1:17" x14ac:dyDescent="0.25">
      <c r="A2516" t="str">
        <f>IF(ISBLANK('ENGAGEMENTS 2026'!C2517),"",IF('ENGAGEMENTS 2026'!C2517="DTSI","DCT",'ENGAGEMENTS 2026'!C2517))</f>
        <v/>
      </c>
      <c r="B2516" t="str">
        <f>IF(ISBLANK('ENGAGEMENTS 2026'!C2517),"",'ENGAGEMENTS 2026'!D2517)</f>
        <v/>
      </c>
      <c r="C2516" t="str">
        <f>IF(ISBLANK('ENGAGEMENTS 2026'!C2517),"",'ENGAGEMENTS 2026'!E2517)</f>
        <v/>
      </c>
      <c r="D2516" t="str">
        <f>IF(ISBLANK('ENGAGEMENTS 2026'!C2517),"",'ENGAGEMENTS 2026'!G2517)</f>
        <v/>
      </c>
      <c r="E2516" t="str">
        <f>IF(ISBLANK('ENGAGEMENTS 2026'!C2517),"",'ENGAGEMENTS 2026'!I2517)</f>
        <v/>
      </c>
      <c r="F2516" t="str">
        <f>IF(ISBLANK('ENGAGEMENTS 2026'!C2517),"",'ENGAGEMENTS 2026'!J2517)</f>
        <v/>
      </c>
      <c r="G2516" t="str">
        <f>IF(ISBLANK('ENGAGEMENTS 2026'!C2517),"",'ENGAGEMENTS 2026'!M2517)</f>
        <v/>
      </c>
      <c r="H2516" t="str">
        <f>IF(ISBLANK('ENGAGEMENTS 2026'!C2517),"",'ENGAGEMENTS 2026'!AF2517)</f>
        <v/>
      </c>
      <c r="I2516" t="str">
        <f>IF(ISBLANK('ENGAGEMENTS 2026'!C2517),"",'ENGAGEMENTS 2026'!H2517)</f>
        <v/>
      </c>
      <c r="J2516" s="72" t="str">
        <f>IF(ISBLANK('ENGAGEMENTS 2026'!C2517),"",IF(AND(OR($E2516="INFRUCTUEUX",$E2516="ANNULE"),$C2516="AOO-M"),'ENGAGEMENTS 2026'!P2517,IF($H2516="EN COURS DE PREENGAGEMENT",'ENGAGEMENTS 2026'!O2517,IF($H2516="PREENGAGE",IF($E2516="ATTRIBUE",'ENGAGEMENTS 2026'!AE2517,'ENGAGEMENTS 2026'!O2517),'ENGAGEMENTS 2026'!AE2517))))</f>
        <v/>
      </c>
      <c r="K2516" s="97" t="str">
        <f>IF(ISBLANK('ENGAGEMENTS 2026'!W2517),"",'ENGAGEMENTS 2026'!W2517)</f>
        <v/>
      </c>
      <c r="L2516" s="73" t="str">
        <f t="shared" ca="1" si="78"/>
        <v/>
      </c>
      <c r="M2516" t="str">
        <f t="shared" si="79"/>
        <v/>
      </c>
      <c r="N2516" t="str">
        <f>IF(ISBLANK('ENGAGEMENTS 2026'!C2517),"",'ENGAGEMENTS 2026'!L2517)</f>
        <v/>
      </c>
      <c r="O2516" t="str">
        <f>IF(ISBLANK('ENGAGEMENTS 2026'!C2517),"",'ENGAGEMENTS 2026'!M2517)</f>
        <v/>
      </c>
      <c r="P2516" t="str">
        <f>IF(ISBLANK('ENGAGEMENTS 2026'!C2517),"",'ENGAGEMENTS 2026'!K2517)</f>
        <v/>
      </c>
      <c r="Q2516" t="str">
        <f>IF($A2516="","",IF(OR($E2516="INFRUCTUEUX",$E2516="ANNULE"),$A2516&amp;"|"&amp;(COUNTIFS($A$2:$A2516,$A2516,$E$2:$E2516,"INFRUCTUEUX")+COUNTIFS($A$2:$A2516,$A2516,$E$2:$E2516,"ANNULE")),""))</f>
        <v/>
      </c>
    </row>
    <row r="2517" spans="1:17" x14ac:dyDescent="0.25">
      <c r="A2517" t="str">
        <f>IF(ISBLANK('ENGAGEMENTS 2026'!C2518),"",IF('ENGAGEMENTS 2026'!C2518="DTSI","DCT",'ENGAGEMENTS 2026'!C2518))</f>
        <v/>
      </c>
      <c r="B2517" t="str">
        <f>IF(ISBLANK('ENGAGEMENTS 2026'!C2518),"",'ENGAGEMENTS 2026'!D2518)</f>
        <v/>
      </c>
      <c r="C2517" t="str">
        <f>IF(ISBLANK('ENGAGEMENTS 2026'!C2518),"",'ENGAGEMENTS 2026'!E2518)</f>
        <v/>
      </c>
      <c r="D2517" t="str">
        <f>IF(ISBLANK('ENGAGEMENTS 2026'!C2518),"",'ENGAGEMENTS 2026'!G2518)</f>
        <v/>
      </c>
      <c r="E2517" t="str">
        <f>IF(ISBLANK('ENGAGEMENTS 2026'!C2518),"",'ENGAGEMENTS 2026'!I2518)</f>
        <v/>
      </c>
      <c r="F2517" t="str">
        <f>IF(ISBLANK('ENGAGEMENTS 2026'!C2518),"",'ENGAGEMENTS 2026'!J2518)</f>
        <v/>
      </c>
      <c r="G2517" t="str">
        <f>IF(ISBLANK('ENGAGEMENTS 2026'!C2518),"",'ENGAGEMENTS 2026'!M2518)</f>
        <v/>
      </c>
      <c r="H2517" t="str">
        <f>IF(ISBLANK('ENGAGEMENTS 2026'!C2518),"",'ENGAGEMENTS 2026'!AF2518)</f>
        <v/>
      </c>
      <c r="I2517" t="str">
        <f>IF(ISBLANK('ENGAGEMENTS 2026'!C2518),"",'ENGAGEMENTS 2026'!H2518)</f>
        <v/>
      </c>
      <c r="J2517" s="72" t="str">
        <f>IF(ISBLANK('ENGAGEMENTS 2026'!C2518),"",IF(AND(OR($E2517="INFRUCTUEUX",$E2517="ANNULE"),$C2517="AOO-M"),'ENGAGEMENTS 2026'!P2518,IF($H2517="EN COURS DE PREENGAGEMENT",'ENGAGEMENTS 2026'!O2518,IF($H2517="PREENGAGE",IF($E2517="ATTRIBUE",'ENGAGEMENTS 2026'!AE2518,'ENGAGEMENTS 2026'!O2518),'ENGAGEMENTS 2026'!AE2518))))</f>
        <v/>
      </c>
      <c r="K2517" s="97" t="str">
        <f>IF(ISBLANK('ENGAGEMENTS 2026'!W2518),"",'ENGAGEMENTS 2026'!W2518)</f>
        <v/>
      </c>
      <c r="L2517" s="73" t="str">
        <f t="shared" ca="1" si="78"/>
        <v/>
      </c>
      <c r="M2517" t="str">
        <f t="shared" si="79"/>
        <v/>
      </c>
      <c r="N2517" t="str">
        <f>IF(ISBLANK('ENGAGEMENTS 2026'!C2518),"",'ENGAGEMENTS 2026'!L2518)</f>
        <v/>
      </c>
      <c r="O2517" t="str">
        <f>IF(ISBLANK('ENGAGEMENTS 2026'!C2518),"",'ENGAGEMENTS 2026'!M2518)</f>
        <v/>
      </c>
      <c r="P2517" t="str">
        <f>IF(ISBLANK('ENGAGEMENTS 2026'!C2518),"",'ENGAGEMENTS 2026'!K2518)</f>
        <v/>
      </c>
      <c r="Q2517" t="str">
        <f>IF($A2517="","",IF(OR($E2517="INFRUCTUEUX",$E2517="ANNULE"),$A2517&amp;"|"&amp;(COUNTIFS($A$2:$A2517,$A2517,$E$2:$E2517,"INFRUCTUEUX")+COUNTIFS($A$2:$A2517,$A2517,$E$2:$E2517,"ANNULE")),""))</f>
        <v/>
      </c>
    </row>
    <row r="2518" spans="1:17" x14ac:dyDescent="0.25">
      <c r="A2518" t="str">
        <f>IF(ISBLANK('ENGAGEMENTS 2026'!C2519),"",IF('ENGAGEMENTS 2026'!C2519="DTSI","DCT",'ENGAGEMENTS 2026'!C2519))</f>
        <v/>
      </c>
      <c r="B2518" t="str">
        <f>IF(ISBLANK('ENGAGEMENTS 2026'!C2519),"",'ENGAGEMENTS 2026'!D2519)</f>
        <v/>
      </c>
      <c r="C2518" t="str">
        <f>IF(ISBLANK('ENGAGEMENTS 2026'!C2519),"",'ENGAGEMENTS 2026'!E2519)</f>
        <v/>
      </c>
      <c r="D2518" t="str">
        <f>IF(ISBLANK('ENGAGEMENTS 2026'!C2519),"",'ENGAGEMENTS 2026'!G2519)</f>
        <v/>
      </c>
      <c r="E2518" t="str">
        <f>IF(ISBLANK('ENGAGEMENTS 2026'!C2519),"",'ENGAGEMENTS 2026'!I2519)</f>
        <v/>
      </c>
      <c r="F2518" t="str">
        <f>IF(ISBLANK('ENGAGEMENTS 2026'!C2519),"",'ENGAGEMENTS 2026'!J2519)</f>
        <v/>
      </c>
      <c r="G2518" t="str">
        <f>IF(ISBLANK('ENGAGEMENTS 2026'!C2519),"",'ENGAGEMENTS 2026'!M2519)</f>
        <v/>
      </c>
      <c r="H2518" t="str">
        <f>IF(ISBLANK('ENGAGEMENTS 2026'!C2519),"",'ENGAGEMENTS 2026'!AF2519)</f>
        <v/>
      </c>
      <c r="I2518" t="str">
        <f>IF(ISBLANK('ENGAGEMENTS 2026'!C2519),"",'ENGAGEMENTS 2026'!H2519)</f>
        <v/>
      </c>
      <c r="J2518" s="72" t="str">
        <f>IF(ISBLANK('ENGAGEMENTS 2026'!C2519),"",IF(AND(OR($E2518="INFRUCTUEUX",$E2518="ANNULE"),$C2518="AOO-M"),'ENGAGEMENTS 2026'!P2519,IF($H2518="EN COURS DE PREENGAGEMENT",'ENGAGEMENTS 2026'!O2519,IF($H2518="PREENGAGE",IF($E2518="ATTRIBUE",'ENGAGEMENTS 2026'!AE2519,'ENGAGEMENTS 2026'!O2519),'ENGAGEMENTS 2026'!AE2519))))</f>
        <v/>
      </c>
      <c r="K2518" s="97" t="str">
        <f>IF(ISBLANK('ENGAGEMENTS 2026'!W2519),"",'ENGAGEMENTS 2026'!W2519)</f>
        <v/>
      </c>
      <c r="L2518" s="73" t="str">
        <f t="shared" ca="1" si="78"/>
        <v/>
      </c>
      <c r="M2518" t="str">
        <f t="shared" si="79"/>
        <v/>
      </c>
      <c r="N2518" t="str">
        <f>IF(ISBLANK('ENGAGEMENTS 2026'!C2519),"",'ENGAGEMENTS 2026'!L2519)</f>
        <v/>
      </c>
      <c r="O2518" t="str">
        <f>IF(ISBLANK('ENGAGEMENTS 2026'!C2519),"",'ENGAGEMENTS 2026'!M2519)</f>
        <v/>
      </c>
      <c r="P2518" t="str">
        <f>IF(ISBLANK('ENGAGEMENTS 2026'!C2519),"",'ENGAGEMENTS 2026'!K2519)</f>
        <v/>
      </c>
      <c r="Q2518" t="str">
        <f>IF($A2518="","",IF(OR($E2518="INFRUCTUEUX",$E2518="ANNULE"),$A2518&amp;"|"&amp;(COUNTIFS($A$2:$A2518,$A2518,$E$2:$E2518,"INFRUCTUEUX")+COUNTIFS($A$2:$A2518,$A2518,$E$2:$E2518,"ANNULE")),""))</f>
        <v/>
      </c>
    </row>
    <row r="2519" spans="1:17" x14ac:dyDescent="0.25">
      <c r="A2519" t="str">
        <f>IF(ISBLANK('ENGAGEMENTS 2026'!C2520),"",IF('ENGAGEMENTS 2026'!C2520="DTSI","DCT",'ENGAGEMENTS 2026'!C2520))</f>
        <v/>
      </c>
      <c r="B2519" t="str">
        <f>IF(ISBLANK('ENGAGEMENTS 2026'!C2520),"",'ENGAGEMENTS 2026'!D2520)</f>
        <v/>
      </c>
      <c r="C2519" t="str">
        <f>IF(ISBLANK('ENGAGEMENTS 2026'!C2520),"",'ENGAGEMENTS 2026'!E2520)</f>
        <v/>
      </c>
      <c r="D2519" t="str">
        <f>IF(ISBLANK('ENGAGEMENTS 2026'!C2520),"",'ENGAGEMENTS 2026'!G2520)</f>
        <v/>
      </c>
      <c r="E2519" t="str">
        <f>IF(ISBLANK('ENGAGEMENTS 2026'!C2520),"",'ENGAGEMENTS 2026'!I2520)</f>
        <v/>
      </c>
      <c r="F2519" t="str">
        <f>IF(ISBLANK('ENGAGEMENTS 2026'!C2520),"",'ENGAGEMENTS 2026'!J2520)</f>
        <v/>
      </c>
      <c r="G2519" t="str">
        <f>IF(ISBLANK('ENGAGEMENTS 2026'!C2520),"",'ENGAGEMENTS 2026'!M2520)</f>
        <v/>
      </c>
      <c r="H2519" t="str">
        <f>IF(ISBLANK('ENGAGEMENTS 2026'!C2520),"",'ENGAGEMENTS 2026'!AF2520)</f>
        <v/>
      </c>
      <c r="I2519" t="str">
        <f>IF(ISBLANK('ENGAGEMENTS 2026'!C2520),"",'ENGAGEMENTS 2026'!H2520)</f>
        <v/>
      </c>
      <c r="J2519" s="72" t="str">
        <f>IF(ISBLANK('ENGAGEMENTS 2026'!C2520),"",IF(AND(OR($E2519="INFRUCTUEUX",$E2519="ANNULE"),$C2519="AOO-M"),'ENGAGEMENTS 2026'!P2520,IF($H2519="EN COURS DE PREENGAGEMENT",'ENGAGEMENTS 2026'!O2520,IF($H2519="PREENGAGE",IF($E2519="ATTRIBUE",'ENGAGEMENTS 2026'!AE2520,'ENGAGEMENTS 2026'!O2520),'ENGAGEMENTS 2026'!AE2520))))</f>
        <v/>
      </c>
      <c r="K2519" s="97" t="str">
        <f>IF(ISBLANK('ENGAGEMENTS 2026'!W2520),"",'ENGAGEMENTS 2026'!W2520)</f>
        <v/>
      </c>
      <c r="L2519" s="73" t="str">
        <f t="shared" ca="1" si="78"/>
        <v/>
      </c>
      <c r="M2519" t="str">
        <f t="shared" si="79"/>
        <v/>
      </c>
      <c r="N2519" t="str">
        <f>IF(ISBLANK('ENGAGEMENTS 2026'!C2520),"",'ENGAGEMENTS 2026'!L2520)</f>
        <v/>
      </c>
      <c r="O2519" t="str">
        <f>IF(ISBLANK('ENGAGEMENTS 2026'!C2520),"",'ENGAGEMENTS 2026'!M2520)</f>
        <v/>
      </c>
      <c r="P2519" t="str">
        <f>IF(ISBLANK('ENGAGEMENTS 2026'!C2520),"",'ENGAGEMENTS 2026'!K2520)</f>
        <v/>
      </c>
      <c r="Q2519" t="str">
        <f>IF($A2519="","",IF(OR($E2519="INFRUCTUEUX",$E2519="ANNULE"),$A2519&amp;"|"&amp;(COUNTIFS($A$2:$A2519,$A2519,$E$2:$E2519,"INFRUCTUEUX")+COUNTIFS($A$2:$A2519,$A2519,$E$2:$E2519,"ANNULE")),""))</f>
        <v/>
      </c>
    </row>
    <row r="2520" spans="1:17" x14ac:dyDescent="0.25">
      <c r="A2520" t="str">
        <f>IF(ISBLANK('ENGAGEMENTS 2026'!C2521),"",IF('ENGAGEMENTS 2026'!C2521="DTSI","DCT",'ENGAGEMENTS 2026'!C2521))</f>
        <v/>
      </c>
      <c r="B2520" t="str">
        <f>IF(ISBLANK('ENGAGEMENTS 2026'!C2521),"",'ENGAGEMENTS 2026'!D2521)</f>
        <v/>
      </c>
      <c r="C2520" t="str">
        <f>IF(ISBLANK('ENGAGEMENTS 2026'!C2521),"",'ENGAGEMENTS 2026'!E2521)</f>
        <v/>
      </c>
      <c r="D2520" t="str">
        <f>IF(ISBLANK('ENGAGEMENTS 2026'!C2521),"",'ENGAGEMENTS 2026'!G2521)</f>
        <v/>
      </c>
      <c r="E2520" t="str">
        <f>IF(ISBLANK('ENGAGEMENTS 2026'!C2521),"",'ENGAGEMENTS 2026'!I2521)</f>
        <v/>
      </c>
      <c r="F2520" t="str">
        <f>IF(ISBLANK('ENGAGEMENTS 2026'!C2521),"",'ENGAGEMENTS 2026'!J2521)</f>
        <v/>
      </c>
      <c r="G2520" t="str">
        <f>IF(ISBLANK('ENGAGEMENTS 2026'!C2521),"",'ENGAGEMENTS 2026'!M2521)</f>
        <v/>
      </c>
      <c r="H2520" t="str">
        <f>IF(ISBLANK('ENGAGEMENTS 2026'!C2521),"",'ENGAGEMENTS 2026'!AF2521)</f>
        <v/>
      </c>
      <c r="I2520" t="str">
        <f>IF(ISBLANK('ENGAGEMENTS 2026'!C2521),"",'ENGAGEMENTS 2026'!H2521)</f>
        <v/>
      </c>
      <c r="J2520" s="72" t="str">
        <f>IF(ISBLANK('ENGAGEMENTS 2026'!C2521),"",IF(AND(OR($E2520="INFRUCTUEUX",$E2520="ANNULE"),$C2520="AOO-M"),'ENGAGEMENTS 2026'!P2521,IF($H2520="EN COURS DE PREENGAGEMENT",'ENGAGEMENTS 2026'!O2521,IF($H2520="PREENGAGE",IF($E2520="ATTRIBUE",'ENGAGEMENTS 2026'!AE2521,'ENGAGEMENTS 2026'!O2521),'ENGAGEMENTS 2026'!AE2521))))</f>
        <v/>
      </c>
      <c r="K2520" s="97" t="str">
        <f>IF(ISBLANK('ENGAGEMENTS 2026'!W2521),"",'ENGAGEMENTS 2026'!W2521)</f>
        <v/>
      </c>
      <c r="L2520" s="73" t="str">
        <f t="shared" ca="1" si="78"/>
        <v/>
      </c>
      <c r="M2520" t="str">
        <f t="shared" si="79"/>
        <v/>
      </c>
      <c r="N2520" t="str">
        <f>IF(ISBLANK('ENGAGEMENTS 2026'!C2521),"",'ENGAGEMENTS 2026'!L2521)</f>
        <v/>
      </c>
      <c r="O2520" t="str">
        <f>IF(ISBLANK('ENGAGEMENTS 2026'!C2521),"",'ENGAGEMENTS 2026'!M2521)</f>
        <v/>
      </c>
      <c r="P2520" t="str">
        <f>IF(ISBLANK('ENGAGEMENTS 2026'!C2521),"",'ENGAGEMENTS 2026'!K2521)</f>
        <v/>
      </c>
      <c r="Q2520" t="str">
        <f>IF($A2520="","",IF(OR($E2520="INFRUCTUEUX",$E2520="ANNULE"),$A2520&amp;"|"&amp;(COUNTIFS($A$2:$A2520,$A2520,$E$2:$E2520,"INFRUCTUEUX")+COUNTIFS($A$2:$A2520,$A2520,$E$2:$E2520,"ANNULE")),""))</f>
        <v/>
      </c>
    </row>
    <row r="2521" spans="1:17" x14ac:dyDescent="0.25">
      <c r="A2521" t="str">
        <f>IF(ISBLANK('ENGAGEMENTS 2026'!C2522),"",IF('ENGAGEMENTS 2026'!C2522="DTSI","DCT",'ENGAGEMENTS 2026'!C2522))</f>
        <v/>
      </c>
      <c r="B2521" t="str">
        <f>IF(ISBLANK('ENGAGEMENTS 2026'!C2522),"",'ENGAGEMENTS 2026'!D2522)</f>
        <v/>
      </c>
      <c r="C2521" t="str">
        <f>IF(ISBLANK('ENGAGEMENTS 2026'!C2522),"",'ENGAGEMENTS 2026'!E2522)</f>
        <v/>
      </c>
      <c r="D2521" t="str">
        <f>IF(ISBLANK('ENGAGEMENTS 2026'!C2522),"",'ENGAGEMENTS 2026'!G2522)</f>
        <v/>
      </c>
      <c r="E2521" t="str">
        <f>IF(ISBLANK('ENGAGEMENTS 2026'!C2522),"",'ENGAGEMENTS 2026'!I2522)</f>
        <v/>
      </c>
      <c r="F2521" t="str">
        <f>IF(ISBLANK('ENGAGEMENTS 2026'!C2522),"",'ENGAGEMENTS 2026'!J2522)</f>
        <v/>
      </c>
      <c r="G2521" t="str">
        <f>IF(ISBLANK('ENGAGEMENTS 2026'!C2522),"",'ENGAGEMENTS 2026'!M2522)</f>
        <v/>
      </c>
      <c r="H2521" t="str">
        <f>IF(ISBLANK('ENGAGEMENTS 2026'!C2522),"",'ENGAGEMENTS 2026'!AF2522)</f>
        <v/>
      </c>
      <c r="I2521" t="str">
        <f>IF(ISBLANK('ENGAGEMENTS 2026'!C2522),"",'ENGAGEMENTS 2026'!H2522)</f>
        <v/>
      </c>
      <c r="J2521" s="72" t="str">
        <f>IF(ISBLANK('ENGAGEMENTS 2026'!C2522),"",IF(AND(OR($E2521="INFRUCTUEUX",$E2521="ANNULE"),$C2521="AOO-M"),'ENGAGEMENTS 2026'!P2522,IF($H2521="EN COURS DE PREENGAGEMENT",'ENGAGEMENTS 2026'!O2522,IF($H2521="PREENGAGE",IF($E2521="ATTRIBUE",'ENGAGEMENTS 2026'!AE2522,'ENGAGEMENTS 2026'!O2522),'ENGAGEMENTS 2026'!AE2522))))</f>
        <v/>
      </c>
      <c r="K2521" s="97" t="str">
        <f>IF(ISBLANK('ENGAGEMENTS 2026'!W2522),"",'ENGAGEMENTS 2026'!W2522)</f>
        <v/>
      </c>
      <c r="L2521" s="73" t="str">
        <f t="shared" ca="1" si="78"/>
        <v/>
      </c>
      <c r="M2521" t="str">
        <f t="shared" si="79"/>
        <v/>
      </c>
      <c r="N2521" t="str">
        <f>IF(ISBLANK('ENGAGEMENTS 2026'!C2522),"",'ENGAGEMENTS 2026'!L2522)</f>
        <v/>
      </c>
      <c r="O2521" t="str">
        <f>IF(ISBLANK('ENGAGEMENTS 2026'!C2522),"",'ENGAGEMENTS 2026'!M2522)</f>
        <v/>
      </c>
      <c r="P2521" t="str">
        <f>IF(ISBLANK('ENGAGEMENTS 2026'!C2522),"",'ENGAGEMENTS 2026'!K2522)</f>
        <v/>
      </c>
      <c r="Q2521" t="str">
        <f>IF($A2521="","",IF(OR($E2521="INFRUCTUEUX",$E2521="ANNULE"),$A2521&amp;"|"&amp;(COUNTIFS($A$2:$A2521,$A2521,$E$2:$E2521,"INFRUCTUEUX")+COUNTIFS($A$2:$A2521,$A2521,$E$2:$E2521,"ANNULE")),""))</f>
        <v/>
      </c>
    </row>
    <row r="2522" spans="1:17" x14ac:dyDescent="0.25">
      <c r="A2522" t="str">
        <f>IF(ISBLANK('ENGAGEMENTS 2026'!C2523),"",IF('ENGAGEMENTS 2026'!C2523="DTSI","DCT",'ENGAGEMENTS 2026'!C2523))</f>
        <v/>
      </c>
      <c r="B2522" t="str">
        <f>IF(ISBLANK('ENGAGEMENTS 2026'!C2523),"",'ENGAGEMENTS 2026'!D2523)</f>
        <v/>
      </c>
      <c r="C2522" t="str">
        <f>IF(ISBLANK('ENGAGEMENTS 2026'!C2523),"",'ENGAGEMENTS 2026'!E2523)</f>
        <v/>
      </c>
      <c r="D2522" t="str">
        <f>IF(ISBLANK('ENGAGEMENTS 2026'!C2523),"",'ENGAGEMENTS 2026'!G2523)</f>
        <v/>
      </c>
      <c r="E2522" t="str">
        <f>IF(ISBLANK('ENGAGEMENTS 2026'!C2523),"",'ENGAGEMENTS 2026'!I2523)</f>
        <v/>
      </c>
      <c r="F2522" t="str">
        <f>IF(ISBLANK('ENGAGEMENTS 2026'!C2523),"",'ENGAGEMENTS 2026'!J2523)</f>
        <v/>
      </c>
      <c r="G2522" t="str">
        <f>IF(ISBLANK('ENGAGEMENTS 2026'!C2523),"",'ENGAGEMENTS 2026'!M2523)</f>
        <v/>
      </c>
      <c r="H2522" t="str">
        <f>IF(ISBLANK('ENGAGEMENTS 2026'!C2523),"",'ENGAGEMENTS 2026'!AF2523)</f>
        <v/>
      </c>
      <c r="I2522" t="str">
        <f>IF(ISBLANK('ENGAGEMENTS 2026'!C2523),"",'ENGAGEMENTS 2026'!H2523)</f>
        <v/>
      </c>
      <c r="J2522" s="72" t="str">
        <f>IF(ISBLANK('ENGAGEMENTS 2026'!C2523),"",IF(AND(OR($E2522="INFRUCTUEUX",$E2522="ANNULE"),$C2522="AOO-M"),'ENGAGEMENTS 2026'!P2523,IF($H2522="EN COURS DE PREENGAGEMENT",'ENGAGEMENTS 2026'!O2523,IF($H2522="PREENGAGE",IF($E2522="ATTRIBUE",'ENGAGEMENTS 2026'!AE2523,'ENGAGEMENTS 2026'!O2523),'ENGAGEMENTS 2026'!AE2523))))</f>
        <v/>
      </c>
      <c r="K2522" s="97" t="str">
        <f>IF(ISBLANK('ENGAGEMENTS 2026'!W2523),"",'ENGAGEMENTS 2026'!W2523)</f>
        <v/>
      </c>
      <c r="L2522" s="73" t="str">
        <f t="shared" ca="1" si="78"/>
        <v/>
      </c>
      <c r="M2522" t="str">
        <f t="shared" si="79"/>
        <v/>
      </c>
      <c r="N2522" t="str">
        <f>IF(ISBLANK('ENGAGEMENTS 2026'!C2523),"",'ENGAGEMENTS 2026'!L2523)</f>
        <v/>
      </c>
      <c r="O2522" t="str">
        <f>IF(ISBLANK('ENGAGEMENTS 2026'!C2523),"",'ENGAGEMENTS 2026'!M2523)</f>
        <v/>
      </c>
      <c r="P2522" t="str">
        <f>IF(ISBLANK('ENGAGEMENTS 2026'!C2523),"",'ENGAGEMENTS 2026'!K2523)</f>
        <v/>
      </c>
      <c r="Q2522" t="str">
        <f>IF($A2522="","",IF(OR($E2522="INFRUCTUEUX",$E2522="ANNULE"),$A2522&amp;"|"&amp;(COUNTIFS($A$2:$A2522,$A2522,$E$2:$E2522,"INFRUCTUEUX")+COUNTIFS($A$2:$A2522,$A2522,$E$2:$E2522,"ANNULE")),""))</f>
        <v/>
      </c>
    </row>
    <row r="2523" spans="1:17" x14ac:dyDescent="0.25">
      <c r="A2523" t="str">
        <f>IF(ISBLANK('ENGAGEMENTS 2026'!C2524),"",IF('ENGAGEMENTS 2026'!C2524="DTSI","DCT",'ENGAGEMENTS 2026'!C2524))</f>
        <v/>
      </c>
      <c r="B2523" t="str">
        <f>IF(ISBLANK('ENGAGEMENTS 2026'!C2524),"",'ENGAGEMENTS 2026'!D2524)</f>
        <v/>
      </c>
      <c r="C2523" t="str">
        <f>IF(ISBLANK('ENGAGEMENTS 2026'!C2524),"",'ENGAGEMENTS 2026'!E2524)</f>
        <v/>
      </c>
      <c r="D2523" t="str">
        <f>IF(ISBLANK('ENGAGEMENTS 2026'!C2524),"",'ENGAGEMENTS 2026'!G2524)</f>
        <v/>
      </c>
      <c r="E2523" t="str">
        <f>IF(ISBLANK('ENGAGEMENTS 2026'!C2524),"",'ENGAGEMENTS 2026'!I2524)</f>
        <v/>
      </c>
      <c r="F2523" t="str">
        <f>IF(ISBLANK('ENGAGEMENTS 2026'!C2524),"",'ENGAGEMENTS 2026'!J2524)</f>
        <v/>
      </c>
      <c r="G2523" t="str">
        <f>IF(ISBLANK('ENGAGEMENTS 2026'!C2524),"",'ENGAGEMENTS 2026'!M2524)</f>
        <v/>
      </c>
      <c r="H2523" t="str">
        <f>IF(ISBLANK('ENGAGEMENTS 2026'!C2524),"",'ENGAGEMENTS 2026'!AF2524)</f>
        <v/>
      </c>
      <c r="I2523" t="str">
        <f>IF(ISBLANK('ENGAGEMENTS 2026'!C2524),"",'ENGAGEMENTS 2026'!H2524)</f>
        <v/>
      </c>
      <c r="J2523" s="72" t="str">
        <f>IF(ISBLANK('ENGAGEMENTS 2026'!C2524),"",IF(AND(OR($E2523="INFRUCTUEUX",$E2523="ANNULE"),$C2523="AOO-M"),'ENGAGEMENTS 2026'!P2524,IF($H2523="EN COURS DE PREENGAGEMENT",'ENGAGEMENTS 2026'!O2524,IF($H2523="PREENGAGE",IF($E2523="ATTRIBUE",'ENGAGEMENTS 2026'!AE2524,'ENGAGEMENTS 2026'!O2524),'ENGAGEMENTS 2026'!AE2524))))</f>
        <v/>
      </c>
      <c r="K2523" s="97" t="str">
        <f>IF(ISBLANK('ENGAGEMENTS 2026'!W2524),"",'ENGAGEMENTS 2026'!W2524)</f>
        <v/>
      </c>
      <c r="L2523" s="73" t="str">
        <f t="shared" ca="1" si="78"/>
        <v/>
      </c>
      <c r="M2523" t="str">
        <f t="shared" si="79"/>
        <v/>
      </c>
      <c r="N2523" t="str">
        <f>IF(ISBLANK('ENGAGEMENTS 2026'!C2524),"",'ENGAGEMENTS 2026'!L2524)</f>
        <v/>
      </c>
      <c r="O2523" t="str">
        <f>IF(ISBLANK('ENGAGEMENTS 2026'!C2524),"",'ENGAGEMENTS 2026'!M2524)</f>
        <v/>
      </c>
      <c r="P2523" t="str">
        <f>IF(ISBLANK('ENGAGEMENTS 2026'!C2524),"",'ENGAGEMENTS 2026'!K2524)</f>
        <v/>
      </c>
      <c r="Q2523" t="str">
        <f>IF($A2523="","",IF(OR($E2523="INFRUCTUEUX",$E2523="ANNULE"),$A2523&amp;"|"&amp;(COUNTIFS($A$2:$A2523,$A2523,$E$2:$E2523,"INFRUCTUEUX")+COUNTIFS($A$2:$A2523,$A2523,$E$2:$E2523,"ANNULE")),""))</f>
        <v/>
      </c>
    </row>
    <row r="2524" spans="1:17" x14ac:dyDescent="0.25">
      <c r="A2524" t="str">
        <f>IF(ISBLANK('ENGAGEMENTS 2026'!C2525),"",IF('ENGAGEMENTS 2026'!C2525="DTSI","DCT",'ENGAGEMENTS 2026'!C2525))</f>
        <v/>
      </c>
      <c r="B2524" t="str">
        <f>IF(ISBLANK('ENGAGEMENTS 2026'!C2525),"",'ENGAGEMENTS 2026'!D2525)</f>
        <v/>
      </c>
      <c r="C2524" t="str">
        <f>IF(ISBLANK('ENGAGEMENTS 2026'!C2525),"",'ENGAGEMENTS 2026'!E2525)</f>
        <v/>
      </c>
      <c r="D2524" t="str">
        <f>IF(ISBLANK('ENGAGEMENTS 2026'!C2525),"",'ENGAGEMENTS 2026'!G2525)</f>
        <v/>
      </c>
      <c r="E2524" t="str">
        <f>IF(ISBLANK('ENGAGEMENTS 2026'!C2525),"",'ENGAGEMENTS 2026'!I2525)</f>
        <v/>
      </c>
      <c r="F2524" t="str">
        <f>IF(ISBLANK('ENGAGEMENTS 2026'!C2525),"",'ENGAGEMENTS 2026'!J2525)</f>
        <v/>
      </c>
      <c r="G2524" t="str">
        <f>IF(ISBLANK('ENGAGEMENTS 2026'!C2525),"",'ENGAGEMENTS 2026'!M2525)</f>
        <v/>
      </c>
      <c r="H2524" t="str">
        <f>IF(ISBLANK('ENGAGEMENTS 2026'!C2525),"",'ENGAGEMENTS 2026'!AF2525)</f>
        <v/>
      </c>
      <c r="I2524" t="str">
        <f>IF(ISBLANK('ENGAGEMENTS 2026'!C2525),"",'ENGAGEMENTS 2026'!H2525)</f>
        <v/>
      </c>
      <c r="J2524" s="72" t="str">
        <f>IF(ISBLANK('ENGAGEMENTS 2026'!C2525),"",IF(AND(OR($E2524="INFRUCTUEUX",$E2524="ANNULE"),$C2524="AOO-M"),'ENGAGEMENTS 2026'!P2525,IF($H2524="EN COURS DE PREENGAGEMENT",'ENGAGEMENTS 2026'!O2525,IF($H2524="PREENGAGE",IF($E2524="ATTRIBUE",'ENGAGEMENTS 2026'!AE2525,'ENGAGEMENTS 2026'!O2525),'ENGAGEMENTS 2026'!AE2525))))</f>
        <v/>
      </c>
      <c r="K2524" s="97" t="str">
        <f>IF(ISBLANK('ENGAGEMENTS 2026'!W2525),"",'ENGAGEMENTS 2026'!W2525)</f>
        <v/>
      </c>
      <c r="L2524" s="73" t="str">
        <f t="shared" ca="1" si="78"/>
        <v/>
      </c>
      <c r="M2524" t="str">
        <f t="shared" si="79"/>
        <v/>
      </c>
      <c r="N2524" t="str">
        <f>IF(ISBLANK('ENGAGEMENTS 2026'!C2525),"",'ENGAGEMENTS 2026'!L2525)</f>
        <v/>
      </c>
      <c r="O2524" t="str">
        <f>IF(ISBLANK('ENGAGEMENTS 2026'!C2525),"",'ENGAGEMENTS 2026'!M2525)</f>
        <v/>
      </c>
      <c r="P2524" t="str">
        <f>IF(ISBLANK('ENGAGEMENTS 2026'!C2525),"",'ENGAGEMENTS 2026'!K2525)</f>
        <v/>
      </c>
      <c r="Q2524" t="str">
        <f>IF($A2524="","",IF(OR($E2524="INFRUCTUEUX",$E2524="ANNULE"),$A2524&amp;"|"&amp;(COUNTIFS($A$2:$A2524,$A2524,$E$2:$E2524,"INFRUCTUEUX")+COUNTIFS($A$2:$A2524,$A2524,$E$2:$E2524,"ANNULE")),""))</f>
        <v/>
      </c>
    </row>
    <row r="2525" spans="1:17" x14ac:dyDescent="0.25">
      <c r="A2525" t="str">
        <f>IF(ISBLANK('ENGAGEMENTS 2026'!C2526),"",IF('ENGAGEMENTS 2026'!C2526="DTSI","DCT",'ENGAGEMENTS 2026'!C2526))</f>
        <v/>
      </c>
      <c r="B2525" t="str">
        <f>IF(ISBLANK('ENGAGEMENTS 2026'!C2526),"",'ENGAGEMENTS 2026'!D2526)</f>
        <v/>
      </c>
      <c r="C2525" t="str">
        <f>IF(ISBLANK('ENGAGEMENTS 2026'!C2526),"",'ENGAGEMENTS 2026'!E2526)</f>
        <v/>
      </c>
      <c r="D2525" t="str">
        <f>IF(ISBLANK('ENGAGEMENTS 2026'!C2526),"",'ENGAGEMENTS 2026'!G2526)</f>
        <v/>
      </c>
      <c r="E2525" t="str">
        <f>IF(ISBLANK('ENGAGEMENTS 2026'!C2526),"",'ENGAGEMENTS 2026'!I2526)</f>
        <v/>
      </c>
      <c r="F2525" t="str">
        <f>IF(ISBLANK('ENGAGEMENTS 2026'!C2526),"",'ENGAGEMENTS 2026'!J2526)</f>
        <v/>
      </c>
      <c r="G2525" t="str">
        <f>IF(ISBLANK('ENGAGEMENTS 2026'!C2526),"",'ENGAGEMENTS 2026'!M2526)</f>
        <v/>
      </c>
      <c r="H2525" t="str">
        <f>IF(ISBLANK('ENGAGEMENTS 2026'!C2526),"",'ENGAGEMENTS 2026'!AF2526)</f>
        <v/>
      </c>
      <c r="I2525" t="str">
        <f>IF(ISBLANK('ENGAGEMENTS 2026'!C2526),"",'ENGAGEMENTS 2026'!H2526)</f>
        <v/>
      </c>
      <c r="J2525" s="72" t="str">
        <f>IF(ISBLANK('ENGAGEMENTS 2026'!C2526),"",IF(AND(OR($E2525="INFRUCTUEUX",$E2525="ANNULE"),$C2525="AOO-M"),'ENGAGEMENTS 2026'!P2526,IF($H2525="EN COURS DE PREENGAGEMENT",'ENGAGEMENTS 2026'!O2526,IF($H2525="PREENGAGE",IF($E2525="ATTRIBUE",'ENGAGEMENTS 2026'!AE2526,'ENGAGEMENTS 2026'!O2526),'ENGAGEMENTS 2026'!AE2526))))</f>
        <v/>
      </c>
      <c r="K2525" s="97" t="str">
        <f>IF(ISBLANK('ENGAGEMENTS 2026'!W2526),"",'ENGAGEMENTS 2026'!W2526)</f>
        <v/>
      </c>
      <c r="L2525" s="73" t="str">
        <f t="shared" ca="1" si="78"/>
        <v/>
      </c>
      <c r="M2525" t="str">
        <f t="shared" si="79"/>
        <v/>
      </c>
      <c r="N2525" t="str">
        <f>IF(ISBLANK('ENGAGEMENTS 2026'!C2526),"",'ENGAGEMENTS 2026'!L2526)</f>
        <v/>
      </c>
      <c r="O2525" t="str">
        <f>IF(ISBLANK('ENGAGEMENTS 2026'!C2526),"",'ENGAGEMENTS 2026'!M2526)</f>
        <v/>
      </c>
      <c r="P2525" t="str">
        <f>IF(ISBLANK('ENGAGEMENTS 2026'!C2526),"",'ENGAGEMENTS 2026'!K2526)</f>
        <v/>
      </c>
      <c r="Q2525" t="str">
        <f>IF($A2525="","",IF(OR($E2525="INFRUCTUEUX",$E2525="ANNULE"),$A2525&amp;"|"&amp;(COUNTIFS($A$2:$A2525,$A2525,$E$2:$E2525,"INFRUCTUEUX")+COUNTIFS($A$2:$A2525,$A2525,$E$2:$E2525,"ANNULE")),""))</f>
        <v/>
      </c>
    </row>
    <row r="2526" spans="1:17" x14ac:dyDescent="0.25">
      <c r="A2526" t="str">
        <f>IF(ISBLANK('ENGAGEMENTS 2026'!C2527),"",IF('ENGAGEMENTS 2026'!C2527="DTSI","DCT",'ENGAGEMENTS 2026'!C2527))</f>
        <v/>
      </c>
      <c r="B2526" t="str">
        <f>IF(ISBLANK('ENGAGEMENTS 2026'!C2527),"",'ENGAGEMENTS 2026'!D2527)</f>
        <v/>
      </c>
      <c r="C2526" t="str">
        <f>IF(ISBLANK('ENGAGEMENTS 2026'!C2527),"",'ENGAGEMENTS 2026'!E2527)</f>
        <v/>
      </c>
      <c r="D2526" t="str">
        <f>IF(ISBLANK('ENGAGEMENTS 2026'!C2527),"",'ENGAGEMENTS 2026'!G2527)</f>
        <v/>
      </c>
      <c r="E2526" t="str">
        <f>IF(ISBLANK('ENGAGEMENTS 2026'!C2527),"",'ENGAGEMENTS 2026'!I2527)</f>
        <v/>
      </c>
      <c r="F2526" t="str">
        <f>IF(ISBLANK('ENGAGEMENTS 2026'!C2527),"",'ENGAGEMENTS 2026'!J2527)</f>
        <v/>
      </c>
      <c r="G2526" t="str">
        <f>IF(ISBLANK('ENGAGEMENTS 2026'!C2527),"",'ENGAGEMENTS 2026'!M2527)</f>
        <v/>
      </c>
      <c r="H2526" t="str">
        <f>IF(ISBLANK('ENGAGEMENTS 2026'!C2527),"",'ENGAGEMENTS 2026'!AF2527)</f>
        <v/>
      </c>
      <c r="I2526" t="str">
        <f>IF(ISBLANK('ENGAGEMENTS 2026'!C2527),"",'ENGAGEMENTS 2026'!H2527)</f>
        <v/>
      </c>
      <c r="J2526" s="72" t="str">
        <f>IF(ISBLANK('ENGAGEMENTS 2026'!C2527),"",IF(AND(OR($E2526="INFRUCTUEUX",$E2526="ANNULE"),$C2526="AOO-M"),'ENGAGEMENTS 2026'!P2527,IF($H2526="EN COURS DE PREENGAGEMENT",'ENGAGEMENTS 2026'!O2527,IF($H2526="PREENGAGE",IF($E2526="ATTRIBUE",'ENGAGEMENTS 2026'!AE2527,'ENGAGEMENTS 2026'!O2527),'ENGAGEMENTS 2026'!AE2527))))</f>
        <v/>
      </c>
      <c r="K2526" s="97" t="str">
        <f>IF(ISBLANK('ENGAGEMENTS 2026'!W2527),"",'ENGAGEMENTS 2026'!W2527)</f>
        <v/>
      </c>
      <c r="L2526" s="73" t="str">
        <f t="shared" ca="1" si="78"/>
        <v/>
      </c>
      <c r="M2526" t="str">
        <f t="shared" si="79"/>
        <v/>
      </c>
      <c r="N2526" t="str">
        <f>IF(ISBLANK('ENGAGEMENTS 2026'!C2527),"",'ENGAGEMENTS 2026'!L2527)</f>
        <v/>
      </c>
      <c r="O2526" t="str">
        <f>IF(ISBLANK('ENGAGEMENTS 2026'!C2527),"",'ENGAGEMENTS 2026'!M2527)</f>
        <v/>
      </c>
      <c r="P2526" t="str">
        <f>IF(ISBLANK('ENGAGEMENTS 2026'!C2527),"",'ENGAGEMENTS 2026'!K2527)</f>
        <v/>
      </c>
      <c r="Q2526" t="str">
        <f>IF($A2526="","",IF(OR($E2526="INFRUCTUEUX",$E2526="ANNULE"),$A2526&amp;"|"&amp;(COUNTIFS($A$2:$A2526,$A2526,$E$2:$E2526,"INFRUCTUEUX")+COUNTIFS($A$2:$A2526,$A2526,$E$2:$E2526,"ANNULE")),""))</f>
        <v/>
      </c>
    </row>
    <row r="2527" spans="1:17" x14ac:dyDescent="0.25">
      <c r="A2527" t="str">
        <f>IF(ISBLANK('ENGAGEMENTS 2026'!C2528),"",IF('ENGAGEMENTS 2026'!C2528="DTSI","DCT",'ENGAGEMENTS 2026'!C2528))</f>
        <v/>
      </c>
      <c r="B2527" t="str">
        <f>IF(ISBLANK('ENGAGEMENTS 2026'!C2528),"",'ENGAGEMENTS 2026'!D2528)</f>
        <v/>
      </c>
      <c r="C2527" t="str">
        <f>IF(ISBLANK('ENGAGEMENTS 2026'!C2528),"",'ENGAGEMENTS 2026'!E2528)</f>
        <v/>
      </c>
      <c r="D2527" t="str">
        <f>IF(ISBLANK('ENGAGEMENTS 2026'!C2528),"",'ENGAGEMENTS 2026'!G2528)</f>
        <v/>
      </c>
      <c r="E2527" t="str">
        <f>IF(ISBLANK('ENGAGEMENTS 2026'!C2528),"",'ENGAGEMENTS 2026'!I2528)</f>
        <v/>
      </c>
      <c r="F2527" t="str">
        <f>IF(ISBLANK('ENGAGEMENTS 2026'!C2528),"",'ENGAGEMENTS 2026'!J2528)</f>
        <v/>
      </c>
      <c r="G2527" t="str">
        <f>IF(ISBLANK('ENGAGEMENTS 2026'!C2528),"",'ENGAGEMENTS 2026'!M2528)</f>
        <v/>
      </c>
      <c r="H2527" t="str">
        <f>IF(ISBLANK('ENGAGEMENTS 2026'!C2528),"",'ENGAGEMENTS 2026'!AF2528)</f>
        <v/>
      </c>
      <c r="I2527" t="str">
        <f>IF(ISBLANK('ENGAGEMENTS 2026'!C2528),"",'ENGAGEMENTS 2026'!H2528)</f>
        <v/>
      </c>
      <c r="J2527" s="72" t="str">
        <f>IF(ISBLANK('ENGAGEMENTS 2026'!C2528),"",IF(AND(OR($E2527="INFRUCTUEUX",$E2527="ANNULE"),$C2527="AOO-M"),'ENGAGEMENTS 2026'!P2528,IF($H2527="EN COURS DE PREENGAGEMENT",'ENGAGEMENTS 2026'!O2528,IF($H2527="PREENGAGE",IF($E2527="ATTRIBUE",'ENGAGEMENTS 2026'!AE2528,'ENGAGEMENTS 2026'!O2528),'ENGAGEMENTS 2026'!AE2528))))</f>
        <v/>
      </c>
      <c r="K2527" s="97" t="str">
        <f>IF(ISBLANK('ENGAGEMENTS 2026'!W2528),"",'ENGAGEMENTS 2026'!W2528)</f>
        <v/>
      </c>
      <c r="L2527" s="73" t="str">
        <f t="shared" ca="1" si="78"/>
        <v/>
      </c>
      <c r="M2527" t="str">
        <f t="shared" si="79"/>
        <v/>
      </c>
      <c r="N2527" t="str">
        <f>IF(ISBLANK('ENGAGEMENTS 2026'!C2528),"",'ENGAGEMENTS 2026'!L2528)</f>
        <v/>
      </c>
      <c r="O2527" t="str">
        <f>IF(ISBLANK('ENGAGEMENTS 2026'!C2528),"",'ENGAGEMENTS 2026'!M2528)</f>
        <v/>
      </c>
      <c r="P2527" t="str">
        <f>IF(ISBLANK('ENGAGEMENTS 2026'!C2528),"",'ENGAGEMENTS 2026'!K2528)</f>
        <v/>
      </c>
      <c r="Q2527" t="str">
        <f>IF($A2527="","",IF(OR($E2527="INFRUCTUEUX",$E2527="ANNULE"),$A2527&amp;"|"&amp;(COUNTIFS($A$2:$A2527,$A2527,$E$2:$E2527,"INFRUCTUEUX")+COUNTIFS($A$2:$A2527,$A2527,$E$2:$E2527,"ANNULE")),""))</f>
        <v/>
      </c>
    </row>
    <row r="2528" spans="1:17" x14ac:dyDescent="0.25">
      <c r="A2528" t="str">
        <f>IF(ISBLANK('ENGAGEMENTS 2026'!C2529),"",IF('ENGAGEMENTS 2026'!C2529="DTSI","DCT",'ENGAGEMENTS 2026'!C2529))</f>
        <v/>
      </c>
      <c r="B2528" t="str">
        <f>IF(ISBLANK('ENGAGEMENTS 2026'!C2529),"",'ENGAGEMENTS 2026'!D2529)</f>
        <v/>
      </c>
      <c r="C2528" t="str">
        <f>IF(ISBLANK('ENGAGEMENTS 2026'!C2529),"",'ENGAGEMENTS 2026'!E2529)</f>
        <v/>
      </c>
      <c r="D2528" t="str">
        <f>IF(ISBLANK('ENGAGEMENTS 2026'!C2529),"",'ENGAGEMENTS 2026'!G2529)</f>
        <v/>
      </c>
      <c r="E2528" t="str">
        <f>IF(ISBLANK('ENGAGEMENTS 2026'!C2529),"",'ENGAGEMENTS 2026'!I2529)</f>
        <v/>
      </c>
      <c r="F2528" t="str">
        <f>IF(ISBLANK('ENGAGEMENTS 2026'!C2529),"",'ENGAGEMENTS 2026'!J2529)</f>
        <v/>
      </c>
      <c r="G2528" t="str">
        <f>IF(ISBLANK('ENGAGEMENTS 2026'!C2529),"",'ENGAGEMENTS 2026'!M2529)</f>
        <v/>
      </c>
      <c r="H2528" t="str">
        <f>IF(ISBLANK('ENGAGEMENTS 2026'!C2529),"",'ENGAGEMENTS 2026'!AF2529)</f>
        <v/>
      </c>
      <c r="I2528" t="str">
        <f>IF(ISBLANK('ENGAGEMENTS 2026'!C2529),"",'ENGAGEMENTS 2026'!H2529)</f>
        <v/>
      </c>
      <c r="J2528" s="72" t="str">
        <f>IF(ISBLANK('ENGAGEMENTS 2026'!C2529),"",IF(AND(OR($E2528="INFRUCTUEUX",$E2528="ANNULE"),$C2528="AOO-M"),'ENGAGEMENTS 2026'!P2529,IF($H2528="EN COURS DE PREENGAGEMENT",'ENGAGEMENTS 2026'!O2529,IF($H2528="PREENGAGE",IF($E2528="ATTRIBUE",'ENGAGEMENTS 2026'!AE2529,'ENGAGEMENTS 2026'!O2529),'ENGAGEMENTS 2026'!AE2529))))</f>
        <v/>
      </c>
      <c r="K2528" s="97" t="str">
        <f>IF(ISBLANK('ENGAGEMENTS 2026'!W2529),"",'ENGAGEMENTS 2026'!W2529)</f>
        <v/>
      </c>
      <c r="L2528" s="73" t="str">
        <f t="shared" ca="1" si="78"/>
        <v/>
      </c>
      <c r="M2528" t="str">
        <f t="shared" si="79"/>
        <v/>
      </c>
      <c r="N2528" t="str">
        <f>IF(ISBLANK('ENGAGEMENTS 2026'!C2529),"",'ENGAGEMENTS 2026'!L2529)</f>
        <v/>
      </c>
      <c r="O2528" t="str">
        <f>IF(ISBLANK('ENGAGEMENTS 2026'!C2529),"",'ENGAGEMENTS 2026'!M2529)</f>
        <v/>
      </c>
      <c r="P2528" t="str">
        <f>IF(ISBLANK('ENGAGEMENTS 2026'!C2529),"",'ENGAGEMENTS 2026'!K2529)</f>
        <v/>
      </c>
      <c r="Q2528" t="str">
        <f>IF($A2528="","",IF(OR($E2528="INFRUCTUEUX",$E2528="ANNULE"),$A2528&amp;"|"&amp;(COUNTIFS($A$2:$A2528,$A2528,$E$2:$E2528,"INFRUCTUEUX")+COUNTIFS($A$2:$A2528,$A2528,$E$2:$E2528,"ANNULE")),""))</f>
        <v/>
      </c>
    </row>
    <row r="2529" spans="1:17" x14ac:dyDescent="0.25">
      <c r="A2529" t="str">
        <f>IF(ISBLANK('ENGAGEMENTS 2026'!C2530),"",IF('ENGAGEMENTS 2026'!C2530="DTSI","DCT",'ENGAGEMENTS 2026'!C2530))</f>
        <v/>
      </c>
      <c r="B2529" t="str">
        <f>IF(ISBLANK('ENGAGEMENTS 2026'!C2530),"",'ENGAGEMENTS 2026'!D2530)</f>
        <v/>
      </c>
      <c r="C2529" t="str">
        <f>IF(ISBLANK('ENGAGEMENTS 2026'!C2530),"",'ENGAGEMENTS 2026'!E2530)</f>
        <v/>
      </c>
      <c r="D2529" t="str">
        <f>IF(ISBLANK('ENGAGEMENTS 2026'!C2530),"",'ENGAGEMENTS 2026'!G2530)</f>
        <v/>
      </c>
      <c r="E2529" t="str">
        <f>IF(ISBLANK('ENGAGEMENTS 2026'!C2530),"",'ENGAGEMENTS 2026'!I2530)</f>
        <v/>
      </c>
      <c r="F2529" t="str">
        <f>IF(ISBLANK('ENGAGEMENTS 2026'!C2530),"",'ENGAGEMENTS 2026'!J2530)</f>
        <v/>
      </c>
      <c r="G2529" t="str">
        <f>IF(ISBLANK('ENGAGEMENTS 2026'!C2530),"",'ENGAGEMENTS 2026'!M2530)</f>
        <v/>
      </c>
      <c r="H2529" t="str">
        <f>IF(ISBLANK('ENGAGEMENTS 2026'!C2530),"",'ENGAGEMENTS 2026'!AF2530)</f>
        <v/>
      </c>
      <c r="I2529" t="str">
        <f>IF(ISBLANK('ENGAGEMENTS 2026'!C2530),"",'ENGAGEMENTS 2026'!H2530)</f>
        <v/>
      </c>
      <c r="J2529" s="72" t="str">
        <f>IF(ISBLANK('ENGAGEMENTS 2026'!C2530),"",IF(AND(OR($E2529="INFRUCTUEUX",$E2529="ANNULE"),$C2529="AOO-M"),'ENGAGEMENTS 2026'!P2530,IF($H2529="EN COURS DE PREENGAGEMENT",'ENGAGEMENTS 2026'!O2530,IF($H2529="PREENGAGE",IF($E2529="ATTRIBUE",'ENGAGEMENTS 2026'!AE2530,'ENGAGEMENTS 2026'!O2530),'ENGAGEMENTS 2026'!AE2530))))</f>
        <v/>
      </c>
      <c r="K2529" s="97" t="str">
        <f>IF(ISBLANK('ENGAGEMENTS 2026'!W2530),"",'ENGAGEMENTS 2026'!W2530)</f>
        <v/>
      </c>
      <c r="L2529" s="73" t="str">
        <f t="shared" ca="1" si="78"/>
        <v/>
      </c>
      <c r="M2529" t="str">
        <f t="shared" si="79"/>
        <v/>
      </c>
      <c r="N2529" t="str">
        <f>IF(ISBLANK('ENGAGEMENTS 2026'!C2530),"",'ENGAGEMENTS 2026'!L2530)</f>
        <v/>
      </c>
      <c r="O2529" t="str">
        <f>IF(ISBLANK('ENGAGEMENTS 2026'!C2530),"",'ENGAGEMENTS 2026'!M2530)</f>
        <v/>
      </c>
      <c r="P2529" t="str">
        <f>IF(ISBLANK('ENGAGEMENTS 2026'!C2530),"",'ENGAGEMENTS 2026'!K2530)</f>
        <v/>
      </c>
      <c r="Q2529" t="str">
        <f>IF($A2529="","",IF(OR($E2529="INFRUCTUEUX",$E2529="ANNULE"),$A2529&amp;"|"&amp;(COUNTIFS($A$2:$A2529,$A2529,$E$2:$E2529,"INFRUCTUEUX")+COUNTIFS($A$2:$A2529,$A2529,$E$2:$E2529,"ANNULE")),""))</f>
        <v/>
      </c>
    </row>
    <row r="2530" spans="1:17" x14ac:dyDescent="0.25">
      <c r="A2530" t="str">
        <f>IF(ISBLANK('ENGAGEMENTS 2026'!C2531),"",IF('ENGAGEMENTS 2026'!C2531="DTSI","DCT",'ENGAGEMENTS 2026'!C2531))</f>
        <v/>
      </c>
      <c r="B2530" t="str">
        <f>IF(ISBLANK('ENGAGEMENTS 2026'!C2531),"",'ENGAGEMENTS 2026'!D2531)</f>
        <v/>
      </c>
      <c r="C2530" t="str">
        <f>IF(ISBLANK('ENGAGEMENTS 2026'!C2531),"",'ENGAGEMENTS 2026'!E2531)</f>
        <v/>
      </c>
      <c r="D2530" t="str">
        <f>IF(ISBLANK('ENGAGEMENTS 2026'!C2531),"",'ENGAGEMENTS 2026'!G2531)</f>
        <v/>
      </c>
      <c r="E2530" t="str">
        <f>IF(ISBLANK('ENGAGEMENTS 2026'!C2531),"",'ENGAGEMENTS 2026'!I2531)</f>
        <v/>
      </c>
      <c r="F2530" t="str">
        <f>IF(ISBLANK('ENGAGEMENTS 2026'!C2531),"",'ENGAGEMENTS 2026'!J2531)</f>
        <v/>
      </c>
      <c r="G2530" t="str">
        <f>IF(ISBLANK('ENGAGEMENTS 2026'!C2531),"",'ENGAGEMENTS 2026'!M2531)</f>
        <v/>
      </c>
      <c r="H2530" t="str">
        <f>IF(ISBLANK('ENGAGEMENTS 2026'!C2531),"",'ENGAGEMENTS 2026'!AF2531)</f>
        <v/>
      </c>
      <c r="I2530" t="str">
        <f>IF(ISBLANK('ENGAGEMENTS 2026'!C2531),"",'ENGAGEMENTS 2026'!H2531)</f>
        <v/>
      </c>
      <c r="J2530" s="72" t="str">
        <f>IF(ISBLANK('ENGAGEMENTS 2026'!C2531),"",IF(AND(OR($E2530="INFRUCTUEUX",$E2530="ANNULE"),$C2530="AOO-M"),'ENGAGEMENTS 2026'!P2531,IF($H2530="EN COURS DE PREENGAGEMENT",'ENGAGEMENTS 2026'!O2531,IF($H2530="PREENGAGE",IF($E2530="ATTRIBUE",'ENGAGEMENTS 2026'!AE2531,'ENGAGEMENTS 2026'!O2531),'ENGAGEMENTS 2026'!AE2531))))</f>
        <v/>
      </c>
      <c r="K2530" s="97" t="str">
        <f>IF(ISBLANK('ENGAGEMENTS 2026'!W2531),"",'ENGAGEMENTS 2026'!W2531)</f>
        <v/>
      </c>
      <c r="L2530" s="73" t="str">
        <f t="shared" ca="1" si="78"/>
        <v/>
      </c>
      <c r="M2530" t="str">
        <f t="shared" si="79"/>
        <v/>
      </c>
      <c r="N2530" t="str">
        <f>IF(ISBLANK('ENGAGEMENTS 2026'!C2531),"",'ENGAGEMENTS 2026'!L2531)</f>
        <v/>
      </c>
      <c r="O2530" t="str">
        <f>IF(ISBLANK('ENGAGEMENTS 2026'!C2531),"",'ENGAGEMENTS 2026'!M2531)</f>
        <v/>
      </c>
      <c r="P2530" t="str">
        <f>IF(ISBLANK('ENGAGEMENTS 2026'!C2531),"",'ENGAGEMENTS 2026'!K2531)</f>
        <v/>
      </c>
      <c r="Q2530" t="str">
        <f>IF($A2530="","",IF(OR($E2530="INFRUCTUEUX",$E2530="ANNULE"),$A2530&amp;"|"&amp;(COUNTIFS($A$2:$A2530,$A2530,$E$2:$E2530,"INFRUCTUEUX")+COUNTIFS($A$2:$A2530,$A2530,$E$2:$E2530,"ANNULE")),""))</f>
        <v/>
      </c>
    </row>
    <row r="2531" spans="1:17" x14ac:dyDescent="0.25">
      <c r="A2531" t="str">
        <f>IF(ISBLANK('ENGAGEMENTS 2026'!C2532),"",IF('ENGAGEMENTS 2026'!C2532="DTSI","DCT",'ENGAGEMENTS 2026'!C2532))</f>
        <v/>
      </c>
      <c r="B2531" t="str">
        <f>IF(ISBLANK('ENGAGEMENTS 2026'!C2532),"",'ENGAGEMENTS 2026'!D2532)</f>
        <v/>
      </c>
      <c r="C2531" t="str">
        <f>IF(ISBLANK('ENGAGEMENTS 2026'!C2532),"",'ENGAGEMENTS 2026'!E2532)</f>
        <v/>
      </c>
      <c r="D2531" t="str">
        <f>IF(ISBLANK('ENGAGEMENTS 2026'!C2532),"",'ENGAGEMENTS 2026'!G2532)</f>
        <v/>
      </c>
      <c r="E2531" t="str">
        <f>IF(ISBLANK('ENGAGEMENTS 2026'!C2532),"",'ENGAGEMENTS 2026'!I2532)</f>
        <v/>
      </c>
      <c r="F2531" t="str">
        <f>IF(ISBLANK('ENGAGEMENTS 2026'!C2532),"",'ENGAGEMENTS 2026'!J2532)</f>
        <v/>
      </c>
      <c r="G2531" t="str">
        <f>IF(ISBLANK('ENGAGEMENTS 2026'!C2532),"",'ENGAGEMENTS 2026'!M2532)</f>
        <v/>
      </c>
      <c r="H2531" t="str">
        <f>IF(ISBLANK('ENGAGEMENTS 2026'!C2532),"",'ENGAGEMENTS 2026'!AF2532)</f>
        <v/>
      </c>
      <c r="I2531" t="str">
        <f>IF(ISBLANK('ENGAGEMENTS 2026'!C2532),"",'ENGAGEMENTS 2026'!H2532)</f>
        <v/>
      </c>
      <c r="J2531" s="72" t="str">
        <f>IF(ISBLANK('ENGAGEMENTS 2026'!C2532),"",IF(AND(OR($E2531="INFRUCTUEUX",$E2531="ANNULE"),$C2531="AOO-M"),'ENGAGEMENTS 2026'!P2532,IF($H2531="EN COURS DE PREENGAGEMENT",'ENGAGEMENTS 2026'!O2532,IF($H2531="PREENGAGE",IF($E2531="ATTRIBUE",'ENGAGEMENTS 2026'!AE2532,'ENGAGEMENTS 2026'!O2532),'ENGAGEMENTS 2026'!AE2532))))</f>
        <v/>
      </c>
      <c r="K2531" s="97" t="str">
        <f>IF(ISBLANK('ENGAGEMENTS 2026'!W2532),"",'ENGAGEMENTS 2026'!W2532)</f>
        <v/>
      </c>
      <c r="L2531" s="73" t="str">
        <f t="shared" ca="1" si="78"/>
        <v/>
      </c>
      <c r="M2531" t="str">
        <f t="shared" si="79"/>
        <v/>
      </c>
      <c r="N2531" t="str">
        <f>IF(ISBLANK('ENGAGEMENTS 2026'!C2532),"",'ENGAGEMENTS 2026'!L2532)</f>
        <v/>
      </c>
      <c r="O2531" t="str">
        <f>IF(ISBLANK('ENGAGEMENTS 2026'!C2532),"",'ENGAGEMENTS 2026'!M2532)</f>
        <v/>
      </c>
      <c r="P2531" t="str">
        <f>IF(ISBLANK('ENGAGEMENTS 2026'!C2532),"",'ENGAGEMENTS 2026'!K2532)</f>
        <v/>
      </c>
      <c r="Q2531" t="str">
        <f>IF($A2531="","",IF(OR($E2531="INFRUCTUEUX",$E2531="ANNULE"),$A2531&amp;"|"&amp;(COUNTIFS($A$2:$A2531,$A2531,$E$2:$E2531,"INFRUCTUEUX")+COUNTIFS($A$2:$A2531,$A2531,$E$2:$E2531,"ANNULE")),""))</f>
        <v/>
      </c>
    </row>
    <row r="2532" spans="1:17" x14ac:dyDescent="0.25">
      <c r="A2532" t="str">
        <f>IF(ISBLANK('ENGAGEMENTS 2026'!C2533),"",IF('ENGAGEMENTS 2026'!C2533="DTSI","DCT",'ENGAGEMENTS 2026'!C2533))</f>
        <v/>
      </c>
      <c r="B2532" t="str">
        <f>IF(ISBLANK('ENGAGEMENTS 2026'!C2533),"",'ENGAGEMENTS 2026'!D2533)</f>
        <v/>
      </c>
      <c r="C2532" t="str">
        <f>IF(ISBLANK('ENGAGEMENTS 2026'!C2533),"",'ENGAGEMENTS 2026'!E2533)</f>
        <v/>
      </c>
      <c r="D2532" t="str">
        <f>IF(ISBLANK('ENGAGEMENTS 2026'!C2533),"",'ENGAGEMENTS 2026'!G2533)</f>
        <v/>
      </c>
      <c r="E2532" t="str">
        <f>IF(ISBLANK('ENGAGEMENTS 2026'!C2533),"",'ENGAGEMENTS 2026'!I2533)</f>
        <v/>
      </c>
      <c r="F2532" t="str">
        <f>IF(ISBLANK('ENGAGEMENTS 2026'!C2533),"",'ENGAGEMENTS 2026'!J2533)</f>
        <v/>
      </c>
      <c r="G2532" t="str">
        <f>IF(ISBLANK('ENGAGEMENTS 2026'!C2533),"",'ENGAGEMENTS 2026'!M2533)</f>
        <v/>
      </c>
      <c r="H2532" t="str">
        <f>IF(ISBLANK('ENGAGEMENTS 2026'!C2533),"",'ENGAGEMENTS 2026'!AF2533)</f>
        <v/>
      </c>
      <c r="I2532" t="str">
        <f>IF(ISBLANK('ENGAGEMENTS 2026'!C2533),"",'ENGAGEMENTS 2026'!H2533)</f>
        <v/>
      </c>
      <c r="J2532" s="72" t="str">
        <f>IF(ISBLANK('ENGAGEMENTS 2026'!C2533),"",IF(AND(OR($E2532="INFRUCTUEUX",$E2532="ANNULE"),$C2532="AOO-M"),'ENGAGEMENTS 2026'!P2533,IF($H2532="EN COURS DE PREENGAGEMENT",'ENGAGEMENTS 2026'!O2533,IF($H2532="PREENGAGE",IF($E2532="ATTRIBUE",'ENGAGEMENTS 2026'!AE2533,'ENGAGEMENTS 2026'!O2533),'ENGAGEMENTS 2026'!AE2533))))</f>
        <v/>
      </c>
      <c r="K2532" s="97" t="str">
        <f>IF(ISBLANK('ENGAGEMENTS 2026'!W2533),"",'ENGAGEMENTS 2026'!W2533)</f>
        <v/>
      </c>
      <c r="L2532" s="73" t="str">
        <f t="shared" ca="1" si="78"/>
        <v/>
      </c>
      <c r="M2532" t="str">
        <f t="shared" si="79"/>
        <v/>
      </c>
      <c r="N2532" t="str">
        <f>IF(ISBLANK('ENGAGEMENTS 2026'!C2533),"",'ENGAGEMENTS 2026'!L2533)</f>
        <v/>
      </c>
      <c r="O2532" t="str">
        <f>IF(ISBLANK('ENGAGEMENTS 2026'!C2533),"",'ENGAGEMENTS 2026'!M2533)</f>
        <v/>
      </c>
      <c r="P2532" t="str">
        <f>IF(ISBLANK('ENGAGEMENTS 2026'!C2533),"",'ENGAGEMENTS 2026'!K2533)</f>
        <v/>
      </c>
      <c r="Q2532" t="str">
        <f>IF($A2532="","",IF(OR($E2532="INFRUCTUEUX",$E2532="ANNULE"),$A2532&amp;"|"&amp;(COUNTIFS($A$2:$A2532,$A2532,$E$2:$E2532,"INFRUCTUEUX")+COUNTIFS($A$2:$A2532,$A2532,$E$2:$E2532,"ANNULE")),""))</f>
        <v/>
      </c>
    </row>
    <row r="2533" spans="1:17" x14ac:dyDescent="0.25">
      <c r="A2533" t="str">
        <f>IF(ISBLANK('ENGAGEMENTS 2026'!C2534),"",IF('ENGAGEMENTS 2026'!C2534="DTSI","DCT",'ENGAGEMENTS 2026'!C2534))</f>
        <v/>
      </c>
      <c r="B2533" t="str">
        <f>IF(ISBLANK('ENGAGEMENTS 2026'!C2534),"",'ENGAGEMENTS 2026'!D2534)</f>
        <v/>
      </c>
      <c r="C2533" t="str">
        <f>IF(ISBLANK('ENGAGEMENTS 2026'!C2534),"",'ENGAGEMENTS 2026'!E2534)</f>
        <v/>
      </c>
      <c r="D2533" t="str">
        <f>IF(ISBLANK('ENGAGEMENTS 2026'!C2534),"",'ENGAGEMENTS 2026'!G2534)</f>
        <v/>
      </c>
      <c r="E2533" t="str">
        <f>IF(ISBLANK('ENGAGEMENTS 2026'!C2534),"",'ENGAGEMENTS 2026'!I2534)</f>
        <v/>
      </c>
      <c r="F2533" t="str">
        <f>IF(ISBLANK('ENGAGEMENTS 2026'!C2534),"",'ENGAGEMENTS 2026'!J2534)</f>
        <v/>
      </c>
      <c r="G2533" t="str">
        <f>IF(ISBLANK('ENGAGEMENTS 2026'!C2534),"",'ENGAGEMENTS 2026'!M2534)</f>
        <v/>
      </c>
      <c r="H2533" t="str">
        <f>IF(ISBLANK('ENGAGEMENTS 2026'!C2534),"",'ENGAGEMENTS 2026'!AF2534)</f>
        <v/>
      </c>
      <c r="I2533" t="str">
        <f>IF(ISBLANK('ENGAGEMENTS 2026'!C2534),"",'ENGAGEMENTS 2026'!H2534)</f>
        <v/>
      </c>
      <c r="J2533" s="72" t="str">
        <f>IF(ISBLANK('ENGAGEMENTS 2026'!C2534),"",IF(AND(OR($E2533="INFRUCTUEUX",$E2533="ANNULE"),$C2533="AOO-M"),'ENGAGEMENTS 2026'!P2534,IF($H2533="EN COURS DE PREENGAGEMENT",'ENGAGEMENTS 2026'!O2534,IF($H2533="PREENGAGE",IF($E2533="ATTRIBUE",'ENGAGEMENTS 2026'!AE2534,'ENGAGEMENTS 2026'!O2534),'ENGAGEMENTS 2026'!AE2534))))</f>
        <v/>
      </c>
      <c r="K2533" s="97" t="str">
        <f>IF(ISBLANK('ENGAGEMENTS 2026'!W2534),"",'ENGAGEMENTS 2026'!W2534)</f>
        <v/>
      </c>
      <c r="L2533" s="73" t="str">
        <f t="shared" ca="1" si="78"/>
        <v/>
      </c>
      <c r="M2533" t="str">
        <f t="shared" si="79"/>
        <v/>
      </c>
      <c r="N2533" t="str">
        <f>IF(ISBLANK('ENGAGEMENTS 2026'!C2534),"",'ENGAGEMENTS 2026'!L2534)</f>
        <v/>
      </c>
      <c r="O2533" t="str">
        <f>IF(ISBLANK('ENGAGEMENTS 2026'!C2534),"",'ENGAGEMENTS 2026'!M2534)</f>
        <v/>
      </c>
      <c r="P2533" t="str">
        <f>IF(ISBLANK('ENGAGEMENTS 2026'!C2534),"",'ENGAGEMENTS 2026'!K2534)</f>
        <v/>
      </c>
      <c r="Q2533" t="str">
        <f>IF($A2533="","",IF(OR($E2533="INFRUCTUEUX",$E2533="ANNULE"),$A2533&amp;"|"&amp;(COUNTIFS($A$2:$A2533,$A2533,$E$2:$E2533,"INFRUCTUEUX")+COUNTIFS($A$2:$A2533,$A2533,$E$2:$E2533,"ANNULE")),""))</f>
        <v/>
      </c>
    </row>
    <row r="2534" spans="1:17" x14ac:dyDescent="0.25">
      <c r="A2534" t="str">
        <f>IF(ISBLANK('ENGAGEMENTS 2026'!C2535),"",IF('ENGAGEMENTS 2026'!C2535="DTSI","DCT",'ENGAGEMENTS 2026'!C2535))</f>
        <v/>
      </c>
      <c r="B2534" t="str">
        <f>IF(ISBLANK('ENGAGEMENTS 2026'!C2535),"",'ENGAGEMENTS 2026'!D2535)</f>
        <v/>
      </c>
      <c r="C2534" t="str">
        <f>IF(ISBLANK('ENGAGEMENTS 2026'!C2535),"",'ENGAGEMENTS 2026'!E2535)</f>
        <v/>
      </c>
      <c r="D2534" t="str">
        <f>IF(ISBLANK('ENGAGEMENTS 2026'!C2535),"",'ENGAGEMENTS 2026'!G2535)</f>
        <v/>
      </c>
      <c r="E2534" t="str">
        <f>IF(ISBLANK('ENGAGEMENTS 2026'!C2535),"",'ENGAGEMENTS 2026'!I2535)</f>
        <v/>
      </c>
      <c r="F2534" t="str">
        <f>IF(ISBLANK('ENGAGEMENTS 2026'!C2535),"",'ENGAGEMENTS 2026'!J2535)</f>
        <v/>
      </c>
      <c r="G2534" t="str">
        <f>IF(ISBLANK('ENGAGEMENTS 2026'!C2535),"",'ENGAGEMENTS 2026'!M2535)</f>
        <v/>
      </c>
      <c r="H2534" t="str">
        <f>IF(ISBLANK('ENGAGEMENTS 2026'!C2535),"",'ENGAGEMENTS 2026'!AF2535)</f>
        <v/>
      </c>
      <c r="I2534" t="str">
        <f>IF(ISBLANK('ENGAGEMENTS 2026'!C2535),"",'ENGAGEMENTS 2026'!H2535)</f>
        <v/>
      </c>
      <c r="J2534" s="72" t="str">
        <f>IF(ISBLANK('ENGAGEMENTS 2026'!C2535),"",IF(AND(OR($E2534="INFRUCTUEUX",$E2534="ANNULE"),$C2534="AOO-M"),'ENGAGEMENTS 2026'!P2535,IF($H2534="EN COURS DE PREENGAGEMENT",'ENGAGEMENTS 2026'!O2535,IF($H2534="PREENGAGE",IF($E2534="ATTRIBUE",'ENGAGEMENTS 2026'!AE2535,'ENGAGEMENTS 2026'!O2535),'ENGAGEMENTS 2026'!AE2535))))</f>
        <v/>
      </c>
      <c r="K2534" s="97" t="str">
        <f>IF(ISBLANK('ENGAGEMENTS 2026'!W2535),"",'ENGAGEMENTS 2026'!W2535)</f>
        <v/>
      </c>
      <c r="L2534" s="73" t="str">
        <f t="shared" ca="1" si="78"/>
        <v/>
      </c>
      <c r="M2534" t="str">
        <f t="shared" si="79"/>
        <v/>
      </c>
      <c r="N2534" t="str">
        <f>IF(ISBLANK('ENGAGEMENTS 2026'!C2535),"",'ENGAGEMENTS 2026'!L2535)</f>
        <v/>
      </c>
      <c r="O2534" t="str">
        <f>IF(ISBLANK('ENGAGEMENTS 2026'!C2535),"",'ENGAGEMENTS 2026'!M2535)</f>
        <v/>
      </c>
      <c r="P2534" t="str">
        <f>IF(ISBLANK('ENGAGEMENTS 2026'!C2535),"",'ENGAGEMENTS 2026'!K2535)</f>
        <v/>
      </c>
      <c r="Q2534" t="str">
        <f>IF($A2534="","",IF(OR($E2534="INFRUCTUEUX",$E2534="ANNULE"),$A2534&amp;"|"&amp;(COUNTIFS($A$2:$A2534,$A2534,$E$2:$E2534,"INFRUCTUEUX")+COUNTIFS($A$2:$A2534,$A2534,$E$2:$E2534,"ANNULE")),""))</f>
        <v/>
      </c>
    </row>
    <row r="2535" spans="1:17" x14ac:dyDescent="0.25">
      <c r="A2535" t="str">
        <f>IF(ISBLANK('ENGAGEMENTS 2026'!C2536),"",IF('ENGAGEMENTS 2026'!C2536="DTSI","DCT",'ENGAGEMENTS 2026'!C2536))</f>
        <v/>
      </c>
      <c r="B2535" t="str">
        <f>IF(ISBLANK('ENGAGEMENTS 2026'!C2536),"",'ENGAGEMENTS 2026'!D2536)</f>
        <v/>
      </c>
      <c r="C2535" t="str">
        <f>IF(ISBLANK('ENGAGEMENTS 2026'!C2536),"",'ENGAGEMENTS 2026'!E2536)</f>
        <v/>
      </c>
      <c r="D2535" t="str">
        <f>IF(ISBLANK('ENGAGEMENTS 2026'!C2536),"",'ENGAGEMENTS 2026'!G2536)</f>
        <v/>
      </c>
      <c r="E2535" t="str">
        <f>IF(ISBLANK('ENGAGEMENTS 2026'!C2536),"",'ENGAGEMENTS 2026'!I2536)</f>
        <v/>
      </c>
      <c r="F2535" t="str">
        <f>IF(ISBLANK('ENGAGEMENTS 2026'!C2536),"",'ENGAGEMENTS 2026'!J2536)</f>
        <v/>
      </c>
      <c r="G2535" t="str">
        <f>IF(ISBLANK('ENGAGEMENTS 2026'!C2536),"",'ENGAGEMENTS 2026'!M2536)</f>
        <v/>
      </c>
      <c r="H2535" t="str">
        <f>IF(ISBLANK('ENGAGEMENTS 2026'!C2536),"",'ENGAGEMENTS 2026'!AF2536)</f>
        <v/>
      </c>
      <c r="I2535" t="str">
        <f>IF(ISBLANK('ENGAGEMENTS 2026'!C2536),"",'ENGAGEMENTS 2026'!H2536)</f>
        <v/>
      </c>
      <c r="J2535" s="72" t="str">
        <f>IF(ISBLANK('ENGAGEMENTS 2026'!C2536),"",IF(AND(OR($E2535="INFRUCTUEUX",$E2535="ANNULE"),$C2535="AOO-M"),'ENGAGEMENTS 2026'!P2536,IF($H2535="EN COURS DE PREENGAGEMENT",'ENGAGEMENTS 2026'!O2536,IF($H2535="PREENGAGE",IF($E2535="ATTRIBUE",'ENGAGEMENTS 2026'!AE2536,'ENGAGEMENTS 2026'!O2536),'ENGAGEMENTS 2026'!AE2536))))</f>
        <v/>
      </c>
      <c r="K2535" s="97" t="str">
        <f>IF(ISBLANK('ENGAGEMENTS 2026'!W2536),"",'ENGAGEMENTS 2026'!W2536)</f>
        <v/>
      </c>
      <c r="L2535" s="73" t="str">
        <f t="shared" ca="1" si="78"/>
        <v/>
      </c>
      <c r="M2535" t="str">
        <f t="shared" si="79"/>
        <v/>
      </c>
      <c r="N2535" t="str">
        <f>IF(ISBLANK('ENGAGEMENTS 2026'!C2536),"",'ENGAGEMENTS 2026'!L2536)</f>
        <v/>
      </c>
      <c r="O2535" t="str">
        <f>IF(ISBLANK('ENGAGEMENTS 2026'!C2536),"",'ENGAGEMENTS 2026'!M2536)</f>
        <v/>
      </c>
      <c r="P2535" t="str">
        <f>IF(ISBLANK('ENGAGEMENTS 2026'!C2536),"",'ENGAGEMENTS 2026'!K2536)</f>
        <v/>
      </c>
      <c r="Q2535" t="str">
        <f>IF($A2535="","",IF(OR($E2535="INFRUCTUEUX",$E2535="ANNULE"),$A2535&amp;"|"&amp;(COUNTIFS($A$2:$A2535,$A2535,$E$2:$E2535,"INFRUCTUEUX")+COUNTIFS($A$2:$A2535,$A2535,$E$2:$E2535,"ANNULE")),""))</f>
        <v/>
      </c>
    </row>
    <row r="2536" spans="1:17" x14ac:dyDescent="0.25">
      <c r="A2536" t="str">
        <f>IF(ISBLANK('ENGAGEMENTS 2026'!C2537),"",IF('ENGAGEMENTS 2026'!C2537="DTSI","DCT",'ENGAGEMENTS 2026'!C2537))</f>
        <v/>
      </c>
      <c r="B2536" t="str">
        <f>IF(ISBLANK('ENGAGEMENTS 2026'!C2537),"",'ENGAGEMENTS 2026'!D2537)</f>
        <v/>
      </c>
      <c r="C2536" t="str">
        <f>IF(ISBLANK('ENGAGEMENTS 2026'!C2537),"",'ENGAGEMENTS 2026'!E2537)</f>
        <v/>
      </c>
      <c r="D2536" t="str">
        <f>IF(ISBLANK('ENGAGEMENTS 2026'!C2537),"",'ENGAGEMENTS 2026'!G2537)</f>
        <v/>
      </c>
      <c r="E2536" t="str">
        <f>IF(ISBLANK('ENGAGEMENTS 2026'!C2537),"",'ENGAGEMENTS 2026'!I2537)</f>
        <v/>
      </c>
      <c r="F2536" t="str">
        <f>IF(ISBLANK('ENGAGEMENTS 2026'!C2537),"",'ENGAGEMENTS 2026'!J2537)</f>
        <v/>
      </c>
      <c r="G2536" t="str">
        <f>IF(ISBLANK('ENGAGEMENTS 2026'!C2537),"",'ENGAGEMENTS 2026'!M2537)</f>
        <v/>
      </c>
      <c r="H2536" t="str">
        <f>IF(ISBLANK('ENGAGEMENTS 2026'!C2537),"",'ENGAGEMENTS 2026'!AF2537)</f>
        <v/>
      </c>
      <c r="I2536" t="str">
        <f>IF(ISBLANK('ENGAGEMENTS 2026'!C2537),"",'ENGAGEMENTS 2026'!H2537)</f>
        <v/>
      </c>
      <c r="J2536" s="72" t="str">
        <f>IF(ISBLANK('ENGAGEMENTS 2026'!C2537),"",IF(AND(OR($E2536="INFRUCTUEUX",$E2536="ANNULE"),$C2536="AOO-M"),'ENGAGEMENTS 2026'!P2537,IF($H2536="EN COURS DE PREENGAGEMENT",'ENGAGEMENTS 2026'!O2537,IF($H2536="PREENGAGE",IF($E2536="ATTRIBUE",'ENGAGEMENTS 2026'!AE2537,'ENGAGEMENTS 2026'!O2537),'ENGAGEMENTS 2026'!AE2537))))</f>
        <v/>
      </c>
      <c r="K2536" s="97" t="str">
        <f>IF(ISBLANK('ENGAGEMENTS 2026'!W2537),"",'ENGAGEMENTS 2026'!W2537)</f>
        <v/>
      </c>
      <c r="L2536" s="73" t="str">
        <f t="shared" ca="1" si="78"/>
        <v/>
      </c>
      <c r="M2536" t="str">
        <f t="shared" si="79"/>
        <v/>
      </c>
      <c r="N2536" t="str">
        <f>IF(ISBLANK('ENGAGEMENTS 2026'!C2537),"",'ENGAGEMENTS 2026'!L2537)</f>
        <v/>
      </c>
      <c r="O2536" t="str">
        <f>IF(ISBLANK('ENGAGEMENTS 2026'!C2537),"",'ENGAGEMENTS 2026'!M2537)</f>
        <v/>
      </c>
      <c r="P2536" t="str">
        <f>IF(ISBLANK('ENGAGEMENTS 2026'!C2537),"",'ENGAGEMENTS 2026'!K2537)</f>
        <v/>
      </c>
      <c r="Q2536" t="str">
        <f>IF($A2536="","",IF(OR($E2536="INFRUCTUEUX",$E2536="ANNULE"),$A2536&amp;"|"&amp;(COUNTIFS($A$2:$A2536,$A2536,$E$2:$E2536,"INFRUCTUEUX")+COUNTIFS($A$2:$A2536,$A2536,$E$2:$E2536,"ANNULE")),""))</f>
        <v/>
      </c>
    </row>
    <row r="2537" spans="1:17" x14ac:dyDescent="0.25">
      <c r="A2537" t="str">
        <f>IF(ISBLANK('ENGAGEMENTS 2026'!C2538),"",IF('ENGAGEMENTS 2026'!C2538="DTSI","DCT",'ENGAGEMENTS 2026'!C2538))</f>
        <v/>
      </c>
      <c r="B2537" t="str">
        <f>IF(ISBLANK('ENGAGEMENTS 2026'!C2538),"",'ENGAGEMENTS 2026'!D2538)</f>
        <v/>
      </c>
      <c r="C2537" t="str">
        <f>IF(ISBLANK('ENGAGEMENTS 2026'!C2538),"",'ENGAGEMENTS 2026'!E2538)</f>
        <v/>
      </c>
      <c r="D2537" t="str">
        <f>IF(ISBLANK('ENGAGEMENTS 2026'!C2538),"",'ENGAGEMENTS 2026'!G2538)</f>
        <v/>
      </c>
      <c r="E2537" t="str">
        <f>IF(ISBLANK('ENGAGEMENTS 2026'!C2538),"",'ENGAGEMENTS 2026'!I2538)</f>
        <v/>
      </c>
      <c r="F2537" t="str">
        <f>IF(ISBLANK('ENGAGEMENTS 2026'!C2538),"",'ENGAGEMENTS 2026'!J2538)</f>
        <v/>
      </c>
      <c r="G2537" t="str">
        <f>IF(ISBLANK('ENGAGEMENTS 2026'!C2538),"",'ENGAGEMENTS 2026'!M2538)</f>
        <v/>
      </c>
      <c r="H2537" t="str">
        <f>IF(ISBLANK('ENGAGEMENTS 2026'!C2538),"",'ENGAGEMENTS 2026'!AF2538)</f>
        <v/>
      </c>
      <c r="I2537" t="str">
        <f>IF(ISBLANK('ENGAGEMENTS 2026'!C2538),"",'ENGAGEMENTS 2026'!H2538)</f>
        <v/>
      </c>
      <c r="J2537" s="72" t="str">
        <f>IF(ISBLANK('ENGAGEMENTS 2026'!C2538),"",IF(AND(OR($E2537="INFRUCTUEUX",$E2537="ANNULE"),$C2537="AOO-M"),'ENGAGEMENTS 2026'!P2538,IF($H2537="EN COURS DE PREENGAGEMENT",'ENGAGEMENTS 2026'!O2538,IF($H2537="PREENGAGE",IF($E2537="ATTRIBUE",'ENGAGEMENTS 2026'!AE2538,'ENGAGEMENTS 2026'!O2538),'ENGAGEMENTS 2026'!AE2538))))</f>
        <v/>
      </c>
      <c r="K2537" s="97" t="str">
        <f>IF(ISBLANK('ENGAGEMENTS 2026'!W2538),"",'ENGAGEMENTS 2026'!W2538)</f>
        <v/>
      </c>
      <c r="L2537" s="73" t="str">
        <f t="shared" ca="1" si="78"/>
        <v/>
      </c>
      <c r="M2537" t="str">
        <f t="shared" si="79"/>
        <v/>
      </c>
      <c r="N2537" t="str">
        <f>IF(ISBLANK('ENGAGEMENTS 2026'!C2538),"",'ENGAGEMENTS 2026'!L2538)</f>
        <v/>
      </c>
      <c r="O2537" t="str">
        <f>IF(ISBLANK('ENGAGEMENTS 2026'!C2538),"",'ENGAGEMENTS 2026'!M2538)</f>
        <v/>
      </c>
      <c r="P2537" t="str">
        <f>IF(ISBLANK('ENGAGEMENTS 2026'!C2538),"",'ENGAGEMENTS 2026'!K2538)</f>
        <v/>
      </c>
      <c r="Q2537" t="str">
        <f>IF($A2537="","",IF(OR($E2537="INFRUCTUEUX",$E2537="ANNULE"),$A2537&amp;"|"&amp;(COUNTIFS($A$2:$A2537,$A2537,$E$2:$E2537,"INFRUCTUEUX")+COUNTIFS($A$2:$A2537,$A2537,$E$2:$E2537,"ANNULE")),""))</f>
        <v/>
      </c>
    </row>
    <row r="2538" spans="1:17" x14ac:dyDescent="0.25">
      <c r="A2538" t="str">
        <f>IF(ISBLANK('ENGAGEMENTS 2026'!C2539),"",IF('ENGAGEMENTS 2026'!C2539="DTSI","DCT",'ENGAGEMENTS 2026'!C2539))</f>
        <v/>
      </c>
      <c r="B2538" t="str">
        <f>IF(ISBLANK('ENGAGEMENTS 2026'!C2539),"",'ENGAGEMENTS 2026'!D2539)</f>
        <v/>
      </c>
      <c r="C2538" t="str">
        <f>IF(ISBLANK('ENGAGEMENTS 2026'!C2539),"",'ENGAGEMENTS 2026'!E2539)</f>
        <v/>
      </c>
      <c r="D2538" t="str">
        <f>IF(ISBLANK('ENGAGEMENTS 2026'!C2539),"",'ENGAGEMENTS 2026'!G2539)</f>
        <v/>
      </c>
      <c r="E2538" t="str">
        <f>IF(ISBLANK('ENGAGEMENTS 2026'!C2539),"",'ENGAGEMENTS 2026'!I2539)</f>
        <v/>
      </c>
      <c r="F2538" t="str">
        <f>IF(ISBLANK('ENGAGEMENTS 2026'!C2539),"",'ENGAGEMENTS 2026'!J2539)</f>
        <v/>
      </c>
      <c r="G2538" t="str">
        <f>IF(ISBLANK('ENGAGEMENTS 2026'!C2539),"",'ENGAGEMENTS 2026'!M2539)</f>
        <v/>
      </c>
      <c r="H2538" t="str">
        <f>IF(ISBLANK('ENGAGEMENTS 2026'!C2539),"",'ENGAGEMENTS 2026'!AF2539)</f>
        <v/>
      </c>
      <c r="I2538" t="str">
        <f>IF(ISBLANK('ENGAGEMENTS 2026'!C2539),"",'ENGAGEMENTS 2026'!H2539)</f>
        <v/>
      </c>
      <c r="J2538" s="72" t="str">
        <f>IF(ISBLANK('ENGAGEMENTS 2026'!C2539),"",IF(AND(OR($E2538="INFRUCTUEUX",$E2538="ANNULE"),$C2538="AOO-M"),'ENGAGEMENTS 2026'!P2539,IF($H2538="EN COURS DE PREENGAGEMENT",'ENGAGEMENTS 2026'!O2539,IF($H2538="PREENGAGE",IF($E2538="ATTRIBUE",'ENGAGEMENTS 2026'!AE2539,'ENGAGEMENTS 2026'!O2539),'ENGAGEMENTS 2026'!AE2539))))</f>
        <v/>
      </c>
      <c r="K2538" s="97" t="str">
        <f>IF(ISBLANK('ENGAGEMENTS 2026'!W2539),"",'ENGAGEMENTS 2026'!W2539)</f>
        <v/>
      </c>
      <c r="L2538" s="73" t="str">
        <f t="shared" ca="1" si="78"/>
        <v/>
      </c>
      <c r="M2538" t="str">
        <f t="shared" si="79"/>
        <v/>
      </c>
      <c r="N2538" t="str">
        <f>IF(ISBLANK('ENGAGEMENTS 2026'!C2539),"",'ENGAGEMENTS 2026'!L2539)</f>
        <v/>
      </c>
      <c r="O2538" t="str">
        <f>IF(ISBLANK('ENGAGEMENTS 2026'!C2539),"",'ENGAGEMENTS 2026'!M2539)</f>
        <v/>
      </c>
      <c r="P2538" t="str">
        <f>IF(ISBLANK('ENGAGEMENTS 2026'!C2539),"",'ENGAGEMENTS 2026'!K2539)</f>
        <v/>
      </c>
      <c r="Q2538" t="str">
        <f>IF($A2538="","",IF(OR($E2538="INFRUCTUEUX",$E2538="ANNULE"),$A2538&amp;"|"&amp;(COUNTIFS($A$2:$A2538,$A2538,$E$2:$E2538,"INFRUCTUEUX")+COUNTIFS($A$2:$A2538,$A2538,$E$2:$E2538,"ANNULE")),""))</f>
        <v/>
      </c>
    </row>
    <row r="2539" spans="1:17" x14ac:dyDescent="0.25">
      <c r="A2539" t="str">
        <f>IF(ISBLANK('ENGAGEMENTS 2026'!C2540),"",IF('ENGAGEMENTS 2026'!C2540="DTSI","DCT",'ENGAGEMENTS 2026'!C2540))</f>
        <v/>
      </c>
      <c r="B2539" t="str">
        <f>IF(ISBLANK('ENGAGEMENTS 2026'!C2540),"",'ENGAGEMENTS 2026'!D2540)</f>
        <v/>
      </c>
      <c r="C2539" t="str">
        <f>IF(ISBLANK('ENGAGEMENTS 2026'!C2540),"",'ENGAGEMENTS 2026'!E2540)</f>
        <v/>
      </c>
      <c r="D2539" t="str">
        <f>IF(ISBLANK('ENGAGEMENTS 2026'!C2540),"",'ENGAGEMENTS 2026'!G2540)</f>
        <v/>
      </c>
      <c r="E2539" t="str">
        <f>IF(ISBLANK('ENGAGEMENTS 2026'!C2540),"",'ENGAGEMENTS 2026'!I2540)</f>
        <v/>
      </c>
      <c r="F2539" t="str">
        <f>IF(ISBLANK('ENGAGEMENTS 2026'!C2540),"",'ENGAGEMENTS 2026'!J2540)</f>
        <v/>
      </c>
      <c r="G2539" t="str">
        <f>IF(ISBLANK('ENGAGEMENTS 2026'!C2540),"",'ENGAGEMENTS 2026'!M2540)</f>
        <v/>
      </c>
      <c r="H2539" t="str">
        <f>IF(ISBLANK('ENGAGEMENTS 2026'!C2540),"",'ENGAGEMENTS 2026'!AF2540)</f>
        <v/>
      </c>
      <c r="I2539" t="str">
        <f>IF(ISBLANK('ENGAGEMENTS 2026'!C2540),"",'ENGAGEMENTS 2026'!H2540)</f>
        <v/>
      </c>
      <c r="J2539" s="72" t="str">
        <f>IF(ISBLANK('ENGAGEMENTS 2026'!C2540),"",IF(AND(OR($E2539="INFRUCTUEUX",$E2539="ANNULE"),$C2539="AOO-M"),'ENGAGEMENTS 2026'!P2540,IF($H2539="EN COURS DE PREENGAGEMENT",'ENGAGEMENTS 2026'!O2540,IF($H2539="PREENGAGE",IF($E2539="ATTRIBUE",'ENGAGEMENTS 2026'!AE2540,'ENGAGEMENTS 2026'!O2540),'ENGAGEMENTS 2026'!AE2540))))</f>
        <v/>
      </c>
      <c r="K2539" s="97" t="str">
        <f>IF(ISBLANK('ENGAGEMENTS 2026'!W2540),"",'ENGAGEMENTS 2026'!W2540)</f>
        <v/>
      </c>
      <c r="L2539" s="73" t="str">
        <f t="shared" ca="1" si="78"/>
        <v/>
      </c>
      <c r="M2539" t="str">
        <f t="shared" si="79"/>
        <v/>
      </c>
      <c r="N2539" t="str">
        <f>IF(ISBLANK('ENGAGEMENTS 2026'!C2540),"",'ENGAGEMENTS 2026'!L2540)</f>
        <v/>
      </c>
      <c r="O2539" t="str">
        <f>IF(ISBLANK('ENGAGEMENTS 2026'!C2540),"",'ENGAGEMENTS 2026'!M2540)</f>
        <v/>
      </c>
      <c r="P2539" t="str">
        <f>IF(ISBLANK('ENGAGEMENTS 2026'!C2540),"",'ENGAGEMENTS 2026'!K2540)</f>
        <v/>
      </c>
      <c r="Q2539" t="str">
        <f>IF($A2539="","",IF(OR($E2539="INFRUCTUEUX",$E2539="ANNULE"),$A2539&amp;"|"&amp;(COUNTIFS($A$2:$A2539,$A2539,$E$2:$E2539,"INFRUCTUEUX")+COUNTIFS($A$2:$A2539,$A2539,$E$2:$E2539,"ANNULE")),""))</f>
        <v/>
      </c>
    </row>
    <row r="2540" spans="1:17" x14ac:dyDescent="0.25">
      <c r="A2540" t="str">
        <f>IF(ISBLANK('ENGAGEMENTS 2026'!C2541),"",IF('ENGAGEMENTS 2026'!C2541="DTSI","DCT",'ENGAGEMENTS 2026'!C2541))</f>
        <v/>
      </c>
      <c r="B2540" t="str">
        <f>IF(ISBLANK('ENGAGEMENTS 2026'!C2541),"",'ENGAGEMENTS 2026'!D2541)</f>
        <v/>
      </c>
      <c r="C2540" t="str">
        <f>IF(ISBLANK('ENGAGEMENTS 2026'!C2541),"",'ENGAGEMENTS 2026'!E2541)</f>
        <v/>
      </c>
      <c r="D2540" t="str">
        <f>IF(ISBLANK('ENGAGEMENTS 2026'!C2541),"",'ENGAGEMENTS 2026'!G2541)</f>
        <v/>
      </c>
      <c r="E2540" t="str">
        <f>IF(ISBLANK('ENGAGEMENTS 2026'!C2541),"",'ENGAGEMENTS 2026'!I2541)</f>
        <v/>
      </c>
      <c r="F2540" t="str">
        <f>IF(ISBLANK('ENGAGEMENTS 2026'!C2541),"",'ENGAGEMENTS 2026'!J2541)</f>
        <v/>
      </c>
      <c r="G2540" t="str">
        <f>IF(ISBLANK('ENGAGEMENTS 2026'!C2541),"",'ENGAGEMENTS 2026'!M2541)</f>
        <v/>
      </c>
      <c r="H2540" t="str">
        <f>IF(ISBLANK('ENGAGEMENTS 2026'!C2541),"",'ENGAGEMENTS 2026'!AF2541)</f>
        <v/>
      </c>
      <c r="I2540" t="str">
        <f>IF(ISBLANK('ENGAGEMENTS 2026'!C2541),"",'ENGAGEMENTS 2026'!H2541)</f>
        <v/>
      </c>
      <c r="J2540" s="72" t="str">
        <f>IF(ISBLANK('ENGAGEMENTS 2026'!C2541),"",IF(AND(OR($E2540="INFRUCTUEUX",$E2540="ANNULE"),$C2540="AOO-M"),'ENGAGEMENTS 2026'!P2541,IF($H2540="EN COURS DE PREENGAGEMENT",'ENGAGEMENTS 2026'!O2541,IF($H2540="PREENGAGE",IF($E2540="ATTRIBUE",'ENGAGEMENTS 2026'!AE2541,'ENGAGEMENTS 2026'!O2541),'ENGAGEMENTS 2026'!AE2541))))</f>
        <v/>
      </c>
      <c r="K2540" s="97" t="str">
        <f>IF(ISBLANK('ENGAGEMENTS 2026'!W2541),"",'ENGAGEMENTS 2026'!W2541)</f>
        <v/>
      </c>
      <c r="L2540" s="73" t="str">
        <f t="shared" ca="1" si="78"/>
        <v/>
      </c>
      <c r="M2540" t="str">
        <f t="shared" si="79"/>
        <v/>
      </c>
      <c r="N2540" t="str">
        <f>IF(ISBLANK('ENGAGEMENTS 2026'!C2541),"",'ENGAGEMENTS 2026'!L2541)</f>
        <v/>
      </c>
      <c r="O2540" t="str">
        <f>IF(ISBLANK('ENGAGEMENTS 2026'!C2541),"",'ENGAGEMENTS 2026'!M2541)</f>
        <v/>
      </c>
      <c r="P2540" t="str">
        <f>IF(ISBLANK('ENGAGEMENTS 2026'!C2541),"",'ENGAGEMENTS 2026'!K2541)</f>
        <v/>
      </c>
      <c r="Q2540" t="str">
        <f>IF($A2540="","",IF(OR($E2540="INFRUCTUEUX",$E2540="ANNULE"),$A2540&amp;"|"&amp;(COUNTIFS($A$2:$A2540,$A2540,$E$2:$E2540,"INFRUCTUEUX")+COUNTIFS($A$2:$A2540,$A2540,$E$2:$E2540,"ANNULE")),""))</f>
        <v/>
      </c>
    </row>
    <row r="2541" spans="1:17" x14ac:dyDescent="0.25">
      <c r="A2541" t="str">
        <f>IF(ISBLANK('ENGAGEMENTS 2026'!C2542),"",IF('ENGAGEMENTS 2026'!C2542="DTSI","DCT",'ENGAGEMENTS 2026'!C2542))</f>
        <v/>
      </c>
      <c r="B2541" t="str">
        <f>IF(ISBLANK('ENGAGEMENTS 2026'!C2542),"",'ENGAGEMENTS 2026'!D2542)</f>
        <v/>
      </c>
      <c r="C2541" t="str">
        <f>IF(ISBLANK('ENGAGEMENTS 2026'!C2542),"",'ENGAGEMENTS 2026'!E2542)</f>
        <v/>
      </c>
      <c r="D2541" t="str">
        <f>IF(ISBLANK('ENGAGEMENTS 2026'!C2542),"",'ENGAGEMENTS 2026'!G2542)</f>
        <v/>
      </c>
      <c r="E2541" t="str">
        <f>IF(ISBLANK('ENGAGEMENTS 2026'!C2542),"",'ENGAGEMENTS 2026'!I2542)</f>
        <v/>
      </c>
      <c r="F2541" t="str">
        <f>IF(ISBLANK('ENGAGEMENTS 2026'!C2542),"",'ENGAGEMENTS 2026'!J2542)</f>
        <v/>
      </c>
      <c r="G2541" t="str">
        <f>IF(ISBLANK('ENGAGEMENTS 2026'!C2542),"",'ENGAGEMENTS 2026'!M2542)</f>
        <v/>
      </c>
      <c r="H2541" t="str">
        <f>IF(ISBLANK('ENGAGEMENTS 2026'!C2542),"",'ENGAGEMENTS 2026'!AF2542)</f>
        <v/>
      </c>
      <c r="I2541" t="str">
        <f>IF(ISBLANK('ENGAGEMENTS 2026'!C2542),"",'ENGAGEMENTS 2026'!H2542)</f>
        <v/>
      </c>
      <c r="J2541" s="72" t="str">
        <f>IF(ISBLANK('ENGAGEMENTS 2026'!C2542),"",IF(AND(OR($E2541="INFRUCTUEUX",$E2541="ANNULE"),$C2541="AOO-M"),'ENGAGEMENTS 2026'!P2542,IF($H2541="EN COURS DE PREENGAGEMENT",'ENGAGEMENTS 2026'!O2542,IF($H2541="PREENGAGE",IF($E2541="ATTRIBUE",'ENGAGEMENTS 2026'!AE2542,'ENGAGEMENTS 2026'!O2542),'ENGAGEMENTS 2026'!AE2542))))</f>
        <v/>
      </c>
      <c r="K2541" s="97" t="str">
        <f>IF(ISBLANK('ENGAGEMENTS 2026'!W2542),"",'ENGAGEMENTS 2026'!W2542)</f>
        <v/>
      </c>
      <c r="L2541" s="73" t="str">
        <f t="shared" ca="1" si="78"/>
        <v/>
      </c>
      <c r="M2541" t="str">
        <f t="shared" si="79"/>
        <v/>
      </c>
      <c r="N2541" t="str">
        <f>IF(ISBLANK('ENGAGEMENTS 2026'!C2542),"",'ENGAGEMENTS 2026'!L2542)</f>
        <v/>
      </c>
      <c r="O2541" t="str">
        <f>IF(ISBLANK('ENGAGEMENTS 2026'!C2542),"",'ENGAGEMENTS 2026'!M2542)</f>
        <v/>
      </c>
      <c r="P2541" t="str">
        <f>IF(ISBLANK('ENGAGEMENTS 2026'!C2542),"",'ENGAGEMENTS 2026'!K2542)</f>
        <v/>
      </c>
      <c r="Q2541" t="str">
        <f>IF($A2541="","",IF(OR($E2541="INFRUCTUEUX",$E2541="ANNULE"),$A2541&amp;"|"&amp;(COUNTIFS($A$2:$A2541,$A2541,$E$2:$E2541,"INFRUCTUEUX")+COUNTIFS($A$2:$A2541,$A2541,$E$2:$E2541,"ANNULE")),""))</f>
        <v/>
      </c>
    </row>
    <row r="2542" spans="1:17" x14ac:dyDescent="0.25">
      <c r="A2542" t="str">
        <f>IF(ISBLANK('ENGAGEMENTS 2026'!C2543),"",IF('ENGAGEMENTS 2026'!C2543="DTSI","DCT",'ENGAGEMENTS 2026'!C2543))</f>
        <v/>
      </c>
      <c r="B2542" t="str">
        <f>IF(ISBLANK('ENGAGEMENTS 2026'!C2543),"",'ENGAGEMENTS 2026'!D2543)</f>
        <v/>
      </c>
      <c r="C2542" t="str">
        <f>IF(ISBLANK('ENGAGEMENTS 2026'!C2543),"",'ENGAGEMENTS 2026'!E2543)</f>
        <v/>
      </c>
      <c r="D2542" t="str">
        <f>IF(ISBLANK('ENGAGEMENTS 2026'!C2543),"",'ENGAGEMENTS 2026'!G2543)</f>
        <v/>
      </c>
      <c r="E2542" t="str">
        <f>IF(ISBLANK('ENGAGEMENTS 2026'!C2543),"",'ENGAGEMENTS 2026'!I2543)</f>
        <v/>
      </c>
      <c r="F2542" t="str">
        <f>IF(ISBLANK('ENGAGEMENTS 2026'!C2543),"",'ENGAGEMENTS 2026'!J2543)</f>
        <v/>
      </c>
      <c r="G2542" t="str">
        <f>IF(ISBLANK('ENGAGEMENTS 2026'!C2543),"",'ENGAGEMENTS 2026'!M2543)</f>
        <v/>
      </c>
      <c r="H2542" t="str">
        <f>IF(ISBLANK('ENGAGEMENTS 2026'!C2543),"",'ENGAGEMENTS 2026'!AF2543)</f>
        <v/>
      </c>
      <c r="I2542" t="str">
        <f>IF(ISBLANK('ENGAGEMENTS 2026'!C2543),"",'ENGAGEMENTS 2026'!H2543)</f>
        <v/>
      </c>
      <c r="J2542" s="72" t="str">
        <f>IF(ISBLANK('ENGAGEMENTS 2026'!C2543),"",IF(AND(OR($E2542="INFRUCTUEUX",$E2542="ANNULE"),$C2542="AOO-M"),'ENGAGEMENTS 2026'!P2543,IF($H2542="EN COURS DE PREENGAGEMENT",'ENGAGEMENTS 2026'!O2543,IF($H2542="PREENGAGE",IF($E2542="ATTRIBUE",'ENGAGEMENTS 2026'!AE2543,'ENGAGEMENTS 2026'!O2543),'ENGAGEMENTS 2026'!AE2543))))</f>
        <v/>
      </c>
      <c r="K2542" s="97" t="str">
        <f>IF(ISBLANK('ENGAGEMENTS 2026'!W2543),"",'ENGAGEMENTS 2026'!W2543)</f>
        <v/>
      </c>
      <c r="L2542" s="73" t="str">
        <f t="shared" ca="1" si="78"/>
        <v/>
      </c>
      <c r="M2542" t="str">
        <f t="shared" si="79"/>
        <v/>
      </c>
      <c r="N2542" t="str">
        <f>IF(ISBLANK('ENGAGEMENTS 2026'!C2543),"",'ENGAGEMENTS 2026'!L2543)</f>
        <v/>
      </c>
      <c r="O2542" t="str">
        <f>IF(ISBLANK('ENGAGEMENTS 2026'!C2543),"",'ENGAGEMENTS 2026'!M2543)</f>
        <v/>
      </c>
      <c r="P2542" t="str">
        <f>IF(ISBLANK('ENGAGEMENTS 2026'!C2543),"",'ENGAGEMENTS 2026'!K2543)</f>
        <v/>
      </c>
      <c r="Q2542" t="str">
        <f>IF($A2542="","",IF(OR($E2542="INFRUCTUEUX",$E2542="ANNULE"),$A2542&amp;"|"&amp;(COUNTIFS($A$2:$A2542,$A2542,$E$2:$E2542,"INFRUCTUEUX")+COUNTIFS($A$2:$A2542,$A2542,$E$2:$E2542,"ANNULE")),""))</f>
        <v/>
      </c>
    </row>
    <row r="2543" spans="1:17" x14ac:dyDescent="0.25">
      <c r="A2543" t="str">
        <f>IF(ISBLANK('ENGAGEMENTS 2026'!C2544),"",IF('ENGAGEMENTS 2026'!C2544="DTSI","DCT",'ENGAGEMENTS 2026'!C2544))</f>
        <v/>
      </c>
      <c r="B2543" t="str">
        <f>IF(ISBLANK('ENGAGEMENTS 2026'!C2544),"",'ENGAGEMENTS 2026'!D2544)</f>
        <v/>
      </c>
      <c r="C2543" t="str">
        <f>IF(ISBLANK('ENGAGEMENTS 2026'!C2544),"",'ENGAGEMENTS 2026'!E2544)</f>
        <v/>
      </c>
      <c r="D2543" t="str">
        <f>IF(ISBLANK('ENGAGEMENTS 2026'!C2544),"",'ENGAGEMENTS 2026'!G2544)</f>
        <v/>
      </c>
      <c r="E2543" t="str">
        <f>IF(ISBLANK('ENGAGEMENTS 2026'!C2544),"",'ENGAGEMENTS 2026'!I2544)</f>
        <v/>
      </c>
      <c r="F2543" t="str">
        <f>IF(ISBLANK('ENGAGEMENTS 2026'!C2544),"",'ENGAGEMENTS 2026'!J2544)</f>
        <v/>
      </c>
      <c r="G2543" t="str">
        <f>IF(ISBLANK('ENGAGEMENTS 2026'!C2544),"",'ENGAGEMENTS 2026'!M2544)</f>
        <v/>
      </c>
      <c r="H2543" t="str">
        <f>IF(ISBLANK('ENGAGEMENTS 2026'!C2544),"",'ENGAGEMENTS 2026'!AF2544)</f>
        <v/>
      </c>
      <c r="I2543" t="str">
        <f>IF(ISBLANK('ENGAGEMENTS 2026'!C2544),"",'ENGAGEMENTS 2026'!H2544)</f>
        <v/>
      </c>
      <c r="J2543" s="72" t="str">
        <f>IF(ISBLANK('ENGAGEMENTS 2026'!C2544),"",IF(AND(OR($E2543="INFRUCTUEUX",$E2543="ANNULE"),$C2543="AOO-M"),'ENGAGEMENTS 2026'!P2544,IF($H2543="EN COURS DE PREENGAGEMENT",'ENGAGEMENTS 2026'!O2544,IF($H2543="PREENGAGE",IF($E2543="ATTRIBUE",'ENGAGEMENTS 2026'!AE2544,'ENGAGEMENTS 2026'!O2544),'ENGAGEMENTS 2026'!AE2544))))</f>
        <v/>
      </c>
      <c r="K2543" s="97" t="str">
        <f>IF(ISBLANK('ENGAGEMENTS 2026'!W2544),"",'ENGAGEMENTS 2026'!W2544)</f>
        <v/>
      </c>
      <c r="L2543" s="73" t="str">
        <f t="shared" ca="1" si="78"/>
        <v/>
      </c>
      <c r="M2543" t="str">
        <f t="shared" si="79"/>
        <v/>
      </c>
      <c r="N2543" t="str">
        <f>IF(ISBLANK('ENGAGEMENTS 2026'!C2544),"",'ENGAGEMENTS 2026'!L2544)</f>
        <v/>
      </c>
      <c r="O2543" t="str">
        <f>IF(ISBLANK('ENGAGEMENTS 2026'!C2544),"",'ENGAGEMENTS 2026'!M2544)</f>
        <v/>
      </c>
      <c r="P2543" t="str">
        <f>IF(ISBLANK('ENGAGEMENTS 2026'!C2544),"",'ENGAGEMENTS 2026'!K2544)</f>
        <v/>
      </c>
      <c r="Q2543" t="str">
        <f>IF($A2543="","",IF(OR($E2543="INFRUCTUEUX",$E2543="ANNULE"),$A2543&amp;"|"&amp;(COUNTIFS($A$2:$A2543,$A2543,$E$2:$E2543,"INFRUCTUEUX")+COUNTIFS($A$2:$A2543,$A2543,$E$2:$E2543,"ANNULE")),""))</f>
        <v/>
      </c>
    </row>
    <row r="2544" spans="1:17" x14ac:dyDescent="0.25">
      <c r="A2544" t="str">
        <f>IF(ISBLANK('ENGAGEMENTS 2026'!C2545),"",IF('ENGAGEMENTS 2026'!C2545="DTSI","DCT",'ENGAGEMENTS 2026'!C2545))</f>
        <v/>
      </c>
      <c r="B2544" t="str">
        <f>IF(ISBLANK('ENGAGEMENTS 2026'!C2545),"",'ENGAGEMENTS 2026'!D2545)</f>
        <v/>
      </c>
      <c r="C2544" t="str">
        <f>IF(ISBLANK('ENGAGEMENTS 2026'!C2545),"",'ENGAGEMENTS 2026'!E2545)</f>
        <v/>
      </c>
      <c r="D2544" t="str">
        <f>IF(ISBLANK('ENGAGEMENTS 2026'!C2545),"",'ENGAGEMENTS 2026'!G2545)</f>
        <v/>
      </c>
      <c r="E2544" t="str">
        <f>IF(ISBLANK('ENGAGEMENTS 2026'!C2545),"",'ENGAGEMENTS 2026'!I2545)</f>
        <v/>
      </c>
      <c r="F2544" t="str">
        <f>IF(ISBLANK('ENGAGEMENTS 2026'!C2545),"",'ENGAGEMENTS 2026'!J2545)</f>
        <v/>
      </c>
      <c r="G2544" t="str">
        <f>IF(ISBLANK('ENGAGEMENTS 2026'!C2545),"",'ENGAGEMENTS 2026'!M2545)</f>
        <v/>
      </c>
      <c r="H2544" t="str">
        <f>IF(ISBLANK('ENGAGEMENTS 2026'!C2545),"",'ENGAGEMENTS 2026'!AF2545)</f>
        <v/>
      </c>
      <c r="I2544" t="str">
        <f>IF(ISBLANK('ENGAGEMENTS 2026'!C2545),"",'ENGAGEMENTS 2026'!H2545)</f>
        <v/>
      </c>
      <c r="J2544" s="72" t="str">
        <f>IF(ISBLANK('ENGAGEMENTS 2026'!C2545),"",IF(AND(OR($E2544="INFRUCTUEUX",$E2544="ANNULE"),$C2544="AOO-M"),'ENGAGEMENTS 2026'!P2545,IF($H2544="EN COURS DE PREENGAGEMENT",'ENGAGEMENTS 2026'!O2545,IF($H2544="PREENGAGE",IF($E2544="ATTRIBUE",'ENGAGEMENTS 2026'!AE2545,'ENGAGEMENTS 2026'!O2545),'ENGAGEMENTS 2026'!AE2545))))</f>
        <v/>
      </c>
      <c r="K2544" s="97" t="str">
        <f>IF(ISBLANK('ENGAGEMENTS 2026'!W2545),"",'ENGAGEMENTS 2026'!W2545)</f>
        <v/>
      </c>
      <c r="L2544" s="73" t="str">
        <f t="shared" ca="1" si="78"/>
        <v/>
      </c>
      <c r="M2544" t="str">
        <f t="shared" si="79"/>
        <v/>
      </c>
      <c r="N2544" t="str">
        <f>IF(ISBLANK('ENGAGEMENTS 2026'!C2545),"",'ENGAGEMENTS 2026'!L2545)</f>
        <v/>
      </c>
      <c r="O2544" t="str">
        <f>IF(ISBLANK('ENGAGEMENTS 2026'!C2545),"",'ENGAGEMENTS 2026'!M2545)</f>
        <v/>
      </c>
      <c r="P2544" t="str">
        <f>IF(ISBLANK('ENGAGEMENTS 2026'!C2545),"",'ENGAGEMENTS 2026'!K2545)</f>
        <v/>
      </c>
      <c r="Q2544" t="str">
        <f>IF($A2544="","",IF(OR($E2544="INFRUCTUEUX",$E2544="ANNULE"),$A2544&amp;"|"&amp;(COUNTIFS($A$2:$A2544,$A2544,$E$2:$E2544,"INFRUCTUEUX")+COUNTIFS($A$2:$A2544,$A2544,$E$2:$E2544,"ANNULE")),""))</f>
        <v/>
      </c>
    </row>
    <row r="2545" spans="1:17" x14ac:dyDescent="0.25">
      <c r="A2545" t="str">
        <f>IF(ISBLANK('ENGAGEMENTS 2026'!C2546),"",IF('ENGAGEMENTS 2026'!C2546="DTSI","DCT",'ENGAGEMENTS 2026'!C2546))</f>
        <v/>
      </c>
      <c r="B2545" t="str">
        <f>IF(ISBLANK('ENGAGEMENTS 2026'!C2546),"",'ENGAGEMENTS 2026'!D2546)</f>
        <v/>
      </c>
      <c r="C2545" t="str">
        <f>IF(ISBLANK('ENGAGEMENTS 2026'!C2546),"",'ENGAGEMENTS 2026'!E2546)</f>
        <v/>
      </c>
      <c r="D2545" t="str">
        <f>IF(ISBLANK('ENGAGEMENTS 2026'!C2546),"",'ENGAGEMENTS 2026'!G2546)</f>
        <v/>
      </c>
      <c r="E2545" t="str">
        <f>IF(ISBLANK('ENGAGEMENTS 2026'!C2546),"",'ENGAGEMENTS 2026'!I2546)</f>
        <v/>
      </c>
      <c r="F2545" t="str">
        <f>IF(ISBLANK('ENGAGEMENTS 2026'!C2546),"",'ENGAGEMENTS 2026'!J2546)</f>
        <v/>
      </c>
      <c r="G2545" t="str">
        <f>IF(ISBLANK('ENGAGEMENTS 2026'!C2546),"",'ENGAGEMENTS 2026'!M2546)</f>
        <v/>
      </c>
      <c r="H2545" t="str">
        <f>IF(ISBLANK('ENGAGEMENTS 2026'!C2546),"",'ENGAGEMENTS 2026'!AF2546)</f>
        <v/>
      </c>
      <c r="I2545" t="str">
        <f>IF(ISBLANK('ENGAGEMENTS 2026'!C2546),"",'ENGAGEMENTS 2026'!H2546)</f>
        <v/>
      </c>
      <c r="J2545" s="72" t="str">
        <f>IF(ISBLANK('ENGAGEMENTS 2026'!C2546),"",IF(AND(OR($E2545="INFRUCTUEUX",$E2545="ANNULE"),$C2545="AOO-M"),'ENGAGEMENTS 2026'!P2546,IF($H2545="EN COURS DE PREENGAGEMENT",'ENGAGEMENTS 2026'!O2546,IF($H2545="PREENGAGE",IF($E2545="ATTRIBUE",'ENGAGEMENTS 2026'!AE2546,'ENGAGEMENTS 2026'!O2546),'ENGAGEMENTS 2026'!AE2546))))</f>
        <v/>
      </c>
      <c r="K2545" s="97" t="str">
        <f>IF(ISBLANK('ENGAGEMENTS 2026'!W2546),"",'ENGAGEMENTS 2026'!W2546)</f>
        <v/>
      </c>
      <c r="L2545" s="73" t="str">
        <f t="shared" ca="1" si="78"/>
        <v/>
      </c>
      <c r="M2545" t="str">
        <f t="shared" si="79"/>
        <v/>
      </c>
      <c r="N2545" t="str">
        <f>IF(ISBLANK('ENGAGEMENTS 2026'!C2546),"",'ENGAGEMENTS 2026'!L2546)</f>
        <v/>
      </c>
      <c r="O2545" t="str">
        <f>IF(ISBLANK('ENGAGEMENTS 2026'!C2546),"",'ENGAGEMENTS 2026'!M2546)</f>
        <v/>
      </c>
      <c r="P2545" t="str">
        <f>IF(ISBLANK('ENGAGEMENTS 2026'!C2546),"",'ENGAGEMENTS 2026'!K2546)</f>
        <v/>
      </c>
      <c r="Q2545" t="str">
        <f>IF($A2545="","",IF(OR($E2545="INFRUCTUEUX",$E2545="ANNULE"),$A2545&amp;"|"&amp;(COUNTIFS($A$2:$A2545,$A2545,$E$2:$E2545,"INFRUCTUEUX")+COUNTIFS($A$2:$A2545,$A2545,$E$2:$E2545,"ANNULE")),""))</f>
        <v/>
      </c>
    </row>
    <row r="2546" spans="1:17" x14ac:dyDescent="0.25">
      <c r="A2546" t="str">
        <f>IF(ISBLANK('ENGAGEMENTS 2026'!C2547),"",IF('ENGAGEMENTS 2026'!C2547="DTSI","DCT",'ENGAGEMENTS 2026'!C2547))</f>
        <v/>
      </c>
      <c r="B2546" t="str">
        <f>IF(ISBLANK('ENGAGEMENTS 2026'!C2547),"",'ENGAGEMENTS 2026'!D2547)</f>
        <v/>
      </c>
      <c r="C2546" t="str">
        <f>IF(ISBLANK('ENGAGEMENTS 2026'!C2547),"",'ENGAGEMENTS 2026'!E2547)</f>
        <v/>
      </c>
      <c r="D2546" t="str">
        <f>IF(ISBLANK('ENGAGEMENTS 2026'!C2547),"",'ENGAGEMENTS 2026'!G2547)</f>
        <v/>
      </c>
      <c r="E2546" t="str">
        <f>IF(ISBLANK('ENGAGEMENTS 2026'!C2547),"",'ENGAGEMENTS 2026'!I2547)</f>
        <v/>
      </c>
      <c r="F2546" t="str">
        <f>IF(ISBLANK('ENGAGEMENTS 2026'!C2547),"",'ENGAGEMENTS 2026'!J2547)</f>
        <v/>
      </c>
      <c r="G2546" t="str">
        <f>IF(ISBLANK('ENGAGEMENTS 2026'!C2547),"",'ENGAGEMENTS 2026'!M2547)</f>
        <v/>
      </c>
      <c r="H2546" t="str">
        <f>IF(ISBLANK('ENGAGEMENTS 2026'!C2547),"",'ENGAGEMENTS 2026'!AF2547)</f>
        <v/>
      </c>
      <c r="I2546" t="str">
        <f>IF(ISBLANK('ENGAGEMENTS 2026'!C2547),"",'ENGAGEMENTS 2026'!H2547)</f>
        <v/>
      </c>
      <c r="J2546" s="72" t="str">
        <f>IF(ISBLANK('ENGAGEMENTS 2026'!C2547),"",IF(AND(OR($E2546="INFRUCTUEUX",$E2546="ANNULE"),$C2546="AOO-M"),'ENGAGEMENTS 2026'!P2547,IF($H2546="EN COURS DE PREENGAGEMENT",'ENGAGEMENTS 2026'!O2547,IF($H2546="PREENGAGE",IF($E2546="ATTRIBUE",'ENGAGEMENTS 2026'!AE2547,'ENGAGEMENTS 2026'!O2547),'ENGAGEMENTS 2026'!AE2547))))</f>
        <v/>
      </c>
      <c r="K2546" s="97" t="str">
        <f>IF(ISBLANK('ENGAGEMENTS 2026'!W2547),"",'ENGAGEMENTS 2026'!W2547)</f>
        <v/>
      </c>
      <c r="L2546" s="73" t="str">
        <f t="shared" ca="1" si="78"/>
        <v/>
      </c>
      <c r="M2546" t="str">
        <f t="shared" si="79"/>
        <v/>
      </c>
      <c r="N2546" t="str">
        <f>IF(ISBLANK('ENGAGEMENTS 2026'!C2547),"",'ENGAGEMENTS 2026'!L2547)</f>
        <v/>
      </c>
      <c r="O2546" t="str">
        <f>IF(ISBLANK('ENGAGEMENTS 2026'!C2547),"",'ENGAGEMENTS 2026'!M2547)</f>
        <v/>
      </c>
      <c r="P2546" t="str">
        <f>IF(ISBLANK('ENGAGEMENTS 2026'!C2547),"",'ENGAGEMENTS 2026'!K2547)</f>
        <v/>
      </c>
      <c r="Q2546" t="str">
        <f>IF($A2546="","",IF(OR($E2546="INFRUCTUEUX",$E2546="ANNULE"),$A2546&amp;"|"&amp;(COUNTIFS($A$2:$A2546,$A2546,$E$2:$E2546,"INFRUCTUEUX")+COUNTIFS($A$2:$A2546,$A2546,$E$2:$E2546,"ANNULE")),""))</f>
        <v/>
      </c>
    </row>
    <row r="2547" spans="1:17" x14ac:dyDescent="0.25">
      <c r="A2547" t="str">
        <f>IF(ISBLANK('ENGAGEMENTS 2026'!C2548),"",IF('ENGAGEMENTS 2026'!C2548="DTSI","DCT",'ENGAGEMENTS 2026'!C2548))</f>
        <v/>
      </c>
      <c r="B2547" t="str">
        <f>IF(ISBLANK('ENGAGEMENTS 2026'!C2548),"",'ENGAGEMENTS 2026'!D2548)</f>
        <v/>
      </c>
      <c r="C2547" t="str">
        <f>IF(ISBLANK('ENGAGEMENTS 2026'!C2548),"",'ENGAGEMENTS 2026'!E2548)</f>
        <v/>
      </c>
      <c r="D2547" t="str">
        <f>IF(ISBLANK('ENGAGEMENTS 2026'!C2548),"",'ENGAGEMENTS 2026'!G2548)</f>
        <v/>
      </c>
      <c r="E2547" t="str">
        <f>IF(ISBLANK('ENGAGEMENTS 2026'!C2548),"",'ENGAGEMENTS 2026'!I2548)</f>
        <v/>
      </c>
      <c r="F2547" t="str">
        <f>IF(ISBLANK('ENGAGEMENTS 2026'!C2548),"",'ENGAGEMENTS 2026'!J2548)</f>
        <v/>
      </c>
      <c r="G2547" t="str">
        <f>IF(ISBLANK('ENGAGEMENTS 2026'!C2548),"",'ENGAGEMENTS 2026'!M2548)</f>
        <v/>
      </c>
      <c r="H2547" t="str">
        <f>IF(ISBLANK('ENGAGEMENTS 2026'!C2548),"",'ENGAGEMENTS 2026'!AF2548)</f>
        <v/>
      </c>
      <c r="I2547" t="str">
        <f>IF(ISBLANK('ENGAGEMENTS 2026'!C2548),"",'ENGAGEMENTS 2026'!H2548)</f>
        <v/>
      </c>
      <c r="J2547" s="72" t="str">
        <f>IF(ISBLANK('ENGAGEMENTS 2026'!C2548),"",IF(AND(OR($E2547="INFRUCTUEUX",$E2547="ANNULE"),$C2547="AOO-M"),'ENGAGEMENTS 2026'!P2548,IF($H2547="EN COURS DE PREENGAGEMENT",'ENGAGEMENTS 2026'!O2548,IF($H2547="PREENGAGE",IF($E2547="ATTRIBUE",'ENGAGEMENTS 2026'!AE2548,'ENGAGEMENTS 2026'!O2548),'ENGAGEMENTS 2026'!AE2548))))</f>
        <v/>
      </c>
      <c r="K2547" s="97" t="str">
        <f>IF(ISBLANK('ENGAGEMENTS 2026'!W2548),"",'ENGAGEMENTS 2026'!W2548)</f>
        <v/>
      </c>
      <c r="L2547" s="73" t="str">
        <f t="shared" ca="1" si="78"/>
        <v/>
      </c>
      <c r="M2547" t="str">
        <f t="shared" si="79"/>
        <v/>
      </c>
      <c r="N2547" t="str">
        <f>IF(ISBLANK('ENGAGEMENTS 2026'!C2548),"",'ENGAGEMENTS 2026'!L2548)</f>
        <v/>
      </c>
      <c r="O2547" t="str">
        <f>IF(ISBLANK('ENGAGEMENTS 2026'!C2548),"",'ENGAGEMENTS 2026'!M2548)</f>
        <v/>
      </c>
      <c r="P2547" t="str">
        <f>IF(ISBLANK('ENGAGEMENTS 2026'!C2548),"",'ENGAGEMENTS 2026'!K2548)</f>
        <v/>
      </c>
      <c r="Q2547" t="str">
        <f>IF($A2547="","",IF(OR($E2547="INFRUCTUEUX",$E2547="ANNULE"),$A2547&amp;"|"&amp;(COUNTIFS($A$2:$A2547,$A2547,$E$2:$E2547,"INFRUCTUEUX")+COUNTIFS($A$2:$A2547,$A2547,$E$2:$E2547,"ANNULE")),""))</f>
        <v/>
      </c>
    </row>
    <row r="2548" spans="1:17" x14ac:dyDescent="0.25">
      <c r="A2548" t="str">
        <f>IF(ISBLANK('ENGAGEMENTS 2026'!C2549),"",IF('ENGAGEMENTS 2026'!C2549="DTSI","DCT",'ENGAGEMENTS 2026'!C2549))</f>
        <v/>
      </c>
      <c r="B2548" t="str">
        <f>IF(ISBLANK('ENGAGEMENTS 2026'!C2549),"",'ENGAGEMENTS 2026'!D2549)</f>
        <v/>
      </c>
      <c r="C2548" t="str">
        <f>IF(ISBLANK('ENGAGEMENTS 2026'!C2549),"",'ENGAGEMENTS 2026'!E2549)</f>
        <v/>
      </c>
      <c r="D2548" t="str">
        <f>IF(ISBLANK('ENGAGEMENTS 2026'!C2549),"",'ENGAGEMENTS 2026'!G2549)</f>
        <v/>
      </c>
      <c r="E2548" t="str">
        <f>IF(ISBLANK('ENGAGEMENTS 2026'!C2549),"",'ENGAGEMENTS 2026'!I2549)</f>
        <v/>
      </c>
      <c r="F2548" t="str">
        <f>IF(ISBLANK('ENGAGEMENTS 2026'!C2549),"",'ENGAGEMENTS 2026'!J2549)</f>
        <v/>
      </c>
      <c r="G2548" t="str">
        <f>IF(ISBLANK('ENGAGEMENTS 2026'!C2549),"",'ENGAGEMENTS 2026'!M2549)</f>
        <v/>
      </c>
      <c r="H2548" t="str">
        <f>IF(ISBLANK('ENGAGEMENTS 2026'!C2549),"",'ENGAGEMENTS 2026'!AF2549)</f>
        <v/>
      </c>
      <c r="I2548" t="str">
        <f>IF(ISBLANK('ENGAGEMENTS 2026'!C2549),"",'ENGAGEMENTS 2026'!H2549)</f>
        <v/>
      </c>
      <c r="J2548" s="72" t="str">
        <f>IF(ISBLANK('ENGAGEMENTS 2026'!C2549),"",IF(AND(OR($E2548="INFRUCTUEUX",$E2548="ANNULE"),$C2548="AOO-M"),'ENGAGEMENTS 2026'!P2549,IF($H2548="EN COURS DE PREENGAGEMENT",'ENGAGEMENTS 2026'!O2549,IF($H2548="PREENGAGE",IF($E2548="ATTRIBUE",'ENGAGEMENTS 2026'!AE2549,'ENGAGEMENTS 2026'!O2549),'ENGAGEMENTS 2026'!AE2549))))</f>
        <v/>
      </c>
      <c r="K2548" s="97" t="str">
        <f>IF(ISBLANK('ENGAGEMENTS 2026'!W2549),"",'ENGAGEMENTS 2026'!W2549)</f>
        <v/>
      </c>
      <c r="L2548" s="73" t="str">
        <f t="shared" ca="1" si="78"/>
        <v/>
      </c>
      <c r="M2548" t="str">
        <f t="shared" si="79"/>
        <v/>
      </c>
      <c r="N2548" t="str">
        <f>IF(ISBLANK('ENGAGEMENTS 2026'!C2549),"",'ENGAGEMENTS 2026'!L2549)</f>
        <v/>
      </c>
      <c r="O2548" t="str">
        <f>IF(ISBLANK('ENGAGEMENTS 2026'!C2549),"",'ENGAGEMENTS 2026'!M2549)</f>
        <v/>
      </c>
      <c r="P2548" t="str">
        <f>IF(ISBLANK('ENGAGEMENTS 2026'!C2549),"",'ENGAGEMENTS 2026'!K2549)</f>
        <v/>
      </c>
      <c r="Q2548" t="str">
        <f>IF($A2548="","",IF(OR($E2548="INFRUCTUEUX",$E2548="ANNULE"),$A2548&amp;"|"&amp;(COUNTIFS($A$2:$A2548,$A2548,$E$2:$E2548,"INFRUCTUEUX")+COUNTIFS($A$2:$A2548,$A2548,$E$2:$E2548,"ANNULE")),""))</f>
        <v/>
      </c>
    </row>
    <row r="2549" spans="1:17" x14ac:dyDescent="0.25">
      <c r="A2549" t="str">
        <f>IF(ISBLANK('ENGAGEMENTS 2026'!C2550),"",IF('ENGAGEMENTS 2026'!C2550="DTSI","DCT",'ENGAGEMENTS 2026'!C2550))</f>
        <v/>
      </c>
      <c r="B2549" t="str">
        <f>IF(ISBLANK('ENGAGEMENTS 2026'!C2550),"",'ENGAGEMENTS 2026'!D2550)</f>
        <v/>
      </c>
      <c r="C2549" t="str">
        <f>IF(ISBLANK('ENGAGEMENTS 2026'!C2550),"",'ENGAGEMENTS 2026'!E2550)</f>
        <v/>
      </c>
      <c r="D2549" t="str">
        <f>IF(ISBLANK('ENGAGEMENTS 2026'!C2550),"",'ENGAGEMENTS 2026'!G2550)</f>
        <v/>
      </c>
      <c r="E2549" t="str">
        <f>IF(ISBLANK('ENGAGEMENTS 2026'!C2550),"",'ENGAGEMENTS 2026'!I2550)</f>
        <v/>
      </c>
      <c r="F2549" t="str">
        <f>IF(ISBLANK('ENGAGEMENTS 2026'!C2550),"",'ENGAGEMENTS 2026'!J2550)</f>
        <v/>
      </c>
      <c r="G2549" t="str">
        <f>IF(ISBLANK('ENGAGEMENTS 2026'!C2550),"",'ENGAGEMENTS 2026'!M2550)</f>
        <v/>
      </c>
      <c r="H2549" t="str">
        <f>IF(ISBLANK('ENGAGEMENTS 2026'!C2550),"",'ENGAGEMENTS 2026'!AF2550)</f>
        <v/>
      </c>
      <c r="I2549" t="str">
        <f>IF(ISBLANK('ENGAGEMENTS 2026'!C2550),"",'ENGAGEMENTS 2026'!H2550)</f>
        <v/>
      </c>
      <c r="J2549" s="72" t="str">
        <f>IF(ISBLANK('ENGAGEMENTS 2026'!C2550),"",IF(AND(OR($E2549="INFRUCTUEUX",$E2549="ANNULE"),$C2549="AOO-M"),'ENGAGEMENTS 2026'!P2550,IF($H2549="EN COURS DE PREENGAGEMENT",'ENGAGEMENTS 2026'!O2550,IF($H2549="PREENGAGE",IF($E2549="ATTRIBUE",'ENGAGEMENTS 2026'!AE2550,'ENGAGEMENTS 2026'!O2550),'ENGAGEMENTS 2026'!AE2550))))</f>
        <v/>
      </c>
      <c r="K2549" s="97" t="str">
        <f>IF(ISBLANK('ENGAGEMENTS 2026'!W2550),"",'ENGAGEMENTS 2026'!W2550)</f>
        <v/>
      </c>
      <c r="L2549" s="73" t="str">
        <f t="shared" ca="1" si="78"/>
        <v/>
      </c>
      <c r="M2549" t="str">
        <f t="shared" si="79"/>
        <v/>
      </c>
      <c r="N2549" t="str">
        <f>IF(ISBLANK('ENGAGEMENTS 2026'!C2550),"",'ENGAGEMENTS 2026'!L2550)</f>
        <v/>
      </c>
      <c r="O2549" t="str">
        <f>IF(ISBLANK('ENGAGEMENTS 2026'!C2550),"",'ENGAGEMENTS 2026'!M2550)</f>
        <v/>
      </c>
      <c r="P2549" t="str">
        <f>IF(ISBLANK('ENGAGEMENTS 2026'!C2550),"",'ENGAGEMENTS 2026'!K2550)</f>
        <v/>
      </c>
      <c r="Q2549" t="str">
        <f>IF($A2549="","",IF(OR($E2549="INFRUCTUEUX",$E2549="ANNULE"),$A2549&amp;"|"&amp;(COUNTIFS($A$2:$A2549,$A2549,$E$2:$E2549,"INFRUCTUEUX")+COUNTIFS($A$2:$A2549,$A2549,$E$2:$E2549,"ANNULE")),""))</f>
        <v/>
      </c>
    </row>
    <row r="2550" spans="1:17" x14ac:dyDescent="0.25">
      <c r="A2550" t="str">
        <f>IF(ISBLANK('ENGAGEMENTS 2026'!C2551),"",IF('ENGAGEMENTS 2026'!C2551="DTSI","DCT",'ENGAGEMENTS 2026'!C2551))</f>
        <v/>
      </c>
      <c r="B2550" t="str">
        <f>IF(ISBLANK('ENGAGEMENTS 2026'!C2551),"",'ENGAGEMENTS 2026'!D2551)</f>
        <v/>
      </c>
      <c r="C2550" t="str">
        <f>IF(ISBLANK('ENGAGEMENTS 2026'!C2551),"",'ENGAGEMENTS 2026'!E2551)</f>
        <v/>
      </c>
      <c r="D2550" t="str">
        <f>IF(ISBLANK('ENGAGEMENTS 2026'!C2551),"",'ENGAGEMENTS 2026'!G2551)</f>
        <v/>
      </c>
      <c r="E2550" t="str">
        <f>IF(ISBLANK('ENGAGEMENTS 2026'!C2551),"",'ENGAGEMENTS 2026'!I2551)</f>
        <v/>
      </c>
      <c r="F2550" t="str">
        <f>IF(ISBLANK('ENGAGEMENTS 2026'!C2551),"",'ENGAGEMENTS 2026'!J2551)</f>
        <v/>
      </c>
      <c r="G2550" t="str">
        <f>IF(ISBLANK('ENGAGEMENTS 2026'!C2551),"",'ENGAGEMENTS 2026'!M2551)</f>
        <v/>
      </c>
      <c r="H2550" t="str">
        <f>IF(ISBLANK('ENGAGEMENTS 2026'!C2551),"",'ENGAGEMENTS 2026'!AF2551)</f>
        <v/>
      </c>
      <c r="I2550" t="str">
        <f>IF(ISBLANK('ENGAGEMENTS 2026'!C2551),"",'ENGAGEMENTS 2026'!H2551)</f>
        <v/>
      </c>
      <c r="J2550" s="72" t="str">
        <f>IF(ISBLANK('ENGAGEMENTS 2026'!C2551),"",IF(AND(OR($E2550="INFRUCTUEUX",$E2550="ANNULE"),$C2550="AOO-M"),'ENGAGEMENTS 2026'!P2551,IF($H2550="EN COURS DE PREENGAGEMENT",'ENGAGEMENTS 2026'!O2551,IF($H2550="PREENGAGE",IF($E2550="ATTRIBUE",'ENGAGEMENTS 2026'!AE2551,'ENGAGEMENTS 2026'!O2551),'ENGAGEMENTS 2026'!AE2551))))</f>
        <v/>
      </c>
      <c r="K2550" s="97" t="str">
        <f>IF(ISBLANK('ENGAGEMENTS 2026'!W2551),"",'ENGAGEMENTS 2026'!W2551)</f>
        <v/>
      </c>
      <c r="L2550" s="73" t="str">
        <f t="shared" ca="1" si="78"/>
        <v/>
      </c>
      <c r="M2550" t="str">
        <f t="shared" si="79"/>
        <v/>
      </c>
      <c r="N2550" t="str">
        <f>IF(ISBLANK('ENGAGEMENTS 2026'!C2551),"",'ENGAGEMENTS 2026'!L2551)</f>
        <v/>
      </c>
      <c r="O2550" t="str">
        <f>IF(ISBLANK('ENGAGEMENTS 2026'!C2551),"",'ENGAGEMENTS 2026'!M2551)</f>
        <v/>
      </c>
      <c r="P2550" t="str">
        <f>IF(ISBLANK('ENGAGEMENTS 2026'!C2551),"",'ENGAGEMENTS 2026'!K2551)</f>
        <v/>
      </c>
      <c r="Q2550" t="str">
        <f>IF($A2550="","",IF(OR($E2550="INFRUCTUEUX",$E2550="ANNULE"),$A2550&amp;"|"&amp;(COUNTIFS($A$2:$A2550,$A2550,$E$2:$E2550,"INFRUCTUEUX")+COUNTIFS($A$2:$A2550,$A2550,$E$2:$E2550,"ANNULE")),""))</f>
        <v/>
      </c>
    </row>
    <row r="2551" spans="1:17" x14ac:dyDescent="0.25">
      <c r="A2551" t="str">
        <f>IF(ISBLANK('ENGAGEMENTS 2026'!C2552),"",IF('ENGAGEMENTS 2026'!C2552="DTSI","DCT",'ENGAGEMENTS 2026'!C2552))</f>
        <v/>
      </c>
      <c r="B2551" t="str">
        <f>IF(ISBLANK('ENGAGEMENTS 2026'!C2552),"",'ENGAGEMENTS 2026'!D2552)</f>
        <v/>
      </c>
      <c r="C2551" t="str">
        <f>IF(ISBLANK('ENGAGEMENTS 2026'!C2552),"",'ENGAGEMENTS 2026'!E2552)</f>
        <v/>
      </c>
      <c r="D2551" t="str">
        <f>IF(ISBLANK('ENGAGEMENTS 2026'!C2552),"",'ENGAGEMENTS 2026'!G2552)</f>
        <v/>
      </c>
      <c r="E2551" t="str">
        <f>IF(ISBLANK('ENGAGEMENTS 2026'!C2552),"",'ENGAGEMENTS 2026'!I2552)</f>
        <v/>
      </c>
      <c r="F2551" t="str">
        <f>IF(ISBLANK('ENGAGEMENTS 2026'!C2552),"",'ENGAGEMENTS 2026'!J2552)</f>
        <v/>
      </c>
      <c r="G2551" t="str">
        <f>IF(ISBLANK('ENGAGEMENTS 2026'!C2552),"",'ENGAGEMENTS 2026'!M2552)</f>
        <v/>
      </c>
      <c r="H2551" t="str">
        <f>IF(ISBLANK('ENGAGEMENTS 2026'!C2552),"",'ENGAGEMENTS 2026'!AF2552)</f>
        <v/>
      </c>
      <c r="I2551" t="str">
        <f>IF(ISBLANK('ENGAGEMENTS 2026'!C2552),"",'ENGAGEMENTS 2026'!H2552)</f>
        <v/>
      </c>
      <c r="J2551" s="72" t="str">
        <f>IF(ISBLANK('ENGAGEMENTS 2026'!C2552),"",IF(AND(OR($E2551="INFRUCTUEUX",$E2551="ANNULE"),$C2551="AOO-M"),'ENGAGEMENTS 2026'!P2552,IF($H2551="EN COURS DE PREENGAGEMENT",'ENGAGEMENTS 2026'!O2552,IF($H2551="PREENGAGE",IF($E2551="ATTRIBUE",'ENGAGEMENTS 2026'!AE2552,'ENGAGEMENTS 2026'!O2552),'ENGAGEMENTS 2026'!AE2552))))</f>
        <v/>
      </c>
      <c r="K2551" s="97" t="str">
        <f>IF(ISBLANK('ENGAGEMENTS 2026'!W2552),"",'ENGAGEMENTS 2026'!W2552)</f>
        <v/>
      </c>
      <c r="L2551" s="73" t="str">
        <f t="shared" ca="1" si="78"/>
        <v/>
      </c>
      <c r="M2551" t="str">
        <f t="shared" si="79"/>
        <v/>
      </c>
      <c r="N2551" t="str">
        <f>IF(ISBLANK('ENGAGEMENTS 2026'!C2552),"",'ENGAGEMENTS 2026'!L2552)</f>
        <v/>
      </c>
      <c r="O2551" t="str">
        <f>IF(ISBLANK('ENGAGEMENTS 2026'!C2552),"",'ENGAGEMENTS 2026'!M2552)</f>
        <v/>
      </c>
      <c r="P2551" t="str">
        <f>IF(ISBLANK('ENGAGEMENTS 2026'!C2552),"",'ENGAGEMENTS 2026'!K2552)</f>
        <v/>
      </c>
      <c r="Q2551" t="str">
        <f>IF($A2551="","",IF(OR($E2551="INFRUCTUEUX",$E2551="ANNULE"),$A2551&amp;"|"&amp;(COUNTIFS($A$2:$A2551,$A2551,$E$2:$E2551,"INFRUCTUEUX")+COUNTIFS($A$2:$A2551,$A2551,$E$2:$E2551,"ANNULE")),""))</f>
        <v/>
      </c>
    </row>
    <row r="2552" spans="1:17" x14ac:dyDescent="0.25">
      <c r="A2552" t="str">
        <f>IF(ISBLANK('ENGAGEMENTS 2026'!C2553),"",IF('ENGAGEMENTS 2026'!C2553="DTSI","DCT",'ENGAGEMENTS 2026'!C2553))</f>
        <v/>
      </c>
      <c r="B2552" t="str">
        <f>IF(ISBLANK('ENGAGEMENTS 2026'!C2553),"",'ENGAGEMENTS 2026'!D2553)</f>
        <v/>
      </c>
      <c r="C2552" t="str">
        <f>IF(ISBLANK('ENGAGEMENTS 2026'!C2553),"",'ENGAGEMENTS 2026'!E2553)</f>
        <v/>
      </c>
      <c r="D2552" t="str">
        <f>IF(ISBLANK('ENGAGEMENTS 2026'!C2553),"",'ENGAGEMENTS 2026'!G2553)</f>
        <v/>
      </c>
      <c r="E2552" t="str">
        <f>IF(ISBLANK('ENGAGEMENTS 2026'!C2553),"",'ENGAGEMENTS 2026'!I2553)</f>
        <v/>
      </c>
      <c r="F2552" t="str">
        <f>IF(ISBLANK('ENGAGEMENTS 2026'!C2553),"",'ENGAGEMENTS 2026'!J2553)</f>
        <v/>
      </c>
      <c r="G2552" t="str">
        <f>IF(ISBLANK('ENGAGEMENTS 2026'!C2553),"",'ENGAGEMENTS 2026'!M2553)</f>
        <v/>
      </c>
      <c r="H2552" t="str">
        <f>IF(ISBLANK('ENGAGEMENTS 2026'!C2553),"",'ENGAGEMENTS 2026'!AF2553)</f>
        <v/>
      </c>
      <c r="I2552" t="str">
        <f>IF(ISBLANK('ENGAGEMENTS 2026'!C2553),"",'ENGAGEMENTS 2026'!H2553)</f>
        <v/>
      </c>
      <c r="J2552" s="72" t="str">
        <f>IF(ISBLANK('ENGAGEMENTS 2026'!C2553),"",IF(AND(OR($E2552="INFRUCTUEUX",$E2552="ANNULE"),$C2552="AOO-M"),'ENGAGEMENTS 2026'!P2553,IF($H2552="EN COURS DE PREENGAGEMENT",'ENGAGEMENTS 2026'!O2553,IF($H2552="PREENGAGE",IF($E2552="ATTRIBUE",'ENGAGEMENTS 2026'!AE2553,'ENGAGEMENTS 2026'!O2553),'ENGAGEMENTS 2026'!AE2553))))</f>
        <v/>
      </c>
      <c r="K2552" s="97" t="str">
        <f>IF(ISBLANK('ENGAGEMENTS 2026'!W2553),"",'ENGAGEMENTS 2026'!W2553)</f>
        <v/>
      </c>
      <c r="L2552" s="73" t="str">
        <f t="shared" ca="1" si="78"/>
        <v/>
      </c>
      <c r="M2552" t="str">
        <f t="shared" si="79"/>
        <v/>
      </c>
      <c r="N2552" t="str">
        <f>IF(ISBLANK('ENGAGEMENTS 2026'!C2553),"",'ENGAGEMENTS 2026'!L2553)</f>
        <v/>
      </c>
      <c r="O2552" t="str">
        <f>IF(ISBLANK('ENGAGEMENTS 2026'!C2553),"",'ENGAGEMENTS 2026'!M2553)</f>
        <v/>
      </c>
      <c r="P2552" t="str">
        <f>IF(ISBLANK('ENGAGEMENTS 2026'!C2553),"",'ENGAGEMENTS 2026'!K2553)</f>
        <v/>
      </c>
      <c r="Q2552" t="str">
        <f>IF($A2552="","",IF(OR($E2552="INFRUCTUEUX",$E2552="ANNULE"),$A2552&amp;"|"&amp;(COUNTIFS($A$2:$A2552,$A2552,$E$2:$E2552,"INFRUCTUEUX")+COUNTIFS($A$2:$A2552,$A2552,$E$2:$E2552,"ANNULE")),""))</f>
        <v/>
      </c>
    </row>
    <row r="2553" spans="1:17" x14ac:dyDescent="0.25">
      <c r="A2553" t="str">
        <f>IF(ISBLANK('ENGAGEMENTS 2026'!C2554),"",IF('ENGAGEMENTS 2026'!C2554="DTSI","DCT",'ENGAGEMENTS 2026'!C2554))</f>
        <v/>
      </c>
      <c r="B2553" t="str">
        <f>IF(ISBLANK('ENGAGEMENTS 2026'!C2554),"",'ENGAGEMENTS 2026'!D2554)</f>
        <v/>
      </c>
      <c r="C2553" t="str">
        <f>IF(ISBLANK('ENGAGEMENTS 2026'!C2554),"",'ENGAGEMENTS 2026'!E2554)</f>
        <v/>
      </c>
      <c r="D2553" t="str">
        <f>IF(ISBLANK('ENGAGEMENTS 2026'!C2554),"",'ENGAGEMENTS 2026'!G2554)</f>
        <v/>
      </c>
      <c r="E2553" t="str">
        <f>IF(ISBLANK('ENGAGEMENTS 2026'!C2554),"",'ENGAGEMENTS 2026'!I2554)</f>
        <v/>
      </c>
      <c r="F2553" t="str">
        <f>IF(ISBLANK('ENGAGEMENTS 2026'!C2554),"",'ENGAGEMENTS 2026'!J2554)</f>
        <v/>
      </c>
      <c r="G2553" t="str">
        <f>IF(ISBLANK('ENGAGEMENTS 2026'!C2554),"",'ENGAGEMENTS 2026'!M2554)</f>
        <v/>
      </c>
      <c r="H2553" t="str">
        <f>IF(ISBLANK('ENGAGEMENTS 2026'!C2554),"",'ENGAGEMENTS 2026'!AF2554)</f>
        <v/>
      </c>
      <c r="I2553" t="str">
        <f>IF(ISBLANK('ENGAGEMENTS 2026'!C2554),"",'ENGAGEMENTS 2026'!H2554)</f>
        <v/>
      </c>
      <c r="J2553" s="72" t="str">
        <f>IF(ISBLANK('ENGAGEMENTS 2026'!C2554),"",IF(AND(OR($E2553="INFRUCTUEUX",$E2553="ANNULE"),$C2553="AOO-M"),'ENGAGEMENTS 2026'!P2554,IF($H2553="EN COURS DE PREENGAGEMENT",'ENGAGEMENTS 2026'!O2554,IF($H2553="PREENGAGE",IF($E2553="ATTRIBUE",'ENGAGEMENTS 2026'!AE2554,'ENGAGEMENTS 2026'!O2554),'ENGAGEMENTS 2026'!AE2554))))</f>
        <v/>
      </c>
      <c r="K2553" s="97" t="str">
        <f>IF(ISBLANK('ENGAGEMENTS 2026'!W2554),"",'ENGAGEMENTS 2026'!W2554)</f>
        <v/>
      </c>
      <c r="L2553" s="73" t="str">
        <f t="shared" ca="1" si="78"/>
        <v/>
      </c>
      <c r="M2553" t="str">
        <f t="shared" si="79"/>
        <v/>
      </c>
      <c r="N2553" t="str">
        <f>IF(ISBLANK('ENGAGEMENTS 2026'!C2554),"",'ENGAGEMENTS 2026'!L2554)</f>
        <v/>
      </c>
      <c r="O2553" t="str">
        <f>IF(ISBLANK('ENGAGEMENTS 2026'!C2554),"",'ENGAGEMENTS 2026'!M2554)</f>
        <v/>
      </c>
      <c r="P2553" t="str">
        <f>IF(ISBLANK('ENGAGEMENTS 2026'!C2554),"",'ENGAGEMENTS 2026'!K2554)</f>
        <v/>
      </c>
      <c r="Q2553" t="str">
        <f>IF($A2553="","",IF(OR($E2553="INFRUCTUEUX",$E2553="ANNULE"),$A2553&amp;"|"&amp;(COUNTIFS($A$2:$A2553,$A2553,$E$2:$E2553,"INFRUCTUEUX")+COUNTIFS($A$2:$A2553,$A2553,$E$2:$E2553,"ANNULE")),""))</f>
        <v/>
      </c>
    </row>
    <row r="2554" spans="1:17" x14ac:dyDescent="0.25">
      <c r="A2554" t="str">
        <f>IF(ISBLANK('ENGAGEMENTS 2026'!C2555),"",IF('ENGAGEMENTS 2026'!C2555="DTSI","DCT",'ENGAGEMENTS 2026'!C2555))</f>
        <v/>
      </c>
      <c r="B2554" t="str">
        <f>IF(ISBLANK('ENGAGEMENTS 2026'!C2555),"",'ENGAGEMENTS 2026'!D2555)</f>
        <v/>
      </c>
      <c r="C2554" t="str">
        <f>IF(ISBLANK('ENGAGEMENTS 2026'!C2555),"",'ENGAGEMENTS 2026'!E2555)</f>
        <v/>
      </c>
      <c r="D2554" t="str">
        <f>IF(ISBLANK('ENGAGEMENTS 2026'!C2555),"",'ENGAGEMENTS 2026'!G2555)</f>
        <v/>
      </c>
      <c r="E2554" t="str">
        <f>IF(ISBLANK('ENGAGEMENTS 2026'!C2555),"",'ENGAGEMENTS 2026'!I2555)</f>
        <v/>
      </c>
      <c r="F2554" t="str">
        <f>IF(ISBLANK('ENGAGEMENTS 2026'!C2555),"",'ENGAGEMENTS 2026'!J2555)</f>
        <v/>
      </c>
      <c r="G2554" t="str">
        <f>IF(ISBLANK('ENGAGEMENTS 2026'!C2555),"",'ENGAGEMENTS 2026'!M2555)</f>
        <v/>
      </c>
      <c r="H2554" t="str">
        <f>IF(ISBLANK('ENGAGEMENTS 2026'!C2555),"",'ENGAGEMENTS 2026'!AF2555)</f>
        <v/>
      </c>
      <c r="I2554" t="str">
        <f>IF(ISBLANK('ENGAGEMENTS 2026'!C2555),"",'ENGAGEMENTS 2026'!H2555)</f>
        <v/>
      </c>
      <c r="J2554" s="72" t="str">
        <f>IF(ISBLANK('ENGAGEMENTS 2026'!C2555),"",IF(AND(OR($E2554="INFRUCTUEUX",$E2554="ANNULE"),$C2554="AOO-M"),'ENGAGEMENTS 2026'!P2555,IF($H2554="EN COURS DE PREENGAGEMENT",'ENGAGEMENTS 2026'!O2555,IF($H2554="PREENGAGE",IF($E2554="ATTRIBUE",'ENGAGEMENTS 2026'!AE2555,'ENGAGEMENTS 2026'!O2555),'ENGAGEMENTS 2026'!AE2555))))</f>
        <v/>
      </c>
      <c r="K2554" s="97" t="str">
        <f>IF(ISBLANK('ENGAGEMENTS 2026'!W2555),"",'ENGAGEMENTS 2026'!W2555)</f>
        <v/>
      </c>
      <c r="L2554" s="73" t="str">
        <f t="shared" ca="1" si="78"/>
        <v/>
      </c>
      <c r="M2554" t="str">
        <f t="shared" si="79"/>
        <v/>
      </c>
      <c r="N2554" t="str">
        <f>IF(ISBLANK('ENGAGEMENTS 2026'!C2555),"",'ENGAGEMENTS 2026'!L2555)</f>
        <v/>
      </c>
      <c r="O2554" t="str">
        <f>IF(ISBLANK('ENGAGEMENTS 2026'!C2555),"",'ENGAGEMENTS 2026'!M2555)</f>
        <v/>
      </c>
      <c r="P2554" t="str">
        <f>IF(ISBLANK('ENGAGEMENTS 2026'!C2555),"",'ENGAGEMENTS 2026'!K2555)</f>
        <v/>
      </c>
      <c r="Q2554" t="str">
        <f>IF($A2554="","",IF(OR($E2554="INFRUCTUEUX",$E2554="ANNULE"),$A2554&amp;"|"&amp;(COUNTIFS($A$2:$A2554,$A2554,$E$2:$E2554,"INFRUCTUEUX")+COUNTIFS($A$2:$A2554,$A2554,$E$2:$E2554,"ANNULE")),""))</f>
        <v/>
      </c>
    </row>
    <row r="2555" spans="1:17" x14ac:dyDescent="0.25">
      <c r="A2555" t="str">
        <f>IF(ISBLANK('ENGAGEMENTS 2026'!C2556),"",IF('ENGAGEMENTS 2026'!C2556="DTSI","DCT",'ENGAGEMENTS 2026'!C2556))</f>
        <v/>
      </c>
      <c r="B2555" t="str">
        <f>IF(ISBLANK('ENGAGEMENTS 2026'!C2556),"",'ENGAGEMENTS 2026'!D2556)</f>
        <v/>
      </c>
      <c r="C2555" t="str">
        <f>IF(ISBLANK('ENGAGEMENTS 2026'!C2556),"",'ENGAGEMENTS 2026'!E2556)</f>
        <v/>
      </c>
      <c r="D2555" t="str">
        <f>IF(ISBLANK('ENGAGEMENTS 2026'!C2556),"",'ENGAGEMENTS 2026'!G2556)</f>
        <v/>
      </c>
      <c r="E2555" t="str">
        <f>IF(ISBLANK('ENGAGEMENTS 2026'!C2556),"",'ENGAGEMENTS 2026'!I2556)</f>
        <v/>
      </c>
      <c r="F2555" t="str">
        <f>IF(ISBLANK('ENGAGEMENTS 2026'!C2556),"",'ENGAGEMENTS 2026'!J2556)</f>
        <v/>
      </c>
      <c r="G2555" t="str">
        <f>IF(ISBLANK('ENGAGEMENTS 2026'!C2556),"",'ENGAGEMENTS 2026'!M2556)</f>
        <v/>
      </c>
      <c r="H2555" t="str">
        <f>IF(ISBLANK('ENGAGEMENTS 2026'!C2556),"",'ENGAGEMENTS 2026'!AF2556)</f>
        <v/>
      </c>
      <c r="I2555" t="str">
        <f>IF(ISBLANK('ENGAGEMENTS 2026'!C2556),"",'ENGAGEMENTS 2026'!H2556)</f>
        <v/>
      </c>
      <c r="J2555" s="72" t="str">
        <f>IF(ISBLANK('ENGAGEMENTS 2026'!C2556),"",IF(AND(OR($E2555="INFRUCTUEUX",$E2555="ANNULE"),$C2555="AOO-M"),'ENGAGEMENTS 2026'!P2556,IF($H2555="EN COURS DE PREENGAGEMENT",'ENGAGEMENTS 2026'!O2556,IF($H2555="PREENGAGE",IF($E2555="ATTRIBUE",'ENGAGEMENTS 2026'!AE2556,'ENGAGEMENTS 2026'!O2556),'ENGAGEMENTS 2026'!AE2556))))</f>
        <v/>
      </c>
      <c r="K2555" s="97" t="str">
        <f>IF(ISBLANK('ENGAGEMENTS 2026'!W2556),"",'ENGAGEMENTS 2026'!W2556)</f>
        <v/>
      </c>
      <c r="L2555" s="73" t="str">
        <f t="shared" ca="1" si="78"/>
        <v/>
      </c>
      <c r="M2555" t="str">
        <f t="shared" si="79"/>
        <v/>
      </c>
      <c r="N2555" t="str">
        <f>IF(ISBLANK('ENGAGEMENTS 2026'!C2556),"",'ENGAGEMENTS 2026'!L2556)</f>
        <v/>
      </c>
      <c r="O2555" t="str">
        <f>IF(ISBLANK('ENGAGEMENTS 2026'!C2556),"",'ENGAGEMENTS 2026'!M2556)</f>
        <v/>
      </c>
      <c r="P2555" t="str">
        <f>IF(ISBLANK('ENGAGEMENTS 2026'!C2556),"",'ENGAGEMENTS 2026'!K2556)</f>
        <v/>
      </c>
      <c r="Q2555" t="str">
        <f>IF($A2555="","",IF(OR($E2555="INFRUCTUEUX",$E2555="ANNULE"),$A2555&amp;"|"&amp;(COUNTIFS($A$2:$A2555,$A2555,$E$2:$E2555,"INFRUCTUEUX")+COUNTIFS($A$2:$A2555,$A2555,$E$2:$E2555,"ANNULE")),""))</f>
        <v/>
      </c>
    </row>
    <row r="2556" spans="1:17" x14ac:dyDescent="0.25">
      <c r="A2556" t="str">
        <f>IF(ISBLANK('ENGAGEMENTS 2026'!C2557),"",IF('ENGAGEMENTS 2026'!C2557="DTSI","DCT",'ENGAGEMENTS 2026'!C2557))</f>
        <v/>
      </c>
      <c r="B2556" t="str">
        <f>IF(ISBLANK('ENGAGEMENTS 2026'!C2557),"",'ENGAGEMENTS 2026'!D2557)</f>
        <v/>
      </c>
      <c r="C2556" t="str">
        <f>IF(ISBLANK('ENGAGEMENTS 2026'!C2557),"",'ENGAGEMENTS 2026'!E2557)</f>
        <v/>
      </c>
      <c r="D2556" t="str">
        <f>IF(ISBLANK('ENGAGEMENTS 2026'!C2557),"",'ENGAGEMENTS 2026'!G2557)</f>
        <v/>
      </c>
      <c r="E2556" t="str">
        <f>IF(ISBLANK('ENGAGEMENTS 2026'!C2557),"",'ENGAGEMENTS 2026'!I2557)</f>
        <v/>
      </c>
      <c r="F2556" t="str">
        <f>IF(ISBLANK('ENGAGEMENTS 2026'!C2557),"",'ENGAGEMENTS 2026'!J2557)</f>
        <v/>
      </c>
      <c r="G2556" t="str">
        <f>IF(ISBLANK('ENGAGEMENTS 2026'!C2557),"",'ENGAGEMENTS 2026'!M2557)</f>
        <v/>
      </c>
      <c r="H2556" t="str">
        <f>IF(ISBLANK('ENGAGEMENTS 2026'!C2557),"",'ENGAGEMENTS 2026'!AF2557)</f>
        <v/>
      </c>
      <c r="I2556" t="str">
        <f>IF(ISBLANK('ENGAGEMENTS 2026'!C2557),"",'ENGAGEMENTS 2026'!H2557)</f>
        <v/>
      </c>
      <c r="J2556" s="72" t="str">
        <f>IF(ISBLANK('ENGAGEMENTS 2026'!C2557),"",IF(AND(OR($E2556="INFRUCTUEUX",$E2556="ANNULE"),$C2556="AOO-M"),'ENGAGEMENTS 2026'!P2557,IF($H2556="EN COURS DE PREENGAGEMENT",'ENGAGEMENTS 2026'!O2557,IF($H2556="PREENGAGE",IF($E2556="ATTRIBUE",'ENGAGEMENTS 2026'!AE2557,'ENGAGEMENTS 2026'!O2557),'ENGAGEMENTS 2026'!AE2557))))</f>
        <v/>
      </c>
      <c r="K2556" s="97" t="str">
        <f>IF(ISBLANK('ENGAGEMENTS 2026'!W2557),"",'ENGAGEMENTS 2026'!W2557)</f>
        <v/>
      </c>
      <c r="L2556" s="73" t="str">
        <f t="shared" ca="1" si="78"/>
        <v/>
      </c>
      <c r="M2556" t="str">
        <f t="shared" si="79"/>
        <v/>
      </c>
      <c r="N2556" t="str">
        <f>IF(ISBLANK('ENGAGEMENTS 2026'!C2557),"",'ENGAGEMENTS 2026'!L2557)</f>
        <v/>
      </c>
      <c r="O2556" t="str">
        <f>IF(ISBLANK('ENGAGEMENTS 2026'!C2557),"",'ENGAGEMENTS 2026'!M2557)</f>
        <v/>
      </c>
      <c r="P2556" t="str">
        <f>IF(ISBLANK('ENGAGEMENTS 2026'!C2557),"",'ENGAGEMENTS 2026'!K2557)</f>
        <v/>
      </c>
      <c r="Q2556" t="str">
        <f>IF($A2556="","",IF(OR($E2556="INFRUCTUEUX",$E2556="ANNULE"),$A2556&amp;"|"&amp;(COUNTIFS($A$2:$A2556,$A2556,$E$2:$E2556,"INFRUCTUEUX")+COUNTIFS($A$2:$A2556,$A2556,$E$2:$E2556,"ANNULE")),""))</f>
        <v/>
      </c>
    </row>
    <row r="2557" spans="1:17" x14ac:dyDescent="0.25">
      <c r="A2557" t="str">
        <f>IF(ISBLANK('ENGAGEMENTS 2026'!C2558),"",IF('ENGAGEMENTS 2026'!C2558="DTSI","DCT",'ENGAGEMENTS 2026'!C2558))</f>
        <v/>
      </c>
      <c r="B2557" t="str">
        <f>IF(ISBLANK('ENGAGEMENTS 2026'!C2558),"",'ENGAGEMENTS 2026'!D2558)</f>
        <v/>
      </c>
      <c r="C2557" t="str">
        <f>IF(ISBLANK('ENGAGEMENTS 2026'!C2558),"",'ENGAGEMENTS 2026'!E2558)</f>
        <v/>
      </c>
      <c r="D2557" t="str">
        <f>IF(ISBLANK('ENGAGEMENTS 2026'!C2558),"",'ENGAGEMENTS 2026'!G2558)</f>
        <v/>
      </c>
      <c r="E2557" t="str">
        <f>IF(ISBLANK('ENGAGEMENTS 2026'!C2558),"",'ENGAGEMENTS 2026'!I2558)</f>
        <v/>
      </c>
      <c r="F2557" t="str">
        <f>IF(ISBLANK('ENGAGEMENTS 2026'!C2558),"",'ENGAGEMENTS 2026'!J2558)</f>
        <v/>
      </c>
      <c r="G2557" t="str">
        <f>IF(ISBLANK('ENGAGEMENTS 2026'!C2558),"",'ENGAGEMENTS 2026'!M2558)</f>
        <v/>
      </c>
      <c r="H2557" t="str">
        <f>IF(ISBLANK('ENGAGEMENTS 2026'!C2558),"",'ENGAGEMENTS 2026'!AF2558)</f>
        <v/>
      </c>
      <c r="I2557" t="str">
        <f>IF(ISBLANK('ENGAGEMENTS 2026'!C2558),"",'ENGAGEMENTS 2026'!H2558)</f>
        <v/>
      </c>
      <c r="J2557" s="72" t="str">
        <f>IF(ISBLANK('ENGAGEMENTS 2026'!C2558),"",IF(AND(OR($E2557="INFRUCTUEUX",$E2557="ANNULE"),$C2557="AOO-M"),'ENGAGEMENTS 2026'!P2558,IF($H2557="EN COURS DE PREENGAGEMENT",'ENGAGEMENTS 2026'!O2558,IF($H2557="PREENGAGE",IF($E2557="ATTRIBUE",'ENGAGEMENTS 2026'!AE2558,'ENGAGEMENTS 2026'!O2558),'ENGAGEMENTS 2026'!AE2558))))</f>
        <v/>
      </c>
      <c r="K2557" s="97" t="str">
        <f>IF(ISBLANK('ENGAGEMENTS 2026'!W2558),"",'ENGAGEMENTS 2026'!W2558)</f>
        <v/>
      </c>
      <c r="L2557" s="73" t="str">
        <f t="shared" ca="1" si="78"/>
        <v/>
      </c>
      <c r="M2557" t="str">
        <f t="shared" si="79"/>
        <v/>
      </c>
      <c r="N2557" t="str">
        <f>IF(ISBLANK('ENGAGEMENTS 2026'!C2558),"",'ENGAGEMENTS 2026'!L2558)</f>
        <v/>
      </c>
      <c r="O2557" t="str">
        <f>IF(ISBLANK('ENGAGEMENTS 2026'!C2558),"",'ENGAGEMENTS 2026'!M2558)</f>
        <v/>
      </c>
      <c r="P2557" t="str">
        <f>IF(ISBLANK('ENGAGEMENTS 2026'!C2558),"",'ENGAGEMENTS 2026'!K2558)</f>
        <v/>
      </c>
      <c r="Q2557" t="str">
        <f>IF($A2557="","",IF(OR($E2557="INFRUCTUEUX",$E2557="ANNULE"),$A2557&amp;"|"&amp;(COUNTIFS($A$2:$A2557,$A2557,$E$2:$E2557,"INFRUCTUEUX")+COUNTIFS($A$2:$A2557,$A2557,$E$2:$E2557,"ANNULE")),""))</f>
        <v/>
      </c>
    </row>
    <row r="2558" spans="1:17" x14ac:dyDescent="0.25">
      <c r="A2558" t="str">
        <f>IF(ISBLANK('ENGAGEMENTS 2026'!C2559),"",IF('ENGAGEMENTS 2026'!C2559="DTSI","DCT",'ENGAGEMENTS 2026'!C2559))</f>
        <v/>
      </c>
      <c r="B2558" t="str">
        <f>IF(ISBLANK('ENGAGEMENTS 2026'!C2559),"",'ENGAGEMENTS 2026'!D2559)</f>
        <v/>
      </c>
      <c r="C2558" t="str">
        <f>IF(ISBLANK('ENGAGEMENTS 2026'!C2559),"",'ENGAGEMENTS 2026'!E2559)</f>
        <v/>
      </c>
      <c r="D2558" t="str">
        <f>IF(ISBLANK('ENGAGEMENTS 2026'!C2559),"",'ENGAGEMENTS 2026'!G2559)</f>
        <v/>
      </c>
      <c r="E2558" t="str">
        <f>IF(ISBLANK('ENGAGEMENTS 2026'!C2559),"",'ENGAGEMENTS 2026'!I2559)</f>
        <v/>
      </c>
      <c r="F2558" t="str">
        <f>IF(ISBLANK('ENGAGEMENTS 2026'!C2559),"",'ENGAGEMENTS 2026'!J2559)</f>
        <v/>
      </c>
      <c r="G2558" t="str">
        <f>IF(ISBLANK('ENGAGEMENTS 2026'!C2559),"",'ENGAGEMENTS 2026'!M2559)</f>
        <v/>
      </c>
      <c r="H2558" t="str">
        <f>IF(ISBLANK('ENGAGEMENTS 2026'!C2559),"",'ENGAGEMENTS 2026'!AF2559)</f>
        <v/>
      </c>
      <c r="I2558" t="str">
        <f>IF(ISBLANK('ENGAGEMENTS 2026'!C2559),"",'ENGAGEMENTS 2026'!H2559)</f>
        <v/>
      </c>
      <c r="J2558" s="72" t="str">
        <f>IF(ISBLANK('ENGAGEMENTS 2026'!C2559),"",IF(AND(OR($E2558="INFRUCTUEUX",$E2558="ANNULE"),$C2558="AOO-M"),'ENGAGEMENTS 2026'!P2559,IF($H2558="EN COURS DE PREENGAGEMENT",'ENGAGEMENTS 2026'!O2559,IF($H2558="PREENGAGE",IF($E2558="ATTRIBUE",'ENGAGEMENTS 2026'!AE2559,'ENGAGEMENTS 2026'!O2559),'ENGAGEMENTS 2026'!AE2559))))</f>
        <v/>
      </c>
      <c r="K2558" s="97" t="str">
        <f>IF(ISBLANK('ENGAGEMENTS 2026'!W2559),"",'ENGAGEMENTS 2026'!W2559)</f>
        <v/>
      </c>
      <c r="L2558" s="73" t="str">
        <f t="shared" ca="1" si="78"/>
        <v/>
      </c>
      <c r="M2558" t="str">
        <f t="shared" si="79"/>
        <v/>
      </c>
      <c r="N2558" t="str">
        <f>IF(ISBLANK('ENGAGEMENTS 2026'!C2559),"",'ENGAGEMENTS 2026'!L2559)</f>
        <v/>
      </c>
      <c r="O2558" t="str">
        <f>IF(ISBLANK('ENGAGEMENTS 2026'!C2559),"",'ENGAGEMENTS 2026'!M2559)</f>
        <v/>
      </c>
      <c r="P2558" t="str">
        <f>IF(ISBLANK('ENGAGEMENTS 2026'!C2559),"",'ENGAGEMENTS 2026'!K2559)</f>
        <v/>
      </c>
      <c r="Q2558" t="str">
        <f>IF($A2558="","",IF(OR($E2558="INFRUCTUEUX",$E2558="ANNULE"),$A2558&amp;"|"&amp;(COUNTIFS($A$2:$A2558,$A2558,$E$2:$E2558,"INFRUCTUEUX")+COUNTIFS($A$2:$A2558,$A2558,$E$2:$E2558,"ANNULE")),""))</f>
        <v/>
      </c>
    </row>
    <row r="2559" spans="1:17" x14ac:dyDescent="0.25">
      <c r="A2559" t="str">
        <f>IF(ISBLANK('ENGAGEMENTS 2026'!C2560),"",IF('ENGAGEMENTS 2026'!C2560="DTSI","DCT",'ENGAGEMENTS 2026'!C2560))</f>
        <v/>
      </c>
      <c r="B2559" t="str">
        <f>IF(ISBLANK('ENGAGEMENTS 2026'!C2560),"",'ENGAGEMENTS 2026'!D2560)</f>
        <v/>
      </c>
      <c r="C2559" t="str">
        <f>IF(ISBLANK('ENGAGEMENTS 2026'!C2560),"",'ENGAGEMENTS 2026'!E2560)</f>
        <v/>
      </c>
      <c r="D2559" t="str">
        <f>IF(ISBLANK('ENGAGEMENTS 2026'!C2560),"",'ENGAGEMENTS 2026'!G2560)</f>
        <v/>
      </c>
      <c r="E2559" t="str">
        <f>IF(ISBLANK('ENGAGEMENTS 2026'!C2560),"",'ENGAGEMENTS 2026'!I2560)</f>
        <v/>
      </c>
      <c r="F2559" t="str">
        <f>IF(ISBLANK('ENGAGEMENTS 2026'!C2560),"",'ENGAGEMENTS 2026'!J2560)</f>
        <v/>
      </c>
      <c r="G2559" t="str">
        <f>IF(ISBLANK('ENGAGEMENTS 2026'!C2560),"",'ENGAGEMENTS 2026'!M2560)</f>
        <v/>
      </c>
      <c r="H2559" t="str">
        <f>IF(ISBLANK('ENGAGEMENTS 2026'!C2560),"",'ENGAGEMENTS 2026'!AF2560)</f>
        <v/>
      </c>
      <c r="I2559" t="str">
        <f>IF(ISBLANK('ENGAGEMENTS 2026'!C2560),"",'ENGAGEMENTS 2026'!H2560)</f>
        <v/>
      </c>
      <c r="J2559" s="72" t="str">
        <f>IF(ISBLANK('ENGAGEMENTS 2026'!C2560),"",IF(AND(OR($E2559="INFRUCTUEUX",$E2559="ANNULE"),$C2559="AOO-M"),'ENGAGEMENTS 2026'!P2560,IF($H2559="EN COURS DE PREENGAGEMENT",'ENGAGEMENTS 2026'!O2560,IF($H2559="PREENGAGE",IF($E2559="ATTRIBUE",'ENGAGEMENTS 2026'!AE2560,'ENGAGEMENTS 2026'!O2560),'ENGAGEMENTS 2026'!AE2560))))</f>
        <v/>
      </c>
      <c r="K2559" s="97" t="str">
        <f>IF(ISBLANK('ENGAGEMENTS 2026'!W2560),"",'ENGAGEMENTS 2026'!W2560)</f>
        <v/>
      </c>
      <c r="L2559" s="73" t="str">
        <f t="shared" ca="1" si="78"/>
        <v/>
      </c>
      <c r="M2559" t="str">
        <f t="shared" si="79"/>
        <v/>
      </c>
      <c r="N2559" t="str">
        <f>IF(ISBLANK('ENGAGEMENTS 2026'!C2560),"",'ENGAGEMENTS 2026'!L2560)</f>
        <v/>
      </c>
      <c r="O2559" t="str">
        <f>IF(ISBLANK('ENGAGEMENTS 2026'!C2560),"",'ENGAGEMENTS 2026'!M2560)</f>
        <v/>
      </c>
      <c r="P2559" t="str">
        <f>IF(ISBLANK('ENGAGEMENTS 2026'!C2560),"",'ENGAGEMENTS 2026'!K2560)</f>
        <v/>
      </c>
      <c r="Q2559" t="str">
        <f>IF($A2559="","",IF(OR($E2559="INFRUCTUEUX",$E2559="ANNULE"),$A2559&amp;"|"&amp;(COUNTIFS($A$2:$A2559,$A2559,$E$2:$E2559,"INFRUCTUEUX")+COUNTIFS($A$2:$A2559,$A2559,$E$2:$E2559,"ANNULE")),""))</f>
        <v/>
      </c>
    </row>
    <row r="2560" spans="1:17" x14ac:dyDescent="0.25">
      <c r="A2560" t="str">
        <f>IF(ISBLANK('ENGAGEMENTS 2026'!C2561),"",IF('ENGAGEMENTS 2026'!C2561="DTSI","DCT",'ENGAGEMENTS 2026'!C2561))</f>
        <v/>
      </c>
      <c r="B2560" t="str">
        <f>IF(ISBLANK('ENGAGEMENTS 2026'!C2561),"",'ENGAGEMENTS 2026'!D2561)</f>
        <v/>
      </c>
      <c r="C2560" t="str">
        <f>IF(ISBLANK('ENGAGEMENTS 2026'!C2561),"",'ENGAGEMENTS 2026'!E2561)</f>
        <v/>
      </c>
      <c r="D2560" t="str">
        <f>IF(ISBLANK('ENGAGEMENTS 2026'!C2561),"",'ENGAGEMENTS 2026'!G2561)</f>
        <v/>
      </c>
      <c r="E2560" t="str">
        <f>IF(ISBLANK('ENGAGEMENTS 2026'!C2561),"",'ENGAGEMENTS 2026'!I2561)</f>
        <v/>
      </c>
      <c r="F2560" t="str">
        <f>IF(ISBLANK('ENGAGEMENTS 2026'!C2561),"",'ENGAGEMENTS 2026'!J2561)</f>
        <v/>
      </c>
      <c r="G2560" t="str">
        <f>IF(ISBLANK('ENGAGEMENTS 2026'!C2561),"",'ENGAGEMENTS 2026'!M2561)</f>
        <v/>
      </c>
      <c r="H2560" t="str">
        <f>IF(ISBLANK('ENGAGEMENTS 2026'!C2561),"",'ENGAGEMENTS 2026'!AF2561)</f>
        <v/>
      </c>
      <c r="I2560" t="str">
        <f>IF(ISBLANK('ENGAGEMENTS 2026'!C2561),"",'ENGAGEMENTS 2026'!H2561)</f>
        <v/>
      </c>
      <c r="J2560" s="72" t="str">
        <f>IF(ISBLANK('ENGAGEMENTS 2026'!C2561),"",IF(AND(OR($E2560="INFRUCTUEUX",$E2560="ANNULE"),$C2560="AOO-M"),'ENGAGEMENTS 2026'!P2561,IF($H2560="EN COURS DE PREENGAGEMENT",'ENGAGEMENTS 2026'!O2561,IF($H2560="PREENGAGE",IF($E2560="ATTRIBUE",'ENGAGEMENTS 2026'!AE2561,'ENGAGEMENTS 2026'!O2561),'ENGAGEMENTS 2026'!AE2561))))</f>
        <v/>
      </c>
      <c r="K2560" s="97" t="str">
        <f>IF(ISBLANK('ENGAGEMENTS 2026'!W2561),"",'ENGAGEMENTS 2026'!W2561)</f>
        <v/>
      </c>
      <c r="L2560" s="73" t="str">
        <f t="shared" ca="1" si="78"/>
        <v/>
      </c>
      <c r="M2560" t="str">
        <f t="shared" si="79"/>
        <v/>
      </c>
      <c r="N2560" t="str">
        <f>IF(ISBLANK('ENGAGEMENTS 2026'!C2561),"",'ENGAGEMENTS 2026'!L2561)</f>
        <v/>
      </c>
      <c r="O2560" t="str">
        <f>IF(ISBLANK('ENGAGEMENTS 2026'!C2561),"",'ENGAGEMENTS 2026'!M2561)</f>
        <v/>
      </c>
      <c r="P2560" t="str">
        <f>IF(ISBLANK('ENGAGEMENTS 2026'!C2561),"",'ENGAGEMENTS 2026'!K2561)</f>
        <v/>
      </c>
      <c r="Q2560" t="str">
        <f>IF($A2560="","",IF(OR($E2560="INFRUCTUEUX",$E2560="ANNULE"),$A2560&amp;"|"&amp;(COUNTIFS($A$2:$A2560,$A2560,$E$2:$E2560,"INFRUCTUEUX")+COUNTIFS($A$2:$A2560,$A2560,$E$2:$E2560,"ANNULE")),""))</f>
        <v/>
      </c>
    </row>
    <row r="2561" spans="1:17" x14ac:dyDescent="0.25">
      <c r="A2561" t="str">
        <f>IF(ISBLANK('ENGAGEMENTS 2026'!C2562),"",IF('ENGAGEMENTS 2026'!C2562="DTSI","DCT",'ENGAGEMENTS 2026'!C2562))</f>
        <v/>
      </c>
      <c r="B2561" t="str">
        <f>IF(ISBLANK('ENGAGEMENTS 2026'!C2562),"",'ENGAGEMENTS 2026'!D2562)</f>
        <v/>
      </c>
      <c r="C2561" t="str">
        <f>IF(ISBLANK('ENGAGEMENTS 2026'!C2562),"",'ENGAGEMENTS 2026'!E2562)</f>
        <v/>
      </c>
      <c r="D2561" t="str">
        <f>IF(ISBLANK('ENGAGEMENTS 2026'!C2562),"",'ENGAGEMENTS 2026'!G2562)</f>
        <v/>
      </c>
      <c r="E2561" t="str">
        <f>IF(ISBLANK('ENGAGEMENTS 2026'!C2562),"",'ENGAGEMENTS 2026'!I2562)</f>
        <v/>
      </c>
      <c r="F2561" t="str">
        <f>IF(ISBLANK('ENGAGEMENTS 2026'!C2562),"",'ENGAGEMENTS 2026'!J2562)</f>
        <v/>
      </c>
      <c r="G2561" t="str">
        <f>IF(ISBLANK('ENGAGEMENTS 2026'!C2562),"",'ENGAGEMENTS 2026'!M2562)</f>
        <v/>
      </c>
      <c r="H2561" t="str">
        <f>IF(ISBLANK('ENGAGEMENTS 2026'!C2562),"",'ENGAGEMENTS 2026'!AF2562)</f>
        <v/>
      </c>
      <c r="I2561" t="str">
        <f>IF(ISBLANK('ENGAGEMENTS 2026'!C2562),"",'ENGAGEMENTS 2026'!H2562)</f>
        <v/>
      </c>
      <c r="J2561" s="72" t="str">
        <f>IF(ISBLANK('ENGAGEMENTS 2026'!C2562),"",IF(AND(OR($E2561="INFRUCTUEUX",$E2561="ANNULE"),$C2561="AOO-M"),'ENGAGEMENTS 2026'!P2562,IF($H2561="EN COURS DE PREENGAGEMENT",'ENGAGEMENTS 2026'!O2562,IF($H2561="PREENGAGE",IF($E2561="ATTRIBUE",'ENGAGEMENTS 2026'!AE2562,'ENGAGEMENTS 2026'!O2562),'ENGAGEMENTS 2026'!AE2562))))</f>
        <v/>
      </c>
      <c r="K2561" s="97" t="str">
        <f>IF(ISBLANK('ENGAGEMENTS 2026'!W2562),"",'ENGAGEMENTS 2026'!W2562)</f>
        <v/>
      </c>
      <c r="L2561" s="73" t="str">
        <f t="shared" ca="1" si="78"/>
        <v/>
      </c>
      <c r="M2561" t="str">
        <f t="shared" si="79"/>
        <v/>
      </c>
      <c r="N2561" t="str">
        <f>IF(ISBLANK('ENGAGEMENTS 2026'!C2562),"",'ENGAGEMENTS 2026'!L2562)</f>
        <v/>
      </c>
      <c r="O2561" t="str">
        <f>IF(ISBLANK('ENGAGEMENTS 2026'!C2562),"",'ENGAGEMENTS 2026'!M2562)</f>
        <v/>
      </c>
      <c r="P2561" t="str">
        <f>IF(ISBLANK('ENGAGEMENTS 2026'!C2562),"",'ENGAGEMENTS 2026'!K2562)</f>
        <v/>
      </c>
      <c r="Q2561" t="str">
        <f>IF($A2561="","",IF(OR($E2561="INFRUCTUEUX",$E2561="ANNULE"),$A2561&amp;"|"&amp;(COUNTIFS($A$2:$A2561,$A2561,$E$2:$E2561,"INFRUCTUEUX")+COUNTIFS($A$2:$A2561,$A2561,$E$2:$E2561,"ANNULE")),""))</f>
        <v/>
      </c>
    </row>
    <row r="2562" spans="1:17" x14ac:dyDescent="0.25">
      <c r="A2562" t="str">
        <f>IF(ISBLANK('ENGAGEMENTS 2026'!C2563),"",IF('ENGAGEMENTS 2026'!C2563="DTSI","DCT",'ENGAGEMENTS 2026'!C2563))</f>
        <v/>
      </c>
      <c r="B2562" t="str">
        <f>IF(ISBLANK('ENGAGEMENTS 2026'!C2563),"",'ENGAGEMENTS 2026'!D2563)</f>
        <v/>
      </c>
      <c r="C2562" t="str">
        <f>IF(ISBLANK('ENGAGEMENTS 2026'!C2563),"",'ENGAGEMENTS 2026'!E2563)</f>
        <v/>
      </c>
      <c r="D2562" t="str">
        <f>IF(ISBLANK('ENGAGEMENTS 2026'!C2563),"",'ENGAGEMENTS 2026'!G2563)</f>
        <v/>
      </c>
      <c r="E2562" t="str">
        <f>IF(ISBLANK('ENGAGEMENTS 2026'!C2563),"",'ENGAGEMENTS 2026'!I2563)</f>
        <v/>
      </c>
      <c r="F2562" t="str">
        <f>IF(ISBLANK('ENGAGEMENTS 2026'!C2563),"",'ENGAGEMENTS 2026'!J2563)</f>
        <v/>
      </c>
      <c r="G2562" t="str">
        <f>IF(ISBLANK('ENGAGEMENTS 2026'!C2563),"",'ENGAGEMENTS 2026'!M2563)</f>
        <v/>
      </c>
      <c r="H2562" t="str">
        <f>IF(ISBLANK('ENGAGEMENTS 2026'!C2563),"",'ENGAGEMENTS 2026'!AF2563)</f>
        <v/>
      </c>
      <c r="I2562" t="str">
        <f>IF(ISBLANK('ENGAGEMENTS 2026'!C2563),"",'ENGAGEMENTS 2026'!H2563)</f>
        <v/>
      </c>
      <c r="J2562" s="72" t="str">
        <f>IF(ISBLANK('ENGAGEMENTS 2026'!C2563),"",IF(AND(OR($E2562="INFRUCTUEUX",$E2562="ANNULE"),$C2562="AOO-M"),'ENGAGEMENTS 2026'!P2563,IF($H2562="EN COURS DE PREENGAGEMENT",'ENGAGEMENTS 2026'!O2563,IF($H2562="PREENGAGE",IF($E2562="ATTRIBUE",'ENGAGEMENTS 2026'!AE2563,'ENGAGEMENTS 2026'!O2563),'ENGAGEMENTS 2026'!AE2563))))</f>
        <v/>
      </c>
      <c r="K2562" s="97" t="str">
        <f>IF(ISBLANK('ENGAGEMENTS 2026'!W2563),"",'ENGAGEMENTS 2026'!W2563)</f>
        <v/>
      </c>
      <c r="L2562" s="73" t="str">
        <f t="shared" ref="L2562:L2625" ca="1" si="80">IF($K2562="","",TODAY()-$K2562)</f>
        <v/>
      </c>
      <c r="M2562" t="str">
        <f t="shared" ref="M2562:M2625" si="81">IF($A2562="","",IF($H2562="ENGAGE","Engagé",IF(AND($H2562="NON ENGAGE",OR($I2562="INFRUCTUEUX",$I2562="ANNULE")),"Clôturé sans suite","En cours")))</f>
        <v/>
      </c>
      <c r="N2562" t="str">
        <f>IF(ISBLANK('ENGAGEMENTS 2026'!C2563),"",'ENGAGEMENTS 2026'!L2563)</f>
        <v/>
      </c>
      <c r="O2562" t="str">
        <f>IF(ISBLANK('ENGAGEMENTS 2026'!C2563),"",'ENGAGEMENTS 2026'!M2563)</f>
        <v/>
      </c>
      <c r="P2562" t="str">
        <f>IF(ISBLANK('ENGAGEMENTS 2026'!C2563),"",'ENGAGEMENTS 2026'!K2563)</f>
        <v/>
      </c>
      <c r="Q2562" t="str">
        <f>IF($A2562="","",IF(OR($E2562="INFRUCTUEUX",$E2562="ANNULE"),$A2562&amp;"|"&amp;(COUNTIFS($A$2:$A2562,$A2562,$E$2:$E2562,"INFRUCTUEUX")+COUNTIFS($A$2:$A2562,$A2562,$E$2:$E2562,"ANNULE")),""))</f>
        <v/>
      </c>
    </row>
    <row r="2563" spans="1:17" x14ac:dyDescent="0.25">
      <c r="A2563" t="str">
        <f>IF(ISBLANK('ENGAGEMENTS 2026'!C2564),"",IF('ENGAGEMENTS 2026'!C2564="DTSI","DCT",'ENGAGEMENTS 2026'!C2564))</f>
        <v/>
      </c>
      <c r="B2563" t="str">
        <f>IF(ISBLANK('ENGAGEMENTS 2026'!C2564),"",'ENGAGEMENTS 2026'!D2564)</f>
        <v/>
      </c>
      <c r="C2563" t="str">
        <f>IF(ISBLANK('ENGAGEMENTS 2026'!C2564),"",'ENGAGEMENTS 2026'!E2564)</f>
        <v/>
      </c>
      <c r="D2563" t="str">
        <f>IF(ISBLANK('ENGAGEMENTS 2026'!C2564),"",'ENGAGEMENTS 2026'!G2564)</f>
        <v/>
      </c>
      <c r="E2563" t="str">
        <f>IF(ISBLANK('ENGAGEMENTS 2026'!C2564),"",'ENGAGEMENTS 2026'!I2564)</f>
        <v/>
      </c>
      <c r="F2563" t="str">
        <f>IF(ISBLANK('ENGAGEMENTS 2026'!C2564),"",'ENGAGEMENTS 2026'!J2564)</f>
        <v/>
      </c>
      <c r="G2563" t="str">
        <f>IF(ISBLANK('ENGAGEMENTS 2026'!C2564),"",'ENGAGEMENTS 2026'!M2564)</f>
        <v/>
      </c>
      <c r="H2563" t="str">
        <f>IF(ISBLANK('ENGAGEMENTS 2026'!C2564),"",'ENGAGEMENTS 2026'!AF2564)</f>
        <v/>
      </c>
      <c r="I2563" t="str">
        <f>IF(ISBLANK('ENGAGEMENTS 2026'!C2564),"",'ENGAGEMENTS 2026'!H2564)</f>
        <v/>
      </c>
      <c r="J2563" s="72" t="str">
        <f>IF(ISBLANK('ENGAGEMENTS 2026'!C2564),"",IF(AND(OR($E2563="INFRUCTUEUX",$E2563="ANNULE"),$C2563="AOO-M"),'ENGAGEMENTS 2026'!P2564,IF($H2563="EN COURS DE PREENGAGEMENT",'ENGAGEMENTS 2026'!O2564,IF($H2563="PREENGAGE",IF($E2563="ATTRIBUE",'ENGAGEMENTS 2026'!AE2564,'ENGAGEMENTS 2026'!O2564),'ENGAGEMENTS 2026'!AE2564))))</f>
        <v/>
      </c>
      <c r="K2563" s="97" t="str">
        <f>IF(ISBLANK('ENGAGEMENTS 2026'!W2564),"",'ENGAGEMENTS 2026'!W2564)</f>
        <v/>
      </c>
      <c r="L2563" s="73" t="str">
        <f t="shared" ca="1" si="80"/>
        <v/>
      </c>
      <c r="M2563" t="str">
        <f t="shared" si="81"/>
        <v/>
      </c>
      <c r="N2563" t="str">
        <f>IF(ISBLANK('ENGAGEMENTS 2026'!C2564),"",'ENGAGEMENTS 2026'!L2564)</f>
        <v/>
      </c>
      <c r="O2563" t="str">
        <f>IF(ISBLANK('ENGAGEMENTS 2026'!C2564),"",'ENGAGEMENTS 2026'!M2564)</f>
        <v/>
      </c>
      <c r="P2563" t="str">
        <f>IF(ISBLANK('ENGAGEMENTS 2026'!C2564),"",'ENGAGEMENTS 2026'!K2564)</f>
        <v/>
      </c>
      <c r="Q2563" t="str">
        <f>IF($A2563="","",IF(OR($E2563="INFRUCTUEUX",$E2563="ANNULE"),$A2563&amp;"|"&amp;(COUNTIFS($A$2:$A2563,$A2563,$E$2:$E2563,"INFRUCTUEUX")+COUNTIFS($A$2:$A2563,$A2563,$E$2:$E2563,"ANNULE")),""))</f>
        <v/>
      </c>
    </row>
    <row r="2564" spans="1:17" x14ac:dyDescent="0.25">
      <c r="A2564" t="str">
        <f>IF(ISBLANK('ENGAGEMENTS 2026'!C2565),"",IF('ENGAGEMENTS 2026'!C2565="DTSI","DCT",'ENGAGEMENTS 2026'!C2565))</f>
        <v/>
      </c>
      <c r="B2564" t="str">
        <f>IF(ISBLANK('ENGAGEMENTS 2026'!C2565),"",'ENGAGEMENTS 2026'!D2565)</f>
        <v/>
      </c>
      <c r="C2564" t="str">
        <f>IF(ISBLANK('ENGAGEMENTS 2026'!C2565),"",'ENGAGEMENTS 2026'!E2565)</f>
        <v/>
      </c>
      <c r="D2564" t="str">
        <f>IF(ISBLANK('ENGAGEMENTS 2026'!C2565),"",'ENGAGEMENTS 2026'!G2565)</f>
        <v/>
      </c>
      <c r="E2564" t="str">
        <f>IF(ISBLANK('ENGAGEMENTS 2026'!C2565),"",'ENGAGEMENTS 2026'!I2565)</f>
        <v/>
      </c>
      <c r="F2564" t="str">
        <f>IF(ISBLANK('ENGAGEMENTS 2026'!C2565),"",'ENGAGEMENTS 2026'!J2565)</f>
        <v/>
      </c>
      <c r="G2564" t="str">
        <f>IF(ISBLANK('ENGAGEMENTS 2026'!C2565),"",'ENGAGEMENTS 2026'!M2565)</f>
        <v/>
      </c>
      <c r="H2564" t="str">
        <f>IF(ISBLANK('ENGAGEMENTS 2026'!C2565),"",'ENGAGEMENTS 2026'!AF2565)</f>
        <v/>
      </c>
      <c r="I2564" t="str">
        <f>IF(ISBLANK('ENGAGEMENTS 2026'!C2565),"",'ENGAGEMENTS 2026'!H2565)</f>
        <v/>
      </c>
      <c r="J2564" s="72" t="str">
        <f>IF(ISBLANK('ENGAGEMENTS 2026'!C2565),"",IF(AND(OR($E2564="INFRUCTUEUX",$E2564="ANNULE"),$C2564="AOO-M"),'ENGAGEMENTS 2026'!P2565,IF($H2564="EN COURS DE PREENGAGEMENT",'ENGAGEMENTS 2026'!O2565,IF($H2564="PREENGAGE",IF($E2564="ATTRIBUE",'ENGAGEMENTS 2026'!AE2565,'ENGAGEMENTS 2026'!O2565),'ENGAGEMENTS 2026'!AE2565))))</f>
        <v/>
      </c>
      <c r="K2564" s="97" t="str">
        <f>IF(ISBLANK('ENGAGEMENTS 2026'!W2565),"",'ENGAGEMENTS 2026'!W2565)</f>
        <v/>
      </c>
      <c r="L2564" s="73" t="str">
        <f t="shared" ca="1" si="80"/>
        <v/>
      </c>
      <c r="M2564" t="str">
        <f t="shared" si="81"/>
        <v/>
      </c>
      <c r="N2564" t="str">
        <f>IF(ISBLANK('ENGAGEMENTS 2026'!C2565),"",'ENGAGEMENTS 2026'!L2565)</f>
        <v/>
      </c>
      <c r="O2564" t="str">
        <f>IF(ISBLANK('ENGAGEMENTS 2026'!C2565),"",'ENGAGEMENTS 2026'!M2565)</f>
        <v/>
      </c>
      <c r="P2564" t="str">
        <f>IF(ISBLANK('ENGAGEMENTS 2026'!C2565),"",'ENGAGEMENTS 2026'!K2565)</f>
        <v/>
      </c>
      <c r="Q2564" t="str">
        <f>IF($A2564="","",IF(OR($E2564="INFRUCTUEUX",$E2564="ANNULE"),$A2564&amp;"|"&amp;(COUNTIFS($A$2:$A2564,$A2564,$E$2:$E2564,"INFRUCTUEUX")+COUNTIFS($A$2:$A2564,$A2564,$E$2:$E2564,"ANNULE")),""))</f>
        <v/>
      </c>
    </row>
    <row r="2565" spans="1:17" x14ac:dyDescent="0.25">
      <c r="A2565" t="str">
        <f>IF(ISBLANK('ENGAGEMENTS 2026'!C2566),"",IF('ENGAGEMENTS 2026'!C2566="DTSI","DCT",'ENGAGEMENTS 2026'!C2566))</f>
        <v/>
      </c>
      <c r="B2565" t="str">
        <f>IF(ISBLANK('ENGAGEMENTS 2026'!C2566),"",'ENGAGEMENTS 2026'!D2566)</f>
        <v/>
      </c>
      <c r="C2565" t="str">
        <f>IF(ISBLANK('ENGAGEMENTS 2026'!C2566),"",'ENGAGEMENTS 2026'!E2566)</f>
        <v/>
      </c>
      <c r="D2565" t="str">
        <f>IF(ISBLANK('ENGAGEMENTS 2026'!C2566),"",'ENGAGEMENTS 2026'!G2566)</f>
        <v/>
      </c>
      <c r="E2565" t="str">
        <f>IF(ISBLANK('ENGAGEMENTS 2026'!C2566),"",'ENGAGEMENTS 2026'!I2566)</f>
        <v/>
      </c>
      <c r="F2565" t="str">
        <f>IF(ISBLANK('ENGAGEMENTS 2026'!C2566),"",'ENGAGEMENTS 2026'!J2566)</f>
        <v/>
      </c>
      <c r="G2565" t="str">
        <f>IF(ISBLANK('ENGAGEMENTS 2026'!C2566),"",'ENGAGEMENTS 2026'!M2566)</f>
        <v/>
      </c>
      <c r="H2565" t="str">
        <f>IF(ISBLANK('ENGAGEMENTS 2026'!C2566),"",'ENGAGEMENTS 2026'!AF2566)</f>
        <v/>
      </c>
      <c r="I2565" t="str">
        <f>IF(ISBLANK('ENGAGEMENTS 2026'!C2566),"",'ENGAGEMENTS 2026'!H2566)</f>
        <v/>
      </c>
      <c r="J2565" s="72" t="str">
        <f>IF(ISBLANK('ENGAGEMENTS 2026'!C2566),"",IF(AND(OR($E2565="INFRUCTUEUX",$E2565="ANNULE"),$C2565="AOO-M"),'ENGAGEMENTS 2026'!P2566,IF($H2565="EN COURS DE PREENGAGEMENT",'ENGAGEMENTS 2026'!O2566,IF($H2565="PREENGAGE",IF($E2565="ATTRIBUE",'ENGAGEMENTS 2026'!AE2566,'ENGAGEMENTS 2026'!O2566),'ENGAGEMENTS 2026'!AE2566))))</f>
        <v/>
      </c>
      <c r="K2565" s="97" t="str">
        <f>IF(ISBLANK('ENGAGEMENTS 2026'!W2566),"",'ENGAGEMENTS 2026'!W2566)</f>
        <v/>
      </c>
      <c r="L2565" s="73" t="str">
        <f t="shared" ca="1" si="80"/>
        <v/>
      </c>
      <c r="M2565" t="str">
        <f t="shared" si="81"/>
        <v/>
      </c>
      <c r="N2565" t="str">
        <f>IF(ISBLANK('ENGAGEMENTS 2026'!C2566),"",'ENGAGEMENTS 2026'!L2566)</f>
        <v/>
      </c>
      <c r="O2565" t="str">
        <f>IF(ISBLANK('ENGAGEMENTS 2026'!C2566),"",'ENGAGEMENTS 2026'!M2566)</f>
        <v/>
      </c>
      <c r="P2565" t="str">
        <f>IF(ISBLANK('ENGAGEMENTS 2026'!C2566),"",'ENGAGEMENTS 2026'!K2566)</f>
        <v/>
      </c>
      <c r="Q2565" t="str">
        <f>IF($A2565="","",IF(OR($E2565="INFRUCTUEUX",$E2565="ANNULE"),$A2565&amp;"|"&amp;(COUNTIFS($A$2:$A2565,$A2565,$E$2:$E2565,"INFRUCTUEUX")+COUNTIFS($A$2:$A2565,$A2565,$E$2:$E2565,"ANNULE")),""))</f>
        <v/>
      </c>
    </row>
    <row r="2566" spans="1:17" x14ac:dyDescent="0.25">
      <c r="A2566" t="str">
        <f>IF(ISBLANK('ENGAGEMENTS 2026'!C2567),"",IF('ENGAGEMENTS 2026'!C2567="DTSI","DCT",'ENGAGEMENTS 2026'!C2567))</f>
        <v/>
      </c>
      <c r="B2566" t="str">
        <f>IF(ISBLANK('ENGAGEMENTS 2026'!C2567),"",'ENGAGEMENTS 2026'!D2567)</f>
        <v/>
      </c>
      <c r="C2566" t="str">
        <f>IF(ISBLANK('ENGAGEMENTS 2026'!C2567),"",'ENGAGEMENTS 2026'!E2567)</f>
        <v/>
      </c>
      <c r="D2566" t="str">
        <f>IF(ISBLANK('ENGAGEMENTS 2026'!C2567),"",'ENGAGEMENTS 2026'!G2567)</f>
        <v/>
      </c>
      <c r="E2566" t="str">
        <f>IF(ISBLANK('ENGAGEMENTS 2026'!C2567),"",'ENGAGEMENTS 2026'!I2567)</f>
        <v/>
      </c>
      <c r="F2566" t="str">
        <f>IF(ISBLANK('ENGAGEMENTS 2026'!C2567),"",'ENGAGEMENTS 2026'!J2567)</f>
        <v/>
      </c>
      <c r="G2566" t="str">
        <f>IF(ISBLANK('ENGAGEMENTS 2026'!C2567),"",'ENGAGEMENTS 2026'!M2567)</f>
        <v/>
      </c>
      <c r="H2566" t="str">
        <f>IF(ISBLANK('ENGAGEMENTS 2026'!C2567),"",'ENGAGEMENTS 2026'!AF2567)</f>
        <v/>
      </c>
      <c r="I2566" t="str">
        <f>IF(ISBLANK('ENGAGEMENTS 2026'!C2567),"",'ENGAGEMENTS 2026'!H2567)</f>
        <v/>
      </c>
      <c r="J2566" s="72" t="str">
        <f>IF(ISBLANK('ENGAGEMENTS 2026'!C2567),"",IF(AND(OR($E2566="INFRUCTUEUX",$E2566="ANNULE"),$C2566="AOO-M"),'ENGAGEMENTS 2026'!P2567,IF($H2566="EN COURS DE PREENGAGEMENT",'ENGAGEMENTS 2026'!O2567,IF($H2566="PREENGAGE",IF($E2566="ATTRIBUE",'ENGAGEMENTS 2026'!AE2567,'ENGAGEMENTS 2026'!O2567),'ENGAGEMENTS 2026'!AE2567))))</f>
        <v/>
      </c>
      <c r="K2566" s="97" t="str">
        <f>IF(ISBLANK('ENGAGEMENTS 2026'!W2567),"",'ENGAGEMENTS 2026'!W2567)</f>
        <v/>
      </c>
      <c r="L2566" s="73" t="str">
        <f t="shared" ca="1" si="80"/>
        <v/>
      </c>
      <c r="M2566" t="str">
        <f t="shared" si="81"/>
        <v/>
      </c>
      <c r="N2566" t="str">
        <f>IF(ISBLANK('ENGAGEMENTS 2026'!C2567),"",'ENGAGEMENTS 2026'!L2567)</f>
        <v/>
      </c>
      <c r="O2566" t="str">
        <f>IF(ISBLANK('ENGAGEMENTS 2026'!C2567),"",'ENGAGEMENTS 2026'!M2567)</f>
        <v/>
      </c>
      <c r="P2566" t="str">
        <f>IF(ISBLANK('ENGAGEMENTS 2026'!C2567),"",'ENGAGEMENTS 2026'!K2567)</f>
        <v/>
      </c>
      <c r="Q2566" t="str">
        <f>IF($A2566="","",IF(OR($E2566="INFRUCTUEUX",$E2566="ANNULE"),$A2566&amp;"|"&amp;(COUNTIFS($A$2:$A2566,$A2566,$E$2:$E2566,"INFRUCTUEUX")+COUNTIFS($A$2:$A2566,$A2566,$E$2:$E2566,"ANNULE")),""))</f>
        <v/>
      </c>
    </row>
    <row r="2567" spans="1:17" x14ac:dyDescent="0.25">
      <c r="A2567" t="str">
        <f>IF(ISBLANK('ENGAGEMENTS 2026'!C2568),"",IF('ENGAGEMENTS 2026'!C2568="DTSI","DCT",'ENGAGEMENTS 2026'!C2568))</f>
        <v/>
      </c>
      <c r="B2567" t="str">
        <f>IF(ISBLANK('ENGAGEMENTS 2026'!C2568),"",'ENGAGEMENTS 2026'!D2568)</f>
        <v/>
      </c>
      <c r="C2567" t="str">
        <f>IF(ISBLANK('ENGAGEMENTS 2026'!C2568),"",'ENGAGEMENTS 2026'!E2568)</f>
        <v/>
      </c>
      <c r="D2567" t="str">
        <f>IF(ISBLANK('ENGAGEMENTS 2026'!C2568),"",'ENGAGEMENTS 2026'!G2568)</f>
        <v/>
      </c>
      <c r="E2567" t="str">
        <f>IF(ISBLANK('ENGAGEMENTS 2026'!C2568),"",'ENGAGEMENTS 2026'!I2568)</f>
        <v/>
      </c>
      <c r="F2567" t="str">
        <f>IF(ISBLANK('ENGAGEMENTS 2026'!C2568),"",'ENGAGEMENTS 2026'!J2568)</f>
        <v/>
      </c>
      <c r="G2567" t="str">
        <f>IF(ISBLANK('ENGAGEMENTS 2026'!C2568),"",'ENGAGEMENTS 2026'!M2568)</f>
        <v/>
      </c>
      <c r="H2567" t="str">
        <f>IF(ISBLANK('ENGAGEMENTS 2026'!C2568),"",'ENGAGEMENTS 2026'!AF2568)</f>
        <v/>
      </c>
      <c r="I2567" t="str">
        <f>IF(ISBLANK('ENGAGEMENTS 2026'!C2568),"",'ENGAGEMENTS 2026'!H2568)</f>
        <v/>
      </c>
      <c r="J2567" s="72" t="str">
        <f>IF(ISBLANK('ENGAGEMENTS 2026'!C2568),"",IF(AND(OR($E2567="INFRUCTUEUX",$E2567="ANNULE"),$C2567="AOO-M"),'ENGAGEMENTS 2026'!P2568,IF($H2567="EN COURS DE PREENGAGEMENT",'ENGAGEMENTS 2026'!O2568,IF($H2567="PREENGAGE",IF($E2567="ATTRIBUE",'ENGAGEMENTS 2026'!AE2568,'ENGAGEMENTS 2026'!O2568),'ENGAGEMENTS 2026'!AE2568))))</f>
        <v/>
      </c>
      <c r="K2567" s="97" t="str">
        <f>IF(ISBLANK('ENGAGEMENTS 2026'!W2568),"",'ENGAGEMENTS 2026'!W2568)</f>
        <v/>
      </c>
      <c r="L2567" s="73" t="str">
        <f t="shared" ca="1" si="80"/>
        <v/>
      </c>
      <c r="M2567" t="str">
        <f t="shared" si="81"/>
        <v/>
      </c>
      <c r="N2567" t="str">
        <f>IF(ISBLANK('ENGAGEMENTS 2026'!C2568),"",'ENGAGEMENTS 2026'!L2568)</f>
        <v/>
      </c>
      <c r="O2567" t="str">
        <f>IF(ISBLANK('ENGAGEMENTS 2026'!C2568),"",'ENGAGEMENTS 2026'!M2568)</f>
        <v/>
      </c>
      <c r="P2567" t="str">
        <f>IF(ISBLANK('ENGAGEMENTS 2026'!C2568),"",'ENGAGEMENTS 2026'!K2568)</f>
        <v/>
      </c>
      <c r="Q2567" t="str">
        <f>IF($A2567="","",IF(OR($E2567="INFRUCTUEUX",$E2567="ANNULE"),$A2567&amp;"|"&amp;(COUNTIFS($A$2:$A2567,$A2567,$E$2:$E2567,"INFRUCTUEUX")+COUNTIFS($A$2:$A2567,$A2567,$E$2:$E2567,"ANNULE")),""))</f>
        <v/>
      </c>
    </row>
    <row r="2568" spans="1:17" x14ac:dyDescent="0.25">
      <c r="A2568" t="str">
        <f>IF(ISBLANK('ENGAGEMENTS 2026'!C2569),"",IF('ENGAGEMENTS 2026'!C2569="DTSI","DCT",'ENGAGEMENTS 2026'!C2569))</f>
        <v/>
      </c>
      <c r="B2568" t="str">
        <f>IF(ISBLANK('ENGAGEMENTS 2026'!C2569),"",'ENGAGEMENTS 2026'!D2569)</f>
        <v/>
      </c>
      <c r="C2568" t="str">
        <f>IF(ISBLANK('ENGAGEMENTS 2026'!C2569),"",'ENGAGEMENTS 2026'!E2569)</f>
        <v/>
      </c>
      <c r="D2568" t="str">
        <f>IF(ISBLANK('ENGAGEMENTS 2026'!C2569),"",'ENGAGEMENTS 2026'!G2569)</f>
        <v/>
      </c>
      <c r="E2568" t="str">
        <f>IF(ISBLANK('ENGAGEMENTS 2026'!C2569),"",'ENGAGEMENTS 2026'!I2569)</f>
        <v/>
      </c>
      <c r="F2568" t="str">
        <f>IF(ISBLANK('ENGAGEMENTS 2026'!C2569),"",'ENGAGEMENTS 2026'!J2569)</f>
        <v/>
      </c>
      <c r="G2568" t="str">
        <f>IF(ISBLANK('ENGAGEMENTS 2026'!C2569),"",'ENGAGEMENTS 2026'!M2569)</f>
        <v/>
      </c>
      <c r="H2568" t="str">
        <f>IF(ISBLANK('ENGAGEMENTS 2026'!C2569),"",'ENGAGEMENTS 2026'!AF2569)</f>
        <v/>
      </c>
      <c r="I2568" t="str">
        <f>IF(ISBLANK('ENGAGEMENTS 2026'!C2569),"",'ENGAGEMENTS 2026'!H2569)</f>
        <v/>
      </c>
      <c r="J2568" s="72" t="str">
        <f>IF(ISBLANK('ENGAGEMENTS 2026'!C2569),"",IF(AND(OR($E2568="INFRUCTUEUX",$E2568="ANNULE"),$C2568="AOO-M"),'ENGAGEMENTS 2026'!P2569,IF($H2568="EN COURS DE PREENGAGEMENT",'ENGAGEMENTS 2026'!O2569,IF($H2568="PREENGAGE",IF($E2568="ATTRIBUE",'ENGAGEMENTS 2026'!AE2569,'ENGAGEMENTS 2026'!O2569),'ENGAGEMENTS 2026'!AE2569))))</f>
        <v/>
      </c>
      <c r="K2568" s="97" t="str">
        <f>IF(ISBLANK('ENGAGEMENTS 2026'!W2569),"",'ENGAGEMENTS 2026'!W2569)</f>
        <v/>
      </c>
      <c r="L2568" s="73" t="str">
        <f t="shared" ca="1" si="80"/>
        <v/>
      </c>
      <c r="M2568" t="str">
        <f t="shared" si="81"/>
        <v/>
      </c>
      <c r="N2568" t="str">
        <f>IF(ISBLANK('ENGAGEMENTS 2026'!C2569),"",'ENGAGEMENTS 2026'!L2569)</f>
        <v/>
      </c>
      <c r="O2568" t="str">
        <f>IF(ISBLANK('ENGAGEMENTS 2026'!C2569),"",'ENGAGEMENTS 2026'!M2569)</f>
        <v/>
      </c>
      <c r="P2568" t="str">
        <f>IF(ISBLANK('ENGAGEMENTS 2026'!C2569),"",'ENGAGEMENTS 2026'!K2569)</f>
        <v/>
      </c>
      <c r="Q2568" t="str">
        <f>IF($A2568="","",IF(OR($E2568="INFRUCTUEUX",$E2568="ANNULE"),$A2568&amp;"|"&amp;(COUNTIFS($A$2:$A2568,$A2568,$E$2:$E2568,"INFRUCTUEUX")+COUNTIFS($A$2:$A2568,$A2568,$E$2:$E2568,"ANNULE")),""))</f>
        <v/>
      </c>
    </row>
    <row r="2569" spans="1:17" x14ac:dyDescent="0.25">
      <c r="A2569" t="str">
        <f>IF(ISBLANK('ENGAGEMENTS 2026'!C2570),"",IF('ENGAGEMENTS 2026'!C2570="DTSI","DCT",'ENGAGEMENTS 2026'!C2570))</f>
        <v/>
      </c>
      <c r="B2569" t="str">
        <f>IF(ISBLANK('ENGAGEMENTS 2026'!C2570),"",'ENGAGEMENTS 2026'!D2570)</f>
        <v/>
      </c>
      <c r="C2569" t="str">
        <f>IF(ISBLANK('ENGAGEMENTS 2026'!C2570),"",'ENGAGEMENTS 2026'!E2570)</f>
        <v/>
      </c>
      <c r="D2569" t="str">
        <f>IF(ISBLANK('ENGAGEMENTS 2026'!C2570),"",'ENGAGEMENTS 2026'!G2570)</f>
        <v/>
      </c>
      <c r="E2569" t="str">
        <f>IF(ISBLANK('ENGAGEMENTS 2026'!C2570),"",'ENGAGEMENTS 2026'!I2570)</f>
        <v/>
      </c>
      <c r="F2569" t="str">
        <f>IF(ISBLANK('ENGAGEMENTS 2026'!C2570),"",'ENGAGEMENTS 2026'!J2570)</f>
        <v/>
      </c>
      <c r="G2569" t="str">
        <f>IF(ISBLANK('ENGAGEMENTS 2026'!C2570),"",'ENGAGEMENTS 2026'!M2570)</f>
        <v/>
      </c>
      <c r="H2569" t="str">
        <f>IF(ISBLANK('ENGAGEMENTS 2026'!C2570),"",'ENGAGEMENTS 2026'!AF2570)</f>
        <v/>
      </c>
      <c r="I2569" t="str">
        <f>IF(ISBLANK('ENGAGEMENTS 2026'!C2570),"",'ENGAGEMENTS 2026'!H2570)</f>
        <v/>
      </c>
      <c r="J2569" s="72" t="str">
        <f>IF(ISBLANK('ENGAGEMENTS 2026'!C2570),"",IF(AND(OR($E2569="INFRUCTUEUX",$E2569="ANNULE"),$C2569="AOO-M"),'ENGAGEMENTS 2026'!P2570,IF($H2569="EN COURS DE PREENGAGEMENT",'ENGAGEMENTS 2026'!O2570,IF($H2569="PREENGAGE",IF($E2569="ATTRIBUE",'ENGAGEMENTS 2026'!AE2570,'ENGAGEMENTS 2026'!O2570),'ENGAGEMENTS 2026'!AE2570))))</f>
        <v/>
      </c>
      <c r="K2569" s="97" t="str">
        <f>IF(ISBLANK('ENGAGEMENTS 2026'!W2570),"",'ENGAGEMENTS 2026'!W2570)</f>
        <v/>
      </c>
      <c r="L2569" s="73" t="str">
        <f t="shared" ca="1" si="80"/>
        <v/>
      </c>
      <c r="M2569" t="str">
        <f t="shared" si="81"/>
        <v/>
      </c>
      <c r="N2569" t="str">
        <f>IF(ISBLANK('ENGAGEMENTS 2026'!C2570),"",'ENGAGEMENTS 2026'!L2570)</f>
        <v/>
      </c>
      <c r="O2569" t="str">
        <f>IF(ISBLANK('ENGAGEMENTS 2026'!C2570),"",'ENGAGEMENTS 2026'!M2570)</f>
        <v/>
      </c>
      <c r="P2569" t="str">
        <f>IF(ISBLANK('ENGAGEMENTS 2026'!C2570),"",'ENGAGEMENTS 2026'!K2570)</f>
        <v/>
      </c>
      <c r="Q2569" t="str">
        <f>IF($A2569="","",IF(OR($E2569="INFRUCTUEUX",$E2569="ANNULE"),$A2569&amp;"|"&amp;(COUNTIFS($A$2:$A2569,$A2569,$E$2:$E2569,"INFRUCTUEUX")+COUNTIFS($A$2:$A2569,$A2569,$E$2:$E2569,"ANNULE")),""))</f>
        <v/>
      </c>
    </row>
    <row r="2570" spans="1:17" x14ac:dyDescent="0.25">
      <c r="A2570" t="str">
        <f>IF(ISBLANK('ENGAGEMENTS 2026'!C2571),"",IF('ENGAGEMENTS 2026'!C2571="DTSI","DCT",'ENGAGEMENTS 2026'!C2571))</f>
        <v/>
      </c>
      <c r="B2570" t="str">
        <f>IF(ISBLANK('ENGAGEMENTS 2026'!C2571),"",'ENGAGEMENTS 2026'!D2571)</f>
        <v/>
      </c>
      <c r="C2570" t="str">
        <f>IF(ISBLANK('ENGAGEMENTS 2026'!C2571),"",'ENGAGEMENTS 2026'!E2571)</f>
        <v/>
      </c>
      <c r="D2570" t="str">
        <f>IF(ISBLANK('ENGAGEMENTS 2026'!C2571),"",'ENGAGEMENTS 2026'!G2571)</f>
        <v/>
      </c>
      <c r="E2570" t="str">
        <f>IF(ISBLANK('ENGAGEMENTS 2026'!C2571),"",'ENGAGEMENTS 2026'!I2571)</f>
        <v/>
      </c>
      <c r="F2570" t="str">
        <f>IF(ISBLANK('ENGAGEMENTS 2026'!C2571),"",'ENGAGEMENTS 2026'!J2571)</f>
        <v/>
      </c>
      <c r="G2570" t="str">
        <f>IF(ISBLANK('ENGAGEMENTS 2026'!C2571),"",'ENGAGEMENTS 2026'!M2571)</f>
        <v/>
      </c>
      <c r="H2570" t="str">
        <f>IF(ISBLANK('ENGAGEMENTS 2026'!C2571),"",'ENGAGEMENTS 2026'!AF2571)</f>
        <v/>
      </c>
      <c r="I2570" t="str">
        <f>IF(ISBLANK('ENGAGEMENTS 2026'!C2571),"",'ENGAGEMENTS 2026'!H2571)</f>
        <v/>
      </c>
      <c r="J2570" s="72" t="str">
        <f>IF(ISBLANK('ENGAGEMENTS 2026'!C2571),"",IF(AND(OR($E2570="INFRUCTUEUX",$E2570="ANNULE"),$C2570="AOO-M"),'ENGAGEMENTS 2026'!P2571,IF($H2570="EN COURS DE PREENGAGEMENT",'ENGAGEMENTS 2026'!O2571,IF($H2570="PREENGAGE",IF($E2570="ATTRIBUE",'ENGAGEMENTS 2026'!AE2571,'ENGAGEMENTS 2026'!O2571),'ENGAGEMENTS 2026'!AE2571))))</f>
        <v/>
      </c>
      <c r="K2570" s="97" t="str">
        <f>IF(ISBLANK('ENGAGEMENTS 2026'!W2571),"",'ENGAGEMENTS 2026'!W2571)</f>
        <v/>
      </c>
      <c r="L2570" s="73" t="str">
        <f t="shared" ca="1" si="80"/>
        <v/>
      </c>
      <c r="M2570" t="str">
        <f t="shared" si="81"/>
        <v/>
      </c>
      <c r="N2570" t="str">
        <f>IF(ISBLANK('ENGAGEMENTS 2026'!C2571),"",'ENGAGEMENTS 2026'!L2571)</f>
        <v/>
      </c>
      <c r="O2570" t="str">
        <f>IF(ISBLANK('ENGAGEMENTS 2026'!C2571),"",'ENGAGEMENTS 2026'!M2571)</f>
        <v/>
      </c>
      <c r="P2570" t="str">
        <f>IF(ISBLANK('ENGAGEMENTS 2026'!C2571),"",'ENGAGEMENTS 2026'!K2571)</f>
        <v/>
      </c>
      <c r="Q2570" t="str">
        <f>IF($A2570="","",IF(OR($E2570="INFRUCTUEUX",$E2570="ANNULE"),$A2570&amp;"|"&amp;(COUNTIFS($A$2:$A2570,$A2570,$E$2:$E2570,"INFRUCTUEUX")+COUNTIFS($A$2:$A2570,$A2570,$E$2:$E2570,"ANNULE")),""))</f>
        <v/>
      </c>
    </row>
    <row r="2571" spans="1:17" x14ac:dyDescent="0.25">
      <c r="A2571" t="str">
        <f>IF(ISBLANK('ENGAGEMENTS 2026'!C2572),"",IF('ENGAGEMENTS 2026'!C2572="DTSI","DCT",'ENGAGEMENTS 2026'!C2572))</f>
        <v/>
      </c>
      <c r="B2571" t="str">
        <f>IF(ISBLANK('ENGAGEMENTS 2026'!C2572),"",'ENGAGEMENTS 2026'!D2572)</f>
        <v/>
      </c>
      <c r="C2571" t="str">
        <f>IF(ISBLANK('ENGAGEMENTS 2026'!C2572),"",'ENGAGEMENTS 2026'!E2572)</f>
        <v/>
      </c>
      <c r="D2571" t="str">
        <f>IF(ISBLANK('ENGAGEMENTS 2026'!C2572),"",'ENGAGEMENTS 2026'!G2572)</f>
        <v/>
      </c>
      <c r="E2571" t="str">
        <f>IF(ISBLANK('ENGAGEMENTS 2026'!C2572),"",'ENGAGEMENTS 2026'!I2572)</f>
        <v/>
      </c>
      <c r="F2571" t="str">
        <f>IF(ISBLANK('ENGAGEMENTS 2026'!C2572),"",'ENGAGEMENTS 2026'!J2572)</f>
        <v/>
      </c>
      <c r="G2571" t="str">
        <f>IF(ISBLANK('ENGAGEMENTS 2026'!C2572),"",'ENGAGEMENTS 2026'!M2572)</f>
        <v/>
      </c>
      <c r="H2571" t="str">
        <f>IF(ISBLANK('ENGAGEMENTS 2026'!C2572),"",'ENGAGEMENTS 2026'!AF2572)</f>
        <v/>
      </c>
      <c r="I2571" t="str">
        <f>IF(ISBLANK('ENGAGEMENTS 2026'!C2572),"",'ENGAGEMENTS 2026'!H2572)</f>
        <v/>
      </c>
      <c r="J2571" s="72" t="str">
        <f>IF(ISBLANK('ENGAGEMENTS 2026'!C2572),"",IF(AND(OR($E2571="INFRUCTUEUX",$E2571="ANNULE"),$C2571="AOO-M"),'ENGAGEMENTS 2026'!P2572,IF($H2571="EN COURS DE PREENGAGEMENT",'ENGAGEMENTS 2026'!O2572,IF($H2571="PREENGAGE",IF($E2571="ATTRIBUE",'ENGAGEMENTS 2026'!AE2572,'ENGAGEMENTS 2026'!O2572),'ENGAGEMENTS 2026'!AE2572))))</f>
        <v/>
      </c>
      <c r="K2571" s="97" t="str">
        <f>IF(ISBLANK('ENGAGEMENTS 2026'!W2572),"",'ENGAGEMENTS 2026'!W2572)</f>
        <v/>
      </c>
      <c r="L2571" s="73" t="str">
        <f t="shared" ca="1" si="80"/>
        <v/>
      </c>
      <c r="M2571" t="str">
        <f t="shared" si="81"/>
        <v/>
      </c>
      <c r="N2571" t="str">
        <f>IF(ISBLANK('ENGAGEMENTS 2026'!C2572),"",'ENGAGEMENTS 2026'!L2572)</f>
        <v/>
      </c>
      <c r="O2571" t="str">
        <f>IF(ISBLANK('ENGAGEMENTS 2026'!C2572),"",'ENGAGEMENTS 2026'!M2572)</f>
        <v/>
      </c>
      <c r="P2571" t="str">
        <f>IF(ISBLANK('ENGAGEMENTS 2026'!C2572),"",'ENGAGEMENTS 2026'!K2572)</f>
        <v/>
      </c>
      <c r="Q2571" t="str">
        <f>IF($A2571="","",IF(OR($E2571="INFRUCTUEUX",$E2571="ANNULE"),$A2571&amp;"|"&amp;(COUNTIFS($A$2:$A2571,$A2571,$E$2:$E2571,"INFRUCTUEUX")+COUNTIFS($A$2:$A2571,$A2571,$E$2:$E2571,"ANNULE")),""))</f>
        <v/>
      </c>
    </row>
    <row r="2572" spans="1:17" x14ac:dyDescent="0.25">
      <c r="A2572" t="str">
        <f>IF(ISBLANK('ENGAGEMENTS 2026'!C2573),"",IF('ENGAGEMENTS 2026'!C2573="DTSI","DCT",'ENGAGEMENTS 2026'!C2573))</f>
        <v/>
      </c>
      <c r="B2572" t="str">
        <f>IF(ISBLANK('ENGAGEMENTS 2026'!C2573),"",'ENGAGEMENTS 2026'!D2573)</f>
        <v/>
      </c>
      <c r="C2572" t="str">
        <f>IF(ISBLANK('ENGAGEMENTS 2026'!C2573),"",'ENGAGEMENTS 2026'!E2573)</f>
        <v/>
      </c>
      <c r="D2572" t="str">
        <f>IF(ISBLANK('ENGAGEMENTS 2026'!C2573),"",'ENGAGEMENTS 2026'!G2573)</f>
        <v/>
      </c>
      <c r="E2572" t="str">
        <f>IF(ISBLANK('ENGAGEMENTS 2026'!C2573),"",'ENGAGEMENTS 2026'!I2573)</f>
        <v/>
      </c>
      <c r="F2572" t="str">
        <f>IF(ISBLANK('ENGAGEMENTS 2026'!C2573),"",'ENGAGEMENTS 2026'!J2573)</f>
        <v/>
      </c>
      <c r="G2572" t="str">
        <f>IF(ISBLANK('ENGAGEMENTS 2026'!C2573),"",'ENGAGEMENTS 2026'!M2573)</f>
        <v/>
      </c>
      <c r="H2572" t="str">
        <f>IF(ISBLANK('ENGAGEMENTS 2026'!C2573),"",'ENGAGEMENTS 2026'!AF2573)</f>
        <v/>
      </c>
      <c r="I2572" t="str">
        <f>IF(ISBLANK('ENGAGEMENTS 2026'!C2573),"",'ENGAGEMENTS 2026'!H2573)</f>
        <v/>
      </c>
      <c r="J2572" s="72" t="str">
        <f>IF(ISBLANK('ENGAGEMENTS 2026'!C2573),"",IF(AND(OR($E2572="INFRUCTUEUX",$E2572="ANNULE"),$C2572="AOO-M"),'ENGAGEMENTS 2026'!P2573,IF($H2572="EN COURS DE PREENGAGEMENT",'ENGAGEMENTS 2026'!O2573,IF($H2572="PREENGAGE",IF($E2572="ATTRIBUE",'ENGAGEMENTS 2026'!AE2573,'ENGAGEMENTS 2026'!O2573),'ENGAGEMENTS 2026'!AE2573))))</f>
        <v/>
      </c>
      <c r="K2572" s="97" t="str">
        <f>IF(ISBLANK('ENGAGEMENTS 2026'!W2573),"",'ENGAGEMENTS 2026'!W2573)</f>
        <v/>
      </c>
      <c r="L2572" s="73" t="str">
        <f t="shared" ca="1" si="80"/>
        <v/>
      </c>
      <c r="M2572" t="str">
        <f t="shared" si="81"/>
        <v/>
      </c>
      <c r="N2572" t="str">
        <f>IF(ISBLANK('ENGAGEMENTS 2026'!C2573),"",'ENGAGEMENTS 2026'!L2573)</f>
        <v/>
      </c>
      <c r="O2572" t="str">
        <f>IF(ISBLANK('ENGAGEMENTS 2026'!C2573),"",'ENGAGEMENTS 2026'!M2573)</f>
        <v/>
      </c>
      <c r="P2572" t="str">
        <f>IF(ISBLANK('ENGAGEMENTS 2026'!C2573),"",'ENGAGEMENTS 2026'!K2573)</f>
        <v/>
      </c>
      <c r="Q2572" t="str">
        <f>IF($A2572="","",IF(OR($E2572="INFRUCTUEUX",$E2572="ANNULE"),$A2572&amp;"|"&amp;(COUNTIFS($A$2:$A2572,$A2572,$E$2:$E2572,"INFRUCTUEUX")+COUNTIFS($A$2:$A2572,$A2572,$E$2:$E2572,"ANNULE")),""))</f>
        <v/>
      </c>
    </row>
    <row r="2573" spans="1:17" x14ac:dyDescent="0.25">
      <c r="A2573" t="str">
        <f>IF(ISBLANK('ENGAGEMENTS 2026'!C2574),"",IF('ENGAGEMENTS 2026'!C2574="DTSI","DCT",'ENGAGEMENTS 2026'!C2574))</f>
        <v/>
      </c>
      <c r="B2573" t="str">
        <f>IF(ISBLANK('ENGAGEMENTS 2026'!C2574),"",'ENGAGEMENTS 2026'!D2574)</f>
        <v/>
      </c>
      <c r="C2573" t="str">
        <f>IF(ISBLANK('ENGAGEMENTS 2026'!C2574),"",'ENGAGEMENTS 2026'!E2574)</f>
        <v/>
      </c>
      <c r="D2573" t="str">
        <f>IF(ISBLANK('ENGAGEMENTS 2026'!C2574),"",'ENGAGEMENTS 2026'!G2574)</f>
        <v/>
      </c>
      <c r="E2573" t="str">
        <f>IF(ISBLANK('ENGAGEMENTS 2026'!C2574),"",'ENGAGEMENTS 2026'!I2574)</f>
        <v/>
      </c>
      <c r="F2573" t="str">
        <f>IF(ISBLANK('ENGAGEMENTS 2026'!C2574),"",'ENGAGEMENTS 2026'!J2574)</f>
        <v/>
      </c>
      <c r="G2573" t="str">
        <f>IF(ISBLANK('ENGAGEMENTS 2026'!C2574),"",'ENGAGEMENTS 2026'!M2574)</f>
        <v/>
      </c>
      <c r="H2573" t="str">
        <f>IF(ISBLANK('ENGAGEMENTS 2026'!C2574),"",'ENGAGEMENTS 2026'!AF2574)</f>
        <v/>
      </c>
      <c r="I2573" t="str">
        <f>IF(ISBLANK('ENGAGEMENTS 2026'!C2574),"",'ENGAGEMENTS 2026'!H2574)</f>
        <v/>
      </c>
      <c r="J2573" s="72" t="str">
        <f>IF(ISBLANK('ENGAGEMENTS 2026'!C2574),"",IF(AND(OR($E2573="INFRUCTUEUX",$E2573="ANNULE"),$C2573="AOO-M"),'ENGAGEMENTS 2026'!P2574,IF($H2573="EN COURS DE PREENGAGEMENT",'ENGAGEMENTS 2026'!O2574,IF($H2573="PREENGAGE",IF($E2573="ATTRIBUE",'ENGAGEMENTS 2026'!AE2574,'ENGAGEMENTS 2026'!O2574),'ENGAGEMENTS 2026'!AE2574))))</f>
        <v/>
      </c>
      <c r="K2573" s="97" t="str">
        <f>IF(ISBLANK('ENGAGEMENTS 2026'!W2574),"",'ENGAGEMENTS 2026'!W2574)</f>
        <v/>
      </c>
      <c r="L2573" s="73" t="str">
        <f t="shared" ca="1" si="80"/>
        <v/>
      </c>
      <c r="M2573" t="str">
        <f t="shared" si="81"/>
        <v/>
      </c>
      <c r="N2573" t="str">
        <f>IF(ISBLANK('ENGAGEMENTS 2026'!C2574),"",'ENGAGEMENTS 2026'!L2574)</f>
        <v/>
      </c>
      <c r="O2573" t="str">
        <f>IF(ISBLANK('ENGAGEMENTS 2026'!C2574),"",'ENGAGEMENTS 2026'!M2574)</f>
        <v/>
      </c>
      <c r="P2573" t="str">
        <f>IF(ISBLANK('ENGAGEMENTS 2026'!C2574),"",'ENGAGEMENTS 2026'!K2574)</f>
        <v/>
      </c>
      <c r="Q2573" t="str">
        <f>IF($A2573="","",IF(OR($E2573="INFRUCTUEUX",$E2573="ANNULE"),$A2573&amp;"|"&amp;(COUNTIFS($A$2:$A2573,$A2573,$E$2:$E2573,"INFRUCTUEUX")+COUNTIFS($A$2:$A2573,$A2573,$E$2:$E2573,"ANNULE")),""))</f>
        <v/>
      </c>
    </row>
    <row r="2574" spans="1:17" x14ac:dyDescent="0.25">
      <c r="A2574" t="str">
        <f>IF(ISBLANK('ENGAGEMENTS 2026'!C2575),"",IF('ENGAGEMENTS 2026'!C2575="DTSI","DCT",'ENGAGEMENTS 2026'!C2575))</f>
        <v/>
      </c>
      <c r="B2574" t="str">
        <f>IF(ISBLANK('ENGAGEMENTS 2026'!C2575),"",'ENGAGEMENTS 2026'!D2575)</f>
        <v/>
      </c>
      <c r="C2574" t="str">
        <f>IF(ISBLANK('ENGAGEMENTS 2026'!C2575),"",'ENGAGEMENTS 2026'!E2575)</f>
        <v/>
      </c>
      <c r="D2574" t="str">
        <f>IF(ISBLANK('ENGAGEMENTS 2026'!C2575),"",'ENGAGEMENTS 2026'!G2575)</f>
        <v/>
      </c>
      <c r="E2574" t="str">
        <f>IF(ISBLANK('ENGAGEMENTS 2026'!C2575),"",'ENGAGEMENTS 2026'!I2575)</f>
        <v/>
      </c>
      <c r="F2574" t="str">
        <f>IF(ISBLANK('ENGAGEMENTS 2026'!C2575),"",'ENGAGEMENTS 2026'!J2575)</f>
        <v/>
      </c>
      <c r="G2574" t="str">
        <f>IF(ISBLANK('ENGAGEMENTS 2026'!C2575),"",'ENGAGEMENTS 2026'!M2575)</f>
        <v/>
      </c>
      <c r="H2574" t="str">
        <f>IF(ISBLANK('ENGAGEMENTS 2026'!C2575),"",'ENGAGEMENTS 2026'!AF2575)</f>
        <v/>
      </c>
      <c r="I2574" t="str">
        <f>IF(ISBLANK('ENGAGEMENTS 2026'!C2575),"",'ENGAGEMENTS 2026'!H2575)</f>
        <v/>
      </c>
      <c r="J2574" s="72" t="str">
        <f>IF(ISBLANK('ENGAGEMENTS 2026'!C2575),"",IF(AND(OR($E2574="INFRUCTUEUX",$E2574="ANNULE"),$C2574="AOO-M"),'ENGAGEMENTS 2026'!P2575,IF($H2574="EN COURS DE PREENGAGEMENT",'ENGAGEMENTS 2026'!O2575,IF($H2574="PREENGAGE",IF($E2574="ATTRIBUE",'ENGAGEMENTS 2026'!AE2575,'ENGAGEMENTS 2026'!O2575),'ENGAGEMENTS 2026'!AE2575))))</f>
        <v/>
      </c>
      <c r="K2574" s="97" t="str">
        <f>IF(ISBLANK('ENGAGEMENTS 2026'!W2575),"",'ENGAGEMENTS 2026'!W2575)</f>
        <v/>
      </c>
      <c r="L2574" s="73" t="str">
        <f t="shared" ca="1" si="80"/>
        <v/>
      </c>
      <c r="M2574" t="str">
        <f t="shared" si="81"/>
        <v/>
      </c>
      <c r="N2574" t="str">
        <f>IF(ISBLANK('ENGAGEMENTS 2026'!C2575),"",'ENGAGEMENTS 2026'!L2575)</f>
        <v/>
      </c>
      <c r="O2574" t="str">
        <f>IF(ISBLANK('ENGAGEMENTS 2026'!C2575),"",'ENGAGEMENTS 2026'!M2575)</f>
        <v/>
      </c>
      <c r="P2574" t="str">
        <f>IF(ISBLANK('ENGAGEMENTS 2026'!C2575),"",'ENGAGEMENTS 2026'!K2575)</f>
        <v/>
      </c>
      <c r="Q2574" t="str">
        <f>IF($A2574="","",IF(OR($E2574="INFRUCTUEUX",$E2574="ANNULE"),$A2574&amp;"|"&amp;(COUNTIFS($A$2:$A2574,$A2574,$E$2:$E2574,"INFRUCTUEUX")+COUNTIFS($A$2:$A2574,$A2574,$E$2:$E2574,"ANNULE")),""))</f>
        <v/>
      </c>
    </row>
    <row r="2575" spans="1:17" x14ac:dyDescent="0.25">
      <c r="A2575" t="str">
        <f>IF(ISBLANK('ENGAGEMENTS 2026'!C2576),"",IF('ENGAGEMENTS 2026'!C2576="DTSI","DCT",'ENGAGEMENTS 2026'!C2576))</f>
        <v/>
      </c>
      <c r="B2575" t="str">
        <f>IF(ISBLANK('ENGAGEMENTS 2026'!C2576),"",'ENGAGEMENTS 2026'!D2576)</f>
        <v/>
      </c>
      <c r="C2575" t="str">
        <f>IF(ISBLANK('ENGAGEMENTS 2026'!C2576),"",'ENGAGEMENTS 2026'!E2576)</f>
        <v/>
      </c>
      <c r="D2575" t="str">
        <f>IF(ISBLANK('ENGAGEMENTS 2026'!C2576),"",'ENGAGEMENTS 2026'!G2576)</f>
        <v/>
      </c>
      <c r="E2575" t="str">
        <f>IF(ISBLANK('ENGAGEMENTS 2026'!C2576),"",'ENGAGEMENTS 2026'!I2576)</f>
        <v/>
      </c>
      <c r="F2575" t="str">
        <f>IF(ISBLANK('ENGAGEMENTS 2026'!C2576),"",'ENGAGEMENTS 2026'!J2576)</f>
        <v/>
      </c>
      <c r="G2575" t="str">
        <f>IF(ISBLANK('ENGAGEMENTS 2026'!C2576),"",'ENGAGEMENTS 2026'!M2576)</f>
        <v/>
      </c>
      <c r="H2575" t="str">
        <f>IF(ISBLANK('ENGAGEMENTS 2026'!C2576),"",'ENGAGEMENTS 2026'!AF2576)</f>
        <v/>
      </c>
      <c r="I2575" t="str">
        <f>IF(ISBLANK('ENGAGEMENTS 2026'!C2576),"",'ENGAGEMENTS 2026'!H2576)</f>
        <v/>
      </c>
      <c r="J2575" s="72" t="str">
        <f>IF(ISBLANK('ENGAGEMENTS 2026'!C2576),"",IF(AND(OR($E2575="INFRUCTUEUX",$E2575="ANNULE"),$C2575="AOO-M"),'ENGAGEMENTS 2026'!P2576,IF($H2575="EN COURS DE PREENGAGEMENT",'ENGAGEMENTS 2026'!O2576,IF($H2575="PREENGAGE",IF($E2575="ATTRIBUE",'ENGAGEMENTS 2026'!AE2576,'ENGAGEMENTS 2026'!O2576),'ENGAGEMENTS 2026'!AE2576))))</f>
        <v/>
      </c>
      <c r="K2575" s="97" t="str">
        <f>IF(ISBLANK('ENGAGEMENTS 2026'!W2576),"",'ENGAGEMENTS 2026'!W2576)</f>
        <v/>
      </c>
      <c r="L2575" s="73" t="str">
        <f t="shared" ca="1" si="80"/>
        <v/>
      </c>
      <c r="M2575" t="str">
        <f t="shared" si="81"/>
        <v/>
      </c>
      <c r="N2575" t="str">
        <f>IF(ISBLANK('ENGAGEMENTS 2026'!C2576),"",'ENGAGEMENTS 2026'!L2576)</f>
        <v/>
      </c>
      <c r="O2575" t="str">
        <f>IF(ISBLANK('ENGAGEMENTS 2026'!C2576),"",'ENGAGEMENTS 2026'!M2576)</f>
        <v/>
      </c>
      <c r="P2575" t="str">
        <f>IF(ISBLANK('ENGAGEMENTS 2026'!C2576),"",'ENGAGEMENTS 2026'!K2576)</f>
        <v/>
      </c>
      <c r="Q2575" t="str">
        <f>IF($A2575="","",IF(OR($E2575="INFRUCTUEUX",$E2575="ANNULE"),$A2575&amp;"|"&amp;(COUNTIFS($A$2:$A2575,$A2575,$E$2:$E2575,"INFRUCTUEUX")+COUNTIFS($A$2:$A2575,$A2575,$E$2:$E2575,"ANNULE")),""))</f>
        <v/>
      </c>
    </row>
    <row r="2576" spans="1:17" x14ac:dyDescent="0.25">
      <c r="A2576" t="str">
        <f>IF(ISBLANK('ENGAGEMENTS 2026'!C2577),"",IF('ENGAGEMENTS 2026'!C2577="DTSI","DCT",'ENGAGEMENTS 2026'!C2577))</f>
        <v/>
      </c>
      <c r="B2576" t="str">
        <f>IF(ISBLANK('ENGAGEMENTS 2026'!C2577),"",'ENGAGEMENTS 2026'!D2577)</f>
        <v/>
      </c>
      <c r="C2576" t="str">
        <f>IF(ISBLANK('ENGAGEMENTS 2026'!C2577),"",'ENGAGEMENTS 2026'!E2577)</f>
        <v/>
      </c>
      <c r="D2576" t="str">
        <f>IF(ISBLANK('ENGAGEMENTS 2026'!C2577),"",'ENGAGEMENTS 2026'!G2577)</f>
        <v/>
      </c>
      <c r="E2576" t="str">
        <f>IF(ISBLANK('ENGAGEMENTS 2026'!C2577),"",'ENGAGEMENTS 2026'!I2577)</f>
        <v/>
      </c>
      <c r="F2576" t="str">
        <f>IF(ISBLANK('ENGAGEMENTS 2026'!C2577),"",'ENGAGEMENTS 2026'!J2577)</f>
        <v/>
      </c>
      <c r="G2576" t="str">
        <f>IF(ISBLANK('ENGAGEMENTS 2026'!C2577),"",'ENGAGEMENTS 2026'!M2577)</f>
        <v/>
      </c>
      <c r="H2576" t="str">
        <f>IF(ISBLANK('ENGAGEMENTS 2026'!C2577),"",'ENGAGEMENTS 2026'!AF2577)</f>
        <v/>
      </c>
      <c r="I2576" t="str">
        <f>IF(ISBLANK('ENGAGEMENTS 2026'!C2577),"",'ENGAGEMENTS 2026'!H2577)</f>
        <v/>
      </c>
      <c r="J2576" s="72" t="str">
        <f>IF(ISBLANK('ENGAGEMENTS 2026'!C2577),"",IF(AND(OR($E2576="INFRUCTUEUX",$E2576="ANNULE"),$C2576="AOO-M"),'ENGAGEMENTS 2026'!P2577,IF($H2576="EN COURS DE PREENGAGEMENT",'ENGAGEMENTS 2026'!O2577,IF($H2576="PREENGAGE",IF($E2576="ATTRIBUE",'ENGAGEMENTS 2026'!AE2577,'ENGAGEMENTS 2026'!O2577),'ENGAGEMENTS 2026'!AE2577))))</f>
        <v/>
      </c>
      <c r="K2576" s="97" t="str">
        <f>IF(ISBLANK('ENGAGEMENTS 2026'!W2577),"",'ENGAGEMENTS 2026'!W2577)</f>
        <v/>
      </c>
      <c r="L2576" s="73" t="str">
        <f t="shared" ca="1" si="80"/>
        <v/>
      </c>
      <c r="M2576" t="str">
        <f t="shared" si="81"/>
        <v/>
      </c>
      <c r="N2576" t="str">
        <f>IF(ISBLANK('ENGAGEMENTS 2026'!C2577),"",'ENGAGEMENTS 2026'!L2577)</f>
        <v/>
      </c>
      <c r="O2576" t="str">
        <f>IF(ISBLANK('ENGAGEMENTS 2026'!C2577),"",'ENGAGEMENTS 2026'!M2577)</f>
        <v/>
      </c>
      <c r="P2576" t="str">
        <f>IF(ISBLANK('ENGAGEMENTS 2026'!C2577),"",'ENGAGEMENTS 2026'!K2577)</f>
        <v/>
      </c>
      <c r="Q2576" t="str">
        <f>IF($A2576="","",IF(OR($E2576="INFRUCTUEUX",$E2576="ANNULE"),$A2576&amp;"|"&amp;(COUNTIFS($A$2:$A2576,$A2576,$E$2:$E2576,"INFRUCTUEUX")+COUNTIFS($A$2:$A2576,$A2576,$E$2:$E2576,"ANNULE")),""))</f>
        <v/>
      </c>
    </row>
    <row r="2577" spans="1:17" x14ac:dyDescent="0.25">
      <c r="A2577" t="str">
        <f>IF(ISBLANK('ENGAGEMENTS 2026'!C2578),"",IF('ENGAGEMENTS 2026'!C2578="DTSI","DCT",'ENGAGEMENTS 2026'!C2578))</f>
        <v/>
      </c>
      <c r="B2577" t="str">
        <f>IF(ISBLANK('ENGAGEMENTS 2026'!C2578),"",'ENGAGEMENTS 2026'!D2578)</f>
        <v/>
      </c>
      <c r="C2577" t="str">
        <f>IF(ISBLANK('ENGAGEMENTS 2026'!C2578),"",'ENGAGEMENTS 2026'!E2578)</f>
        <v/>
      </c>
      <c r="D2577" t="str">
        <f>IF(ISBLANK('ENGAGEMENTS 2026'!C2578),"",'ENGAGEMENTS 2026'!G2578)</f>
        <v/>
      </c>
      <c r="E2577" t="str">
        <f>IF(ISBLANK('ENGAGEMENTS 2026'!C2578),"",'ENGAGEMENTS 2026'!I2578)</f>
        <v/>
      </c>
      <c r="F2577" t="str">
        <f>IF(ISBLANK('ENGAGEMENTS 2026'!C2578),"",'ENGAGEMENTS 2026'!J2578)</f>
        <v/>
      </c>
      <c r="G2577" t="str">
        <f>IF(ISBLANK('ENGAGEMENTS 2026'!C2578),"",'ENGAGEMENTS 2026'!M2578)</f>
        <v/>
      </c>
      <c r="H2577" t="str">
        <f>IF(ISBLANK('ENGAGEMENTS 2026'!C2578),"",'ENGAGEMENTS 2026'!AF2578)</f>
        <v/>
      </c>
      <c r="I2577" t="str">
        <f>IF(ISBLANK('ENGAGEMENTS 2026'!C2578),"",'ENGAGEMENTS 2026'!H2578)</f>
        <v/>
      </c>
      <c r="J2577" s="72" t="str">
        <f>IF(ISBLANK('ENGAGEMENTS 2026'!C2578),"",IF(AND(OR($E2577="INFRUCTUEUX",$E2577="ANNULE"),$C2577="AOO-M"),'ENGAGEMENTS 2026'!P2578,IF($H2577="EN COURS DE PREENGAGEMENT",'ENGAGEMENTS 2026'!O2578,IF($H2577="PREENGAGE",IF($E2577="ATTRIBUE",'ENGAGEMENTS 2026'!AE2578,'ENGAGEMENTS 2026'!O2578),'ENGAGEMENTS 2026'!AE2578))))</f>
        <v/>
      </c>
      <c r="K2577" s="97" t="str">
        <f>IF(ISBLANK('ENGAGEMENTS 2026'!W2578),"",'ENGAGEMENTS 2026'!W2578)</f>
        <v/>
      </c>
      <c r="L2577" s="73" t="str">
        <f t="shared" ca="1" si="80"/>
        <v/>
      </c>
      <c r="M2577" t="str">
        <f t="shared" si="81"/>
        <v/>
      </c>
      <c r="N2577" t="str">
        <f>IF(ISBLANK('ENGAGEMENTS 2026'!C2578),"",'ENGAGEMENTS 2026'!L2578)</f>
        <v/>
      </c>
      <c r="O2577" t="str">
        <f>IF(ISBLANK('ENGAGEMENTS 2026'!C2578),"",'ENGAGEMENTS 2026'!M2578)</f>
        <v/>
      </c>
      <c r="P2577" t="str">
        <f>IF(ISBLANK('ENGAGEMENTS 2026'!C2578),"",'ENGAGEMENTS 2026'!K2578)</f>
        <v/>
      </c>
      <c r="Q2577" t="str">
        <f>IF($A2577="","",IF(OR($E2577="INFRUCTUEUX",$E2577="ANNULE"),$A2577&amp;"|"&amp;(COUNTIFS($A$2:$A2577,$A2577,$E$2:$E2577,"INFRUCTUEUX")+COUNTIFS($A$2:$A2577,$A2577,$E$2:$E2577,"ANNULE")),""))</f>
        <v/>
      </c>
    </row>
    <row r="2578" spans="1:17" x14ac:dyDescent="0.25">
      <c r="A2578" t="str">
        <f>IF(ISBLANK('ENGAGEMENTS 2026'!C2579),"",IF('ENGAGEMENTS 2026'!C2579="DTSI","DCT",'ENGAGEMENTS 2026'!C2579))</f>
        <v/>
      </c>
      <c r="B2578" t="str">
        <f>IF(ISBLANK('ENGAGEMENTS 2026'!C2579),"",'ENGAGEMENTS 2026'!D2579)</f>
        <v/>
      </c>
      <c r="C2578" t="str">
        <f>IF(ISBLANK('ENGAGEMENTS 2026'!C2579),"",'ENGAGEMENTS 2026'!E2579)</f>
        <v/>
      </c>
      <c r="D2578" t="str">
        <f>IF(ISBLANK('ENGAGEMENTS 2026'!C2579),"",'ENGAGEMENTS 2026'!G2579)</f>
        <v/>
      </c>
      <c r="E2578" t="str">
        <f>IF(ISBLANK('ENGAGEMENTS 2026'!C2579),"",'ENGAGEMENTS 2026'!I2579)</f>
        <v/>
      </c>
      <c r="F2578" t="str">
        <f>IF(ISBLANK('ENGAGEMENTS 2026'!C2579),"",'ENGAGEMENTS 2026'!J2579)</f>
        <v/>
      </c>
      <c r="G2578" t="str">
        <f>IF(ISBLANK('ENGAGEMENTS 2026'!C2579),"",'ENGAGEMENTS 2026'!M2579)</f>
        <v/>
      </c>
      <c r="H2578" t="str">
        <f>IF(ISBLANK('ENGAGEMENTS 2026'!C2579),"",'ENGAGEMENTS 2026'!AF2579)</f>
        <v/>
      </c>
      <c r="I2578" t="str">
        <f>IF(ISBLANK('ENGAGEMENTS 2026'!C2579),"",'ENGAGEMENTS 2026'!H2579)</f>
        <v/>
      </c>
      <c r="J2578" s="72" t="str">
        <f>IF(ISBLANK('ENGAGEMENTS 2026'!C2579),"",IF(AND(OR($E2578="INFRUCTUEUX",$E2578="ANNULE"),$C2578="AOO-M"),'ENGAGEMENTS 2026'!P2579,IF($H2578="EN COURS DE PREENGAGEMENT",'ENGAGEMENTS 2026'!O2579,IF($H2578="PREENGAGE",IF($E2578="ATTRIBUE",'ENGAGEMENTS 2026'!AE2579,'ENGAGEMENTS 2026'!O2579),'ENGAGEMENTS 2026'!AE2579))))</f>
        <v/>
      </c>
      <c r="K2578" s="97" t="str">
        <f>IF(ISBLANK('ENGAGEMENTS 2026'!W2579),"",'ENGAGEMENTS 2026'!W2579)</f>
        <v/>
      </c>
      <c r="L2578" s="73" t="str">
        <f t="shared" ca="1" si="80"/>
        <v/>
      </c>
      <c r="M2578" t="str">
        <f t="shared" si="81"/>
        <v/>
      </c>
      <c r="N2578" t="str">
        <f>IF(ISBLANK('ENGAGEMENTS 2026'!C2579),"",'ENGAGEMENTS 2026'!L2579)</f>
        <v/>
      </c>
      <c r="O2578" t="str">
        <f>IF(ISBLANK('ENGAGEMENTS 2026'!C2579),"",'ENGAGEMENTS 2026'!M2579)</f>
        <v/>
      </c>
      <c r="P2578" t="str">
        <f>IF(ISBLANK('ENGAGEMENTS 2026'!C2579),"",'ENGAGEMENTS 2026'!K2579)</f>
        <v/>
      </c>
      <c r="Q2578" t="str">
        <f>IF($A2578="","",IF(OR($E2578="INFRUCTUEUX",$E2578="ANNULE"),$A2578&amp;"|"&amp;(COUNTIFS($A$2:$A2578,$A2578,$E$2:$E2578,"INFRUCTUEUX")+COUNTIFS($A$2:$A2578,$A2578,$E$2:$E2578,"ANNULE")),""))</f>
        <v/>
      </c>
    </row>
    <row r="2579" spans="1:17" x14ac:dyDescent="0.25">
      <c r="A2579" t="str">
        <f>IF(ISBLANK('ENGAGEMENTS 2026'!C2580),"",IF('ENGAGEMENTS 2026'!C2580="DTSI","DCT",'ENGAGEMENTS 2026'!C2580))</f>
        <v/>
      </c>
      <c r="B2579" t="str">
        <f>IF(ISBLANK('ENGAGEMENTS 2026'!C2580),"",'ENGAGEMENTS 2026'!D2580)</f>
        <v/>
      </c>
      <c r="C2579" t="str">
        <f>IF(ISBLANK('ENGAGEMENTS 2026'!C2580),"",'ENGAGEMENTS 2026'!E2580)</f>
        <v/>
      </c>
      <c r="D2579" t="str">
        <f>IF(ISBLANK('ENGAGEMENTS 2026'!C2580),"",'ENGAGEMENTS 2026'!G2580)</f>
        <v/>
      </c>
      <c r="E2579" t="str">
        <f>IF(ISBLANK('ENGAGEMENTS 2026'!C2580),"",'ENGAGEMENTS 2026'!I2580)</f>
        <v/>
      </c>
      <c r="F2579" t="str">
        <f>IF(ISBLANK('ENGAGEMENTS 2026'!C2580),"",'ENGAGEMENTS 2026'!J2580)</f>
        <v/>
      </c>
      <c r="G2579" t="str">
        <f>IF(ISBLANK('ENGAGEMENTS 2026'!C2580),"",'ENGAGEMENTS 2026'!M2580)</f>
        <v/>
      </c>
      <c r="H2579" t="str">
        <f>IF(ISBLANK('ENGAGEMENTS 2026'!C2580),"",'ENGAGEMENTS 2026'!AF2580)</f>
        <v/>
      </c>
      <c r="I2579" t="str">
        <f>IF(ISBLANK('ENGAGEMENTS 2026'!C2580),"",'ENGAGEMENTS 2026'!H2580)</f>
        <v/>
      </c>
      <c r="J2579" s="72" t="str">
        <f>IF(ISBLANK('ENGAGEMENTS 2026'!C2580),"",IF(AND(OR($E2579="INFRUCTUEUX",$E2579="ANNULE"),$C2579="AOO-M"),'ENGAGEMENTS 2026'!P2580,IF($H2579="EN COURS DE PREENGAGEMENT",'ENGAGEMENTS 2026'!O2580,IF($H2579="PREENGAGE",IF($E2579="ATTRIBUE",'ENGAGEMENTS 2026'!AE2580,'ENGAGEMENTS 2026'!O2580),'ENGAGEMENTS 2026'!AE2580))))</f>
        <v/>
      </c>
      <c r="K2579" s="97" t="str">
        <f>IF(ISBLANK('ENGAGEMENTS 2026'!W2580),"",'ENGAGEMENTS 2026'!W2580)</f>
        <v/>
      </c>
      <c r="L2579" s="73" t="str">
        <f t="shared" ca="1" si="80"/>
        <v/>
      </c>
      <c r="M2579" t="str">
        <f t="shared" si="81"/>
        <v/>
      </c>
      <c r="N2579" t="str">
        <f>IF(ISBLANK('ENGAGEMENTS 2026'!C2580),"",'ENGAGEMENTS 2026'!L2580)</f>
        <v/>
      </c>
      <c r="O2579" t="str">
        <f>IF(ISBLANK('ENGAGEMENTS 2026'!C2580),"",'ENGAGEMENTS 2026'!M2580)</f>
        <v/>
      </c>
      <c r="P2579" t="str">
        <f>IF(ISBLANK('ENGAGEMENTS 2026'!C2580),"",'ENGAGEMENTS 2026'!K2580)</f>
        <v/>
      </c>
      <c r="Q2579" t="str">
        <f>IF($A2579="","",IF(OR($E2579="INFRUCTUEUX",$E2579="ANNULE"),$A2579&amp;"|"&amp;(COUNTIFS($A$2:$A2579,$A2579,$E$2:$E2579,"INFRUCTUEUX")+COUNTIFS($A$2:$A2579,$A2579,$E$2:$E2579,"ANNULE")),""))</f>
        <v/>
      </c>
    </row>
    <row r="2580" spans="1:17" x14ac:dyDescent="0.25">
      <c r="A2580" t="str">
        <f>IF(ISBLANK('ENGAGEMENTS 2026'!C2581),"",IF('ENGAGEMENTS 2026'!C2581="DTSI","DCT",'ENGAGEMENTS 2026'!C2581))</f>
        <v/>
      </c>
      <c r="B2580" t="str">
        <f>IF(ISBLANK('ENGAGEMENTS 2026'!C2581),"",'ENGAGEMENTS 2026'!D2581)</f>
        <v/>
      </c>
      <c r="C2580" t="str">
        <f>IF(ISBLANK('ENGAGEMENTS 2026'!C2581),"",'ENGAGEMENTS 2026'!E2581)</f>
        <v/>
      </c>
      <c r="D2580" t="str">
        <f>IF(ISBLANK('ENGAGEMENTS 2026'!C2581),"",'ENGAGEMENTS 2026'!G2581)</f>
        <v/>
      </c>
      <c r="E2580" t="str">
        <f>IF(ISBLANK('ENGAGEMENTS 2026'!C2581),"",'ENGAGEMENTS 2026'!I2581)</f>
        <v/>
      </c>
      <c r="F2580" t="str">
        <f>IF(ISBLANK('ENGAGEMENTS 2026'!C2581),"",'ENGAGEMENTS 2026'!J2581)</f>
        <v/>
      </c>
      <c r="G2580" t="str">
        <f>IF(ISBLANK('ENGAGEMENTS 2026'!C2581),"",'ENGAGEMENTS 2026'!M2581)</f>
        <v/>
      </c>
      <c r="H2580" t="str">
        <f>IF(ISBLANK('ENGAGEMENTS 2026'!C2581),"",'ENGAGEMENTS 2026'!AF2581)</f>
        <v/>
      </c>
      <c r="I2580" t="str">
        <f>IF(ISBLANK('ENGAGEMENTS 2026'!C2581),"",'ENGAGEMENTS 2026'!H2581)</f>
        <v/>
      </c>
      <c r="J2580" s="72" t="str">
        <f>IF(ISBLANK('ENGAGEMENTS 2026'!C2581),"",IF(AND(OR($E2580="INFRUCTUEUX",$E2580="ANNULE"),$C2580="AOO-M"),'ENGAGEMENTS 2026'!P2581,IF($H2580="EN COURS DE PREENGAGEMENT",'ENGAGEMENTS 2026'!O2581,IF($H2580="PREENGAGE",IF($E2580="ATTRIBUE",'ENGAGEMENTS 2026'!AE2581,'ENGAGEMENTS 2026'!O2581),'ENGAGEMENTS 2026'!AE2581))))</f>
        <v/>
      </c>
      <c r="K2580" s="97" t="str">
        <f>IF(ISBLANK('ENGAGEMENTS 2026'!W2581),"",'ENGAGEMENTS 2026'!W2581)</f>
        <v/>
      </c>
      <c r="L2580" s="73" t="str">
        <f t="shared" ca="1" si="80"/>
        <v/>
      </c>
      <c r="M2580" t="str">
        <f t="shared" si="81"/>
        <v/>
      </c>
      <c r="N2580" t="str">
        <f>IF(ISBLANK('ENGAGEMENTS 2026'!C2581),"",'ENGAGEMENTS 2026'!L2581)</f>
        <v/>
      </c>
      <c r="O2580" t="str">
        <f>IF(ISBLANK('ENGAGEMENTS 2026'!C2581),"",'ENGAGEMENTS 2026'!M2581)</f>
        <v/>
      </c>
      <c r="P2580" t="str">
        <f>IF(ISBLANK('ENGAGEMENTS 2026'!C2581),"",'ENGAGEMENTS 2026'!K2581)</f>
        <v/>
      </c>
      <c r="Q2580" t="str">
        <f>IF($A2580="","",IF(OR($E2580="INFRUCTUEUX",$E2580="ANNULE"),$A2580&amp;"|"&amp;(COUNTIFS($A$2:$A2580,$A2580,$E$2:$E2580,"INFRUCTUEUX")+COUNTIFS($A$2:$A2580,$A2580,$E$2:$E2580,"ANNULE")),""))</f>
        <v/>
      </c>
    </row>
    <row r="2581" spans="1:17" x14ac:dyDescent="0.25">
      <c r="A2581" t="str">
        <f>IF(ISBLANK('ENGAGEMENTS 2026'!C2582),"",IF('ENGAGEMENTS 2026'!C2582="DTSI","DCT",'ENGAGEMENTS 2026'!C2582))</f>
        <v/>
      </c>
      <c r="B2581" t="str">
        <f>IF(ISBLANK('ENGAGEMENTS 2026'!C2582),"",'ENGAGEMENTS 2026'!D2582)</f>
        <v/>
      </c>
      <c r="C2581" t="str">
        <f>IF(ISBLANK('ENGAGEMENTS 2026'!C2582),"",'ENGAGEMENTS 2026'!E2582)</f>
        <v/>
      </c>
      <c r="D2581" t="str">
        <f>IF(ISBLANK('ENGAGEMENTS 2026'!C2582),"",'ENGAGEMENTS 2026'!G2582)</f>
        <v/>
      </c>
      <c r="E2581" t="str">
        <f>IF(ISBLANK('ENGAGEMENTS 2026'!C2582),"",'ENGAGEMENTS 2026'!I2582)</f>
        <v/>
      </c>
      <c r="F2581" t="str">
        <f>IF(ISBLANK('ENGAGEMENTS 2026'!C2582),"",'ENGAGEMENTS 2026'!J2582)</f>
        <v/>
      </c>
      <c r="G2581" t="str">
        <f>IF(ISBLANK('ENGAGEMENTS 2026'!C2582),"",'ENGAGEMENTS 2026'!M2582)</f>
        <v/>
      </c>
      <c r="H2581" t="str">
        <f>IF(ISBLANK('ENGAGEMENTS 2026'!C2582),"",'ENGAGEMENTS 2026'!AF2582)</f>
        <v/>
      </c>
      <c r="I2581" t="str">
        <f>IF(ISBLANK('ENGAGEMENTS 2026'!C2582),"",'ENGAGEMENTS 2026'!H2582)</f>
        <v/>
      </c>
      <c r="J2581" s="72" t="str">
        <f>IF(ISBLANK('ENGAGEMENTS 2026'!C2582),"",IF(AND(OR($E2581="INFRUCTUEUX",$E2581="ANNULE"),$C2581="AOO-M"),'ENGAGEMENTS 2026'!P2582,IF($H2581="EN COURS DE PREENGAGEMENT",'ENGAGEMENTS 2026'!O2582,IF($H2581="PREENGAGE",IF($E2581="ATTRIBUE",'ENGAGEMENTS 2026'!AE2582,'ENGAGEMENTS 2026'!O2582),'ENGAGEMENTS 2026'!AE2582))))</f>
        <v/>
      </c>
      <c r="K2581" s="97" t="str">
        <f>IF(ISBLANK('ENGAGEMENTS 2026'!W2582),"",'ENGAGEMENTS 2026'!W2582)</f>
        <v/>
      </c>
      <c r="L2581" s="73" t="str">
        <f t="shared" ca="1" si="80"/>
        <v/>
      </c>
      <c r="M2581" t="str">
        <f t="shared" si="81"/>
        <v/>
      </c>
      <c r="N2581" t="str">
        <f>IF(ISBLANK('ENGAGEMENTS 2026'!C2582),"",'ENGAGEMENTS 2026'!L2582)</f>
        <v/>
      </c>
      <c r="O2581" t="str">
        <f>IF(ISBLANK('ENGAGEMENTS 2026'!C2582),"",'ENGAGEMENTS 2026'!M2582)</f>
        <v/>
      </c>
      <c r="P2581" t="str">
        <f>IF(ISBLANK('ENGAGEMENTS 2026'!C2582),"",'ENGAGEMENTS 2026'!K2582)</f>
        <v/>
      </c>
      <c r="Q2581" t="str">
        <f>IF($A2581="","",IF(OR($E2581="INFRUCTUEUX",$E2581="ANNULE"),$A2581&amp;"|"&amp;(COUNTIFS($A$2:$A2581,$A2581,$E$2:$E2581,"INFRUCTUEUX")+COUNTIFS($A$2:$A2581,$A2581,$E$2:$E2581,"ANNULE")),""))</f>
        <v/>
      </c>
    </row>
    <row r="2582" spans="1:17" x14ac:dyDescent="0.25">
      <c r="A2582" t="str">
        <f>IF(ISBLANK('ENGAGEMENTS 2026'!C2583),"",IF('ENGAGEMENTS 2026'!C2583="DTSI","DCT",'ENGAGEMENTS 2026'!C2583))</f>
        <v/>
      </c>
      <c r="B2582" t="str">
        <f>IF(ISBLANK('ENGAGEMENTS 2026'!C2583),"",'ENGAGEMENTS 2026'!D2583)</f>
        <v/>
      </c>
      <c r="C2582" t="str">
        <f>IF(ISBLANK('ENGAGEMENTS 2026'!C2583),"",'ENGAGEMENTS 2026'!E2583)</f>
        <v/>
      </c>
      <c r="D2582" t="str">
        <f>IF(ISBLANK('ENGAGEMENTS 2026'!C2583),"",'ENGAGEMENTS 2026'!G2583)</f>
        <v/>
      </c>
      <c r="E2582" t="str">
        <f>IF(ISBLANK('ENGAGEMENTS 2026'!C2583),"",'ENGAGEMENTS 2026'!I2583)</f>
        <v/>
      </c>
      <c r="F2582" t="str">
        <f>IF(ISBLANK('ENGAGEMENTS 2026'!C2583),"",'ENGAGEMENTS 2026'!J2583)</f>
        <v/>
      </c>
      <c r="G2582" t="str">
        <f>IF(ISBLANK('ENGAGEMENTS 2026'!C2583),"",'ENGAGEMENTS 2026'!M2583)</f>
        <v/>
      </c>
      <c r="H2582" t="str">
        <f>IF(ISBLANK('ENGAGEMENTS 2026'!C2583),"",'ENGAGEMENTS 2026'!AF2583)</f>
        <v/>
      </c>
      <c r="I2582" t="str">
        <f>IF(ISBLANK('ENGAGEMENTS 2026'!C2583),"",'ENGAGEMENTS 2026'!H2583)</f>
        <v/>
      </c>
      <c r="J2582" s="72" t="str">
        <f>IF(ISBLANK('ENGAGEMENTS 2026'!C2583),"",IF(AND(OR($E2582="INFRUCTUEUX",$E2582="ANNULE"),$C2582="AOO-M"),'ENGAGEMENTS 2026'!P2583,IF($H2582="EN COURS DE PREENGAGEMENT",'ENGAGEMENTS 2026'!O2583,IF($H2582="PREENGAGE",IF($E2582="ATTRIBUE",'ENGAGEMENTS 2026'!AE2583,'ENGAGEMENTS 2026'!O2583),'ENGAGEMENTS 2026'!AE2583))))</f>
        <v/>
      </c>
      <c r="K2582" s="97" t="str">
        <f>IF(ISBLANK('ENGAGEMENTS 2026'!W2583),"",'ENGAGEMENTS 2026'!W2583)</f>
        <v/>
      </c>
      <c r="L2582" s="73" t="str">
        <f t="shared" ca="1" si="80"/>
        <v/>
      </c>
      <c r="M2582" t="str">
        <f t="shared" si="81"/>
        <v/>
      </c>
      <c r="N2582" t="str">
        <f>IF(ISBLANK('ENGAGEMENTS 2026'!C2583),"",'ENGAGEMENTS 2026'!L2583)</f>
        <v/>
      </c>
      <c r="O2582" t="str">
        <f>IF(ISBLANK('ENGAGEMENTS 2026'!C2583),"",'ENGAGEMENTS 2026'!M2583)</f>
        <v/>
      </c>
      <c r="P2582" t="str">
        <f>IF(ISBLANK('ENGAGEMENTS 2026'!C2583),"",'ENGAGEMENTS 2026'!K2583)</f>
        <v/>
      </c>
      <c r="Q2582" t="str">
        <f>IF($A2582="","",IF(OR($E2582="INFRUCTUEUX",$E2582="ANNULE"),$A2582&amp;"|"&amp;(COUNTIFS($A$2:$A2582,$A2582,$E$2:$E2582,"INFRUCTUEUX")+COUNTIFS($A$2:$A2582,$A2582,$E$2:$E2582,"ANNULE")),""))</f>
        <v/>
      </c>
    </row>
    <row r="2583" spans="1:17" x14ac:dyDescent="0.25">
      <c r="A2583" t="str">
        <f>IF(ISBLANK('ENGAGEMENTS 2026'!C2584),"",IF('ENGAGEMENTS 2026'!C2584="DTSI","DCT",'ENGAGEMENTS 2026'!C2584))</f>
        <v/>
      </c>
      <c r="B2583" t="str">
        <f>IF(ISBLANK('ENGAGEMENTS 2026'!C2584),"",'ENGAGEMENTS 2026'!D2584)</f>
        <v/>
      </c>
      <c r="C2583" t="str">
        <f>IF(ISBLANK('ENGAGEMENTS 2026'!C2584),"",'ENGAGEMENTS 2026'!E2584)</f>
        <v/>
      </c>
      <c r="D2583" t="str">
        <f>IF(ISBLANK('ENGAGEMENTS 2026'!C2584),"",'ENGAGEMENTS 2026'!G2584)</f>
        <v/>
      </c>
      <c r="E2583" t="str">
        <f>IF(ISBLANK('ENGAGEMENTS 2026'!C2584),"",'ENGAGEMENTS 2026'!I2584)</f>
        <v/>
      </c>
      <c r="F2583" t="str">
        <f>IF(ISBLANK('ENGAGEMENTS 2026'!C2584),"",'ENGAGEMENTS 2026'!J2584)</f>
        <v/>
      </c>
      <c r="G2583" t="str">
        <f>IF(ISBLANK('ENGAGEMENTS 2026'!C2584),"",'ENGAGEMENTS 2026'!M2584)</f>
        <v/>
      </c>
      <c r="H2583" t="str">
        <f>IF(ISBLANK('ENGAGEMENTS 2026'!C2584),"",'ENGAGEMENTS 2026'!AF2584)</f>
        <v/>
      </c>
      <c r="I2583" t="str">
        <f>IF(ISBLANK('ENGAGEMENTS 2026'!C2584),"",'ENGAGEMENTS 2026'!H2584)</f>
        <v/>
      </c>
      <c r="J2583" s="72" t="str">
        <f>IF(ISBLANK('ENGAGEMENTS 2026'!C2584),"",IF(AND(OR($E2583="INFRUCTUEUX",$E2583="ANNULE"),$C2583="AOO-M"),'ENGAGEMENTS 2026'!P2584,IF($H2583="EN COURS DE PREENGAGEMENT",'ENGAGEMENTS 2026'!O2584,IF($H2583="PREENGAGE",IF($E2583="ATTRIBUE",'ENGAGEMENTS 2026'!AE2584,'ENGAGEMENTS 2026'!O2584),'ENGAGEMENTS 2026'!AE2584))))</f>
        <v/>
      </c>
      <c r="K2583" s="97" t="str">
        <f>IF(ISBLANK('ENGAGEMENTS 2026'!W2584),"",'ENGAGEMENTS 2026'!W2584)</f>
        <v/>
      </c>
      <c r="L2583" s="73" t="str">
        <f t="shared" ca="1" si="80"/>
        <v/>
      </c>
      <c r="M2583" t="str">
        <f t="shared" si="81"/>
        <v/>
      </c>
      <c r="N2583" t="str">
        <f>IF(ISBLANK('ENGAGEMENTS 2026'!C2584),"",'ENGAGEMENTS 2026'!L2584)</f>
        <v/>
      </c>
      <c r="O2583" t="str">
        <f>IF(ISBLANK('ENGAGEMENTS 2026'!C2584),"",'ENGAGEMENTS 2026'!M2584)</f>
        <v/>
      </c>
      <c r="P2583" t="str">
        <f>IF(ISBLANK('ENGAGEMENTS 2026'!C2584),"",'ENGAGEMENTS 2026'!K2584)</f>
        <v/>
      </c>
      <c r="Q2583" t="str">
        <f>IF($A2583="","",IF(OR($E2583="INFRUCTUEUX",$E2583="ANNULE"),$A2583&amp;"|"&amp;(COUNTIFS($A$2:$A2583,$A2583,$E$2:$E2583,"INFRUCTUEUX")+COUNTIFS($A$2:$A2583,$A2583,$E$2:$E2583,"ANNULE")),""))</f>
        <v/>
      </c>
    </row>
    <row r="2584" spans="1:17" x14ac:dyDescent="0.25">
      <c r="A2584" t="str">
        <f>IF(ISBLANK('ENGAGEMENTS 2026'!C2585),"",IF('ENGAGEMENTS 2026'!C2585="DTSI","DCT",'ENGAGEMENTS 2026'!C2585))</f>
        <v/>
      </c>
      <c r="B2584" t="str">
        <f>IF(ISBLANK('ENGAGEMENTS 2026'!C2585),"",'ENGAGEMENTS 2026'!D2585)</f>
        <v/>
      </c>
      <c r="C2584" t="str">
        <f>IF(ISBLANK('ENGAGEMENTS 2026'!C2585),"",'ENGAGEMENTS 2026'!E2585)</f>
        <v/>
      </c>
      <c r="D2584" t="str">
        <f>IF(ISBLANK('ENGAGEMENTS 2026'!C2585),"",'ENGAGEMENTS 2026'!G2585)</f>
        <v/>
      </c>
      <c r="E2584" t="str">
        <f>IF(ISBLANK('ENGAGEMENTS 2026'!C2585),"",'ENGAGEMENTS 2026'!I2585)</f>
        <v/>
      </c>
      <c r="F2584" t="str">
        <f>IF(ISBLANK('ENGAGEMENTS 2026'!C2585),"",'ENGAGEMENTS 2026'!J2585)</f>
        <v/>
      </c>
      <c r="G2584" t="str">
        <f>IF(ISBLANK('ENGAGEMENTS 2026'!C2585),"",'ENGAGEMENTS 2026'!M2585)</f>
        <v/>
      </c>
      <c r="H2584" t="str">
        <f>IF(ISBLANK('ENGAGEMENTS 2026'!C2585),"",'ENGAGEMENTS 2026'!AF2585)</f>
        <v/>
      </c>
      <c r="I2584" t="str">
        <f>IF(ISBLANK('ENGAGEMENTS 2026'!C2585),"",'ENGAGEMENTS 2026'!H2585)</f>
        <v/>
      </c>
      <c r="J2584" s="72" t="str">
        <f>IF(ISBLANK('ENGAGEMENTS 2026'!C2585),"",IF(AND(OR($E2584="INFRUCTUEUX",$E2584="ANNULE"),$C2584="AOO-M"),'ENGAGEMENTS 2026'!P2585,IF($H2584="EN COURS DE PREENGAGEMENT",'ENGAGEMENTS 2026'!O2585,IF($H2584="PREENGAGE",IF($E2584="ATTRIBUE",'ENGAGEMENTS 2026'!AE2585,'ENGAGEMENTS 2026'!O2585),'ENGAGEMENTS 2026'!AE2585))))</f>
        <v/>
      </c>
      <c r="K2584" s="97" t="str">
        <f>IF(ISBLANK('ENGAGEMENTS 2026'!W2585),"",'ENGAGEMENTS 2026'!W2585)</f>
        <v/>
      </c>
      <c r="L2584" s="73" t="str">
        <f t="shared" ca="1" si="80"/>
        <v/>
      </c>
      <c r="M2584" t="str">
        <f t="shared" si="81"/>
        <v/>
      </c>
      <c r="N2584" t="str">
        <f>IF(ISBLANK('ENGAGEMENTS 2026'!C2585),"",'ENGAGEMENTS 2026'!L2585)</f>
        <v/>
      </c>
      <c r="O2584" t="str">
        <f>IF(ISBLANK('ENGAGEMENTS 2026'!C2585),"",'ENGAGEMENTS 2026'!M2585)</f>
        <v/>
      </c>
      <c r="P2584" t="str">
        <f>IF(ISBLANK('ENGAGEMENTS 2026'!C2585),"",'ENGAGEMENTS 2026'!K2585)</f>
        <v/>
      </c>
      <c r="Q2584" t="str">
        <f>IF($A2584="","",IF(OR($E2584="INFRUCTUEUX",$E2584="ANNULE"),$A2584&amp;"|"&amp;(COUNTIFS($A$2:$A2584,$A2584,$E$2:$E2584,"INFRUCTUEUX")+COUNTIFS($A$2:$A2584,$A2584,$E$2:$E2584,"ANNULE")),""))</f>
        <v/>
      </c>
    </row>
    <row r="2585" spans="1:17" x14ac:dyDescent="0.25">
      <c r="A2585" t="str">
        <f>IF(ISBLANK('ENGAGEMENTS 2026'!C2586),"",IF('ENGAGEMENTS 2026'!C2586="DTSI","DCT",'ENGAGEMENTS 2026'!C2586))</f>
        <v/>
      </c>
      <c r="B2585" t="str">
        <f>IF(ISBLANK('ENGAGEMENTS 2026'!C2586),"",'ENGAGEMENTS 2026'!D2586)</f>
        <v/>
      </c>
      <c r="C2585" t="str">
        <f>IF(ISBLANK('ENGAGEMENTS 2026'!C2586),"",'ENGAGEMENTS 2026'!E2586)</f>
        <v/>
      </c>
      <c r="D2585" t="str">
        <f>IF(ISBLANK('ENGAGEMENTS 2026'!C2586),"",'ENGAGEMENTS 2026'!G2586)</f>
        <v/>
      </c>
      <c r="E2585" t="str">
        <f>IF(ISBLANK('ENGAGEMENTS 2026'!C2586),"",'ENGAGEMENTS 2026'!I2586)</f>
        <v/>
      </c>
      <c r="F2585" t="str">
        <f>IF(ISBLANK('ENGAGEMENTS 2026'!C2586),"",'ENGAGEMENTS 2026'!J2586)</f>
        <v/>
      </c>
      <c r="G2585" t="str">
        <f>IF(ISBLANK('ENGAGEMENTS 2026'!C2586),"",'ENGAGEMENTS 2026'!M2586)</f>
        <v/>
      </c>
      <c r="H2585" t="str">
        <f>IF(ISBLANK('ENGAGEMENTS 2026'!C2586),"",'ENGAGEMENTS 2026'!AF2586)</f>
        <v/>
      </c>
      <c r="I2585" t="str">
        <f>IF(ISBLANK('ENGAGEMENTS 2026'!C2586),"",'ENGAGEMENTS 2026'!H2586)</f>
        <v/>
      </c>
      <c r="J2585" s="72" t="str">
        <f>IF(ISBLANK('ENGAGEMENTS 2026'!C2586),"",IF(AND(OR($E2585="INFRUCTUEUX",$E2585="ANNULE"),$C2585="AOO-M"),'ENGAGEMENTS 2026'!P2586,IF($H2585="EN COURS DE PREENGAGEMENT",'ENGAGEMENTS 2026'!O2586,IF($H2585="PREENGAGE",IF($E2585="ATTRIBUE",'ENGAGEMENTS 2026'!AE2586,'ENGAGEMENTS 2026'!O2586),'ENGAGEMENTS 2026'!AE2586))))</f>
        <v/>
      </c>
      <c r="K2585" s="97" t="str">
        <f>IF(ISBLANK('ENGAGEMENTS 2026'!W2586),"",'ENGAGEMENTS 2026'!W2586)</f>
        <v/>
      </c>
      <c r="L2585" s="73" t="str">
        <f t="shared" ca="1" si="80"/>
        <v/>
      </c>
      <c r="M2585" t="str">
        <f t="shared" si="81"/>
        <v/>
      </c>
      <c r="N2585" t="str">
        <f>IF(ISBLANK('ENGAGEMENTS 2026'!C2586),"",'ENGAGEMENTS 2026'!L2586)</f>
        <v/>
      </c>
      <c r="O2585" t="str">
        <f>IF(ISBLANK('ENGAGEMENTS 2026'!C2586),"",'ENGAGEMENTS 2026'!M2586)</f>
        <v/>
      </c>
      <c r="P2585" t="str">
        <f>IF(ISBLANK('ENGAGEMENTS 2026'!C2586),"",'ENGAGEMENTS 2026'!K2586)</f>
        <v/>
      </c>
      <c r="Q2585" t="str">
        <f>IF($A2585="","",IF(OR($E2585="INFRUCTUEUX",$E2585="ANNULE"),$A2585&amp;"|"&amp;(COUNTIFS($A$2:$A2585,$A2585,$E$2:$E2585,"INFRUCTUEUX")+COUNTIFS($A$2:$A2585,$A2585,$E$2:$E2585,"ANNULE")),""))</f>
        <v/>
      </c>
    </row>
    <row r="2586" spans="1:17" x14ac:dyDescent="0.25">
      <c r="A2586" t="str">
        <f>IF(ISBLANK('ENGAGEMENTS 2026'!C2587),"",IF('ENGAGEMENTS 2026'!C2587="DTSI","DCT",'ENGAGEMENTS 2026'!C2587))</f>
        <v/>
      </c>
      <c r="B2586" t="str">
        <f>IF(ISBLANK('ENGAGEMENTS 2026'!C2587),"",'ENGAGEMENTS 2026'!D2587)</f>
        <v/>
      </c>
      <c r="C2586" t="str">
        <f>IF(ISBLANK('ENGAGEMENTS 2026'!C2587),"",'ENGAGEMENTS 2026'!E2587)</f>
        <v/>
      </c>
      <c r="D2586" t="str">
        <f>IF(ISBLANK('ENGAGEMENTS 2026'!C2587),"",'ENGAGEMENTS 2026'!G2587)</f>
        <v/>
      </c>
      <c r="E2586" t="str">
        <f>IF(ISBLANK('ENGAGEMENTS 2026'!C2587),"",'ENGAGEMENTS 2026'!I2587)</f>
        <v/>
      </c>
      <c r="F2586" t="str">
        <f>IF(ISBLANK('ENGAGEMENTS 2026'!C2587),"",'ENGAGEMENTS 2026'!J2587)</f>
        <v/>
      </c>
      <c r="G2586" t="str">
        <f>IF(ISBLANK('ENGAGEMENTS 2026'!C2587),"",'ENGAGEMENTS 2026'!M2587)</f>
        <v/>
      </c>
      <c r="H2586" t="str">
        <f>IF(ISBLANK('ENGAGEMENTS 2026'!C2587),"",'ENGAGEMENTS 2026'!AF2587)</f>
        <v/>
      </c>
      <c r="I2586" t="str">
        <f>IF(ISBLANK('ENGAGEMENTS 2026'!C2587),"",'ENGAGEMENTS 2026'!H2587)</f>
        <v/>
      </c>
      <c r="J2586" s="72" t="str">
        <f>IF(ISBLANK('ENGAGEMENTS 2026'!C2587),"",IF(AND(OR($E2586="INFRUCTUEUX",$E2586="ANNULE"),$C2586="AOO-M"),'ENGAGEMENTS 2026'!P2587,IF($H2586="EN COURS DE PREENGAGEMENT",'ENGAGEMENTS 2026'!O2587,IF($H2586="PREENGAGE",IF($E2586="ATTRIBUE",'ENGAGEMENTS 2026'!AE2587,'ENGAGEMENTS 2026'!O2587),'ENGAGEMENTS 2026'!AE2587))))</f>
        <v/>
      </c>
      <c r="K2586" s="97" t="str">
        <f>IF(ISBLANK('ENGAGEMENTS 2026'!W2587),"",'ENGAGEMENTS 2026'!W2587)</f>
        <v/>
      </c>
      <c r="L2586" s="73" t="str">
        <f t="shared" ca="1" si="80"/>
        <v/>
      </c>
      <c r="M2586" t="str">
        <f t="shared" si="81"/>
        <v/>
      </c>
      <c r="N2586" t="str">
        <f>IF(ISBLANK('ENGAGEMENTS 2026'!C2587),"",'ENGAGEMENTS 2026'!L2587)</f>
        <v/>
      </c>
      <c r="O2586" t="str">
        <f>IF(ISBLANK('ENGAGEMENTS 2026'!C2587),"",'ENGAGEMENTS 2026'!M2587)</f>
        <v/>
      </c>
      <c r="P2586" t="str">
        <f>IF(ISBLANK('ENGAGEMENTS 2026'!C2587),"",'ENGAGEMENTS 2026'!K2587)</f>
        <v/>
      </c>
      <c r="Q2586" t="str">
        <f>IF($A2586="","",IF(OR($E2586="INFRUCTUEUX",$E2586="ANNULE"),$A2586&amp;"|"&amp;(COUNTIFS($A$2:$A2586,$A2586,$E$2:$E2586,"INFRUCTUEUX")+COUNTIFS($A$2:$A2586,$A2586,$E$2:$E2586,"ANNULE")),""))</f>
        <v/>
      </c>
    </row>
    <row r="2587" spans="1:17" x14ac:dyDescent="0.25">
      <c r="A2587" t="str">
        <f>IF(ISBLANK('ENGAGEMENTS 2026'!C2588),"",IF('ENGAGEMENTS 2026'!C2588="DTSI","DCT",'ENGAGEMENTS 2026'!C2588))</f>
        <v/>
      </c>
      <c r="B2587" t="str">
        <f>IF(ISBLANK('ENGAGEMENTS 2026'!C2588),"",'ENGAGEMENTS 2026'!D2588)</f>
        <v/>
      </c>
      <c r="C2587" t="str">
        <f>IF(ISBLANK('ENGAGEMENTS 2026'!C2588),"",'ENGAGEMENTS 2026'!E2588)</f>
        <v/>
      </c>
      <c r="D2587" t="str">
        <f>IF(ISBLANK('ENGAGEMENTS 2026'!C2588),"",'ENGAGEMENTS 2026'!G2588)</f>
        <v/>
      </c>
      <c r="E2587" t="str">
        <f>IF(ISBLANK('ENGAGEMENTS 2026'!C2588),"",'ENGAGEMENTS 2026'!I2588)</f>
        <v/>
      </c>
      <c r="F2587" t="str">
        <f>IF(ISBLANK('ENGAGEMENTS 2026'!C2588),"",'ENGAGEMENTS 2026'!J2588)</f>
        <v/>
      </c>
      <c r="G2587" t="str">
        <f>IF(ISBLANK('ENGAGEMENTS 2026'!C2588),"",'ENGAGEMENTS 2026'!M2588)</f>
        <v/>
      </c>
      <c r="H2587" t="str">
        <f>IF(ISBLANK('ENGAGEMENTS 2026'!C2588),"",'ENGAGEMENTS 2026'!AF2588)</f>
        <v/>
      </c>
      <c r="I2587" t="str">
        <f>IF(ISBLANK('ENGAGEMENTS 2026'!C2588),"",'ENGAGEMENTS 2026'!H2588)</f>
        <v/>
      </c>
      <c r="J2587" s="72" t="str">
        <f>IF(ISBLANK('ENGAGEMENTS 2026'!C2588),"",IF(AND(OR($E2587="INFRUCTUEUX",$E2587="ANNULE"),$C2587="AOO-M"),'ENGAGEMENTS 2026'!P2588,IF($H2587="EN COURS DE PREENGAGEMENT",'ENGAGEMENTS 2026'!O2588,IF($H2587="PREENGAGE",IF($E2587="ATTRIBUE",'ENGAGEMENTS 2026'!AE2588,'ENGAGEMENTS 2026'!O2588),'ENGAGEMENTS 2026'!AE2588))))</f>
        <v/>
      </c>
      <c r="K2587" s="97" t="str">
        <f>IF(ISBLANK('ENGAGEMENTS 2026'!W2588),"",'ENGAGEMENTS 2026'!W2588)</f>
        <v/>
      </c>
      <c r="L2587" s="73" t="str">
        <f t="shared" ca="1" si="80"/>
        <v/>
      </c>
      <c r="M2587" t="str">
        <f t="shared" si="81"/>
        <v/>
      </c>
      <c r="N2587" t="str">
        <f>IF(ISBLANK('ENGAGEMENTS 2026'!C2588),"",'ENGAGEMENTS 2026'!L2588)</f>
        <v/>
      </c>
      <c r="O2587" t="str">
        <f>IF(ISBLANK('ENGAGEMENTS 2026'!C2588),"",'ENGAGEMENTS 2026'!M2588)</f>
        <v/>
      </c>
      <c r="P2587" t="str">
        <f>IF(ISBLANK('ENGAGEMENTS 2026'!C2588),"",'ENGAGEMENTS 2026'!K2588)</f>
        <v/>
      </c>
      <c r="Q2587" t="str">
        <f>IF($A2587="","",IF(OR($E2587="INFRUCTUEUX",$E2587="ANNULE"),$A2587&amp;"|"&amp;(COUNTIFS($A$2:$A2587,$A2587,$E$2:$E2587,"INFRUCTUEUX")+COUNTIFS($A$2:$A2587,$A2587,$E$2:$E2587,"ANNULE")),""))</f>
        <v/>
      </c>
    </row>
    <row r="2588" spans="1:17" x14ac:dyDescent="0.25">
      <c r="A2588" t="str">
        <f>IF(ISBLANK('ENGAGEMENTS 2026'!C2589),"",IF('ENGAGEMENTS 2026'!C2589="DTSI","DCT",'ENGAGEMENTS 2026'!C2589))</f>
        <v/>
      </c>
      <c r="B2588" t="str">
        <f>IF(ISBLANK('ENGAGEMENTS 2026'!C2589),"",'ENGAGEMENTS 2026'!D2589)</f>
        <v/>
      </c>
      <c r="C2588" t="str">
        <f>IF(ISBLANK('ENGAGEMENTS 2026'!C2589),"",'ENGAGEMENTS 2026'!E2589)</f>
        <v/>
      </c>
      <c r="D2588" t="str">
        <f>IF(ISBLANK('ENGAGEMENTS 2026'!C2589),"",'ENGAGEMENTS 2026'!G2589)</f>
        <v/>
      </c>
      <c r="E2588" t="str">
        <f>IF(ISBLANK('ENGAGEMENTS 2026'!C2589),"",'ENGAGEMENTS 2026'!I2589)</f>
        <v/>
      </c>
      <c r="F2588" t="str">
        <f>IF(ISBLANK('ENGAGEMENTS 2026'!C2589),"",'ENGAGEMENTS 2026'!J2589)</f>
        <v/>
      </c>
      <c r="G2588" t="str">
        <f>IF(ISBLANK('ENGAGEMENTS 2026'!C2589),"",'ENGAGEMENTS 2026'!M2589)</f>
        <v/>
      </c>
      <c r="H2588" t="str">
        <f>IF(ISBLANK('ENGAGEMENTS 2026'!C2589),"",'ENGAGEMENTS 2026'!AF2589)</f>
        <v/>
      </c>
      <c r="I2588" t="str">
        <f>IF(ISBLANK('ENGAGEMENTS 2026'!C2589),"",'ENGAGEMENTS 2026'!H2589)</f>
        <v/>
      </c>
      <c r="J2588" s="72" t="str">
        <f>IF(ISBLANK('ENGAGEMENTS 2026'!C2589),"",IF(AND(OR($E2588="INFRUCTUEUX",$E2588="ANNULE"),$C2588="AOO-M"),'ENGAGEMENTS 2026'!P2589,IF($H2588="EN COURS DE PREENGAGEMENT",'ENGAGEMENTS 2026'!O2589,IF($H2588="PREENGAGE",IF($E2588="ATTRIBUE",'ENGAGEMENTS 2026'!AE2589,'ENGAGEMENTS 2026'!O2589),'ENGAGEMENTS 2026'!AE2589))))</f>
        <v/>
      </c>
      <c r="K2588" s="97" t="str">
        <f>IF(ISBLANK('ENGAGEMENTS 2026'!W2589),"",'ENGAGEMENTS 2026'!W2589)</f>
        <v/>
      </c>
      <c r="L2588" s="73" t="str">
        <f t="shared" ca="1" si="80"/>
        <v/>
      </c>
      <c r="M2588" t="str">
        <f t="shared" si="81"/>
        <v/>
      </c>
      <c r="N2588" t="str">
        <f>IF(ISBLANK('ENGAGEMENTS 2026'!C2589),"",'ENGAGEMENTS 2026'!L2589)</f>
        <v/>
      </c>
      <c r="O2588" t="str">
        <f>IF(ISBLANK('ENGAGEMENTS 2026'!C2589),"",'ENGAGEMENTS 2026'!M2589)</f>
        <v/>
      </c>
      <c r="P2588" t="str">
        <f>IF(ISBLANK('ENGAGEMENTS 2026'!C2589),"",'ENGAGEMENTS 2026'!K2589)</f>
        <v/>
      </c>
      <c r="Q2588" t="str">
        <f>IF($A2588="","",IF(OR($E2588="INFRUCTUEUX",$E2588="ANNULE"),$A2588&amp;"|"&amp;(COUNTIFS($A$2:$A2588,$A2588,$E$2:$E2588,"INFRUCTUEUX")+COUNTIFS($A$2:$A2588,$A2588,$E$2:$E2588,"ANNULE")),""))</f>
        <v/>
      </c>
    </row>
    <row r="2589" spans="1:17" x14ac:dyDescent="0.25">
      <c r="A2589" t="str">
        <f>IF(ISBLANK('ENGAGEMENTS 2026'!C2590),"",IF('ENGAGEMENTS 2026'!C2590="DTSI","DCT",'ENGAGEMENTS 2026'!C2590))</f>
        <v/>
      </c>
      <c r="B2589" t="str">
        <f>IF(ISBLANK('ENGAGEMENTS 2026'!C2590),"",'ENGAGEMENTS 2026'!D2590)</f>
        <v/>
      </c>
      <c r="C2589" t="str">
        <f>IF(ISBLANK('ENGAGEMENTS 2026'!C2590),"",'ENGAGEMENTS 2026'!E2590)</f>
        <v/>
      </c>
      <c r="D2589" t="str">
        <f>IF(ISBLANK('ENGAGEMENTS 2026'!C2590),"",'ENGAGEMENTS 2026'!G2590)</f>
        <v/>
      </c>
      <c r="E2589" t="str">
        <f>IF(ISBLANK('ENGAGEMENTS 2026'!C2590),"",'ENGAGEMENTS 2026'!I2590)</f>
        <v/>
      </c>
      <c r="F2589" t="str">
        <f>IF(ISBLANK('ENGAGEMENTS 2026'!C2590),"",'ENGAGEMENTS 2026'!J2590)</f>
        <v/>
      </c>
      <c r="G2589" t="str">
        <f>IF(ISBLANK('ENGAGEMENTS 2026'!C2590),"",'ENGAGEMENTS 2026'!M2590)</f>
        <v/>
      </c>
      <c r="H2589" t="str">
        <f>IF(ISBLANK('ENGAGEMENTS 2026'!C2590),"",'ENGAGEMENTS 2026'!AF2590)</f>
        <v/>
      </c>
      <c r="I2589" t="str">
        <f>IF(ISBLANK('ENGAGEMENTS 2026'!C2590),"",'ENGAGEMENTS 2026'!H2590)</f>
        <v/>
      </c>
      <c r="J2589" s="72" t="str">
        <f>IF(ISBLANK('ENGAGEMENTS 2026'!C2590),"",IF(AND(OR($E2589="INFRUCTUEUX",$E2589="ANNULE"),$C2589="AOO-M"),'ENGAGEMENTS 2026'!P2590,IF($H2589="EN COURS DE PREENGAGEMENT",'ENGAGEMENTS 2026'!O2590,IF($H2589="PREENGAGE",IF($E2589="ATTRIBUE",'ENGAGEMENTS 2026'!AE2590,'ENGAGEMENTS 2026'!O2590),'ENGAGEMENTS 2026'!AE2590))))</f>
        <v/>
      </c>
      <c r="K2589" s="97" t="str">
        <f>IF(ISBLANK('ENGAGEMENTS 2026'!W2590),"",'ENGAGEMENTS 2026'!W2590)</f>
        <v/>
      </c>
      <c r="L2589" s="73" t="str">
        <f t="shared" ca="1" si="80"/>
        <v/>
      </c>
      <c r="M2589" t="str">
        <f t="shared" si="81"/>
        <v/>
      </c>
      <c r="N2589" t="str">
        <f>IF(ISBLANK('ENGAGEMENTS 2026'!C2590),"",'ENGAGEMENTS 2026'!L2590)</f>
        <v/>
      </c>
      <c r="O2589" t="str">
        <f>IF(ISBLANK('ENGAGEMENTS 2026'!C2590),"",'ENGAGEMENTS 2026'!M2590)</f>
        <v/>
      </c>
      <c r="P2589" t="str">
        <f>IF(ISBLANK('ENGAGEMENTS 2026'!C2590),"",'ENGAGEMENTS 2026'!K2590)</f>
        <v/>
      </c>
      <c r="Q2589" t="str">
        <f>IF($A2589="","",IF(OR($E2589="INFRUCTUEUX",$E2589="ANNULE"),$A2589&amp;"|"&amp;(COUNTIFS($A$2:$A2589,$A2589,$E$2:$E2589,"INFRUCTUEUX")+COUNTIFS($A$2:$A2589,$A2589,$E$2:$E2589,"ANNULE")),""))</f>
        <v/>
      </c>
    </row>
    <row r="2590" spans="1:17" x14ac:dyDescent="0.25">
      <c r="A2590" t="str">
        <f>IF(ISBLANK('ENGAGEMENTS 2026'!C2591),"",IF('ENGAGEMENTS 2026'!C2591="DTSI","DCT",'ENGAGEMENTS 2026'!C2591))</f>
        <v/>
      </c>
      <c r="B2590" t="str">
        <f>IF(ISBLANK('ENGAGEMENTS 2026'!C2591),"",'ENGAGEMENTS 2026'!D2591)</f>
        <v/>
      </c>
      <c r="C2590" t="str">
        <f>IF(ISBLANK('ENGAGEMENTS 2026'!C2591),"",'ENGAGEMENTS 2026'!E2591)</f>
        <v/>
      </c>
      <c r="D2590" t="str">
        <f>IF(ISBLANK('ENGAGEMENTS 2026'!C2591),"",'ENGAGEMENTS 2026'!G2591)</f>
        <v/>
      </c>
      <c r="E2590" t="str">
        <f>IF(ISBLANK('ENGAGEMENTS 2026'!C2591),"",'ENGAGEMENTS 2026'!I2591)</f>
        <v/>
      </c>
      <c r="F2590" t="str">
        <f>IF(ISBLANK('ENGAGEMENTS 2026'!C2591),"",'ENGAGEMENTS 2026'!J2591)</f>
        <v/>
      </c>
      <c r="G2590" t="str">
        <f>IF(ISBLANK('ENGAGEMENTS 2026'!C2591),"",'ENGAGEMENTS 2026'!M2591)</f>
        <v/>
      </c>
      <c r="H2590" t="str">
        <f>IF(ISBLANK('ENGAGEMENTS 2026'!C2591),"",'ENGAGEMENTS 2026'!AF2591)</f>
        <v/>
      </c>
      <c r="I2590" t="str">
        <f>IF(ISBLANK('ENGAGEMENTS 2026'!C2591),"",'ENGAGEMENTS 2026'!H2591)</f>
        <v/>
      </c>
      <c r="J2590" s="72" t="str">
        <f>IF(ISBLANK('ENGAGEMENTS 2026'!C2591),"",IF(AND(OR($E2590="INFRUCTUEUX",$E2590="ANNULE"),$C2590="AOO-M"),'ENGAGEMENTS 2026'!P2591,IF($H2590="EN COURS DE PREENGAGEMENT",'ENGAGEMENTS 2026'!O2591,IF($H2590="PREENGAGE",IF($E2590="ATTRIBUE",'ENGAGEMENTS 2026'!AE2591,'ENGAGEMENTS 2026'!O2591),'ENGAGEMENTS 2026'!AE2591))))</f>
        <v/>
      </c>
      <c r="K2590" s="97" t="str">
        <f>IF(ISBLANK('ENGAGEMENTS 2026'!W2591),"",'ENGAGEMENTS 2026'!W2591)</f>
        <v/>
      </c>
      <c r="L2590" s="73" t="str">
        <f t="shared" ca="1" si="80"/>
        <v/>
      </c>
      <c r="M2590" t="str">
        <f t="shared" si="81"/>
        <v/>
      </c>
      <c r="N2590" t="str">
        <f>IF(ISBLANK('ENGAGEMENTS 2026'!C2591),"",'ENGAGEMENTS 2026'!L2591)</f>
        <v/>
      </c>
      <c r="O2590" t="str">
        <f>IF(ISBLANK('ENGAGEMENTS 2026'!C2591),"",'ENGAGEMENTS 2026'!M2591)</f>
        <v/>
      </c>
      <c r="P2590" t="str">
        <f>IF(ISBLANK('ENGAGEMENTS 2026'!C2591),"",'ENGAGEMENTS 2026'!K2591)</f>
        <v/>
      </c>
      <c r="Q2590" t="str">
        <f>IF($A2590="","",IF(OR($E2590="INFRUCTUEUX",$E2590="ANNULE"),$A2590&amp;"|"&amp;(COUNTIFS($A$2:$A2590,$A2590,$E$2:$E2590,"INFRUCTUEUX")+COUNTIFS($A$2:$A2590,$A2590,$E$2:$E2590,"ANNULE")),""))</f>
        <v/>
      </c>
    </row>
    <row r="2591" spans="1:17" x14ac:dyDescent="0.25">
      <c r="A2591" t="str">
        <f>IF(ISBLANK('ENGAGEMENTS 2026'!C2592),"",IF('ENGAGEMENTS 2026'!C2592="DTSI","DCT",'ENGAGEMENTS 2026'!C2592))</f>
        <v/>
      </c>
      <c r="B2591" t="str">
        <f>IF(ISBLANK('ENGAGEMENTS 2026'!C2592),"",'ENGAGEMENTS 2026'!D2592)</f>
        <v/>
      </c>
      <c r="C2591" t="str">
        <f>IF(ISBLANK('ENGAGEMENTS 2026'!C2592),"",'ENGAGEMENTS 2026'!E2592)</f>
        <v/>
      </c>
      <c r="D2591" t="str">
        <f>IF(ISBLANK('ENGAGEMENTS 2026'!C2592),"",'ENGAGEMENTS 2026'!G2592)</f>
        <v/>
      </c>
      <c r="E2591" t="str">
        <f>IF(ISBLANK('ENGAGEMENTS 2026'!C2592),"",'ENGAGEMENTS 2026'!I2592)</f>
        <v/>
      </c>
      <c r="F2591" t="str">
        <f>IF(ISBLANK('ENGAGEMENTS 2026'!C2592),"",'ENGAGEMENTS 2026'!J2592)</f>
        <v/>
      </c>
      <c r="G2591" t="str">
        <f>IF(ISBLANK('ENGAGEMENTS 2026'!C2592),"",'ENGAGEMENTS 2026'!M2592)</f>
        <v/>
      </c>
      <c r="H2591" t="str">
        <f>IF(ISBLANK('ENGAGEMENTS 2026'!C2592),"",'ENGAGEMENTS 2026'!AF2592)</f>
        <v/>
      </c>
      <c r="I2591" t="str">
        <f>IF(ISBLANK('ENGAGEMENTS 2026'!C2592),"",'ENGAGEMENTS 2026'!H2592)</f>
        <v/>
      </c>
      <c r="J2591" s="72" t="str">
        <f>IF(ISBLANK('ENGAGEMENTS 2026'!C2592),"",IF(AND(OR($E2591="INFRUCTUEUX",$E2591="ANNULE"),$C2591="AOO-M"),'ENGAGEMENTS 2026'!P2592,IF($H2591="EN COURS DE PREENGAGEMENT",'ENGAGEMENTS 2026'!O2592,IF($H2591="PREENGAGE",IF($E2591="ATTRIBUE",'ENGAGEMENTS 2026'!AE2592,'ENGAGEMENTS 2026'!O2592),'ENGAGEMENTS 2026'!AE2592))))</f>
        <v/>
      </c>
      <c r="K2591" s="97" t="str">
        <f>IF(ISBLANK('ENGAGEMENTS 2026'!W2592),"",'ENGAGEMENTS 2026'!W2592)</f>
        <v/>
      </c>
      <c r="L2591" s="73" t="str">
        <f t="shared" ca="1" si="80"/>
        <v/>
      </c>
      <c r="M2591" t="str">
        <f t="shared" si="81"/>
        <v/>
      </c>
      <c r="N2591" t="str">
        <f>IF(ISBLANK('ENGAGEMENTS 2026'!C2592),"",'ENGAGEMENTS 2026'!L2592)</f>
        <v/>
      </c>
      <c r="O2591" t="str">
        <f>IF(ISBLANK('ENGAGEMENTS 2026'!C2592),"",'ENGAGEMENTS 2026'!M2592)</f>
        <v/>
      </c>
      <c r="P2591" t="str">
        <f>IF(ISBLANK('ENGAGEMENTS 2026'!C2592),"",'ENGAGEMENTS 2026'!K2592)</f>
        <v/>
      </c>
      <c r="Q2591" t="str">
        <f>IF($A2591="","",IF(OR($E2591="INFRUCTUEUX",$E2591="ANNULE"),$A2591&amp;"|"&amp;(COUNTIFS($A$2:$A2591,$A2591,$E$2:$E2591,"INFRUCTUEUX")+COUNTIFS($A$2:$A2591,$A2591,$E$2:$E2591,"ANNULE")),""))</f>
        <v/>
      </c>
    </row>
    <row r="2592" spans="1:17" x14ac:dyDescent="0.25">
      <c r="A2592" t="str">
        <f>IF(ISBLANK('ENGAGEMENTS 2026'!C2593),"",IF('ENGAGEMENTS 2026'!C2593="DTSI","DCT",'ENGAGEMENTS 2026'!C2593))</f>
        <v/>
      </c>
      <c r="B2592" t="str">
        <f>IF(ISBLANK('ENGAGEMENTS 2026'!C2593),"",'ENGAGEMENTS 2026'!D2593)</f>
        <v/>
      </c>
      <c r="C2592" t="str">
        <f>IF(ISBLANK('ENGAGEMENTS 2026'!C2593),"",'ENGAGEMENTS 2026'!E2593)</f>
        <v/>
      </c>
      <c r="D2592" t="str">
        <f>IF(ISBLANK('ENGAGEMENTS 2026'!C2593),"",'ENGAGEMENTS 2026'!G2593)</f>
        <v/>
      </c>
      <c r="E2592" t="str">
        <f>IF(ISBLANK('ENGAGEMENTS 2026'!C2593),"",'ENGAGEMENTS 2026'!I2593)</f>
        <v/>
      </c>
      <c r="F2592" t="str">
        <f>IF(ISBLANK('ENGAGEMENTS 2026'!C2593),"",'ENGAGEMENTS 2026'!J2593)</f>
        <v/>
      </c>
      <c r="G2592" t="str">
        <f>IF(ISBLANK('ENGAGEMENTS 2026'!C2593),"",'ENGAGEMENTS 2026'!M2593)</f>
        <v/>
      </c>
      <c r="H2592" t="str">
        <f>IF(ISBLANK('ENGAGEMENTS 2026'!C2593),"",'ENGAGEMENTS 2026'!AF2593)</f>
        <v/>
      </c>
      <c r="I2592" t="str">
        <f>IF(ISBLANK('ENGAGEMENTS 2026'!C2593),"",'ENGAGEMENTS 2026'!H2593)</f>
        <v/>
      </c>
      <c r="J2592" s="72" t="str">
        <f>IF(ISBLANK('ENGAGEMENTS 2026'!C2593),"",IF(AND(OR($E2592="INFRUCTUEUX",$E2592="ANNULE"),$C2592="AOO-M"),'ENGAGEMENTS 2026'!P2593,IF($H2592="EN COURS DE PREENGAGEMENT",'ENGAGEMENTS 2026'!O2593,IF($H2592="PREENGAGE",IF($E2592="ATTRIBUE",'ENGAGEMENTS 2026'!AE2593,'ENGAGEMENTS 2026'!O2593),'ENGAGEMENTS 2026'!AE2593))))</f>
        <v/>
      </c>
      <c r="K2592" s="97" t="str">
        <f>IF(ISBLANK('ENGAGEMENTS 2026'!W2593),"",'ENGAGEMENTS 2026'!W2593)</f>
        <v/>
      </c>
      <c r="L2592" s="73" t="str">
        <f t="shared" ca="1" si="80"/>
        <v/>
      </c>
      <c r="M2592" t="str">
        <f t="shared" si="81"/>
        <v/>
      </c>
      <c r="N2592" t="str">
        <f>IF(ISBLANK('ENGAGEMENTS 2026'!C2593),"",'ENGAGEMENTS 2026'!L2593)</f>
        <v/>
      </c>
      <c r="O2592" t="str">
        <f>IF(ISBLANK('ENGAGEMENTS 2026'!C2593),"",'ENGAGEMENTS 2026'!M2593)</f>
        <v/>
      </c>
      <c r="P2592" t="str">
        <f>IF(ISBLANK('ENGAGEMENTS 2026'!C2593),"",'ENGAGEMENTS 2026'!K2593)</f>
        <v/>
      </c>
      <c r="Q2592" t="str">
        <f>IF($A2592="","",IF(OR($E2592="INFRUCTUEUX",$E2592="ANNULE"),$A2592&amp;"|"&amp;(COUNTIFS($A$2:$A2592,$A2592,$E$2:$E2592,"INFRUCTUEUX")+COUNTIFS($A$2:$A2592,$A2592,$E$2:$E2592,"ANNULE")),""))</f>
        <v/>
      </c>
    </row>
    <row r="2593" spans="1:17" x14ac:dyDescent="0.25">
      <c r="A2593" t="str">
        <f>IF(ISBLANK('ENGAGEMENTS 2026'!C2594),"",IF('ENGAGEMENTS 2026'!C2594="DTSI","DCT",'ENGAGEMENTS 2026'!C2594))</f>
        <v/>
      </c>
      <c r="B2593" t="str">
        <f>IF(ISBLANK('ENGAGEMENTS 2026'!C2594),"",'ENGAGEMENTS 2026'!D2594)</f>
        <v/>
      </c>
      <c r="C2593" t="str">
        <f>IF(ISBLANK('ENGAGEMENTS 2026'!C2594),"",'ENGAGEMENTS 2026'!E2594)</f>
        <v/>
      </c>
      <c r="D2593" t="str">
        <f>IF(ISBLANK('ENGAGEMENTS 2026'!C2594),"",'ENGAGEMENTS 2026'!G2594)</f>
        <v/>
      </c>
      <c r="E2593" t="str">
        <f>IF(ISBLANK('ENGAGEMENTS 2026'!C2594),"",'ENGAGEMENTS 2026'!I2594)</f>
        <v/>
      </c>
      <c r="F2593" t="str">
        <f>IF(ISBLANK('ENGAGEMENTS 2026'!C2594),"",'ENGAGEMENTS 2026'!J2594)</f>
        <v/>
      </c>
      <c r="G2593" t="str">
        <f>IF(ISBLANK('ENGAGEMENTS 2026'!C2594),"",'ENGAGEMENTS 2026'!M2594)</f>
        <v/>
      </c>
      <c r="H2593" t="str">
        <f>IF(ISBLANK('ENGAGEMENTS 2026'!C2594),"",'ENGAGEMENTS 2026'!AF2594)</f>
        <v/>
      </c>
      <c r="I2593" t="str">
        <f>IF(ISBLANK('ENGAGEMENTS 2026'!C2594),"",'ENGAGEMENTS 2026'!H2594)</f>
        <v/>
      </c>
      <c r="J2593" s="72" t="str">
        <f>IF(ISBLANK('ENGAGEMENTS 2026'!C2594),"",IF(AND(OR($E2593="INFRUCTUEUX",$E2593="ANNULE"),$C2593="AOO-M"),'ENGAGEMENTS 2026'!P2594,IF($H2593="EN COURS DE PREENGAGEMENT",'ENGAGEMENTS 2026'!O2594,IF($H2593="PREENGAGE",IF($E2593="ATTRIBUE",'ENGAGEMENTS 2026'!AE2594,'ENGAGEMENTS 2026'!O2594),'ENGAGEMENTS 2026'!AE2594))))</f>
        <v/>
      </c>
      <c r="K2593" s="97" t="str">
        <f>IF(ISBLANK('ENGAGEMENTS 2026'!W2594),"",'ENGAGEMENTS 2026'!W2594)</f>
        <v/>
      </c>
      <c r="L2593" s="73" t="str">
        <f t="shared" ca="1" si="80"/>
        <v/>
      </c>
      <c r="M2593" t="str">
        <f t="shared" si="81"/>
        <v/>
      </c>
      <c r="N2593" t="str">
        <f>IF(ISBLANK('ENGAGEMENTS 2026'!C2594),"",'ENGAGEMENTS 2026'!L2594)</f>
        <v/>
      </c>
      <c r="O2593" t="str">
        <f>IF(ISBLANK('ENGAGEMENTS 2026'!C2594),"",'ENGAGEMENTS 2026'!M2594)</f>
        <v/>
      </c>
      <c r="P2593" t="str">
        <f>IF(ISBLANK('ENGAGEMENTS 2026'!C2594),"",'ENGAGEMENTS 2026'!K2594)</f>
        <v/>
      </c>
      <c r="Q2593" t="str">
        <f>IF($A2593="","",IF(OR($E2593="INFRUCTUEUX",$E2593="ANNULE"),$A2593&amp;"|"&amp;(COUNTIFS($A$2:$A2593,$A2593,$E$2:$E2593,"INFRUCTUEUX")+COUNTIFS($A$2:$A2593,$A2593,$E$2:$E2593,"ANNULE")),""))</f>
        <v/>
      </c>
    </row>
    <row r="2594" spans="1:17" x14ac:dyDescent="0.25">
      <c r="A2594" t="str">
        <f>IF(ISBLANK('ENGAGEMENTS 2026'!C2595),"",IF('ENGAGEMENTS 2026'!C2595="DTSI","DCT",'ENGAGEMENTS 2026'!C2595))</f>
        <v/>
      </c>
      <c r="B2594" t="str">
        <f>IF(ISBLANK('ENGAGEMENTS 2026'!C2595),"",'ENGAGEMENTS 2026'!D2595)</f>
        <v/>
      </c>
      <c r="C2594" t="str">
        <f>IF(ISBLANK('ENGAGEMENTS 2026'!C2595),"",'ENGAGEMENTS 2026'!E2595)</f>
        <v/>
      </c>
      <c r="D2594" t="str">
        <f>IF(ISBLANK('ENGAGEMENTS 2026'!C2595),"",'ENGAGEMENTS 2026'!G2595)</f>
        <v/>
      </c>
      <c r="E2594" t="str">
        <f>IF(ISBLANK('ENGAGEMENTS 2026'!C2595),"",'ENGAGEMENTS 2026'!I2595)</f>
        <v/>
      </c>
      <c r="F2594" t="str">
        <f>IF(ISBLANK('ENGAGEMENTS 2026'!C2595),"",'ENGAGEMENTS 2026'!J2595)</f>
        <v/>
      </c>
      <c r="G2594" t="str">
        <f>IF(ISBLANK('ENGAGEMENTS 2026'!C2595),"",'ENGAGEMENTS 2026'!M2595)</f>
        <v/>
      </c>
      <c r="H2594" t="str">
        <f>IF(ISBLANK('ENGAGEMENTS 2026'!C2595),"",'ENGAGEMENTS 2026'!AF2595)</f>
        <v/>
      </c>
      <c r="I2594" t="str">
        <f>IF(ISBLANK('ENGAGEMENTS 2026'!C2595),"",'ENGAGEMENTS 2026'!H2595)</f>
        <v/>
      </c>
      <c r="J2594" s="72" t="str">
        <f>IF(ISBLANK('ENGAGEMENTS 2026'!C2595),"",IF(AND(OR($E2594="INFRUCTUEUX",$E2594="ANNULE"),$C2594="AOO-M"),'ENGAGEMENTS 2026'!P2595,IF($H2594="EN COURS DE PREENGAGEMENT",'ENGAGEMENTS 2026'!O2595,IF($H2594="PREENGAGE",IF($E2594="ATTRIBUE",'ENGAGEMENTS 2026'!AE2595,'ENGAGEMENTS 2026'!O2595),'ENGAGEMENTS 2026'!AE2595))))</f>
        <v/>
      </c>
      <c r="K2594" s="97" t="str">
        <f>IF(ISBLANK('ENGAGEMENTS 2026'!W2595),"",'ENGAGEMENTS 2026'!W2595)</f>
        <v/>
      </c>
      <c r="L2594" s="73" t="str">
        <f t="shared" ca="1" si="80"/>
        <v/>
      </c>
      <c r="M2594" t="str">
        <f t="shared" si="81"/>
        <v/>
      </c>
      <c r="N2594" t="str">
        <f>IF(ISBLANK('ENGAGEMENTS 2026'!C2595),"",'ENGAGEMENTS 2026'!L2595)</f>
        <v/>
      </c>
      <c r="O2594" t="str">
        <f>IF(ISBLANK('ENGAGEMENTS 2026'!C2595),"",'ENGAGEMENTS 2026'!M2595)</f>
        <v/>
      </c>
      <c r="P2594" t="str">
        <f>IF(ISBLANK('ENGAGEMENTS 2026'!C2595),"",'ENGAGEMENTS 2026'!K2595)</f>
        <v/>
      </c>
      <c r="Q2594" t="str">
        <f>IF($A2594="","",IF(OR($E2594="INFRUCTUEUX",$E2594="ANNULE"),$A2594&amp;"|"&amp;(COUNTIFS($A$2:$A2594,$A2594,$E$2:$E2594,"INFRUCTUEUX")+COUNTIFS($A$2:$A2594,$A2594,$E$2:$E2594,"ANNULE")),""))</f>
        <v/>
      </c>
    </row>
    <row r="2595" spans="1:17" x14ac:dyDescent="0.25">
      <c r="A2595" t="str">
        <f>IF(ISBLANK('ENGAGEMENTS 2026'!C2596),"",IF('ENGAGEMENTS 2026'!C2596="DTSI","DCT",'ENGAGEMENTS 2026'!C2596))</f>
        <v/>
      </c>
      <c r="B2595" t="str">
        <f>IF(ISBLANK('ENGAGEMENTS 2026'!C2596),"",'ENGAGEMENTS 2026'!D2596)</f>
        <v/>
      </c>
      <c r="C2595" t="str">
        <f>IF(ISBLANK('ENGAGEMENTS 2026'!C2596),"",'ENGAGEMENTS 2026'!E2596)</f>
        <v/>
      </c>
      <c r="D2595" t="str">
        <f>IF(ISBLANK('ENGAGEMENTS 2026'!C2596),"",'ENGAGEMENTS 2026'!G2596)</f>
        <v/>
      </c>
      <c r="E2595" t="str">
        <f>IF(ISBLANK('ENGAGEMENTS 2026'!C2596),"",'ENGAGEMENTS 2026'!I2596)</f>
        <v/>
      </c>
      <c r="F2595" t="str">
        <f>IF(ISBLANK('ENGAGEMENTS 2026'!C2596),"",'ENGAGEMENTS 2026'!J2596)</f>
        <v/>
      </c>
      <c r="G2595" t="str">
        <f>IF(ISBLANK('ENGAGEMENTS 2026'!C2596),"",'ENGAGEMENTS 2026'!M2596)</f>
        <v/>
      </c>
      <c r="H2595" t="str">
        <f>IF(ISBLANK('ENGAGEMENTS 2026'!C2596),"",'ENGAGEMENTS 2026'!AF2596)</f>
        <v/>
      </c>
      <c r="I2595" t="str">
        <f>IF(ISBLANK('ENGAGEMENTS 2026'!C2596),"",'ENGAGEMENTS 2026'!H2596)</f>
        <v/>
      </c>
      <c r="J2595" s="72" t="str">
        <f>IF(ISBLANK('ENGAGEMENTS 2026'!C2596),"",IF(AND(OR($E2595="INFRUCTUEUX",$E2595="ANNULE"),$C2595="AOO-M"),'ENGAGEMENTS 2026'!P2596,IF($H2595="EN COURS DE PREENGAGEMENT",'ENGAGEMENTS 2026'!O2596,IF($H2595="PREENGAGE",IF($E2595="ATTRIBUE",'ENGAGEMENTS 2026'!AE2596,'ENGAGEMENTS 2026'!O2596),'ENGAGEMENTS 2026'!AE2596))))</f>
        <v/>
      </c>
      <c r="K2595" s="97" t="str">
        <f>IF(ISBLANK('ENGAGEMENTS 2026'!W2596),"",'ENGAGEMENTS 2026'!W2596)</f>
        <v/>
      </c>
      <c r="L2595" s="73" t="str">
        <f t="shared" ca="1" si="80"/>
        <v/>
      </c>
      <c r="M2595" t="str">
        <f t="shared" si="81"/>
        <v/>
      </c>
      <c r="N2595" t="str">
        <f>IF(ISBLANK('ENGAGEMENTS 2026'!C2596),"",'ENGAGEMENTS 2026'!L2596)</f>
        <v/>
      </c>
      <c r="O2595" t="str">
        <f>IF(ISBLANK('ENGAGEMENTS 2026'!C2596),"",'ENGAGEMENTS 2026'!M2596)</f>
        <v/>
      </c>
      <c r="P2595" t="str">
        <f>IF(ISBLANK('ENGAGEMENTS 2026'!C2596),"",'ENGAGEMENTS 2026'!K2596)</f>
        <v/>
      </c>
      <c r="Q2595" t="str">
        <f>IF($A2595="","",IF(OR($E2595="INFRUCTUEUX",$E2595="ANNULE"),$A2595&amp;"|"&amp;(COUNTIFS($A$2:$A2595,$A2595,$E$2:$E2595,"INFRUCTUEUX")+COUNTIFS($A$2:$A2595,$A2595,$E$2:$E2595,"ANNULE")),""))</f>
        <v/>
      </c>
    </row>
    <row r="2596" spans="1:17" x14ac:dyDescent="0.25">
      <c r="A2596" t="str">
        <f>IF(ISBLANK('ENGAGEMENTS 2026'!C2597),"",IF('ENGAGEMENTS 2026'!C2597="DTSI","DCT",'ENGAGEMENTS 2026'!C2597))</f>
        <v/>
      </c>
      <c r="B2596" t="str">
        <f>IF(ISBLANK('ENGAGEMENTS 2026'!C2597),"",'ENGAGEMENTS 2026'!D2597)</f>
        <v/>
      </c>
      <c r="C2596" t="str">
        <f>IF(ISBLANK('ENGAGEMENTS 2026'!C2597),"",'ENGAGEMENTS 2026'!E2597)</f>
        <v/>
      </c>
      <c r="D2596" t="str">
        <f>IF(ISBLANK('ENGAGEMENTS 2026'!C2597),"",'ENGAGEMENTS 2026'!G2597)</f>
        <v/>
      </c>
      <c r="E2596" t="str">
        <f>IF(ISBLANK('ENGAGEMENTS 2026'!C2597),"",'ENGAGEMENTS 2026'!I2597)</f>
        <v/>
      </c>
      <c r="F2596" t="str">
        <f>IF(ISBLANK('ENGAGEMENTS 2026'!C2597),"",'ENGAGEMENTS 2026'!J2597)</f>
        <v/>
      </c>
      <c r="G2596" t="str">
        <f>IF(ISBLANK('ENGAGEMENTS 2026'!C2597),"",'ENGAGEMENTS 2026'!M2597)</f>
        <v/>
      </c>
      <c r="H2596" t="str">
        <f>IF(ISBLANK('ENGAGEMENTS 2026'!C2597),"",'ENGAGEMENTS 2026'!AF2597)</f>
        <v/>
      </c>
      <c r="I2596" t="str">
        <f>IF(ISBLANK('ENGAGEMENTS 2026'!C2597),"",'ENGAGEMENTS 2026'!H2597)</f>
        <v/>
      </c>
      <c r="J2596" s="72" t="str">
        <f>IF(ISBLANK('ENGAGEMENTS 2026'!C2597),"",IF(AND(OR($E2596="INFRUCTUEUX",$E2596="ANNULE"),$C2596="AOO-M"),'ENGAGEMENTS 2026'!P2597,IF($H2596="EN COURS DE PREENGAGEMENT",'ENGAGEMENTS 2026'!O2597,IF($H2596="PREENGAGE",IF($E2596="ATTRIBUE",'ENGAGEMENTS 2026'!AE2597,'ENGAGEMENTS 2026'!O2597),'ENGAGEMENTS 2026'!AE2597))))</f>
        <v/>
      </c>
      <c r="K2596" s="97" t="str">
        <f>IF(ISBLANK('ENGAGEMENTS 2026'!W2597),"",'ENGAGEMENTS 2026'!W2597)</f>
        <v/>
      </c>
      <c r="L2596" s="73" t="str">
        <f t="shared" ca="1" si="80"/>
        <v/>
      </c>
      <c r="M2596" t="str">
        <f t="shared" si="81"/>
        <v/>
      </c>
      <c r="N2596" t="str">
        <f>IF(ISBLANK('ENGAGEMENTS 2026'!C2597),"",'ENGAGEMENTS 2026'!L2597)</f>
        <v/>
      </c>
      <c r="O2596" t="str">
        <f>IF(ISBLANK('ENGAGEMENTS 2026'!C2597),"",'ENGAGEMENTS 2026'!M2597)</f>
        <v/>
      </c>
      <c r="P2596" t="str">
        <f>IF(ISBLANK('ENGAGEMENTS 2026'!C2597),"",'ENGAGEMENTS 2026'!K2597)</f>
        <v/>
      </c>
      <c r="Q2596" t="str">
        <f>IF($A2596="","",IF(OR($E2596="INFRUCTUEUX",$E2596="ANNULE"),$A2596&amp;"|"&amp;(COUNTIFS($A$2:$A2596,$A2596,$E$2:$E2596,"INFRUCTUEUX")+COUNTIFS($A$2:$A2596,$A2596,$E$2:$E2596,"ANNULE")),""))</f>
        <v/>
      </c>
    </row>
    <row r="2597" spans="1:17" x14ac:dyDescent="0.25">
      <c r="A2597" t="str">
        <f>IF(ISBLANK('ENGAGEMENTS 2026'!C2598),"",IF('ENGAGEMENTS 2026'!C2598="DTSI","DCT",'ENGAGEMENTS 2026'!C2598))</f>
        <v/>
      </c>
      <c r="B2597" t="str">
        <f>IF(ISBLANK('ENGAGEMENTS 2026'!C2598),"",'ENGAGEMENTS 2026'!D2598)</f>
        <v/>
      </c>
      <c r="C2597" t="str">
        <f>IF(ISBLANK('ENGAGEMENTS 2026'!C2598),"",'ENGAGEMENTS 2026'!E2598)</f>
        <v/>
      </c>
      <c r="D2597" t="str">
        <f>IF(ISBLANK('ENGAGEMENTS 2026'!C2598),"",'ENGAGEMENTS 2026'!G2598)</f>
        <v/>
      </c>
      <c r="E2597" t="str">
        <f>IF(ISBLANK('ENGAGEMENTS 2026'!C2598),"",'ENGAGEMENTS 2026'!I2598)</f>
        <v/>
      </c>
      <c r="F2597" t="str">
        <f>IF(ISBLANK('ENGAGEMENTS 2026'!C2598),"",'ENGAGEMENTS 2026'!J2598)</f>
        <v/>
      </c>
      <c r="G2597" t="str">
        <f>IF(ISBLANK('ENGAGEMENTS 2026'!C2598),"",'ENGAGEMENTS 2026'!M2598)</f>
        <v/>
      </c>
      <c r="H2597" t="str">
        <f>IF(ISBLANK('ENGAGEMENTS 2026'!C2598),"",'ENGAGEMENTS 2026'!AF2598)</f>
        <v/>
      </c>
      <c r="I2597" t="str">
        <f>IF(ISBLANK('ENGAGEMENTS 2026'!C2598),"",'ENGAGEMENTS 2026'!H2598)</f>
        <v/>
      </c>
      <c r="J2597" s="72" t="str">
        <f>IF(ISBLANK('ENGAGEMENTS 2026'!C2598),"",IF(AND(OR($E2597="INFRUCTUEUX",$E2597="ANNULE"),$C2597="AOO-M"),'ENGAGEMENTS 2026'!P2598,IF($H2597="EN COURS DE PREENGAGEMENT",'ENGAGEMENTS 2026'!O2598,IF($H2597="PREENGAGE",IF($E2597="ATTRIBUE",'ENGAGEMENTS 2026'!AE2598,'ENGAGEMENTS 2026'!O2598),'ENGAGEMENTS 2026'!AE2598))))</f>
        <v/>
      </c>
      <c r="K2597" s="97" t="str">
        <f>IF(ISBLANK('ENGAGEMENTS 2026'!W2598),"",'ENGAGEMENTS 2026'!W2598)</f>
        <v/>
      </c>
      <c r="L2597" s="73" t="str">
        <f t="shared" ca="1" si="80"/>
        <v/>
      </c>
      <c r="M2597" t="str">
        <f t="shared" si="81"/>
        <v/>
      </c>
      <c r="N2597" t="str">
        <f>IF(ISBLANK('ENGAGEMENTS 2026'!C2598),"",'ENGAGEMENTS 2026'!L2598)</f>
        <v/>
      </c>
      <c r="O2597" t="str">
        <f>IF(ISBLANK('ENGAGEMENTS 2026'!C2598),"",'ENGAGEMENTS 2026'!M2598)</f>
        <v/>
      </c>
      <c r="P2597" t="str">
        <f>IF(ISBLANK('ENGAGEMENTS 2026'!C2598),"",'ENGAGEMENTS 2026'!K2598)</f>
        <v/>
      </c>
      <c r="Q2597" t="str">
        <f>IF($A2597="","",IF(OR($E2597="INFRUCTUEUX",$E2597="ANNULE"),$A2597&amp;"|"&amp;(COUNTIFS($A$2:$A2597,$A2597,$E$2:$E2597,"INFRUCTUEUX")+COUNTIFS($A$2:$A2597,$A2597,$E$2:$E2597,"ANNULE")),""))</f>
        <v/>
      </c>
    </row>
    <row r="2598" spans="1:17" x14ac:dyDescent="0.25">
      <c r="A2598" t="str">
        <f>IF(ISBLANK('ENGAGEMENTS 2026'!C2599),"",IF('ENGAGEMENTS 2026'!C2599="DTSI","DCT",'ENGAGEMENTS 2026'!C2599))</f>
        <v/>
      </c>
      <c r="B2598" t="str">
        <f>IF(ISBLANK('ENGAGEMENTS 2026'!C2599),"",'ENGAGEMENTS 2026'!D2599)</f>
        <v/>
      </c>
      <c r="C2598" t="str">
        <f>IF(ISBLANK('ENGAGEMENTS 2026'!C2599),"",'ENGAGEMENTS 2026'!E2599)</f>
        <v/>
      </c>
      <c r="D2598" t="str">
        <f>IF(ISBLANK('ENGAGEMENTS 2026'!C2599),"",'ENGAGEMENTS 2026'!G2599)</f>
        <v/>
      </c>
      <c r="E2598" t="str">
        <f>IF(ISBLANK('ENGAGEMENTS 2026'!C2599),"",'ENGAGEMENTS 2026'!I2599)</f>
        <v/>
      </c>
      <c r="F2598" t="str">
        <f>IF(ISBLANK('ENGAGEMENTS 2026'!C2599),"",'ENGAGEMENTS 2026'!J2599)</f>
        <v/>
      </c>
      <c r="G2598" t="str">
        <f>IF(ISBLANK('ENGAGEMENTS 2026'!C2599),"",'ENGAGEMENTS 2026'!M2599)</f>
        <v/>
      </c>
      <c r="H2598" t="str">
        <f>IF(ISBLANK('ENGAGEMENTS 2026'!C2599),"",'ENGAGEMENTS 2026'!AF2599)</f>
        <v/>
      </c>
      <c r="I2598" t="str">
        <f>IF(ISBLANK('ENGAGEMENTS 2026'!C2599),"",'ENGAGEMENTS 2026'!H2599)</f>
        <v/>
      </c>
      <c r="J2598" s="72" t="str">
        <f>IF(ISBLANK('ENGAGEMENTS 2026'!C2599),"",IF(AND(OR($E2598="INFRUCTUEUX",$E2598="ANNULE"),$C2598="AOO-M"),'ENGAGEMENTS 2026'!P2599,IF($H2598="EN COURS DE PREENGAGEMENT",'ENGAGEMENTS 2026'!O2599,IF($H2598="PREENGAGE",IF($E2598="ATTRIBUE",'ENGAGEMENTS 2026'!AE2599,'ENGAGEMENTS 2026'!O2599),'ENGAGEMENTS 2026'!AE2599))))</f>
        <v/>
      </c>
      <c r="K2598" s="97" t="str">
        <f>IF(ISBLANK('ENGAGEMENTS 2026'!W2599),"",'ENGAGEMENTS 2026'!W2599)</f>
        <v/>
      </c>
      <c r="L2598" s="73" t="str">
        <f t="shared" ca="1" si="80"/>
        <v/>
      </c>
      <c r="M2598" t="str">
        <f t="shared" si="81"/>
        <v/>
      </c>
      <c r="N2598" t="str">
        <f>IF(ISBLANK('ENGAGEMENTS 2026'!C2599),"",'ENGAGEMENTS 2026'!L2599)</f>
        <v/>
      </c>
      <c r="O2598" t="str">
        <f>IF(ISBLANK('ENGAGEMENTS 2026'!C2599),"",'ENGAGEMENTS 2026'!M2599)</f>
        <v/>
      </c>
      <c r="P2598" t="str">
        <f>IF(ISBLANK('ENGAGEMENTS 2026'!C2599),"",'ENGAGEMENTS 2026'!K2599)</f>
        <v/>
      </c>
      <c r="Q2598" t="str">
        <f>IF($A2598="","",IF(OR($E2598="INFRUCTUEUX",$E2598="ANNULE"),$A2598&amp;"|"&amp;(COUNTIFS($A$2:$A2598,$A2598,$E$2:$E2598,"INFRUCTUEUX")+COUNTIFS($A$2:$A2598,$A2598,$E$2:$E2598,"ANNULE")),""))</f>
        <v/>
      </c>
    </row>
    <row r="2599" spans="1:17" x14ac:dyDescent="0.25">
      <c r="A2599" t="str">
        <f>IF(ISBLANK('ENGAGEMENTS 2026'!C2600),"",IF('ENGAGEMENTS 2026'!C2600="DTSI","DCT",'ENGAGEMENTS 2026'!C2600))</f>
        <v/>
      </c>
      <c r="B2599" t="str">
        <f>IF(ISBLANK('ENGAGEMENTS 2026'!C2600),"",'ENGAGEMENTS 2026'!D2600)</f>
        <v/>
      </c>
      <c r="C2599" t="str">
        <f>IF(ISBLANK('ENGAGEMENTS 2026'!C2600),"",'ENGAGEMENTS 2026'!E2600)</f>
        <v/>
      </c>
      <c r="D2599" t="str">
        <f>IF(ISBLANK('ENGAGEMENTS 2026'!C2600),"",'ENGAGEMENTS 2026'!G2600)</f>
        <v/>
      </c>
      <c r="E2599" t="str">
        <f>IF(ISBLANK('ENGAGEMENTS 2026'!C2600),"",'ENGAGEMENTS 2026'!I2600)</f>
        <v/>
      </c>
      <c r="F2599" t="str">
        <f>IF(ISBLANK('ENGAGEMENTS 2026'!C2600),"",'ENGAGEMENTS 2026'!J2600)</f>
        <v/>
      </c>
      <c r="G2599" t="str">
        <f>IF(ISBLANK('ENGAGEMENTS 2026'!C2600),"",'ENGAGEMENTS 2026'!M2600)</f>
        <v/>
      </c>
      <c r="H2599" t="str">
        <f>IF(ISBLANK('ENGAGEMENTS 2026'!C2600),"",'ENGAGEMENTS 2026'!AF2600)</f>
        <v/>
      </c>
      <c r="I2599" t="str">
        <f>IF(ISBLANK('ENGAGEMENTS 2026'!C2600),"",'ENGAGEMENTS 2026'!H2600)</f>
        <v/>
      </c>
      <c r="J2599" s="72" t="str">
        <f>IF(ISBLANK('ENGAGEMENTS 2026'!C2600),"",IF(AND(OR($E2599="INFRUCTUEUX",$E2599="ANNULE"),$C2599="AOO-M"),'ENGAGEMENTS 2026'!P2600,IF($H2599="EN COURS DE PREENGAGEMENT",'ENGAGEMENTS 2026'!O2600,IF($H2599="PREENGAGE",IF($E2599="ATTRIBUE",'ENGAGEMENTS 2026'!AE2600,'ENGAGEMENTS 2026'!O2600),'ENGAGEMENTS 2026'!AE2600))))</f>
        <v/>
      </c>
      <c r="K2599" s="97" t="str">
        <f>IF(ISBLANK('ENGAGEMENTS 2026'!W2600),"",'ENGAGEMENTS 2026'!W2600)</f>
        <v/>
      </c>
      <c r="L2599" s="73" t="str">
        <f t="shared" ca="1" si="80"/>
        <v/>
      </c>
      <c r="M2599" t="str">
        <f t="shared" si="81"/>
        <v/>
      </c>
      <c r="N2599" t="str">
        <f>IF(ISBLANK('ENGAGEMENTS 2026'!C2600),"",'ENGAGEMENTS 2026'!L2600)</f>
        <v/>
      </c>
      <c r="O2599" t="str">
        <f>IF(ISBLANK('ENGAGEMENTS 2026'!C2600),"",'ENGAGEMENTS 2026'!M2600)</f>
        <v/>
      </c>
      <c r="P2599" t="str">
        <f>IF(ISBLANK('ENGAGEMENTS 2026'!C2600),"",'ENGAGEMENTS 2026'!K2600)</f>
        <v/>
      </c>
      <c r="Q2599" t="str">
        <f>IF($A2599="","",IF(OR($E2599="INFRUCTUEUX",$E2599="ANNULE"),$A2599&amp;"|"&amp;(COUNTIFS($A$2:$A2599,$A2599,$E$2:$E2599,"INFRUCTUEUX")+COUNTIFS($A$2:$A2599,$A2599,$E$2:$E2599,"ANNULE")),""))</f>
        <v/>
      </c>
    </row>
    <row r="2600" spans="1:17" x14ac:dyDescent="0.25">
      <c r="A2600" t="str">
        <f>IF(ISBLANK('ENGAGEMENTS 2026'!C2601),"",IF('ENGAGEMENTS 2026'!C2601="DTSI","DCT",'ENGAGEMENTS 2026'!C2601))</f>
        <v/>
      </c>
      <c r="B2600" t="str">
        <f>IF(ISBLANK('ENGAGEMENTS 2026'!C2601),"",'ENGAGEMENTS 2026'!D2601)</f>
        <v/>
      </c>
      <c r="C2600" t="str">
        <f>IF(ISBLANK('ENGAGEMENTS 2026'!C2601),"",'ENGAGEMENTS 2026'!E2601)</f>
        <v/>
      </c>
      <c r="D2600" t="str">
        <f>IF(ISBLANK('ENGAGEMENTS 2026'!C2601),"",'ENGAGEMENTS 2026'!G2601)</f>
        <v/>
      </c>
      <c r="E2600" t="str">
        <f>IF(ISBLANK('ENGAGEMENTS 2026'!C2601),"",'ENGAGEMENTS 2026'!I2601)</f>
        <v/>
      </c>
      <c r="F2600" t="str">
        <f>IF(ISBLANK('ENGAGEMENTS 2026'!C2601),"",'ENGAGEMENTS 2026'!J2601)</f>
        <v/>
      </c>
      <c r="G2600" t="str">
        <f>IF(ISBLANK('ENGAGEMENTS 2026'!C2601),"",'ENGAGEMENTS 2026'!M2601)</f>
        <v/>
      </c>
      <c r="H2600" t="str">
        <f>IF(ISBLANK('ENGAGEMENTS 2026'!C2601),"",'ENGAGEMENTS 2026'!AF2601)</f>
        <v/>
      </c>
      <c r="I2600" t="str">
        <f>IF(ISBLANK('ENGAGEMENTS 2026'!C2601),"",'ENGAGEMENTS 2026'!H2601)</f>
        <v/>
      </c>
      <c r="J2600" s="72" t="str">
        <f>IF(ISBLANK('ENGAGEMENTS 2026'!C2601),"",IF(AND(OR($E2600="INFRUCTUEUX",$E2600="ANNULE"),$C2600="AOO-M"),'ENGAGEMENTS 2026'!P2601,IF($H2600="EN COURS DE PREENGAGEMENT",'ENGAGEMENTS 2026'!O2601,IF($H2600="PREENGAGE",IF($E2600="ATTRIBUE",'ENGAGEMENTS 2026'!AE2601,'ENGAGEMENTS 2026'!O2601),'ENGAGEMENTS 2026'!AE2601))))</f>
        <v/>
      </c>
      <c r="K2600" s="97" t="str">
        <f>IF(ISBLANK('ENGAGEMENTS 2026'!W2601),"",'ENGAGEMENTS 2026'!W2601)</f>
        <v/>
      </c>
      <c r="L2600" s="73" t="str">
        <f t="shared" ca="1" si="80"/>
        <v/>
      </c>
      <c r="M2600" t="str">
        <f t="shared" si="81"/>
        <v/>
      </c>
      <c r="N2600" t="str">
        <f>IF(ISBLANK('ENGAGEMENTS 2026'!C2601),"",'ENGAGEMENTS 2026'!L2601)</f>
        <v/>
      </c>
      <c r="O2600" t="str">
        <f>IF(ISBLANK('ENGAGEMENTS 2026'!C2601),"",'ENGAGEMENTS 2026'!M2601)</f>
        <v/>
      </c>
      <c r="P2600" t="str">
        <f>IF(ISBLANK('ENGAGEMENTS 2026'!C2601),"",'ENGAGEMENTS 2026'!K2601)</f>
        <v/>
      </c>
      <c r="Q2600" t="str">
        <f>IF($A2600="","",IF(OR($E2600="INFRUCTUEUX",$E2600="ANNULE"),$A2600&amp;"|"&amp;(COUNTIFS($A$2:$A2600,$A2600,$E$2:$E2600,"INFRUCTUEUX")+COUNTIFS($A$2:$A2600,$A2600,$E$2:$E2600,"ANNULE")),""))</f>
        <v/>
      </c>
    </row>
    <row r="2601" spans="1:17" x14ac:dyDescent="0.25">
      <c r="A2601" t="str">
        <f>IF(ISBLANK('ENGAGEMENTS 2026'!C2602),"",IF('ENGAGEMENTS 2026'!C2602="DTSI","DCT",'ENGAGEMENTS 2026'!C2602))</f>
        <v/>
      </c>
      <c r="B2601" t="str">
        <f>IF(ISBLANK('ENGAGEMENTS 2026'!C2602),"",'ENGAGEMENTS 2026'!D2602)</f>
        <v/>
      </c>
      <c r="C2601" t="str">
        <f>IF(ISBLANK('ENGAGEMENTS 2026'!C2602),"",'ENGAGEMENTS 2026'!E2602)</f>
        <v/>
      </c>
      <c r="D2601" t="str">
        <f>IF(ISBLANK('ENGAGEMENTS 2026'!C2602),"",'ENGAGEMENTS 2026'!G2602)</f>
        <v/>
      </c>
      <c r="E2601" t="str">
        <f>IF(ISBLANK('ENGAGEMENTS 2026'!C2602),"",'ENGAGEMENTS 2026'!I2602)</f>
        <v/>
      </c>
      <c r="F2601" t="str">
        <f>IF(ISBLANK('ENGAGEMENTS 2026'!C2602),"",'ENGAGEMENTS 2026'!J2602)</f>
        <v/>
      </c>
      <c r="G2601" t="str">
        <f>IF(ISBLANK('ENGAGEMENTS 2026'!C2602),"",'ENGAGEMENTS 2026'!M2602)</f>
        <v/>
      </c>
      <c r="H2601" t="str">
        <f>IF(ISBLANK('ENGAGEMENTS 2026'!C2602),"",'ENGAGEMENTS 2026'!AF2602)</f>
        <v/>
      </c>
      <c r="I2601" t="str">
        <f>IF(ISBLANK('ENGAGEMENTS 2026'!C2602),"",'ENGAGEMENTS 2026'!H2602)</f>
        <v/>
      </c>
      <c r="J2601" s="72" t="str">
        <f>IF(ISBLANK('ENGAGEMENTS 2026'!C2602),"",IF(AND(OR($E2601="INFRUCTUEUX",$E2601="ANNULE"),$C2601="AOO-M"),'ENGAGEMENTS 2026'!P2602,IF($H2601="EN COURS DE PREENGAGEMENT",'ENGAGEMENTS 2026'!O2602,IF($H2601="PREENGAGE",IF($E2601="ATTRIBUE",'ENGAGEMENTS 2026'!AE2602,'ENGAGEMENTS 2026'!O2602),'ENGAGEMENTS 2026'!AE2602))))</f>
        <v/>
      </c>
      <c r="K2601" s="97" t="str">
        <f>IF(ISBLANK('ENGAGEMENTS 2026'!W2602),"",'ENGAGEMENTS 2026'!W2602)</f>
        <v/>
      </c>
      <c r="L2601" s="73" t="str">
        <f t="shared" ca="1" si="80"/>
        <v/>
      </c>
      <c r="M2601" t="str">
        <f t="shared" si="81"/>
        <v/>
      </c>
      <c r="N2601" t="str">
        <f>IF(ISBLANK('ENGAGEMENTS 2026'!C2602),"",'ENGAGEMENTS 2026'!L2602)</f>
        <v/>
      </c>
      <c r="O2601" t="str">
        <f>IF(ISBLANK('ENGAGEMENTS 2026'!C2602),"",'ENGAGEMENTS 2026'!M2602)</f>
        <v/>
      </c>
      <c r="P2601" t="str">
        <f>IF(ISBLANK('ENGAGEMENTS 2026'!C2602),"",'ENGAGEMENTS 2026'!K2602)</f>
        <v/>
      </c>
      <c r="Q2601" t="str">
        <f>IF($A2601="","",IF(OR($E2601="INFRUCTUEUX",$E2601="ANNULE"),$A2601&amp;"|"&amp;(COUNTIFS($A$2:$A2601,$A2601,$E$2:$E2601,"INFRUCTUEUX")+COUNTIFS($A$2:$A2601,$A2601,$E$2:$E2601,"ANNULE")),""))</f>
        <v/>
      </c>
    </row>
    <row r="2602" spans="1:17" x14ac:dyDescent="0.25">
      <c r="A2602" t="str">
        <f>IF(ISBLANK('ENGAGEMENTS 2026'!C2603),"",IF('ENGAGEMENTS 2026'!C2603="DTSI","DCT",'ENGAGEMENTS 2026'!C2603))</f>
        <v/>
      </c>
      <c r="B2602" t="str">
        <f>IF(ISBLANK('ENGAGEMENTS 2026'!C2603),"",'ENGAGEMENTS 2026'!D2603)</f>
        <v/>
      </c>
      <c r="C2602" t="str">
        <f>IF(ISBLANK('ENGAGEMENTS 2026'!C2603),"",'ENGAGEMENTS 2026'!E2603)</f>
        <v/>
      </c>
      <c r="D2602" t="str">
        <f>IF(ISBLANK('ENGAGEMENTS 2026'!C2603),"",'ENGAGEMENTS 2026'!G2603)</f>
        <v/>
      </c>
      <c r="E2602" t="str">
        <f>IF(ISBLANK('ENGAGEMENTS 2026'!C2603),"",'ENGAGEMENTS 2026'!I2603)</f>
        <v/>
      </c>
      <c r="F2602" t="str">
        <f>IF(ISBLANK('ENGAGEMENTS 2026'!C2603),"",'ENGAGEMENTS 2026'!J2603)</f>
        <v/>
      </c>
      <c r="G2602" t="str">
        <f>IF(ISBLANK('ENGAGEMENTS 2026'!C2603),"",'ENGAGEMENTS 2026'!M2603)</f>
        <v/>
      </c>
      <c r="H2602" t="str">
        <f>IF(ISBLANK('ENGAGEMENTS 2026'!C2603),"",'ENGAGEMENTS 2026'!AF2603)</f>
        <v/>
      </c>
      <c r="I2602" t="str">
        <f>IF(ISBLANK('ENGAGEMENTS 2026'!C2603),"",'ENGAGEMENTS 2026'!H2603)</f>
        <v/>
      </c>
      <c r="J2602" s="72" t="str">
        <f>IF(ISBLANK('ENGAGEMENTS 2026'!C2603),"",IF(AND(OR($E2602="INFRUCTUEUX",$E2602="ANNULE"),$C2602="AOO-M"),'ENGAGEMENTS 2026'!P2603,IF($H2602="EN COURS DE PREENGAGEMENT",'ENGAGEMENTS 2026'!O2603,IF($H2602="PREENGAGE",IF($E2602="ATTRIBUE",'ENGAGEMENTS 2026'!AE2603,'ENGAGEMENTS 2026'!O2603),'ENGAGEMENTS 2026'!AE2603))))</f>
        <v/>
      </c>
      <c r="K2602" s="97" t="str">
        <f>IF(ISBLANK('ENGAGEMENTS 2026'!W2603),"",'ENGAGEMENTS 2026'!W2603)</f>
        <v/>
      </c>
      <c r="L2602" s="73" t="str">
        <f t="shared" ca="1" si="80"/>
        <v/>
      </c>
      <c r="M2602" t="str">
        <f t="shared" si="81"/>
        <v/>
      </c>
      <c r="N2602" t="str">
        <f>IF(ISBLANK('ENGAGEMENTS 2026'!C2603),"",'ENGAGEMENTS 2026'!L2603)</f>
        <v/>
      </c>
      <c r="O2602" t="str">
        <f>IF(ISBLANK('ENGAGEMENTS 2026'!C2603),"",'ENGAGEMENTS 2026'!M2603)</f>
        <v/>
      </c>
      <c r="P2602" t="str">
        <f>IF(ISBLANK('ENGAGEMENTS 2026'!C2603),"",'ENGAGEMENTS 2026'!K2603)</f>
        <v/>
      </c>
      <c r="Q2602" t="str">
        <f>IF($A2602="","",IF(OR($E2602="INFRUCTUEUX",$E2602="ANNULE"),$A2602&amp;"|"&amp;(COUNTIFS($A$2:$A2602,$A2602,$E$2:$E2602,"INFRUCTUEUX")+COUNTIFS($A$2:$A2602,$A2602,$E$2:$E2602,"ANNULE")),""))</f>
        <v/>
      </c>
    </row>
    <row r="2603" spans="1:17" x14ac:dyDescent="0.25">
      <c r="A2603" t="str">
        <f>IF(ISBLANK('ENGAGEMENTS 2026'!C2604),"",IF('ENGAGEMENTS 2026'!C2604="DTSI","DCT",'ENGAGEMENTS 2026'!C2604))</f>
        <v/>
      </c>
      <c r="B2603" t="str">
        <f>IF(ISBLANK('ENGAGEMENTS 2026'!C2604),"",'ENGAGEMENTS 2026'!D2604)</f>
        <v/>
      </c>
      <c r="C2603" t="str">
        <f>IF(ISBLANK('ENGAGEMENTS 2026'!C2604),"",'ENGAGEMENTS 2026'!E2604)</f>
        <v/>
      </c>
      <c r="D2603" t="str">
        <f>IF(ISBLANK('ENGAGEMENTS 2026'!C2604),"",'ENGAGEMENTS 2026'!G2604)</f>
        <v/>
      </c>
      <c r="E2603" t="str">
        <f>IF(ISBLANK('ENGAGEMENTS 2026'!C2604),"",'ENGAGEMENTS 2026'!I2604)</f>
        <v/>
      </c>
      <c r="F2603" t="str">
        <f>IF(ISBLANK('ENGAGEMENTS 2026'!C2604),"",'ENGAGEMENTS 2026'!J2604)</f>
        <v/>
      </c>
      <c r="G2603" t="str">
        <f>IF(ISBLANK('ENGAGEMENTS 2026'!C2604),"",'ENGAGEMENTS 2026'!M2604)</f>
        <v/>
      </c>
      <c r="H2603" t="str">
        <f>IF(ISBLANK('ENGAGEMENTS 2026'!C2604),"",'ENGAGEMENTS 2026'!AF2604)</f>
        <v/>
      </c>
      <c r="I2603" t="str">
        <f>IF(ISBLANK('ENGAGEMENTS 2026'!C2604),"",'ENGAGEMENTS 2026'!H2604)</f>
        <v/>
      </c>
      <c r="J2603" s="72" t="str">
        <f>IF(ISBLANK('ENGAGEMENTS 2026'!C2604),"",IF(AND(OR($E2603="INFRUCTUEUX",$E2603="ANNULE"),$C2603="AOO-M"),'ENGAGEMENTS 2026'!P2604,IF($H2603="EN COURS DE PREENGAGEMENT",'ENGAGEMENTS 2026'!O2604,IF($H2603="PREENGAGE",IF($E2603="ATTRIBUE",'ENGAGEMENTS 2026'!AE2604,'ENGAGEMENTS 2026'!O2604),'ENGAGEMENTS 2026'!AE2604))))</f>
        <v/>
      </c>
      <c r="K2603" s="97" t="str">
        <f>IF(ISBLANK('ENGAGEMENTS 2026'!W2604),"",'ENGAGEMENTS 2026'!W2604)</f>
        <v/>
      </c>
      <c r="L2603" s="73" t="str">
        <f t="shared" ca="1" si="80"/>
        <v/>
      </c>
      <c r="M2603" t="str">
        <f t="shared" si="81"/>
        <v/>
      </c>
      <c r="N2603" t="str">
        <f>IF(ISBLANK('ENGAGEMENTS 2026'!C2604),"",'ENGAGEMENTS 2026'!L2604)</f>
        <v/>
      </c>
      <c r="O2603" t="str">
        <f>IF(ISBLANK('ENGAGEMENTS 2026'!C2604),"",'ENGAGEMENTS 2026'!M2604)</f>
        <v/>
      </c>
      <c r="P2603" t="str">
        <f>IF(ISBLANK('ENGAGEMENTS 2026'!C2604),"",'ENGAGEMENTS 2026'!K2604)</f>
        <v/>
      </c>
      <c r="Q2603" t="str">
        <f>IF($A2603="","",IF(OR($E2603="INFRUCTUEUX",$E2603="ANNULE"),$A2603&amp;"|"&amp;(COUNTIFS($A$2:$A2603,$A2603,$E$2:$E2603,"INFRUCTUEUX")+COUNTIFS($A$2:$A2603,$A2603,$E$2:$E2603,"ANNULE")),""))</f>
        <v/>
      </c>
    </row>
    <row r="2604" spans="1:17" x14ac:dyDescent="0.25">
      <c r="A2604" t="str">
        <f>IF(ISBLANK('ENGAGEMENTS 2026'!C2605),"",IF('ENGAGEMENTS 2026'!C2605="DTSI","DCT",'ENGAGEMENTS 2026'!C2605))</f>
        <v/>
      </c>
      <c r="B2604" t="str">
        <f>IF(ISBLANK('ENGAGEMENTS 2026'!C2605),"",'ENGAGEMENTS 2026'!D2605)</f>
        <v/>
      </c>
      <c r="C2604" t="str">
        <f>IF(ISBLANK('ENGAGEMENTS 2026'!C2605),"",'ENGAGEMENTS 2026'!E2605)</f>
        <v/>
      </c>
      <c r="D2604" t="str">
        <f>IF(ISBLANK('ENGAGEMENTS 2026'!C2605),"",'ENGAGEMENTS 2026'!G2605)</f>
        <v/>
      </c>
      <c r="E2604" t="str">
        <f>IF(ISBLANK('ENGAGEMENTS 2026'!C2605),"",'ENGAGEMENTS 2026'!I2605)</f>
        <v/>
      </c>
      <c r="F2604" t="str">
        <f>IF(ISBLANK('ENGAGEMENTS 2026'!C2605),"",'ENGAGEMENTS 2026'!J2605)</f>
        <v/>
      </c>
      <c r="G2604" t="str">
        <f>IF(ISBLANK('ENGAGEMENTS 2026'!C2605),"",'ENGAGEMENTS 2026'!M2605)</f>
        <v/>
      </c>
      <c r="H2604" t="str">
        <f>IF(ISBLANK('ENGAGEMENTS 2026'!C2605),"",'ENGAGEMENTS 2026'!AF2605)</f>
        <v/>
      </c>
      <c r="I2604" t="str">
        <f>IF(ISBLANK('ENGAGEMENTS 2026'!C2605),"",'ENGAGEMENTS 2026'!H2605)</f>
        <v/>
      </c>
      <c r="J2604" s="72" t="str">
        <f>IF(ISBLANK('ENGAGEMENTS 2026'!C2605),"",IF(AND(OR($E2604="INFRUCTUEUX",$E2604="ANNULE"),$C2604="AOO-M"),'ENGAGEMENTS 2026'!P2605,IF($H2604="EN COURS DE PREENGAGEMENT",'ENGAGEMENTS 2026'!O2605,IF($H2604="PREENGAGE",IF($E2604="ATTRIBUE",'ENGAGEMENTS 2026'!AE2605,'ENGAGEMENTS 2026'!O2605),'ENGAGEMENTS 2026'!AE2605))))</f>
        <v/>
      </c>
      <c r="K2604" s="97" t="str">
        <f>IF(ISBLANK('ENGAGEMENTS 2026'!W2605),"",'ENGAGEMENTS 2026'!W2605)</f>
        <v/>
      </c>
      <c r="L2604" s="73" t="str">
        <f t="shared" ca="1" si="80"/>
        <v/>
      </c>
      <c r="M2604" t="str">
        <f t="shared" si="81"/>
        <v/>
      </c>
      <c r="N2604" t="str">
        <f>IF(ISBLANK('ENGAGEMENTS 2026'!C2605),"",'ENGAGEMENTS 2026'!L2605)</f>
        <v/>
      </c>
      <c r="O2604" t="str">
        <f>IF(ISBLANK('ENGAGEMENTS 2026'!C2605),"",'ENGAGEMENTS 2026'!M2605)</f>
        <v/>
      </c>
      <c r="P2604" t="str">
        <f>IF(ISBLANK('ENGAGEMENTS 2026'!C2605),"",'ENGAGEMENTS 2026'!K2605)</f>
        <v/>
      </c>
      <c r="Q2604" t="str">
        <f>IF($A2604="","",IF(OR($E2604="INFRUCTUEUX",$E2604="ANNULE"),$A2604&amp;"|"&amp;(COUNTIFS($A$2:$A2604,$A2604,$E$2:$E2604,"INFRUCTUEUX")+COUNTIFS($A$2:$A2604,$A2604,$E$2:$E2604,"ANNULE")),""))</f>
        <v/>
      </c>
    </row>
    <row r="2605" spans="1:17" x14ac:dyDescent="0.25">
      <c r="A2605" t="str">
        <f>IF(ISBLANK('ENGAGEMENTS 2026'!C2606),"",IF('ENGAGEMENTS 2026'!C2606="DTSI","DCT",'ENGAGEMENTS 2026'!C2606))</f>
        <v/>
      </c>
      <c r="B2605" t="str">
        <f>IF(ISBLANK('ENGAGEMENTS 2026'!C2606),"",'ENGAGEMENTS 2026'!D2606)</f>
        <v/>
      </c>
      <c r="C2605" t="str">
        <f>IF(ISBLANK('ENGAGEMENTS 2026'!C2606),"",'ENGAGEMENTS 2026'!E2606)</f>
        <v/>
      </c>
      <c r="D2605" t="str">
        <f>IF(ISBLANK('ENGAGEMENTS 2026'!C2606),"",'ENGAGEMENTS 2026'!G2606)</f>
        <v/>
      </c>
      <c r="E2605" t="str">
        <f>IF(ISBLANK('ENGAGEMENTS 2026'!C2606),"",'ENGAGEMENTS 2026'!I2606)</f>
        <v/>
      </c>
      <c r="F2605" t="str">
        <f>IF(ISBLANK('ENGAGEMENTS 2026'!C2606),"",'ENGAGEMENTS 2026'!J2606)</f>
        <v/>
      </c>
      <c r="G2605" t="str">
        <f>IF(ISBLANK('ENGAGEMENTS 2026'!C2606),"",'ENGAGEMENTS 2026'!M2606)</f>
        <v/>
      </c>
      <c r="H2605" t="str">
        <f>IF(ISBLANK('ENGAGEMENTS 2026'!C2606),"",'ENGAGEMENTS 2026'!AF2606)</f>
        <v/>
      </c>
      <c r="I2605" t="str">
        <f>IF(ISBLANK('ENGAGEMENTS 2026'!C2606),"",'ENGAGEMENTS 2026'!H2606)</f>
        <v/>
      </c>
      <c r="J2605" s="72" t="str">
        <f>IF(ISBLANK('ENGAGEMENTS 2026'!C2606),"",IF(AND(OR($E2605="INFRUCTUEUX",$E2605="ANNULE"),$C2605="AOO-M"),'ENGAGEMENTS 2026'!P2606,IF($H2605="EN COURS DE PREENGAGEMENT",'ENGAGEMENTS 2026'!O2606,IF($H2605="PREENGAGE",IF($E2605="ATTRIBUE",'ENGAGEMENTS 2026'!AE2606,'ENGAGEMENTS 2026'!O2606),'ENGAGEMENTS 2026'!AE2606))))</f>
        <v/>
      </c>
      <c r="K2605" s="97" t="str">
        <f>IF(ISBLANK('ENGAGEMENTS 2026'!W2606),"",'ENGAGEMENTS 2026'!W2606)</f>
        <v/>
      </c>
      <c r="L2605" s="73" t="str">
        <f t="shared" ca="1" si="80"/>
        <v/>
      </c>
      <c r="M2605" t="str">
        <f t="shared" si="81"/>
        <v/>
      </c>
      <c r="N2605" t="str">
        <f>IF(ISBLANK('ENGAGEMENTS 2026'!C2606),"",'ENGAGEMENTS 2026'!L2606)</f>
        <v/>
      </c>
      <c r="O2605" t="str">
        <f>IF(ISBLANK('ENGAGEMENTS 2026'!C2606),"",'ENGAGEMENTS 2026'!M2606)</f>
        <v/>
      </c>
      <c r="P2605" t="str">
        <f>IF(ISBLANK('ENGAGEMENTS 2026'!C2606),"",'ENGAGEMENTS 2026'!K2606)</f>
        <v/>
      </c>
      <c r="Q2605" t="str">
        <f>IF($A2605="","",IF(OR($E2605="INFRUCTUEUX",$E2605="ANNULE"),$A2605&amp;"|"&amp;(COUNTIFS($A$2:$A2605,$A2605,$E$2:$E2605,"INFRUCTUEUX")+COUNTIFS($A$2:$A2605,$A2605,$E$2:$E2605,"ANNULE")),""))</f>
        <v/>
      </c>
    </row>
    <row r="2606" spans="1:17" x14ac:dyDescent="0.25">
      <c r="A2606" t="str">
        <f>IF(ISBLANK('ENGAGEMENTS 2026'!C2607),"",IF('ENGAGEMENTS 2026'!C2607="DTSI","DCT",'ENGAGEMENTS 2026'!C2607))</f>
        <v/>
      </c>
      <c r="B2606" t="str">
        <f>IF(ISBLANK('ENGAGEMENTS 2026'!C2607),"",'ENGAGEMENTS 2026'!D2607)</f>
        <v/>
      </c>
      <c r="C2606" t="str">
        <f>IF(ISBLANK('ENGAGEMENTS 2026'!C2607),"",'ENGAGEMENTS 2026'!E2607)</f>
        <v/>
      </c>
      <c r="D2606" t="str">
        <f>IF(ISBLANK('ENGAGEMENTS 2026'!C2607),"",'ENGAGEMENTS 2026'!G2607)</f>
        <v/>
      </c>
      <c r="E2606" t="str">
        <f>IF(ISBLANK('ENGAGEMENTS 2026'!C2607),"",'ENGAGEMENTS 2026'!I2607)</f>
        <v/>
      </c>
      <c r="F2606" t="str">
        <f>IF(ISBLANK('ENGAGEMENTS 2026'!C2607),"",'ENGAGEMENTS 2026'!J2607)</f>
        <v/>
      </c>
      <c r="G2606" t="str">
        <f>IF(ISBLANK('ENGAGEMENTS 2026'!C2607),"",'ENGAGEMENTS 2026'!M2607)</f>
        <v/>
      </c>
      <c r="H2606" t="str">
        <f>IF(ISBLANK('ENGAGEMENTS 2026'!C2607),"",'ENGAGEMENTS 2026'!AF2607)</f>
        <v/>
      </c>
      <c r="I2606" t="str">
        <f>IF(ISBLANK('ENGAGEMENTS 2026'!C2607),"",'ENGAGEMENTS 2026'!H2607)</f>
        <v/>
      </c>
      <c r="J2606" s="72" t="str">
        <f>IF(ISBLANK('ENGAGEMENTS 2026'!C2607),"",IF(AND(OR($E2606="INFRUCTUEUX",$E2606="ANNULE"),$C2606="AOO-M"),'ENGAGEMENTS 2026'!P2607,IF($H2606="EN COURS DE PREENGAGEMENT",'ENGAGEMENTS 2026'!O2607,IF($H2606="PREENGAGE",IF($E2606="ATTRIBUE",'ENGAGEMENTS 2026'!AE2607,'ENGAGEMENTS 2026'!O2607),'ENGAGEMENTS 2026'!AE2607))))</f>
        <v/>
      </c>
      <c r="K2606" s="97" t="str">
        <f>IF(ISBLANK('ENGAGEMENTS 2026'!W2607),"",'ENGAGEMENTS 2026'!W2607)</f>
        <v/>
      </c>
      <c r="L2606" s="73" t="str">
        <f t="shared" ca="1" si="80"/>
        <v/>
      </c>
      <c r="M2606" t="str">
        <f t="shared" si="81"/>
        <v/>
      </c>
      <c r="N2606" t="str">
        <f>IF(ISBLANK('ENGAGEMENTS 2026'!C2607),"",'ENGAGEMENTS 2026'!L2607)</f>
        <v/>
      </c>
      <c r="O2606" t="str">
        <f>IF(ISBLANK('ENGAGEMENTS 2026'!C2607),"",'ENGAGEMENTS 2026'!M2607)</f>
        <v/>
      </c>
      <c r="P2606" t="str">
        <f>IF(ISBLANK('ENGAGEMENTS 2026'!C2607),"",'ENGAGEMENTS 2026'!K2607)</f>
        <v/>
      </c>
      <c r="Q2606" t="str">
        <f>IF($A2606="","",IF(OR($E2606="INFRUCTUEUX",$E2606="ANNULE"),$A2606&amp;"|"&amp;(COUNTIFS($A$2:$A2606,$A2606,$E$2:$E2606,"INFRUCTUEUX")+COUNTIFS($A$2:$A2606,$A2606,$E$2:$E2606,"ANNULE")),""))</f>
        <v/>
      </c>
    </row>
    <row r="2607" spans="1:17" x14ac:dyDescent="0.25">
      <c r="A2607" t="str">
        <f>IF(ISBLANK('ENGAGEMENTS 2026'!C2608),"",IF('ENGAGEMENTS 2026'!C2608="DTSI","DCT",'ENGAGEMENTS 2026'!C2608))</f>
        <v/>
      </c>
      <c r="B2607" t="str">
        <f>IF(ISBLANK('ENGAGEMENTS 2026'!C2608),"",'ENGAGEMENTS 2026'!D2608)</f>
        <v/>
      </c>
      <c r="C2607" t="str">
        <f>IF(ISBLANK('ENGAGEMENTS 2026'!C2608),"",'ENGAGEMENTS 2026'!E2608)</f>
        <v/>
      </c>
      <c r="D2607" t="str">
        <f>IF(ISBLANK('ENGAGEMENTS 2026'!C2608),"",'ENGAGEMENTS 2026'!G2608)</f>
        <v/>
      </c>
      <c r="E2607" t="str">
        <f>IF(ISBLANK('ENGAGEMENTS 2026'!C2608),"",'ENGAGEMENTS 2026'!I2608)</f>
        <v/>
      </c>
      <c r="F2607" t="str">
        <f>IF(ISBLANK('ENGAGEMENTS 2026'!C2608),"",'ENGAGEMENTS 2026'!J2608)</f>
        <v/>
      </c>
      <c r="G2607" t="str">
        <f>IF(ISBLANK('ENGAGEMENTS 2026'!C2608),"",'ENGAGEMENTS 2026'!M2608)</f>
        <v/>
      </c>
      <c r="H2607" t="str">
        <f>IF(ISBLANK('ENGAGEMENTS 2026'!C2608),"",'ENGAGEMENTS 2026'!AF2608)</f>
        <v/>
      </c>
      <c r="I2607" t="str">
        <f>IF(ISBLANK('ENGAGEMENTS 2026'!C2608),"",'ENGAGEMENTS 2026'!H2608)</f>
        <v/>
      </c>
      <c r="J2607" s="72" t="str">
        <f>IF(ISBLANK('ENGAGEMENTS 2026'!C2608),"",IF(AND(OR($E2607="INFRUCTUEUX",$E2607="ANNULE"),$C2607="AOO-M"),'ENGAGEMENTS 2026'!P2608,IF($H2607="EN COURS DE PREENGAGEMENT",'ENGAGEMENTS 2026'!O2608,IF($H2607="PREENGAGE",IF($E2607="ATTRIBUE",'ENGAGEMENTS 2026'!AE2608,'ENGAGEMENTS 2026'!O2608),'ENGAGEMENTS 2026'!AE2608))))</f>
        <v/>
      </c>
      <c r="K2607" s="97" t="str">
        <f>IF(ISBLANK('ENGAGEMENTS 2026'!W2608),"",'ENGAGEMENTS 2026'!W2608)</f>
        <v/>
      </c>
      <c r="L2607" s="73" t="str">
        <f t="shared" ca="1" si="80"/>
        <v/>
      </c>
      <c r="M2607" t="str">
        <f t="shared" si="81"/>
        <v/>
      </c>
      <c r="N2607" t="str">
        <f>IF(ISBLANK('ENGAGEMENTS 2026'!C2608),"",'ENGAGEMENTS 2026'!L2608)</f>
        <v/>
      </c>
      <c r="O2607" t="str">
        <f>IF(ISBLANK('ENGAGEMENTS 2026'!C2608),"",'ENGAGEMENTS 2026'!M2608)</f>
        <v/>
      </c>
      <c r="P2607" t="str">
        <f>IF(ISBLANK('ENGAGEMENTS 2026'!C2608),"",'ENGAGEMENTS 2026'!K2608)</f>
        <v/>
      </c>
      <c r="Q2607" t="str">
        <f>IF($A2607="","",IF(OR($E2607="INFRUCTUEUX",$E2607="ANNULE"),$A2607&amp;"|"&amp;(COUNTIFS($A$2:$A2607,$A2607,$E$2:$E2607,"INFRUCTUEUX")+COUNTIFS($A$2:$A2607,$A2607,$E$2:$E2607,"ANNULE")),""))</f>
        <v/>
      </c>
    </row>
    <row r="2608" spans="1:17" x14ac:dyDescent="0.25">
      <c r="A2608" t="str">
        <f>IF(ISBLANK('ENGAGEMENTS 2026'!C2609),"",IF('ENGAGEMENTS 2026'!C2609="DTSI","DCT",'ENGAGEMENTS 2026'!C2609))</f>
        <v/>
      </c>
      <c r="B2608" t="str">
        <f>IF(ISBLANK('ENGAGEMENTS 2026'!C2609),"",'ENGAGEMENTS 2026'!D2609)</f>
        <v/>
      </c>
      <c r="C2608" t="str">
        <f>IF(ISBLANK('ENGAGEMENTS 2026'!C2609),"",'ENGAGEMENTS 2026'!E2609)</f>
        <v/>
      </c>
      <c r="D2608" t="str">
        <f>IF(ISBLANK('ENGAGEMENTS 2026'!C2609),"",'ENGAGEMENTS 2026'!G2609)</f>
        <v/>
      </c>
      <c r="E2608" t="str">
        <f>IF(ISBLANK('ENGAGEMENTS 2026'!C2609),"",'ENGAGEMENTS 2026'!I2609)</f>
        <v/>
      </c>
      <c r="F2608" t="str">
        <f>IF(ISBLANK('ENGAGEMENTS 2026'!C2609),"",'ENGAGEMENTS 2026'!J2609)</f>
        <v/>
      </c>
      <c r="G2608" t="str">
        <f>IF(ISBLANK('ENGAGEMENTS 2026'!C2609),"",'ENGAGEMENTS 2026'!M2609)</f>
        <v/>
      </c>
      <c r="H2608" t="str">
        <f>IF(ISBLANK('ENGAGEMENTS 2026'!C2609),"",'ENGAGEMENTS 2026'!AF2609)</f>
        <v/>
      </c>
      <c r="I2608" t="str">
        <f>IF(ISBLANK('ENGAGEMENTS 2026'!C2609),"",'ENGAGEMENTS 2026'!H2609)</f>
        <v/>
      </c>
      <c r="J2608" s="72" t="str">
        <f>IF(ISBLANK('ENGAGEMENTS 2026'!C2609),"",IF(AND(OR($E2608="INFRUCTUEUX",$E2608="ANNULE"),$C2608="AOO-M"),'ENGAGEMENTS 2026'!P2609,IF($H2608="EN COURS DE PREENGAGEMENT",'ENGAGEMENTS 2026'!O2609,IF($H2608="PREENGAGE",IF($E2608="ATTRIBUE",'ENGAGEMENTS 2026'!AE2609,'ENGAGEMENTS 2026'!O2609),'ENGAGEMENTS 2026'!AE2609))))</f>
        <v/>
      </c>
      <c r="K2608" s="97" t="str">
        <f>IF(ISBLANK('ENGAGEMENTS 2026'!W2609),"",'ENGAGEMENTS 2026'!W2609)</f>
        <v/>
      </c>
      <c r="L2608" s="73" t="str">
        <f t="shared" ca="1" si="80"/>
        <v/>
      </c>
      <c r="M2608" t="str">
        <f t="shared" si="81"/>
        <v/>
      </c>
      <c r="N2608" t="str">
        <f>IF(ISBLANK('ENGAGEMENTS 2026'!C2609),"",'ENGAGEMENTS 2026'!L2609)</f>
        <v/>
      </c>
      <c r="O2608" t="str">
        <f>IF(ISBLANK('ENGAGEMENTS 2026'!C2609),"",'ENGAGEMENTS 2026'!M2609)</f>
        <v/>
      </c>
      <c r="P2608" t="str">
        <f>IF(ISBLANK('ENGAGEMENTS 2026'!C2609),"",'ENGAGEMENTS 2026'!K2609)</f>
        <v/>
      </c>
      <c r="Q2608" t="str">
        <f>IF($A2608="","",IF(OR($E2608="INFRUCTUEUX",$E2608="ANNULE"),$A2608&amp;"|"&amp;(COUNTIFS($A$2:$A2608,$A2608,$E$2:$E2608,"INFRUCTUEUX")+COUNTIFS($A$2:$A2608,$A2608,$E$2:$E2608,"ANNULE")),""))</f>
        <v/>
      </c>
    </row>
    <row r="2609" spans="1:17" x14ac:dyDescent="0.25">
      <c r="A2609" t="str">
        <f>IF(ISBLANK('ENGAGEMENTS 2026'!C2610),"",IF('ENGAGEMENTS 2026'!C2610="DTSI","DCT",'ENGAGEMENTS 2026'!C2610))</f>
        <v/>
      </c>
      <c r="B2609" t="str">
        <f>IF(ISBLANK('ENGAGEMENTS 2026'!C2610),"",'ENGAGEMENTS 2026'!D2610)</f>
        <v/>
      </c>
      <c r="C2609" t="str">
        <f>IF(ISBLANK('ENGAGEMENTS 2026'!C2610),"",'ENGAGEMENTS 2026'!E2610)</f>
        <v/>
      </c>
      <c r="D2609" t="str">
        <f>IF(ISBLANK('ENGAGEMENTS 2026'!C2610),"",'ENGAGEMENTS 2026'!G2610)</f>
        <v/>
      </c>
      <c r="E2609" t="str">
        <f>IF(ISBLANK('ENGAGEMENTS 2026'!C2610),"",'ENGAGEMENTS 2026'!I2610)</f>
        <v/>
      </c>
      <c r="F2609" t="str">
        <f>IF(ISBLANK('ENGAGEMENTS 2026'!C2610),"",'ENGAGEMENTS 2026'!J2610)</f>
        <v/>
      </c>
      <c r="G2609" t="str">
        <f>IF(ISBLANK('ENGAGEMENTS 2026'!C2610),"",'ENGAGEMENTS 2026'!M2610)</f>
        <v/>
      </c>
      <c r="H2609" t="str">
        <f>IF(ISBLANK('ENGAGEMENTS 2026'!C2610),"",'ENGAGEMENTS 2026'!AF2610)</f>
        <v/>
      </c>
      <c r="I2609" t="str">
        <f>IF(ISBLANK('ENGAGEMENTS 2026'!C2610),"",'ENGAGEMENTS 2026'!H2610)</f>
        <v/>
      </c>
      <c r="J2609" s="72" t="str">
        <f>IF(ISBLANK('ENGAGEMENTS 2026'!C2610),"",IF(AND(OR($E2609="INFRUCTUEUX",$E2609="ANNULE"),$C2609="AOO-M"),'ENGAGEMENTS 2026'!P2610,IF($H2609="EN COURS DE PREENGAGEMENT",'ENGAGEMENTS 2026'!O2610,IF($H2609="PREENGAGE",IF($E2609="ATTRIBUE",'ENGAGEMENTS 2026'!AE2610,'ENGAGEMENTS 2026'!O2610),'ENGAGEMENTS 2026'!AE2610))))</f>
        <v/>
      </c>
      <c r="K2609" s="97" t="str">
        <f>IF(ISBLANK('ENGAGEMENTS 2026'!W2610),"",'ENGAGEMENTS 2026'!W2610)</f>
        <v/>
      </c>
      <c r="L2609" s="73" t="str">
        <f t="shared" ca="1" si="80"/>
        <v/>
      </c>
      <c r="M2609" t="str">
        <f t="shared" si="81"/>
        <v/>
      </c>
      <c r="N2609" t="str">
        <f>IF(ISBLANK('ENGAGEMENTS 2026'!C2610),"",'ENGAGEMENTS 2026'!L2610)</f>
        <v/>
      </c>
      <c r="O2609" t="str">
        <f>IF(ISBLANK('ENGAGEMENTS 2026'!C2610),"",'ENGAGEMENTS 2026'!M2610)</f>
        <v/>
      </c>
      <c r="P2609" t="str">
        <f>IF(ISBLANK('ENGAGEMENTS 2026'!C2610),"",'ENGAGEMENTS 2026'!K2610)</f>
        <v/>
      </c>
      <c r="Q2609" t="str">
        <f>IF($A2609="","",IF(OR($E2609="INFRUCTUEUX",$E2609="ANNULE"),$A2609&amp;"|"&amp;(COUNTIFS($A$2:$A2609,$A2609,$E$2:$E2609,"INFRUCTUEUX")+COUNTIFS($A$2:$A2609,$A2609,$E$2:$E2609,"ANNULE")),""))</f>
        <v/>
      </c>
    </row>
    <row r="2610" spans="1:17" x14ac:dyDescent="0.25">
      <c r="A2610" t="str">
        <f>IF(ISBLANK('ENGAGEMENTS 2026'!C2611),"",IF('ENGAGEMENTS 2026'!C2611="DTSI","DCT",'ENGAGEMENTS 2026'!C2611))</f>
        <v/>
      </c>
      <c r="B2610" t="str">
        <f>IF(ISBLANK('ENGAGEMENTS 2026'!C2611),"",'ENGAGEMENTS 2026'!D2611)</f>
        <v/>
      </c>
      <c r="C2610" t="str">
        <f>IF(ISBLANK('ENGAGEMENTS 2026'!C2611),"",'ENGAGEMENTS 2026'!E2611)</f>
        <v/>
      </c>
      <c r="D2610" t="str">
        <f>IF(ISBLANK('ENGAGEMENTS 2026'!C2611),"",'ENGAGEMENTS 2026'!G2611)</f>
        <v/>
      </c>
      <c r="E2610" t="str">
        <f>IF(ISBLANK('ENGAGEMENTS 2026'!C2611),"",'ENGAGEMENTS 2026'!I2611)</f>
        <v/>
      </c>
      <c r="F2610" t="str">
        <f>IF(ISBLANK('ENGAGEMENTS 2026'!C2611),"",'ENGAGEMENTS 2026'!J2611)</f>
        <v/>
      </c>
      <c r="G2610" t="str">
        <f>IF(ISBLANK('ENGAGEMENTS 2026'!C2611),"",'ENGAGEMENTS 2026'!M2611)</f>
        <v/>
      </c>
      <c r="H2610" t="str">
        <f>IF(ISBLANK('ENGAGEMENTS 2026'!C2611),"",'ENGAGEMENTS 2026'!AF2611)</f>
        <v/>
      </c>
      <c r="I2610" t="str">
        <f>IF(ISBLANK('ENGAGEMENTS 2026'!C2611),"",'ENGAGEMENTS 2026'!H2611)</f>
        <v/>
      </c>
      <c r="J2610" s="72" t="str">
        <f>IF(ISBLANK('ENGAGEMENTS 2026'!C2611),"",IF(AND(OR($E2610="INFRUCTUEUX",$E2610="ANNULE"),$C2610="AOO-M"),'ENGAGEMENTS 2026'!P2611,IF($H2610="EN COURS DE PREENGAGEMENT",'ENGAGEMENTS 2026'!O2611,IF($H2610="PREENGAGE",IF($E2610="ATTRIBUE",'ENGAGEMENTS 2026'!AE2611,'ENGAGEMENTS 2026'!O2611),'ENGAGEMENTS 2026'!AE2611))))</f>
        <v/>
      </c>
      <c r="K2610" s="97" t="str">
        <f>IF(ISBLANK('ENGAGEMENTS 2026'!W2611),"",'ENGAGEMENTS 2026'!W2611)</f>
        <v/>
      </c>
      <c r="L2610" s="73" t="str">
        <f t="shared" ca="1" si="80"/>
        <v/>
      </c>
      <c r="M2610" t="str">
        <f t="shared" si="81"/>
        <v/>
      </c>
      <c r="N2610" t="str">
        <f>IF(ISBLANK('ENGAGEMENTS 2026'!C2611),"",'ENGAGEMENTS 2026'!L2611)</f>
        <v/>
      </c>
      <c r="O2610" t="str">
        <f>IF(ISBLANK('ENGAGEMENTS 2026'!C2611),"",'ENGAGEMENTS 2026'!M2611)</f>
        <v/>
      </c>
      <c r="P2610" t="str">
        <f>IF(ISBLANK('ENGAGEMENTS 2026'!C2611),"",'ENGAGEMENTS 2026'!K2611)</f>
        <v/>
      </c>
      <c r="Q2610" t="str">
        <f>IF($A2610="","",IF(OR($E2610="INFRUCTUEUX",$E2610="ANNULE"),$A2610&amp;"|"&amp;(COUNTIFS($A$2:$A2610,$A2610,$E$2:$E2610,"INFRUCTUEUX")+COUNTIFS($A$2:$A2610,$A2610,$E$2:$E2610,"ANNULE")),""))</f>
        <v/>
      </c>
    </row>
    <row r="2611" spans="1:17" x14ac:dyDescent="0.25">
      <c r="A2611" t="str">
        <f>IF(ISBLANK('ENGAGEMENTS 2026'!C2612),"",IF('ENGAGEMENTS 2026'!C2612="DTSI","DCT",'ENGAGEMENTS 2026'!C2612))</f>
        <v/>
      </c>
      <c r="B2611" t="str">
        <f>IF(ISBLANK('ENGAGEMENTS 2026'!C2612),"",'ENGAGEMENTS 2026'!D2612)</f>
        <v/>
      </c>
      <c r="C2611" t="str">
        <f>IF(ISBLANK('ENGAGEMENTS 2026'!C2612),"",'ENGAGEMENTS 2026'!E2612)</f>
        <v/>
      </c>
      <c r="D2611" t="str">
        <f>IF(ISBLANK('ENGAGEMENTS 2026'!C2612),"",'ENGAGEMENTS 2026'!G2612)</f>
        <v/>
      </c>
      <c r="E2611" t="str">
        <f>IF(ISBLANK('ENGAGEMENTS 2026'!C2612),"",'ENGAGEMENTS 2026'!I2612)</f>
        <v/>
      </c>
      <c r="F2611" t="str">
        <f>IF(ISBLANK('ENGAGEMENTS 2026'!C2612),"",'ENGAGEMENTS 2026'!J2612)</f>
        <v/>
      </c>
      <c r="G2611" t="str">
        <f>IF(ISBLANK('ENGAGEMENTS 2026'!C2612),"",'ENGAGEMENTS 2026'!M2612)</f>
        <v/>
      </c>
      <c r="H2611" t="str">
        <f>IF(ISBLANK('ENGAGEMENTS 2026'!C2612),"",'ENGAGEMENTS 2026'!AF2612)</f>
        <v/>
      </c>
      <c r="I2611" t="str">
        <f>IF(ISBLANK('ENGAGEMENTS 2026'!C2612),"",'ENGAGEMENTS 2026'!H2612)</f>
        <v/>
      </c>
      <c r="J2611" s="72" t="str">
        <f>IF(ISBLANK('ENGAGEMENTS 2026'!C2612),"",IF(AND(OR($E2611="INFRUCTUEUX",$E2611="ANNULE"),$C2611="AOO-M"),'ENGAGEMENTS 2026'!P2612,IF($H2611="EN COURS DE PREENGAGEMENT",'ENGAGEMENTS 2026'!O2612,IF($H2611="PREENGAGE",IF($E2611="ATTRIBUE",'ENGAGEMENTS 2026'!AE2612,'ENGAGEMENTS 2026'!O2612),'ENGAGEMENTS 2026'!AE2612))))</f>
        <v/>
      </c>
      <c r="K2611" s="97" t="str">
        <f>IF(ISBLANK('ENGAGEMENTS 2026'!W2612),"",'ENGAGEMENTS 2026'!W2612)</f>
        <v/>
      </c>
      <c r="L2611" s="73" t="str">
        <f t="shared" ca="1" si="80"/>
        <v/>
      </c>
      <c r="M2611" t="str">
        <f t="shared" si="81"/>
        <v/>
      </c>
      <c r="N2611" t="str">
        <f>IF(ISBLANK('ENGAGEMENTS 2026'!C2612),"",'ENGAGEMENTS 2026'!L2612)</f>
        <v/>
      </c>
      <c r="O2611" t="str">
        <f>IF(ISBLANK('ENGAGEMENTS 2026'!C2612),"",'ENGAGEMENTS 2026'!M2612)</f>
        <v/>
      </c>
      <c r="P2611" t="str">
        <f>IF(ISBLANK('ENGAGEMENTS 2026'!C2612),"",'ENGAGEMENTS 2026'!K2612)</f>
        <v/>
      </c>
      <c r="Q2611" t="str">
        <f>IF($A2611="","",IF(OR($E2611="INFRUCTUEUX",$E2611="ANNULE"),$A2611&amp;"|"&amp;(COUNTIFS($A$2:$A2611,$A2611,$E$2:$E2611,"INFRUCTUEUX")+COUNTIFS($A$2:$A2611,$A2611,$E$2:$E2611,"ANNULE")),""))</f>
        <v/>
      </c>
    </row>
    <row r="2612" spans="1:17" x14ac:dyDescent="0.25">
      <c r="A2612" t="str">
        <f>IF(ISBLANK('ENGAGEMENTS 2026'!C2613),"",IF('ENGAGEMENTS 2026'!C2613="DTSI","DCT",'ENGAGEMENTS 2026'!C2613))</f>
        <v/>
      </c>
      <c r="B2612" t="str">
        <f>IF(ISBLANK('ENGAGEMENTS 2026'!C2613),"",'ENGAGEMENTS 2026'!D2613)</f>
        <v/>
      </c>
      <c r="C2612" t="str">
        <f>IF(ISBLANK('ENGAGEMENTS 2026'!C2613),"",'ENGAGEMENTS 2026'!E2613)</f>
        <v/>
      </c>
      <c r="D2612" t="str">
        <f>IF(ISBLANK('ENGAGEMENTS 2026'!C2613),"",'ENGAGEMENTS 2026'!G2613)</f>
        <v/>
      </c>
      <c r="E2612" t="str">
        <f>IF(ISBLANK('ENGAGEMENTS 2026'!C2613),"",'ENGAGEMENTS 2026'!I2613)</f>
        <v/>
      </c>
      <c r="F2612" t="str">
        <f>IF(ISBLANK('ENGAGEMENTS 2026'!C2613),"",'ENGAGEMENTS 2026'!J2613)</f>
        <v/>
      </c>
      <c r="G2612" t="str">
        <f>IF(ISBLANK('ENGAGEMENTS 2026'!C2613),"",'ENGAGEMENTS 2026'!M2613)</f>
        <v/>
      </c>
      <c r="H2612" t="str">
        <f>IF(ISBLANK('ENGAGEMENTS 2026'!C2613),"",'ENGAGEMENTS 2026'!AF2613)</f>
        <v/>
      </c>
      <c r="I2612" t="str">
        <f>IF(ISBLANK('ENGAGEMENTS 2026'!C2613),"",'ENGAGEMENTS 2026'!H2613)</f>
        <v/>
      </c>
      <c r="J2612" s="72" t="str">
        <f>IF(ISBLANK('ENGAGEMENTS 2026'!C2613),"",IF(AND(OR($E2612="INFRUCTUEUX",$E2612="ANNULE"),$C2612="AOO-M"),'ENGAGEMENTS 2026'!P2613,IF($H2612="EN COURS DE PREENGAGEMENT",'ENGAGEMENTS 2026'!O2613,IF($H2612="PREENGAGE",IF($E2612="ATTRIBUE",'ENGAGEMENTS 2026'!AE2613,'ENGAGEMENTS 2026'!O2613),'ENGAGEMENTS 2026'!AE2613))))</f>
        <v/>
      </c>
      <c r="K2612" s="97" t="str">
        <f>IF(ISBLANK('ENGAGEMENTS 2026'!W2613),"",'ENGAGEMENTS 2026'!W2613)</f>
        <v/>
      </c>
      <c r="L2612" s="73" t="str">
        <f t="shared" ca="1" si="80"/>
        <v/>
      </c>
      <c r="M2612" t="str">
        <f t="shared" si="81"/>
        <v/>
      </c>
      <c r="N2612" t="str">
        <f>IF(ISBLANK('ENGAGEMENTS 2026'!C2613),"",'ENGAGEMENTS 2026'!L2613)</f>
        <v/>
      </c>
      <c r="O2612" t="str">
        <f>IF(ISBLANK('ENGAGEMENTS 2026'!C2613),"",'ENGAGEMENTS 2026'!M2613)</f>
        <v/>
      </c>
      <c r="P2612" t="str">
        <f>IF(ISBLANK('ENGAGEMENTS 2026'!C2613),"",'ENGAGEMENTS 2026'!K2613)</f>
        <v/>
      </c>
      <c r="Q2612" t="str">
        <f>IF($A2612="","",IF(OR($E2612="INFRUCTUEUX",$E2612="ANNULE"),$A2612&amp;"|"&amp;(COUNTIFS($A$2:$A2612,$A2612,$E$2:$E2612,"INFRUCTUEUX")+COUNTIFS($A$2:$A2612,$A2612,$E$2:$E2612,"ANNULE")),""))</f>
        <v/>
      </c>
    </row>
    <row r="2613" spans="1:17" x14ac:dyDescent="0.25">
      <c r="A2613" t="str">
        <f>IF(ISBLANK('ENGAGEMENTS 2026'!C2614),"",IF('ENGAGEMENTS 2026'!C2614="DTSI","DCT",'ENGAGEMENTS 2026'!C2614))</f>
        <v/>
      </c>
      <c r="B2613" t="str">
        <f>IF(ISBLANK('ENGAGEMENTS 2026'!C2614),"",'ENGAGEMENTS 2026'!D2614)</f>
        <v/>
      </c>
      <c r="C2613" t="str">
        <f>IF(ISBLANK('ENGAGEMENTS 2026'!C2614),"",'ENGAGEMENTS 2026'!E2614)</f>
        <v/>
      </c>
      <c r="D2613" t="str">
        <f>IF(ISBLANK('ENGAGEMENTS 2026'!C2614),"",'ENGAGEMENTS 2026'!G2614)</f>
        <v/>
      </c>
      <c r="E2613" t="str">
        <f>IF(ISBLANK('ENGAGEMENTS 2026'!C2614),"",'ENGAGEMENTS 2026'!I2614)</f>
        <v/>
      </c>
      <c r="F2613" t="str">
        <f>IF(ISBLANK('ENGAGEMENTS 2026'!C2614),"",'ENGAGEMENTS 2026'!J2614)</f>
        <v/>
      </c>
      <c r="G2613" t="str">
        <f>IF(ISBLANK('ENGAGEMENTS 2026'!C2614),"",'ENGAGEMENTS 2026'!M2614)</f>
        <v/>
      </c>
      <c r="H2613" t="str">
        <f>IF(ISBLANK('ENGAGEMENTS 2026'!C2614),"",'ENGAGEMENTS 2026'!AF2614)</f>
        <v/>
      </c>
      <c r="I2613" t="str">
        <f>IF(ISBLANK('ENGAGEMENTS 2026'!C2614),"",'ENGAGEMENTS 2026'!H2614)</f>
        <v/>
      </c>
      <c r="J2613" s="72" t="str">
        <f>IF(ISBLANK('ENGAGEMENTS 2026'!C2614),"",IF(AND(OR($E2613="INFRUCTUEUX",$E2613="ANNULE"),$C2613="AOO-M"),'ENGAGEMENTS 2026'!P2614,IF($H2613="EN COURS DE PREENGAGEMENT",'ENGAGEMENTS 2026'!O2614,IF($H2613="PREENGAGE",IF($E2613="ATTRIBUE",'ENGAGEMENTS 2026'!AE2614,'ENGAGEMENTS 2026'!O2614),'ENGAGEMENTS 2026'!AE2614))))</f>
        <v/>
      </c>
      <c r="K2613" s="97" t="str">
        <f>IF(ISBLANK('ENGAGEMENTS 2026'!W2614),"",'ENGAGEMENTS 2026'!W2614)</f>
        <v/>
      </c>
      <c r="L2613" s="73" t="str">
        <f t="shared" ca="1" si="80"/>
        <v/>
      </c>
      <c r="M2613" t="str">
        <f t="shared" si="81"/>
        <v/>
      </c>
      <c r="N2613" t="str">
        <f>IF(ISBLANK('ENGAGEMENTS 2026'!C2614),"",'ENGAGEMENTS 2026'!L2614)</f>
        <v/>
      </c>
      <c r="O2613" t="str">
        <f>IF(ISBLANK('ENGAGEMENTS 2026'!C2614),"",'ENGAGEMENTS 2026'!M2614)</f>
        <v/>
      </c>
      <c r="P2613" t="str">
        <f>IF(ISBLANK('ENGAGEMENTS 2026'!C2614),"",'ENGAGEMENTS 2026'!K2614)</f>
        <v/>
      </c>
      <c r="Q2613" t="str">
        <f>IF($A2613="","",IF(OR($E2613="INFRUCTUEUX",$E2613="ANNULE"),$A2613&amp;"|"&amp;(COUNTIFS($A$2:$A2613,$A2613,$E$2:$E2613,"INFRUCTUEUX")+COUNTIFS($A$2:$A2613,$A2613,$E$2:$E2613,"ANNULE")),""))</f>
        <v/>
      </c>
    </row>
    <row r="2614" spans="1:17" x14ac:dyDescent="0.25">
      <c r="A2614" t="str">
        <f>IF(ISBLANK('ENGAGEMENTS 2026'!C2615),"",IF('ENGAGEMENTS 2026'!C2615="DTSI","DCT",'ENGAGEMENTS 2026'!C2615))</f>
        <v/>
      </c>
      <c r="B2614" t="str">
        <f>IF(ISBLANK('ENGAGEMENTS 2026'!C2615),"",'ENGAGEMENTS 2026'!D2615)</f>
        <v/>
      </c>
      <c r="C2614" t="str">
        <f>IF(ISBLANK('ENGAGEMENTS 2026'!C2615),"",'ENGAGEMENTS 2026'!E2615)</f>
        <v/>
      </c>
      <c r="D2614" t="str">
        <f>IF(ISBLANK('ENGAGEMENTS 2026'!C2615),"",'ENGAGEMENTS 2026'!G2615)</f>
        <v/>
      </c>
      <c r="E2614" t="str">
        <f>IF(ISBLANK('ENGAGEMENTS 2026'!C2615),"",'ENGAGEMENTS 2026'!I2615)</f>
        <v/>
      </c>
      <c r="F2614" t="str">
        <f>IF(ISBLANK('ENGAGEMENTS 2026'!C2615),"",'ENGAGEMENTS 2026'!J2615)</f>
        <v/>
      </c>
      <c r="G2614" t="str">
        <f>IF(ISBLANK('ENGAGEMENTS 2026'!C2615),"",'ENGAGEMENTS 2026'!M2615)</f>
        <v/>
      </c>
      <c r="H2614" t="str">
        <f>IF(ISBLANK('ENGAGEMENTS 2026'!C2615),"",'ENGAGEMENTS 2026'!AF2615)</f>
        <v/>
      </c>
      <c r="I2614" t="str">
        <f>IF(ISBLANK('ENGAGEMENTS 2026'!C2615),"",'ENGAGEMENTS 2026'!H2615)</f>
        <v/>
      </c>
      <c r="J2614" s="72" t="str">
        <f>IF(ISBLANK('ENGAGEMENTS 2026'!C2615),"",IF(AND(OR($E2614="INFRUCTUEUX",$E2614="ANNULE"),$C2614="AOO-M"),'ENGAGEMENTS 2026'!P2615,IF($H2614="EN COURS DE PREENGAGEMENT",'ENGAGEMENTS 2026'!O2615,IF($H2614="PREENGAGE",IF($E2614="ATTRIBUE",'ENGAGEMENTS 2026'!AE2615,'ENGAGEMENTS 2026'!O2615),'ENGAGEMENTS 2026'!AE2615))))</f>
        <v/>
      </c>
      <c r="K2614" s="97" t="str">
        <f>IF(ISBLANK('ENGAGEMENTS 2026'!W2615),"",'ENGAGEMENTS 2026'!W2615)</f>
        <v/>
      </c>
      <c r="L2614" s="73" t="str">
        <f t="shared" ca="1" si="80"/>
        <v/>
      </c>
      <c r="M2614" t="str">
        <f t="shared" si="81"/>
        <v/>
      </c>
      <c r="N2614" t="str">
        <f>IF(ISBLANK('ENGAGEMENTS 2026'!C2615),"",'ENGAGEMENTS 2026'!L2615)</f>
        <v/>
      </c>
      <c r="O2614" t="str">
        <f>IF(ISBLANK('ENGAGEMENTS 2026'!C2615),"",'ENGAGEMENTS 2026'!M2615)</f>
        <v/>
      </c>
      <c r="P2614" t="str">
        <f>IF(ISBLANK('ENGAGEMENTS 2026'!C2615),"",'ENGAGEMENTS 2026'!K2615)</f>
        <v/>
      </c>
      <c r="Q2614" t="str">
        <f>IF($A2614="","",IF(OR($E2614="INFRUCTUEUX",$E2614="ANNULE"),$A2614&amp;"|"&amp;(COUNTIFS($A$2:$A2614,$A2614,$E$2:$E2614,"INFRUCTUEUX")+COUNTIFS($A$2:$A2614,$A2614,$E$2:$E2614,"ANNULE")),""))</f>
        <v/>
      </c>
    </row>
    <row r="2615" spans="1:17" x14ac:dyDescent="0.25">
      <c r="A2615" t="str">
        <f>IF(ISBLANK('ENGAGEMENTS 2026'!C2616),"",IF('ENGAGEMENTS 2026'!C2616="DTSI","DCT",'ENGAGEMENTS 2026'!C2616))</f>
        <v/>
      </c>
      <c r="B2615" t="str">
        <f>IF(ISBLANK('ENGAGEMENTS 2026'!C2616),"",'ENGAGEMENTS 2026'!D2616)</f>
        <v/>
      </c>
      <c r="C2615" t="str">
        <f>IF(ISBLANK('ENGAGEMENTS 2026'!C2616),"",'ENGAGEMENTS 2026'!E2616)</f>
        <v/>
      </c>
      <c r="D2615" t="str">
        <f>IF(ISBLANK('ENGAGEMENTS 2026'!C2616),"",'ENGAGEMENTS 2026'!G2616)</f>
        <v/>
      </c>
      <c r="E2615" t="str">
        <f>IF(ISBLANK('ENGAGEMENTS 2026'!C2616),"",'ENGAGEMENTS 2026'!I2616)</f>
        <v/>
      </c>
      <c r="F2615" t="str">
        <f>IF(ISBLANK('ENGAGEMENTS 2026'!C2616),"",'ENGAGEMENTS 2026'!J2616)</f>
        <v/>
      </c>
      <c r="G2615" t="str">
        <f>IF(ISBLANK('ENGAGEMENTS 2026'!C2616),"",'ENGAGEMENTS 2026'!M2616)</f>
        <v/>
      </c>
      <c r="H2615" t="str">
        <f>IF(ISBLANK('ENGAGEMENTS 2026'!C2616),"",'ENGAGEMENTS 2026'!AF2616)</f>
        <v/>
      </c>
      <c r="I2615" t="str">
        <f>IF(ISBLANK('ENGAGEMENTS 2026'!C2616),"",'ENGAGEMENTS 2026'!H2616)</f>
        <v/>
      </c>
      <c r="J2615" s="72" t="str">
        <f>IF(ISBLANK('ENGAGEMENTS 2026'!C2616),"",IF(AND(OR($E2615="INFRUCTUEUX",$E2615="ANNULE"),$C2615="AOO-M"),'ENGAGEMENTS 2026'!P2616,IF($H2615="EN COURS DE PREENGAGEMENT",'ENGAGEMENTS 2026'!O2616,IF($H2615="PREENGAGE",IF($E2615="ATTRIBUE",'ENGAGEMENTS 2026'!AE2616,'ENGAGEMENTS 2026'!O2616),'ENGAGEMENTS 2026'!AE2616))))</f>
        <v/>
      </c>
      <c r="K2615" s="97" t="str">
        <f>IF(ISBLANK('ENGAGEMENTS 2026'!W2616),"",'ENGAGEMENTS 2026'!W2616)</f>
        <v/>
      </c>
      <c r="L2615" s="73" t="str">
        <f t="shared" ca="1" si="80"/>
        <v/>
      </c>
      <c r="M2615" t="str">
        <f t="shared" si="81"/>
        <v/>
      </c>
      <c r="N2615" t="str">
        <f>IF(ISBLANK('ENGAGEMENTS 2026'!C2616),"",'ENGAGEMENTS 2026'!L2616)</f>
        <v/>
      </c>
      <c r="O2615" t="str">
        <f>IF(ISBLANK('ENGAGEMENTS 2026'!C2616),"",'ENGAGEMENTS 2026'!M2616)</f>
        <v/>
      </c>
      <c r="P2615" t="str">
        <f>IF(ISBLANK('ENGAGEMENTS 2026'!C2616),"",'ENGAGEMENTS 2026'!K2616)</f>
        <v/>
      </c>
      <c r="Q2615" t="str">
        <f>IF($A2615="","",IF(OR($E2615="INFRUCTUEUX",$E2615="ANNULE"),$A2615&amp;"|"&amp;(COUNTIFS($A$2:$A2615,$A2615,$E$2:$E2615,"INFRUCTUEUX")+COUNTIFS($A$2:$A2615,$A2615,$E$2:$E2615,"ANNULE")),""))</f>
        <v/>
      </c>
    </row>
    <row r="2616" spans="1:17" x14ac:dyDescent="0.25">
      <c r="A2616" t="str">
        <f>IF(ISBLANK('ENGAGEMENTS 2026'!C2617),"",IF('ENGAGEMENTS 2026'!C2617="DTSI","DCT",'ENGAGEMENTS 2026'!C2617))</f>
        <v/>
      </c>
      <c r="B2616" t="str">
        <f>IF(ISBLANK('ENGAGEMENTS 2026'!C2617),"",'ENGAGEMENTS 2026'!D2617)</f>
        <v/>
      </c>
      <c r="C2616" t="str">
        <f>IF(ISBLANK('ENGAGEMENTS 2026'!C2617),"",'ENGAGEMENTS 2026'!E2617)</f>
        <v/>
      </c>
      <c r="D2616" t="str">
        <f>IF(ISBLANK('ENGAGEMENTS 2026'!C2617),"",'ENGAGEMENTS 2026'!G2617)</f>
        <v/>
      </c>
      <c r="E2616" t="str">
        <f>IF(ISBLANK('ENGAGEMENTS 2026'!C2617),"",'ENGAGEMENTS 2026'!I2617)</f>
        <v/>
      </c>
      <c r="F2616" t="str">
        <f>IF(ISBLANK('ENGAGEMENTS 2026'!C2617),"",'ENGAGEMENTS 2026'!J2617)</f>
        <v/>
      </c>
      <c r="G2616" t="str">
        <f>IF(ISBLANK('ENGAGEMENTS 2026'!C2617),"",'ENGAGEMENTS 2026'!M2617)</f>
        <v/>
      </c>
      <c r="H2616" t="str">
        <f>IF(ISBLANK('ENGAGEMENTS 2026'!C2617),"",'ENGAGEMENTS 2026'!AF2617)</f>
        <v/>
      </c>
      <c r="I2616" t="str">
        <f>IF(ISBLANK('ENGAGEMENTS 2026'!C2617),"",'ENGAGEMENTS 2026'!H2617)</f>
        <v/>
      </c>
      <c r="J2616" s="72" t="str">
        <f>IF(ISBLANK('ENGAGEMENTS 2026'!C2617),"",IF(AND(OR($E2616="INFRUCTUEUX",$E2616="ANNULE"),$C2616="AOO-M"),'ENGAGEMENTS 2026'!P2617,IF($H2616="EN COURS DE PREENGAGEMENT",'ENGAGEMENTS 2026'!O2617,IF($H2616="PREENGAGE",IF($E2616="ATTRIBUE",'ENGAGEMENTS 2026'!AE2617,'ENGAGEMENTS 2026'!O2617),'ENGAGEMENTS 2026'!AE2617))))</f>
        <v/>
      </c>
      <c r="K2616" s="97" t="str">
        <f>IF(ISBLANK('ENGAGEMENTS 2026'!W2617),"",'ENGAGEMENTS 2026'!W2617)</f>
        <v/>
      </c>
      <c r="L2616" s="73" t="str">
        <f t="shared" ca="1" si="80"/>
        <v/>
      </c>
      <c r="M2616" t="str">
        <f t="shared" si="81"/>
        <v/>
      </c>
      <c r="N2616" t="str">
        <f>IF(ISBLANK('ENGAGEMENTS 2026'!C2617),"",'ENGAGEMENTS 2026'!L2617)</f>
        <v/>
      </c>
      <c r="O2616" t="str">
        <f>IF(ISBLANK('ENGAGEMENTS 2026'!C2617),"",'ENGAGEMENTS 2026'!M2617)</f>
        <v/>
      </c>
      <c r="P2616" t="str">
        <f>IF(ISBLANK('ENGAGEMENTS 2026'!C2617),"",'ENGAGEMENTS 2026'!K2617)</f>
        <v/>
      </c>
      <c r="Q2616" t="str">
        <f>IF($A2616="","",IF(OR($E2616="INFRUCTUEUX",$E2616="ANNULE"),$A2616&amp;"|"&amp;(COUNTIFS($A$2:$A2616,$A2616,$E$2:$E2616,"INFRUCTUEUX")+COUNTIFS($A$2:$A2616,$A2616,$E$2:$E2616,"ANNULE")),""))</f>
        <v/>
      </c>
    </row>
    <row r="2617" spans="1:17" x14ac:dyDescent="0.25">
      <c r="A2617" t="str">
        <f>IF(ISBLANK('ENGAGEMENTS 2026'!C2618),"",IF('ENGAGEMENTS 2026'!C2618="DTSI","DCT",'ENGAGEMENTS 2026'!C2618))</f>
        <v/>
      </c>
      <c r="B2617" t="str">
        <f>IF(ISBLANK('ENGAGEMENTS 2026'!C2618),"",'ENGAGEMENTS 2026'!D2618)</f>
        <v/>
      </c>
      <c r="C2617" t="str">
        <f>IF(ISBLANK('ENGAGEMENTS 2026'!C2618),"",'ENGAGEMENTS 2026'!E2618)</f>
        <v/>
      </c>
      <c r="D2617" t="str">
        <f>IF(ISBLANK('ENGAGEMENTS 2026'!C2618),"",'ENGAGEMENTS 2026'!G2618)</f>
        <v/>
      </c>
      <c r="E2617" t="str">
        <f>IF(ISBLANK('ENGAGEMENTS 2026'!C2618),"",'ENGAGEMENTS 2026'!I2618)</f>
        <v/>
      </c>
      <c r="F2617" t="str">
        <f>IF(ISBLANK('ENGAGEMENTS 2026'!C2618),"",'ENGAGEMENTS 2026'!J2618)</f>
        <v/>
      </c>
      <c r="G2617" t="str">
        <f>IF(ISBLANK('ENGAGEMENTS 2026'!C2618),"",'ENGAGEMENTS 2026'!M2618)</f>
        <v/>
      </c>
      <c r="H2617" t="str">
        <f>IF(ISBLANK('ENGAGEMENTS 2026'!C2618),"",'ENGAGEMENTS 2026'!AF2618)</f>
        <v/>
      </c>
      <c r="I2617" t="str">
        <f>IF(ISBLANK('ENGAGEMENTS 2026'!C2618),"",'ENGAGEMENTS 2026'!H2618)</f>
        <v/>
      </c>
      <c r="J2617" s="72" t="str">
        <f>IF(ISBLANK('ENGAGEMENTS 2026'!C2618),"",IF(AND(OR($E2617="INFRUCTUEUX",$E2617="ANNULE"),$C2617="AOO-M"),'ENGAGEMENTS 2026'!P2618,IF($H2617="EN COURS DE PREENGAGEMENT",'ENGAGEMENTS 2026'!O2618,IF($H2617="PREENGAGE",IF($E2617="ATTRIBUE",'ENGAGEMENTS 2026'!AE2618,'ENGAGEMENTS 2026'!O2618),'ENGAGEMENTS 2026'!AE2618))))</f>
        <v/>
      </c>
      <c r="K2617" s="97" t="str">
        <f>IF(ISBLANK('ENGAGEMENTS 2026'!W2618),"",'ENGAGEMENTS 2026'!W2618)</f>
        <v/>
      </c>
      <c r="L2617" s="73" t="str">
        <f t="shared" ca="1" si="80"/>
        <v/>
      </c>
      <c r="M2617" t="str">
        <f t="shared" si="81"/>
        <v/>
      </c>
      <c r="N2617" t="str">
        <f>IF(ISBLANK('ENGAGEMENTS 2026'!C2618),"",'ENGAGEMENTS 2026'!L2618)</f>
        <v/>
      </c>
      <c r="O2617" t="str">
        <f>IF(ISBLANK('ENGAGEMENTS 2026'!C2618),"",'ENGAGEMENTS 2026'!M2618)</f>
        <v/>
      </c>
      <c r="P2617" t="str">
        <f>IF(ISBLANK('ENGAGEMENTS 2026'!C2618),"",'ENGAGEMENTS 2026'!K2618)</f>
        <v/>
      </c>
      <c r="Q2617" t="str">
        <f>IF($A2617="","",IF(OR($E2617="INFRUCTUEUX",$E2617="ANNULE"),$A2617&amp;"|"&amp;(COUNTIFS($A$2:$A2617,$A2617,$E$2:$E2617,"INFRUCTUEUX")+COUNTIFS($A$2:$A2617,$A2617,$E$2:$E2617,"ANNULE")),""))</f>
        <v/>
      </c>
    </row>
    <row r="2618" spans="1:17" x14ac:dyDescent="0.25">
      <c r="A2618" t="str">
        <f>IF(ISBLANK('ENGAGEMENTS 2026'!C2619),"",IF('ENGAGEMENTS 2026'!C2619="DTSI","DCT",'ENGAGEMENTS 2026'!C2619))</f>
        <v/>
      </c>
      <c r="B2618" t="str">
        <f>IF(ISBLANK('ENGAGEMENTS 2026'!C2619),"",'ENGAGEMENTS 2026'!D2619)</f>
        <v/>
      </c>
      <c r="C2618" t="str">
        <f>IF(ISBLANK('ENGAGEMENTS 2026'!C2619),"",'ENGAGEMENTS 2026'!E2619)</f>
        <v/>
      </c>
      <c r="D2618" t="str">
        <f>IF(ISBLANK('ENGAGEMENTS 2026'!C2619),"",'ENGAGEMENTS 2026'!G2619)</f>
        <v/>
      </c>
      <c r="E2618" t="str">
        <f>IF(ISBLANK('ENGAGEMENTS 2026'!C2619),"",'ENGAGEMENTS 2026'!I2619)</f>
        <v/>
      </c>
      <c r="F2618" t="str">
        <f>IF(ISBLANK('ENGAGEMENTS 2026'!C2619),"",'ENGAGEMENTS 2026'!J2619)</f>
        <v/>
      </c>
      <c r="G2618" t="str">
        <f>IF(ISBLANK('ENGAGEMENTS 2026'!C2619),"",'ENGAGEMENTS 2026'!M2619)</f>
        <v/>
      </c>
      <c r="H2618" t="str">
        <f>IF(ISBLANK('ENGAGEMENTS 2026'!C2619),"",'ENGAGEMENTS 2026'!AF2619)</f>
        <v/>
      </c>
      <c r="I2618" t="str">
        <f>IF(ISBLANK('ENGAGEMENTS 2026'!C2619),"",'ENGAGEMENTS 2026'!H2619)</f>
        <v/>
      </c>
      <c r="J2618" s="72" t="str">
        <f>IF(ISBLANK('ENGAGEMENTS 2026'!C2619),"",IF(AND(OR($E2618="INFRUCTUEUX",$E2618="ANNULE"),$C2618="AOO-M"),'ENGAGEMENTS 2026'!P2619,IF($H2618="EN COURS DE PREENGAGEMENT",'ENGAGEMENTS 2026'!O2619,IF($H2618="PREENGAGE",IF($E2618="ATTRIBUE",'ENGAGEMENTS 2026'!AE2619,'ENGAGEMENTS 2026'!O2619),'ENGAGEMENTS 2026'!AE2619))))</f>
        <v/>
      </c>
      <c r="K2618" s="97" t="str">
        <f>IF(ISBLANK('ENGAGEMENTS 2026'!W2619),"",'ENGAGEMENTS 2026'!W2619)</f>
        <v/>
      </c>
      <c r="L2618" s="73" t="str">
        <f t="shared" ca="1" si="80"/>
        <v/>
      </c>
      <c r="M2618" t="str">
        <f t="shared" si="81"/>
        <v/>
      </c>
      <c r="N2618" t="str">
        <f>IF(ISBLANK('ENGAGEMENTS 2026'!C2619),"",'ENGAGEMENTS 2026'!L2619)</f>
        <v/>
      </c>
      <c r="O2618" t="str">
        <f>IF(ISBLANK('ENGAGEMENTS 2026'!C2619),"",'ENGAGEMENTS 2026'!M2619)</f>
        <v/>
      </c>
      <c r="P2618" t="str">
        <f>IF(ISBLANK('ENGAGEMENTS 2026'!C2619),"",'ENGAGEMENTS 2026'!K2619)</f>
        <v/>
      </c>
      <c r="Q2618" t="str">
        <f>IF($A2618="","",IF(OR($E2618="INFRUCTUEUX",$E2618="ANNULE"),$A2618&amp;"|"&amp;(COUNTIFS($A$2:$A2618,$A2618,$E$2:$E2618,"INFRUCTUEUX")+COUNTIFS($A$2:$A2618,$A2618,$E$2:$E2618,"ANNULE")),""))</f>
        <v/>
      </c>
    </row>
    <row r="2619" spans="1:17" x14ac:dyDescent="0.25">
      <c r="A2619" t="str">
        <f>IF(ISBLANK('ENGAGEMENTS 2026'!C2620),"",IF('ENGAGEMENTS 2026'!C2620="DTSI","DCT",'ENGAGEMENTS 2026'!C2620))</f>
        <v/>
      </c>
      <c r="B2619" t="str">
        <f>IF(ISBLANK('ENGAGEMENTS 2026'!C2620),"",'ENGAGEMENTS 2026'!D2620)</f>
        <v/>
      </c>
      <c r="C2619" t="str">
        <f>IF(ISBLANK('ENGAGEMENTS 2026'!C2620),"",'ENGAGEMENTS 2026'!E2620)</f>
        <v/>
      </c>
      <c r="D2619" t="str">
        <f>IF(ISBLANK('ENGAGEMENTS 2026'!C2620),"",'ENGAGEMENTS 2026'!G2620)</f>
        <v/>
      </c>
      <c r="E2619" t="str">
        <f>IF(ISBLANK('ENGAGEMENTS 2026'!C2620),"",'ENGAGEMENTS 2026'!I2620)</f>
        <v/>
      </c>
      <c r="F2619" t="str">
        <f>IF(ISBLANK('ENGAGEMENTS 2026'!C2620),"",'ENGAGEMENTS 2026'!J2620)</f>
        <v/>
      </c>
      <c r="G2619" t="str">
        <f>IF(ISBLANK('ENGAGEMENTS 2026'!C2620),"",'ENGAGEMENTS 2026'!M2620)</f>
        <v/>
      </c>
      <c r="H2619" t="str">
        <f>IF(ISBLANK('ENGAGEMENTS 2026'!C2620),"",'ENGAGEMENTS 2026'!AF2620)</f>
        <v/>
      </c>
      <c r="I2619" t="str">
        <f>IF(ISBLANK('ENGAGEMENTS 2026'!C2620),"",'ENGAGEMENTS 2026'!H2620)</f>
        <v/>
      </c>
      <c r="J2619" s="72" t="str">
        <f>IF(ISBLANK('ENGAGEMENTS 2026'!C2620),"",IF(AND(OR($E2619="INFRUCTUEUX",$E2619="ANNULE"),$C2619="AOO-M"),'ENGAGEMENTS 2026'!P2620,IF($H2619="EN COURS DE PREENGAGEMENT",'ENGAGEMENTS 2026'!O2620,IF($H2619="PREENGAGE",IF($E2619="ATTRIBUE",'ENGAGEMENTS 2026'!AE2620,'ENGAGEMENTS 2026'!O2620),'ENGAGEMENTS 2026'!AE2620))))</f>
        <v/>
      </c>
      <c r="K2619" s="97" t="str">
        <f>IF(ISBLANK('ENGAGEMENTS 2026'!W2620),"",'ENGAGEMENTS 2026'!W2620)</f>
        <v/>
      </c>
      <c r="L2619" s="73" t="str">
        <f t="shared" ca="1" si="80"/>
        <v/>
      </c>
      <c r="M2619" t="str">
        <f t="shared" si="81"/>
        <v/>
      </c>
      <c r="N2619" t="str">
        <f>IF(ISBLANK('ENGAGEMENTS 2026'!C2620),"",'ENGAGEMENTS 2026'!L2620)</f>
        <v/>
      </c>
      <c r="O2619" t="str">
        <f>IF(ISBLANK('ENGAGEMENTS 2026'!C2620),"",'ENGAGEMENTS 2026'!M2620)</f>
        <v/>
      </c>
      <c r="P2619" t="str">
        <f>IF(ISBLANK('ENGAGEMENTS 2026'!C2620),"",'ENGAGEMENTS 2026'!K2620)</f>
        <v/>
      </c>
      <c r="Q2619" t="str">
        <f>IF($A2619="","",IF(OR($E2619="INFRUCTUEUX",$E2619="ANNULE"),$A2619&amp;"|"&amp;(COUNTIFS($A$2:$A2619,$A2619,$E$2:$E2619,"INFRUCTUEUX")+COUNTIFS($A$2:$A2619,$A2619,$E$2:$E2619,"ANNULE")),""))</f>
        <v/>
      </c>
    </row>
    <row r="2620" spans="1:17" x14ac:dyDescent="0.25">
      <c r="A2620" t="str">
        <f>IF(ISBLANK('ENGAGEMENTS 2026'!C2621),"",IF('ENGAGEMENTS 2026'!C2621="DTSI","DCT",'ENGAGEMENTS 2026'!C2621))</f>
        <v/>
      </c>
      <c r="B2620" t="str">
        <f>IF(ISBLANK('ENGAGEMENTS 2026'!C2621),"",'ENGAGEMENTS 2026'!D2621)</f>
        <v/>
      </c>
      <c r="C2620" t="str">
        <f>IF(ISBLANK('ENGAGEMENTS 2026'!C2621),"",'ENGAGEMENTS 2026'!E2621)</f>
        <v/>
      </c>
      <c r="D2620" t="str">
        <f>IF(ISBLANK('ENGAGEMENTS 2026'!C2621),"",'ENGAGEMENTS 2026'!G2621)</f>
        <v/>
      </c>
      <c r="E2620" t="str">
        <f>IF(ISBLANK('ENGAGEMENTS 2026'!C2621),"",'ENGAGEMENTS 2026'!I2621)</f>
        <v/>
      </c>
      <c r="F2620" t="str">
        <f>IF(ISBLANK('ENGAGEMENTS 2026'!C2621),"",'ENGAGEMENTS 2026'!J2621)</f>
        <v/>
      </c>
      <c r="G2620" t="str">
        <f>IF(ISBLANK('ENGAGEMENTS 2026'!C2621),"",'ENGAGEMENTS 2026'!M2621)</f>
        <v/>
      </c>
      <c r="H2620" t="str">
        <f>IF(ISBLANK('ENGAGEMENTS 2026'!C2621),"",'ENGAGEMENTS 2026'!AF2621)</f>
        <v/>
      </c>
      <c r="I2620" t="str">
        <f>IF(ISBLANK('ENGAGEMENTS 2026'!C2621),"",'ENGAGEMENTS 2026'!H2621)</f>
        <v/>
      </c>
      <c r="J2620" s="72" t="str">
        <f>IF(ISBLANK('ENGAGEMENTS 2026'!C2621),"",IF(AND(OR($E2620="INFRUCTUEUX",$E2620="ANNULE"),$C2620="AOO-M"),'ENGAGEMENTS 2026'!P2621,IF($H2620="EN COURS DE PREENGAGEMENT",'ENGAGEMENTS 2026'!O2621,IF($H2620="PREENGAGE",IF($E2620="ATTRIBUE",'ENGAGEMENTS 2026'!AE2621,'ENGAGEMENTS 2026'!O2621),'ENGAGEMENTS 2026'!AE2621))))</f>
        <v/>
      </c>
      <c r="K2620" s="97" t="str">
        <f>IF(ISBLANK('ENGAGEMENTS 2026'!W2621),"",'ENGAGEMENTS 2026'!W2621)</f>
        <v/>
      </c>
      <c r="L2620" s="73" t="str">
        <f t="shared" ca="1" si="80"/>
        <v/>
      </c>
      <c r="M2620" t="str">
        <f t="shared" si="81"/>
        <v/>
      </c>
      <c r="N2620" t="str">
        <f>IF(ISBLANK('ENGAGEMENTS 2026'!C2621),"",'ENGAGEMENTS 2026'!L2621)</f>
        <v/>
      </c>
      <c r="O2620" t="str">
        <f>IF(ISBLANK('ENGAGEMENTS 2026'!C2621),"",'ENGAGEMENTS 2026'!M2621)</f>
        <v/>
      </c>
      <c r="P2620" t="str">
        <f>IF(ISBLANK('ENGAGEMENTS 2026'!C2621),"",'ENGAGEMENTS 2026'!K2621)</f>
        <v/>
      </c>
      <c r="Q2620" t="str">
        <f>IF($A2620="","",IF(OR($E2620="INFRUCTUEUX",$E2620="ANNULE"),$A2620&amp;"|"&amp;(COUNTIFS($A$2:$A2620,$A2620,$E$2:$E2620,"INFRUCTUEUX")+COUNTIFS($A$2:$A2620,$A2620,$E$2:$E2620,"ANNULE")),""))</f>
        <v/>
      </c>
    </row>
    <row r="2621" spans="1:17" x14ac:dyDescent="0.25">
      <c r="A2621" t="str">
        <f>IF(ISBLANK('ENGAGEMENTS 2026'!C2622),"",IF('ENGAGEMENTS 2026'!C2622="DTSI","DCT",'ENGAGEMENTS 2026'!C2622))</f>
        <v/>
      </c>
      <c r="B2621" t="str">
        <f>IF(ISBLANK('ENGAGEMENTS 2026'!C2622),"",'ENGAGEMENTS 2026'!D2622)</f>
        <v/>
      </c>
      <c r="C2621" t="str">
        <f>IF(ISBLANK('ENGAGEMENTS 2026'!C2622),"",'ENGAGEMENTS 2026'!E2622)</f>
        <v/>
      </c>
      <c r="D2621" t="str">
        <f>IF(ISBLANK('ENGAGEMENTS 2026'!C2622),"",'ENGAGEMENTS 2026'!G2622)</f>
        <v/>
      </c>
      <c r="E2621" t="str">
        <f>IF(ISBLANK('ENGAGEMENTS 2026'!C2622),"",'ENGAGEMENTS 2026'!I2622)</f>
        <v/>
      </c>
      <c r="F2621" t="str">
        <f>IF(ISBLANK('ENGAGEMENTS 2026'!C2622),"",'ENGAGEMENTS 2026'!J2622)</f>
        <v/>
      </c>
      <c r="G2621" t="str">
        <f>IF(ISBLANK('ENGAGEMENTS 2026'!C2622),"",'ENGAGEMENTS 2026'!M2622)</f>
        <v/>
      </c>
      <c r="H2621" t="str">
        <f>IF(ISBLANK('ENGAGEMENTS 2026'!C2622),"",'ENGAGEMENTS 2026'!AF2622)</f>
        <v/>
      </c>
      <c r="I2621" t="str">
        <f>IF(ISBLANK('ENGAGEMENTS 2026'!C2622),"",'ENGAGEMENTS 2026'!H2622)</f>
        <v/>
      </c>
      <c r="J2621" s="72" t="str">
        <f>IF(ISBLANK('ENGAGEMENTS 2026'!C2622),"",IF(AND(OR($E2621="INFRUCTUEUX",$E2621="ANNULE"),$C2621="AOO-M"),'ENGAGEMENTS 2026'!P2622,IF($H2621="EN COURS DE PREENGAGEMENT",'ENGAGEMENTS 2026'!O2622,IF($H2621="PREENGAGE",IF($E2621="ATTRIBUE",'ENGAGEMENTS 2026'!AE2622,'ENGAGEMENTS 2026'!O2622),'ENGAGEMENTS 2026'!AE2622))))</f>
        <v/>
      </c>
      <c r="K2621" s="97" t="str">
        <f>IF(ISBLANK('ENGAGEMENTS 2026'!W2622),"",'ENGAGEMENTS 2026'!W2622)</f>
        <v/>
      </c>
      <c r="L2621" s="73" t="str">
        <f t="shared" ca="1" si="80"/>
        <v/>
      </c>
      <c r="M2621" t="str">
        <f t="shared" si="81"/>
        <v/>
      </c>
      <c r="N2621" t="str">
        <f>IF(ISBLANK('ENGAGEMENTS 2026'!C2622),"",'ENGAGEMENTS 2026'!L2622)</f>
        <v/>
      </c>
      <c r="O2621" t="str">
        <f>IF(ISBLANK('ENGAGEMENTS 2026'!C2622),"",'ENGAGEMENTS 2026'!M2622)</f>
        <v/>
      </c>
      <c r="P2621" t="str">
        <f>IF(ISBLANK('ENGAGEMENTS 2026'!C2622),"",'ENGAGEMENTS 2026'!K2622)</f>
        <v/>
      </c>
      <c r="Q2621" t="str">
        <f>IF($A2621="","",IF(OR($E2621="INFRUCTUEUX",$E2621="ANNULE"),$A2621&amp;"|"&amp;(COUNTIFS($A$2:$A2621,$A2621,$E$2:$E2621,"INFRUCTUEUX")+COUNTIFS($A$2:$A2621,$A2621,$E$2:$E2621,"ANNULE")),""))</f>
        <v/>
      </c>
    </row>
    <row r="2622" spans="1:17" x14ac:dyDescent="0.25">
      <c r="A2622" t="str">
        <f>IF(ISBLANK('ENGAGEMENTS 2026'!C2623),"",IF('ENGAGEMENTS 2026'!C2623="DTSI","DCT",'ENGAGEMENTS 2026'!C2623))</f>
        <v/>
      </c>
      <c r="B2622" t="str">
        <f>IF(ISBLANK('ENGAGEMENTS 2026'!C2623),"",'ENGAGEMENTS 2026'!D2623)</f>
        <v/>
      </c>
      <c r="C2622" t="str">
        <f>IF(ISBLANK('ENGAGEMENTS 2026'!C2623),"",'ENGAGEMENTS 2026'!E2623)</f>
        <v/>
      </c>
      <c r="D2622" t="str">
        <f>IF(ISBLANK('ENGAGEMENTS 2026'!C2623),"",'ENGAGEMENTS 2026'!G2623)</f>
        <v/>
      </c>
      <c r="E2622" t="str">
        <f>IF(ISBLANK('ENGAGEMENTS 2026'!C2623),"",'ENGAGEMENTS 2026'!I2623)</f>
        <v/>
      </c>
      <c r="F2622" t="str">
        <f>IF(ISBLANK('ENGAGEMENTS 2026'!C2623),"",'ENGAGEMENTS 2026'!J2623)</f>
        <v/>
      </c>
      <c r="G2622" t="str">
        <f>IF(ISBLANK('ENGAGEMENTS 2026'!C2623),"",'ENGAGEMENTS 2026'!M2623)</f>
        <v/>
      </c>
      <c r="H2622" t="str">
        <f>IF(ISBLANK('ENGAGEMENTS 2026'!C2623),"",'ENGAGEMENTS 2026'!AF2623)</f>
        <v/>
      </c>
      <c r="I2622" t="str">
        <f>IF(ISBLANK('ENGAGEMENTS 2026'!C2623),"",'ENGAGEMENTS 2026'!H2623)</f>
        <v/>
      </c>
      <c r="J2622" s="72" t="str">
        <f>IF(ISBLANK('ENGAGEMENTS 2026'!C2623),"",IF(AND(OR($E2622="INFRUCTUEUX",$E2622="ANNULE"),$C2622="AOO-M"),'ENGAGEMENTS 2026'!P2623,IF($H2622="EN COURS DE PREENGAGEMENT",'ENGAGEMENTS 2026'!O2623,IF($H2622="PREENGAGE",IF($E2622="ATTRIBUE",'ENGAGEMENTS 2026'!AE2623,'ENGAGEMENTS 2026'!O2623),'ENGAGEMENTS 2026'!AE2623))))</f>
        <v/>
      </c>
      <c r="K2622" s="97" t="str">
        <f>IF(ISBLANK('ENGAGEMENTS 2026'!W2623),"",'ENGAGEMENTS 2026'!W2623)</f>
        <v/>
      </c>
      <c r="L2622" s="73" t="str">
        <f t="shared" ca="1" si="80"/>
        <v/>
      </c>
      <c r="M2622" t="str">
        <f t="shared" si="81"/>
        <v/>
      </c>
      <c r="N2622" t="str">
        <f>IF(ISBLANK('ENGAGEMENTS 2026'!C2623),"",'ENGAGEMENTS 2026'!L2623)</f>
        <v/>
      </c>
      <c r="O2622" t="str">
        <f>IF(ISBLANK('ENGAGEMENTS 2026'!C2623),"",'ENGAGEMENTS 2026'!M2623)</f>
        <v/>
      </c>
      <c r="P2622" t="str">
        <f>IF(ISBLANK('ENGAGEMENTS 2026'!C2623),"",'ENGAGEMENTS 2026'!K2623)</f>
        <v/>
      </c>
      <c r="Q2622" t="str">
        <f>IF($A2622="","",IF(OR($E2622="INFRUCTUEUX",$E2622="ANNULE"),$A2622&amp;"|"&amp;(COUNTIFS($A$2:$A2622,$A2622,$E$2:$E2622,"INFRUCTUEUX")+COUNTIFS($A$2:$A2622,$A2622,$E$2:$E2622,"ANNULE")),""))</f>
        <v/>
      </c>
    </row>
    <row r="2623" spans="1:17" x14ac:dyDescent="0.25">
      <c r="A2623" t="str">
        <f>IF(ISBLANK('ENGAGEMENTS 2026'!C2624),"",IF('ENGAGEMENTS 2026'!C2624="DTSI","DCT",'ENGAGEMENTS 2026'!C2624))</f>
        <v/>
      </c>
      <c r="B2623" t="str">
        <f>IF(ISBLANK('ENGAGEMENTS 2026'!C2624),"",'ENGAGEMENTS 2026'!D2624)</f>
        <v/>
      </c>
      <c r="C2623" t="str">
        <f>IF(ISBLANK('ENGAGEMENTS 2026'!C2624),"",'ENGAGEMENTS 2026'!E2624)</f>
        <v/>
      </c>
      <c r="D2623" t="str">
        <f>IF(ISBLANK('ENGAGEMENTS 2026'!C2624),"",'ENGAGEMENTS 2026'!G2624)</f>
        <v/>
      </c>
      <c r="E2623" t="str">
        <f>IF(ISBLANK('ENGAGEMENTS 2026'!C2624),"",'ENGAGEMENTS 2026'!I2624)</f>
        <v/>
      </c>
      <c r="F2623" t="str">
        <f>IF(ISBLANK('ENGAGEMENTS 2026'!C2624),"",'ENGAGEMENTS 2026'!J2624)</f>
        <v/>
      </c>
      <c r="G2623" t="str">
        <f>IF(ISBLANK('ENGAGEMENTS 2026'!C2624),"",'ENGAGEMENTS 2026'!M2624)</f>
        <v/>
      </c>
      <c r="H2623" t="str">
        <f>IF(ISBLANK('ENGAGEMENTS 2026'!C2624),"",'ENGAGEMENTS 2026'!AF2624)</f>
        <v/>
      </c>
      <c r="I2623" t="str">
        <f>IF(ISBLANK('ENGAGEMENTS 2026'!C2624),"",'ENGAGEMENTS 2026'!H2624)</f>
        <v/>
      </c>
      <c r="J2623" s="72" t="str">
        <f>IF(ISBLANK('ENGAGEMENTS 2026'!C2624),"",IF(AND(OR($E2623="INFRUCTUEUX",$E2623="ANNULE"),$C2623="AOO-M"),'ENGAGEMENTS 2026'!P2624,IF($H2623="EN COURS DE PREENGAGEMENT",'ENGAGEMENTS 2026'!O2624,IF($H2623="PREENGAGE",IF($E2623="ATTRIBUE",'ENGAGEMENTS 2026'!AE2624,'ENGAGEMENTS 2026'!O2624),'ENGAGEMENTS 2026'!AE2624))))</f>
        <v/>
      </c>
      <c r="K2623" s="97" t="str">
        <f>IF(ISBLANK('ENGAGEMENTS 2026'!W2624),"",'ENGAGEMENTS 2026'!W2624)</f>
        <v/>
      </c>
      <c r="L2623" s="73" t="str">
        <f t="shared" ca="1" si="80"/>
        <v/>
      </c>
      <c r="M2623" t="str">
        <f t="shared" si="81"/>
        <v/>
      </c>
      <c r="N2623" t="str">
        <f>IF(ISBLANK('ENGAGEMENTS 2026'!C2624),"",'ENGAGEMENTS 2026'!L2624)</f>
        <v/>
      </c>
      <c r="O2623" t="str">
        <f>IF(ISBLANK('ENGAGEMENTS 2026'!C2624),"",'ENGAGEMENTS 2026'!M2624)</f>
        <v/>
      </c>
      <c r="P2623" t="str">
        <f>IF(ISBLANK('ENGAGEMENTS 2026'!C2624),"",'ENGAGEMENTS 2026'!K2624)</f>
        <v/>
      </c>
      <c r="Q2623" t="str">
        <f>IF($A2623="","",IF(OR($E2623="INFRUCTUEUX",$E2623="ANNULE"),$A2623&amp;"|"&amp;(COUNTIFS($A$2:$A2623,$A2623,$E$2:$E2623,"INFRUCTUEUX")+COUNTIFS($A$2:$A2623,$A2623,$E$2:$E2623,"ANNULE")),""))</f>
        <v/>
      </c>
    </row>
    <row r="2624" spans="1:17" x14ac:dyDescent="0.25">
      <c r="A2624" t="str">
        <f>IF(ISBLANK('ENGAGEMENTS 2026'!C2625),"",IF('ENGAGEMENTS 2026'!C2625="DTSI","DCT",'ENGAGEMENTS 2026'!C2625))</f>
        <v/>
      </c>
      <c r="B2624" t="str">
        <f>IF(ISBLANK('ENGAGEMENTS 2026'!C2625),"",'ENGAGEMENTS 2026'!D2625)</f>
        <v/>
      </c>
      <c r="C2624" t="str">
        <f>IF(ISBLANK('ENGAGEMENTS 2026'!C2625),"",'ENGAGEMENTS 2026'!E2625)</f>
        <v/>
      </c>
      <c r="D2624" t="str">
        <f>IF(ISBLANK('ENGAGEMENTS 2026'!C2625),"",'ENGAGEMENTS 2026'!G2625)</f>
        <v/>
      </c>
      <c r="E2624" t="str">
        <f>IF(ISBLANK('ENGAGEMENTS 2026'!C2625),"",'ENGAGEMENTS 2026'!I2625)</f>
        <v/>
      </c>
      <c r="F2624" t="str">
        <f>IF(ISBLANK('ENGAGEMENTS 2026'!C2625),"",'ENGAGEMENTS 2026'!J2625)</f>
        <v/>
      </c>
      <c r="G2624" t="str">
        <f>IF(ISBLANK('ENGAGEMENTS 2026'!C2625),"",'ENGAGEMENTS 2026'!M2625)</f>
        <v/>
      </c>
      <c r="H2624" t="str">
        <f>IF(ISBLANK('ENGAGEMENTS 2026'!C2625),"",'ENGAGEMENTS 2026'!AF2625)</f>
        <v/>
      </c>
      <c r="I2624" t="str">
        <f>IF(ISBLANK('ENGAGEMENTS 2026'!C2625),"",'ENGAGEMENTS 2026'!H2625)</f>
        <v/>
      </c>
      <c r="J2624" s="72" t="str">
        <f>IF(ISBLANK('ENGAGEMENTS 2026'!C2625),"",IF(AND(OR($E2624="INFRUCTUEUX",$E2624="ANNULE"),$C2624="AOO-M"),'ENGAGEMENTS 2026'!P2625,IF($H2624="EN COURS DE PREENGAGEMENT",'ENGAGEMENTS 2026'!O2625,IF($H2624="PREENGAGE",IF($E2624="ATTRIBUE",'ENGAGEMENTS 2026'!AE2625,'ENGAGEMENTS 2026'!O2625),'ENGAGEMENTS 2026'!AE2625))))</f>
        <v/>
      </c>
      <c r="K2624" s="97" t="str">
        <f>IF(ISBLANK('ENGAGEMENTS 2026'!W2625),"",'ENGAGEMENTS 2026'!W2625)</f>
        <v/>
      </c>
      <c r="L2624" s="73" t="str">
        <f t="shared" ca="1" si="80"/>
        <v/>
      </c>
      <c r="M2624" t="str">
        <f t="shared" si="81"/>
        <v/>
      </c>
      <c r="N2624" t="str">
        <f>IF(ISBLANK('ENGAGEMENTS 2026'!C2625),"",'ENGAGEMENTS 2026'!L2625)</f>
        <v/>
      </c>
      <c r="O2624" t="str">
        <f>IF(ISBLANK('ENGAGEMENTS 2026'!C2625),"",'ENGAGEMENTS 2026'!M2625)</f>
        <v/>
      </c>
      <c r="P2624" t="str">
        <f>IF(ISBLANK('ENGAGEMENTS 2026'!C2625),"",'ENGAGEMENTS 2026'!K2625)</f>
        <v/>
      </c>
      <c r="Q2624" t="str">
        <f>IF($A2624="","",IF(OR($E2624="INFRUCTUEUX",$E2624="ANNULE"),$A2624&amp;"|"&amp;(COUNTIFS($A$2:$A2624,$A2624,$E$2:$E2624,"INFRUCTUEUX")+COUNTIFS($A$2:$A2624,$A2624,$E$2:$E2624,"ANNULE")),""))</f>
        <v/>
      </c>
    </row>
    <row r="2625" spans="1:17" x14ac:dyDescent="0.25">
      <c r="A2625" t="str">
        <f>IF(ISBLANK('ENGAGEMENTS 2026'!C2626),"",IF('ENGAGEMENTS 2026'!C2626="DTSI","DCT",'ENGAGEMENTS 2026'!C2626))</f>
        <v/>
      </c>
      <c r="B2625" t="str">
        <f>IF(ISBLANK('ENGAGEMENTS 2026'!C2626),"",'ENGAGEMENTS 2026'!D2626)</f>
        <v/>
      </c>
      <c r="C2625" t="str">
        <f>IF(ISBLANK('ENGAGEMENTS 2026'!C2626),"",'ENGAGEMENTS 2026'!E2626)</f>
        <v/>
      </c>
      <c r="D2625" t="str">
        <f>IF(ISBLANK('ENGAGEMENTS 2026'!C2626),"",'ENGAGEMENTS 2026'!G2626)</f>
        <v/>
      </c>
      <c r="E2625" t="str">
        <f>IF(ISBLANK('ENGAGEMENTS 2026'!C2626),"",'ENGAGEMENTS 2026'!I2626)</f>
        <v/>
      </c>
      <c r="F2625" t="str">
        <f>IF(ISBLANK('ENGAGEMENTS 2026'!C2626),"",'ENGAGEMENTS 2026'!J2626)</f>
        <v/>
      </c>
      <c r="G2625" t="str">
        <f>IF(ISBLANK('ENGAGEMENTS 2026'!C2626),"",'ENGAGEMENTS 2026'!M2626)</f>
        <v/>
      </c>
      <c r="H2625" t="str">
        <f>IF(ISBLANK('ENGAGEMENTS 2026'!C2626),"",'ENGAGEMENTS 2026'!AF2626)</f>
        <v/>
      </c>
      <c r="I2625" t="str">
        <f>IF(ISBLANK('ENGAGEMENTS 2026'!C2626),"",'ENGAGEMENTS 2026'!H2626)</f>
        <v/>
      </c>
      <c r="J2625" s="72" t="str">
        <f>IF(ISBLANK('ENGAGEMENTS 2026'!C2626),"",IF(AND(OR($E2625="INFRUCTUEUX",$E2625="ANNULE"),$C2625="AOO-M"),'ENGAGEMENTS 2026'!P2626,IF($H2625="EN COURS DE PREENGAGEMENT",'ENGAGEMENTS 2026'!O2626,IF($H2625="PREENGAGE",IF($E2625="ATTRIBUE",'ENGAGEMENTS 2026'!AE2626,'ENGAGEMENTS 2026'!O2626),'ENGAGEMENTS 2026'!AE2626))))</f>
        <v/>
      </c>
      <c r="K2625" s="97" t="str">
        <f>IF(ISBLANK('ENGAGEMENTS 2026'!W2626),"",'ENGAGEMENTS 2026'!W2626)</f>
        <v/>
      </c>
      <c r="L2625" s="73" t="str">
        <f t="shared" ca="1" si="80"/>
        <v/>
      </c>
      <c r="M2625" t="str">
        <f t="shared" si="81"/>
        <v/>
      </c>
      <c r="N2625" t="str">
        <f>IF(ISBLANK('ENGAGEMENTS 2026'!C2626),"",'ENGAGEMENTS 2026'!L2626)</f>
        <v/>
      </c>
      <c r="O2625" t="str">
        <f>IF(ISBLANK('ENGAGEMENTS 2026'!C2626),"",'ENGAGEMENTS 2026'!M2626)</f>
        <v/>
      </c>
      <c r="P2625" t="str">
        <f>IF(ISBLANK('ENGAGEMENTS 2026'!C2626),"",'ENGAGEMENTS 2026'!K2626)</f>
        <v/>
      </c>
      <c r="Q2625" t="str">
        <f>IF($A2625="","",IF(OR($E2625="INFRUCTUEUX",$E2625="ANNULE"),$A2625&amp;"|"&amp;(COUNTIFS($A$2:$A2625,$A2625,$E$2:$E2625,"INFRUCTUEUX")+COUNTIFS($A$2:$A2625,$A2625,$E$2:$E2625,"ANNULE")),""))</f>
        <v/>
      </c>
    </row>
    <row r="2626" spans="1:17" x14ac:dyDescent="0.25">
      <c r="A2626" t="str">
        <f>IF(ISBLANK('ENGAGEMENTS 2026'!C2627),"",IF('ENGAGEMENTS 2026'!C2627="DTSI","DCT",'ENGAGEMENTS 2026'!C2627))</f>
        <v/>
      </c>
      <c r="B2626" t="str">
        <f>IF(ISBLANK('ENGAGEMENTS 2026'!C2627),"",'ENGAGEMENTS 2026'!D2627)</f>
        <v/>
      </c>
      <c r="C2626" t="str">
        <f>IF(ISBLANK('ENGAGEMENTS 2026'!C2627),"",'ENGAGEMENTS 2026'!E2627)</f>
        <v/>
      </c>
      <c r="D2626" t="str">
        <f>IF(ISBLANK('ENGAGEMENTS 2026'!C2627),"",'ENGAGEMENTS 2026'!G2627)</f>
        <v/>
      </c>
      <c r="E2626" t="str">
        <f>IF(ISBLANK('ENGAGEMENTS 2026'!C2627),"",'ENGAGEMENTS 2026'!I2627)</f>
        <v/>
      </c>
      <c r="F2626" t="str">
        <f>IF(ISBLANK('ENGAGEMENTS 2026'!C2627),"",'ENGAGEMENTS 2026'!J2627)</f>
        <v/>
      </c>
      <c r="G2626" t="str">
        <f>IF(ISBLANK('ENGAGEMENTS 2026'!C2627),"",'ENGAGEMENTS 2026'!M2627)</f>
        <v/>
      </c>
      <c r="H2626" t="str">
        <f>IF(ISBLANK('ENGAGEMENTS 2026'!C2627),"",'ENGAGEMENTS 2026'!AF2627)</f>
        <v/>
      </c>
      <c r="I2626" t="str">
        <f>IF(ISBLANK('ENGAGEMENTS 2026'!C2627),"",'ENGAGEMENTS 2026'!H2627)</f>
        <v/>
      </c>
      <c r="J2626" s="72" t="str">
        <f>IF(ISBLANK('ENGAGEMENTS 2026'!C2627),"",IF(AND(OR($E2626="INFRUCTUEUX",$E2626="ANNULE"),$C2626="AOO-M"),'ENGAGEMENTS 2026'!P2627,IF($H2626="EN COURS DE PREENGAGEMENT",'ENGAGEMENTS 2026'!O2627,IF($H2626="PREENGAGE",IF($E2626="ATTRIBUE",'ENGAGEMENTS 2026'!AE2627,'ENGAGEMENTS 2026'!O2627),'ENGAGEMENTS 2026'!AE2627))))</f>
        <v/>
      </c>
      <c r="K2626" s="97" t="str">
        <f>IF(ISBLANK('ENGAGEMENTS 2026'!W2627),"",'ENGAGEMENTS 2026'!W2627)</f>
        <v/>
      </c>
      <c r="L2626" s="73" t="str">
        <f t="shared" ref="L2626:L2689" ca="1" si="82">IF($K2626="","",TODAY()-$K2626)</f>
        <v/>
      </c>
      <c r="M2626" t="str">
        <f t="shared" ref="M2626:M2689" si="83">IF($A2626="","",IF($H2626="ENGAGE","Engagé",IF(AND($H2626="NON ENGAGE",OR($I2626="INFRUCTUEUX",$I2626="ANNULE")),"Clôturé sans suite","En cours")))</f>
        <v/>
      </c>
      <c r="N2626" t="str">
        <f>IF(ISBLANK('ENGAGEMENTS 2026'!C2627),"",'ENGAGEMENTS 2026'!L2627)</f>
        <v/>
      </c>
      <c r="O2626" t="str">
        <f>IF(ISBLANK('ENGAGEMENTS 2026'!C2627),"",'ENGAGEMENTS 2026'!M2627)</f>
        <v/>
      </c>
      <c r="P2626" t="str">
        <f>IF(ISBLANK('ENGAGEMENTS 2026'!C2627),"",'ENGAGEMENTS 2026'!K2627)</f>
        <v/>
      </c>
      <c r="Q2626" t="str">
        <f>IF($A2626="","",IF(OR($E2626="INFRUCTUEUX",$E2626="ANNULE"),$A2626&amp;"|"&amp;(COUNTIFS($A$2:$A2626,$A2626,$E$2:$E2626,"INFRUCTUEUX")+COUNTIFS($A$2:$A2626,$A2626,$E$2:$E2626,"ANNULE")),""))</f>
        <v/>
      </c>
    </row>
    <row r="2627" spans="1:17" x14ac:dyDescent="0.25">
      <c r="A2627" t="str">
        <f>IF(ISBLANK('ENGAGEMENTS 2026'!C2628),"",IF('ENGAGEMENTS 2026'!C2628="DTSI","DCT",'ENGAGEMENTS 2026'!C2628))</f>
        <v/>
      </c>
      <c r="B2627" t="str">
        <f>IF(ISBLANK('ENGAGEMENTS 2026'!C2628),"",'ENGAGEMENTS 2026'!D2628)</f>
        <v/>
      </c>
      <c r="C2627" t="str">
        <f>IF(ISBLANK('ENGAGEMENTS 2026'!C2628),"",'ENGAGEMENTS 2026'!E2628)</f>
        <v/>
      </c>
      <c r="D2627" t="str">
        <f>IF(ISBLANK('ENGAGEMENTS 2026'!C2628),"",'ENGAGEMENTS 2026'!G2628)</f>
        <v/>
      </c>
      <c r="E2627" t="str">
        <f>IF(ISBLANK('ENGAGEMENTS 2026'!C2628),"",'ENGAGEMENTS 2026'!I2628)</f>
        <v/>
      </c>
      <c r="F2627" t="str">
        <f>IF(ISBLANK('ENGAGEMENTS 2026'!C2628),"",'ENGAGEMENTS 2026'!J2628)</f>
        <v/>
      </c>
      <c r="G2627" t="str">
        <f>IF(ISBLANK('ENGAGEMENTS 2026'!C2628),"",'ENGAGEMENTS 2026'!M2628)</f>
        <v/>
      </c>
      <c r="H2627" t="str">
        <f>IF(ISBLANK('ENGAGEMENTS 2026'!C2628),"",'ENGAGEMENTS 2026'!AF2628)</f>
        <v/>
      </c>
      <c r="I2627" t="str">
        <f>IF(ISBLANK('ENGAGEMENTS 2026'!C2628),"",'ENGAGEMENTS 2026'!H2628)</f>
        <v/>
      </c>
      <c r="J2627" s="72" t="str">
        <f>IF(ISBLANK('ENGAGEMENTS 2026'!C2628),"",IF(AND(OR($E2627="INFRUCTUEUX",$E2627="ANNULE"),$C2627="AOO-M"),'ENGAGEMENTS 2026'!P2628,IF($H2627="EN COURS DE PREENGAGEMENT",'ENGAGEMENTS 2026'!O2628,IF($H2627="PREENGAGE",IF($E2627="ATTRIBUE",'ENGAGEMENTS 2026'!AE2628,'ENGAGEMENTS 2026'!O2628),'ENGAGEMENTS 2026'!AE2628))))</f>
        <v/>
      </c>
      <c r="K2627" s="97" t="str">
        <f>IF(ISBLANK('ENGAGEMENTS 2026'!W2628),"",'ENGAGEMENTS 2026'!W2628)</f>
        <v/>
      </c>
      <c r="L2627" s="73" t="str">
        <f t="shared" ca="1" si="82"/>
        <v/>
      </c>
      <c r="M2627" t="str">
        <f t="shared" si="83"/>
        <v/>
      </c>
      <c r="N2627" t="str">
        <f>IF(ISBLANK('ENGAGEMENTS 2026'!C2628),"",'ENGAGEMENTS 2026'!L2628)</f>
        <v/>
      </c>
      <c r="O2627" t="str">
        <f>IF(ISBLANK('ENGAGEMENTS 2026'!C2628),"",'ENGAGEMENTS 2026'!M2628)</f>
        <v/>
      </c>
      <c r="P2627" t="str">
        <f>IF(ISBLANK('ENGAGEMENTS 2026'!C2628),"",'ENGAGEMENTS 2026'!K2628)</f>
        <v/>
      </c>
      <c r="Q2627" t="str">
        <f>IF($A2627="","",IF(OR($E2627="INFRUCTUEUX",$E2627="ANNULE"),$A2627&amp;"|"&amp;(COUNTIFS($A$2:$A2627,$A2627,$E$2:$E2627,"INFRUCTUEUX")+COUNTIFS($A$2:$A2627,$A2627,$E$2:$E2627,"ANNULE")),""))</f>
        <v/>
      </c>
    </row>
    <row r="2628" spans="1:17" x14ac:dyDescent="0.25">
      <c r="A2628" t="str">
        <f>IF(ISBLANK('ENGAGEMENTS 2026'!C2629),"",IF('ENGAGEMENTS 2026'!C2629="DTSI","DCT",'ENGAGEMENTS 2026'!C2629))</f>
        <v/>
      </c>
      <c r="B2628" t="str">
        <f>IF(ISBLANK('ENGAGEMENTS 2026'!C2629),"",'ENGAGEMENTS 2026'!D2629)</f>
        <v/>
      </c>
      <c r="C2628" t="str">
        <f>IF(ISBLANK('ENGAGEMENTS 2026'!C2629),"",'ENGAGEMENTS 2026'!E2629)</f>
        <v/>
      </c>
      <c r="D2628" t="str">
        <f>IF(ISBLANK('ENGAGEMENTS 2026'!C2629),"",'ENGAGEMENTS 2026'!G2629)</f>
        <v/>
      </c>
      <c r="E2628" t="str">
        <f>IF(ISBLANK('ENGAGEMENTS 2026'!C2629),"",'ENGAGEMENTS 2026'!I2629)</f>
        <v/>
      </c>
      <c r="F2628" t="str">
        <f>IF(ISBLANK('ENGAGEMENTS 2026'!C2629),"",'ENGAGEMENTS 2026'!J2629)</f>
        <v/>
      </c>
      <c r="G2628" t="str">
        <f>IF(ISBLANK('ENGAGEMENTS 2026'!C2629),"",'ENGAGEMENTS 2026'!M2629)</f>
        <v/>
      </c>
      <c r="H2628" t="str">
        <f>IF(ISBLANK('ENGAGEMENTS 2026'!C2629),"",'ENGAGEMENTS 2026'!AF2629)</f>
        <v/>
      </c>
      <c r="I2628" t="str">
        <f>IF(ISBLANK('ENGAGEMENTS 2026'!C2629),"",'ENGAGEMENTS 2026'!H2629)</f>
        <v/>
      </c>
      <c r="J2628" s="72" t="str">
        <f>IF(ISBLANK('ENGAGEMENTS 2026'!C2629),"",IF(AND(OR($E2628="INFRUCTUEUX",$E2628="ANNULE"),$C2628="AOO-M"),'ENGAGEMENTS 2026'!P2629,IF($H2628="EN COURS DE PREENGAGEMENT",'ENGAGEMENTS 2026'!O2629,IF($H2628="PREENGAGE",IF($E2628="ATTRIBUE",'ENGAGEMENTS 2026'!AE2629,'ENGAGEMENTS 2026'!O2629),'ENGAGEMENTS 2026'!AE2629))))</f>
        <v/>
      </c>
      <c r="K2628" s="97" t="str">
        <f>IF(ISBLANK('ENGAGEMENTS 2026'!W2629),"",'ENGAGEMENTS 2026'!W2629)</f>
        <v/>
      </c>
      <c r="L2628" s="73" t="str">
        <f t="shared" ca="1" si="82"/>
        <v/>
      </c>
      <c r="M2628" t="str">
        <f t="shared" si="83"/>
        <v/>
      </c>
      <c r="N2628" t="str">
        <f>IF(ISBLANK('ENGAGEMENTS 2026'!C2629),"",'ENGAGEMENTS 2026'!L2629)</f>
        <v/>
      </c>
      <c r="O2628" t="str">
        <f>IF(ISBLANK('ENGAGEMENTS 2026'!C2629),"",'ENGAGEMENTS 2026'!M2629)</f>
        <v/>
      </c>
      <c r="P2628" t="str">
        <f>IF(ISBLANK('ENGAGEMENTS 2026'!C2629),"",'ENGAGEMENTS 2026'!K2629)</f>
        <v/>
      </c>
      <c r="Q2628" t="str">
        <f>IF($A2628="","",IF(OR($E2628="INFRUCTUEUX",$E2628="ANNULE"),$A2628&amp;"|"&amp;(COUNTIFS($A$2:$A2628,$A2628,$E$2:$E2628,"INFRUCTUEUX")+COUNTIFS($A$2:$A2628,$A2628,$E$2:$E2628,"ANNULE")),""))</f>
        <v/>
      </c>
    </row>
    <row r="2629" spans="1:17" x14ac:dyDescent="0.25">
      <c r="A2629" t="str">
        <f>IF(ISBLANK('ENGAGEMENTS 2026'!C2630),"",IF('ENGAGEMENTS 2026'!C2630="DTSI","DCT",'ENGAGEMENTS 2026'!C2630))</f>
        <v/>
      </c>
      <c r="B2629" t="str">
        <f>IF(ISBLANK('ENGAGEMENTS 2026'!C2630),"",'ENGAGEMENTS 2026'!D2630)</f>
        <v/>
      </c>
      <c r="C2629" t="str">
        <f>IF(ISBLANK('ENGAGEMENTS 2026'!C2630),"",'ENGAGEMENTS 2026'!E2630)</f>
        <v/>
      </c>
      <c r="D2629" t="str">
        <f>IF(ISBLANK('ENGAGEMENTS 2026'!C2630),"",'ENGAGEMENTS 2026'!G2630)</f>
        <v/>
      </c>
      <c r="E2629" t="str">
        <f>IF(ISBLANK('ENGAGEMENTS 2026'!C2630),"",'ENGAGEMENTS 2026'!I2630)</f>
        <v/>
      </c>
      <c r="F2629" t="str">
        <f>IF(ISBLANK('ENGAGEMENTS 2026'!C2630),"",'ENGAGEMENTS 2026'!J2630)</f>
        <v/>
      </c>
      <c r="G2629" t="str">
        <f>IF(ISBLANK('ENGAGEMENTS 2026'!C2630),"",'ENGAGEMENTS 2026'!M2630)</f>
        <v/>
      </c>
      <c r="H2629" t="str">
        <f>IF(ISBLANK('ENGAGEMENTS 2026'!C2630),"",'ENGAGEMENTS 2026'!AF2630)</f>
        <v/>
      </c>
      <c r="I2629" t="str">
        <f>IF(ISBLANK('ENGAGEMENTS 2026'!C2630),"",'ENGAGEMENTS 2026'!H2630)</f>
        <v/>
      </c>
      <c r="J2629" s="72" t="str">
        <f>IF(ISBLANK('ENGAGEMENTS 2026'!C2630),"",IF(AND(OR($E2629="INFRUCTUEUX",$E2629="ANNULE"),$C2629="AOO-M"),'ENGAGEMENTS 2026'!P2630,IF($H2629="EN COURS DE PREENGAGEMENT",'ENGAGEMENTS 2026'!O2630,IF($H2629="PREENGAGE",IF($E2629="ATTRIBUE",'ENGAGEMENTS 2026'!AE2630,'ENGAGEMENTS 2026'!O2630),'ENGAGEMENTS 2026'!AE2630))))</f>
        <v/>
      </c>
      <c r="K2629" s="97" t="str">
        <f>IF(ISBLANK('ENGAGEMENTS 2026'!W2630),"",'ENGAGEMENTS 2026'!W2630)</f>
        <v/>
      </c>
      <c r="L2629" s="73" t="str">
        <f t="shared" ca="1" si="82"/>
        <v/>
      </c>
      <c r="M2629" t="str">
        <f t="shared" si="83"/>
        <v/>
      </c>
      <c r="N2629" t="str">
        <f>IF(ISBLANK('ENGAGEMENTS 2026'!C2630),"",'ENGAGEMENTS 2026'!L2630)</f>
        <v/>
      </c>
      <c r="O2629" t="str">
        <f>IF(ISBLANK('ENGAGEMENTS 2026'!C2630),"",'ENGAGEMENTS 2026'!M2630)</f>
        <v/>
      </c>
      <c r="P2629" t="str">
        <f>IF(ISBLANK('ENGAGEMENTS 2026'!C2630),"",'ENGAGEMENTS 2026'!K2630)</f>
        <v/>
      </c>
      <c r="Q2629" t="str">
        <f>IF($A2629="","",IF(OR($E2629="INFRUCTUEUX",$E2629="ANNULE"),$A2629&amp;"|"&amp;(COUNTIFS($A$2:$A2629,$A2629,$E$2:$E2629,"INFRUCTUEUX")+COUNTIFS($A$2:$A2629,$A2629,$E$2:$E2629,"ANNULE")),""))</f>
        <v/>
      </c>
    </row>
    <row r="2630" spans="1:17" x14ac:dyDescent="0.25">
      <c r="A2630" t="str">
        <f>IF(ISBLANK('ENGAGEMENTS 2026'!C2631),"",IF('ENGAGEMENTS 2026'!C2631="DTSI","DCT",'ENGAGEMENTS 2026'!C2631))</f>
        <v/>
      </c>
      <c r="B2630" t="str">
        <f>IF(ISBLANK('ENGAGEMENTS 2026'!C2631),"",'ENGAGEMENTS 2026'!D2631)</f>
        <v/>
      </c>
      <c r="C2630" t="str">
        <f>IF(ISBLANK('ENGAGEMENTS 2026'!C2631),"",'ENGAGEMENTS 2026'!E2631)</f>
        <v/>
      </c>
      <c r="D2630" t="str">
        <f>IF(ISBLANK('ENGAGEMENTS 2026'!C2631),"",'ENGAGEMENTS 2026'!G2631)</f>
        <v/>
      </c>
      <c r="E2630" t="str">
        <f>IF(ISBLANK('ENGAGEMENTS 2026'!C2631),"",'ENGAGEMENTS 2026'!I2631)</f>
        <v/>
      </c>
      <c r="F2630" t="str">
        <f>IF(ISBLANK('ENGAGEMENTS 2026'!C2631),"",'ENGAGEMENTS 2026'!J2631)</f>
        <v/>
      </c>
      <c r="G2630" t="str">
        <f>IF(ISBLANK('ENGAGEMENTS 2026'!C2631),"",'ENGAGEMENTS 2026'!M2631)</f>
        <v/>
      </c>
      <c r="H2630" t="str">
        <f>IF(ISBLANK('ENGAGEMENTS 2026'!C2631),"",'ENGAGEMENTS 2026'!AF2631)</f>
        <v/>
      </c>
      <c r="I2630" t="str">
        <f>IF(ISBLANK('ENGAGEMENTS 2026'!C2631),"",'ENGAGEMENTS 2026'!H2631)</f>
        <v/>
      </c>
      <c r="J2630" s="72" t="str">
        <f>IF(ISBLANK('ENGAGEMENTS 2026'!C2631),"",IF(AND(OR($E2630="INFRUCTUEUX",$E2630="ANNULE"),$C2630="AOO-M"),'ENGAGEMENTS 2026'!P2631,IF($H2630="EN COURS DE PREENGAGEMENT",'ENGAGEMENTS 2026'!O2631,IF($H2630="PREENGAGE",IF($E2630="ATTRIBUE",'ENGAGEMENTS 2026'!AE2631,'ENGAGEMENTS 2026'!O2631),'ENGAGEMENTS 2026'!AE2631))))</f>
        <v/>
      </c>
      <c r="K2630" s="97" t="str">
        <f>IF(ISBLANK('ENGAGEMENTS 2026'!W2631),"",'ENGAGEMENTS 2026'!W2631)</f>
        <v/>
      </c>
      <c r="L2630" s="73" t="str">
        <f t="shared" ca="1" si="82"/>
        <v/>
      </c>
      <c r="M2630" t="str">
        <f t="shared" si="83"/>
        <v/>
      </c>
      <c r="N2630" t="str">
        <f>IF(ISBLANK('ENGAGEMENTS 2026'!C2631),"",'ENGAGEMENTS 2026'!L2631)</f>
        <v/>
      </c>
      <c r="O2630" t="str">
        <f>IF(ISBLANK('ENGAGEMENTS 2026'!C2631),"",'ENGAGEMENTS 2026'!M2631)</f>
        <v/>
      </c>
      <c r="P2630" t="str">
        <f>IF(ISBLANK('ENGAGEMENTS 2026'!C2631),"",'ENGAGEMENTS 2026'!K2631)</f>
        <v/>
      </c>
      <c r="Q2630" t="str">
        <f>IF($A2630="","",IF(OR($E2630="INFRUCTUEUX",$E2630="ANNULE"),$A2630&amp;"|"&amp;(COUNTIFS($A$2:$A2630,$A2630,$E$2:$E2630,"INFRUCTUEUX")+COUNTIFS($A$2:$A2630,$A2630,$E$2:$E2630,"ANNULE")),""))</f>
        <v/>
      </c>
    </row>
    <row r="2631" spans="1:17" x14ac:dyDescent="0.25">
      <c r="A2631" t="str">
        <f>IF(ISBLANK('ENGAGEMENTS 2026'!C2632),"",IF('ENGAGEMENTS 2026'!C2632="DTSI","DCT",'ENGAGEMENTS 2026'!C2632))</f>
        <v/>
      </c>
      <c r="B2631" t="str">
        <f>IF(ISBLANK('ENGAGEMENTS 2026'!C2632),"",'ENGAGEMENTS 2026'!D2632)</f>
        <v/>
      </c>
      <c r="C2631" t="str">
        <f>IF(ISBLANK('ENGAGEMENTS 2026'!C2632),"",'ENGAGEMENTS 2026'!E2632)</f>
        <v/>
      </c>
      <c r="D2631" t="str">
        <f>IF(ISBLANK('ENGAGEMENTS 2026'!C2632),"",'ENGAGEMENTS 2026'!G2632)</f>
        <v/>
      </c>
      <c r="E2631" t="str">
        <f>IF(ISBLANK('ENGAGEMENTS 2026'!C2632),"",'ENGAGEMENTS 2026'!I2632)</f>
        <v/>
      </c>
      <c r="F2631" t="str">
        <f>IF(ISBLANK('ENGAGEMENTS 2026'!C2632),"",'ENGAGEMENTS 2026'!J2632)</f>
        <v/>
      </c>
      <c r="G2631" t="str">
        <f>IF(ISBLANK('ENGAGEMENTS 2026'!C2632),"",'ENGAGEMENTS 2026'!M2632)</f>
        <v/>
      </c>
      <c r="H2631" t="str">
        <f>IF(ISBLANK('ENGAGEMENTS 2026'!C2632),"",'ENGAGEMENTS 2026'!AF2632)</f>
        <v/>
      </c>
      <c r="I2631" t="str">
        <f>IF(ISBLANK('ENGAGEMENTS 2026'!C2632),"",'ENGAGEMENTS 2026'!H2632)</f>
        <v/>
      </c>
      <c r="J2631" s="72" t="str">
        <f>IF(ISBLANK('ENGAGEMENTS 2026'!C2632),"",IF(AND(OR($E2631="INFRUCTUEUX",$E2631="ANNULE"),$C2631="AOO-M"),'ENGAGEMENTS 2026'!P2632,IF($H2631="EN COURS DE PREENGAGEMENT",'ENGAGEMENTS 2026'!O2632,IF($H2631="PREENGAGE",IF($E2631="ATTRIBUE",'ENGAGEMENTS 2026'!AE2632,'ENGAGEMENTS 2026'!O2632),'ENGAGEMENTS 2026'!AE2632))))</f>
        <v/>
      </c>
      <c r="K2631" s="97" t="str">
        <f>IF(ISBLANK('ENGAGEMENTS 2026'!W2632),"",'ENGAGEMENTS 2026'!W2632)</f>
        <v/>
      </c>
      <c r="L2631" s="73" t="str">
        <f t="shared" ca="1" si="82"/>
        <v/>
      </c>
      <c r="M2631" t="str">
        <f t="shared" si="83"/>
        <v/>
      </c>
      <c r="N2631" t="str">
        <f>IF(ISBLANK('ENGAGEMENTS 2026'!C2632),"",'ENGAGEMENTS 2026'!L2632)</f>
        <v/>
      </c>
      <c r="O2631" t="str">
        <f>IF(ISBLANK('ENGAGEMENTS 2026'!C2632),"",'ENGAGEMENTS 2026'!M2632)</f>
        <v/>
      </c>
      <c r="P2631" t="str">
        <f>IF(ISBLANK('ENGAGEMENTS 2026'!C2632),"",'ENGAGEMENTS 2026'!K2632)</f>
        <v/>
      </c>
      <c r="Q2631" t="str">
        <f>IF($A2631="","",IF(OR($E2631="INFRUCTUEUX",$E2631="ANNULE"),$A2631&amp;"|"&amp;(COUNTIFS($A$2:$A2631,$A2631,$E$2:$E2631,"INFRUCTUEUX")+COUNTIFS($A$2:$A2631,$A2631,$E$2:$E2631,"ANNULE")),""))</f>
        <v/>
      </c>
    </row>
    <row r="2632" spans="1:17" x14ac:dyDescent="0.25">
      <c r="A2632" t="str">
        <f>IF(ISBLANK('ENGAGEMENTS 2026'!C2633),"",IF('ENGAGEMENTS 2026'!C2633="DTSI","DCT",'ENGAGEMENTS 2026'!C2633))</f>
        <v/>
      </c>
      <c r="B2632" t="str">
        <f>IF(ISBLANK('ENGAGEMENTS 2026'!C2633),"",'ENGAGEMENTS 2026'!D2633)</f>
        <v/>
      </c>
      <c r="C2632" t="str">
        <f>IF(ISBLANK('ENGAGEMENTS 2026'!C2633),"",'ENGAGEMENTS 2026'!E2633)</f>
        <v/>
      </c>
      <c r="D2632" t="str">
        <f>IF(ISBLANK('ENGAGEMENTS 2026'!C2633),"",'ENGAGEMENTS 2026'!G2633)</f>
        <v/>
      </c>
      <c r="E2632" t="str">
        <f>IF(ISBLANK('ENGAGEMENTS 2026'!C2633),"",'ENGAGEMENTS 2026'!I2633)</f>
        <v/>
      </c>
      <c r="F2632" t="str">
        <f>IF(ISBLANK('ENGAGEMENTS 2026'!C2633),"",'ENGAGEMENTS 2026'!J2633)</f>
        <v/>
      </c>
      <c r="G2632" t="str">
        <f>IF(ISBLANK('ENGAGEMENTS 2026'!C2633),"",'ENGAGEMENTS 2026'!M2633)</f>
        <v/>
      </c>
      <c r="H2632" t="str">
        <f>IF(ISBLANK('ENGAGEMENTS 2026'!C2633),"",'ENGAGEMENTS 2026'!AF2633)</f>
        <v/>
      </c>
      <c r="I2632" t="str">
        <f>IF(ISBLANK('ENGAGEMENTS 2026'!C2633),"",'ENGAGEMENTS 2026'!H2633)</f>
        <v/>
      </c>
      <c r="J2632" s="72" t="str">
        <f>IF(ISBLANK('ENGAGEMENTS 2026'!C2633),"",IF(AND(OR($E2632="INFRUCTUEUX",$E2632="ANNULE"),$C2632="AOO-M"),'ENGAGEMENTS 2026'!P2633,IF($H2632="EN COURS DE PREENGAGEMENT",'ENGAGEMENTS 2026'!O2633,IF($H2632="PREENGAGE",IF($E2632="ATTRIBUE",'ENGAGEMENTS 2026'!AE2633,'ENGAGEMENTS 2026'!O2633),'ENGAGEMENTS 2026'!AE2633))))</f>
        <v/>
      </c>
      <c r="K2632" s="97" t="str">
        <f>IF(ISBLANK('ENGAGEMENTS 2026'!W2633),"",'ENGAGEMENTS 2026'!W2633)</f>
        <v/>
      </c>
      <c r="L2632" s="73" t="str">
        <f t="shared" ca="1" si="82"/>
        <v/>
      </c>
      <c r="M2632" t="str">
        <f t="shared" si="83"/>
        <v/>
      </c>
      <c r="N2632" t="str">
        <f>IF(ISBLANK('ENGAGEMENTS 2026'!C2633),"",'ENGAGEMENTS 2026'!L2633)</f>
        <v/>
      </c>
      <c r="O2632" t="str">
        <f>IF(ISBLANK('ENGAGEMENTS 2026'!C2633),"",'ENGAGEMENTS 2026'!M2633)</f>
        <v/>
      </c>
      <c r="P2632" t="str">
        <f>IF(ISBLANK('ENGAGEMENTS 2026'!C2633),"",'ENGAGEMENTS 2026'!K2633)</f>
        <v/>
      </c>
      <c r="Q2632" t="str">
        <f>IF($A2632="","",IF(OR($E2632="INFRUCTUEUX",$E2632="ANNULE"),$A2632&amp;"|"&amp;(COUNTIFS($A$2:$A2632,$A2632,$E$2:$E2632,"INFRUCTUEUX")+COUNTIFS($A$2:$A2632,$A2632,$E$2:$E2632,"ANNULE")),""))</f>
        <v/>
      </c>
    </row>
    <row r="2633" spans="1:17" x14ac:dyDescent="0.25">
      <c r="A2633" t="str">
        <f>IF(ISBLANK('ENGAGEMENTS 2026'!C2634),"",IF('ENGAGEMENTS 2026'!C2634="DTSI","DCT",'ENGAGEMENTS 2026'!C2634))</f>
        <v/>
      </c>
      <c r="B2633" t="str">
        <f>IF(ISBLANK('ENGAGEMENTS 2026'!C2634),"",'ENGAGEMENTS 2026'!D2634)</f>
        <v/>
      </c>
      <c r="C2633" t="str">
        <f>IF(ISBLANK('ENGAGEMENTS 2026'!C2634),"",'ENGAGEMENTS 2026'!E2634)</f>
        <v/>
      </c>
      <c r="D2633" t="str">
        <f>IF(ISBLANK('ENGAGEMENTS 2026'!C2634),"",'ENGAGEMENTS 2026'!G2634)</f>
        <v/>
      </c>
      <c r="E2633" t="str">
        <f>IF(ISBLANK('ENGAGEMENTS 2026'!C2634),"",'ENGAGEMENTS 2026'!I2634)</f>
        <v/>
      </c>
      <c r="F2633" t="str">
        <f>IF(ISBLANK('ENGAGEMENTS 2026'!C2634),"",'ENGAGEMENTS 2026'!J2634)</f>
        <v/>
      </c>
      <c r="G2633" t="str">
        <f>IF(ISBLANK('ENGAGEMENTS 2026'!C2634),"",'ENGAGEMENTS 2026'!M2634)</f>
        <v/>
      </c>
      <c r="H2633" t="str">
        <f>IF(ISBLANK('ENGAGEMENTS 2026'!C2634),"",'ENGAGEMENTS 2026'!AF2634)</f>
        <v/>
      </c>
      <c r="I2633" t="str">
        <f>IF(ISBLANK('ENGAGEMENTS 2026'!C2634),"",'ENGAGEMENTS 2026'!H2634)</f>
        <v/>
      </c>
      <c r="J2633" s="72" t="str">
        <f>IF(ISBLANK('ENGAGEMENTS 2026'!C2634),"",IF(AND(OR($E2633="INFRUCTUEUX",$E2633="ANNULE"),$C2633="AOO-M"),'ENGAGEMENTS 2026'!P2634,IF($H2633="EN COURS DE PREENGAGEMENT",'ENGAGEMENTS 2026'!O2634,IF($H2633="PREENGAGE",IF($E2633="ATTRIBUE",'ENGAGEMENTS 2026'!AE2634,'ENGAGEMENTS 2026'!O2634),'ENGAGEMENTS 2026'!AE2634))))</f>
        <v/>
      </c>
      <c r="K2633" s="97" t="str">
        <f>IF(ISBLANK('ENGAGEMENTS 2026'!W2634),"",'ENGAGEMENTS 2026'!W2634)</f>
        <v/>
      </c>
      <c r="L2633" s="73" t="str">
        <f t="shared" ca="1" si="82"/>
        <v/>
      </c>
      <c r="M2633" t="str">
        <f t="shared" si="83"/>
        <v/>
      </c>
      <c r="N2633" t="str">
        <f>IF(ISBLANK('ENGAGEMENTS 2026'!C2634),"",'ENGAGEMENTS 2026'!L2634)</f>
        <v/>
      </c>
      <c r="O2633" t="str">
        <f>IF(ISBLANK('ENGAGEMENTS 2026'!C2634),"",'ENGAGEMENTS 2026'!M2634)</f>
        <v/>
      </c>
      <c r="P2633" t="str">
        <f>IF(ISBLANK('ENGAGEMENTS 2026'!C2634),"",'ENGAGEMENTS 2026'!K2634)</f>
        <v/>
      </c>
      <c r="Q2633" t="str">
        <f>IF($A2633="","",IF(OR($E2633="INFRUCTUEUX",$E2633="ANNULE"),$A2633&amp;"|"&amp;(COUNTIFS($A$2:$A2633,$A2633,$E$2:$E2633,"INFRUCTUEUX")+COUNTIFS($A$2:$A2633,$A2633,$E$2:$E2633,"ANNULE")),""))</f>
        <v/>
      </c>
    </row>
    <row r="2634" spans="1:17" x14ac:dyDescent="0.25">
      <c r="A2634" t="str">
        <f>IF(ISBLANK('ENGAGEMENTS 2026'!C2635),"",IF('ENGAGEMENTS 2026'!C2635="DTSI","DCT",'ENGAGEMENTS 2026'!C2635))</f>
        <v/>
      </c>
      <c r="B2634" t="str">
        <f>IF(ISBLANK('ENGAGEMENTS 2026'!C2635),"",'ENGAGEMENTS 2026'!D2635)</f>
        <v/>
      </c>
      <c r="C2634" t="str">
        <f>IF(ISBLANK('ENGAGEMENTS 2026'!C2635),"",'ENGAGEMENTS 2026'!E2635)</f>
        <v/>
      </c>
      <c r="D2634" t="str">
        <f>IF(ISBLANK('ENGAGEMENTS 2026'!C2635),"",'ENGAGEMENTS 2026'!G2635)</f>
        <v/>
      </c>
      <c r="E2634" t="str">
        <f>IF(ISBLANK('ENGAGEMENTS 2026'!C2635),"",'ENGAGEMENTS 2026'!I2635)</f>
        <v/>
      </c>
      <c r="F2634" t="str">
        <f>IF(ISBLANK('ENGAGEMENTS 2026'!C2635),"",'ENGAGEMENTS 2026'!J2635)</f>
        <v/>
      </c>
      <c r="G2634" t="str">
        <f>IF(ISBLANK('ENGAGEMENTS 2026'!C2635),"",'ENGAGEMENTS 2026'!M2635)</f>
        <v/>
      </c>
      <c r="H2634" t="str">
        <f>IF(ISBLANK('ENGAGEMENTS 2026'!C2635),"",'ENGAGEMENTS 2026'!AF2635)</f>
        <v/>
      </c>
      <c r="I2634" t="str">
        <f>IF(ISBLANK('ENGAGEMENTS 2026'!C2635),"",'ENGAGEMENTS 2026'!H2635)</f>
        <v/>
      </c>
      <c r="J2634" s="72" t="str">
        <f>IF(ISBLANK('ENGAGEMENTS 2026'!C2635),"",IF(AND(OR($E2634="INFRUCTUEUX",$E2634="ANNULE"),$C2634="AOO-M"),'ENGAGEMENTS 2026'!P2635,IF($H2634="EN COURS DE PREENGAGEMENT",'ENGAGEMENTS 2026'!O2635,IF($H2634="PREENGAGE",IF($E2634="ATTRIBUE",'ENGAGEMENTS 2026'!AE2635,'ENGAGEMENTS 2026'!O2635),'ENGAGEMENTS 2026'!AE2635))))</f>
        <v/>
      </c>
      <c r="K2634" s="97" t="str">
        <f>IF(ISBLANK('ENGAGEMENTS 2026'!W2635),"",'ENGAGEMENTS 2026'!W2635)</f>
        <v/>
      </c>
      <c r="L2634" s="73" t="str">
        <f t="shared" ca="1" si="82"/>
        <v/>
      </c>
      <c r="M2634" t="str">
        <f t="shared" si="83"/>
        <v/>
      </c>
      <c r="N2634" t="str">
        <f>IF(ISBLANK('ENGAGEMENTS 2026'!C2635),"",'ENGAGEMENTS 2026'!L2635)</f>
        <v/>
      </c>
      <c r="O2634" t="str">
        <f>IF(ISBLANK('ENGAGEMENTS 2026'!C2635),"",'ENGAGEMENTS 2026'!M2635)</f>
        <v/>
      </c>
      <c r="P2634" t="str">
        <f>IF(ISBLANK('ENGAGEMENTS 2026'!C2635),"",'ENGAGEMENTS 2026'!K2635)</f>
        <v/>
      </c>
      <c r="Q2634" t="str">
        <f>IF($A2634="","",IF(OR($E2634="INFRUCTUEUX",$E2634="ANNULE"),$A2634&amp;"|"&amp;(COUNTIFS($A$2:$A2634,$A2634,$E$2:$E2634,"INFRUCTUEUX")+COUNTIFS($A$2:$A2634,$A2634,$E$2:$E2634,"ANNULE")),""))</f>
        <v/>
      </c>
    </row>
    <row r="2635" spans="1:17" x14ac:dyDescent="0.25">
      <c r="A2635" t="str">
        <f>IF(ISBLANK('ENGAGEMENTS 2026'!C2636),"",IF('ENGAGEMENTS 2026'!C2636="DTSI","DCT",'ENGAGEMENTS 2026'!C2636))</f>
        <v/>
      </c>
      <c r="B2635" t="str">
        <f>IF(ISBLANK('ENGAGEMENTS 2026'!C2636),"",'ENGAGEMENTS 2026'!D2636)</f>
        <v/>
      </c>
      <c r="C2635" t="str">
        <f>IF(ISBLANK('ENGAGEMENTS 2026'!C2636),"",'ENGAGEMENTS 2026'!E2636)</f>
        <v/>
      </c>
      <c r="D2635" t="str">
        <f>IF(ISBLANK('ENGAGEMENTS 2026'!C2636),"",'ENGAGEMENTS 2026'!G2636)</f>
        <v/>
      </c>
      <c r="E2635" t="str">
        <f>IF(ISBLANK('ENGAGEMENTS 2026'!C2636),"",'ENGAGEMENTS 2026'!I2636)</f>
        <v/>
      </c>
      <c r="F2635" t="str">
        <f>IF(ISBLANK('ENGAGEMENTS 2026'!C2636),"",'ENGAGEMENTS 2026'!J2636)</f>
        <v/>
      </c>
      <c r="G2635" t="str">
        <f>IF(ISBLANK('ENGAGEMENTS 2026'!C2636),"",'ENGAGEMENTS 2026'!M2636)</f>
        <v/>
      </c>
      <c r="H2635" t="str">
        <f>IF(ISBLANK('ENGAGEMENTS 2026'!C2636),"",'ENGAGEMENTS 2026'!AF2636)</f>
        <v/>
      </c>
      <c r="I2635" t="str">
        <f>IF(ISBLANK('ENGAGEMENTS 2026'!C2636),"",'ENGAGEMENTS 2026'!H2636)</f>
        <v/>
      </c>
      <c r="J2635" s="72" t="str">
        <f>IF(ISBLANK('ENGAGEMENTS 2026'!C2636),"",IF(AND(OR($E2635="INFRUCTUEUX",$E2635="ANNULE"),$C2635="AOO-M"),'ENGAGEMENTS 2026'!P2636,IF($H2635="EN COURS DE PREENGAGEMENT",'ENGAGEMENTS 2026'!O2636,IF($H2635="PREENGAGE",IF($E2635="ATTRIBUE",'ENGAGEMENTS 2026'!AE2636,'ENGAGEMENTS 2026'!O2636),'ENGAGEMENTS 2026'!AE2636))))</f>
        <v/>
      </c>
      <c r="K2635" s="97" t="str">
        <f>IF(ISBLANK('ENGAGEMENTS 2026'!W2636),"",'ENGAGEMENTS 2026'!W2636)</f>
        <v/>
      </c>
      <c r="L2635" s="73" t="str">
        <f t="shared" ca="1" si="82"/>
        <v/>
      </c>
      <c r="M2635" t="str">
        <f t="shared" si="83"/>
        <v/>
      </c>
      <c r="N2635" t="str">
        <f>IF(ISBLANK('ENGAGEMENTS 2026'!C2636),"",'ENGAGEMENTS 2026'!L2636)</f>
        <v/>
      </c>
      <c r="O2635" t="str">
        <f>IF(ISBLANK('ENGAGEMENTS 2026'!C2636),"",'ENGAGEMENTS 2026'!M2636)</f>
        <v/>
      </c>
      <c r="P2635" t="str">
        <f>IF(ISBLANK('ENGAGEMENTS 2026'!C2636),"",'ENGAGEMENTS 2026'!K2636)</f>
        <v/>
      </c>
      <c r="Q2635" t="str">
        <f>IF($A2635="","",IF(OR($E2635="INFRUCTUEUX",$E2635="ANNULE"),$A2635&amp;"|"&amp;(COUNTIFS($A$2:$A2635,$A2635,$E$2:$E2635,"INFRUCTUEUX")+COUNTIFS($A$2:$A2635,$A2635,$E$2:$E2635,"ANNULE")),""))</f>
        <v/>
      </c>
    </row>
    <row r="2636" spans="1:17" x14ac:dyDescent="0.25">
      <c r="A2636" t="str">
        <f>IF(ISBLANK('ENGAGEMENTS 2026'!C2637),"",IF('ENGAGEMENTS 2026'!C2637="DTSI","DCT",'ENGAGEMENTS 2026'!C2637))</f>
        <v/>
      </c>
      <c r="B2636" t="str">
        <f>IF(ISBLANK('ENGAGEMENTS 2026'!C2637),"",'ENGAGEMENTS 2026'!D2637)</f>
        <v/>
      </c>
      <c r="C2636" t="str">
        <f>IF(ISBLANK('ENGAGEMENTS 2026'!C2637),"",'ENGAGEMENTS 2026'!E2637)</f>
        <v/>
      </c>
      <c r="D2636" t="str">
        <f>IF(ISBLANK('ENGAGEMENTS 2026'!C2637),"",'ENGAGEMENTS 2026'!G2637)</f>
        <v/>
      </c>
      <c r="E2636" t="str">
        <f>IF(ISBLANK('ENGAGEMENTS 2026'!C2637),"",'ENGAGEMENTS 2026'!I2637)</f>
        <v/>
      </c>
      <c r="F2636" t="str">
        <f>IF(ISBLANK('ENGAGEMENTS 2026'!C2637),"",'ENGAGEMENTS 2026'!J2637)</f>
        <v/>
      </c>
      <c r="G2636" t="str">
        <f>IF(ISBLANK('ENGAGEMENTS 2026'!C2637),"",'ENGAGEMENTS 2026'!M2637)</f>
        <v/>
      </c>
      <c r="H2636" t="str">
        <f>IF(ISBLANK('ENGAGEMENTS 2026'!C2637),"",'ENGAGEMENTS 2026'!AF2637)</f>
        <v/>
      </c>
      <c r="I2636" t="str">
        <f>IF(ISBLANK('ENGAGEMENTS 2026'!C2637),"",'ENGAGEMENTS 2026'!H2637)</f>
        <v/>
      </c>
      <c r="J2636" s="72" t="str">
        <f>IF(ISBLANK('ENGAGEMENTS 2026'!C2637),"",IF(AND(OR($E2636="INFRUCTUEUX",$E2636="ANNULE"),$C2636="AOO-M"),'ENGAGEMENTS 2026'!P2637,IF($H2636="EN COURS DE PREENGAGEMENT",'ENGAGEMENTS 2026'!O2637,IF($H2636="PREENGAGE",IF($E2636="ATTRIBUE",'ENGAGEMENTS 2026'!AE2637,'ENGAGEMENTS 2026'!O2637),'ENGAGEMENTS 2026'!AE2637))))</f>
        <v/>
      </c>
      <c r="K2636" s="97" t="str">
        <f>IF(ISBLANK('ENGAGEMENTS 2026'!W2637),"",'ENGAGEMENTS 2026'!W2637)</f>
        <v/>
      </c>
      <c r="L2636" s="73" t="str">
        <f t="shared" ca="1" si="82"/>
        <v/>
      </c>
      <c r="M2636" t="str">
        <f t="shared" si="83"/>
        <v/>
      </c>
      <c r="N2636" t="str">
        <f>IF(ISBLANK('ENGAGEMENTS 2026'!C2637),"",'ENGAGEMENTS 2026'!L2637)</f>
        <v/>
      </c>
      <c r="O2636" t="str">
        <f>IF(ISBLANK('ENGAGEMENTS 2026'!C2637),"",'ENGAGEMENTS 2026'!M2637)</f>
        <v/>
      </c>
      <c r="P2636" t="str">
        <f>IF(ISBLANK('ENGAGEMENTS 2026'!C2637),"",'ENGAGEMENTS 2026'!K2637)</f>
        <v/>
      </c>
      <c r="Q2636" t="str">
        <f>IF($A2636="","",IF(OR($E2636="INFRUCTUEUX",$E2636="ANNULE"),$A2636&amp;"|"&amp;(COUNTIFS($A$2:$A2636,$A2636,$E$2:$E2636,"INFRUCTUEUX")+COUNTIFS($A$2:$A2636,$A2636,$E$2:$E2636,"ANNULE")),""))</f>
        <v/>
      </c>
    </row>
    <row r="2637" spans="1:17" x14ac:dyDescent="0.25">
      <c r="A2637" t="str">
        <f>IF(ISBLANK('ENGAGEMENTS 2026'!C2638),"",IF('ENGAGEMENTS 2026'!C2638="DTSI","DCT",'ENGAGEMENTS 2026'!C2638))</f>
        <v/>
      </c>
      <c r="B2637" t="str">
        <f>IF(ISBLANK('ENGAGEMENTS 2026'!C2638),"",'ENGAGEMENTS 2026'!D2638)</f>
        <v/>
      </c>
      <c r="C2637" t="str">
        <f>IF(ISBLANK('ENGAGEMENTS 2026'!C2638),"",'ENGAGEMENTS 2026'!E2638)</f>
        <v/>
      </c>
      <c r="D2637" t="str">
        <f>IF(ISBLANK('ENGAGEMENTS 2026'!C2638),"",'ENGAGEMENTS 2026'!G2638)</f>
        <v/>
      </c>
      <c r="E2637" t="str">
        <f>IF(ISBLANK('ENGAGEMENTS 2026'!C2638),"",'ENGAGEMENTS 2026'!I2638)</f>
        <v/>
      </c>
      <c r="F2637" t="str">
        <f>IF(ISBLANK('ENGAGEMENTS 2026'!C2638),"",'ENGAGEMENTS 2026'!J2638)</f>
        <v/>
      </c>
      <c r="G2637" t="str">
        <f>IF(ISBLANK('ENGAGEMENTS 2026'!C2638),"",'ENGAGEMENTS 2026'!M2638)</f>
        <v/>
      </c>
      <c r="H2637" t="str">
        <f>IF(ISBLANK('ENGAGEMENTS 2026'!C2638),"",'ENGAGEMENTS 2026'!AF2638)</f>
        <v/>
      </c>
      <c r="I2637" t="str">
        <f>IF(ISBLANK('ENGAGEMENTS 2026'!C2638),"",'ENGAGEMENTS 2026'!H2638)</f>
        <v/>
      </c>
      <c r="J2637" s="72" t="str">
        <f>IF(ISBLANK('ENGAGEMENTS 2026'!C2638),"",IF(AND(OR($E2637="INFRUCTUEUX",$E2637="ANNULE"),$C2637="AOO-M"),'ENGAGEMENTS 2026'!P2638,IF($H2637="EN COURS DE PREENGAGEMENT",'ENGAGEMENTS 2026'!O2638,IF($H2637="PREENGAGE",IF($E2637="ATTRIBUE",'ENGAGEMENTS 2026'!AE2638,'ENGAGEMENTS 2026'!O2638),'ENGAGEMENTS 2026'!AE2638))))</f>
        <v/>
      </c>
      <c r="K2637" s="97" t="str">
        <f>IF(ISBLANK('ENGAGEMENTS 2026'!W2638),"",'ENGAGEMENTS 2026'!W2638)</f>
        <v/>
      </c>
      <c r="L2637" s="73" t="str">
        <f t="shared" ca="1" si="82"/>
        <v/>
      </c>
      <c r="M2637" t="str">
        <f t="shared" si="83"/>
        <v/>
      </c>
      <c r="N2637" t="str">
        <f>IF(ISBLANK('ENGAGEMENTS 2026'!C2638),"",'ENGAGEMENTS 2026'!L2638)</f>
        <v/>
      </c>
      <c r="O2637" t="str">
        <f>IF(ISBLANK('ENGAGEMENTS 2026'!C2638),"",'ENGAGEMENTS 2026'!M2638)</f>
        <v/>
      </c>
      <c r="P2637" t="str">
        <f>IF(ISBLANK('ENGAGEMENTS 2026'!C2638),"",'ENGAGEMENTS 2026'!K2638)</f>
        <v/>
      </c>
      <c r="Q2637" t="str">
        <f>IF($A2637="","",IF(OR($E2637="INFRUCTUEUX",$E2637="ANNULE"),$A2637&amp;"|"&amp;(COUNTIFS($A$2:$A2637,$A2637,$E$2:$E2637,"INFRUCTUEUX")+COUNTIFS($A$2:$A2637,$A2637,$E$2:$E2637,"ANNULE")),""))</f>
        <v/>
      </c>
    </row>
    <row r="2638" spans="1:17" x14ac:dyDescent="0.25">
      <c r="A2638" t="str">
        <f>IF(ISBLANK('ENGAGEMENTS 2026'!C2639),"",IF('ENGAGEMENTS 2026'!C2639="DTSI","DCT",'ENGAGEMENTS 2026'!C2639))</f>
        <v/>
      </c>
      <c r="B2638" t="str">
        <f>IF(ISBLANK('ENGAGEMENTS 2026'!C2639),"",'ENGAGEMENTS 2026'!D2639)</f>
        <v/>
      </c>
      <c r="C2638" t="str">
        <f>IF(ISBLANK('ENGAGEMENTS 2026'!C2639),"",'ENGAGEMENTS 2026'!E2639)</f>
        <v/>
      </c>
      <c r="D2638" t="str">
        <f>IF(ISBLANK('ENGAGEMENTS 2026'!C2639),"",'ENGAGEMENTS 2026'!G2639)</f>
        <v/>
      </c>
      <c r="E2638" t="str">
        <f>IF(ISBLANK('ENGAGEMENTS 2026'!C2639),"",'ENGAGEMENTS 2026'!I2639)</f>
        <v/>
      </c>
      <c r="F2638" t="str">
        <f>IF(ISBLANK('ENGAGEMENTS 2026'!C2639),"",'ENGAGEMENTS 2026'!J2639)</f>
        <v/>
      </c>
      <c r="G2638" t="str">
        <f>IF(ISBLANK('ENGAGEMENTS 2026'!C2639),"",'ENGAGEMENTS 2026'!M2639)</f>
        <v/>
      </c>
      <c r="H2638" t="str">
        <f>IF(ISBLANK('ENGAGEMENTS 2026'!C2639),"",'ENGAGEMENTS 2026'!AF2639)</f>
        <v/>
      </c>
      <c r="I2638" t="str">
        <f>IF(ISBLANK('ENGAGEMENTS 2026'!C2639),"",'ENGAGEMENTS 2026'!H2639)</f>
        <v/>
      </c>
      <c r="J2638" s="72" t="str">
        <f>IF(ISBLANK('ENGAGEMENTS 2026'!C2639),"",IF(AND(OR($E2638="INFRUCTUEUX",$E2638="ANNULE"),$C2638="AOO-M"),'ENGAGEMENTS 2026'!P2639,IF($H2638="EN COURS DE PREENGAGEMENT",'ENGAGEMENTS 2026'!O2639,IF($H2638="PREENGAGE",IF($E2638="ATTRIBUE",'ENGAGEMENTS 2026'!AE2639,'ENGAGEMENTS 2026'!O2639),'ENGAGEMENTS 2026'!AE2639))))</f>
        <v/>
      </c>
      <c r="K2638" s="97" t="str">
        <f>IF(ISBLANK('ENGAGEMENTS 2026'!W2639),"",'ENGAGEMENTS 2026'!W2639)</f>
        <v/>
      </c>
      <c r="L2638" s="73" t="str">
        <f t="shared" ca="1" si="82"/>
        <v/>
      </c>
      <c r="M2638" t="str">
        <f t="shared" si="83"/>
        <v/>
      </c>
      <c r="N2638" t="str">
        <f>IF(ISBLANK('ENGAGEMENTS 2026'!C2639),"",'ENGAGEMENTS 2026'!L2639)</f>
        <v/>
      </c>
      <c r="O2638" t="str">
        <f>IF(ISBLANK('ENGAGEMENTS 2026'!C2639),"",'ENGAGEMENTS 2026'!M2639)</f>
        <v/>
      </c>
      <c r="P2638" t="str">
        <f>IF(ISBLANK('ENGAGEMENTS 2026'!C2639),"",'ENGAGEMENTS 2026'!K2639)</f>
        <v/>
      </c>
      <c r="Q2638" t="str">
        <f>IF($A2638="","",IF(OR($E2638="INFRUCTUEUX",$E2638="ANNULE"),$A2638&amp;"|"&amp;(COUNTIFS($A$2:$A2638,$A2638,$E$2:$E2638,"INFRUCTUEUX")+COUNTIFS($A$2:$A2638,$A2638,$E$2:$E2638,"ANNULE")),""))</f>
        <v/>
      </c>
    </row>
    <row r="2639" spans="1:17" x14ac:dyDescent="0.25">
      <c r="A2639" t="str">
        <f>IF(ISBLANK('ENGAGEMENTS 2026'!C2640),"",IF('ENGAGEMENTS 2026'!C2640="DTSI","DCT",'ENGAGEMENTS 2026'!C2640))</f>
        <v/>
      </c>
      <c r="B2639" t="str">
        <f>IF(ISBLANK('ENGAGEMENTS 2026'!C2640),"",'ENGAGEMENTS 2026'!D2640)</f>
        <v/>
      </c>
      <c r="C2639" t="str">
        <f>IF(ISBLANK('ENGAGEMENTS 2026'!C2640),"",'ENGAGEMENTS 2026'!E2640)</f>
        <v/>
      </c>
      <c r="D2639" t="str">
        <f>IF(ISBLANK('ENGAGEMENTS 2026'!C2640),"",'ENGAGEMENTS 2026'!G2640)</f>
        <v/>
      </c>
      <c r="E2639" t="str">
        <f>IF(ISBLANK('ENGAGEMENTS 2026'!C2640),"",'ENGAGEMENTS 2026'!I2640)</f>
        <v/>
      </c>
      <c r="F2639" t="str">
        <f>IF(ISBLANK('ENGAGEMENTS 2026'!C2640),"",'ENGAGEMENTS 2026'!J2640)</f>
        <v/>
      </c>
      <c r="G2639" t="str">
        <f>IF(ISBLANK('ENGAGEMENTS 2026'!C2640),"",'ENGAGEMENTS 2026'!M2640)</f>
        <v/>
      </c>
      <c r="H2639" t="str">
        <f>IF(ISBLANK('ENGAGEMENTS 2026'!C2640),"",'ENGAGEMENTS 2026'!AF2640)</f>
        <v/>
      </c>
      <c r="I2639" t="str">
        <f>IF(ISBLANK('ENGAGEMENTS 2026'!C2640),"",'ENGAGEMENTS 2026'!H2640)</f>
        <v/>
      </c>
      <c r="J2639" s="72" t="str">
        <f>IF(ISBLANK('ENGAGEMENTS 2026'!C2640),"",IF(AND(OR($E2639="INFRUCTUEUX",$E2639="ANNULE"),$C2639="AOO-M"),'ENGAGEMENTS 2026'!P2640,IF($H2639="EN COURS DE PREENGAGEMENT",'ENGAGEMENTS 2026'!O2640,IF($H2639="PREENGAGE",IF($E2639="ATTRIBUE",'ENGAGEMENTS 2026'!AE2640,'ENGAGEMENTS 2026'!O2640),'ENGAGEMENTS 2026'!AE2640))))</f>
        <v/>
      </c>
      <c r="K2639" s="97" t="str">
        <f>IF(ISBLANK('ENGAGEMENTS 2026'!W2640),"",'ENGAGEMENTS 2026'!W2640)</f>
        <v/>
      </c>
      <c r="L2639" s="73" t="str">
        <f t="shared" ca="1" si="82"/>
        <v/>
      </c>
      <c r="M2639" t="str">
        <f t="shared" si="83"/>
        <v/>
      </c>
      <c r="N2639" t="str">
        <f>IF(ISBLANK('ENGAGEMENTS 2026'!C2640),"",'ENGAGEMENTS 2026'!L2640)</f>
        <v/>
      </c>
      <c r="O2639" t="str">
        <f>IF(ISBLANK('ENGAGEMENTS 2026'!C2640),"",'ENGAGEMENTS 2026'!M2640)</f>
        <v/>
      </c>
      <c r="P2639" t="str">
        <f>IF(ISBLANK('ENGAGEMENTS 2026'!C2640),"",'ENGAGEMENTS 2026'!K2640)</f>
        <v/>
      </c>
      <c r="Q2639" t="str">
        <f>IF($A2639="","",IF(OR($E2639="INFRUCTUEUX",$E2639="ANNULE"),$A2639&amp;"|"&amp;(COUNTIFS($A$2:$A2639,$A2639,$E$2:$E2639,"INFRUCTUEUX")+COUNTIFS($A$2:$A2639,$A2639,$E$2:$E2639,"ANNULE")),""))</f>
        <v/>
      </c>
    </row>
    <row r="2640" spans="1:17" x14ac:dyDescent="0.25">
      <c r="A2640" t="str">
        <f>IF(ISBLANK('ENGAGEMENTS 2026'!C2641),"",IF('ENGAGEMENTS 2026'!C2641="DTSI","DCT",'ENGAGEMENTS 2026'!C2641))</f>
        <v/>
      </c>
      <c r="B2640" t="str">
        <f>IF(ISBLANK('ENGAGEMENTS 2026'!C2641),"",'ENGAGEMENTS 2026'!D2641)</f>
        <v/>
      </c>
      <c r="C2640" t="str">
        <f>IF(ISBLANK('ENGAGEMENTS 2026'!C2641),"",'ENGAGEMENTS 2026'!E2641)</f>
        <v/>
      </c>
      <c r="D2640" t="str">
        <f>IF(ISBLANK('ENGAGEMENTS 2026'!C2641),"",'ENGAGEMENTS 2026'!G2641)</f>
        <v/>
      </c>
      <c r="E2640" t="str">
        <f>IF(ISBLANK('ENGAGEMENTS 2026'!C2641),"",'ENGAGEMENTS 2026'!I2641)</f>
        <v/>
      </c>
      <c r="F2640" t="str">
        <f>IF(ISBLANK('ENGAGEMENTS 2026'!C2641),"",'ENGAGEMENTS 2026'!J2641)</f>
        <v/>
      </c>
      <c r="G2640" t="str">
        <f>IF(ISBLANK('ENGAGEMENTS 2026'!C2641),"",'ENGAGEMENTS 2026'!M2641)</f>
        <v/>
      </c>
      <c r="H2640" t="str">
        <f>IF(ISBLANK('ENGAGEMENTS 2026'!C2641),"",'ENGAGEMENTS 2026'!AF2641)</f>
        <v/>
      </c>
      <c r="I2640" t="str">
        <f>IF(ISBLANK('ENGAGEMENTS 2026'!C2641),"",'ENGAGEMENTS 2026'!H2641)</f>
        <v/>
      </c>
      <c r="J2640" s="72" t="str">
        <f>IF(ISBLANK('ENGAGEMENTS 2026'!C2641),"",IF(AND(OR($E2640="INFRUCTUEUX",$E2640="ANNULE"),$C2640="AOO-M"),'ENGAGEMENTS 2026'!P2641,IF($H2640="EN COURS DE PREENGAGEMENT",'ENGAGEMENTS 2026'!O2641,IF($H2640="PREENGAGE",IF($E2640="ATTRIBUE",'ENGAGEMENTS 2026'!AE2641,'ENGAGEMENTS 2026'!O2641),'ENGAGEMENTS 2026'!AE2641))))</f>
        <v/>
      </c>
      <c r="K2640" s="97" t="str">
        <f>IF(ISBLANK('ENGAGEMENTS 2026'!W2641),"",'ENGAGEMENTS 2026'!W2641)</f>
        <v/>
      </c>
      <c r="L2640" s="73" t="str">
        <f t="shared" ca="1" si="82"/>
        <v/>
      </c>
      <c r="M2640" t="str">
        <f t="shared" si="83"/>
        <v/>
      </c>
      <c r="N2640" t="str">
        <f>IF(ISBLANK('ENGAGEMENTS 2026'!C2641),"",'ENGAGEMENTS 2026'!L2641)</f>
        <v/>
      </c>
      <c r="O2640" t="str">
        <f>IF(ISBLANK('ENGAGEMENTS 2026'!C2641),"",'ENGAGEMENTS 2026'!M2641)</f>
        <v/>
      </c>
      <c r="P2640" t="str">
        <f>IF(ISBLANK('ENGAGEMENTS 2026'!C2641),"",'ENGAGEMENTS 2026'!K2641)</f>
        <v/>
      </c>
      <c r="Q2640" t="str">
        <f>IF($A2640="","",IF(OR($E2640="INFRUCTUEUX",$E2640="ANNULE"),$A2640&amp;"|"&amp;(COUNTIFS($A$2:$A2640,$A2640,$E$2:$E2640,"INFRUCTUEUX")+COUNTIFS($A$2:$A2640,$A2640,$E$2:$E2640,"ANNULE")),""))</f>
        <v/>
      </c>
    </row>
    <row r="2641" spans="1:17" x14ac:dyDescent="0.25">
      <c r="A2641" t="str">
        <f>IF(ISBLANK('ENGAGEMENTS 2026'!C2642),"",IF('ENGAGEMENTS 2026'!C2642="DTSI","DCT",'ENGAGEMENTS 2026'!C2642))</f>
        <v/>
      </c>
      <c r="B2641" t="str">
        <f>IF(ISBLANK('ENGAGEMENTS 2026'!C2642),"",'ENGAGEMENTS 2026'!D2642)</f>
        <v/>
      </c>
      <c r="C2641" t="str">
        <f>IF(ISBLANK('ENGAGEMENTS 2026'!C2642),"",'ENGAGEMENTS 2026'!E2642)</f>
        <v/>
      </c>
      <c r="D2641" t="str">
        <f>IF(ISBLANK('ENGAGEMENTS 2026'!C2642),"",'ENGAGEMENTS 2026'!G2642)</f>
        <v/>
      </c>
      <c r="E2641" t="str">
        <f>IF(ISBLANK('ENGAGEMENTS 2026'!C2642),"",'ENGAGEMENTS 2026'!I2642)</f>
        <v/>
      </c>
      <c r="F2641" t="str">
        <f>IF(ISBLANK('ENGAGEMENTS 2026'!C2642),"",'ENGAGEMENTS 2026'!J2642)</f>
        <v/>
      </c>
      <c r="G2641" t="str">
        <f>IF(ISBLANK('ENGAGEMENTS 2026'!C2642),"",'ENGAGEMENTS 2026'!M2642)</f>
        <v/>
      </c>
      <c r="H2641" t="str">
        <f>IF(ISBLANK('ENGAGEMENTS 2026'!C2642),"",'ENGAGEMENTS 2026'!AF2642)</f>
        <v/>
      </c>
      <c r="I2641" t="str">
        <f>IF(ISBLANK('ENGAGEMENTS 2026'!C2642),"",'ENGAGEMENTS 2026'!H2642)</f>
        <v/>
      </c>
      <c r="J2641" s="72" t="str">
        <f>IF(ISBLANK('ENGAGEMENTS 2026'!C2642),"",IF(AND(OR($E2641="INFRUCTUEUX",$E2641="ANNULE"),$C2641="AOO-M"),'ENGAGEMENTS 2026'!P2642,IF($H2641="EN COURS DE PREENGAGEMENT",'ENGAGEMENTS 2026'!O2642,IF($H2641="PREENGAGE",IF($E2641="ATTRIBUE",'ENGAGEMENTS 2026'!AE2642,'ENGAGEMENTS 2026'!O2642),'ENGAGEMENTS 2026'!AE2642))))</f>
        <v/>
      </c>
      <c r="K2641" s="97" t="str">
        <f>IF(ISBLANK('ENGAGEMENTS 2026'!W2642),"",'ENGAGEMENTS 2026'!W2642)</f>
        <v/>
      </c>
      <c r="L2641" s="73" t="str">
        <f t="shared" ca="1" si="82"/>
        <v/>
      </c>
      <c r="M2641" t="str">
        <f t="shared" si="83"/>
        <v/>
      </c>
      <c r="N2641" t="str">
        <f>IF(ISBLANK('ENGAGEMENTS 2026'!C2642),"",'ENGAGEMENTS 2026'!L2642)</f>
        <v/>
      </c>
      <c r="O2641" t="str">
        <f>IF(ISBLANK('ENGAGEMENTS 2026'!C2642),"",'ENGAGEMENTS 2026'!M2642)</f>
        <v/>
      </c>
      <c r="P2641" t="str">
        <f>IF(ISBLANK('ENGAGEMENTS 2026'!C2642),"",'ENGAGEMENTS 2026'!K2642)</f>
        <v/>
      </c>
      <c r="Q2641" t="str">
        <f>IF($A2641="","",IF(OR($E2641="INFRUCTUEUX",$E2641="ANNULE"),$A2641&amp;"|"&amp;(COUNTIFS($A$2:$A2641,$A2641,$E$2:$E2641,"INFRUCTUEUX")+COUNTIFS($A$2:$A2641,$A2641,$E$2:$E2641,"ANNULE")),""))</f>
        <v/>
      </c>
    </row>
    <row r="2642" spans="1:17" x14ac:dyDescent="0.25">
      <c r="A2642" t="str">
        <f>IF(ISBLANK('ENGAGEMENTS 2026'!C2643),"",IF('ENGAGEMENTS 2026'!C2643="DTSI","DCT",'ENGAGEMENTS 2026'!C2643))</f>
        <v/>
      </c>
      <c r="B2642" t="str">
        <f>IF(ISBLANK('ENGAGEMENTS 2026'!C2643),"",'ENGAGEMENTS 2026'!D2643)</f>
        <v/>
      </c>
      <c r="C2642" t="str">
        <f>IF(ISBLANK('ENGAGEMENTS 2026'!C2643),"",'ENGAGEMENTS 2026'!E2643)</f>
        <v/>
      </c>
      <c r="D2642" t="str">
        <f>IF(ISBLANK('ENGAGEMENTS 2026'!C2643),"",'ENGAGEMENTS 2026'!G2643)</f>
        <v/>
      </c>
      <c r="E2642" t="str">
        <f>IF(ISBLANK('ENGAGEMENTS 2026'!C2643),"",'ENGAGEMENTS 2026'!I2643)</f>
        <v/>
      </c>
      <c r="F2642" t="str">
        <f>IF(ISBLANK('ENGAGEMENTS 2026'!C2643),"",'ENGAGEMENTS 2026'!J2643)</f>
        <v/>
      </c>
      <c r="G2642" t="str">
        <f>IF(ISBLANK('ENGAGEMENTS 2026'!C2643),"",'ENGAGEMENTS 2026'!M2643)</f>
        <v/>
      </c>
      <c r="H2642" t="str">
        <f>IF(ISBLANK('ENGAGEMENTS 2026'!C2643),"",'ENGAGEMENTS 2026'!AF2643)</f>
        <v/>
      </c>
      <c r="I2642" t="str">
        <f>IF(ISBLANK('ENGAGEMENTS 2026'!C2643),"",'ENGAGEMENTS 2026'!H2643)</f>
        <v/>
      </c>
      <c r="J2642" s="72" t="str">
        <f>IF(ISBLANK('ENGAGEMENTS 2026'!C2643),"",IF(AND(OR($E2642="INFRUCTUEUX",$E2642="ANNULE"),$C2642="AOO-M"),'ENGAGEMENTS 2026'!P2643,IF($H2642="EN COURS DE PREENGAGEMENT",'ENGAGEMENTS 2026'!O2643,IF($H2642="PREENGAGE",IF($E2642="ATTRIBUE",'ENGAGEMENTS 2026'!AE2643,'ENGAGEMENTS 2026'!O2643),'ENGAGEMENTS 2026'!AE2643))))</f>
        <v/>
      </c>
      <c r="K2642" s="97" t="str">
        <f>IF(ISBLANK('ENGAGEMENTS 2026'!W2643),"",'ENGAGEMENTS 2026'!W2643)</f>
        <v/>
      </c>
      <c r="L2642" s="73" t="str">
        <f t="shared" ca="1" si="82"/>
        <v/>
      </c>
      <c r="M2642" t="str">
        <f t="shared" si="83"/>
        <v/>
      </c>
      <c r="N2642" t="str">
        <f>IF(ISBLANK('ENGAGEMENTS 2026'!C2643),"",'ENGAGEMENTS 2026'!L2643)</f>
        <v/>
      </c>
      <c r="O2642" t="str">
        <f>IF(ISBLANK('ENGAGEMENTS 2026'!C2643),"",'ENGAGEMENTS 2026'!M2643)</f>
        <v/>
      </c>
      <c r="P2642" t="str">
        <f>IF(ISBLANK('ENGAGEMENTS 2026'!C2643),"",'ENGAGEMENTS 2026'!K2643)</f>
        <v/>
      </c>
      <c r="Q2642" t="str">
        <f>IF($A2642="","",IF(OR($E2642="INFRUCTUEUX",$E2642="ANNULE"),$A2642&amp;"|"&amp;(COUNTIFS($A$2:$A2642,$A2642,$E$2:$E2642,"INFRUCTUEUX")+COUNTIFS($A$2:$A2642,$A2642,$E$2:$E2642,"ANNULE")),""))</f>
        <v/>
      </c>
    </row>
    <row r="2643" spans="1:17" x14ac:dyDescent="0.25">
      <c r="A2643" t="str">
        <f>IF(ISBLANK('ENGAGEMENTS 2026'!C2644),"",IF('ENGAGEMENTS 2026'!C2644="DTSI","DCT",'ENGAGEMENTS 2026'!C2644))</f>
        <v/>
      </c>
      <c r="B2643" t="str">
        <f>IF(ISBLANK('ENGAGEMENTS 2026'!C2644),"",'ENGAGEMENTS 2026'!D2644)</f>
        <v/>
      </c>
      <c r="C2643" t="str">
        <f>IF(ISBLANK('ENGAGEMENTS 2026'!C2644),"",'ENGAGEMENTS 2026'!E2644)</f>
        <v/>
      </c>
      <c r="D2643" t="str">
        <f>IF(ISBLANK('ENGAGEMENTS 2026'!C2644),"",'ENGAGEMENTS 2026'!G2644)</f>
        <v/>
      </c>
      <c r="E2643" t="str">
        <f>IF(ISBLANK('ENGAGEMENTS 2026'!C2644),"",'ENGAGEMENTS 2026'!I2644)</f>
        <v/>
      </c>
      <c r="F2643" t="str">
        <f>IF(ISBLANK('ENGAGEMENTS 2026'!C2644),"",'ENGAGEMENTS 2026'!J2644)</f>
        <v/>
      </c>
      <c r="G2643" t="str">
        <f>IF(ISBLANK('ENGAGEMENTS 2026'!C2644),"",'ENGAGEMENTS 2026'!M2644)</f>
        <v/>
      </c>
      <c r="H2643" t="str">
        <f>IF(ISBLANK('ENGAGEMENTS 2026'!C2644),"",'ENGAGEMENTS 2026'!AF2644)</f>
        <v/>
      </c>
      <c r="I2643" t="str">
        <f>IF(ISBLANK('ENGAGEMENTS 2026'!C2644),"",'ENGAGEMENTS 2026'!H2644)</f>
        <v/>
      </c>
      <c r="J2643" s="72" t="str">
        <f>IF(ISBLANK('ENGAGEMENTS 2026'!C2644),"",IF(AND(OR($E2643="INFRUCTUEUX",$E2643="ANNULE"),$C2643="AOO-M"),'ENGAGEMENTS 2026'!P2644,IF($H2643="EN COURS DE PREENGAGEMENT",'ENGAGEMENTS 2026'!O2644,IF($H2643="PREENGAGE",IF($E2643="ATTRIBUE",'ENGAGEMENTS 2026'!AE2644,'ENGAGEMENTS 2026'!O2644),'ENGAGEMENTS 2026'!AE2644))))</f>
        <v/>
      </c>
      <c r="K2643" s="97" t="str">
        <f>IF(ISBLANK('ENGAGEMENTS 2026'!W2644),"",'ENGAGEMENTS 2026'!W2644)</f>
        <v/>
      </c>
      <c r="L2643" s="73" t="str">
        <f t="shared" ca="1" si="82"/>
        <v/>
      </c>
      <c r="M2643" t="str">
        <f t="shared" si="83"/>
        <v/>
      </c>
      <c r="N2643" t="str">
        <f>IF(ISBLANK('ENGAGEMENTS 2026'!C2644),"",'ENGAGEMENTS 2026'!L2644)</f>
        <v/>
      </c>
      <c r="O2643" t="str">
        <f>IF(ISBLANK('ENGAGEMENTS 2026'!C2644),"",'ENGAGEMENTS 2026'!M2644)</f>
        <v/>
      </c>
      <c r="P2643" t="str">
        <f>IF(ISBLANK('ENGAGEMENTS 2026'!C2644),"",'ENGAGEMENTS 2026'!K2644)</f>
        <v/>
      </c>
      <c r="Q2643" t="str">
        <f>IF($A2643="","",IF(OR($E2643="INFRUCTUEUX",$E2643="ANNULE"),$A2643&amp;"|"&amp;(COUNTIFS($A$2:$A2643,$A2643,$E$2:$E2643,"INFRUCTUEUX")+COUNTIFS($A$2:$A2643,$A2643,$E$2:$E2643,"ANNULE")),""))</f>
        <v/>
      </c>
    </row>
    <row r="2644" spans="1:17" x14ac:dyDescent="0.25">
      <c r="A2644" t="str">
        <f>IF(ISBLANK('ENGAGEMENTS 2026'!C2645),"",IF('ENGAGEMENTS 2026'!C2645="DTSI","DCT",'ENGAGEMENTS 2026'!C2645))</f>
        <v/>
      </c>
      <c r="B2644" t="str">
        <f>IF(ISBLANK('ENGAGEMENTS 2026'!C2645),"",'ENGAGEMENTS 2026'!D2645)</f>
        <v/>
      </c>
      <c r="C2644" t="str">
        <f>IF(ISBLANK('ENGAGEMENTS 2026'!C2645),"",'ENGAGEMENTS 2026'!E2645)</f>
        <v/>
      </c>
      <c r="D2644" t="str">
        <f>IF(ISBLANK('ENGAGEMENTS 2026'!C2645),"",'ENGAGEMENTS 2026'!G2645)</f>
        <v/>
      </c>
      <c r="E2644" t="str">
        <f>IF(ISBLANK('ENGAGEMENTS 2026'!C2645),"",'ENGAGEMENTS 2026'!I2645)</f>
        <v/>
      </c>
      <c r="F2644" t="str">
        <f>IF(ISBLANK('ENGAGEMENTS 2026'!C2645),"",'ENGAGEMENTS 2026'!J2645)</f>
        <v/>
      </c>
      <c r="G2644" t="str">
        <f>IF(ISBLANK('ENGAGEMENTS 2026'!C2645),"",'ENGAGEMENTS 2026'!M2645)</f>
        <v/>
      </c>
      <c r="H2644" t="str">
        <f>IF(ISBLANK('ENGAGEMENTS 2026'!C2645),"",'ENGAGEMENTS 2026'!AF2645)</f>
        <v/>
      </c>
      <c r="I2644" t="str">
        <f>IF(ISBLANK('ENGAGEMENTS 2026'!C2645),"",'ENGAGEMENTS 2026'!H2645)</f>
        <v/>
      </c>
      <c r="J2644" s="72" t="str">
        <f>IF(ISBLANK('ENGAGEMENTS 2026'!C2645),"",IF(AND(OR($E2644="INFRUCTUEUX",$E2644="ANNULE"),$C2644="AOO-M"),'ENGAGEMENTS 2026'!P2645,IF($H2644="EN COURS DE PREENGAGEMENT",'ENGAGEMENTS 2026'!O2645,IF($H2644="PREENGAGE",IF($E2644="ATTRIBUE",'ENGAGEMENTS 2026'!AE2645,'ENGAGEMENTS 2026'!O2645),'ENGAGEMENTS 2026'!AE2645))))</f>
        <v/>
      </c>
      <c r="K2644" s="97" t="str">
        <f>IF(ISBLANK('ENGAGEMENTS 2026'!W2645),"",'ENGAGEMENTS 2026'!W2645)</f>
        <v/>
      </c>
      <c r="L2644" s="73" t="str">
        <f t="shared" ca="1" si="82"/>
        <v/>
      </c>
      <c r="M2644" t="str">
        <f t="shared" si="83"/>
        <v/>
      </c>
      <c r="N2644" t="str">
        <f>IF(ISBLANK('ENGAGEMENTS 2026'!C2645),"",'ENGAGEMENTS 2026'!L2645)</f>
        <v/>
      </c>
      <c r="O2644" t="str">
        <f>IF(ISBLANK('ENGAGEMENTS 2026'!C2645),"",'ENGAGEMENTS 2026'!M2645)</f>
        <v/>
      </c>
      <c r="P2644" t="str">
        <f>IF(ISBLANK('ENGAGEMENTS 2026'!C2645),"",'ENGAGEMENTS 2026'!K2645)</f>
        <v/>
      </c>
      <c r="Q2644" t="str">
        <f>IF($A2644="","",IF(OR($E2644="INFRUCTUEUX",$E2644="ANNULE"),$A2644&amp;"|"&amp;(COUNTIFS($A$2:$A2644,$A2644,$E$2:$E2644,"INFRUCTUEUX")+COUNTIFS($A$2:$A2644,$A2644,$E$2:$E2644,"ANNULE")),""))</f>
        <v/>
      </c>
    </row>
    <row r="2645" spans="1:17" x14ac:dyDescent="0.25">
      <c r="A2645" t="str">
        <f>IF(ISBLANK('ENGAGEMENTS 2026'!C2646),"",IF('ENGAGEMENTS 2026'!C2646="DTSI","DCT",'ENGAGEMENTS 2026'!C2646))</f>
        <v/>
      </c>
      <c r="B2645" t="str">
        <f>IF(ISBLANK('ENGAGEMENTS 2026'!C2646),"",'ENGAGEMENTS 2026'!D2646)</f>
        <v/>
      </c>
      <c r="C2645" t="str">
        <f>IF(ISBLANK('ENGAGEMENTS 2026'!C2646),"",'ENGAGEMENTS 2026'!E2646)</f>
        <v/>
      </c>
      <c r="D2645" t="str">
        <f>IF(ISBLANK('ENGAGEMENTS 2026'!C2646),"",'ENGAGEMENTS 2026'!G2646)</f>
        <v/>
      </c>
      <c r="E2645" t="str">
        <f>IF(ISBLANK('ENGAGEMENTS 2026'!C2646),"",'ENGAGEMENTS 2026'!I2646)</f>
        <v/>
      </c>
      <c r="F2645" t="str">
        <f>IF(ISBLANK('ENGAGEMENTS 2026'!C2646),"",'ENGAGEMENTS 2026'!J2646)</f>
        <v/>
      </c>
      <c r="G2645" t="str">
        <f>IF(ISBLANK('ENGAGEMENTS 2026'!C2646),"",'ENGAGEMENTS 2026'!M2646)</f>
        <v/>
      </c>
      <c r="H2645" t="str">
        <f>IF(ISBLANK('ENGAGEMENTS 2026'!C2646),"",'ENGAGEMENTS 2026'!AF2646)</f>
        <v/>
      </c>
      <c r="I2645" t="str">
        <f>IF(ISBLANK('ENGAGEMENTS 2026'!C2646),"",'ENGAGEMENTS 2026'!H2646)</f>
        <v/>
      </c>
      <c r="J2645" s="72" t="str">
        <f>IF(ISBLANK('ENGAGEMENTS 2026'!C2646),"",IF(AND(OR($E2645="INFRUCTUEUX",$E2645="ANNULE"),$C2645="AOO-M"),'ENGAGEMENTS 2026'!P2646,IF($H2645="EN COURS DE PREENGAGEMENT",'ENGAGEMENTS 2026'!O2646,IF($H2645="PREENGAGE",IF($E2645="ATTRIBUE",'ENGAGEMENTS 2026'!AE2646,'ENGAGEMENTS 2026'!O2646),'ENGAGEMENTS 2026'!AE2646))))</f>
        <v/>
      </c>
      <c r="K2645" s="97" t="str">
        <f>IF(ISBLANK('ENGAGEMENTS 2026'!W2646),"",'ENGAGEMENTS 2026'!W2646)</f>
        <v/>
      </c>
      <c r="L2645" s="73" t="str">
        <f t="shared" ca="1" si="82"/>
        <v/>
      </c>
      <c r="M2645" t="str">
        <f t="shared" si="83"/>
        <v/>
      </c>
      <c r="N2645" t="str">
        <f>IF(ISBLANK('ENGAGEMENTS 2026'!C2646),"",'ENGAGEMENTS 2026'!L2646)</f>
        <v/>
      </c>
      <c r="O2645" t="str">
        <f>IF(ISBLANK('ENGAGEMENTS 2026'!C2646),"",'ENGAGEMENTS 2026'!M2646)</f>
        <v/>
      </c>
      <c r="P2645" t="str">
        <f>IF(ISBLANK('ENGAGEMENTS 2026'!C2646),"",'ENGAGEMENTS 2026'!K2646)</f>
        <v/>
      </c>
      <c r="Q2645" t="str">
        <f>IF($A2645="","",IF(OR($E2645="INFRUCTUEUX",$E2645="ANNULE"),$A2645&amp;"|"&amp;(COUNTIFS($A$2:$A2645,$A2645,$E$2:$E2645,"INFRUCTUEUX")+COUNTIFS($A$2:$A2645,$A2645,$E$2:$E2645,"ANNULE")),""))</f>
        <v/>
      </c>
    </row>
    <row r="2646" spans="1:17" x14ac:dyDescent="0.25">
      <c r="A2646" t="str">
        <f>IF(ISBLANK('ENGAGEMENTS 2026'!C2647),"",IF('ENGAGEMENTS 2026'!C2647="DTSI","DCT",'ENGAGEMENTS 2026'!C2647))</f>
        <v/>
      </c>
      <c r="B2646" t="str">
        <f>IF(ISBLANK('ENGAGEMENTS 2026'!C2647),"",'ENGAGEMENTS 2026'!D2647)</f>
        <v/>
      </c>
      <c r="C2646" t="str">
        <f>IF(ISBLANK('ENGAGEMENTS 2026'!C2647),"",'ENGAGEMENTS 2026'!E2647)</f>
        <v/>
      </c>
      <c r="D2646" t="str">
        <f>IF(ISBLANK('ENGAGEMENTS 2026'!C2647),"",'ENGAGEMENTS 2026'!G2647)</f>
        <v/>
      </c>
      <c r="E2646" t="str">
        <f>IF(ISBLANK('ENGAGEMENTS 2026'!C2647),"",'ENGAGEMENTS 2026'!I2647)</f>
        <v/>
      </c>
      <c r="F2646" t="str">
        <f>IF(ISBLANK('ENGAGEMENTS 2026'!C2647),"",'ENGAGEMENTS 2026'!J2647)</f>
        <v/>
      </c>
      <c r="G2646" t="str">
        <f>IF(ISBLANK('ENGAGEMENTS 2026'!C2647),"",'ENGAGEMENTS 2026'!M2647)</f>
        <v/>
      </c>
      <c r="H2646" t="str">
        <f>IF(ISBLANK('ENGAGEMENTS 2026'!C2647),"",'ENGAGEMENTS 2026'!AF2647)</f>
        <v/>
      </c>
      <c r="I2646" t="str">
        <f>IF(ISBLANK('ENGAGEMENTS 2026'!C2647),"",'ENGAGEMENTS 2026'!H2647)</f>
        <v/>
      </c>
      <c r="J2646" s="72" t="str">
        <f>IF(ISBLANK('ENGAGEMENTS 2026'!C2647),"",IF(AND(OR($E2646="INFRUCTUEUX",$E2646="ANNULE"),$C2646="AOO-M"),'ENGAGEMENTS 2026'!P2647,IF($H2646="EN COURS DE PREENGAGEMENT",'ENGAGEMENTS 2026'!O2647,IF($H2646="PREENGAGE",IF($E2646="ATTRIBUE",'ENGAGEMENTS 2026'!AE2647,'ENGAGEMENTS 2026'!O2647),'ENGAGEMENTS 2026'!AE2647))))</f>
        <v/>
      </c>
      <c r="K2646" s="97" t="str">
        <f>IF(ISBLANK('ENGAGEMENTS 2026'!W2647),"",'ENGAGEMENTS 2026'!W2647)</f>
        <v/>
      </c>
      <c r="L2646" s="73" t="str">
        <f t="shared" ca="1" si="82"/>
        <v/>
      </c>
      <c r="M2646" t="str">
        <f t="shared" si="83"/>
        <v/>
      </c>
      <c r="N2646" t="str">
        <f>IF(ISBLANK('ENGAGEMENTS 2026'!C2647),"",'ENGAGEMENTS 2026'!L2647)</f>
        <v/>
      </c>
      <c r="O2646" t="str">
        <f>IF(ISBLANK('ENGAGEMENTS 2026'!C2647),"",'ENGAGEMENTS 2026'!M2647)</f>
        <v/>
      </c>
      <c r="P2646" t="str">
        <f>IF(ISBLANK('ENGAGEMENTS 2026'!C2647),"",'ENGAGEMENTS 2026'!K2647)</f>
        <v/>
      </c>
      <c r="Q2646" t="str">
        <f>IF($A2646="","",IF(OR($E2646="INFRUCTUEUX",$E2646="ANNULE"),$A2646&amp;"|"&amp;(COUNTIFS($A$2:$A2646,$A2646,$E$2:$E2646,"INFRUCTUEUX")+COUNTIFS($A$2:$A2646,$A2646,$E$2:$E2646,"ANNULE")),""))</f>
        <v/>
      </c>
    </row>
    <row r="2647" spans="1:17" x14ac:dyDescent="0.25">
      <c r="A2647" t="str">
        <f>IF(ISBLANK('ENGAGEMENTS 2026'!C2648),"",IF('ENGAGEMENTS 2026'!C2648="DTSI","DCT",'ENGAGEMENTS 2026'!C2648))</f>
        <v/>
      </c>
      <c r="B2647" t="str">
        <f>IF(ISBLANK('ENGAGEMENTS 2026'!C2648),"",'ENGAGEMENTS 2026'!D2648)</f>
        <v/>
      </c>
      <c r="C2647" t="str">
        <f>IF(ISBLANK('ENGAGEMENTS 2026'!C2648),"",'ENGAGEMENTS 2026'!E2648)</f>
        <v/>
      </c>
      <c r="D2647" t="str">
        <f>IF(ISBLANK('ENGAGEMENTS 2026'!C2648),"",'ENGAGEMENTS 2026'!G2648)</f>
        <v/>
      </c>
      <c r="E2647" t="str">
        <f>IF(ISBLANK('ENGAGEMENTS 2026'!C2648),"",'ENGAGEMENTS 2026'!I2648)</f>
        <v/>
      </c>
      <c r="F2647" t="str">
        <f>IF(ISBLANK('ENGAGEMENTS 2026'!C2648),"",'ENGAGEMENTS 2026'!J2648)</f>
        <v/>
      </c>
      <c r="G2647" t="str">
        <f>IF(ISBLANK('ENGAGEMENTS 2026'!C2648),"",'ENGAGEMENTS 2026'!M2648)</f>
        <v/>
      </c>
      <c r="H2647" t="str">
        <f>IF(ISBLANK('ENGAGEMENTS 2026'!C2648),"",'ENGAGEMENTS 2026'!AF2648)</f>
        <v/>
      </c>
      <c r="I2647" t="str">
        <f>IF(ISBLANK('ENGAGEMENTS 2026'!C2648),"",'ENGAGEMENTS 2026'!H2648)</f>
        <v/>
      </c>
      <c r="J2647" s="72" t="str">
        <f>IF(ISBLANK('ENGAGEMENTS 2026'!C2648),"",IF(AND(OR($E2647="INFRUCTUEUX",$E2647="ANNULE"),$C2647="AOO-M"),'ENGAGEMENTS 2026'!P2648,IF($H2647="EN COURS DE PREENGAGEMENT",'ENGAGEMENTS 2026'!O2648,IF($H2647="PREENGAGE",IF($E2647="ATTRIBUE",'ENGAGEMENTS 2026'!AE2648,'ENGAGEMENTS 2026'!O2648),'ENGAGEMENTS 2026'!AE2648))))</f>
        <v/>
      </c>
      <c r="K2647" s="97" t="str">
        <f>IF(ISBLANK('ENGAGEMENTS 2026'!W2648),"",'ENGAGEMENTS 2026'!W2648)</f>
        <v/>
      </c>
      <c r="L2647" s="73" t="str">
        <f t="shared" ca="1" si="82"/>
        <v/>
      </c>
      <c r="M2647" t="str">
        <f t="shared" si="83"/>
        <v/>
      </c>
      <c r="N2647" t="str">
        <f>IF(ISBLANK('ENGAGEMENTS 2026'!C2648),"",'ENGAGEMENTS 2026'!L2648)</f>
        <v/>
      </c>
      <c r="O2647" t="str">
        <f>IF(ISBLANK('ENGAGEMENTS 2026'!C2648),"",'ENGAGEMENTS 2026'!M2648)</f>
        <v/>
      </c>
      <c r="P2647" t="str">
        <f>IF(ISBLANK('ENGAGEMENTS 2026'!C2648),"",'ENGAGEMENTS 2026'!K2648)</f>
        <v/>
      </c>
      <c r="Q2647" t="str">
        <f>IF($A2647="","",IF(OR($E2647="INFRUCTUEUX",$E2647="ANNULE"),$A2647&amp;"|"&amp;(COUNTIFS($A$2:$A2647,$A2647,$E$2:$E2647,"INFRUCTUEUX")+COUNTIFS($A$2:$A2647,$A2647,$E$2:$E2647,"ANNULE")),""))</f>
        <v/>
      </c>
    </row>
    <row r="2648" spans="1:17" x14ac:dyDescent="0.25">
      <c r="A2648" t="str">
        <f>IF(ISBLANK('ENGAGEMENTS 2026'!C2649),"",IF('ENGAGEMENTS 2026'!C2649="DTSI","DCT",'ENGAGEMENTS 2026'!C2649))</f>
        <v/>
      </c>
      <c r="B2648" t="str">
        <f>IF(ISBLANK('ENGAGEMENTS 2026'!C2649),"",'ENGAGEMENTS 2026'!D2649)</f>
        <v/>
      </c>
      <c r="C2648" t="str">
        <f>IF(ISBLANK('ENGAGEMENTS 2026'!C2649),"",'ENGAGEMENTS 2026'!E2649)</f>
        <v/>
      </c>
      <c r="D2648" t="str">
        <f>IF(ISBLANK('ENGAGEMENTS 2026'!C2649),"",'ENGAGEMENTS 2026'!G2649)</f>
        <v/>
      </c>
      <c r="E2648" t="str">
        <f>IF(ISBLANK('ENGAGEMENTS 2026'!C2649),"",'ENGAGEMENTS 2026'!I2649)</f>
        <v/>
      </c>
      <c r="F2648" t="str">
        <f>IF(ISBLANK('ENGAGEMENTS 2026'!C2649),"",'ENGAGEMENTS 2026'!J2649)</f>
        <v/>
      </c>
      <c r="G2648" t="str">
        <f>IF(ISBLANK('ENGAGEMENTS 2026'!C2649),"",'ENGAGEMENTS 2026'!M2649)</f>
        <v/>
      </c>
      <c r="H2648" t="str">
        <f>IF(ISBLANK('ENGAGEMENTS 2026'!C2649),"",'ENGAGEMENTS 2026'!AF2649)</f>
        <v/>
      </c>
      <c r="I2648" t="str">
        <f>IF(ISBLANK('ENGAGEMENTS 2026'!C2649),"",'ENGAGEMENTS 2026'!H2649)</f>
        <v/>
      </c>
      <c r="J2648" s="72" t="str">
        <f>IF(ISBLANK('ENGAGEMENTS 2026'!C2649),"",IF(AND(OR($E2648="INFRUCTUEUX",$E2648="ANNULE"),$C2648="AOO-M"),'ENGAGEMENTS 2026'!P2649,IF($H2648="EN COURS DE PREENGAGEMENT",'ENGAGEMENTS 2026'!O2649,IF($H2648="PREENGAGE",IF($E2648="ATTRIBUE",'ENGAGEMENTS 2026'!AE2649,'ENGAGEMENTS 2026'!O2649),'ENGAGEMENTS 2026'!AE2649))))</f>
        <v/>
      </c>
      <c r="K2648" s="97" t="str">
        <f>IF(ISBLANK('ENGAGEMENTS 2026'!W2649),"",'ENGAGEMENTS 2026'!W2649)</f>
        <v/>
      </c>
      <c r="L2648" s="73" t="str">
        <f t="shared" ca="1" si="82"/>
        <v/>
      </c>
      <c r="M2648" t="str">
        <f t="shared" si="83"/>
        <v/>
      </c>
      <c r="N2648" t="str">
        <f>IF(ISBLANK('ENGAGEMENTS 2026'!C2649),"",'ENGAGEMENTS 2026'!L2649)</f>
        <v/>
      </c>
      <c r="O2648" t="str">
        <f>IF(ISBLANK('ENGAGEMENTS 2026'!C2649),"",'ENGAGEMENTS 2026'!M2649)</f>
        <v/>
      </c>
      <c r="P2648" t="str">
        <f>IF(ISBLANK('ENGAGEMENTS 2026'!C2649),"",'ENGAGEMENTS 2026'!K2649)</f>
        <v/>
      </c>
      <c r="Q2648" t="str">
        <f>IF($A2648="","",IF(OR($E2648="INFRUCTUEUX",$E2648="ANNULE"),$A2648&amp;"|"&amp;(COUNTIFS($A$2:$A2648,$A2648,$E$2:$E2648,"INFRUCTUEUX")+COUNTIFS($A$2:$A2648,$A2648,$E$2:$E2648,"ANNULE")),""))</f>
        <v/>
      </c>
    </row>
    <row r="2649" spans="1:17" x14ac:dyDescent="0.25">
      <c r="A2649" t="str">
        <f>IF(ISBLANK('ENGAGEMENTS 2026'!C2650),"",IF('ENGAGEMENTS 2026'!C2650="DTSI","DCT",'ENGAGEMENTS 2026'!C2650))</f>
        <v/>
      </c>
      <c r="B2649" t="str">
        <f>IF(ISBLANK('ENGAGEMENTS 2026'!C2650),"",'ENGAGEMENTS 2026'!D2650)</f>
        <v/>
      </c>
      <c r="C2649" t="str">
        <f>IF(ISBLANK('ENGAGEMENTS 2026'!C2650),"",'ENGAGEMENTS 2026'!E2650)</f>
        <v/>
      </c>
      <c r="D2649" t="str">
        <f>IF(ISBLANK('ENGAGEMENTS 2026'!C2650),"",'ENGAGEMENTS 2026'!G2650)</f>
        <v/>
      </c>
      <c r="E2649" t="str">
        <f>IF(ISBLANK('ENGAGEMENTS 2026'!C2650),"",'ENGAGEMENTS 2026'!I2650)</f>
        <v/>
      </c>
      <c r="F2649" t="str">
        <f>IF(ISBLANK('ENGAGEMENTS 2026'!C2650),"",'ENGAGEMENTS 2026'!J2650)</f>
        <v/>
      </c>
      <c r="G2649" t="str">
        <f>IF(ISBLANK('ENGAGEMENTS 2026'!C2650),"",'ENGAGEMENTS 2026'!M2650)</f>
        <v/>
      </c>
      <c r="H2649" t="str">
        <f>IF(ISBLANK('ENGAGEMENTS 2026'!C2650),"",'ENGAGEMENTS 2026'!AF2650)</f>
        <v/>
      </c>
      <c r="I2649" t="str">
        <f>IF(ISBLANK('ENGAGEMENTS 2026'!C2650),"",'ENGAGEMENTS 2026'!H2650)</f>
        <v/>
      </c>
      <c r="J2649" s="72" t="str">
        <f>IF(ISBLANK('ENGAGEMENTS 2026'!C2650),"",IF(AND(OR($E2649="INFRUCTUEUX",$E2649="ANNULE"),$C2649="AOO-M"),'ENGAGEMENTS 2026'!P2650,IF($H2649="EN COURS DE PREENGAGEMENT",'ENGAGEMENTS 2026'!O2650,IF($H2649="PREENGAGE",IF($E2649="ATTRIBUE",'ENGAGEMENTS 2026'!AE2650,'ENGAGEMENTS 2026'!O2650),'ENGAGEMENTS 2026'!AE2650))))</f>
        <v/>
      </c>
      <c r="K2649" s="97" t="str">
        <f>IF(ISBLANK('ENGAGEMENTS 2026'!W2650),"",'ENGAGEMENTS 2026'!W2650)</f>
        <v/>
      </c>
      <c r="L2649" s="73" t="str">
        <f t="shared" ca="1" si="82"/>
        <v/>
      </c>
      <c r="M2649" t="str">
        <f t="shared" si="83"/>
        <v/>
      </c>
      <c r="N2649" t="str">
        <f>IF(ISBLANK('ENGAGEMENTS 2026'!C2650),"",'ENGAGEMENTS 2026'!L2650)</f>
        <v/>
      </c>
      <c r="O2649" t="str">
        <f>IF(ISBLANK('ENGAGEMENTS 2026'!C2650),"",'ENGAGEMENTS 2026'!M2650)</f>
        <v/>
      </c>
      <c r="P2649" t="str">
        <f>IF(ISBLANK('ENGAGEMENTS 2026'!C2650),"",'ENGAGEMENTS 2026'!K2650)</f>
        <v/>
      </c>
      <c r="Q2649" t="str">
        <f>IF($A2649="","",IF(OR($E2649="INFRUCTUEUX",$E2649="ANNULE"),$A2649&amp;"|"&amp;(COUNTIFS($A$2:$A2649,$A2649,$E$2:$E2649,"INFRUCTUEUX")+COUNTIFS($A$2:$A2649,$A2649,$E$2:$E2649,"ANNULE")),""))</f>
        <v/>
      </c>
    </row>
    <row r="2650" spans="1:17" x14ac:dyDescent="0.25">
      <c r="A2650" t="str">
        <f>IF(ISBLANK('ENGAGEMENTS 2026'!C2651),"",IF('ENGAGEMENTS 2026'!C2651="DTSI","DCT",'ENGAGEMENTS 2026'!C2651))</f>
        <v/>
      </c>
      <c r="B2650" t="str">
        <f>IF(ISBLANK('ENGAGEMENTS 2026'!C2651),"",'ENGAGEMENTS 2026'!D2651)</f>
        <v/>
      </c>
      <c r="C2650" t="str">
        <f>IF(ISBLANK('ENGAGEMENTS 2026'!C2651),"",'ENGAGEMENTS 2026'!E2651)</f>
        <v/>
      </c>
      <c r="D2650" t="str">
        <f>IF(ISBLANK('ENGAGEMENTS 2026'!C2651),"",'ENGAGEMENTS 2026'!G2651)</f>
        <v/>
      </c>
      <c r="E2650" t="str">
        <f>IF(ISBLANK('ENGAGEMENTS 2026'!C2651),"",'ENGAGEMENTS 2026'!I2651)</f>
        <v/>
      </c>
      <c r="F2650" t="str">
        <f>IF(ISBLANK('ENGAGEMENTS 2026'!C2651),"",'ENGAGEMENTS 2026'!J2651)</f>
        <v/>
      </c>
      <c r="G2650" t="str">
        <f>IF(ISBLANK('ENGAGEMENTS 2026'!C2651),"",'ENGAGEMENTS 2026'!M2651)</f>
        <v/>
      </c>
      <c r="H2650" t="str">
        <f>IF(ISBLANK('ENGAGEMENTS 2026'!C2651),"",'ENGAGEMENTS 2026'!AF2651)</f>
        <v/>
      </c>
      <c r="I2650" t="str">
        <f>IF(ISBLANK('ENGAGEMENTS 2026'!C2651),"",'ENGAGEMENTS 2026'!H2651)</f>
        <v/>
      </c>
      <c r="J2650" s="72" t="str">
        <f>IF(ISBLANK('ENGAGEMENTS 2026'!C2651),"",IF(AND(OR($E2650="INFRUCTUEUX",$E2650="ANNULE"),$C2650="AOO-M"),'ENGAGEMENTS 2026'!P2651,IF($H2650="EN COURS DE PREENGAGEMENT",'ENGAGEMENTS 2026'!O2651,IF($H2650="PREENGAGE",IF($E2650="ATTRIBUE",'ENGAGEMENTS 2026'!AE2651,'ENGAGEMENTS 2026'!O2651),'ENGAGEMENTS 2026'!AE2651))))</f>
        <v/>
      </c>
      <c r="K2650" s="97" t="str">
        <f>IF(ISBLANK('ENGAGEMENTS 2026'!W2651),"",'ENGAGEMENTS 2026'!W2651)</f>
        <v/>
      </c>
      <c r="L2650" s="73" t="str">
        <f t="shared" ca="1" si="82"/>
        <v/>
      </c>
      <c r="M2650" t="str">
        <f t="shared" si="83"/>
        <v/>
      </c>
      <c r="N2650" t="str">
        <f>IF(ISBLANK('ENGAGEMENTS 2026'!C2651),"",'ENGAGEMENTS 2026'!L2651)</f>
        <v/>
      </c>
      <c r="O2650" t="str">
        <f>IF(ISBLANK('ENGAGEMENTS 2026'!C2651),"",'ENGAGEMENTS 2026'!M2651)</f>
        <v/>
      </c>
      <c r="P2650" t="str">
        <f>IF(ISBLANK('ENGAGEMENTS 2026'!C2651),"",'ENGAGEMENTS 2026'!K2651)</f>
        <v/>
      </c>
      <c r="Q2650" t="str">
        <f>IF($A2650="","",IF(OR($E2650="INFRUCTUEUX",$E2650="ANNULE"),$A2650&amp;"|"&amp;(COUNTIFS($A$2:$A2650,$A2650,$E$2:$E2650,"INFRUCTUEUX")+COUNTIFS($A$2:$A2650,$A2650,$E$2:$E2650,"ANNULE")),""))</f>
        <v/>
      </c>
    </row>
    <row r="2651" spans="1:17" x14ac:dyDescent="0.25">
      <c r="A2651" t="str">
        <f>IF(ISBLANK('ENGAGEMENTS 2026'!C2652),"",IF('ENGAGEMENTS 2026'!C2652="DTSI","DCT",'ENGAGEMENTS 2026'!C2652))</f>
        <v/>
      </c>
      <c r="B2651" t="str">
        <f>IF(ISBLANK('ENGAGEMENTS 2026'!C2652),"",'ENGAGEMENTS 2026'!D2652)</f>
        <v/>
      </c>
      <c r="C2651" t="str">
        <f>IF(ISBLANK('ENGAGEMENTS 2026'!C2652),"",'ENGAGEMENTS 2026'!E2652)</f>
        <v/>
      </c>
      <c r="D2651" t="str">
        <f>IF(ISBLANK('ENGAGEMENTS 2026'!C2652),"",'ENGAGEMENTS 2026'!G2652)</f>
        <v/>
      </c>
      <c r="E2651" t="str">
        <f>IF(ISBLANK('ENGAGEMENTS 2026'!C2652),"",'ENGAGEMENTS 2026'!I2652)</f>
        <v/>
      </c>
      <c r="F2651" t="str">
        <f>IF(ISBLANK('ENGAGEMENTS 2026'!C2652),"",'ENGAGEMENTS 2026'!J2652)</f>
        <v/>
      </c>
      <c r="G2651" t="str">
        <f>IF(ISBLANK('ENGAGEMENTS 2026'!C2652),"",'ENGAGEMENTS 2026'!M2652)</f>
        <v/>
      </c>
      <c r="H2651" t="str">
        <f>IF(ISBLANK('ENGAGEMENTS 2026'!C2652),"",'ENGAGEMENTS 2026'!AF2652)</f>
        <v/>
      </c>
      <c r="I2651" t="str">
        <f>IF(ISBLANK('ENGAGEMENTS 2026'!C2652),"",'ENGAGEMENTS 2026'!H2652)</f>
        <v/>
      </c>
      <c r="J2651" s="72" t="str">
        <f>IF(ISBLANK('ENGAGEMENTS 2026'!C2652),"",IF(AND(OR($E2651="INFRUCTUEUX",$E2651="ANNULE"),$C2651="AOO-M"),'ENGAGEMENTS 2026'!P2652,IF($H2651="EN COURS DE PREENGAGEMENT",'ENGAGEMENTS 2026'!O2652,IF($H2651="PREENGAGE",IF($E2651="ATTRIBUE",'ENGAGEMENTS 2026'!AE2652,'ENGAGEMENTS 2026'!O2652),'ENGAGEMENTS 2026'!AE2652))))</f>
        <v/>
      </c>
      <c r="K2651" s="97" t="str">
        <f>IF(ISBLANK('ENGAGEMENTS 2026'!W2652),"",'ENGAGEMENTS 2026'!W2652)</f>
        <v/>
      </c>
      <c r="L2651" s="73" t="str">
        <f t="shared" ca="1" si="82"/>
        <v/>
      </c>
      <c r="M2651" t="str">
        <f t="shared" si="83"/>
        <v/>
      </c>
      <c r="N2651" t="str">
        <f>IF(ISBLANK('ENGAGEMENTS 2026'!C2652),"",'ENGAGEMENTS 2026'!L2652)</f>
        <v/>
      </c>
      <c r="O2651" t="str">
        <f>IF(ISBLANK('ENGAGEMENTS 2026'!C2652),"",'ENGAGEMENTS 2026'!M2652)</f>
        <v/>
      </c>
      <c r="P2651" t="str">
        <f>IF(ISBLANK('ENGAGEMENTS 2026'!C2652),"",'ENGAGEMENTS 2026'!K2652)</f>
        <v/>
      </c>
      <c r="Q2651" t="str">
        <f>IF($A2651="","",IF(OR($E2651="INFRUCTUEUX",$E2651="ANNULE"),$A2651&amp;"|"&amp;(COUNTIFS($A$2:$A2651,$A2651,$E$2:$E2651,"INFRUCTUEUX")+COUNTIFS($A$2:$A2651,$A2651,$E$2:$E2651,"ANNULE")),""))</f>
        <v/>
      </c>
    </row>
    <row r="2652" spans="1:17" x14ac:dyDescent="0.25">
      <c r="A2652" t="str">
        <f>IF(ISBLANK('ENGAGEMENTS 2026'!C2653),"",IF('ENGAGEMENTS 2026'!C2653="DTSI","DCT",'ENGAGEMENTS 2026'!C2653))</f>
        <v/>
      </c>
      <c r="B2652" t="str">
        <f>IF(ISBLANK('ENGAGEMENTS 2026'!C2653),"",'ENGAGEMENTS 2026'!D2653)</f>
        <v/>
      </c>
      <c r="C2652" t="str">
        <f>IF(ISBLANK('ENGAGEMENTS 2026'!C2653),"",'ENGAGEMENTS 2026'!E2653)</f>
        <v/>
      </c>
      <c r="D2652" t="str">
        <f>IF(ISBLANK('ENGAGEMENTS 2026'!C2653),"",'ENGAGEMENTS 2026'!G2653)</f>
        <v/>
      </c>
      <c r="E2652" t="str">
        <f>IF(ISBLANK('ENGAGEMENTS 2026'!C2653),"",'ENGAGEMENTS 2026'!I2653)</f>
        <v/>
      </c>
      <c r="F2652" t="str">
        <f>IF(ISBLANK('ENGAGEMENTS 2026'!C2653),"",'ENGAGEMENTS 2026'!J2653)</f>
        <v/>
      </c>
      <c r="G2652" t="str">
        <f>IF(ISBLANK('ENGAGEMENTS 2026'!C2653),"",'ENGAGEMENTS 2026'!M2653)</f>
        <v/>
      </c>
      <c r="H2652" t="str">
        <f>IF(ISBLANK('ENGAGEMENTS 2026'!C2653),"",'ENGAGEMENTS 2026'!AF2653)</f>
        <v/>
      </c>
      <c r="I2652" t="str">
        <f>IF(ISBLANK('ENGAGEMENTS 2026'!C2653),"",'ENGAGEMENTS 2026'!H2653)</f>
        <v/>
      </c>
      <c r="J2652" s="72" t="str">
        <f>IF(ISBLANK('ENGAGEMENTS 2026'!C2653),"",IF(AND(OR($E2652="INFRUCTUEUX",$E2652="ANNULE"),$C2652="AOO-M"),'ENGAGEMENTS 2026'!P2653,IF($H2652="EN COURS DE PREENGAGEMENT",'ENGAGEMENTS 2026'!O2653,IF($H2652="PREENGAGE",IF($E2652="ATTRIBUE",'ENGAGEMENTS 2026'!AE2653,'ENGAGEMENTS 2026'!O2653),'ENGAGEMENTS 2026'!AE2653))))</f>
        <v/>
      </c>
      <c r="K2652" s="97" t="str">
        <f>IF(ISBLANK('ENGAGEMENTS 2026'!W2653),"",'ENGAGEMENTS 2026'!W2653)</f>
        <v/>
      </c>
      <c r="L2652" s="73" t="str">
        <f t="shared" ca="1" si="82"/>
        <v/>
      </c>
      <c r="M2652" t="str">
        <f t="shared" si="83"/>
        <v/>
      </c>
      <c r="N2652" t="str">
        <f>IF(ISBLANK('ENGAGEMENTS 2026'!C2653),"",'ENGAGEMENTS 2026'!L2653)</f>
        <v/>
      </c>
      <c r="O2652" t="str">
        <f>IF(ISBLANK('ENGAGEMENTS 2026'!C2653),"",'ENGAGEMENTS 2026'!M2653)</f>
        <v/>
      </c>
      <c r="P2652" t="str">
        <f>IF(ISBLANK('ENGAGEMENTS 2026'!C2653),"",'ENGAGEMENTS 2026'!K2653)</f>
        <v/>
      </c>
      <c r="Q2652" t="str">
        <f>IF($A2652="","",IF(OR($E2652="INFRUCTUEUX",$E2652="ANNULE"),$A2652&amp;"|"&amp;(COUNTIFS($A$2:$A2652,$A2652,$E$2:$E2652,"INFRUCTUEUX")+COUNTIFS($A$2:$A2652,$A2652,$E$2:$E2652,"ANNULE")),""))</f>
        <v/>
      </c>
    </row>
    <row r="2653" spans="1:17" x14ac:dyDescent="0.25">
      <c r="A2653" t="str">
        <f>IF(ISBLANK('ENGAGEMENTS 2026'!C2654),"",IF('ENGAGEMENTS 2026'!C2654="DTSI","DCT",'ENGAGEMENTS 2026'!C2654))</f>
        <v/>
      </c>
      <c r="B2653" t="str">
        <f>IF(ISBLANK('ENGAGEMENTS 2026'!C2654),"",'ENGAGEMENTS 2026'!D2654)</f>
        <v/>
      </c>
      <c r="C2653" t="str">
        <f>IF(ISBLANK('ENGAGEMENTS 2026'!C2654),"",'ENGAGEMENTS 2026'!E2654)</f>
        <v/>
      </c>
      <c r="D2653" t="str">
        <f>IF(ISBLANK('ENGAGEMENTS 2026'!C2654),"",'ENGAGEMENTS 2026'!G2654)</f>
        <v/>
      </c>
      <c r="E2653" t="str">
        <f>IF(ISBLANK('ENGAGEMENTS 2026'!C2654),"",'ENGAGEMENTS 2026'!I2654)</f>
        <v/>
      </c>
      <c r="F2653" t="str">
        <f>IF(ISBLANK('ENGAGEMENTS 2026'!C2654),"",'ENGAGEMENTS 2026'!J2654)</f>
        <v/>
      </c>
      <c r="G2653" t="str">
        <f>IF(ISBLANK('ENGAGEMENTS 2026'!C2654),"",'ENGAGEMENTS 2026'!M2654)</f>
        <v/>
      </c>
      <c r="H2653" t="str">
        <f>IF(ISBLANK('ENGAGEMENTS 2026'!C2654),"",'ENGAGEMENTS 2026'!AF2654)</f>
        <v/>
      </c>
      <c r="I2653" t="str">
        <f>IF(ISBLANK('ENGAGEMENTS 2026'!C2654),"",'ENGAGEMENTS 2026'!H2654)</f>
        <v/>
      </c>
      <c r="J2653" s="72" t="str">
        <f>IF(ISBLANK('ENGAGEMENTS 2026'!C2654),"",IF(AND(OR($E2653="INFRUCTUEUX",$E2653="ANNULE"),$C2653="AOO-M"),'ENGAGEMENTS 2026'!P2654,IF($H2653="EN COURS DE PREENGAGEMENT",'ENGAGEMENTS 2026'!O2654,IF($H2653="PREENGAGE",IF($E2653="ATTRIBUE",'ENGAGEMENTS 2026'!AE2654,'ENGAGEMENTS 2026'!O2654),'ENGAGEMENTS 2026'!AE2654))))</f>
        <v/>
      </c>
      <c r="K2653" s="97" t="str">
        <f>IF(ISBLANK('ENGAGEMENTS 2026'!W2654),"",'ENGAGEMENTS 2026'!W2654)</f>
        <v/>
      </c>
      <c r="L2653" s="73" t="str">
        <f t="shared" ca="1" si="82"/>
        <v/>
      </c>
      <c r="M2653" t="str">
        <f t="shared" si="83"/>
        <v/>
      </c>
      <c r="N2653" t="str">
        <f>IF(ISBLANK('ENGAGEMENTS 2026'!C2654),"",'ENGAGEMENTS 2026'!L2654)</f>
        <v/>
      </c>
      <c r="O2653" t="str">
        <f>IF(ISBLANK('ENGAGEMENTS 2026'!C2654),"",'ENGAGEMENTS 2026'!M2654)</f>
        <v/>
      </c>
      <c r="P2653" t="str">
        <f>IF(ISBLANK('ENGAGEMENTS 2026'!C2654),"",'ENGAGEMENTS 2026'!K2654)</f>
        <v/>
      </c>
      <c r="Q2653" t="str">
        <f>IF($A2653="","",IF(OR($E2653="INFRUCTUEUX",$E2653="ANNULE"),$A2653&amp;"|"&amp;(COUNTIFS($A$2:$A2653,$A2653,$E$2:$E2653,"INFRUCTUEUX")+COUNTIFS($A$2:$A2653,$A2653,$E$2:$E2653,"ANNULE")),""))</f>
        <v/>
      </c>
    </row>
    <row r="2654" spans="1:17" x14ac:dyDescent="0.25">
      <c r="A2654" t="str">
        <f>IF(ISBLANK('ENGAGEMENTS 2026'!C2655),"",IF('ENGAGEMENTS 2026'!C2655="DTSI","DCT",'ENGAGEMENTS 2026'!C2655))</f>
        <v/>
      </c>
      <c r="B2654" t="str">
        <f>IF(ISBLANK('ENGAGEMENTS 2026'!C2655),"",'ENGAGEMENTS 2026'!D2655)</f>
        <v/>
      </c>
      <c r="C2654" t="str">
        <f>IF(ISBLANK('ENGAGEMENTS 2026'!C2655),"",'ENGAGEMENTS 2026'!E2655)</f>
        <v/>
      </c>
      <c r="D2654" t="str">
        <f>IF(ISBLANK('ENGAGEMENTS 2026'!C2655),"",'ENGAGEMENTS 2026'!G2655)</f>
        <v/>
      </c>
      <c r="E2654" t="str">
        <f>IF(ISBLANK('ENGAGEMENTS 2026'!C2655),"",'ENGAGEMENTS 2026'!I2655)</f>
        <v/>
      </c>
      <c r="F2654" t="str">
        <f>IF(ISBLANK('ENGAGEMENTS 2026'!C2655),"",'ENGAGEMENTS 2026'!J2655)</f>
        <v/>
      </c>
      <c r="G2654" t="str">
        <f>IF(ISBLANK('ENGAGEMENTS 2026'!C2655),"",'ENGAGEMENTS 2026'!M2655)</f>
        <v/>
      </c>
      <c r="H2654" t="str">
        <f>IF(ISBLANK('ENGAGEMENTS 2026'!C2655),"",'ENGAGEMENTS 2026'!AF2655)</f>
        <v/>
      </c>
      <c r="I2654" t="str">
        <f>IF(ISBLANK('ENGAGEMENTS 2026'!C2655),"",'ENGAGEMENTS 2026'!H2655)</f>
        <v/>
      </c>
      <c r="J2654" s="72" t="str">
        <f>IF(ISBLANK('ENGAGEMENTS 2026'!C2655),"",IF(AND(OR($E2654="INFRUCTUEUX",$E2654="ANNULE"),$C2654="AOO-M"),'ENGAGEMENTS 2026'!P2655,IF($H2654="EN COURS DE PREENGAGEMENT",'ENGAGEMENTS 2026'!O2655,IF($H2654="PREENGAGE",IF($E2654="ATTRIBUE",'ENGAGEMENTS 2026'!AE2655,'ENGAGEMENTS 2026'!O2655),'ENGAGEMENTS 2026'!AE2655))))</f>
        <v/>
      </c>
      <c r="K2654" s="97" t="str">
        <f>IF(ISBLANK('ENGAGEMENTS 2026'!W2655),"",'ENGAGEMENTS 2026'!W2655)</f>
        <v/>
      </c>
      <c r="L2654" s="73" t="str">
        <f t="shared" ca="1" si="82"/>
        <v/>
      </c>
      <c r="M2654" t="str">
        <f t="shared" si="83"/>
        <v/>
      </c>
      <c r="N2654" t="str">
        <f>IF(ISBLANK('ENGAGEMENTS 2026'!C2655),"",'ENGAGEMENTS 2026'!L2655)</f>
        <v/>
      </c>
      <c r="O2654" t="str">
        <f>IF(ISBLANK('ENGAGEMENTS 2026'!C2655),"",'ENGAGEMENTS 2026'!M2655)</f>
        <v/>
      </c>
      <c r="P2654" t="str">
        <f>IF(ISBLANK('ENGAGEMENTS 2026'!C2655),"",'ENGAGEMENTS 2026'!K2655)</f>
        <v/>
      </c>
      <c r="Q2654" t="str">
        <f>IF($A2654="","",IF(OR($E2654="INFRUCTUEUX",$E2654="ANNULE"),$A2654&amp;"|"&amp;(COUNTIFS($A$2:$A2654,$A2654,$E$2:$E2654,"INFRUCTUEUX")+COUNTIFS($A$2:$A2654,$A2654,$E$2:$E2654,"ANNULE")),""))</f>
        <v/>
      </c>
    </row>
    <row r="2655" spans="1:17" x14ac:dyDescent="0.25">
      <c r="A2655" t="str">
        <f>IF(ISBLANK('ENGAGEMENTS 2026'!C2656),"",IF('ENGAGEMENTS 2026'!C2656="DTSI","DCT",'ENGAGEMENTS 2026'!C2656))</f>
        <v/>
      </c>
      <c r="B2655" t="str">
        <f>IF(ISBLANK('ENGAGEMENTS 2026'!C2656),"",'ENGAGEMENTS 2026'!D2656)</f>
        <v/>
      </c>
      <c r="C2655" t="str">
        <f>IF(ISBLANK('ENGAGEMENTS 2026'!C2656),"",'ENGAGEMENTS 2026'!E2656)</f>
        <v/>
      </c>
      <c r="D2655" t="str">
        <f>IF(ISBLANK('ENGAGEMENTS 2026'!C2656),"",'ENGAGEMENTS 2026'!G2656)</f>
        <v/>
      </c>
      <c r="E2655" t="str">
        <f>IF(ISBLANK('ENGAGEMENTS 2026'!C2656),"",'ENGAGEMENTS 2026'!I2656)</f>
        <v/>
      </c>
      <c r="F2655" t="str">
        <f>IF(ISBLANK('ENGAGEMENTS 2026'!C2656),"",'ENGAGEMENTS 2026'!J2656)</f>
        <v/>
      </c>
      <c r="G2655" t="str">
        <f>IF(ISBLANK('ENGAGEMENTS 2026'!C2656),"",'ENGAGEMENTS 2026'!M2656)</f>
        <v/>
      </c>
      <c r="H2655" t="str">
        <f>IF(ISBLANK('ENGAGEMENTS 2026'!C2656),"",'ENGAGEMENTS 2026'!AF2656)</f>
        <v/>
      </c>
      <c r="I2655" t="str">
        <f>IF(ISBLANK('ENGAGEMENTS 2026'!C2656),"",'ENGAGEMENTS 2026'!H2656)</f>
        <v/>
      </c>
      <c r="J2655" s="72" t="str">
        <f>IF(ISBLANK('ENGAGEMENTS 2026'!C2656),"",IF(AND(OR($E2655="INFRUCTUEUX",$E2655="ANNULE"),$C2655="AOO-M"),'ENGAGEMENTS 2026'!P2656,IF($H2655="EN COURS DE PREENGAGEMENT",'ENGAGEMENTS 2026'!O2656,IF($H2655="PREENGAGE",IF($E2655="ATTRIBUE",'ENGAGEMENTS 2026'!AE2656,'ENGAGEMENTS 2026'!O2656),'ENGAGEMENTS 2026'!AE2656))))</f>
        <v/>
      </c>
      <c r="K2655" s="97" t="str">
        <f>IF(ISBLANK('ENGAGEMENTS 2026'!W2656),"",'ENGAGEMENTS 2026'!W2656)</f>
        <v/>
      </c>
      <c r="L2655" s="73" t="str">
        <f t="shared" ca="1" si="82"/>
        <v/>
      </c>
      <c r="M2655" t="str">
        <f t="shared" si="83"/>
        <v/>
      </c>
      <c r="N2655" t="str">
        <f>IF(ISBLANK('ENGAGEMENTS 2026'!C2656),"",'ENGAGEMENTS 2026'!L2656)</f>
        <v/>
      </c>
      <c r="O2655" t="str">
        <f>IF(ISBLANK('ENGAGEMENTS 2026'!C2656),"",'ENGAGEMENTS 2026'!M2656)</f>
        <v/>
      </c>
      <c r="P2655" t="str">
        <f>IF(ISBLANK('ENGAGEMENTS 2026'!C2656),"",'ENGAGEMENTS 2026'!K2656)</f>
        <v/>
      </c>
      <c r="Q2655" t="str">
        <f>IF($A2655="","",IF(OR($E2655="INFRUCTUEUX",$E2655="ANNULE"),$A2655&amp;"|"&amp;(COUNTIFS($A$2:$A2655,$A2655,$E$2:$E2655,"INFRUCTUEUX")+COUNTIFS($A$2:$A2655,$A2655,$E$2:$E2655,"ANNULE")),""))</f>
        <v/>
      </c>
    </row>
    <row r="2656" spans="1:17" x14ac:dyDescent="0.25">
      <c r="A2656" t="str">
        <f>IF(ISBLANK('ENGAGEMENTS 2026'!C2657),"",IF('ENGAGEMENTS 2026'!C2657="DTSI","DCT",'ENGAGEMENTS 2026'!C2657))</f>
        <v/>
      </c>
      <c r="B2656" t="str">
        <f>IF(ISBLANK('ENGAGEMENTS 2026'!C2657),"",'ENGAGEMENTS 2026'!D2657)</f>
        <v/>
      </c>
      <c r="C2656" t="str">
        <f>IF(ISBLANK('ENGAGEMENTS 2026'!C2657),"",'ENGAGEMENTS 2026'!E2657)</f>
        <v/>
      </c>
      <c r="D2656" t="str">
        <f>IF(ISBLANK('ENGAGEMENTS 2026'!C2657),"",'ENGAGEMENTS 2026'!G2657)</f>
        <v/>
      </c>
      <c r="E2656" t="str">
        <f>IF(ISBLANK('ENGAGEMENTS 2026'!C2657),"",'ENGAGEMENTS 2026'!I2657)</f>
        <v/>
      </c>
      <c r="F2656" t="str">
        <f>IF(ISBLANK('ENGAGEMENTS 2026'!C2657),"",'ENGAGEMENTS 2026'!J2657)</f>
        <v/>
      </c>
      <c r="G2656" t="str">
        <f>IF(ISBLANK('ENGAGEMENTS 2026'!C2657),"",'ENGAGEMENTS 2026'!M2657)</f>
        <v/>
      </c>
      <c r="H2656" t="str">
        <f>IF(ISBLANK('ENGAGEMENTS 2026'!C2657),"",'ENGAGEMENTS 2026'!AF2657)</f>
        <v/>
      </c>
      <c r="I2656" t="str">
        <f>IF(ISBLANK('ENGAGEMENTS 2026'!C2657),"",'ENGAGEMENTS 2026'!H2657)</f>
        <v/>
      </c>
      <c r="J2656" s="72" t="str">
        <f>IF(ISBLANK('ENGAGEMENTS 2026'!C2657),"",IF(AND(OR($E2656="INFRUCTUEUX",$E2656="ANNULE"),$C2656="AOO-M"),'ENGAGEMENTS 2026'!P2657,IF($H2656="EN COURS DE PREENGAGEMENT",'ENGAGEMENTS 2026'!O2657,IF($H2656="PREENGAGE",IF($E2656="ATTRIBUE",'ENGAGEMENTS 2026'!AE2657,'ENGAGEMENTS 2026'!O2657),'ENGAGEMENTS 2026'!AE2657))))</f>
        <v/>
      </c>
      <c r="K2656" s="97" t="str">
        <f>IF(ISBLANK('ENGAGEMENTS 2026'!W2657),"",'ENGAGEMENTS 2026'!W2657)</f>
        <v/>
      </c>
      <c r="L2656" s="73" t="str">
        <f t="shared" ca="1" si="82"/>
        <v/>
      </c>
      <c r="M2656" t="str">
        <f t="shared" si="83"/>
        <v/>
      </c>
      <c r="N2656" t="str">
        <f>IF(ISBLANK('ENGAGEMENTS 2026'!C2657),"",'ENGAGEMENTS 2026'!L2657)</f>
        <v/>
      </c>
      <c r="O2656" t="str">
        <f>IF(ISBLANK('ENGAGEMENTS 2026'!C2657),"",'ENGAGEMENTS 2026'!M2657)</f>
        <v/>
      </c>
      <c r="P2656" t="str">
        <f>IF(ISBLANK('ENGAGEMENTS 2026'!C2657),"",'ENGAGEMENTS 2026'!K2657)</f>
        <v/>
      </c>
      <c r="Q2656" t="str">
        <f>IF($A2656="","",IF(OR($E2656="INFRUCTUEUX",$E2656="ANNULE"),$A2656&amp;"|"&amp;(COUNTIFS($A$2:$A2656,$A2656,$E$2:$E2656,"INFRUCTUEUX")+COUNTIFS($A$2:$A2656,$A2656,$E$2:$E2656,"ANNULE")),""))</f>
        <v/>
      </c>
    </row>
    <row r="2657" spans="1:17" x14ac:dyDescent="0.25">
      <c r="A2657" t="str">
        <f>IF(ISBLANK('ENGAGEMENTS 2026'!C2658),"",IF('ENGAGEMENTS 2026'!C2658="DTSI","DCT",'ENGAGEMENTS 2026'!C2658))</f>
        <v/>
      </c>
      <c r="B2657" t="str">
        <f>IF(ISBLANK('ENGAGEMENTS 2026'!C2658),"",'ENGAGEMENTS 2026'!D2658)</f>
        <v/>
      </c>
      <c r="C2657" t="str">
        <f>IF(ISBLANK('ENGAGEMENTS 2026'!C2658),"",'ENGAGEMENTS 2026'!E2658)</f>
        <v/>
      </c>
      <c r="D2657" t="str">
        <f>IF(ISBLANK('ENGAGEMENTS 2026'!C2658),"",'ENGAGEMENTS 2026'!G2658)</f>
        <v/>
      </c>
      <c r="E2657" t="str">
        <f>IF(ISBLANK('ENGAGEMENTS 2026'!C2658),"",'ENGAGEMENTS 2026'!I2658)</f>
        <v/>
      </c>
      <c r="F2657" t="str">
        <f>IF(ISBLANK('ENGAGEMENTS 2026'!C2658),"",'ENGAGEMENTS 2026'!J2658)</f>
        <v/>
      </c>
      <c r="G2657" t="str">
        <f>IF(ISBLANK('ENGAGEMENTS 2026'!C2658),"",'ENGAGEMENTS 2026'!M2658)</f>
        <v/>
      </c>
      <c r="H2657" t="str">
        <f>IF(ISBLANK('ENGAGEMENTS 2026'!C2658),"",'ENGAGEMENTS 2026'!AF2658)</f>
        <v/>
      </c>
      <c r="I2657" t="str">
        <f>IF(ISBLANK('ENGAGEMENTS 2026'!C2658),"",'ENGAGEMENTS 2026'!H2658)</f>
        <v/>
      </c>
      <c r="J2657" s="72" t="str">
        <f>IF(ISBLANK('ENGAGEMENTS 2026'!C2658),"",IF(AND(OR($E2657="INFRUCTUEUX",$E2657="ANNULE"),$C2657="AOO-M"),'ENGAGEMENTS 2026'!P2658,IF($H2657="EN COURS DE PREENGAGEMENT",'ENGAGEMENTS 2026'!O2658,IF($H2657="PREENGAGE",IF($E2657="ATTRIBUE",'ENGAGEMENTS 2026'!AE2658,'ENGAGEMENTS 2026'!O2658),'ENGAGEMENTS 2026'!AE2658))))</f>
        <v/>
      </c>
      <c r="K2657" s="97" t="str">
        <f>IF(ISBLANK('ENGAGEMENTS 2026'!W2658),"",'ENGAGEMENTS 2026'!W2658)</f>
        <v/>
      </c>
      <c r="L2657" s="73" t="str">
        <f t="shared" ca="1" si="82"/>
        <v/>
      </c>
      <c r="M2657" t="str">
        <f t="shared" si="83"/>
        <v/>
      </c>
      <c r="N2657" t="str">
        <f>IF(ISBLANK('ENGAGEMENTS 2026'!C2658),"",'ENGAGEMENTS 2026'!L2658)</f>
        <v/>
      </c>
      <c r="O2657" t="str">
        <f>IF(ISBLANK('ENGAGEMENTS 2026'!C2658),"",'ENGAGEMENTS 2026'!M2658)</f>
        <v/>
      </c>
      <c r="P2657" t="str">
        <f>IF(ISBLANK('ENGAGEMENTS 2026'!C2658),"",'ENGAGEMENTS 2026'!K2658)</f>
        <v/>
      </c>
      <c r="Q2657" t="str">
        <f>IF($A2657="","",IF(OR($E2657="INFRUCTUEUX",$E2657="ANNULE"),$A2657&amp;"|"&amp;(COUNTIFS($A$2:$A2657,$A2657,$E$2:$E2657,"INFRUCTUEUX")+COUNTIFS($A$2:$A2657,$A2657,$E$2:$E2657,"ANNULE")),""))</f>
        <v/>
      </c>
    </row>
    <row r="2658" spans="1:17" x14ac:dyDescent="0.25">
      <c r="A2658" t="str">
        <f>IF(ISBLANK('ENGAGEMENTS 2026'!C2659),"",IF('ENGAGEMENTS 2026'!C2659="DTSI","DCT",'ENGAGEMENTS 2026'!C2659))</f>
        <v/>
      </c>
      <c r="B2658" t="str">
        <f>IF(ISBLANK('ENGAGEMENTS 2026'!C2659),"",'ENGAGEMENTS 2026'!D2659)</f>
        <v/>
      </c>
      <c r="C2658" t="str">
        <f>IF(ISBLANK('ENGAGEMENTS 2026'!C2659),"",'ENGAGEMENTS 2026'!E2659)</f>
        <v/>
      </c>
      <c r="D2658" t="str">
        <f>IF(ISBLANK('ENGAGEMENTS 2026'!C2659),"",'ENGAGEMENTS 2026'!G2659)</f>
        <v/>
      </c>
      <c r="E2658" t="str">
        <f>IF(ISBLANK('ENGAGEMENTS 2026'!C2659),"",'ENGAGEMENTS 2026'!I2659)</f>
        <v/>
      </c>
      <c r="F2658" t="str">
        <f>IF(ISBLANK('ENGAGEMENTS 2026'!C2659),"",'ENGAGEMENTS 2026'!J2659)</f>
        <v/>
      </c>
      <c r="G2658" t="str">
        <f>IF(ISBLANK('ENGAGEMENTS 2026'!C2659),"",'ENGAGEMENTS 2026'!M2659)</f>
        <v/>
      </c>
      <c r="H2658" t="str">
        <f>IF(ISBLANK('ENGAGEMENTS 2026'!C2659),"",'ENGAGEMENTS 2026'!AF2659)</f>
        <v/>
      </c>
      <c r="I2658" t="str">
        <f>IF(ISBLANK('ENGAGEMENTS 2026'!C2659),"",'ENGAGEMENTS 2026'!H2659)</f>
        <v/>
      </c>
      <c r="J2658" s="72" t="str">
        <f>IF(ISBLANK('ENGAGEMENTS 2026'!C2659),"",IF(AND(OR($E2658="INFRUCTUEUX",$E2658="ANNULE"),$C2658="AOO-M"),'ENGAGEMENTS 2026'!P2659,IF($H2658="EN COURS DE PREENGAGEMENT",'ENGAGEMENTS 2026'!O2659,IF($H2658="PREENGAGE",IF($E2658="ATTRIBUE",'ENGAGEMENTS 2026'!AE2659,'ENGAGEMENTS 2026'!O2659),'ENGAGEMENTS 2026'!AE2659))))</f>
        <v/>
      </c>
      <c r="K2658" s="97" t="str">
        <f>IF(ISBLANK('ENGAGEMENTS 2026'!W2659),"",'ENGAGEMENTS 2026'!W2659)</f>
        <v/>
      </c>
      <c r="L2658" s="73" t="str">
        <f t="shared" ca="1" si="82"/>
        <v/>
      </c>
      <c r="M2658" t="str">
        <f t="shared" si="83"/>
        <v/>
      </c>
      <c r="N2658" t="str">
        <f>IF(ISBLANK('ENGAGEMENTS 2026'!C2659),"",'ENGAGEMENTS 2026'!L2659)</f>
        <v/>
      </c>
      <c r="O2658" t="str">
        <f>IF(ISBLANK('ENGAGEMENTS 2026'!C2659),"",'ENGAGEMENTS 2026'!M2659)</f>
        <v/>
      </c>
      <c r="P2658" t="str">
        <f>IF(ISBLANK('ENGAGEMENTS 2026'!C2659),"",'ENGAGEMENTS 2026'!K2659)</f>
        <v/>
      </c>
      <c r="Q2658" t="str">
        <f>IF($A2658="","",IF(OR($E2658="INFRUCTUEUX",$E2658="ANNULE"),$A2658&amp;"|"&amp;(COUNTIFS($A$2:$A2658,$A2658,$E$2:$E2658,"INFRUCTUEUX")+COUNTIFS($A$2:$A2658,$A2658,$E$2:$E2658,"ANNULE")),""))</f>
        <v/>
      </c>
    </row>
    <row r="2659" spans="1:17" x14ac:dyDescent="0.25">
      <c r="A2659" t="str">
        <f>IF(ISBLANK('ENGAGEMENTS 2026'!C2660),"",IF('ENGAGEMENTS 2026'!C2660="DTSI","DCT",'ENGAGEMENTS 2026'!C2660))</f>
        <v/>
      </c>
      <c r="B2659" t="str">
        <f>IF(ISBLANK('ENGAGEMENTS 2026'!C2660),"",'ENGAGEMENTS 2026'!D2660)</f>
        <v/>
      </c>
      <c r="C2659" t="str">
        <f>IF(ISBLANK('ENGAGEMENTS 2026'!C2660),"",'ENGAGEMENTS 2026'!E2660)</f>
        <v/>
      </c>
      <c r="D2659" t="str">
        <f>IF(ISBLANK('ENGAGEMENTS 2026'!C2660),"",'ENGAGEMENTS 2026'!G2660)</f>
        <v/>
      </c>
      <c r="E2659" t="str">
        <f>IF(ISBLANK('ENGAGEMENTS 2026'!C2660),"",'ENGAGEMENTS 2026'!I2660)</f>
        <v/>
      </c>
      <c r="F2659" t="str">
        <f>IF(ISBLANK('ENGAGEMENTS 2026'!C2660),"",'ENGAGEMENTS 2026'!J2660)</f>
        <v/>
      </c>
      <c r="G2659" t="str">
        <f>IF(ISBLANK('ENGAGEMENTS 2026'!C2660),"",'ENGAGEMENTS 2026'!M2660)</f>
        <v/>
      </c>
      <c r="H2659" t="str">
        <f>IF(ISBLANK('ENGAGEMENTS 2026'!C2660),"",'ENGAGEMENTS 2026'!AF2660)</f>
        <v/>
      </c>
      <c r="I2659" t="str">
        <f>IF(ISBLANK('ENGAGEMENTS 2026'!C2660),"",'ENGAGEMENTS 2026'!H2660)</f>
        <v/>
      </c>
      <c r="J2659" s="72" t="str">
        <f>IF(ISBLANK('ENGAGEMENTS 2026'!C2660),"",IF(AND(OR($E2659="INFRUCTUEUX",$E2659="ANNULE"),$C2659="AOO-M"),'ENGAGEMENTS 2026'!P2660,IF($H2659="EN COURS DE PREENGAGEMENT",'ENGAGEMENTS 2026'!O2660,IF($H2659="PREENGAGE",IF($E2659="ATTRIBUE",'ENGAGEMENTS 2026'!AE2660,'ENGAGEMENTS 2026'!O2660),'ENGAGEMENTS 2026'!AE2660))))</f>
        <v/>
      </c>
      <c r="K2659" s="97" t="str">
        <f>IF(ISBLANK('ENGAGEMENTS 2026'!W2660),"",'ENGAGEMENTS 2026'!W2660)</f>
        <v/>
      </c>
      <c r="L2659" s="73" t="str">
        <f t="shared" ca="1" si="82"/>
        <v/>
      </c>
      <c r="M2659" t="str">
        <f t="shared" si="83"/>
        <v/>
      </c>
      <c r="N2659" t="str">
        <f>IF(ISBLANK('ENGAGEMENTS 2026'!C2660),"",'ENGAGEMENTS 2026'!L2660)</f>
        <v/>
      </c>
      <c r="O2659" t="str">
        <f>IF(ISBLANK('ENGAGEMENTS 2026'!C2660),"",'ENGAGEMENTS 2026'!M2660)</f>
        <v/>
      </c>
      <c r="P2659" t="str">
        <f>IF(ISBLANK('ENGAGEMENTS 2026'!C2660),"",'ENGAGEMENTS 2026'!K2660)</f>
        <v/>
      </c>
      <c r="Q2659" t="str">
        <f>IF($A2659="","",IF(OR($E2659="INFRUCTUEUX",$E2659="ANNULE"),$A2659&amp;"|"&amp;(COUNTIFS($A$2:$A2659,$A2659,$E$2:$E2659,"INFRUCTUEUX")+COUNTIFS($A$2:$A2659,$A2659,$E$2:$E2659,"ANNULE")),""))</f>
        <v/>
      </c>
    </row>
    <row r="2660" spans="1:17" x14ac:dyDescent="0.25">
      <c r="A2660" t="str">
        <f>IF(ISBLANK('ENGAGEMENTS 2026'!C2661),"",IF('ENGAGEMENTS 2026'!C2661="DTSI","DCT",'ENGAGEMENTS 2026'!C2661))</f>
        <v/>
      </c>
      <c r="B2660" t="str">
        <f>IF(ISBLANK('ENGAGEMENTS 2026'!C2661),"",'ENGAGEMENTS 2026'!D2661)</f>
        <v/>
      </c>
      <c r="C2660" t="str">
        <f>IF(ISBLANK('ENGAGEMENTS 2026'!C2661),"",'ENGAGEMENTS 2026'!E2661)</f>
        <v/>
      </c>
      <c r="D2660" t="str">
        <f>IF(ISBLANK('ENGAGEMENTS 2026'!C2661),"",'ENGAGEMENTS 2026'!G2661)</f>
        <v/>
      </c>
      <c r="E2660" t="str">
        <f>IF(ISBLANK('ENGAGEMENTS 2026'!C2661),"",'ENGAGEMENTS 2026'!I2661)</f>
        <v/>
      </c>
      <c r="F2660" t="str">
        <f>IF(ISBLANK('ENGAGEMENTS 2026'!C2661),"",'ENGAGEMENTS 2026'!J2661)</f>
        <v/>
      </c>
      <c r="G2660" t="str">
        <f>IF(ISBLANK('ENGAGEMENTS 2026'!C2661),"",'ENGAGEMENTS 2026'!M2661)</f>
        <v/>
      </c>
      <c r="H2660" t="str">
        <f>IF(ISBLANK('ENGAGEMENTS 2026'!C2661),"",'ENGAGEMENTS 2026'!AF2661)</f>
        <v/>
      </c>
      <c r="I2660" t="str">
        <f>IF(ISBLANK('ENGAGEMENTS 2026'!C2661),"",'ENGAGEMENTS 2026'!H2661)</f>
        <v/>
      </c>
      <c r="J2660" s="72" t="str">
        <f>IF(ISBLANK('ENGAGEMENTS 2026'!C2661),"",IF(AND(OR($E2660="INFRUCTUEUX",$E2660="ANNULE"),$C2660="AOO-M"),'ENGAGEMENTS 2026'!P2661,IF($H2660="EN COURS DE PREENGAGEMENT",'ENGAGEMENTS 2026'!O2661,IF($H2660="PREENGAGE",IF($E2660="ATTRIBUE",'ENGAGEMENTS 2026'!AE2661,'ENGAGEMENTS 2026'!O2661),'ENGAGEMENTS 2026'!AE2661))))</f>
        <v/>
      </c>
      <c r="K2660" s="97" t="str">
        <f>IF(ISBLANK('ENGAGEMENTS 2026'!W2661),"",'ENGAGEMENTS 2026'!W2661)</f>
        <v/>
      </c>
      <c r="L2660" s="73" t="str">
        <f t="shared" ca="1" si="82"/>
        <v/>
      </c>
      <c r="M2660" t="str">
        <f t="shared" si="83"/>
        <v/>
      </c>
      <c r="N2660" t="str">
        <f>IF(ISBLANK('ENGAGEMENTS 2026'!C2661),"",'ENGAGEMENTS 2026'!L2661)</f>
        <v/>
      </c>
      <c r="O2660" t="str">
        <f>IF(ISBLANK('ENGAGEMENTS 2026'!C2661),"",'ENGAGEMENTS 2026'!M2661)</f>
        <v/>
      </c>
      <c r="P2660" t="str">
        <f>IF(ISBLANK('ENGAGEMENTS 2026'!C2661),"",'ENGAGEMENTS 2026'!K2661)</f>
        <v/>
      </c>
      <c r="Q2660" t="str">
        <f>IF($A2660="","",IF(OR($E2660="INFRUCTUEUX",$E2660="ANNULE"),$A2660&amp;"|"&amp;(COUNTIFS($A$2:$A2660,$A2660,$E$2:$E2660,"INFRUCTUEUX")+COUNTIFS($A$2:$A2660,$A2660,$E$2:$E2660,"ANNULE")),""))</f>
        <v/>
      </c>
    </row>
    <row r="2661" spans="1:17" x14ac:dyDescent="0.25">
      <c r="A2661" t="str">
        <f>IF(ISBLANK('ENGAGEMENTS 2026'!C2662),"",IF('ENGAGEMENTS 2026'!C2662="DTSI","DCT",'ENGAGEMENTS 2026'!C2662))</f>
        <v/>
      </c>
      <c r="B2661" t="str">
        <f>IF(ISBLANK('ENGAGEMENTS 2026'!C2662),"",'ENGAGEMENTS 2026'!D2662)</f>
        <v/>
      </c>
      <c r="C2661" t="str">
        <f>IF(ISBLANK('ENGAGEMENTS 2026'!C2662),"",'ENGAGEMENTS 2026'!E2662)</f>
        <v/>
      </c>
      <c r="D2661" t="str">
        <f>IF(ISBLANK('ENGAGEMENTS 2026'!C2662),"",'ENGAGEMENTS 2026'!G2662)</f>
        <v/>
      </c>
      <c r="E2661" t="str">
        <f>IF(ISBLANK('ENGAGEMENTS 2026'!C2662),"",'ENGAGEMENTS 2026'!I2662)</f>
        <v/>
      </c>
      <c r="F2661" t="str">
        <f>IF(ISBLANK('ENGAGEMENTS 2026'!C2662),"",'ENGAGEMENTS 2026'!J2662)</f>
        <v/>
      </c>
      <c r="G2661" t="str">
        <f>IF(ISBLANK('ENGAGEMENTS 2026'!C2662),"",'ENGAGEMENTS 2026'!M2662)</f>
        <v/>
      </c>
      <c r="H2661" t="str">
        <f>IF(ISBLANK('ENGAGEMENTS 2026'!C2662),"",'ENGAGEMENTS 2026'!AF2662)</f>
        <v/>
      </c>
      <c r="I2661" t="str">
        <f>IF(ISBLANK('ENGAGEMENTS 2026'!C2662),"",'ENGAGEMENTS 2026'!H2662)</f>
        <v/>
      </c>
      <c r="J2661" s="72" t="str">
        <f>IF(ISBLANK('ENGAGEMENTS 2026'!C2662),"",IF(AND(OR($E2661="INFRUCTUEUX",$E2661="ANNULE"),$C2661="AOO-M"),'ENGAGEMENTS 2026'!P2662,IF($H2661="EN COURS DE PREENGAGEMENT",'ENGAGEMENTS 2026'!O2662,IF($H2661="PREENGAGE",IF($E2661="ATTRIBUE",'ENGAGEMENTS 2026'!AE2662,'ENGAGEMENTS 2026'!O2662),'ENGAGEMENTS 2026'!AE2662))))</f>
        <v/>
      </c>
      <c r="K2661" s="97" t="str">
        <f>IF(ISBLANK('ENGAGEMENTS 2026'!W2662),"",'ENGAGEMENTS 2026'!W2662)</f>
        <v/>
      </c>
      <c r="L2661" s="73" t="str">
        <f t="shared" ca="1" si="82"/>
        <v/>
      </c>
      <c r="M2661" t="str">
        <f t="shared" si="83"/>
        <v/>
      </c>
      <c r="N2661" t="str">
        <f>IF(ISBLANK('ENGAGEMENTS 2026'!C2662),"",'ENGAGEMENTS 2026'!L2662)</f>
        <v/>
      </c>
      <c r="O2661" t="str">
        <f>IF(ISBLANK('ENGAGEMENTS 2026'!C2662),"",'ENGAGEMENTS 2026'!M2662)</f>
        <v/>
      </c>
      <c r="P2661" t="str">
        <f>IF(ISBLANK('ENGAGEMENTS 2026'!C2662),"",'ENGAGEMENTS 2026'!K2662)</f>
        <v/>
      </c>
      <c r="Q2661" t="str">
        <f>IF($A2661="","",IF(OR($E2661="INFRUCTUEUX",$E2661="ANNULE"),$A2661&amp;"|"&amp;(COUNTIFS($A$2:$A2661,$A2661,$E$2:$E2661,"INFRUCTUEUX")+COUNTIFS($A$2:$A2661,$A2661,$E$2:$E2661,"ANNULE")),""))</f>
        <v/>
      </c>
    </row>
    <row r="2662" spans="1:17" x14ac:dyDescent="0.25">
      <c r="A2662" t="str">
        <f>IF(ISBLANK('ENGAGEMENTS 2026'!C2663),"",IF('ENGAGEMENTS 2026'!C2663="DTSI","DCT",'ENGAGEMENTS 2026'!C2663))</f>
        <v/>
      </c>
      <c r="B2662" t="str">
        <f>IF(ISBLANK('ENGAGEMENTS 2026'!C2663),"",'ENGAGEMENTS 2026'!D2663)</f>
        <v/>
      </c>
      <c r="C2662" t="str">
        <f>IF(ISBLANK('ENGAGEMENTS 2026'!C2663),"",'ENGAGEMENTS 2026'!E2663)</f>
        <v/>
      </c>
      <c r="D2662" t="str">
        <f>IF(ISBLANK('ENGAGEMENTS 2026'!C2663),"",'ENGAGEMENTS 2026'!G2663)</f>
        <v/>
      </c>
      <c r="E2662" t="str">
        <f>IF(ISBLANK('ENGAGEMENTS 2026'!C2663),"",'ENGAGEMENTS 2026'!I2663)</f>
        <v/>
      </c>
      <c r="F2662" t="str">
        <f>IF(ISBLANK('ENGAGEMENTS 2026'!C2663),"",'ENGAGEMENTS 2026'!J2663)</f>
        <v/>
      </c>
      <c r="G2662" t="str">
        <f>IF(ISBLANK('ENGAGEMENTS 2026'!C2663),"",'ENGAGEMENTS 2026'!M2663)</f>
        <v/>
      </c>
      <c r="H2662" t="str">
        <f>IF(ISBLANK('ENGAGEMENTS 2026'!C2663),"",'ENGAGEMENTS 2026'!AF2663)</f>
        <v/>
      </c>
      <c r="I2662" t="str">
        <f>IF(ISBLANK('ENGAGEMENTS 2026'!C2663),"",'ENGAGEMENTS 2026'!H2663)</f>
        <v/>
      </c>
      <c r="J2662" s="72" t="str">
        <f>IF(ISBLANK('ENGAGEMENTS 2026'!C2663),"",IF(AND(OR($E2662="INFRUCTUEUX",$E2662="ANNULE"),$C2662="AOO-M"),'ENGAGEMENTS 2026'!P2663,IF($H2662="EN COURS DE PREENGAGEMENT",'ENGAGEMENTS 2026'!O2663,IF($H2662="PREENGAGE",IF($E2662="ATTRIBUE",'ENGAGEMENTS 2026'!AE2663,'ENGAGEMENTS 2026'!O2663),'ENGAGEMENTS 2026'!AE2663))))</f>
        <v/>
      </c>
      <c r="K2662" s="97" t="str">
        <f>IF(ISBLANK('ENGAGEMENTS 2026'!W2663),"",'ENGAGEMENTS 2026'!W2663)</f>
        <v/>
      </c>
      <c r="L2662" s="73" t="str">
        <f t="shared" ca="1" si="82"/>
        <v/>
      </c>
      <c r="M2662" t="str">
        <f t="shared" si="83"/>
        <v/>
      </c>
      <c r="N2662" t="str">
        <f>IF(ISBLANK('ENGAGEMENTS 2026'!C2663),"",'ENGAGEMENTS 2026'!L2663)</f>
        <v/>
      </c>
      <c r="O2662" t="str">
        <f>IF(ISBLANK('ENGAGEMENTS 2026'!C2663),"",'ENGAGEMENTS 2026'!M2663)</f>
        <v/>
      </c>
      <c r="P2662" t="str">
        <f>IF(ISBLANK('ENGAGEMENTS 2026'!C2663),"",'ENGAGEMENTS 2026'!K2663)</f>
        <v/>
      </c>
      <c r="Q2662" t="str">
        <f>IF($A2662="","",IF(OR($E2662="INFRUCTUEUX",$E2662="ANNULE"),$A2662&amp;"|"&amp;(COUNTIFS($A$2:$A2662,$A2662,$E$2:$E2662,"INFRUCTUEUX")+COUNTIFS($A$2:$A2662,$A2662,$E$2:$E2662,"ANNULE")),""))</f>
        <v/>
      </c>
    </row>
    <row r="2663" spans="1:17" x14ac:dyDescent="0.25">
      <c r="A2663" t="str">
        <f>IF(ISBLANK('ENGAGEMENTS 2026'!C2664),"",IF('ENGAGEMENTS 2026'!C2664="DTSI","DCT",'ENGAGEMENTS 2026'!C2664))</f>
        <v/>
      </c>
      <c r="B2663" t="str">
        <f>IF(ISBLANK('ENGAGEMENTS 2026'!C2664),"",'ENGAGEMENTS 2026'!D2664)</f>
        <v/>
      </c>
      <c r="C2663" t="str">
        <f>IF(ISBLANK('ENGAGEMENTS 2026'!C2664),"",'ENGAGEMENTS 2026'!E2664)</f>
        <v/>
      </c>
      <c r="D2663" t="str">
        <f>IF(ISBLANK('ENGAGEMENTS 2026'!C2664),"",'ENGAGEMENTS 2026'!G2664)</f>
        <v/>
      </c>
      <c r="E2663" t="str">
        <f>IF(ISBLANK('ENGAGEMENTS 2026'!C2664),"",'ENGAGEMENTS 2026'!I2664)</f>
        <v/>
      </c>
      <c r="F2663" t="str">
        <f>IF(ISBLANK('ENGAGEMENTS 2026'!C2664),"",'ENGAGEMENTS 2026'!J2664)</f>
        <v/>
      </c>
      <c r="G2663" t="str">
        <f>IF(ISBLANK('ENGAGEMENTS 2026'!C2664),"",'ENGAGEMENTS 2026'!M2664)</f>
        <v/>
      </c>
      <c r="H2663" t="str">
        <f>IF(ISBLANK('ENGAGEMENTS 2026'!C2664),"",'ENGAGEMENTS 2026'!AF2664)</f>
        <v/>
      </c>
      <c r="I2663" t="str">
        <f>IF(ISBLANK('ENGAGEMENTS 2026'!C2664),"",'ENGAGEMENTS 2026'!H2664)</f>
        <v/>
      </c>
      <c r="J2663" s="72" t="str">
        <f>IF(ISBLANK('ENGAGEMENTS 2026'!C2664),"",IF(AND(OR($E2663="INFRUCTUEUX",$E2663="ANNULE"),$C2663="AOO-M"),'ENGAGEMENTS 2026'!P2664,IF($H2663="EN COURS DE PREENGAGEMENT",'ENGAGEMENTS 2026'!O2664,IF($H2663="PREENGAGE",IF($E2663="ATTRIBUE",'ENGAGEMENTS 2026'!AE2664,'ENGAGEMENTS 2026'!O2664),'ENGAGEMENTS 2026'!AE2664))))</f>
        <v/>
      </c>
      <c r="K2663" s="97" t="str">
        <f>IF(ISBLANK('ENGAGEMENTS 2026'!W2664),"",'ENGAGEMENTS 2026'!W2664)</f>
        <v/>
      </c>
      <c r="L2663" s="73" t="str">
        <f t="shared" ca="1" si="82"/>
        <v/>
      </c>
      <c r="M2663" t="str">
        <f t="shared" si="83"/>
        <v/>
      </c>
      <c r="N2663" t="str">
        <f>IF(ISBLANK('ENGAGEMENTS 2026'!C2664),"",'ENGAGEMENTS 2026'!L2664)</f>
        <v/>
      </c>
      <c r="O2663" t="str">
        <f>IF(ISBLANK('ENGAGEMENTS 2026'!C2664),"",'ENGAGEMENTS 2026'!M2664)</f>
        <v/>
      </c>
      <c r="P2663" t="str">
        <f>IF(ISBLANK('ENGAGEMENTS 2026'!C2664),"",'ENGAGEMENTS 2026'!K2664)</f>
        <v/>
      </c>
      <c r="Q2663" t="str">
        <f>IF($A2663="","",IF(OR($E2663="INFRUCTUEUX",$E2663="ANNULE"),$A2663&amp;"|"&amp;(COUNTIFS($A$2:$A2663,$A2663,$E$2:$E2663,"INFRUCTUEUX")+COUNTIFS($A$2:$A2663,$A2663,$E$2:$E2663,"ANNULE")),""))</f>
        <v/>
      </c>
    </row>
    <row r="2664" spans="1:17" x14ac:dyDescent="0.25">
      <c r="A2664" t="str">
        <f>IF(ISBLANK('ENGAGEMENTS 2026'!C2665),"",IF('ENGAGEMENTS 2026'!C2665="DTSI","DCT",'ENGAGEMENTS 2026'!C2665))</f>
        <v/>
      </c>
      <c r="B2664" t="str">
        <f>IF(ISBLANK('ENGAGEMENTS 2026'!C2665),"",'ENGAGEMENTS 2026'!D2665)</f>
        <v/>
      </c>
      <c r="C2664" t="str">
        <f>IF(ISBLANK('ENGAGEMENTS 2026'!C2665),"",'ENGAGEMENTS 2026'!E2665)</f>
        <v/>
      </c>
      <c r="D2664" t="str">
        <f>IF(ISBLANK('ENGAGEMENTS 2026'!C2665),"",'ENGAGEMENTS 2026'!G2665)</f>
        <v/>
      </c>
      <c r="E2664" t="str">
        <f>IF(ISBLANK('ENGAGEMENTS 2026'!C2665),"",'ENGAGEMENTS 2026'!I2665)</f>
        <v/>
      </c>
      <c r="F2664" t="str">
        <f>IF(ISBLANK('ENGAGEMENTS 2026'!C2665),"",'ENGAGEMENTS 2026'!J2665)</f>
        <v/>
      </c>
      <c r="G2664" t="str">
        <f>IF(ISBLANK('ENGAGEMENTS 2026'!C2665),"",'ENGAGEMENTS 2026'!M2665)</f>
        <v/>
      </c>
      <c r="H2664" t="str">
        <f>IF(ISBLANK('ENGAGEMENTS 2026'!C2665),"",'ENGAGEMENTS 2026'!AF2665)</f>
        <v/>
      </c>
      <c r="I2664" t="str">
        <f>IF(ISBLANK('ENGAGEMENTS 2026'!C2665),"",'ENGAGEMENTS 2026'!H2665)</f>
        <v/>
      </c>
      <c r="J2664" s="72" t="str">
        <f>IF(ISBLANK('ENGAGEMENTS 2026'!C2665),"",IF(AND(OR($E2664="INFRUCTUEUX",$E2664="ANNULE"),$C2664="AOO-M"),'ENGAGEMENTS 2026'!P2665,IF($H2664="EN COURS DE PREENGAGEMENT",'ENGAGEMENTS 2026'!O2665,IF($H2664="PREENGAGE",IF($E2664="ATTRIBUE",'ENGAGEMENTS 2026'!AE2665,'ENGAGEMENTS 2026'!O2665),'ENGAGEMENTS 2026'!AE2665))))</f>
        <v/>
      </c>
      <c r="K2664" s="97" t="str">
        <f>IF(ISBLANK('ENGAGEMENTS 2026'!W2665),"",'ENGAGEMENTS 2026'!W2665)</f>
        <v/>
      </c>
      <c r="L2664" s="73" t="str">
        <f t="shared" ca="1" si="82"/>
        <v/>
      </c>
      <c r="M2664" t="str">
        <f t="shared" si="83"/>
        <v/>
      </c>
      <c r="N2664" t="str">
        <f>IF(ISBLANK('ENGAGEMENTS 2026'!C2665),"",'ENGAGEMENTS 2026'!L2665)</f>
        <v/>
      </c>
      <c r="O2664" t="str">
        <f>IF(ISBLANK('ENGAGEMENTS 2026'!C2665),"",'ENGAGEMENTS 2026'!M2665)</f>
        <v/>
      </c>
      <c r="P2664" t="str">
        <f>IF(ISBLANK('ENGAGEMENTS 2026'!C2665),"",'ENGAGEMENTS 2026'!K2665)</f>
        <v/>
      </c>
      <c r="Q2664" t="str">
        <f>IF($A2664="","",IF(OR($E2664="INFRUCTUEUX",$E2664="ANNULE"),$A2664&amp;"|"&amp;(COUNTIFS($A$2:$A2664,$A2664,$E$2:$E2664,"INFRUCTUEUX")+COUNTIFS($A$2:$A2664,$A2664,$E$2:$E2664,"ANNULE")),""))</f>
        <v/>
      </c>
    </row>
    <row r="2665" spans="1:17" x14ac:dyDescent="0.25">
      <c r="A2665" t="str">
        <f>IF(ISBLANK('ENGAGEMENTS 2026'!C2666),"",IF('ENGAGEMENTS 2026'!C2666="DTSI","DCT",'ENGAGEMENTS 2026'!C2666))</f>
        <v/>
      </c>
      <c r="B2665" t="str">
        <f>IF(ISBLANK('ENGAGEMENTS 2026'!C2666),"",'ENGAGEMENTS 2026'!D2666)</f>
        <v/>
      </c>
      <c r="C2665" t="str">
        <f>IF(ISBLANK('ENGAGEMENTS 2026'!C2666),"",'ENGAGEMENTS 2026'!E2666)</f>
        <v/>
      </c>
      <c r="D2665" t="str">
        <f>IF(ISBLANK('ENGAGEMENTS 2026'!C2666),"",'ENGAGEMENTS 2026'!G2666)</f>
        <v/>
      </c>
      <c r="E2665" t="str">
        <f>IF(ISBLANK('ENGAGEMENTS 2026'!C2666),"",'ENGAGEMENTS 2026'!I2666)</f>
        <v/>
      </c>
      <c r="F2665" t="str">
        <f>IF(ISBLANK('ENGAGEMENTS 2026'!C2666),"",'ENGAGEMENTS 2026'!J2666)</f>
        <v/>
      </c>
      <c r="G2665" t="str">
        <f>IF(ISBLANK('ENGAGEMENTS 2026'!C2666),"",'ENGAGEMENTS 2026'!M2666)</f>
        <v/>
      </c>
      <c r="H2665" t="str">
        <f>IF(ISBLANK('ENGAGEMENTS 2026'!C2666),"",'ENGAGEMENTS 2026'!AF2666)</f>
        <v/>
      </c>
      <c r="I2665" t="str">
        <f>IF(ISBLANK('ENGAGEMENTS 2026'!C2666),"",'ENGAGEMENTS 2026'!H2666)</f>
        <v/>
      </c>
      <c r="J2665" s="72" t="str">
        <f>IF(ISBLANK('ENGAGEMENTS 2026'!C2666),"",IF(AND(OR($E2665="INFRUCTUEUX",$E2665="ANNULE"),$C2665="AOO-M"),'ENGAGEMENTS 2026'!P2666,IF($H2665="EN COURS DE PREENGAGEMENT",'ENGAGEMENTS 2026'!O2666,IF($H2665="PREENGAGE",IF($E2665="ATTRIBUE",'ENGAGEMENTS 2026'!AE2666,'ENGAGEMENTS 2026'!O2666),'ENGAGEMENTS 2026'!AE2666))))</f>
        <v/>
      </c>
      <c r="K2665" s="97" t="str">
        <f>IF(ISBLANK('ENGAGEMENTS 2026'!W2666),"",'ENGAGEMENTS 2026'!W2666)</f>
        <v/>
      </c>
      <c r="L2665" s="73" t="str">
        <f t="shared" ca="1" si="82"/>
        <v/>
      </c>
      <c r="M2665" t="str">
        <f t="shared" si="83"/>
        <v/>
      </c>
      <c r="N2665" t="str">
        <f>IF(ISBLANK('ENGAGEMENTS 2026'!C2666),"",'ENGAGEMENTS 2026'!L2666)</f>
        <v/>
      </c>
      <c r="O2665" t="str">
        <f>IF(ISBLANK('ENGAGEMENTS 2026'!C2666),"",'ENGAGEMENTS 2026'!M2666)</f>
        <v/>
      </c>
      <c r="P2665" t="str">
        <f>IF(ISBLANK('ENGAGEMENTS 2026'!C2666),"",'ENGAGEMENTS 2026'!K2666)</f>
        <v/>
      </c>
      <c r="Q2665" t="str">
        <f>IF($A2665="","",IF(OR($E2665="INFRUCTUEUX",$E2665="ANNULE"),$A2665&amp;"|"&amp;(COUNTIFS($A$2:$A2665,$A2665,$E$2:$E2665,"INFRUCTUEUX")+COUNTIFS($A$2:$A2665,$A2665,$E$2:$E2665,"ANNULE")),""))</f>
        <v/>
      </c>
    </row>
    <row r="2666" spans="1:17" x14ac:dyDescent="0.25">
      <c r="A2666" t="str">
        <f>IF(ISBLANK('ENGAGEMENTS 2026'!C2667),"",IF('ENGAGEMENTS 2026'!C2667="DTSI","DCT",'ENGAGEMENTS 2026'!C2667))</f>
        <v/>
      </c>
      <c r="B2666" t="str">
        <f>IF(ISBLANK('ENGAGEMENTS 2026'!C2667),"",'ENGAGEMENTS 2026'!D2667)</f>
        <v/>
      </c>
      <c r="C2666" t="str">
        <f>IF(ISBLANK('ENGAGEMENTS 2026'!C2667),"",'ENGAGEMENTS 2026'!E2667)</f>
        <v/>
      </c>
      <c r="D2666" t="str">
        <f>IF(ISBLANK('ENGAGEMENTS 2026'!C2667),"",'ENGAGEMENTS 2026'!G2667)</f>
        <v/>
      </c>
      <c r="E2666" t="str">
        <f>IF(ISBLANK('ENGAGEMENTS 2026'!C2667),"",'ENGAGEMENTS 2026'!I2667)</f>
        <v/>
      </c>
      <c r="F2666" t="str">
        <f>IF(ISBLANK('ENGAGEMENTS 2026'!C2667),"",'ENGAGEMENTS 2026'!J2667)</f>
        <v/>
      </c>
      <c r="G2666" t="str">
        <f>IF(ISBLANK('ENGAGEMENTS 2026'!C2667),"",'ENGAGEMENTS 2026'!M2667)</f>
        <v/>
      </c>
      <c r="H2666" t="str">
        <f>IF(ISBLANK('ENGAGEMENTS 2026'!C2667),"",'ENGAGEMENTS 2026'!AF2667)</f>
        <v/>
      </c>
      <c r="I2666" t="str">
        <f>IF(ISBLANK('ENGAGEMENTS 2026'!C2667),"",'ENGAGEMENTS 2026'!H2667)</f>
        <v/>
      </c>
      <c r="J2666" s="72" t="str">
        <f>IF(ISBLANK('ENGAGEMENTS 2026'!C2667),"",IF(AND(OR($E2666="INFRUCTUEUX",$E2666="ANNULE"),$C2666="AOO-M"),'ENGAGEMENTS 2026'!P2667,IF($H2666="EN COURS DE PREENGAGEMENT",'ENGAGEMENTS 2026'!O2667,IF($H2666="PREENGAGE",IF($E2666="ATTRIBUE",'ENGAGEMENTS 2026'!AE2667,'ENGAGEMENTS 2026'!O2667),'ENGAGEMENTS 2026'!AE2667))))</f>
        <v/>
      </c>
      <c r="K2666" s="97" t="str">
        <f>IF(ISBLANK('ENGAGEMENTS 2026'!W2667),"",'ENGAGEMENTS 2026'!W2667)</f>
        <v/>
      </c>
      <c r="L2666" s="73" t="str">
        <f t="shared" ca="1" si="82"/>
        <v/>
      </c>
      <c r="M2666" t="str">
        <f t="shared" si="83"/>
        <v/>
      </c>
      <c r="N2666" t="str">
        <f>IF(ISBLANK('ENGAGEMENTS 2026'!C2667),"",'ENGAGEMENTS 2026'!L2667)</f>
        <v/>
      </c>
      <c r="O2666" t="str">
        <f>IF(ISBLANK('ENGAGEMENTS 2026'!C2667),"",'ENGAGEMENTS 2026'!M2667)</f>
        <v/>
      </c>
      <c r="P2666" t="str">
        <f>IF(ISBLANK('ENGAGEMENTS 2026'!C2667),"",'ENGAGEMENTS 2026'!K2667)</f>
        <v/>
      </c>
      <c r="Q2666" t="str">
        <f>IF($A2666="","",IF(OR($E2666="INFRUCTUEUX",$E2666="ANNULE"),$A2666&amp;"|"&amp;(COUNTIFS($A$2:$A2666,$A2666,$E$2:$E2666,"INFRUCTUEUX")+COUNTIFS($A$2:$A2666,$A2666,$E$2:$E2666,"ANNULE")),""))</f>
        <v/>
      </c>
    </row>
    <row r="2667" spans="1:17" x14ac:dyDescent="0.25">
      <c r="A2667" t="str">
        <f>IF(ISBLANK('ENGAGEMENTS 2026'!C2668),"",IF('ENGAGEMENTS 2026'!C2668="DTSI","DCT",'ENGAGEMENTS 2026'!C2668))</f>
        <v/>
      </c>
      <c r="B2667" t="str">
        <f>IF(ISBLANK('ENGAGEMENTS 2026'!C2668),"",'ENGAGEMENTS 2026'!D2668)</f>
        <v/>
      </c>
      <c r="C2667" t="str">
        <f>IF(ISBLANK('ENGAGEMENTS 2026'!C2668),"",'ENGAGEMENTS 2026'!E2668)</f>
        <v/>
      </c>
      <c r="D2667" t="str">
        <f>IF(ISBLANK('ENGAGEMENTS 2026'!C2668),"",'ENGAGEMENTS 2026'!G2668)</f>
        <v/>
      </c>
      <c r="E2667" t="str">
        <f>IF(ISBLANK('ENGAGEMENTS 2026'!C2668),"",'ENGAGEMENTS 2026'!I2668)</f>
        <v/>
      </c>
      <c r="F2667" t="str">
        <f>IF(ISBLANK('ENGAGEMENTS 2026'!C2668),"",'ENGAGEMENTS 2026'!J2668)</f>
        <v/>
      </c>
      <c r="G2667" t="str">
        <f>IF(ISBLANK('ENGAGEMENTS 2026'!C2668),"",'ENGAGEMENTS 2026'!M2668)</f>
        <v/>
      </c>
      <c r="H2667" t="str">
        <f>IF(ISBLANK('ENGAGEMENTS 2026'!C2668),"",'ENGAGEMENTS 2026'!AF2668)</f>
        <v/>
      </c>
      <c r="I2667" t="str">
        <f>IF(ISBLANK('ENGAGEMENTS 2026'!C2668),"",'ENGAGEMENTS 2026'!H2668)</f>
        <v/>
      </c>
      <c r="J2667" s="72" t="str">
        <f>IF(ISBLANK('ENGAGEMENTS 2026'!C2668),"",IF(AND(OR($E2667="INFRUCTUEUX",$E2667="ANNULE"),$C2667="AOO-M"),'ENGAGEMENTS 2026'!P2668,IF($H2667="EN COURS DE PREENGAGEMENT",'ENGAGEMENTS 2026'!O2668,IF($H2667="PREENGAGE",IF($E2667="ATTRIBUE",'ENGAGEMENTS 2026'!AE2668,'ENGAGEMENTS 2026'!O2668),'ENGAGEMENTS 2026'!AE2668))))</f>
        <v/>
      </c>
      <c r="K2667" s="97" t="str">
        <f>IF(ISBLANK('ENGAGEMENTS 2026'!W2668),"",'ENGAGEMENTS 2026'!W2668)</f>
        <v/>
      </c>
      <c r="L2667" s="73" t="str">
        <f t="shared" ca="1" si="82"/>
        <v/>
      </c>
      <c r="M2667" t="str">
        <f t="shared" si="83"/>
        <v/>
      </c>
      <c r="N2667" t="str">
        <f>IF(ISBLANK('ENGAGEMENTS 2026'!C2668),"",'ENGAGEMENTS 2026'!L2668)</f>
        <v/>
      </c>
      <c r="O2667" t="str">
        <f>IF(ISBLANK('ENGAGEMENTS 2026'!C2668),"",'ENGAGEMENTS 2026'!M2668)</f>
        <v/>
      </c>
      <c r="P2667" t="str">
        <f>IF(ISBLANK('ENGAGEMENTS 2026'!C2668),"",'ENGAGEMENTS 2026'!K2668)</f>
        <v/>
      </c>
      <c r="Q2667" t="str">
        <f>IF($A2667="","",IF(OR($E2667="INFRUCTUEUX",$E2667="ANNULE"),$A2667&amp;"|"&amp;(COUNTIFS($A$2:$A2667,$A2667,$E$2:$E2667,"INFRUCTUEUX")+COUNTIFS($A$2:$A2667,$A2667,$E$2:$E2667,"ANNULE")),""))</f>
        <v/>
      </c>
    </row>
    <row r="2668" spans="1:17" x14ac:dyDescent="0.25">
      <c r="A2668" t="str">
        <f>IF(ISBLANK('ENGAGEMENTS 2026'!C2669),"",IF('ENGAGEMENTS 2026'!C2669="DTSI","DCT",'ENGAGEMENTS 2026'!C2669))</f>
        <v/>
      </c>
      <c r="B2668" t="str">
        <f>IF(ISBLANK('ENGAGEMENTS 2026'!C2669),"",'ENGAGEMENTS 2026'!D2669)</f>
        <v/>
      </c>
      <c r="C2668" t="str">
        <f>IF(ISBLANK('ENGAGEMENTS 2026'!C2669),"",'ENGAGEMENTS 2026'!E2669)</f>
        <v/>
      </c>
      <c r="D2668" t="str">
        <f>IF(ISBLANK('ENGAGEMENTS 2026'!C2669),"",'ENGAGEMENTS 2026'!G2669)</f>
        <v/>
      </c>
      <c r="E2668" t="str">
        <f>IF(ISBLANK('ENGAGEMENTS 2026'!C2669),"",'ENGAGEMENTS 2026'!I2669)</f>
        <v/>
      </c>
      <c r="F2668" t="str">
        <f>IF(ISBLANK('ENGAGEMENTS 2026'!C2669),"",'ENGAGEMENTS 2026'!J2669)</f>
        <v/>
      </c>
      <c r="G2668" t="str">
        <f>IF(ISBLANK('ENGAGEMENTS 2026'!C2669),"",'ENGAGEMENTS 2026'!M2669)</f>
        <v/>
      </c>
      <c r="H2668" t="str">
        <f>IF(ISBLANK('ENGAGEMENTS 2026'!C2669),"",'ENGAGEMENTS 2026'!AF2669)</f>
        <v/>
      </c>
      <c r="I2668" t="str">
        <f>IF(ISBLANK('ENGAGEMENTS 2026'!C2669),"",'ENGAGEMENTS 2026'!H2669)</f>
        <v/>
      </c>
      <c r="J2668" s="72" t="str">
        <f>IF(ISBLANK('ENGAGEMENTS 2026'!C2669),"",IF(AND(OR($E2668="INFRUCTUEUX",$E2668="ANNULE"),$C2668="AOO-M"),'ENGAGEMENTS 2026'!P2669,IF($H2668="EN COURS DE PREENGAGEMENT",'ENGAGEMENTS 2026'!O2669,IF($H2668="PREENGAGE",IF($E2668="ATTRIBUE",'ENGAGEMENTS 2026'!AE2669,'ENGAGEMENTS 2026'!O2669),'ENGAGEMENTS 2026'!AE2669))))</f>
        <v/>
      </c>
      <c r="K2668" s="97" t="str">
        <f>IF(ISBLANK('ENGAGEMENTS 2026'!W2669),"",'ENGAGEMENTS 2026'!W2669)</f>
        <v/>
      </c>
      <c r="L2668" s="73" t="str">
        <f t="shared" ca="1" si="82"/>
        <v/>
      </c>
      <c r="M2668" t="str">
        <f t="shared" si="83"/>
        <v/>
      </c>
      <c r="N2668" t="str">
        <f>IF(ISBLANK('ENGAGEMENTS 2026'!C2669),"",'ENGAGEMENTS 2026'!L2669)</f>
        <v/>
      </c>
      <c r="O2668" t="str">
        <f>IF(ISBLANK('ENGAGEMENTS 2026'!C2669),"",'ENGAGEMENTS 2026'!M2669)</f>
        <v/>
      </c>
      <c r="P2668" t="str">
        <f>IF(ISBLANK('ENGAGEMENTS 2026'!C2669),"",'ENGAGEMENTS 2026'!K2669)</f>
        <v/>
      </c>
      <c r="Q2668" t="str">
        <f>IF($A2668="","",IF(OR($E2668="INFRUCTUEUX",$E2668="ANNULE"),$A2668&amp;"|"&amp;(COUNTIFS($A$2:$A2668,$A2668,$E$2:$E2668,"INFRUCTUEUX")+COUNTIFS($A$2:$A2668,$A2668,$E$2:$E2668,"ANNULE")),""))</f>
        <v/>
      </c>
    </row>
    <row r="2669" spans="1:17" x14ac:dyDescent="0.25">
      <c r="A2669" t="str">
        <f>IF(ISBLANK('ENGAGEMENTS 2026'!C2670),"",IF('ENGAGEMENTS 2026'!C2670="DTSI","DCT",'ENGAGEMENTS 2026'!C2670))</f>
        <v/>
      </c>
      <c r="B2669" t="str">
        <f>IF(ISBLANK('ENGAGEMENTS 2026'!C2670),"",'ENGAGEMENTS 2026'!D2670)</f>
        <v/>
      </c>
      <c r="C2669" t="str">
        <f>IF(ISBLANK('ENGAGEMENTS 2026'!C2670),"",'ENGAGEMENTS 2026'!E2670)</f>
        <v/>
      </c>
      <c r="D2669" t="str">
        <f>IF(ISBLANK('ENGAGEMENTS 2026'!C2670),"",'ENGAGEMENTS 2026'!G2670)</f>
        <v/>
      </c>
      <c r="E2669" t="str">
        <f>IF(ISBLANK('ENGAGEMENTS 2026'!C2670),"",'ENGAGEMENTS 2026'!I2670)</f>
        <v/>
      </c>
      <c r="F2669" t="str">
        <f>IF(ISBLANK('ENGAGEMENTS 2026'!C2670),"",'ENGAGEMENTS 2026'!J2670)</f>
        <v/>
      </c>
      <c r="G2669" t="str">
        <f>IF(ISBLANK('ENGAGEMENTS 2026'!C2670),"",'ENGAGEMENTS 2026'!M2670)</f>
        <v/>
      </c>
      <c r="H2669" t="str">
        <f>IF(ISBLANK('ENGAGEMENTS 2026'!C2670),"",'ENGAGEMENTS 2026'!AF2670)</f>
        <v/>
      </c>
      <c r="I2669" t="str">
        <f>IF(ISBLANK('ENGAGEMENTS 2026'!C2670),"",'ENGAGEMENTS 2026'!H2670)</f>
        <v/>
      </c>
      <c r="J2669" s="72" t="str">
        <f>IF(ISBLANK('ENGAGEMENTS 2026'!C2670),"",IF(AND(OR($E2669="INFRUCTUEUX",$E2669="ANNULE"),$C2669="AOO-M"),'ENGAGEMENTS 2026'!P2670,IF($H2669="EN COURS DE PREENGAGEMENT",'ENGAGEMENTS 2026'!O2670,IF($H2669="PREENGAGE",IF($E2669="ATTRIBUE",'ENGAGEMENTS 2026'!AE2670,'ENGAGEMENTS 2026'!O2670),'ENGAGEMENTS 2026'!AE2670))))</f>
        <v/>
      </c>
      <c r="K2669" s="97" t="str">
        <f>IF(ISBLANK('ENGAGEMENTS 2026'!W2670),"",'ENGAGEMENTS 2026'!W2670)</f>
        <v/>
      </c>
      <c r="L2669" s="73" t="str">
        <f t="shared" ca="1" si="82"/>
        <v/>
      </c>
      <c r="M2669" t="str">
        <f t="shared" si="83"/>
        <v/>
      </c>
      <c r="N2669" t="str">
        <f>IF(ISBLANK('ENGAGEMENTS 2026'!C2670),"",'ENGAGEMENTS 2026'!L2670)</f>
        <v/>
      </c>
      <c r="O2669" t="str">
        <f>IF(ISBLANK('ENGAGEMENTS 2026'!C2670),"",'ENGAGEMENTS 2026'!M2670)</f>
        <v/>
      </c>
      <c r="P2669" t="str">
        <f>IF(ISBLANK('ENGAGEMENTS 2026'!C2670),"",'ENGAGEMENTS 2026'!K2670)</f>
        <v/>
      </c>
      <c r="Q2669" t="str">
        <f>IF($A2669="","",IF(OR($E2669="INFRUCTUEUX",$E2669="ANNULE"),$A2669&amp;"|"&amp;(COUNTIFS($A$2:$A2669,$A2669,$E$2:$E2669,"INFRUCTUEUX")+COUNTIFS($A$2:$A2669,$A2669,$E$2:$E2669,"ANNULE")),""))</f>
        <v/>
      </c>
    </row>
    <row r="2670" spans="1:17" x14ac:dyDescent="0.25">
      <c r="A2670" t="str">
        <f>IF(ISBLANK('ENGAGEMENTS 2026'!C2671),"",IF('ENGAGEMENTS 2026'!C2671="DTSI","DCT",'ENGAGEMENTS 2026'!C2671))</f>
        <v/>
      </c>
      <c r="B2670" t="str">
        <f>IF(ISBLANK('ENGAGEMENTS 2026'!C2671),"",'ENGAGEMENTS 2026'!D2671)</f>
        <v/>
      </c>
      <c r="C2670" t="str">
        <f>IF(ISBLANK('ENGAGEMENTS 2026'!C2671),"",'ENGAGEMENTS 2026'!E2671)</f>
        <v/>
      </c>
      <c r="D2670" t="str">
        <f>IF(ISBLANK('ENGAGEMENTS 2026'!C2671),"",'ENGAGEMENTS 2026'!G2671)</f>
        <v/>
      </c>
      <c r="E2670" t="str">
        <f>IF(ISBLANK('ENGAGEMENTS 2026'!C2671),"",'ENGAGEMENTS 2026'!I2671)</f>
        <v/>
      </c>
      <c r="F2670" t="str">
        <f>IF(ISBLANK('ENGAGEMENTS 2026'!C2671),"",'ENGAGEMENTS 2026'!J2671)</f>
        <v/>
      </c>
      <c r="G2670" t="str">
        <f>IF(ISBLANK('ENGAGEMENTS 2026'!C2671),"",'ENGAGEMENTS 2026'!M2671)</f>
        <v/>
      </c>
      <c r="H2670" t="str">
        <f>IF(ISBLANK('ENGAGEMENTS 2026'!C2671),"",'ENGAGEMENTS 2026'!AF2671)</f>
        <v/>
      </c>
      <c r="I2670" t="str">
        <f>IF(ISBLANK('ENGAGEMENTS 2026'!C2671),"",'ENGAGEMENTS 2026'!H2671)</f>
        <v/>
      </c>
      <c r="J2670" s="72" t="str">
        <f>IF(ISBLANK('ENGAGEMENTS 2026'!C2671),"",IF(AND(OR($E2670="INFRUCTUEUX",$E2670="ANNULE"),$C2670="AOO-M"),'ENGAGEMENTS 2026'!P2671,IF($H2670="EN COURS DE PREENGAGEMENT",'ENGAGEMENTS 2026'!O2671,IF($H2670="PREENGAGE",IF($E2670="ATTRIBUE",'ENGAGEMENTS 2026'!AE2671,'ENGAGEMENTS 2026'!O2671),'ENGAGEMENTS 2026'!AE2671))))</f>
        <v/>
      </c>
      <c r="K2670" s="97" t="str">
        <f>IF(ISBLANK('ENGAGEMENTS 2026'!W2671),"",'ENGAGEMENTS 2026'!W2671)</f>
        <v/>
      </c>
      <c r="L2670" s="73" t="str">
        <f t="shared" ca="1" si="82"/>
        <v/>
      </c>
      <c r="M2670" t="str">
        <f t="shared" si="83"/>
        <v/>
      </c>
      <c r="N2670" t="str">
        <f>IF(ISBLANK('ENGAGEMENTS 2026'!C2671),"",'ENGAGEMENTS 2026'!L2671)</f>
        <v/>
      </c>
      <c r="O2670" t="str">
        <f>IF(ISBLANK('ENGAGEMENTS 2026'!C2671),"",'ENGAGEMENTS 2026'!M2671)</f>
        <v/>
      </c>
      <c r="P2670" t="str">
        <f>IF(ISBLANK('ENGAGEMENTS 2026'!C2671),"",'ENGAGEMENTS 2026'!K2671)</f>
        <v/>
      </c>
      <c r="Q2670" t="str">
        <f>IF($A2670="","",IF(OR($E2670="INFRUCTUEUX",$E2670="ANNULE"),$A2670&amp;"|"&amp;(COUNTIFS($A$2:$A2670,$A2670,$E$2:$E2670,"INFRUCTUEUX")+COUNTIFS($A$2:$A2670,$A2670,$E$2:$E2670,"ANNULE")),""))</f>
        <v/>
      </c>
    </row>
    <row r="2671" spans="1:17" x14ac:dyDescent="0.25">
      <c r="A2671" t="str">
        <f>IF(ISBLANK('ENGAGEMENTS 2026'!C2672),"",IF('ENGAGEMENTS 2026'!C2672="DTSI","DCT",'ENGAGEMENTS 2026'!C2672))</f>
        <v/>
      </c>
      <c r="B2671" t="str">
        <f>IF(ISBLANK('ENGAGEMENTS 2026'!C2672),"",'ENGAGEMENTS 2026'!D2672)</f>
        <v/>
      </c>
      <c r="C2671" t="str">
        <f>IF(ISBLANK('ENGAGEMENTS 2026'!C2672),"",'ENGAGEMENTS 2026'!E2672)</f>
        <v/>
      </c>
      <c r="D2671" t="str">
        <f>IF(ISBLANK('ENGAGEMENTS 2026'!C2672),"",'ENGAGEMENTS 2026'!G2672)</f>
        <v/>
      </c>
      <c r="E2671" t="str">
        <f>IF(ISBLANK('ENGAGEMENTS 2026'!C2672),"",'ENGAGEMENTS 2026'!I2672)</f>
        <v/>
      </c>
      <c r="F2671" t="str">
        <f>IF(ISBLANK('ENGAGEMENTS 2026'!C2672),"",'ENGAGEMENTS 2026'!J2672)</f>
        <v/>
      </c>
      <c r="G2671" t="str">
        <f>IF(ISBLANK('ENGAGEMENTS 2026'!C2672),"",'ENGAGEMENTS 2026'!M2672)</f>
        <v/>
      </c>
      <c r="H2671" t="str">
        <f>IF(ISBLANK('ENGAGEMENTS 2026'!C2672),"",'ENGAGEMENTS 2026'!AF2672)</f>
        <v/>
      </c>
      <c r="I2671" t="str">
        <f>IF(ISBLANK('ENGAGEMENTS 2026'!C2672),"",'ENGAGEMENTS 2026'!H2672)</f>
        <v/>
      </c>
      <c r="J2671" s="72" t="str">
        <f>IF(ISBLANK('ENGAGEMENTS 2026'!C2672),"",IF(AND(OR($E2671="INFRUCTUEUX",$E2671="ANNULE"),$C2671="AOO-M"),'ENGAGEMENTS 2026'!P2672,IF($H2671="EN COURS DE PREENGAGEMENT",'ENGAGEMENTS 2026'!O2672,IF($H2671="PREENGAGE",IF($E2671="ATTRIBUE",'ENGAGEMENTS 2026'!AE2672,'ENGAGEMENTS 2026'!O2672),'ENGAGEMENTS 2026'!AE2672))))</f>
        <v/>
      </c>
      <c r="K2671" s="97" t="str">
        <f>IF(ISBLANK('ENGAGEMENTS 2026'!W2672),"",'ENGAGEMENTS 2026'!W2672)</f>
        <v/>
      </c>
      <c r="L2671" s="73" t="str">
        <f t="shared" ca="1" si="82"/>
        <v/>
      </c>
      <c r="M2671" t="str">
        <f t="shared" si="83"/>
        <v/>
      </c>
      <c r="N2671" t="str">
        <f>IF(ISBLANK('ENGAGEMENTS 2026'!C2672),"",'ENGAGEMENTS 2026'!L2672)</f>
        <v/>
      </c>
      <c r="O2671" t="str">
        <f>IF(ISBLANK('ENGAGEMENTS 2026'!C2672),"",'ENGAGEMENTS 2026'!M2672)</f>
        <v/>
      </c>
      <c r="P2671" t="str">
        <f>IF(ISBLANK('ENGAGEMENTS 2026'!C2672),"",'ENGAGEMENTS 2026'!K2672)</f>
        <v/>
      </c>
      <c r="Q2671" t="str">
        <f>IF($A2671="","",IF(OR($E2671="INFRUCTUEUX",$E2671="ANNULE"),$A2671&amp;"|"&amp;(COUNTIFS($A$2:$A2671,$A2671,$E$2:$E2671,"INFRUCTUEUX")+COUNTIFS($A$2:$A2671,$A2671,$E$2:$E2671,"ANNULE")),""))</f>
        <v/>
      </c>
    </row>
    <row r="2672" spans="1:17" x14ac:dyDescent="0.25">
      <c r="A2672" t="str">
        <f>IF(ISBLANK('ENGAGEMENTS 2026'!C2673),"",IF('ENGAGEMENTS 2026'!C2673="DTSI","DCT",'ENGAGEMENTS 2026'!C2673))</f>
        <v/>
      </c>
      <c r="B2672" t="str">
        <f>IF(ISBLANK('ENGAGEMENTS 2026'!C2673),"",'ENGAGEMENTS 2026'!D2673)</f>
        <v/>
      </c>
      <c r="C2672" t="str">
        <f>IF(ISBLANK('ENGAGEMENTS 2026'!C2673),"",'ENGAGEMENTS 2026'!E2673)</f>
        <v/>
      </c>
      <c r="D2672" t="str">
        <f>IF(ISBLANK('ENGAGEMENTS 2026'!C2673),"",'ENGAGEMENTS 2026'!G2673)</f>
        <v/>
      </c>
      <c r="E2672" t="str">
        <f>IF(ISBLANK('ENGAGEMENTS 2026'!C2673),"",'ENGAGEMENTS 2026'!I2673)</f>
        <v/>
      </c>
      <c r="F2672" t="str">
        <f>IF(ISBLANK('ENGAGEMENTS 2026'!C2673),"",'ENGAGEMENTS 2026'!J2673)</f>
        <v/>
      </c>
      <c r="G2672" t="str">
        <f>IF(ISBLANK('ENGAGEMENTS 2026'!C2673),"",'ENGAGEMENTS 2026'!M2673)</f>
        <v/>
      </c>
      <c r="H2672" t="str">
        <f>IF(ISBLANK('ENGAGEMENTS 2026'!C2673),"",'ENGAGEMENTS 2026'!AF2673)</f>
        <v/>
      </c>
      <c r="I2672" t="str">
        <f>IF(ISBLANK('ENGAGEMENTS 2026'!C2673),"",'ENGAGEMENTS 2026'!H2673)</f>
        <v/>
      </c>
      <c r="J2672" s="72" t="str">
        <f>IF(ISBLANK('ENGAGEMENTS 2026'!C2673),"",IF(AND(OR($E2672="INFRUCTUEUX",$E2672="ANNULE"),$C2672="AOO-M"),'ENGAGEMENTS 2026'!P2673,IF($H2672="EN COURS DE PREENGAGEMENT",'ENGAGEMENTS 2026'!O2673,IF($H2672="PREENGAGE",IF($E2672="ATTRIBUE",'ENGAGEMENTS 2026'!AE2673,'ENGAGEMENTS 2026'!O2673),'ENGAGEMENTS 2026'!AE2673))))</f>
        <v/>
      </c>
      <c r="K2672" s="97" t="str">
        <f>IF(ISBLANK('ENGAGEMENTS 2026'!W2673),"",'ENGAGEMENTS 2026'!W2673)</f>
        <v/>
      </c>
      <c r="L2672" s="73" t="str">
        <f t="shared" ca="1" si="82"/>
        <v/>
      </c>
      <c r="M2672" t="str">
        <f t="shared" si="83"/>
        <v/>
      </c>
      <c r="N2672" t="str">
        <f>IF(ISBLANK('ENGAGEMENTS 2026'!C2673),"",'ENGAGEMENTS 2026'!L2673)</f>
        <v/>
      </c>
      <c r="O2672" t="str">
        <f>IF(ISBLANK('ENGAGEMENTS 2026'!C2673),"",'ENGAGEMENTS 2026'!M2673)</f>
        <v/>
      </c>
      <c r="P2672" t="str">
        <f>IF(ISBLANK('ENGAGEMENTS 2026'!C2673),"",'ENGAGEMENTS 2026'!K2673)</f>
        <v/>
      </c>
      <c r="Q2672" t="str">
        <f>IF($A2672="","",IF(OR($E2672="INFRUCTUEUX",$E2672="ANNULE"),$A2672&amp;"|"&amp;(COUNTIFS($A$2:$A2672,$A2672,$E$2:$E2672,"INFRUCTUEUX")+COUNTIFS($A$2:$A2672,$A2672,$E$2:$E2672,"ANNULE")),""))</f>
        <v/>
      </c>
    </row>
    <row r="2673" spans="1:17" x14ac:dyDescent="0.25">
      <c r="A2673" t="str">
        <f>IF(ISBLANK('ENGAGEMENTS 2026'!C2674),"",IF('ENGAGEMENTS 2026'!C2674="DTSI","DCT",'ENGAGEMENTS 2026'!C2674))</f>
        <v/>
      </c>
      <c r="B2673" t="str">
        <f>IF(ISBLANK('ENGAGEMENTS 2026'!C2674),"",'ENGAGEMENTS 2026'!D2674)</f>
        <v/>
      </c>
      <c r="C2673" t="str">
        <f>IF(ISBLANK('ENGAGEMENTS 2026'!C2674),"",'ENGAGEMENTS 2026'!E2674)</f>
        <v/>
      </c>
      <c r="D2673" t="str">
        <f>IF(ISBLANK('ENGAGEMENTS 2026'!C2674),"",'ENGAGEMENTS 2026'!G2674)</f>
        <v/>
      </c>
      <c r="E2673" t="str">
        <f>IF(ISBLANK('ENGAGEMENTS 2026'!C2674),"",'ENGAGEMENTS 2026'!I2674)</f>
        <v/>
      </c>
      <c r="F2673" t="str">
        <f>IF(ISBLANK('ENGAGEMENTS 2026'!C2674),"",'ENGAGEMENTS 2026'!J2674)</f>
        <v/>
      </c>
      <c r="G2673" t="str">
        <f>IF(ISBLANK('ENGAGEMENTS 2026'!C2674),"",'ENGAGEMENTS 2026'!M2674)</f>
        <v/>
      </c>
      <c r="H2673" t="str">
        <f>IF(ISBLANK('ENGAGEMENTS 2026'!C2674),"",'ENGAGEMENTS 2026'!AF2674)</f>
        <v/>
      </c>
      <c r="I2673" t="str">
        <f>IF(ISBLANK('ENGAGEMENTS 2026'!C2674),"",'ENGAGEMENTS 2026'!H2674)</f>
        <v/>
      </c>
      <c r="J2673" s="72" t="str">
        <f>IF(ISBLANK('ENGAGEMENTS 2026'!C2674),"",IF(AND(OR($E2673="INFRUCTUEUX",$E2673="ANNULE"),$C2673="AOO-M"),'ENGAGEMENTS 2026'!P2674,IF($H2673="EN COURS DE PREENGAGEMENT",'ENGAGEMENTS 2026'!O2674,IF($H2673="PREENGAGE",IF($E2673="ATTRIBUE",'ENGAGEMENTS 2026'!AE2674,'ENGAGEMENTS 2026'!O2674),'ENGAGEMENTS 2026'!AE2674))))</f>
        <v/>
      </c>
      <c r="K2673" s="97" t="str">
        <f>IF(ISBLANK('ENGAGEMENTS 2026'!W2674),"",'ENGAGEMENTS 2026'!W2674)</f>
        <v/>
      </c>
      <c r="L2673" s="73" t="str">
        <f t="shared" ca="1" si="82"/>
        <v/>
      </c>
      <c r="M2673" t="str">
        <f t="shared" si="83"/>
        <v/>
      </c>
      <c r="N2673" t="str">
        <f>IF(ISBLANK('ENGAGEMENTS 2026'!C2674),"",'ENGAGEMENTS 2026'!L2674)</f>
        <v/>
      </c>
      <c r="O2673" t="str">
        <f>IF(ISBLANK('ENGAGEMENTS 2026'!C2674),"",'ENGAGEMENTS 2026'!M2674)</f>
        <v/>
      </c>
      <c r="P2673" t="str">
        <f>IF(ISBLANK('ENGAGEMENTS 2026'!C2674),"",'ENGAGEMENTS 2026'!K2674)</f>
        <v/>
      </c>
      <c r="Q2673" t="str">
        <f>IF($A2673="","",IF(OR($E2673="INFRUCTUEUX",$E2673="ANNULE"),$A2673&amp;"|"&amp;(COUNTIFS($A$2:$A2673,$A2673,$E$2:$E2673,"INFRUCTUEUX")+COUNTIFS($A$2:$A2673,$A2673,$E$2:$E2673,"ANNULE")),""))</f>
        <v/>
      </c>
    </row>
    <row r="2674" spans="1:17" x14ac:dyDescent="0.25">
      <c r="A2674" t="str">
        <f>IF(ISBLANK('ENGAGEMENTS 2026'!C2675),"",IF('ENGAGEMENTS 2026'!C2675="DTSI","DCT",'ENGAGEMENTS 2026'!C2675))</f>
        <v/>
      </c>
      <c r="B2674" t="str">
        <f>IF(ISBLANK('ENGAGEMENTS 2026'!C2675),"",'ENGAGEMENTS 2026'!D2675)</f>
        <v/>
      </c>
      <c r="C2674" t="str">
        <f>IF(ISBLANK('ENGAGEMENTS 2026'!C2675),"",'ENGAGEMENTS 2026'!E2675)</f>
        <v/>
      </c>
      <c r="D2674" t="str">
        <f>IF(ISBLANK('ENGAGEMENTS 2026'!C2675),"",'ENGAGEMENTS 2026'!G2675)</f>
        <v/>
      </c>
      <c r="E2674" t="str">
        <f>IF(ISBLANK('ENGAGEMENTS 2026'!C2675),"",'ENGAGEMENTS 2026'!I2675)</f>
        <v/>
      </c>
      <c r="F2674" t="str">
        <f>IF(ISBLANK('ENGAGEMENTS 2026'!C2675),"",'ENGAGEMENTS 2026'!J2675)</f>
        <v/>
      </c>
      <c r="G2674" t="str">
        <f>IF(ISBLANK('ENGAGEMENTS 2026'!C2675),"",'ENGAGEMENTS 2026'!M2675)</f>
        <v/>
      </c>
      <c r="H2674" t="str">
        <f>IF(ISBLANK('ENGAGEMENTS 2026'!C2675),"",'ENGAGEMENTS 2026'!AF2675)</f>
        <v/>
      </c>
      <c r="I2674" t="str">
        <f>IF(ISBLANK('ENGAGEMENTS 2026'!C2675),"",'ENGAGEMENTS 2026'!H2675)</f>
        <v/>
      </c>
      <c r="J2674" s="72" t="str">
        <f>IF(ISBLANK('ENGAGEMENTS 2026'!C2675),"",IF(AND(OR($E2674="INFRUCTUEUX",$E2674="ANNULE"),$C2674="AOO-M"),'ENGAGEMENTS 2026'!P2675,IF($H2674="EN COURS DE PREENGAGEMENT",'ENGAGEMENTS 2026'!O2675,IF($H2674="PREENGAGE",IF($E2674="ATTRIBUE",'ENGAGEMENTS 2026'!AE2675,'ENGAGEMENTS 2026'!O2675),'ENGAGEMENTS 2026'!AE2675))))</f>
        <v/>
      </c>
      <c r="K2674" s="97" t="str">
        <f>IF(ISBLANK('ENGAGEMENTS 2026'!W2675),"",'ENGAGEMENTS 2026'!W2675)</f>
        <v/>
      </c>
      <c r="L2674" s="73" t="str">
        <f t="shared" ca="1" si="82"/>
        <v/>
      </c>
      <c r="M2674" t="str">
        <f t="shared" si="83"/>
        <v/>
      </c>
      <c r="N2674" t="str">
        <f>IF(ISBLANK('ENGAGEMENTS 2026'!C2675),"",'ENGAGEMENTS 2026'!L2675)</f>
        <v/>
      </c>
      <c r="O2674" t="str">
        <f>IF(ISBLANK('ENGAGEMENTS 2026'!C2675),"",'ENGAGEMENTS 2026'!M2675)</f>
        <v/>
      </c>
      <c r="P2674" t="str">
        <f>IF(ISBLANK('ENGAGEMENTS 2026'!C2675),"",'ENGAGEMENTS 2026'!K2675)</f>
        <v/>
      </c>
      <c r="Q2674" t="str">
        <f>IF($A2674="","",IF(OR($E2674="INFRUCTUEUX",$E2674="ANNULE"),$A2674&amp;"|"&amp;(COUNTIFS($A$2:$A2674,$A2674,$E$2:$E2674,"INFRUCTUEUX")+COUNTIFS($A$2:$A2674,$A2674,$E$2:$E2674,"ANNULE")),""))</f>
        <v/>
      </c>
    </row>
    <row r="2675" spans="1:17" x14ac:dyDescent="0.25">
      <c r="A2675" t="str">
        <f>IF(ISBLANK('ENGAGEMENTS 2026'!C2676),"",IF('ENGAGEMENTS 2026'!C2676="DTSI","DCT",'ENGAGEMENTS 2026'!C2676))</f>
        <v/>
      </c>
      <c r="B2675" t="str">
        <f>IF(ISBLANK('ENGAGEMENTS 2026'!C2676),"",'ENGAGEMENTS 2026'!D2676)</f>
        <v/>
      </c>
      <c r="C2675" t="str">
        <f>IF(ISBLANK('ENGAGEMENTS 2026'!C2676),"",'ENGAGEMENTS 2026'!E2676)</f>
        <v/>
      </c>
      <c r="D2675" t="str">
        <f>IF(ISBLANK('ENGAGEMENTS 2026'!C2676),"",'ENGAGEMENTS 2026'!G2676)</f>
        <v/>
      </c>
      <c r="E2675" t="str">
        <f>IF(ISBLANK('ENGAGEMENTS 2026'!C2676),"",'ENGAGEMENTS 2026'!I2676)</f>
        <v/>
      </c>
      <c r="F2675" t="str">
        <f>IF(ISBLANK('ENGAGEMENTS 2026'!C2676),"",'ENGAGEMENTS 2026'!J2676)</f>
        <v/>
      </c>
      <c r="G2675" t="str">
        <f>IF(ISBLANK('ENGAGEMENTS 2026'!C2676),"",'ENGAGEMENTS 2026'!M2676)</f>
        <v/>
      </c>
      <c r="H2675" t="str">
        <f>IF(ISBLANK('ENGAGEMENTS 2026'!C2676),"",'ENGAGEMENTS 2026'!AF2676)</f>
        <v/>
      </c>
      <c r="I2675" t="str">
        <f>IF(ISBLANK('ENGAGEMENTS 2026'!C2676),"",'ENGAGEMENTS 2026'!H2676)</f>
        <v/>
      </c>
      <c r="J2675" s="72" t="str">
        <f>IF(ISBLANK('ENGAGEMENTS 2026'!C2676),"",IF(AND(OR($E2675="INFRUCTUEUX",$E2675="ANNULE"),$C2675="AOO-M"),'ENGAGEMENTS 2026'!P2676,IF($H2675="EN COURS DE PREENGAGEMENT",'ENGAGEMENTS 2026'!O2676,IF($H2675="PREENGAGE",IF($E2675="ATTRIBUE",'ENGAGEMENTS 2026'!AE2676,'ENGAGEMENTS 2026'!O2676),'ENGAGEMENTS 2026'!AE2676))))</f>
        <v/>
      </c>
      <c r="K2675" s="97" t="str">
        <f>IF(ISBLANK('ENGAGEMENTS 2026'!W2676),"",'ENGAGEMENTS 2026'!W2676)</f>
        <v/>
      </c>
      <c r="L2675" s="73" t="str">
        <f t="shared" ca="1" si="82"/>
        <v/>
      </c>
      <c r="M2675" t="str">
        <f t="shared" si="83"/>
        <v/>
      </c>
      <c r="N2675" t="str">
        <f>IF(ISBLANK('ENGAGEMENTS 2026'!C2676),"",'ENGAGEMENTS 2026'!L2676)</f>
        <v/>
      </c>
      <c r="O2675" t="str">
        <f>IF(ISBLANK('ENGAGEMENTS 2026'!C2676),"",'ENGAGEMENTS 2026'!M2676)</f>
        <v/>
      </c>
      <c r="P2675" t="str">
        <f>IF(ISBLANK('ENGAGEMENTS 2026'!C2676),"",'ENGAGEMENTS 2026'!K2676)</f>
        <v/>
      </c>
      <c r="Q2675" t="str">
        <f>IF($A2675="","",IF(OR($E2675="INFRUCTUEUX",$E2675="ANNULE"),$A2675&amp;"|"&amp;(COUNTIFS($A$2:$A2675,$A2675,$E$2:$E2675,"INFRUCTUEUX")+COUNTIFS($A$2:$A2675,$A2675,$E$2:$E2675,"ANNULE")),""))</f>
        <v/>
      </c>
    </row>
    <row r="2676" spans="1:17" x14ac:dyDescent="0.25">
      <c r="A2676" t="str">
        <f>IF(ISBLANK('ENGAGEMENTS 2026'!C2677),"",IF('ENGAGEMENTS 2026'!C2677="DTSI","DCT",'ENGAGEMENTS 2026'!C2677))</f>
        <v/>
      </c>
      <c r="B2676" t="str">
        <f>IF(ISBLANK('ENGAGEMENTS 2026'!C2677),"",'ENGAGEMENTS 2026'!D2677)</f>
        <v/>
      </c>
      <c r="C2676" t="str">
        <f>IF(ISBLANK('ENGAGEMENTS 2026'!C2677),"",'ENGAGEMENTS 2026'!E2677)</f>
        <v/>
      </c>
      <c r="D2676" t="str">
        <f>IF(ISBLANK('ENGAGEMENTS 2026'!C2677),"",'ENGAGEMENTS 2026'!G2677)</f>
        <v/>
      </c>
      <c r="E2676" t="str">
        <f>IF(ISBLANK('ENGAGEMENTS 2026'!C2677),"",'ENGAGEMENTS 2026'!I2677)</f>
        <v/>
      </c>
      <c r="F2676" t="str">
        <f>IF(ISBLANK('ENGAGEMENTS 2026'!C2677),"",'ENGAGEMENTS 2026'!J2677)</f>
        <v/>
      </c>
      <c r="G2676" t="str">
        <f>IF(ISBLANK('ENGAGEMENTS 2026'!C2677),"",'ENGAGEMENTS 2026'!M2677)</f>
        <v/>
      </c>
      <c r="H2676" t="str">
        <f>IF(ISBLANK('ENGAGEMENTS 2026'!C2677),"",'ENGAGEMENTS 2026'!AF2677)</f>
        <v/>
      </c>
      <c r="I2676" t="str">
        <f>IF(ISBLANK('ENGAGEMENTS 2026'!C2677),"",'ENGAGEMENTS 2026'!H2677)</f>
        <v/>
      </c>
      <c r="J2676" s="72" t="str">
        <f>IF(ISBLANK('ENGAGEMENTS 2026'!C2677),"",IF(AND(OR($E2676="INFRUCTUEUX",$E2676="ANNULE"),$C2676="AOO-M"),'ENGAGEMENTS 2026'!P2677,IF($H2676="EN COURS DE PREENGAGEMENT",'ENGAGEMENTS 2026'!O2677,IF($H2676="PREENGAGE",IF($E2676="ATTRIBUE",'ENGAGEMENTS 2026'!AE2677,'ENGAGEMENTS 2026'!O2677),'ENGAGEMENTS 2026'!AE2677))))</f>
        <v/>
      </c>
      <c r="K2676" s="97" t="str">
        <f>IF(ISBLANK('ENGAGEMENTS 2026'!W2677),"",'ENGAGEMENTS 2026'!W2677)</f>
        <v/>
      </c>
      <c r="L2676" s="73" t="str">
        <f t="shared" ca="1" si="82"/>
        <v/>
      </c>
      <c r="M2676" t="str">
        <f t="shared" si="83"/>
        <v/>
      </c>
      <c r="N2676" t="str">
        <f>IF(ISBLANK('ENGAGEMENTS 2026'!C2677),"",'ENGAGEMENTS 2026'!L2677)</f>
        <v/>
      </c>
      <c r="O2676" t="str">
        <f>IF(ISBLANK('ENGAGEMENTS 2026'!C2677),"",'ENGAGEMENTS 2026'!M2677)</f>
        <v/>
      </c>
      <c r="P2676" t="str">
        <f>IF(ISBLANK('ENGAGEMENTS 2026'!C2677),"",'ENGAGEMENTS 2026'!K2677)</f>
        <v/>
      </c>
      <c r="Q2676" t="str">
        <f>IF($A2676="","",IF(OR($E2676="INFRUCTUEUX",$E2676="ANNULE"),$A2676&amp;"|"&amp;(COUNTIFS($A$2:$A2676,$A2676,$E$2:$E2676,"INFRUCTUEUX")+COUNTIFS($A$2:$A2676,$A2676,$E$2:$E2676,"ANNULE")),""))</f>
        <v/>
      </c>
    </row>
    <row r="2677" spans="1:17" x14ac:dyDescent="0.25">
      <c r="A2677" t="str">
        <f>IF(ISBLANK('ENGAGEMENTS 2026'!C2678),"",IF('ENGAGEMENTS 2026'!C2678="DTSI","DCT",'ENGAGEMENTS 2026'!C2678))</f>
        <v/>
      </c>
      <c r="B2677" t="str">
        <f>IF(ISBLANK('ENGAGEMENTS 2026'!C2678),"",'ENGAGEMENTS 2026'!D2678)</f>
        <v/>
      </c>
      <c r="C2677" t="str">
        <f>IF(ISBLANK('ENGAGEMENTS 2026'!C2678),"",'ENGAGEMENTS 2026'!E2678)</f>
        <v/>
      </c>
      <c r="D2677" t="str">
        <f>IF(ISBLANK('ENGAGEMENTS 2026'!C2678),"",'ENGAGEMENTS 2026'!G2678)</f>
        <v/>
      </c>
      <c r="E2677" t="str">
        <f>IF(ISBLANK('ENGAGEMENTS 2026'!C2678),"",'ENGAGEMENTS 2026'!I2678)</f>
        <v/>
      </c>
      <c r="F2677" t="str">
        <f>IF(ISBLANK('ENGAGEMENTS 2026'!C2678),"",'ENGAGEMENTS 2026'!J2678)</f>
        <v/>
      </c>
      <c r="G2677" t="str">
        <f>IF(ISBLANK('ENGAGEMENTS 2026'!C2678),"",'ENGAGEMENTS 2026'!M2678)</f>
        <v/>
      </c>
      <c r="H2677" t="str">
        <f>IF(ISBLANK('ENGAGEMENTS 2026'!C2678),"",'ENGAGEMENTS 2026'!AF2678)</f>
        <v/>
      </c>
      <c r="I2677" t="str">
        <f>IF(ISBLANK('ENGAGEMENTS 2026'!C2678),"",'ENGAGEMENTS 2026'!H2678)</f>
        <v/>
      </c>
      <c r="J2677" s="72" t="str">
        <f>IF(ISBLANK('ENGAGEMENTS 2026'!C2678),"",IF(AND(OR($E2677="INFRUCTUEUX",$E2677="ANNULE"),$C2677="AOO-M"),'ENGAGEMENTS 2026'!P2678,IF($H2677="EN COURS DE PREENGAGEMENT",'ENGAGEMENTS 2026'!O2678,IF($H2677="PREENGAGE",IF($E2677="ATTRIBUE",'ENGAGEMENTS 2026'!AE2678,'ENGAGEMENTS 2026'!O2678),'ENGAGEMENTS 2026'!AE2678))))</f>
        <v/>
      </c>
      <c r="K2677" s="97" t="str">
        <f>IF(ISBLANK('ENGAGEMENTS 2026'!W2678),"",'ENGAGEMENTS 2026'!W2678)</f>
        <v/>
      </c>
      <c r="L2677" s="73" t="str">
        <f t="shared" ca="1" si="82"/>
        <v/>
      </c>
      <c r="M2677" t="str">
        <f t="shared" si="83"/>
        <v/>
      </c>
      <c r="N2677" t="str">
        <f>IF(ISBLANK('ENGAGEMENTS 2026'!C2678),"",'ENGAGEMENTS 2026'!L2678)</f>
        <v/>
      </c>
      <c r="O2677" t="str">
        <f>IF(ISBLANK('ENGAGEMENTS 2026'!C2678),"",'ENGAGEMENTS 2026'!M2678)</f>
        <v/>
      </c>
      <c r="P2677" t="str">
        <f>IF(ISBLANK('ENGAGEMENTS 2026'!C2678),"",'ENGAGEMENTS 2026'!K2678)</f>
        <v/>
      </c>
      <c r="Q2677" t="str">
        <f>IF($A2677="","",IF(OR($E2677="INFRUCTUEUX",$E2677="ANNULE"),$A2677&amp;"|"&amp;(COUNTIFS($A$2:$A2677,$A2677,$E$2:$E2677,"INFRUCTUEUX")+COUNTIFS($A$2:$A2677,$A2677,$E$2:$E2677,"ANNULE")),""))</f>
        <v/>
      </c>
    </row>
    <row r="2678" spans="1:17" x14ac:dyDescent="0.25">
      <c r="A2678" t="str">
        <f>IF(ISBLANK('ENGAGEMENTS 2026'!C2679),"",IF('ENGAGEMENTS 2026'!C2679="DTSI","DCT",'ENGAGEMENTS 2026'!C2679))</f>
        <v/>
      </c>
      <c r="B2678" t="str">
        <f>IF(ISBLANK('ENGAGEMENTS 2026'!C2679),"",'ENGAGEMENTS 2026'!D2679)</f>
        <v/>
      </c>
      <c r="C2678" t="str">
        <f>IF(ISBLANK('ENGAGEMENTS 2026'!C2679),"",'ENGAGEMENTS 2026'!E2679)</f>
        <v/>
      </c>
      <c r="D2678" t="str">
        <f>IF(ISBLANK('ENGAGEMENTS 2026'!C2679),"",'ENGAGEMENTS 2026'!G2679)</f>
        <v/>
      </c>
      <c r="E2678" t="str">
        <f>IF(ISBLANK('ENGAGEMENTS 2026'!C2679),"",'ENGAGEMENTS 2026'!I2679)</f>
        <v/>
      </c>
      <c r="F2678" t="str">
        <f>IF(ISBLANK('ENGAGEMENTS 2026'!C2679),"",'ENGAGEMENTS 2026'!J2679)</f>
        <v/>
      </c>
      <c r="G2678" t="str">
        <f>IF(ISBLANK('ENGAGEMENTS 2026'!C2679),"",'ENGAGEMENTS 2026'!M2679)</f>
        <v/>
      </c>
      <c r="H2678" t="str">
        <f>IF(ISBLANK('ENGAGEMENTS 2026'!C2679),"",'ENGAGEMENTS 2026'!AF2679)</f>
        <v/>
      </c>
      <c r="I2678" t="str">
        <f>IF(ISBLANK('ENGAGEMENTS 2026'!C2679),"",'ENGAGEMENTS 2026'!H2679)</f>
        <v/>
      </c>
      <c r="J2678" s="72" t="str">
        <f>IF(ISBLANK('ENGAGEMENTS 2026'!C2679),"",IF(AND(OR($E2678="INFRUCTUEUX",$E2678="ANNULE"),$C2678="AOO-M"),'ENGAGEMENTS 2026'!P2679,IF($H2678="EN COURS DE PREENGAGEMENT",'ENGAGEMENTS 2026'!O2679,IF($H2678="PREENGAGE",IF($E2678="ATTRIBUE",'ENGAGEMENTS 2026'!AE2679,'ENGAGEMENTS 2026'!O2679),'ENGAGEMENTS 2026'!AE2679))))</f>
        <v/>
      </c>
      <c r="K2678" s="97" t="str">
        <f>IF(ISBLANK('ENGAGEMENTS 2026'!W2679),"",'ENGAGEMENTS 2026'!W2679)</f>
        <v/>
      </c>
      <c r="L2678" s="73" t="str">
        <f t="shared" ca="1" si="82"/>
        <v/>
      </c>
      <c r="M2678" t="str">
        <f t="shared" si="83"/>
        <v/>
      </c>
      <c r="N2678" t="str">
        <f>IF(ISBLANK('ENGAGEMENTS 2026'!C2679),"",'ENGAGEMENTS 2026'!L2679)</f>
        <v/>
      </c>
      <c r="O2678" t="str">
        <f>IF(ISBLANK('ENGAGEMENTS 2026'!C2679),"",'ENGAGEMENTS 2026'!M2679)</f>
        <v/>
      </c>
      <c r="P2678" t="str">
        <f>IF(ISBLANK('ENGAGEMENTS 2026'!C2679),"",'ENGAGEMENTS 2026'!K2679)</f>
        <v/>
      </c>
      <c r="Q2678" t="str">
        <f>IF($A2678="","",IF(OR($E2678="INFRUCTUEUX",$E2678="ANNULE"),$A2678&amp;"|"&amp;(COUNTIFS($A$2:$A2678,$A2678,$E$2:$E2678,"INFRUCTUEUX")+COUNTIFS($A$2:$A2678,$A2678,$E$2:$E2678,"ANNULE")),""))</f>
        <v/>
      </c>
    </row>
    <row r="2679" spans="1:17" x14ac:dyDescent="0.25">
      <c r="A2679" t="str">
        <f>IF(ISBLANK('ENGAGEMENTS 2026'!C2680),"",IF('ENGAGEMENTS 2026'!C2680="DTSI","DCT",'ENGAGEMENTS 2026'!C2680))</f>
        <v/>
      </c>
      <c r="B2679" t="str">
        <f>IF(ISBLANK('ENGAGEMENTS 2026'!C2680),"",'ENGAGEMENTS 2026'!D2680)</f>
        <v/>
      </c>
      <c r="C2679" t="str">
        <f>IF(ISBLANK('ENGAGEMENTS 2026'!C2680),"",'ENGAGEMENTS 2026'!E2680)</f>
        <v/>
      </c>
      <c r="D2679" t="str">
        <f>IF(ISBLANK('ENGAGEMENTS 2026'!C2680),"",'ENGAGEMENTS 2026'!G2680)</f>
        <v/>
      </c>
      <c r="E2679" t="str">
        <f>IF(ISBLANK('ENGAGEMENTS 2026'!C2680),"",'ENGAGEMENTS 2026'!I2680)</f>
        <v/>
      </c>
      <c r="F2679" t="str">
        <f>IF(ISBLANK('ENGAGEMENTS 2026'!C2680),"",'ENGAGEMENTS 2026'!J2680)</f>
        <v/>
      </c>
      <c r="G2679" t="str">
        <f>IF(ISBLANK('ENGAGEMENTS 2026'!C2680),"",'ENGAGEMENTS 2026'!M2680)</f>
        <v/>
      </c>
      <c r="H2679" t="str">
        <f>IF(ISBLANK('ENGAGEMENTS 2026'!C2680),"",'ENGAGEMENTS 2026'!AF2680)</f>
        <v/>
      </c>
      <c r="I2679" t="str">
        <f>IF(ISBLANK('ENGAGEMENTS 2026'!C2680),"",'ENGAGEMENTS 2026'!H2680)</f>
        <v/>
      </c>
      <c r="J2679" s="72" t="str">
        <f>IF(ISBLANK('ENGAGEMENTS 2026'!C2680),"",IF(AND(OR($E2679="INFRUCTUEUX",$E2679="ANNULE"),$C2679="AOO-M"),'ENGAGEMENTS 2026'!P2680,IF($H2679="EN COURS DE PREENGAGEMENT",'ENGAGEMENTS 2026'!O2680,IF($H2679="PREENGAGE",IF($E2679="ATTRIBUE",'ENGAGEMENTS 2026'!AE2680,'ENGAGEMENTS 2026'!O2680),'ENGAGEMENTS 2026'!AE2680))))</f>
        <v/>
      </c>
      <c r="K2679" s="97" t="str">
        <f>IF(ISBLANK('ENGAGEMENTS 2026'!W2680),"",'ENGAGEMENTS 2026'!W2680)</f>
        <v/>
      </c>
      <c r="L2679" s="73" t="str">
        <f t="shared" ca="1" si="82"/>
        <v/>
      </c>
      <c r="M2679" t="str">
        <f t="shared" si="83"/>
        <v/>
      </c>
      <c r="N2679" t="str">
        <f>IF(ISBLANK('ENGAGEMENTS 2026'!C2680),"",'ENGAGEMENTS 2026'!L2680)</f>
        <v/>
      </c>
      <c r="O2679" t="str">
        <f>IF(ISBLANK('ENGAGEMENTS 2026'!C2680),"",'ENGAGEMENTS 2026'!M2680)</f>
        <v/>
      </c>
      <c r="P2679" t="str">
        <f>IF(ISBLANK('ENGAGEMENTS 2026'!C2680),"",'ENGAGEMENTS 2026'!K2680)</f>
        <v/>
      </c>
      <c r="Q2679" t="str">
        <f>IF($A2679="","",IF(OR($E2679="INFRUCTUEUX",$E2679="ANNULE"),$A2679&amp;"|"&amp;(COUNTIFS($A$2:$A2679,$A2679,$E$2:$E2679,"INFRUCTUEUX")+COUNTIFS($A$2:$A2679,$A2679,$E$2:$E2679,"ANNULE")),""))</f>
        <v/>
      </c>
    </row>
    <row r="2680" spans="1:17" x14ac:dyDescent="0.25">
      <c r="A2680" t="str">
        <f>IF(ISBLANK('ENGAGEMENTS 2026'!C2681),"",IF('ENGAGEMENTS 2026'!C2681="DTSI","DCT",'ENGAGEMENTS 2026'!C2681))</f>
        <v/>
      </c>
      <c r="B2680" t="str">
        <f>IF(ISBLANK('ENGAGEMENTS 2026'!C2681),"",'ENGAGEMENTS 2026'!D2681)</f>
        <v/>
      </c>
      <c r="C2680" t="str">
        <f>IF(ISBLANK('ENGAGEMENTS 2026'!C2681),"",'ENGAGEMENTS 2026'!E2681)</f>
        <v/>
      </c>
      <c r="D2680" t="str">
        <f>IF(ISBLANK('ENGAGEMENTS 2026'!C2681),"",'ENGAGEMENTS 2026'!G2681)</f>
        <v/>
      </c>
      <c r="E2680" t="str">
        <f>IF(ISBLANK('ENGAGEMENTS 2026'!C2681),"",'ENGAGEMENTS 2026'!I2681)</f>
        <v/>
      </c>
      <c r="F2680" t="str">
        <f>IF(ISBLANK('ENGAGEMENTS 2026'!C2681),"",'ENGAGEMENTS 2026'!J2681)</f>
        <v/>
      </c>
      <c r="G2680" t="str">
        <f>IF(ISBLANK('ENGAGEMENTS 2026'!C2681),"",'ENGAGEMENTS 2026'!M2681)</f>
        <v/>
      </c>
      <c r="H2680" t="str">
        <f>IF(ISBLANK('ENGAGEMENTS 2026'!C2681),"",'ENGAGEMENTS 2026'!AF2681)</f>
        <v/>
      </c>
      <c r="I2680" t="str">
        <f>IF(ISBLANK('ENGAGEMENTS 2026'!C2681),"",'ENGAGEMENTS 2026'!H2681)</f>
        <v/>
      </c>
      <c r="J2680" s="72" t="str">
        <f>IF(ISBLANK('ENGAGEMENTS 2026'!C2681),"",IF(AND(OR($E2680="INFRUCTUEUX",$E2680="ANNULE"),$C2680="AOO-M"),'ENGAGEMENTS 2026'!P2681,IF($H2680="EN COURS DE PREENGAGEMENT",'ENGAGEMENTS 2026'!O2681,IF($H2680="PREENGAGE",IF($E2680="ATTRIBUE",'ENGAGEMENTS 2026'!AE2681,'ENGAGEMENTS 2026'!O2681),'ENGAGEMENTS 2026'!AE2681))))</f>
        <v/>
      </c>
      <c r="K2680" s="97" t="str">
        <f>IF(ISBLANK('ENGAGEMENTS 2026'!W2681),"",'ENGAGEMENTS 2026'!W2681)</f>
        <v/>
      </c>
      <c r="L2680" s="73" t="str">
        <f t="shared" ca="1" si="82"/>
        <v/>
      </c>
      <c r="M2680" t="str">
        <f t="shared" si="83"/>
        <v/>
      </c>
      <c r="N2680" t="str">
        <f>IF(ISBLANK('ENGAGEMENTS 2026'!C2681),"",'ENGAGEMENTS 2026'!L2681)</f>
        <v/>
      </c>
      <c r="O2680" t="str">
        <f>IF(ISBLANK('ENGAGEMENTS 2026'!C2681),"",'ENGAGEMENTS 2026'!M2681)</f>
        <v/>
      </c>
      <c r="P2680" t="str">
        <f>IF(ISBLANK('ENGAGEMENTS 2026'!C2681),"",'ENGAGEMENTS 2026'!K2681)</f>
        <v/>
      </c>
      <c r="Q2680" t="str">
        <f>IF($A2680="","",IF(OR($E2680="INFRUCTUEUX",$E2680="ANNULE"),$A2680&amp;"|"&amp;(COUNTIFS($A$2:$A2680,$A2680,$E$2:$E2680,"INFRUCTUEUX")+COUNTIFS($A$2:$A2680,$A2680,$E$2:$E2680,"ANNULE")),""))</f>
        <v/>
      </c>
    </row>
    <row r="2681" spans="1:17" x14ac:dyDescent="0.25">
      <c r="A2681" t="str">
        <f>IF(ISBLANK('ENGAGEMENTS 2026'!C2682),"",IF('ENGAGEMENTS 2026'!C2682="DTSI","DCT",'ENGAGEMENTS 2026'!C2682))</f>
        <v/>
      </c>
      <c r="B2681" t="str">
        <f>IF(ISBLANK('ENGAGEMENTS 2026'!C2682),"",'ENGAGEMENTS 2026'!D2682)</f>
        <v/>
      </c>
      <c r="C2681" t="str">
        <f>IF(ISBLANK('ENGAGEMENTS 2026'!C2682),"",'ENGAGEMENTS 2026'!E2682)</f>
        <v/>
      </c>
      <c r="D2681" t="str">
        <f>IF(ISBLANK('ENGAGEMENTS 2026'!C2682),"",'ENGAGEMENTS 2026'!G2682)</f>
        <v/>
      </c>
      <c r="E2681" t="str">
        <f>IF(ISBLANK('ENGAGEMENTS 2026'!C2682),"",'ENGAGEMENTS 2026'!I2682)</f>
        <v/>
      </c>
      <c r="F2681" t="str">
        <f>IF(ISBLANK('ENGAGEMENTS 2026'!C2682),"",'ENGAGEMENTS 2026'!J2682)</f>
        <v/>
      </c>
      <c r="G2681" t="str">
        <f>IF(ISBLANK('ENGAGEMENTS 2026'!C2682),"",'ENGAGEMENTS 2026'!M2682)</f>
        <v/>
      </c>
      <c r="H2681" t="str">
        <f>IF(ISBLANK('ENGAGEMENTS 2026'!C2682),"",'ENGAGEMENTS 2026'!AF2682)</f>
        <v/>
      </c>
      <c r="I2681" t="str">
        <f>IF(ISBLANK('ENGAGEMENTS 2026'!C2682),"",'ENGAGEMENTS 2026'!H2682)</f>
        <v/>
      </c>
      <c r="J2681" s="72" t="str">
        <f>IF(ISBLANK('ENGAGEMENTS 2026'!C2682),"",IF(AND(OR($E2681="INFRUCTUEUX",$E2681="ANNULE"),$C2681="AOO-M"),'ENGAGEMENTS 2026'!P2682,IF($H2681="EN COURS DE PREENGAGEMENT",'ENGAGEMENTS 2026'!O2682,IF($H2681="PREENGAGE",IF($E2681="ATTRIBUE",'ENGAGEMENTS 2026'!AE2682,'ENGAGEMENTS 2026'!O2682),'ENGAGEMENTS 2026'!AE2682))))</f>
        <v/>
      </c>
      <c r="K2681" s="97" t="str">
        <f>IF(ISBLANK('ENGAGEMENTS 2026'!W2682),"",'ENGAGEMENTS 2026'!W2682)</f>
        <v/>
      </c>
      <c r="L2681" s="73" t="str">
        <f t="shared" ca="1" si="82"/>
        <v/>
      </c>
      <c r="M2681" t="str">
        <f t="shared" si="83"/>
        <v/>
      </c>
      <c r="N2681" t="str">
        <f>IF(ISBLANK('ENGAGEMENTS 2026'!C2682),"",'ENGAGEMENTS 2026'!L2682)</f>
        <v/>
      </c>
      <c r="O2681" t="str">
        <f>IF(ISBLANK('ENGAGEMENTS 2026'!C2682),"",'ENGAGEMENTS 2026'!M2682)</f>
        <v/>
      </c>
      <c r="P2681" t="str">
        <f>IF(ISBLANK('ENGAGEMENTS 2026'!C2682),"",'ENGAGEMENTS 2026'!K2682)</f>
        <v/>
      </c>
      <c r="Q2681" t="str">
        <f>IF($A2681="","",IF(OR($E2681="INFRUCTUEUX",$E2681="ANNULE"),$A2681&amp;"|"&amp;(COUNTIFS($A$2:$A2681,$A2681,$E$2:$E2681,"INFRUCTUEUX")+COUNTIFS($A$2:$A2681,$A2681,$E$2:$E2681,"ANNULE")),""))</f>
        <v/>
      </c>
    </row>
    <row r="2682" spans="1:17" x14ac:dyDescent="0.25">
      <c r="A2682" t="str">
        <f>IF(ISBLANK('ENGAGEMENTS 2026'!C2683),"",IF('ENGAGEMENTS 2026'!C2683="DTSI","DCT",'ENGAGEMENTS 2026'!C2683))</f>
        <v/>
      </c>
      <c r="B2682" t="str">
        <f>IF(ISBLANK('ENGAGEMENTS 2026'!C2683),"",'ENGAGEMENTS 2026'!D2683)</f>
        <v/>
      </c>
      <c r="C2682" t="str">
        <f>IF(ISBLANK('ENGAGEMENTS 2026'!C2683),"",'ENGAGEMENTS 2026'!E2683)</f>
        <v/>
      </c>
      <c r="D2682" t="str">
        <f>IF(ISBLANK('ENGAGEMENTS 2026'!C2683),"",'ENGAGEMENTS 2026'!G2683)</f>
        <v/>
      </c>
      <c r="E2682" t="str">
        <f>IF(ISBLANK('ENGAGEMENTS 2026'!C2683),"",'ENGAGEMENTS 2026'!I2683)</f>
        <v/>
      </c>
      <c r="F2682" t="str">
        <f>IF(ISBLANK('ENGAGEMENTS 2026'!C2683),"",'ENGAGEMENTS 2026'!J2683)</f>
        <v/>
      </c>
      <c r="G2682" t="str">
        <f>IF(ISBLANK('ENGAGEMENTS 2026'!C2683),"",'ENGAGEMENTS 2026'!M2683)</f>
        <v/>
      </c>
      <c r="H2682" t="str">
        <f>IF(ISBLANK('ENGAGEMENTS 2026'!C2683),"",'ENGAGEMENTS 2026'!AF2683)</f>
        <v/>
      </c>
      <c r="I2682" t="str">
        <f>IF(ISBLANK('ENGAGEMENTS 2026'!C2683),"",'ENGAGEMENTS 2026'!H2683)</f>
        <v/>
      </c>
      <c r="J2682" s="72" t="str">
        <f>IF(ISBLANK('ENGAGEMENTS 2026'!C2683),"",IF(AND(OR($E2682="INFRUCTUEUX",$E2682="ANNULE"),$C2682="AOO-M"),'ENGAGEMENTS 2026'!P2683,IF($H2682="EN COURS DE PREENGAGEMENT",'ENGAGEMENTS 2026'!O2683,IF($H2682="PREENGAGE",IF($E2682="ATTRIBUE",'ENGAGEMENTS 2026'!AE2683,'ENGAGEMENTS 2026'!O2683),'ENGAGEMENTS 2026'!AE2683))))</f>
        <v/>
      </c>
      <c r="K2682" s="97" t="str">
        <f>IF(ISBLANK('ENGAGEMENTS 2026'!W2683),"",'ENGAGEMENTS 2026'!W2683)</f>
        <v/>
      </c>
      <c r="L2682" s="73" t="str">
        <f t="shared" ca="1" si="82"/>
        <v/>
      </c>
      <c r="M2682" t="str">
        <f t="shared" si="83"/>
        <v/>
      </c>
      <c r="N2682" t="str">
        <f>IF(ISBLANK('ENGAGEMENTS 2026'!C2683),"",'ENGAGEMENTS 2026'!L2683)</f>
        <v/>
      </c>
      <c r="O2682" t="str">
        <f>IF(ISBLANK('ENGAGEMENTS 2026'!C2683),"",'ENGAGEMENTS 2026'!M2683)</f>
        <v/>
      </c>
      <c r="P2682" t="str">
        <f>IF(ISBLANK('ENGAGEMENTS 2026'!C2683),"",'ENGAGEMENTS 2026'!K2683)</f>
        <v/>
      </c>
      <c r="Q2682" t="str">
        <f>IF($A2682="","",IF(OR($E2682="INFRUCTUEUX",$E2682="ANNULE"),$A2682&amp;"|"&amp;(COUNTIFS($A$2:$A2682,$A2682,$E$2:$E2682,"INFRUCTUEUX")+COUNTIFS($A$2:$A2682,$A2682,$E$2:$E2682,"ANNULE")),""))</f>
        <v/>
      </c>
    </row>
    <row r="2683" spans="1:17" x14ac:dyDescent="0.25">
      <c r="A2683" t="str">
        <f>IF(ISBLANK('ENGAGEMENTS 2026'!C2684),"",IF('ENGAGEMENTS 2026'!C2684="DTSI","DCT",'ENGAGEMENTS 2026'!C2684))</f>
        <v/>
      </c>
      <c r="B2683" t="str">
        <f>IF(ISBLANK('ENGAGEMENTS 2026'!C2684),"",'ENGAGEMENTS 2026'!D2684)</f>
        <v/>
      </c>
      <c r="C2683" t="str">
        <f>IF(ISBLANK('ENGAGEMENTS 2026'!C2684),"",'ENGAGEMENTS 2026'!E2684)</f>
        <v/>
      </c>
      <c r="D2683" t="str">
        <f>IF(ISBLANK('ENGAGEMENTS 2026'!C2684),"",'ENGAGEMENTS 2026'!G2684)</f>
        <v/>
      </c>
      <c r="E2683" t="str">
        <f>IF(ISBLANK('ENGAGEMENTS 2026'!C2684),"",'ENGAGEMENTS 2026'!I2684)</f>
        <v/>
      </c>
      <c r="F2683" t="str">
        <f>IF(ISBLANK('ENGAGEMENTS 2026'!C2684),"",'ENGAGEMENTS 2026'!J2684)</f>
        <v/>
      </c>
      <c r="G2683" t="str">
        <f>IF(ISBLANK('ENGAGEMENTS 2026'!C2684),"",'ENGAGEMENTS 2026'!M2684)</f>
        <v/>
      </c>
      <c r="H2683" t="str">
        <f>IF(ISBLANK('ENGAGEMENTS 2026'!C2684),"",'ENGAGEMENTS 2026'!AF2684)</f>
        <v/>
      </c>
      <c r="I2683" t="str">
        <f>IF(ISBLANK('ENGAGEMENTS 2026'!C2684),"",'ENGAGEMENTS 2026'!H2684)</f>
        <v/>
      </c>
      <c r="J2683" s="72" t="str">
        <f>IF(ISBLANK('ENGAGEMENTS 2026'!C2684),"",IF(AND(OR($E2683="INFRUCTUEUX",$E2683="ANNULE"),$C2683="AOO-M"),'ENGAGEMENTS 2026'!P2684,IF($H2683="EN COURS DE PREENGAGEMENT",'ENGAGEMENTS 2026'!O2684,IF($H2683="PREENGAGE",IF($E2683="ATTRIBUE",'ENGAGEMENTS 2026'!AE2684,'ENGAGEMENTS 2026'!O2684),'ENGAGEMENTS 2026'!AE2684))))</f>
        <v/>
      </c>
      <c r="K2683" s="97" t="str">
        <f>IF(ISBLANK('ENGAGEMENTS 2026'!W2684),"",'ENGAGEMENTS 2026'!W2684)</f>
        <v/>
      </c>
      <c r="L2683" s="73" t="str">
        <f t="shared" ca="1" si="82"/>
        <v/>
      </c>
      <c r="M2683" t="str">
        <f t="shared" si="83"/>
        <v/>
      </c>
      <c r="N2683" t="str">
        <f>IF(ISBLANK('ENGAGEMENTS 2026'!C2684),"",'ENGAGEMENTS 2026'!L2684)</f>
        <v/>
      </c>
      <c r="O2683" t="str">
        <f>IF(ISBLANK('ENGAGEMENTS 2026'!C2684),"",'ENGAGEMENTS 2026'!M2684)</f>
        <v/>
      </c>
      <c r="P2683" t="str">
        <f>IF(ISBLANK('ENGAGEMENTS 2026'!C2684),"",'ENGAGEMENTS 2026'!K2684)</f>
        <v/>
      </c>
      <c r="Q2683" t="str">
        <f>IF($A2683="","",IF(OR($E2683="INFRUCTUEUX",$E2683="ANNULE"),$A2683&amp;"|"&amp;(COUNTIFS($A$2:$A2683,$A2683,$E$2:$E2683,"INFRUCTUEUX")+COUNTIFS($A$2:$A2683,$A2683,$E$2:$E2683,"ANNULE")),""))</f>
        <v/>
      </c>
    </row>
    <row r="2684" spans="1:17" x14ac:dyDescent="0.25">
      <c r="A2684" t="str">
        <f>IF(ISBLANK('ENGAGEMENTS 2026'!C2685),"",IF('ENGAGEMENTS 2026'!C2685="DTSI","DCT",'ENGAGEMENTS 2026'!C2685))</f>
        <v/>
      </c>
      <c r="B2684" t="str">
        <f>IF(ISBLANK('ENGAGEMENTS 2026'!C2685),"",'ENGAGEMENTS 2026'!D2685)</f>
        <v/>
      </c>
      <c r="C2684" t="str">
        <f>IF(ISBLANK('ENGAGEMENTS 2026'!C2685),"",'ENGAGEMENTS 2026'!E2685)</f>
        <v/>
      </c>
      <c r="D2684" t="str">
        <f>IF(ISBLANK('ENGAGEMENTS 2026'!C2685),"",'ENGAGEMENTS 2026'!G2685)</f>
        <v/>
      </c>
      <c r="E2684" t="str">
        <f>IF(ISBLANK('ENGAGEMENTS 2026'!C2685),"",'ENGAGEMENTS 2026'!I2685)</f>
        <v/>
      </c>
      <c r="F2684" t="str">
        <f>IF(ISBLANK('ENGAGEMENTS 2026'!C2685),"",'ENGAGEMENTS 2026'!J2685)</f>
        <v/>
      </c>
      <c r="G2684" t="str">
        <f>IF(ISBLANK('ENGAGEMENTS 2026'!C2685),"",'ENGAGEMENTS 2026'!M2685)</f>
        <v/>
      </c>
      <c r="H2684" t="str">
        <f>IF(ISBLANK('ENGAGEMENTS 2026'!C2685),"",'ENGAGEMENTS 2026'!AF2685)</f>
        <v/>
      </c>
      <c r="I2684" t="str">
        <f>IF(ISBLANK('ENGAGEMENTS 2026'!C2685),"",'ENGAGEMENTS 2026'!H2685)</f>
        <v/>
      </c>
      <c r="J2684" s="72" t="str">
        <f>IF(ISBLANK('ENGAGEMENTS 2026'!C2685),"",IF(AND(OR($E2684="INFRUCTUEUX",$E2684="ANNULE"),$C2684="AOO-M"),'ENGAGEMENTS 2026'!P2685,IF($H2684="EN COURS DE PREENGAGEMENT",'ENGAGEMENTS 2026'!O2685,IF($H2684="PREENGAGE",IF($E2684="ATTRIBUE",'ENGAGEMENTS 2026'!AE2685,'ENGAGEMENTS 2026'!O2685),'ENGAGEMENTS 2026'!AE2685))))</f>
        <v/>
      </c>
      <c r="K2684" s="97" t="str">
        <f>IF(ISBLANK('ENGAGEMENTS 2026'!W2685),"",'ENGAGEMENTS 2026'!W2685)</f>
        <v/>
      </c>
      <c r="L2684" s="73" t="str">
        <f t="shared" ca="1" si="82"/>
        <v/>
      </c>
      <c r="M2684" t="str">
        <f t="shared" si="83"/>
        <v/>
      </c>
      <c r="N2684" t="str">
        <f>IF(ISBLANK('ENGAGEMENTS 2026'!C2685),"",'ENGAGEMENTS 2026'!L2685)</f>
        <v/>
      </c>
      <c r="O2684" t="str">
        <f>IF(ISBLANK('ENGAGEMENTS 2026'!C2685),"",'ENGAGEMENTS 2026'!M2685)</f>
        <v/>
      </c>
      <c r="P2684" t="str">
        <f>IF(ISBLANK('ENGAGEMENTS 2026'!C2685),"",'ENGAGEMENTS 2026'!K2685)</f>
        <v/>
      </c>
      <c r="Q2684" t="str">
        <f>IF($A2684="","",IF(OR($E2684="INFRUCTUEUX",$E2684="ANNULE"),$A2684&amp;"|"&amp;(COUNTIFS($A$2:$A2684,$A2684,$E$2:$E2684,"INFRUCTUEUX")+COUNTIFS($A$2:$A2684,$A2684,$E$2:$E2684,"ANNULE")),""))</f>
        <v/>
      </c>
    </row>
    <row r="2685" spans="1:17" x14ac:dyDescent="0.25">
      <c r="A2685" t="str">
        <f>IF(ISBLANK('ENGAGEMENTS 2026'!C2686),"",IF('ENGAGEMENTS 2026'!C2686="DTSI","DCT",'ENGAGEMENTS 2026'!C2686))</f>
        <v/>
      </c>
      <c r="B2685" t="str">
        <f>IF(ISBLANK('ENGAGEMENTS 2026'!C2686),"",'ENGAGEMENTS 2026'!D2686)</f>
        <v/>
      </c>
      <c r="C2685" t="str">
        <f>IF(ISBLANK('ENGAGEMENTS 2026'!C2686),"",'ENGAGEMENTS 2026'!E2686)</f>
        <v/>
      </c>
      <c r="D2685" t="str">
        <f>IF(ISBLANK('ENGAGEMENTS 2026'!C2686),"",'ENGAGEMENTS 2026'!G2686)</f>
        <v/>
      </c>
      <c r="E2685" t="str">
        <f>IF(ISBLANK('ENGAGEMENTS 2026'!C2686),"",'ENGAGEMENTS 2026'!I2686)</f>
        <v/>
      </c>
      <c r="F2685" t="str">
        <f>IF(ISBLANK('ENGAGEMENTS 2026'!C2686),"",'ENGAGEMENTS 2026'!J2686)</f>
        <v/>
      </c>
      <c r="G2685" t="str">
        <f>IF(ISBLANK('ENGAGEMENTS 2026'!C2686),"",'ENGAGEMENTS 2026'!M2686)</f>
        <v/>
      </c>
      <c r="H2685" t="str">
        <f>IF(ISBLANK('ENGAGEMENTS 2026'!C2686),"",'ENGAGEMENTS 2026'!AF2686)</f>
        <v/>
      </c>
      <c r="I2685" t="str">
        <f>IF(ISBLANK('ENGAGEMENTS 2026'!C2686),"",'ENGAGEMENTS 2026'!H2686)</f>
        <v/>
      </c>
      <c r="J2685" s="72" t="str">
        <f>IF(ISBLANK('ENGAGEMENTS 2026'!C2686),"",IF(AND(OR($E2685="INFRUCTUEUX",$E2685="ANNULE"),$C2685="AOO-M"),'ENGAGEMENTS 2026'!P2686,IF($H2685="EN COURS DE PREENGAGEMENT",'ENGAGEMENTS 2026'!O2686,IF($H2685="PREENGAGE",IF($E2685="ATTRIBUE",'ENGAGEMENTS 2026'!AE2686,'ENGAGEMENTS 2026'!O2686),'ENGAGEMENTS 2026'!AE2686))))</f>
        <v/>
      </c>
      <c r="K2685" s="97" t="str">
        <f>IF(ISBLANK('ENGAGEMENTS 2026'!W2686),"",'ENGAGEMENTS 2026'!W2686)</f>
        <v/>
      </c>
      <c r="L2685" s="73" t="str">
        <f t="shared" ca="1" si="82"/>
        <v/>
      </c>
      <c r="M2685" t="str">
        <f t="shared" si="83"/>
        <v/>
      </c>
      <c r="N2685" t="str">
        <f>IF(ISBLANK('ENGAGEMENTS 2026'!C2686),"",'ENGAGEMENTS 2026'!L2686)</f>
        <v/>
      </c>
      <c r="O2685" t="str">
        <f>IF(ISBLANK('ENGAGEMENTS 2026'!C2686),"",'ENGAGEMENTS 2026'!M2686)</f>
        <v/>
      </c>
      <c r="P2685" t="str">
        <f>IF(ISBLANK('ENGAGEMENTS 2026'!C2686),"",'ENGAGEMENTS 2026'!K2686)</f>
        <v/>
      </c>
      <c r="Q2685" t="str">
        <f>IF($A2685="","",IF(OR($E2685="INFRUCTUEUX",$E2685="ANNULE"),$A2685&amp;"|"&amp;(COUNTIFS($A$2:$A2685,$A2685,$E$2:$E2685,"INFRUCTUEUX")+COUNTIFS($A$2:$A2685,$A2685,$E$2:$E2685,"ANNULE")),""))</f>
        <v/>
      </c>
    </row>
    <row r="2686" spans="1:17" x14ac:dyDescent="0.25">
      <c r="A2686" t="str">
        <f>IF(ISBLANK('ENGAGEMENTS 2026'!C2687),"",IF('ENGAGEMENTS 2026'!C2687="DTSI","DCT",'ENGAGEMENTS 2026'!C2687))</f>
        <v/>
      </c>
      <c r="B2686" t="str">
        <f>IF(ISBLANK('ENGAGEMENTS 2026'!C2687),"",'ENGAGEMENTS 2026'!D2687)</f>
        <v/>
      </c>
      <c r="C2686" t="str">
        <f>IF(ISBLANK('ENGAGEMENTS 2026'!C2687),"",'ENGAGEMENTS 2026'!E2687)</f>
        <v/>
      </c>
      <c r="D2686" t="str">
        <f>IF(ISBLANK('ENGAGEMENTS 2026'!C2687),"",'ENGAGEMENTS 2026'!G2687)</f>
        <v/>
      </c>
      <c r="E2686" t="str">
        <f>IF(ISBLANK('ENGAGEMENTS 2026'!C2687),"",'ENGAGEMENTS 2026'!I2687)</f>
        <v/>
      </c>
      <c r="F2686" t="str">
        <f>IF(ISBLANK('ENGAGEMENTS 2026'!C2687),"",'ENGAGEMENTS 2026'!J2687)</f>
        <v/>
      </c>
      <c r="G2686" t="str">
        <f>IF(ISBLANK('ENGAGEMENTS 2026'!C2687),"",'ENGAGEMENTS 2026'!M2687)</f>
        <v/>
      </c>
      <c r="H2686" t="str">
        <f>IF(ISBLANK('ENGAGEMENTS 2026'!C2687),"",'ENGAGEMENTS 2026'!AF2687)</f>
        <v/>
      </c>
      <c r="I2686" t="str">
        <f>IF(ISBLANK('ENGAGEMENTS 2026'!C2687),"",'ENGAGEMENTS 2026'!H2687)</f>
        <v/>
      </c>
      <c r="J2686" s="72" t="str">
        <f>IF(ISBLANK('ENGAGEMENTS 2026'!C2687),"",IF(AND(OR($E2686="INFRUCTUEUX",$E2686="ANNULE"),$C2686="AOO-M"),'ENGAGEMENTS 2026'!P2687,IF($H2686="EN COURS DE PREENGAGEMENT",'ENGAGEMENTS 2026'!O2687,IF($H2686="PREENGAGE",IF($E2686="ATTRIBUE",'ENGAGEMENTS 2026'!AE2687,'ENGAGEMENTS 2026'!O2687),'ENGAGEMENTS 2026'!AE2687))))</f>
        <v/>
      </c>
      <c r="K2686" s="97" t="str">
        <f>IF(ISBLANK('ENGAGEMENTS 2026'!W2687),"",'ENGAGEMENTS 2026'!W2687)</f>
        <v/>
      </c>
      <c r="L2686" s="73" t="str">
        <f t="shared" ca="1" si="82"/>
        <v/>
      </c>
      <c r="M2686" t="str">
        <f t="shared" si="83"/>
        <v/>
      </c>
      <c r="N2686" t="str">
        <f>IF(ISBLANK('ENGAGEMENTS 2026'!C2687),"",'ENGAGEMENTS 2026'!L2687)</f>
        <v/>
      </c>
      <c r="O2686" t="str">
        <f>IF(ISBLANK('ENGAGEMENTS 2026'!C2687),"",'ENGAGEMENTS 2026'!M2687)</f>
        <v/>
      </c>
      <c r="P2686" t="str">
        <f>IF(ISBLANK('ENGAGEMENTS 2026'!C2687),"",'ENGAGEMENTS 2026'!K2687)</f>
        <v/>
      </c>
      <c r="Q2686" t="str">
        <f>IF($A2686="","",IF(OR($E2686="INFRUCTUEUX",$E2686="ANNULE"),$A2686&amp;"|"&amp;(COUNTIFS($A$2:$A2686,$A2686,$E$2:$E2686,"INFRUCTUEUX")+COUNTIFS($A$2:$A2686,$A2686,$E$2:$E2686,"ANNULE")),""))</f>
        <v/>
      </c>
    </row>
    <row r="2687" spans="1:17" x14ac:dyDescent="0.25">
      <c r="A2687" t="str">
        <f>IF(ISBLANK('ENGAGEMENTS 2026'!C2688),"",IF('ENGAGEMENTS 2026'!C2688="DTSI","DCT",'ENGAGEMENTS 2026'!C2688))</f>
        <v/>
      </c>
      <c r="B2687" t="str">
        <f>IF(ISBLANK('ENGAGEMENTS 2026'!C2688),"",'ENGAGEMENTS 2026'!D2688)</f>
        <v/>
      </c>
      <c r="C2687" t="str">
        <f>IF(ISBLANK('ENGAGEMENTS 2026'!C2688),"",'ENGAGEMENTS 2026'!E2688)</f>
        <v/>
      </c>
      <c r="D2687" t="str">
        <f>IF(ISBLANK('ENGAGEMENTS 2026'!C2688),"",'ENGAGEMENTS 2026'!G2688)</f>
        <v/>
      </c>
      <c r="E2687" t="str">
        <f>IF(ISBLANK('ENGAGEMENTS 2026'!C2688),"",'ENGAGEMENTS 2026'!I2688)</f>
        <v/>
      </c>
      <c r="F2687" t="str">
        <f>IF(ISBLANK('ENGAGEMENTS 2026'!C2688),"",'ENGAGEMENTS 2026'!J2688)</f>
        <v/>
      </c>
      <c r="G2687" t="str">
        <f>IF(ISBLANK('ENGAGEMENTS 2026'!C2688),"",'ENGAGEMENTS 2026'!M2688)</f>
        <v/>
      </c>
      <c r="H2687" t="str">
        <f>IF(ISBLANK('ENGAGEMENTS 2026'!C2688),"",'ENGAGEMENTS 2026'!AF2688)</f>
        <v/>
      </c>
      <c r="I2687" t="str">
        <f>IF(ISBLANK('ENGAGEMENTS 2026'!C2688),"",'ENGAGEMENTS 2026'!H2688)</f>
        <v/>
      </c>
      <c r="J2687" s="72" t="str">
        <f>IF(ISBLANK('ENGAGEMENTS 2026'!C2688),"",IF(AND(OR($E2687="INFRUCTUEUX",$E2687="ANNULE"),$C2687="AOO-M"),'ENGAGEMENTS 2026'!P2688,IF($H2687="EN COURS DE PREENGAGEMENT",'ENGAGEMENTS 2026'!O2688,IF($H2687="PREENGAGE",IF($E2687="ATTRIBUE",'ENGAGEMENTS 2026'!AE2688,'ENGAGEMENTS 2026'!O2688),'ENGAGEMENTS 2026'!AE2688))))</f>
        <v/>
      </c>
      <c r="K2687" s="97" t="str">
        <f>IF(ISBLANK('ENGAGEMENTS 2026'!W2688),"",'ENGAGEMENTS 2026'!W2688)</f>
        <v/>
      </c>
      <c r="L2687" s="73" t="str">
        <f t="shared" ca="1" si="82"/>
        <v/>
      </c>
      <c r="M2687" t="str">
        <f t="shared" si="83"/>
        <v/>
      </c>
      <c r="N2687" t="str">
        <f>IF(ISBLANK('ENGAGEMENTS 2026'!C2688),"",'ENGAGEMENTS 2026'!L2688)</f>
        <v/>
      </c>
      <c r="O2687" t="str">
        <f>IF(ISBLANK('ENGAGEMENTS 2026'!C2688),"",'ENGAGEMENTS 2026'!M2688)</f>
        <v/>
      </c>
      <c r="P2687" t="str">
        <f>IF(ISBLANK('ENGAGEMENTS 2026'!C2688),"",'ENGAGEMENTS 2026'!K2688)</f>
        <v/>
      </c>
      <c r="Q2687" t="str">
        <f>IF($A2687="","",IF(OR($E2687="INFRUCTUEUX",$E2687="ANNULE"),$A2687&amp;"|"&amp;(COUNTIFS($A$2:$A2687,$A2687,$E$2:$E2687,"INFRUCTUEUX")+COUNTIFS($A$2:$A2687,$A2687,$E$2:$E2687,"ANNULE")),""))</f>
        <v/>
      </c>
    </row>
    <row r="2688" spans="1:17" x14ac:dyDescent="0.25">
      <c r="A2688" t="str">
        <f>IF(ISBLANK('ENGAGEMENTS 2026'!C2689),"",IF('ENGAGEMENTS 2026'!C2689="DTSI","DCT",'ENGAGEMENTS 2026'!C2689))</f>
        <v/>
      </c>
      <c r="B2688" t="str">
        <f>IF(ISBLANK('ENGAGEMENTS 2026'!C2689),"",'ENGAGEMENTS 2026'!D2689)</f>
        <v/>
      </c>
      <c r="C2688" t="str">
        <f>IF(ISBLANK('ENGAGEMENTS 2026'!C2689),"",'ENGAGEMENTS 2026'!E2689)</f>
        <v/>
      </c>
      <c r="D2688" t="str">
        <f>IF(ISBLANK('ENGAGEMENTS 2026'!C2689),"",'ENGAGEMENTS 2026'!G2689)</f>
        <v/>
      </c>
      <c r="E2688" t="str">
        <f>IF(ISBLANK('ENGAGEMENTS 2026'!C2689),"",'ENGAGEMENTS 2026'!I2689)</f>
        <v/>
      </c>
      <c r="F2688" t="str">
        <f>IF(ISBLANK('ENGAGEMENTS 2026'!C2689),"",'ENGAGEMENTS 2026'!J2689)</f>
        <v/>
      </c>
      <c r="G2688" t="str">
        <f>IF(ISBLANK('ENGAGEMENTS 2026'!C2689),"",'ENGAGEMENTS 2026'!M2689)</f>
        <v/>
      </c>
      <c r="H2688" t="str">
        <f>IF(ISBLANK('ENGAGEMENTS 2026'!C2689),"",'ENGAGEMENTS 2026'!AF2689)</f>
        <v/>
      </c>
      <c r="I2688" t="str">
        <f>IF(ISBLANK('ENGAGEMENTS 2026'!C2689),"",'ENGAGEMENTS 2026'!H2689)</f>
        <v/>
      </c>
      <c r="J2688" s="72" t="str">
        <f>IF(ISBLANK('ENGAGEMENTS 2026'!C2689),"",IF(AND(OR($E2688="INFRUCTUEUX",$E2688="ANNULE"),$C2688="AOO-M"),'ENGAGEMENTS 2026'!P2689,IF($H2688="EN COURS DE PREENGAGEMENT",'ENGAGEMENTS 2026'!O2689,IF($H2688="PREENGAGE",IF($E2688="ATTRIBUE",'ENGAGEMENTS 2026'!AE2689,'ENGAGEMENTS 2026'!O2689),'ENGAGEMENTS 2026'!AE2689))))</f>
        <v/>
      </c>
      <c r="K2688" s="97" t="str">
        <f>IF(ISBLANK('ENGAGEMENTS 2026'!W2689),"",'ENGAGEMENTS 2026'!W2689)</f>
        <v/>
      </c>
      <c r="L2688" s="73" t="str">
        <f t="shared" ca="1" si="82"/>
        <v/>
      </c>
      <c r="M2688" t="str">
        <f t="shared" si="83"/>
        <v/>
      </c>
      <c r="N2688" t="str">
        <f>IF(ISBLANK('ENGAGEMENTS 2026'!C2689),"",'ENGAGEMENTS 2026'!L2689)</f>
        <v/>
      </c>
      <c r="O2688" t="str">
        <f>IF(ISBLANK('ENGAGEMENTS 2026'!C2689),"",'ENGAGEMENTS 2026'!M2689)</f>
        <v/>
      </c>
      <c r="P2688" t="str">
        <f>IF(ISBLANK('ENGAGEMENTS 2026'!C2689),"",'ENGAGEMENTS 2026'!K2689)</f>
        <v/>
      </c>
      <c r="Q2688" t="str">
        <f>IF($A2688="","",IF(OR($E2688="INFRUCTUEUX",$E2688="ANNULE"),$A2688&amp;"|"&amp;(COUNTIFS($A$2:$A2688,$A2688,$E$2:$E2688,"INFRUCTUEUX")+COUNTIFS($A$2:$A2688,$A2688,$E$2:$E2688,"ANNULE")),""))</f>
        <v/>
      </c>
    </row>
    <row r="2689" spans="1:17" x14ac:dyDescent="0.25">
      <c r="A2689" t="str">
        <f>IF(ISBLANK('ENGAGEMENTS 2026'!C2690),"",IF('ENGAGEMENTS 2026'!C2690="DTSI","DCT",'ENGAGEMENTS 2026'!C2690))</f>
        <v/>
      </c>
      <c r="B2689" t="str">
        <f>IF(ISBLANK('ENGAGEMENTS 2026'!C2690),"",'ENGAGEMENTS 2026'!D2690)</f>
        <v/>
      </c>
      <c r="C2689" t="str">
        <f>IF(ISBLANK('ENGAGEMENTS 2026'!C2690),"",'ENGAGEMENTS 2026'!E2690)</f>
        <v/>
      </c>
      <c r="D2689" t="str">
        <f>IF(ISBLANK('ENGAGEMENTS 2026'!C2690),"",'ENGAGEMENTS 2026'!G2690)</f>
        <v/>
      </c>
      <c r="E2689" t="str">
        <f>IF(ISBLANK('ENGAGEMENTS 2026'!C2690),"",'ENGAGEMENTS 2026'!I2690)</f>
        <v/>
      </c>
      <c r="F2689" t="str">
        <f>IF(ISBLANK('ENGAGEMENTS 2026'!C2690),"",'ENGAGEMENTS 2026'!J2690)</f>
        <v/>
      </c>
      <c r="G2689" t="str">
        <f>IF(ISBLANK('ENGAGEMENTS 2026'!C2690),"",'ENGAGEMENTS 2026'!M2690)</f>
        <v/>
      </c>
      <c r="H2689" t="str">
        <f>IF(ISBLANK('ENGAGEMENTS 2026'!C2690),"",'ENGAGEMENTS 2026'!AF2690)</f>
        <v/>
      </c>
      <c r="I2689" t="str">
        <f>IF(ISBLANK('ENGAGEMENTS 2026'!C2690),"",'ENGAGEMENTS 2026'!H2690)</f>
        <v/>
      </c>
      <c r="J2689" s="72" t="str">
        <f>IF(ISBLANK('ENGAGEMENTS 2026'!C2690),"",IF(AND(OR($E2689="INFRUCTUEUX",$E2689="ANNULE"),$C2689="AOO-M"),'ENGAGEMENTS 2026'!P2690,IF($H2689="EN COURS DE PREENGAGEMENT",'ENGAGEMENTS 2026'!O2690,IF($H2689="PREENGAGE",IF($E2689="ATTRIBUE",'ENGAGEMENTS 2026'!AE2690,'ENGAGEMENTS 2026'!O2690),'ENGAGEMENTS 2026'!AE2690))))</f>
        <v/>
      </c>
      <c r="K2689" s="97" t="str">
        <f>IF(ISBLANK('ENGAGEMENTS 2026'!W2690),"",'ENGAGEMENTS 2026'!W2690)</f>
        <v/>
      </c>
      <c r="L2689" s="73" t="str">
        <f t="shared" ca="1" si="82"/>
        <v/>
      </c>
      <c r="M2689" t="str">
        <f t="shared" si="83"/>
        <v/>
      </c>
      <c r="N2689" t="str">
        <f>IF(ISBLANK('ENGAGEMENTS 2026'!C2690),"",'ENGAGEMENTS 2026'!L2690)</f>
        <v/>
      </c>
      <c r="O2689" t="str">
        <f>IF(ISBLANK('ENGAGEMENTS 2026'!C2690),"",'ENGAGEMENTS 2026'!M2690)</f>
        <v/>
      </c>
      <c r="P2689" t="str">
        <f>IF(ISBLANK('ENGAGEMENTS 2026'!C2690),"",'ENGAGEMENTS 2026'!K2690)</f>
        <v/>
      </c>
      <c r="Q2689" t="str">
        <f>IF($A2689="","",IF(OR($E2689="INFRUCTUEUX",$E2689="ANNULE"),$A2689&amp;"|"&amp;(COUNTIFS($A$2:$A2689,$A2689,$E$2:$E2689,"INFRUCTUEUX")+COUNTIFS($A$2:$A2689,$A2689,$E$2:$E2689,"ANNULE")),""))</f>
        <v/>
      </c>
    </row>
    <row r="2690" spans="1:17" x14ac:dyDescent="0.25">
      <c r="A2690" t="str">
        <f>IF(ISBLANK('ENGAGEMENTS 2026'!C2691),"",IF('ENGAGEMENTS 2026'!C2691="DTSI","DCT",'ENGAGEMENTS 2026'!C2691))</f>
        <v/>
      </c>
      <c r="B2690" t="str">
        <f>IF(ISBLANK('ENGAGEMENTS 2026'!C2691),"",'ENGAGEMENTS 2026'!D2691)</f>
        <v/>
      </c>
      <c r="C2690" t="str">
        <f>IF(ISBLANK('ENGAGEMENTS 2026'!C2691),"",'ENGAGEMENTS 2026'!E2691)</f>
        <v/>
      </c>
      <c r="D2690" t="str">
        <f>IF(ISBLANK('ENGAGEMENTS 2026'!C2691),"",'ENGAGEMENTS 2026'!G2691)</f>
        <v/>
      </c>
      <c r="E2690" t="str">
        <f>IF(ISBLANK('ENGAGEMENTS 2026'!C2691),"",'ENGAGEMENTS 2026'!I2691)</f>
        <v/>
      </c>
      <c r="F2690" t="str">
        <f>IF(ISBLANK('ENGAGEMENTS 2026'!C2691),"",'ENGAGEMENTS 2026'!J2691)</f>
        <v/>
      </c>
      <c r="G2690" t="str">
        <f>IF(ISBLANK('ENGAGEMENTS 2026'!C2691),"",'ENGAGEMENTS 2026'!M2691)</f>
        <v/>
      </c>
      <c r="H2690" t="str">
        <f>IF(ISBLANK('ENGAGEMENTS 2026'!C2691),"",'ENGAGEMENTS 2026'!AF2691)</f>
        <v/>
      </c>
      <c r="I2690" t="str">
        <f>IF(ISBLANK('ENGAGEMENTS 2026'!C2691),"",'ENGAGEMENTS 2026'!H2691)</f>
        <v/>
      </c>
      <c r="J2690" s="72" t="str">
        <f>IF(ISBLANK('ENGAGEMENTS 2026'!C2691),"",IF(AND(OR($E2690="INFRUCTUEUX",$E2690="ANNULE"),$C2690="AOO-M"),'ENGAGEMENTS 2026'!P2691,IF($H2690="EN COURS DE PREENGAGEMENT",'ENGAGEMENTS 2026'!O2691,IF($H2690="PREENGAGE",IF($E2690="ATTRIBUE",'ENGAGEMENTS 2026'!AE2691,'ENGAGEMENTS 2026'!O2691),'ENGAGEMENTS 2026'!AE2691))))</f>
        <v/>
      </c>
      <c r="K2690" s="97" t="str">
        <f>IF(ISBLANK('ENGAGEMENTS 2026'!W2691),"",'ENGAGEMENTS 2026'!W2691)</f>
        <v/>
      </c>
      <c r="L2690" s="73" t="str">
        <f t="shared" ref="L2690:L2753" ca="1" si="84">IF($K2690="","",TODAY()-$K2690)</f>
        <v/>
      </c>
      <c r="M2690" t="str">
        <f t="shared" ref="M2690:M2753" si="85">IF($A2690="","",IF($H2690="ENGAGE","Engagé",IF(AND($H2690="NON ENGAGE",OR($I2690="INFRUCTUEUX",$I2690="ANNULE")),"Clôturé sans suite","En cours")))</f>
        <v/>
      </c>
      <c r="N2690" t="str">
        <f>IF(ISBLANK('ENGAGEMENTS 2026'!C2691),"",'ENGAGEMENTS 2026'!L2691)</f>
        <v/>
      </c>
      <c r="O2690" t="str">
        <f>IF(ISBLANK('ENGAGEMENTS 2026'!C2691),"",'ENGAGEMENTS 2026'!M2691)</f>
        <v/>
      </c>
      <c r="P2690" t="str">
        <f>IF(ISBLANK('ENGAGEMENTS 2026'!C2691),"",'ENGAGEMENTS 2026'!K2691)</f>
        <v/>
      </c>
      <c r="Q2690" t="str">
        <f>IF($A2690="","",IF(OR($E2690="INFRUCTUEUX",$E2690="ANNULE"),$A2690&amp;"|"&amp;(COUNTIFS($A$2:$A2690,$A2690,$E$2:$E2690,"INFRUCTUEUX")+COUNTIFS($A$2:$A2690,$A2690,$E$2:$E2690,"ANNULE")),""))</f>
        <v/>
      </c>
    </row>
    <row r="2691" spans="1:17" x14ac:dyDescent="0.25">
      <c r="A2691" t="str">
        <f>IF(ISBLANK('ENGAGEMENTS 2026'!C2692),"",IF('ENGAGEMENTS 2026'!C2692="DTSI","DCT",'ENGAGEMENTS 2026'!C2692))</f>
        <v/>
      </c>
      <c r="B2691" t="str">
        <f>IF(ISBLANK('ENGAGEMENTS 2026'!C2692),"",'ENGAGEMENTS 2026'!D2692)</f>
        <v/>
      </c>
      <c r="C2691" t="str">
        <f>IF(ISBLANK('ENGAGEMENTS 2026'!C2692),"",'ENGAGEMENTS 2026'!E2692)</f>
        <v/>
      </c>
      <c r="D2691" t="str">
        <f>IF(ISBLANK('ENGAGEMENTS 2026'!C2692),"",'ENGAGEMENTS 2026'!G2692)</f>
        <v/>
      </c>
      <c r="E2691" t="str">
        <f>IF(ISBLANK('ENGAGEMENTS 2026'!C2692),"",'ENGAGEMENTS 2026'!I2692)</f>
        <v/>
      </c>
      <c r="F2691" t="str">
        <f>IF(ISBLANK('ENGAGEMENTS 2026'!C2692),"",'ENGAGEMENTS 2026'!J2692)</f>
        <v/>
      </c>
      <c r="G2691" t="str">
        <f>IF(ISBLANK('ENGAGEMENTS 2026'!C2692),"",'ENGAGEMENTS 2026'!M2692)</f>
        <v/>
      </c>
      <c r="H2691" t="str">
        <f>IF(ISBLANK('ENGAGEMENTS 2026'!C2692),"",'ENGAGEMENTS 2026'!AF2692)</f>
        <v/>
      </c>
      <c r="I2691" t="str">
        <f>IF(ISBLANK('ENGAGEMENTS 2026'!C2692),"",'ENGAGEMENTS 2026'!H2692)</f>
        <v/>
      </c>
      <c r="J2691" s="72" t="str">
        <f>IF(ISBLANK('ENGAGEMENTS 2026'!C2692),"",IF(AND(OR($E2691="INFRUCTUEUX",$E2691="ANNULE"),$C2691="AOO-M"),'ENGAGEMENTS 2026'!P2692,IF($H2691="EN COURS DE PREENGAGEMENT",'ENGAGEMENTS 2026'!O2692,IF($H2691="PREENGAGE",IF($E2691="ATTRIBUE",'ENGAGEMENTS 2026'!AE2692,'ENGAGEMENTS 2026'!O2692),'ENGAGEMENTS 2026'!AE2692))))</f>
        <v/>
      </c>
      <c r="K2691" s="97" t="str">
        <f>IF(ISBLANK('ENGAGEMENTS 2026'!W2692),"",'ENGAGEMENTS 2026'!W2692)</f>
        <v/>
      </c>
      <c r="L2691" s="73" t="str">
        <f t="shared" ca="1" si="84"/>
        <v/>
      </c>
      <c r="M2691" t="str">
        <f t="shared" si="85"/>
        <v/>
      </c>
      <c r="N2691" t="str">
        <f>IF(ISBLANK('ENGAGEMENTS 2026'!C2692),"",'ENGAGEMENTS 2026'!L2692)</f>
        <v/>
      </c>
      <c r="O2691" t="str">
        <f>IF(ISBLANK('ENGAGEMENTS 2026'!C2692),"",'ENGAGEMENTS 2026'!M2692)</f>
        <v/>
      </c>
      <c r="P2691" t="str">
        <f>IF(ISBLANK('ENGAGEMENTS 2026'!C2692),"",'ENGAGEMENTS 2026'!K2692)</f>
        <v/>
      </c>
      <c r="Q2691" t="str">
        <f>IF($A2691="","",IF(OR($E2691="INFRUCTUEUX",$E2691="ANNULE"),$A2691&amp;"|"&amp;(COUNTIFS($A$2:$A2691,$A2691,$E$2:$E2691,"INFRUCTUEUX")+COUNTIFS($A$2:$A2691,$A2691,$E$2:$E2691,"ANNULE")),""))</f>
        <v/>
      </c>
    </row>
    <row r="2692" spans="1:17" x14ac:dyDescent="0.25">
      <c r="A2692" t="str">
        <f>IF(ISBLANK('ENGAGEMENTS 2026'!C2693),"",IF('ENGAGEMENTS 2026'!C2693="DTSI","DCT",'ENGAGEMENTS 2026'!C2693))</f>
        <v/>
      </c>
      <c r="B2692" t="str">
        <f>IF(ISBLANK('ENGAGEMENTS 2026'!C2693),"",'ENGAGEMENTS 2026'!D2693)</f>
        <v/>
      </c>
      <c r="C2692" t="str">
        <f>IF(ISBLANK('ENGAGEMENTS 2026'!C2693),"",'ENGAGEMENTS 2026'!E2693)</f>
        <v/>
      </c>
      <c r="D2692" t="str">
        <f>IF(ISBLANK('ENGAGEMENTS 2026'!C2693),"",'ENGAGEMENTS 2026'!G2693)</f>
        <v/>
      </c>
      <c r="E2692" t="str">
        <f>IF(ISBLANK('ENGAGEMENTS 2026'!C2693),"",'ENGAGEMENTS 2026'!I2693)</f>
        <v/>
      </c>
      <c r="F2692" t="str">
        <f>IF(ISBLANK('ENGAGEMENTS 2026'!C2693),"",'ENGAGEMENTS 2026'!J2693)</f>
        <v/>
      </c>
      <c r="G2692" t="str">
        <f>IF(ISBLANK('ENGAGEMENTS 2026'!C2693),"",'ENGAGEMENTS 2026'!M2693)</f>
        <v/>
      </c>
      <c r="H2692" t="str">
        <f>IF(ISBLANK('ENGAGEMENTS 2026'!C2693),"",'ENGAGEMENTS 2026'!AF2693)</f>
        <v/>
      </c>
      <c r="I2692" t="str">
        <f>IF(ISBLANK('ENGAGEMENTS 2026'!C2693),"",'ENGAGEMENTS 2026'!H2693)</f>
        <v/>
      </c>
      <c r="J2692" s="72" t="str">
        <f>IF(ISBLANK('ENGAGEMENTS 2026'!C2693),"",IF(AND(OR($E2692="INFRUCTUEUX",$E2692="ANNULE"),$C2692="AOO-M"),'ENGAGEMENTS 2026'!P2693,IF($H2692="EN COURS DE PREENGAGEMENT",'ENGAGEMENTS 2026'!O2693,IF($H2692="PREENGAGE",IF($E2692="ATTRIBUE",'ENGAGEMENTS 2026'!AE2693,'ENGAGEMENTS 2026'!O2693),'ENGAGEMENTS 2026'!AE2693))))</f>
        <v/>
      </c>
      <c r="K2692" s="97" t="str">
        <f>IF(ISBLANK('ENGAGEMENTS 2026'!W2693),"",'ENGAGEMENTS 2026'!W2693)</f>
        <v/>
      </c>
      <c r="L2692" s="73" t="str">
        <f t="shared" ca="1" si="84"/>
        <v/>
      </c>
      <c r="M2692" t="str">
        <f t="shared" si="85"/>
        <v/>
      </c>
      <c r="N2692" t="str">
        <f>IF(ISBLANK('ENGAGEMENTS 2026'!C2693),"",'ENGAGEMENTS 2026'!L2693)</f>
        <v/>
      </c>
      <c r="O2692" t="str">
        <f>IF(ISBLANK('ENGAGEMENTS 2026'!C2693),"",'ENGAGEMENTS 2026'!M2693)</f>
        <v/>
      </c>
      <c r="P2692" t="str">
        <f>IF(ISBLANK('ENGAGEMENTS 2026'!C2693),"",'ENGAGEMENTS 2026'!K2693)</f>
        <v/>
      </c>
      <c r="Q2692" t="str">
        <f>IF($A2692="","",IF(OR($E2692="INFRUCTUEUX",$E2692="ANNULE"),$A2692&amp;"|"&amp;(COUNTIFS($A$2:$A2692,$A2692,$E$2:$E2692,"INFRUCTUEUX")+COUNTIFS($A$2:$A2692,$A2692,$E$2:$E2692,"ANNULE")),""))</f>
        <v/>
      </c>
    </row>
    <row r="2693" spans="1:17" x14ac:dyDescent="0.25">
      <c r="A2693" t="str">
        <f>IF(ISBLANK('ENGAGEMENTS 2026'!C2694),"",IF('ENGAGEMENTS 2026'!C2694="DTSI","DCT",'ENGAGEMENTS 2026'!C2694))</f>
        <v/>
      </c>
      <c r="B2693" t="str">
        <f>IF(ISBLANK('ENGAGEMENTS 2026'!C2694),"",'ENGAGEMENTS 2026'!D2694)</f>
        <v/>
      </c>
      <c r="C2693" t="str">
        <f>IF(ISBLANK('ENGAGEMENTS 2026'!C2694),"",'ENGAGEMENTS 2026'!E2694)</f>
        <v/>
      </c>
      <c r="D2693" t="str">
        <f>IF(ISBLANK('ENGAGEMENTS 2026'!C2694),"",'ENGAGEMENTS 2026'!G2694)</f>
        <v/>
      </c>
      <c r="E2693" t="str">
        <f>IF(ISBLANK('ENGAGEMENTS 2026'!C2694),"",'ENGAGEMENTS 2026'!I2694)</f>
        <v/>
      </c>
      <c r="F2693" t="str">
        <f>IF(ISBLANK('ENGAGEMENTS 2026'!C2694),"",'ENGAGEMENTS 2026'!J2694)</f>
        <v/>
      </c>
      <c r="G2693" t="str">
        <f>IF(ISBLANK('ENGAGEMENTS 2026'!C2694),"",'ENGAGEMENTS 2026'!M2694)</f>
        <v/>
      </c>
      <c r="H2693" t="str">
        <f>IF(ISBLANK('ENGAGEMENTS 2026'!C2694),"",'ENGAGEMENTS 2026'!AF2694)</f>
        <v/>
      </c>
      <c r="I2693" t="str">
        <f>IF(ISBLANK('ENGAGEMENTS 2026'!C2694),"",'ENGAGEMENTS 2026'!H2694)</f>
        <v/>
      </c>
      <c r="J2693" s="72" t="str">
        <f>IF(ISBLANK('ENGAGEMENTS 2026'!C2694),"",IF(AND(OR($E2693="INFRUCTUEUX",$E2693="ANNULE"),$C2693="AOO-M"),'ENGAGEMENTS 2026'!P2694,IF($H2693="EN COURS DE PREENGAGEMENT",'ENGAGEMENTS 2026'!O2694,IF($H2693="PREENGAGE",IF($E2693="ATTRIBUE",'ENGAGEMENTS 2026'!AE2694,'ENGAGEMENTS 2026'!O2694),'ENGAGEMENTS 2026'!AE2694))))</f>
        <v/>
      </c>
      <c r="K2693" s="97" t="str">
        <f>IF(ISBLANK('ENGAGEMENTS 2026'!W2694),"",'ENGAGEMENTS 2026'!W2694)</f>
        <v/>
      </c>
      <c r="L2693" s="73" t="str">
        <f t="shared" ca="1" si="84"/>
        <v/>
      </c>
      <c r="M2693" t="str">
        <f t="shared" si="85"/>
        <v/>
      </c>
      <c r="N2693" t="str">
        <f>IF(ISBLANK('ENGAGEMENTS 2026'!C2694),"",'ENGAGEMENTS 2026'!L2694)</f>
        <v/>
      </c>
      <c r="O2693" t="str">
        <f>IF(ISBLANK('ENGAGEMENTS 2026'!C2694),"",'ENGAGEMENTS 2026'!M2694)</f>
        <v/>
      </c>
      <c r="P2693" t="str">
        <f>IF(ISBLANK('ENGAGEMENTS 2026'!C2694),"",'ENGAGEMENTS 2026'!K2694)</f>
        <v/>
      </c>
      <c r="Q2693" t="str">
        <f>IF($A2693="","",IF(OR($E2693="INFRUCTUEUX",$E2693="ANNULE"),$A2693&amp;"|"&amp;(COUNTIFS($A$2:$A2693,$A2693,$E$2:$E2693,"INFRUCTUEUX")+COUNTIFS($A$2:$A2693,$A2693,$E$2:$E2693,"ANNULE")),""))</f>
        <v/>
      </c>
    </row>
    <row r="2694" spans="1:17" x14ac:dyDescent="0.25">
      <c r="A2694" t="str">
        <f>IF(ISBLANK('ENGAGEMENTS 2026'!C2695),"",IF('ENGAGEMENTS 2026'!C2695="DTSI","DCT",'ENGAGEMENTS 2026'!C2695))</f>
        <v/>
      </c>
      <c r="B2694" t="str">
        <f>IF(ISBLANK('ENGAGEMENTS 2026'!C2695),"",'ENGAGEMENTS 2026'!D2695)</f>
        <v/>
      </c>
      <c r="C2694" t="str">
        <f>IF(ISBLANK('ENGAGEMENTS 2026'!C2695),"",'ENGAGEMENTS 2026'!E2695)</f>
        <v/>
      </c>
      <c r="D2694" t="str">
        <f>IF(ISBLANK('ENGAGEMENTS 2026'!C2695),"",'ENGAGEMENTS 2026'!G2695)</f>
        <v/>
      </c>
      <c r="E2694" t="str">
        <f>IF(ISBLANK('ENGAGEMENTS 2026'!C2695),"",'ENGAGEMENTS 2026'!I2695)</f>
        <v/>
      </c>
      <c r="F2694" t="str">
        <f>IF(ISBLANK('ENGAGEMENTS 2026'!C2695),"",'ENGAGEMENTS 2026'!J2695)</f>
        <v/>
      </c>
      <c r="G2694" t="str">
        <f>IF(ISBLANK('ENGAGEMENTS 2026'!C2695),"",'ENGAGEMENTS 2026'!M2695)</f>
        <v/>
      </c>
      <c r="H2694" t="str">
        <f>IF(ISBLANK('ENGAGEMENTS 2026'!C2695),"",'ENGAGEMENTS 2026'!AF2695)</f>
        <v/>
      </c>
      <c r="I2694" t="str">
        <f>IF(ISBLANK('ENGAGEMENTS 2026'!C2695),"",'ENGAGEMENTS 2026'!H2695)</f>
        <v/>
      </c>
      <c r="J2694" s="72" t="str">
        <f>IF(ISBLANK('ENGAGEMENTS 2026'!C2695),"",IF(AND(OR($E2694="INFRUCTUEUX",$E2694="ANNULE"),$C2694="AOO-M"),'ENGAGEMENTS 2026'!P2695,IF($H2694="EN COURS DE PREENGAGEMENT",'ENGAGEMENTS 2026'!O2695,IF($H2694="PREENGAGE",IF($E2694="ATTRIBUE",'ENGAGEMENTS 2026'!AE2695,'ENGAGEMENTS 2026'!O2695),'ENGAGEMENTS 2026'!AE2695))))</f>
        <v/>
      </c>
      <c r="K2694" s="97" t="str">
        <f>IF(ISBLANK('ENGAGEMENTS 2026'!W2695),"",'ENGAGEMENTS 2026'!W2695)</f>
        <v/>
      </c>
      <c r="L2694" s="73" t="str">
        <f t="shared" ca="1" si="84"/>
        <v/>
      </c>
      <c r="M2694" t="str">
        <f t="shared" si="85"/>
        <v/>
      </c>
      <c r="N2694" t="str">
        <f>IF(ISBLANK('ENGAGEMENTS 2026'!C2695),"",'ENGAGEMENTS 2026'!L2695)</f>
        <v/>
      </c>
      <c r="O2694" t="str">
        <f>IF(ISBLANK('ENGAGEMENTS 2026'!C2695),"",'ENGAGEMENTS 2026'!M2695)</f>
        <v/>
      </c>
      <c r="P2694" t="str">
        <f>IF(ISBLANK('ENGAGEMENTS 2026'!C2695),"",'ENGAGEMENTS 2026'!K2695)</f>
        <v/>
      </c>
      <c r="Q2694" t="str">
        <f>IF($A2694="","",IF(OR($E2694="INFRUCTUEUX",$E2694="ANNULE"),$A2694&amp;"|"&amp;(COUNTIFS($A$2:$A2694,$A2694,$E$2:$E2694,"INFRUCTUEUX")+COUNTIFS($A$2:$A2694,$A2694,$E$2:$E2694,"ANNULE")),""))</f>
        <v/>
      </c>
    </row>
    <row r="2695" spans="1:17" x14ac:dyDescent="0.25">
      <c r="A2695" t="str">
        <f>IF(ISBLANK('ENGAGEMENTS 2026'!C2696),"",IF('ENGAGEMENTS 2026'!C2696="DTSI","DCT",'ENGAGEMENTS 2026'!C2696))</f>
        <v/>
      </c>
      <c r="B2695" t="str">
        <f>IF(ISBLANK('ENGAGEMENTS 2026'!C2696),"",'ENGAGEMENTS 2026'!D2696)</f>
        <v/>
      </c>
      <c r="C2695" t="str">
        <f>IF(ISBLANK('ENGAGEMENTS 2026'!C2696),"",'ENGAGEMENTS 2026'!E2696)</f>
        <v/>
      </c>
      <c r="D2695" t="str">
        <f>IF(ISBLANK('ENGAGEMENTS 2026'!C2696),"",'ENGAGEMENTS 2026'!G2696)</f>
        <v/>
      </c>
      <c r="E2695" t="str">
        <f>IF(ISBLANK('ENGAGEMENTS 2026'!C2696),"",'ENGAGEMENTS 2026'!I2696)</f>
        <v/>
      </c>
      <c r="F2695" t="str">
        <f>IF(ISBLANK('ENGAGEMENTS 2026'!C2696),"",'ENGAGEMENTS 2026'!J2696)</f>
        <v/>
      </c>
      <c r="G2695" t="str">
        <f>IF(ISBLANK('ENGAGEMENTS 2026'!C2696),"",'ENGAGEMENTS 2026'!M2696)</f>
        <v/>
      </c>
      <c r="H2695" t="str">
        <f>IF(ISBLANK('ENGAGEMENTS 2026'!C2696),"",'ENGAGEMENTS 2026'!AF2696)</f>
        <v/>
      </c>
      <c r="I2695" t="str">
        <f>IF(ISBLANK('ENGAGEMENTS 2026'!C2696),"",'ENGAGEMENTS 2026'!H2696)</f>
        <v/>
      </c>
      <c r="J2695" s="72" t="str">
        <f>IF(ISBLANK('ENGAGEMENTS 2026'!C2696),"",IF(AND(OR($E2695="INFRUCTUEUX",$E2695="ANNULE"),$C2695="AOO-M"),'ENGAGEMENTS 2026'!P2696,IF($H2695="EN COURS DE PREENGAGEMENT",'ENGAGEMENTS 2026'!O2696,IF($H2695="PREENGAGE",IF($E2695="ATTRIBUE",'ENGAGEMENTS 2026'!AE2696,'ENGAGEMENTS 2026'!O2696),'ENGAGEMENTS 2026'!AE2696))))</f>
        <v/>
      </c>
      <c r="K2695" s="97" t="str">
        <f>IF(ISBLANK('ENGAGEMENTS 2026'!W2696),"",'ENGAGEMENTS 2026'!W2696)</f>
        <v/>
      </c>
      <c r="L2695" s="73" t="str">
        <f t="shared" ca="1" si="84"/>
        <v/>
      </c>
      <c r="M2695" t="str">
        <f t="shared" si="85"/>
        <v/>
      </c>
      <c r="N2695" t="str">
        <f>IF(ISBLANK('ENGAGEMENTS 2026'!C2696),"",'ENGAGEMENTS 2026'!L2696)</f>
        <v/>
      </c>
      <c r="O2695" t="str">
        <f>IF(ISBLANK('ENGAGEMENTS 2026'!C2696),"",'ENGAGEMENTS 2026'!M2696)</f>
        <v/>
      </c>
      <c r="P2695" t="str">
        <f>IF(ISBLANK('ENGAGEMENTS 2026'!C2696),"",'ENGAGEMENTS 2026'!K2696)</f>
        <v/>
      </c>
      <c r="Q2695" t="str">
        <f>IF($A2695="","",IF(OR($E2695="INFRUCTUEUX",$E2695="ANNULE"),$A2695&amp;"|"&amp;(COUNTIFS($A$2:$A2695,$A2695,$E$2:$E2695,"INFRUCTUEUX")+COUNTIFS($A$2:$A2695,$A2695,$E$2:$E2695,"ANNULE")),""))</f>
        <v/>
      </c>
    </row>
    <row r="2696" spans="1:17" x14ac:dyDescent="0.25">
      <c r="A2696" t="str">
        <f>IF(ISBLANK('ENGAGEMENTS 2026'!C2697),"",IF('ENGAGEMENTS 2026'!C2697="DTSI","DCT",'ENGAGEMENTS 2026'!C2697))</f>
        <v/>
      </c>
      <c r="B2696" t="str">
        <f>IF(ISBLANK('ENGAGEMENTS 2026'!C2697),"",'ENGAGEMENTS 2026'!D2697)</f>
        <v/>
      </c>
      <c r="C2696" t="str">
        <f>IF(ISBLANK('ENGAGEMENTS 2026'!C2697),"",'ENGAGEMENTS 2026'!E2697)</f>
        <v/>
      </c>
      <c r="D2696" t="str">
        <f>IF(ISBLANK('ENGAGEMENTS 2026'!C2697),"",'ENGAGEMENTS 2026'!G2697)</f>
        <v/>
      </c>
      <c r="E2696" t="str">
        <f>IF(ISBLANK('ENGAGEMENTS 2026'!C2697),"",'ENGAGEMENTS 2026'!I2697)</f>
        <v/>
      </c>
      <c r="F2696" t="str">
        <f>IF(ISBLANK('ENGAGEMENTS 2026'!C2697),"",'ENGAGEMENTS 2026'!J2697)</f>
        <v/>
      </c>
      <c r="G2696" t="str">
        <f>IF(ISBLANK('ENGAGEMENTS 2026'!C2697),"",'ENGAGEMENTS 2026'!M2697)</f>
        <v/>
      </c>
      <c r="H2696" t="str">
        <f>IF(ISBLANK('ENGAGEMENTS 2026'!C2697),"",'ENGAGEMENTS 2026'!AF2697)</f>
        <v/>
      </c>
      <c r="I2696" t="str">
        <f>IF(ISBLANK('ENGAGEMENTS 2026'!C2697),"",'ENGAGEMENTS 2026'!H2697)</f>
        <v/>
      </c>
      <c r="J2696" s="72" t="str">
        <f>IF(ISBLANK('ENGAGEMENTS 2026'!C2697),"",IF(AND(OR($E2696="INFRUCTUEUX",$E2696="ANNULE"),$C2696="AOO-M"),'ENGAGEMENTS 2026'!P2697,IF($H2696="EN COURS DE PREENGAGEMENT",'ENGAGEMENTS 2026'!O2697,IF($H2696="PREENGAGE",IF($E2696="ATTRIBUE",'ENGAGEMENTS 2026'!AE2697,'ENGAGEMENTS 2026'!O2697),'ENGAGEMENTS 2026'!AE2697))))</f>
        <v/>
      </c>
      <c r="K2696" s="97" t="str">
        <f>IF(ISBLANK('ENGAGEMENTS 2026'!W2697),"",'ENGAGEMENTS 2026'!W2697)</f>
        <v/>
      </c>
      <c r="L2696" s="73" t="str">
        <f t="shared" ca="1" si="84"/>
        <v/>
      </c>
      <c r="M2696" t="str">
        <f t="shared" si="85"/>
        <v/>
      </c>
      <c r="N2696" t="str">
        <f>IF(ISBLANK('ENGAGEMENTS 2026'!C2697),"",'ENGAGEMENTS 2026'!L2697)</f>
        <v/>
      </c>
      <c r="O2696" t="str">
        <f>IF(ISBLANK('ENGAGEMENTS 2026'!C2697),"",'ENGAGEMENTS 2026'!M2697)</f>
        <v/>
      </c>
      <c r="P2696" t="str">
        <f>IF(ISBLANK('ENGAGEMENTS 2026'!C2697),"",'ENGAGEMENTS 2026'!K2697)</f>
        <v/>
      </c>
      <c r="Q2696" t="str">
        <f>IF($A2696="","",IF(OR($E2696="INFRUCTUEUX",$E2696="ANNULE"),$A2696&amp;"|"&amp;(COUNTIFS($A$2:$A2696,$A2696,$E$2:$E2696,"INFRUCTUEUX")+COUNTIFS($A$2:$A2696,$A2696,$E$2:$E2696,"ANNULE")),""))</f>
        <v/>
      </c>
    </row>
    <row r="2697" spans="1:17" x14ac:dyDescent="0.25">
      <c r="A2697" t="str">
        <f>IF(ISBLANK('ENGAGEMENTS 2026'!C2698),"",IF('ENGAGEMENTS 2026'!C2698="DTSI","DCT",'ENGAGEMENTS 2026'!C2698))</f>
        <v/>
      </c>
      <c r="B2697" t="str">
        <f>IF(ISBLANK('ENGAGEMENTS 2026'!C2698),"",'ENGAGEMENTS 2026'!D2698)</f>
        <v/>
      </c>
      <c r="C2697" t="str">
        <f>IF(ISBLANK('ENGAGEMENTS 2026'!C2698),"",'ENGAGEMENTS 2026'!E2698)</f>
        <v/>
      </c>
      <c r="D2697" t="str">
        <f>IF(ISBLANK('ENGAGEMENTS 2026'!C2698),"",'ENGAGEMENTS 2026'!G2698)</f>
        <v/>
      </c>
      <c r="E2697" t="str">
        <f>IF(ISBLANK('ENGAGEMENTS 2026'!C2698),"",'ENGAGEMENTS 2026'!I2698)</f>
        <v/>
      </c>
      <c r="F2697" t="str">
        <f>IF(ISBLANK('ENGAGEMENTS 2026'!C2698),"",'ENGAGEMENTS 2026'!J2698)</f>
        <v/>
      </c>
      <c r="G2697" t="str">
        <f>IF(ISBLANK('ENGAGEMENTS 2026'!C2698),"",'ENGAGEMENTS 2026'!M2698)</f>
        <v/>
      </c>
      <c r="H2697" t="str">
        <f>IF(ISBLANK('ENGAGEMENTS 2026'!C2698),"",'ENGAGEMENTS 2026'!AF2698)</f>
        <v/>
      </c>
      <c r="I2697" t="str">
        <f>IF(ISBLANK('ENGAGEMENTS 2026'!C2698),"",'ENGAGEMENTS 2026'!H2698)</f>
        <v/>
      </c>
      <c r="J2697" s="72" t="str">
        <f>IF(ISBLANK('ENGAGEMENTS 2026'!C2698),"",IF(AND(OR($E2697="INFRUCTUEUX",$E2697="ANNULE"),$C2697="AOO-M"),'ENGAGEMENTS 2026'!P2698,IF($H2697="EN COURS DE PREENGAGEMENT",'ENGAGEMENTS 2026'!O2698,IF($H2697="PREENGAGE",IF($E2697="ATTRIBUE",'ENGAGEMENTS 2026'!AE2698,'ENGAGEMENTS 2026'!O2698),'ENGAGEMENTS 2026'!AE2698))))</f>
        <v/>
      </c>
      <c r="K2697" s="97" t="str">
        <f>IF(ISBLANK('ENGAGEMENTS 2026'!W2698),"",'ENGAGEMENTS 2026'!W2698)</f>
        <v/>
      </c>
      <c r="L2697" s="73" t="str">
        <f t="shared" ca="1" si="84"/>
        <v/>
      </c>
      <c r="M2697" t="str">
        <f t="shared" si="85"/>
        <v/>
      </c>
      <c r="N2697" t="str">
        <f>IF(ISBLANK('ENGAGEMENTS 2026'!C2698),"",'ENGAGEMENTS 2026'!L2698)</f>
        <v/>
      </c>
      <c r="O2697" t="str">
        <f>IF(ISBLANK('ENGAGEMENTS 2026'!C2698),"",'ENGAGEMENTS 2026'!M2698)</f>
        <v/>
      </c>
      <c r="P2697" t="str">
        <f>IF(ISBLANK('ENGAGEMENTS 2026'!C2698),"",'ENGAGEMENTS 2026'!K2698)</f>
        <v/>
      </c>
      <c r="Q2697" t="str">
        <f>IF($A2697="","",IF(OR($E2697="INFRUCTUEUX",$E2697="ANNULE"),$A2697&amp;"|"&amp;(COUNTIFS($A$2:$A2697,$A2697,$E$2:$E2697,"INFRUCTUEUX")+COUNTIFS($A$2:$A2697,$A2697,$E$2:$E2697,"ANNULE")),""))</f>
        <v/>
      </c>
    </row>
    <row r="2698" spans="1:17" x14ac:dyDescent="0.25">
      <c r="A2698" t="str">
        <f>IF(ISBLANK('ENGAGEMENTS 2026'!C2699),"",IF('ENGAGEMENTS 2026'!C2699="DTSI","DCT",'ENGAGEMENTS 2026'!C2699))</f>
        <v/>
      </c>
      <c r="B2698" t="str">
        <f>IF(ISBLANK('ENGAGEMENTS 2026'!C2699),"",'ENGAGEMENTS 2026'!D2699)</f>
        <v/>
      </c>
      <c r="C2698" t="str">
        <f>IF(ISBLANK('ENGAGEMENTS 2026'!C2699),"",'ENGAGEMENTS 2026'!E2699)</f>
        <v/>
      </c>
      <c r="D2698" t="str">
        <f>IF(ISBLANK('ENGAGEMENTS 2026'!C2699),"",'ENGAGEMENTS 2026'!G2699)</f>
        <v/>
      </c>
      <c r="E2698" t="str">
        <f>IF(ISBLANK('ENGAGEMENTS 2026'!C2699),"",'ENGAGEMENTS 2026'!I2699)</f>
        <v/>
      </c>
      <c r="F2698" t="str">
        <f>IF(ISBLANK('ENGAGEMENTS 2026'!C2699),"",'ENGAGEMENTS 2026'!J2699)</f>
        <v/>
      </c>
      <c r="G2698" t="str">
        <f>IF(ISBLANK('ENGAGEMENTS 2026'!C2699),"",'ENGAGEMENTS 2026'!M2699)</f>
        <v/>
      </c>
      <c r="H2698" t="str">
        <f>IF(ISBLANK('ENGAGEMENTS 2026'!C2699),"",'ENGAGEMENTS 2026'!AF2699)</f>
        <v/>
      </c>
      <c r="I2698" t="str">
        <f>IF(ISBLANK('ENGAGEMENTS 2026'!C2699),"",'ENGAGEMENTS 2026'!H2699)</f>
        <v/>
      </c>
      <c r="J2698" s="72" t="str">
        <f>IF(ISBLANK('ENGAGEMENTS 2026'!C2699),"",IF(AND(OR($E2698="INFRUCTUEUX",$E2698="ANNULE"),$C2698="AOO-M"),'ENGAGEMENTS 2026'!P2699,IF($H2698="EN COURS DE PREENGAGEMENT",'ENGAGEMENTS 2026'!O2699,IF($H2698="PREENGAGE",IF($E2698="ATTRIBUE",'ENGAGEMENTS 2026'!AE2699,'ENGAGEMENTS 2026'!O2699),'ENGAGEMENTS 2026'!AE2699))))</f>
        <v/>
      </c>
      <c r="K2698" s="97" t="str">
        <f>IF(ISBLANK('ENGAGEMENTS 2026'!W2699),"",'ENGAGEMENTS 2026'!W2699)</f>
        <v/>
      </c>
      <c r="L2698" s="73" t="str">
        <f t="shared" ca="1" si="84"/>
        <v/>
      </c>
      <c r="M2698" t="str">
        <f t="shared" si="85"/>
        <v/>
      </c>
      <c r="N2698" t="str">
        <f>IF(ISBLANK('ENGAGEMENTS 2026'!C2699),"",'ENGAGEMENTS 2026'!L2699)</f>
        <v/>
      </c>
      <c r="O2698" t="str">
        <f>IF(ISBLANK('ENGAGEMENTS 2026'!C2699),"",'ENGAGEMENTS 2026'!M2699)</f>
        <v/>
      </c>
      <c r="P2698" t="str">
        <f>IF(ISBLANK('ENGAGEMENTS 2026'!C2699),"",'ENGAGEMENTS 2026'!K2699)</f>
        <v/>
      </c>
      <c r="Q2698" t="str">
        <f>IF($A2698="","",IF(OR($E2698="INFRUCTUEUX",$E2698="ANNULE"),$A2698&amp;"|"&amp;(COUNTIFS($A$2:$A2698,$A2698,$E$2:$E2698,"INFRUCTUEUX")+COUNTIFS($A$2:$A2698,$A2698,$E$2:$E2698,"ANNULE")),""))</f>
        <v/>
      </c>
    </row>
    <row r="2699" spans="1:17" x14ac:dyDescent="0.25">
      <c r="A2699" t="str">
        <f>IF(ISBLANK('ENGAGEMENTS 2026'!C2700),"",IF('ENGAGEMENTS 2026'!C2700="DTSI","DCT",'ENGAGEMENTS 2026'!C2700))</f>
        <v/>
      </c>
      <c r="B2699" t="str">
        <f>IF(ISBLANK('ENGAGEMENTS 2026'!C2700),"",'ENGAGEMENTS 2026'!D2700)</f>
        <v/>
      </c>
      <c r="C2699" t="str">
        <f>IF(ISBLANK('ENGAGEMENTS 2026'!C2700),"",'ENGAGEMENTS 2026'!E2700)</f>
        <v/>
      </c>
      <c r="D2699" t="str">
        <f>IF(ISBLANK('ENGAGEMENTS 2026'!C2700),"",'ENGAGEMENTS 2026'!G2700)</f>
        <v/>
      </c>
      <c r="E2699" t="str">
        <f>IF(ISBLANK('ENGAGEMENTS 2026'!C2700),"",'ENGAGEMENTS 2026'!I2700)</f>
        <v/>
      </c>
      <c r="F2699" t="str">
        <f>IF(ISBLANK('ENGAGEMENTS 2026'!C2700),"",'ENGAGEMENTS 2026'!J2700)</f>
        <v/>
      </c>
      <c r="G2699" t="str">
        <f>IF(ISBLANK('ENGAGEMENTS 2026'!C2700),"",'ENGAGEMENTS 2026'!M2700)</f>
        <v/>
      </c>
      <c r="H2699" t="str">
        <f>IF(ISBLANK('ENGAGEMENTS 2026'!C2700),"",'ENGAGEMENTS 2026'!AF2700)</f>
        <v/>
      </c>
      <c r="I2699" t="str">
        <f>IF(ISBLANK('ENGAGEMENTS 2026'!C2700),"",'ENGAGEMENTS 2026'!H2700)</f>
        <v/>
      </c>
      <c r="J2699" s="72" t="str">
        <f>IF(ISBLANK('ENGAGEMENTS 2026'!C2700),"",IF(AND(OR($E2699="INFRUCTUEUX",$E2699="ANNULE"),$C2699="AOO-M"),'ENGAGEMENTS 2026'!P2700,IF($H2699="EN COURS DE PREENGAGEMENT",'ENGAGEMENTS 2026'!O2700,IF($H2699="PREENGAGE",IF($E2699="ATTRIBUE",'ENGAGEMENTS 2026'!AE2700,'ENGAGEMENTS 2026'!O2700),'ENGAGEMENTS 2026'!AE2700))))</f>
        <v/>
      </c>
      <c r="K2699" s="97" t="str">
        <f>IF(ISBLANK('ENGAGEMENTS 2026'!W2700),"",'ENGAGEMENTS 2026'!W2700)</f>
        <v/>
      </c>
      <c r="L2699" s="73" t="str">
        <f t="shared" ca="1" si="84"/>
        <v/>
      </c>
      <c r="M2699" t="str">
        <f t="shared" si="85"/>
        <v/>
      </c>
      <c r="N2699" t="str">
        <f>IF(ISBLANK('ENGAGEMENTS 2026'!C2700),"",'ENGAGEMENTS 2026'!L2700)</f>
        <v/>
      </c>
      <c r="O2699" t="str">
        <f>IF(ISBLANK('ENGAGEMENTS 2026'!C2700),"",'ENGAGEMENTS 2026'!M2700)</f>
        <v/>
      </c>
      <c r="P2699" t="str">
        <f>IF(ISBLANK('ENGAGEMENTS 2026'!C2700),"",'ENGAGEMENTS 2026'!K2700)</f>
        <v/>
      </c>
      <c r="Q2699" t="str">
        <f>IF($A2699="","",IF(OR($E2699="INFRUCTUEUX",$E2699="ANNULE"),$A2699&amp;"|"&amp;(COUNTIFS($A$2:$A2699,$A2699,$E$2:$E2699,"INFRUCTUEUX")+COUNTIFS($A$2:$A2699,$A2699,$E$2:$E2699,"ANNULE")),""))</f>
        <v/>
      </c>
    </row>
    <row r="2700" spans="1:17" x14ac:dyDescent="0.25">
      <c r="A2700" t="str">
        <f>IF(ISBLANK('ENGAGEMENTS 2026'!C2701),"",IF('ENGAGEMENTS 2026'!C2701="DTSI","DCT",'ENGAGEMENTS 2026'!C2701))</f>
        <v/>
      </c>
      <c r="B2700" t="str">
        <f>IF(ISBLANK('ENGAGEMENTS 2026'!C2701),"",'ENGAGEMENTS 2026'!D2701)</f>
        <v/>
      </c>
      <c r="C2700" t="str">
        <f>IF(ISBLANK('ENGAGEMENTS 2026'!C2701),"",'ENGAGEMENTS 2026'!E2701)</f>
        <v/>
      </c>
      <c r="D2700" t="str">
        <f>IF(ISBLANK('ENGAGEMENTS 2026'!C2701),"",'ENGAGEMENTS 2026'!G2701)</f>
        <v/>
      </c>
      <c r="E2700" t="str">
        <f>IF(ISBLANK('ENGAGEMENTS 2026'!C2701),"",'ENGAGEMENTS 2026'!I2701)</f>
        <v/>
      </c>
      <c r="F2700" t="str">
        <f>IF(ISBLANK('ENGAGEMENTS 2026'!C2701),"",'ENGAGEMENTS 2026'!J2701)</f>
        <v/>
      </c>
      <c r="G2700" t="str">
        <f>IF(ISBLANK('ENGAGEMENTS 2026'!C2701),"",'ENGAGEMENTS 2026'!M2701)</f>
        <v/>
      </c>
      <c r="H2700" t="str">
        <f>IF(ISBLANK('ENGAGEMENTS 2026'!C2701),"",'ENGAGEMENTS 2026'!AF2701)</f>
        <v/>
      </c>
      <c r="I2700" t="str">
        <f>IF(ISBLANK('ENGAGEMENTS 2026'!C2701),"",'ENGAGEMENTS 2026'!H2701)</f>
        <v/>
      </c>
      <c r="J2700" s="72" t="str">
        <f>IF(ISBLANK('ENGAGEMENTS 2026'!C2701),"",IF(AND(OR($E2700="INFRUCTUEUX",$E2700="ANNULE"),$C2700="AOO-M"),'ENGAGEMENTS 2026'!P2701,IF($H2700="EN COURS DE PREENGAGEMENT",'ENGAGEMENTS 2026'!O2701,IF($H2700="PREENGAGE",IF($E2700="ATTRIBUE",'ENGAGEMENTS 2026'!AE2701,'ENGAGEMENTS 2026'!O2701),'ENGAGEMENTS 2026'!AE2701))))</f>
        <v/>
      </c>
      <c r="K2700" s="97" t="str">
        <f>IF(ISBLANK('ENGAGEMENTS 2026'!W2701),"",'ENGAGEMENTS 2026'!W2701)</f>
        <v/>
      </c>
      <c r="L2700" s="73" t="str">
        <f t="shared" ca="1" si="84"/>
        <v/>
      </c>
      <c r="M2700" t="str">
        <f t="shared" si="85"/>
        <v/>
      </c>
      <c r="N2700" t="str">
        <f>IF(ISBLANK('ENGAGEMENTS 2026'!C2701),"",'ENGAGEMENTS 2026'!L2701)</f>
        <v/>
      </c>
      <c r="O2700" t="str">
        <f>IF(ISBLANK('ENGAGEMENTS 2026'!C2701),"",'ENGAGEMENTS 2026'!M2701)</f>
        <v/>
      </c>
      <c r="P2700" t="str">
        <f>IF(ISBLANK('ENGAGEMENTS 2026'!C2701),"",'ENGAGEMENTS 2026'!K2701)</f>
        <v/>
      </c>
      <c r="Q2700" t="str">
        <f>IF($A2700="","",IF(OR($E2700="INFRUCTUEUX",$E2700="ANNULE"),$A2700&amp;"|"&amp;(COUNTIFS($A$2:$A2700,$A2700,$E$2:$E2700,"INFRUCTUEUX")+COUNTIFS($A$2:$A2700,$A2700,$E$2:$E2700,"ANNULE")),""))</f>
        <v/>
      </c>
    </row>
    <row r="2701" spans="1:17" x14ac:dyDescent="0.25">
      <c r="A2701" t="str">
        <f>IF(ISBLANK('ENGAGEMENTS 2026'!C2702),"",IF('ENGAGEMENTS 2026'!C2702="DTSI","DCT",'ENGAGEMENTS 2026'!C2702))</f>
        <v/>
      </c>
      <c r="B2701" t="str">
        <f>IF(ISBLANK('ENGAGEMENTS 2026'!C2702),"",'ENGAGEMENTS 2026'!D2702)</f>
        <v/>
      </c>
      <c r="C2701" t="str">
        <f>IF(ISBLANK('ENGAGEMENTS 2026'!C2702),"",'ENGAGEMENTS 2026'!E2702)</f>
        <v/>
      </c>
      <c r="D2701" t="str">
        <f>IF(ISBLANK('ENGAGEMENTS 2026'!C2702),"",'ENGAGEMENTS 2026'!G2702)</f>
        <v/>
      </c>
      <c r="E2701" t="str">
        <f>IF(ISBLANK('ENGAGEMENTS 2026'!C2702),"",'ENGAGEMENTS 2026'!I2702)</f>
        <v/>
      </c>
      <c r="F2701" t="str">
        <f>IF(ISBLANK('ENGAGEMENTS 2026'!C2702),"",'ENGAGEMENTS 2026'!J2702)</f>
        <v/>
      </c>
      <c r="G2701" t="str">
        <f>IF(ISBLANK('ENGAGEMENTS 2026'!C2702),"",'ENGAGEMENTS 2026'!M2702)</f>
        <v/>
      </c>
      <c r="H2701" t="str">
        <f>IF(ISBLANK('ENGAGEMENTS 2026'!C2702),"",'ENGAGEMENTS 2026'!AF2702)</f>
        <v/>
      </c>
      <c r="I2701" t="str">
        <f>IF(ISBLANK('ENGAGEMENTS 2026'!C2702),"",'ENGAGEMENTS 2026'!H2702)</f>
        <v/>
      </c>
      <c r="J2701" s="72" t="str">
        <f>IF(ISBLANK('ENGAGEMENTS 2026'!C2702),"",IF(AND(OR($E2701="INFRUCTUEUX",$E2701="ANNULE"),$C2701="AOO-M"),'ENGAGEMENTS 2026'!P2702,IF($H2701="EN COURS DE PREENGAGEMENT",'ENGAGEMENTS 2026'!O2702,IF($H2701="PREENGAGE",IF($E2701="ATTRIBUE",'ENGAGEMENTS 2026'!AE2702,'ENGAGEMENTS 2026'!O2702),'ENGAGEMENTS 2026'!AE2702))))</f>
        <v/>
      </c>
      <c r="K2701" s="97" t="str">
        <f>IF(ISBLANK('ENGAGEMENTS 2026'!W2702),"",'ENGAGEMENTS 2026'!W2702)</f>
        <v/>
      </c>
      <c r="L2701" s="73" t="str">
        <f t="shared" ca="1" si="84"/>
        <v/>
      </c>
      <c r="M2701" t="str">
        <f t="shared" si="85"/>
        <v/>
      </c>
      <c r="N2701" t="str">
        <f>IF(ISBLANK('ENGAGEMENTS 2026'!C2702),"",'ENGAGEMENTS 2026'!L2702)</f>
        <v/>
      </c>
      <c r="O2701" t="str">
        <f>IF(ISBLANK('ENGAGEMENTS 2026'!C2702),"",'ENGAGEMENTS 2026'!M2702)</f>
        <v/>
      </c>
      <c r="P2701" t="str">
        <f>IF(ISBLANK('ENGAGEMENTS 2026'!C2702),"",'ENGAGEMENTS 2026'!K2702)</f>
        <v/>
      </c>
      <c r="Q2701" t="str">
        <f>IF($A2701="","",IF(OR($E2701="INFRUCTUEUX",$E2701="ANNULE"),$A2701&amp;"|"&amp;(COUNTIFS($A$2:$A2701,$A2701,$E$2:$E2701,"INFRUCTUEUX")+COUNTIFS($A$2:$A2701,$A2701,$E$2:$E2701,"ANNULE")),""))</f>
        <v/>
      </c>
    </row>
    <row r="2702" spans="1:17" x14ac:dyDescent="0.25">
      <c r="A2702" t="str">
        <f>IF(ISBLANK('ENGAGEMENTS 2026'!C2703),"",IF('ENGAGEMENTS 2026'!C2703="DTSI","DCT",'ENGAGEMENTS 2026'!C2703))</f>
        <v/>
      </c>
      <c r="B2702" t="str">
        <f>IF(ISBLANK('ENGAGEMENTS 2026'!C2703),"",'ENGAGEMENTS 2026'!D2703)</f>
        <v/>
      </c>
      <c r="C2702" t="str">
        <f>IF(ISBLANK('ENGAGEMENTS 2026'!C2703),"",'ENGAGEMENTS 2026'!E2703)</f>
        <v/>
      </c>
      <c r="D2702" t="str">
        <f>IF(ISBLANK('ENGAGEMENTS 2026'!C2703),"",'ENGAGEMENTS 2026'!G2703)</f>
        <v/>
      </c>
      <c r="E2702" t="str">
        <f>IF(ISBLANK('ENGAGEMENTS 2026'!C2703),"",'ENGAGEMENTS 2026'!I2703)</f>
        <v/>
      </c>
      <c r="F2702" t="str">
        <f>IF(ISBLANK('ENGAGEMENTS 2026'!C2703),"",'ENGAGEMENTS 2026'!J2703)</f>
        <v/>
      </c>
      <c r="G2702" t="str">
        <f>IF(ISBLANK('ENGAGEMENTS 2026'!C2703),"",'ENGAGEMENTS 2026'!M2703)</f>
        <v/>
      </c>
      <c r="H2702" t="str">
        <f>IF(ISBLANK('ENGAGEMENTS 2026'!C2703),"",'ENGAGEMENTS 2026'!AF2703)</f>
        <v/>
      </c>
      <c r="I2702" t="str">
        <f>IF(ISBLANK('ENGAGEMENTS 2026'!C2703),"",'ENGAGEMENTS 2026'!H2703)</f>
        <v/>
      </c>
      <c r="J2702" s="72" t="str">
        <f>IF(ISBLANK('ENGAGEMENTS 2026'!C2703),"",IF(AND(OR($E2702="INFRUCTUEUX",$E2702="ANNULE"),$C2702="AOO-M"),'ENGAGEMENTS 2026'!P2703,IF($H2702="EN COURS DE PREENGAGEMENT",'ENGAGEMENTS 2026'!O2703,IF($H2702="PREENGAGE",IF($E2702="ATTRIBUE",'ENGAGEMENTS 2026'!AE2703,'ENGAGEMENTS 2026'!O2703),'ENGAGEMENTS 2026'!AE2703))))</f>
        <v/>
      </c>
      <c r="K2702" s="97" t="str">
        <f>IF(ISBLANK('ENGAGEMENTS 2026'!W2703),"",'ENGAGEMENTS 2026'!W2703)</f>
        <v/>
      </c>
      <c r="L2702" s="73" t="str">
        <f t="shared" ca="1" si="84"/>
        <v/>
      </c>
      <c r="M2702" t="str">
        <f t="shared" si="85"/>
        <v/>
      </c>
      <c r="N2702" t="str">
        <f>IF(ISBLANK('ENGAGEMENTS 2026'!C2703),"",'ENGAGEMENTS 2026'!L2703)</f>
        <v/>
      </c>
      <c r="O2702" t="str">
        <f>IF(ISBLANK('ENGAGEMENTS 2026'!C2703),"",'ENGAGEMENTS 2026'!M2703)</f>
        <v/>
      </c>
      <c r="P2702" t="str">
        <f>IF(ISBLANK('ENGAGEMENTS 2026'!C2703),"",'ENGAGEMENTS 2026'!K2703)</f>
        <v/>
      </c>
      <c r="Q2702" t="str">
        <f>IF($A2702="","",IF(OR($E2702="INFRUCTUEUX",$E2702="ANNULE"),$A2702&amp;"|"&amp;(COUNTIFS($A$2:$A2702,$A2702,$E$2:$E2702,"INFRUCTUEUX")+COUNTIFS($A$2:$A2702,$A2702,$E$2:$E2702,"ANNULE")),""))</f>
        <v/>
      </c>
    </row>
    <row r="2703" spans="1:17" x14ac:dyDescent="0.25">
      <c r="A2703" t="str">
        <f>IF(ISBLANK('ENGAGEMENTS 2026'!C2704),"",IF('ENGAGEMENTS 2026'!C2704="DTSI","DCT",'ENGAGEMENTS 2026'!C2704))</f>
        <v/>
      </c>
      <c r="B2703" t="str">
        <f>IF(ISBLANK('ENGAGEMENTS 2026'!C2704),"",'ENGAGEMENTS 2026'!D2704)</f>
        <v/>
      </c>
      <c r="C2703" t="str">
        <f>IF(ISBLANK('ENGAGEMENTS 2026'!C2704),"",'ENGAGEMENTS 2026'!E2704)</f>
        <v/>
      </c>
      <c r="D2703" t="str">
        <f>IF(ISBLANK('ENGAGEMENTS 2026'!C2704),"",'ENGAGEMENTS 2026'!G2704)</f>
        <v/>
      </c>
      <c r="E2703" t="str">
        <f>IF(ISBLANK('ENGAGEMENTS 2026'!C2704),"",'ENGAGEMENTS 2026'!I2704)</f>
        <v/>
      </c>
      <c r="F2703" t="str">
        <f>IF(ISBLANK('ENGAGEMENTS 2026'!C2704),"",'ENGAGEMENTS 2026'!J2704)</f>
        <v/>
      </c>
      <c r="G2703" t="str">
        <f>IF(ISBLANK('ENGAGEMENTS 2026'!C2704),"",'ENGAGEMENTS 2026'!M2704)</f>
        <v/>
      </c>
      <c r="H2703" t="str">
        <f>IF(ISBLANK('ENGAGEMENTS 2026'!C2704),"",'ENGAGEMENTS 2026'!AF2704)</f>
        <v/>
      </c>
      <c r="I2703" t="str">
        <f>IF(ISBLANK('ENGAGEMENTS 2026'!C2704),"",'ENGAGEMENTS 2026'!H2704)</f>
        <v/>
      </c>
      <c r="J2703" s="72" t="str">
        <f>IF(ISBLANK('ENGAGEMENTS 2026'!C2704),"",IF(AND(OR($E2703="INFRUCTUEUX",$E2703="ANNULE"),$C2703="AOO-M"),'ENGAGEMENTS 2026'!P2704,IF($H2703="EN COURS DE PREENGAGEMENT",'ENGAGEMENTS 2026'!O2704,IF($H2703="PREENGAGE",IF($E2703="ATTRIBUE",'ENGAGEMENTS 2026'!AE2704,'ENGAGEMENTS 2026'!O2704),'ENGAGEMENTS 2026'!AE2704))))</f>
        <v/>
      </c>
      <c r="K2703" s="97" t="str">
        <f>IF(ISBLANK('ENGAGEMENTS 2026'!W2704),"",'ENGAGEMENTS 2026'!W2704)</f>
        <v/>
      </c>
      <c r="L2703" s="73" t="str">
        <f t="shared" ca="1" si="84"/>
        <v/>
      </c>
      <c r="M2703" t="str">
        <f t="shared" si="85"/>
        <v/>
      </c>
      <c r="N2703" t="str">
        <f>IF(ISBLANK('ENGAGEMENTS 2026'!C2704),"",'ENGAGEMENTS 2026'!L2704)</f>
        <v/>
      </c>
      <c r="O2703" t="str">
        <f>IF(ISBLANK('ENGAGEMENTS 2026'!C2704),"",'ENGAGEMENTS 2026'!M2704)</f>
        <v/>
      </c>
      <c r="P2703" t="str">
        <f>IF(ISBLANK('ENGAGEMENTS 2026'!C2704),"",'ENGAGEMENTS 2026'!K2704)</f>
        <v/>
      </c>
      <c r="Q2703" t="str">
        <f>IF($A2703="","",IF(OR($E2703="INFRUCTUEUX",$E2703="ANNULE"),$A2703&amp;"|"&amp;(COUNTIFS($A$2:$A2703,$A2703,$E$2:$E2703,"INFRUCTUEUX")+COUNTIFS($A$2:$A2703,$A2703,$E$2:$E2703,"ANNULE")),""))</f>
        <v/>
      </c>
    </row>
    <row r="2704" spans="1:17" x14ac:dyDescent="0.25">
      <c r="A2704" t="str">
        <f>IF(ISBLANK('ENGAGEMENTS 2026'!C2705),"",IF('ENGAGEMENTS 2026'!C2705="DTSI","DCT",'ENGAGEMENTS 2026'!C2705))</f>
        <v/>
      </c>
      <c r="B2704" t="str">
        <f>IF(ISBLANK('ENGAGEMENTS 2026'!C2705),"",'ENGAGEMENTS 2026'!D2705)</f>
        <v/>
      </c>
      <c r="C2704" t="str">
        <f>IF(ISBLANK('ENGAGEMENTS 2026'!C2705),"",'ENGAGEMENTS 2026'!E2705)</f>
        <v/>
      </c>
      <c r="D2704" t="str">
        <f>IF(ISBLANK('ENGAGEMENTS 2026'!C2705),"",'ENGAGEMENTS 2026'!G2705)</f>
        <v/>
      </c>
      <c r="E2704" t="str">
        <f>IF(ISBLANK('ENGAGEMENTS 2026'!C2705),"",'ENGAGEMENTS 2026'!I2705)</f>
        <v/>
      </c>
      <c r="F2704" t="str">
        <f>IF(ISBLANK('ENGAGEMENTS 2026'!C2705),"",'ENGAGEMENTS 2026'!J2705)</f>
        <v/>
      </c>
      <c r="G2704" t="str">
        <f>IF(ISBLANK('ENGAGEMENTS 2026'!C2705),"",'ENGAGEMENTS 2026'!M2705)</f>
        <v/>
      </c>
      <c r="H2704" t="str">
        <f>IF(ISBLANK('ENGAGEMENTS 2026'!C2705),"",'ENGAGEMENTS 2026'!AF2705)</f>
        <v/>
      </c>
      <c r="I2704" t="str">
        <f>IF(ISBLANK('ENGAGEMENTS 2026'!C2705),"",'ENGAGEMENTS 2026'!H2705)</f>
        <v/>
      </c>
      <c r="J2704" s="72" t="str">
        <f>IF(ISBLANK('ENGAGEMENTS 2026'!C2705),"",IF(AND(OR($E2704="INFRUCTUEUX",$E2704="ANNULE"),$C2704="AOO-M"),'ENGAGEMENTS 2026'!P2705,IF($H2704="EN COURS DE PREENGAGEMENT",'ENGAGEMENTS 2026'!O2705,IF($H2704="PREENGAGE",IF($E2704="ATTRIBUE",'ENGAGEMENTS 2026'!AE2705,'ENGAGEMENTS 2026'!O2705),'ENGAGEMENTS 2026'!AE2705))))</f>
        <v/>
      </c>
      <c r="K2704" s="97" t="str">
        <f>IF(ISBLANK('ENGAGEMENTS 2026'!W2705),"",'ENGAGEMENTS 2026'!W2705)</f>
        <v/>
      </c>
      <c r="L2704" s="73" t="str">
        <f t="shared" ca="1" si="84"/>
        <v/>
      </c>
      <c r="M2704" t="str">
        <f t="shared" si="85"/>
        <v/>
      </c>
      <c r="N2704" t="str">
        <f>IF(ISBLANK('ENGAGEMENTS 2026'!C2705),"",'ENGAGEMENTS 2026'!L2705)</f>
        <v/>
      </c>
      <c r="O2704" t="str">
        <f>IF(ISBLANK('ENGAGEMENTS 2026'!C2705),"",'ENGAGEMENTS 2026'!M2705)</f>
        <v/>
      </c>
      <c r="P2704" t="str">
        <f>IF(ISBLANK('ENGAGEMENTS 2026'!C2705),"",'ENGAGEMENTS 2026'!K2705)</f>
        <v/>
      </c>
      <c r="Q2704" t="str">
        <f>IF($A2704="","",IF(OR($E2704="INFRUCTUEUX",$E2704="ANNULE"),$A2704&amp;"|"&amp;(COUNTIFS($A$2:$A2704,$A2704,$E$2:$E2704,"INFRUCTUEUX")+COUNTIFS($A$2:$A2704,$A2704,$E$2:$E2704,"ANNULE")),""))</f>
        <v/>
      </c>
    </row>
    <row r="2705" spans="1:17" x14ac:dyDescent="0.25">
      <c r="A2705" t="str">
        <f>IF(ISBLANK('ENGAGEMENTS 2026'!C2706),"",IF('ENGAGEMENTS 2026'!C2706="DTSI","DCT",'ENGAGEMENTS 2026'!C2706))</f>
        <v/>
      </c>
      <c r="B2705" t="str">
        <f>IF(ISBLANK('ENGAGEMENTS 2026'!C2706),"",'ENGAGEMENTS 2026'!D2706)</f>
        <v/>
      </c>
      <c r="C2705" t="str">
        <f>IF(ISBLANK('ENGAGEMENTS 2026'!C2706),"",'ENGAGEMENTS 2026'!E2706)</f>
        <v/>
      </c>
      <c r="D2705" t="str">
        <f>IF(ISBLANK('ENGAGEMENTS 2026'!C2706),"",'ENGAGEMENTS 2026'!G2706)</f>
        <v/>
      </c>
      <c r="E2705" t="str">
        <f>IF(ISBLANK('ENGAGEMENTS 2026'!C2706),"",'ENGAGEMENTS 2026'!I2706)</f>
        <v/>
      </c>
      <c r="F2705" t="str">
        <f>IF(ISBLANK('ENGAGEMENTS 2026'!C2706),"",'ENGAGEMENTS 2026'!J2706)</f>
        <v/>
      </c>
      <c r="G2705" t="str">
        <f>IF(ISBLANK('ENGAGEMENTS 2026'!C2706),"",'ENGAGEMENTS 2026'!M2706)</f>
        <v/>
      </c>
      <c r="H2705" t="str">
        <f>IF(ISBLANK('ENGAGEMENTS 2026'!C2706),"",'ENGAGEMENTS 2026'!AF2706)</f>
        <v/>
      </c>
      <c r="I2705" t="str">
        <f>IF(ISBLANK('ENGAGEMENTS 2026'!C2706),"",'ENGAGEMENTS 2026'!H2706)</f>
        <v/>
      </c>
      <c r="J2705" s="72" t="str">
        <f>IF(ISBLANK('ENGAGEMENTS 2026'!C2706),"",IF(AND(OR($E2705="INFRUCTUEUX",$E2705="ANNULE"),$C2705="AOO-M"),'ENGAGEMENTS 2026'!P2706,IF($H2705="EN COURS DE PREENGAGEMENT",'ENGAGEMENTS 2026'!O2706,IF($H2705="PREENGAGE",IF($E2705="ATTRIBUE",'ENGAGEMENTS 2026'!AE2706,'ENGAGEMENTS 2026'!O2706),'ENGAGEMENTS 2026'!AE2706))))</f>
        <v/>
      </c>
      <c r="K2705" s="97" t="str">
        <f>IF(ISBLANK('ENGAGEMENTS 2026'!W2706),"",'ENGAGEMENTS 2026'!W2706)</f>
        <v/>
      </c>
      <c r="L2705" s="73" t="str">
        <f t="shared" ca="1" si="84"/>
        <v/>
      </c>
      <c r="M2705" t="str">
        <f t="shared" si="85"/>
        <v/>
      </c>
      <c r="N2705" t="str">
        <f>IF(ISBLANK('ENGAGEMENTS 2026'!C2706),"",'ENGAGEMENTS 2026'!L2706)</f>
        <v/>
      </c>
      <c r="O2705" t="str">
        <f>IF(ISBLANK('ENGAGEMENTS 2026'!C2706),"",'ENGAGEMENTS 2026'!M2706)</f>
        <v/>
      </c>
      <c r="P2705" t="str">
        <f>IF(ISBLANK('ENGAGEMENTS 2026'!C2706),"",'ENGAGEMENTS 2026'!K2706)</f>
        <v/>
      </c>
      <c r="Q2705" t="str">
        <f>IF($A2705="","",IF(OR($E2705="INFRUCTUEUX",$E2705="ANNULE"),$A2705&amp;"|"&amp;(COUNTIFS($A$2:$A2705,$A2705,$E$2:$E2705,"INFRUCTUEUX")+COUNTIFS($A$2:$A2705,$A2705,$E$2:$E2705,"ANNULE")),""))</f>
        <v/>
      </c>
    </row>
    <row r="2706" spans="1:17" x14ac:dyDescent="0.25">
      <c r="A2706" t="str">
        <f>IF(ISBLANK('ENGAGEMENTS 2026'!C2707),"",IF('ENGAGEMENTS 2026'!C2707="DTSI","DCT",'ENGAGEMENTS 2026'!C2707))</f>
        <v/>
      </c>
      <c r="B2706" t="str">
        <f>IF(ISBLANK('ENGAGEMENTS 2026'!C2707),"",'ENGAGEMENTS 2026'!D2707)</f>
        <v/>
      </c>
      <c r="C2706" t="str">
        <f>IF(ISBLANK('ENGAGEMENTS 2026'!C2707),"",'ENGAGEMENTS 2026'!E2707)</f>
        <v/>
      </c>
      <c r="D2706" t="str">
        <f>IF(ISBLANK('ENGAGEMENTS 2026'!C2707),"",'ENGAGEMENTS 2026'!G2707)</f>
        <v/>
      </c>
      <c r="E2706" t="str">
        <f>IF(ISBLANK('ENGAGEMENTS 2026'!C2707),"",'ENGAGEMENTS 2026'!I2707)</f>
        <v/>
      </c>
      <c r="F2706" t="str">
        <f>IF(ISBLANK('ENGAGEMENTS 2026'!C2707),"",'ENGAGEMENTS 2026'!J2707)</f>
        <v/>
      </c>
      <c r="G2706" t="str">
        <f>IF(ISBLANK('ENGAGEMENTS 2026'!C2707),"",'ENGAGEMENTS 2026'!M2707)</f>
        <v/>
      </c>
      <c r="H2706" t="str">
        <f>IF(ISBLANK('ENGAGEMENTS 2026'!C2707),"",'ENGAGEMENTS 2026'!AF2707)</f>
        <v/>
      </c>
      <c r="I2706" t="str">
        <f>IF(ISBLANK('ENGAGEMENTS 2026'!C2707),"",'ENGAGEMENTS 2026'!H2707)</f>
        <v/>
      </c>
      <c r="J2706" s="72" t="str">
        <f>IF(ISBLANK('ENGAGEMENTS 2026'!C2707),"",IF(AND(OR($E2706="INFRUCTUEUX",$E2706="ANNULE"),$C2706="AOO-M"),'ENGAGEMENTS 2026'!P2707,IF($H2706="EN COURS DE PREENGAGEMENT",'ENGAGEMENTS 2026'!O2707,IF($H2706="PREENGAGE",IF($E2706="ATTRIBUE",'ENGAGEMENTS 2026'!AE2707,'ENGAGEMENTS 2026'!O2707),'ENGAGEMENTS 2026'!AE2707))))</f>
        <v/>
      </c>
      <c r="K2706" s="97" t="str">
        <f>IF(ISBLANK('ENGAGEMENTS 2026'!W2707),"",'ENGAGEMENTS 2026'!W2707)</f>
        <v/>
      </c>
      <c r="L2706" s="73" t="str">
        <f t="shared" ca="1" si="84"/>
        <v/>
      </c>
      <c r="M2706" t="str">
        <f t="shared" si="85"/>
        <v/>
      </c>
      <c r="N2706" t="str">
        <f>IF(ISBLANK('ENGAGEMENTS 2026'!C2707),"",'ENGAGEMENTS 2026'!L2707)</f>
        <v/>
      </c>
      <c r="O2706" t="str">
        <f>IF(ISBLANK('ENGAGEMENTS 2026'!C2707),"",'ENGAGEMENTS 2026'!M2707)</f>
        <v/>
      </c>
      <c r="P2706" t="str">
        <f>IF(ISBLANK('ENGAGEMENTS 2026'!C2707),"",'ENGAGEMENTS 2026'!K2707)</f>
        <v/>
      </c>
      <c r="Q2706" t="str">
        <f>IF($A2706="","",IF(OR($E2706="INFRUCTUEUX",$E2706="ANNULE"),$A2706&amp;"|"&amp;(COUNTIFS($A$2:$A2706,$A2706,$E$2:$E2706,"INFRUCTUEUX")+COUNTIFS($A$2:$A2706,$A2706,$E$2:$E2706,"ANNULE")),""))</f>
        <v/>
      </c>
    </row>
    <row r="2707" spans="1:17" x14ac:dyDescent="0.25">
      <c r="A2707" t="str">
        <f>IF(ISBLANK('ENGAGEMENTS 2026'!C2708),"",IF('ENGAGEMENTS 2026'!C2708="DTSI","DCT",'ENGAGEMENTS 2026'!C2708))</f>
        <v/>
      </c>
      <c r="B2707" t="str">
        <f>IF(ISBLANK('ENGAGEMENTS 2026'!C2708),"",'ENGAGEMENTS 2026'!D2708)</f>
        <v/>
      </c>
      <c r="C2707" t="str">
        <f>IF(ISBLANK('ENGAGEMENTS 2026'!C2708),"",'ENGAGEMENTS 2026'!E2708)</f>
        <v/>
      </c>
      <c r="D2707" t="str">
        <f>IF(ISBLANK('ENGAGEMENTS 2026'!C2708),"",'ENGAGEMENTS 2026'!G2708)</f>
        <v/>
      </c>
      <c r="E2707" t="str">
        <f>IF(ISBLANK('ENGAGEMENTS 2026'!C2708),"",'ENGAGEMENTS 2026'!I2708)</f>
        <v/>
      </c>
      <c r="F2707" t="str">
        <f>IF(ISBLANK('ENGAGEMENTS 2026'!C2708),"",'ENGAGEMENTS 2026'!J2708)</f>
        <v/>
      </c>
      <c r="G2707" t="str">
        <f>IF(ISBLANK('ENGAGEMENTS 2026'!C2708),"",'ENGAGEMENTS 2026'!M2708)</f>
        <v/>
      </c>
      <c r="H2707" t="str">
        <f>IF(ISBLANK('ENGAGEMENTS 2026'!C2708),"",'ENGAGEMENTS 2026'!AF2708)</f>
        <v/>
      </c>
      <c r="I2707" t="str">
        <f>IF(ISBLANK('ENGAGEMENTS 2026'!C2708),"",'ENGAGEMENTS 2026'!H2708)</f>
        <v/>
      </c>
      <c r="J2707" s="72" t="str">
        <f>IF(ISBLANK('ENGAGEMENTS 2026'!C2708),"",IF(AND(OR($E2707="INFRUCTUEUX",$E2707="ANNULE"),$C2707="AOO-M"),'ENGAGEMENTS 2026'!P2708,IF($H2707="EN COURS DE PREENGAGEMENT",'ENGAGEMENTS 2026'!O2708,IF($H2707="PREENGAGE",IF($E2707="ATTRIBUE",'ENGAGEMENTS 2026'!AE2708,'ENGAGEMENTS 2026'!O2708),'ENGAGEMENTS 2026'!AE2708))))</f>
        <v/>
      </c>
      <c r="K2707" s="97" t="str">
        <f>IF(ISBLANK('ENGAGEMENTS 2026'!W2708),"",'ENGAGEMENTS 2026'!W2708)</f>
        <v/>
      </c>
      <c r="L2707" s="73" t="str">
        <f t="shared" ca="1" si="84"/>
        <v/>
      </c>
      <c r="M2707" t="str">
        <f t="shared" si="85"/>
        <v/>
      </c>
      <c r="N2707" t="str">
        <f>IF(ISBLANK('ENGAGEMENTS 2026'!C2708),"",'ENGAGEMENTS 2026'!L2708)</f>
        <v/>
      </c>
      <c r="O2707" t="str">
        <f>IF(ISBLANK('ENGAGEMENTS 2026'!C2708),"",'ENGAGEMENTS 2026'!M2708)</f>
        <v/>
      </c>
      <c r="P2707" t="str">
        <f>IF(ISBLANK('ENGAGEMENTS 2026'!C2708),"",'ENGAGEMENTS 2026'!K2708)</f>
        <v/>
      </c>
      <c r="Q2707" t="str">
        <f>IF($A2707="","",IF(OR($E2707="INFRUCTUEUX",$E2707="ANNULE"),$A2707&amp;"|"&amp;(COUNTIFS($A$2:$A2707,$A2707,$E$2:$E2707,"INFRUCTUEUX")+COUNTIFS($A$2:$A2707,$A2707,$E$2:$E2707,"ANNULE")),""))</f>
        <v/>
      </c>
    </row>
    <row r="2708" spans="1:17" x14ac:dyDescent="0.25">
      <c r="A2708" t="str">
        <f>IF(ISBLANK('ENGAGEMENTS 2026'!C2709),"",IF('ENGAGEMENTS 2026'!C2709="DTSI","DCT",'ENGAGEMENTS 2026'!C2709))</f>
        <v/>
      </c>
      <c r="B2708" t="str">
        <f>IF(ISBLANK('ENGAGEMENTS 2026'!C2709),"",'ENGAGEMENTS 2026'!D2709)</f>
        <v/>
      </c>
      <c r="C2708" t="str">
        <f>IF(ISBLANK('ENGAGEMENTS 2026'!C2709),"",'ENGAGEMENTS 2026'!E2709)</f>
        <v/>
      </c>
      <c r="D2708" t="str">
        <f>IF(ISBLANK('ENGAGEMENTS 2026'!C2709),"",'ENGAGEMENTS 2026'!G2709)</f>
        <v/>
      </c>
      <c r="E2708" t="str">
        <f>IF(ISBLANK('ENGAGEMENTS 2026'!C2709),"",'ENGAGEMENTS 2026'!I2709)</f>
        <v/>
      </c>
      <c r="F2708" t="str">
        <f>IF(ISBLANK('ENGAGEMENTS 2026'!C2709),"",'ENGAGEMENTS 2026'!J2709)</f>
        <v/>
      </c>
      <c r="G2708" t="str">
        <f>IF(ISBLANK('ENGAGEMENTS 2026'!C2709),"",'ENGAGEMENTS 2026'!M2709)</f>
        <v/>
      </c>
      <c r="H2708" t="str">
        <f>IF(ISBLANK('ENGAGEMENTS 2026'!C2709),"",'ENGAGEMENTS 2026'!AF2709)</f>
        <v/>
      </c>
      <c r="I2708" t="str">
        <f>IF(ISBLANK('ENGAGEMENTS 2026'!C2709),"",'ENGAGEMENTS 2026'!H2709)</f>
        <v/>
      </c>
      <c r="J2708" s="72" t="str">
        <f>IF(ISBLANK('ENGAGEMENTS 2026'!C2709),"",IF(AND(OR($E2708="INFRUCTUEUX",$E2708="ANNULE"),$C2708="AOO-M"),'ENGAGEMENTS 2026'!P2709,IF($H2708="EN COURS DE PREENGAGEMENT",'ENGAGEMENTS 2026'!O2709,IF($H2708="PREENGAGE",IF($E2708="ATTRIBUE",'ENGAGEMENTS 2026'!AE2709,'ENGAGEMENTS 2026'!O2709),'ENGAGEMENTS 2026'!AE2709))))</f>
        <v/>
      </c>
      <c r="K2708" s="97" t="str">
        <f>IF(ISBLANK('ENGAGEMENTS 2026'!W2709),"",'ENGAGEMENTS 2026'!W2709)</f>
        <v/>
      </c>
      <c r="L2708" s="73" t="str">
        <f t="shared" ca="1" si="84"/>
        <v/>
      </c>
      <c r="M2708" t="str">
        <f t="shared" si="85"/>
        <v/>
      </c>
      <c r="N2708" t="str">
        <f>IF(ISBLANK('ENGAGEMENTS 2026'!C2709),"",'ENGAGEMENTS 2026'!L2709)</f>
        <v/>
      </c>
      <c r="O2708" t="str">
        <f>IF(ISBLANK('ENGAGEMENTS 2026'!C2709),"",'ENGAGEMENTS 2026'!M2709)</f>
        <v/>
      </c>
      <c r="P2708" t="str">
        <f>IF(ISBLANK('ENGAGEMENTS 2026'!C2709),"",'ENGAGEMENTS 2026'!K2709)</f>
        <v/>
      </c>
      <c r="Q2708" t="str">
        <f>IF($A2708="","",IF(OR($E2708="INFRUCTUEUX",$E2708="ANNULE"),$A2708&amp;"|"&amp;(COUNTIFS($A$2:$A2708,$A2708,$E$2:$E2708,"INFRUCTUEUX")+COUNTIFS($A$2:$A2708,$A2708,$E$2:$E2708,"ANNULE")),""))</f>
        <v/>
      </c>
    </row>
    <row r="2709" spans="1:17" x14ac:dyDescent="0.25">
      <c r="A2709" t="str">
        <f>IF(ISBLANK('ENGAGEMENTS 2026'!C2710),"",IF('ENGAGEMENTS 2026'!C2710="DTSI","DCT",'ENGAGEMENTS 2026'!C2710))</f>
        <v/>
      </c>
      <c r="B2709" t="str">
        <f>IF(ISBLANK('ENGAGEMENTS 2026'!C2710),"",'ENGAGEMENTS 2026'!D2710)</f>
        <v/>
      </c>
      <c r="C2709" t="str">
        <f>IF(ISBLANK('ENGAGEMENTS 2026'!C2710),"",'ENGAGEMENTS 2026'!E2710)</f>
        <v/>
      </c>
      <c r="D2709" t="str">
        <f>IF(ISBLANK('ENGAGEMENTS 2026'!C2710),"",'ENGAGEMENTS 2026'!G2710)</f>
        <v/>
      </c>
      <c r="E2709" t="str">
        <f>IF(ISBLANK('ENGAGEMENTS 2026'!C2710),"",'ENGAGEMENTS 2026'!I2710)</f>
        <v/>
      </c>
      <c r="F2709" t="str">
        <f>IF(ISBLANK('ENGAGEMENTS 2026'!C2710),"",'ENGAGEMENTS 2026'!J2710)</f>
        <v/>
      </c>
      <c r="G2709" t="str">
        <f>IF(ISBLANK('ENGAGEMENTS 2026'!C2710),"",'ENGAGEMENTS 2026'!M2710)</f>
        <v/>
      </c>
      <c r="H2709" t="str">
        <f>IF(ISBLANK('ENGAGEMENTS 2026'!C2710),"",'ENGAGEMENTS 2026'!AF2710)</f>
        <v/>
      </c>
      <c r="I2709" t="str">
        <f>IF(ISBLANK('ENGAGEMENTS 2026'!C2710),"",'ENGAGEMENTS 2026'!H2710)</f>
        <v/>
      </c>
      <c r="J2709" s="72" t="str">
        <f>IF(ISBLANK('ENGAGEMENTS 2026'!C2710),"",IF(AND(OR($E2709="INFRUCTUEUX",$E2709="ANNULE"),$C2709="AOO-M"),'ENGAGEMENTS 2026'!P2710,IF($H2709="EN COURS DE PREENGAGEMENT",'ENGAGEMENTS 2026'!O2710,IF($H2709="PREENGAGE",IF($E2709="ATTRIBUE",'ENGAGEMENTS 2026'!AE2710,'ENGAGEMENTS 2026'!O2710),'ENGAGEMENTS 2026'!AE2710))))</f>
        <v/>
      </c>
      <c r="K2709" s="97" t="str">
        <f>IF(ISBLANK('ENGAGEMENTS 2026'!W2710),"",'ENGAGEMENTS 2026'!W2710)</f>
        <v/>
      </c>
      <c r="L2709" s="73" t="str">
        <f t="shared" ca="1" si="84"/>
        <v/>
      </c>
      <c r="M2709" t="str">
        <f t="shared" si="85"/>
        <v/>
      </c>
      <c r="N2709" t="str">
        <f>IF(ISBLANK('ENGAGEMENTS 2026'!C2710),"",'ENGAGEMENTS 2026'!L2710)</f>
        <v/>
      </c>
      <c r="O2709" t="str">
        <f>IF(ISBLANK('ENGAGEMENTS 2026'!C2710),"",'ENGAGEMENTS 2026'!M2710)</f>
        <v/>
      </c>
      <c r="P2709" t="str">
        <f>IF(ISBLANK('ENGAGEMENTS 2026'!C2710),"",'ENGAGEMENTS 2026'!K2710)</f>
        <v/>
      </c>
      <c r="Q2709" t="str">
        <f>IF($A2709="","",IF(OR($E2709="INFRUCTUEUX",$E2709="ANNULE"),$A2709&amp;"|"&amp;(COUNTIFS($A$2:$A2709,$A2709,$E$2:$E2709,"INFRUCTUEUX")+COUNTIFS($A$2:$A2709,$A2709,$E$2:$E2709,"ANNULE")),""))</f>
        <v/>
      </c>
    </row>
    <row r="2710" spans="1:17" x14ac:dyDescent="0.25">
      <c r="A2710" t="str">
        <f>IF(ISBLANK('ENGAGEMENTS 2026'!C2711),"",IF('ENGAGEMENTS 2026'!C2711="DTSI","DCT",'ENGAGEMENTS 2026'!C2711))</f>
        <v/>
      </c>
      <c r="B2710" t="str">
        <f>IF(ISBLANK('ENGAGEMENTS 2026'!C2711),"",'ENGAGEMENTS 2026'!D2711)</f>
        <v/>
      </c>
      <c r="C2710" t="str">
        <f>IF(ISBLANK('ENGAGEMENTS 2026'!C2711),"",'ENGAGEMENTS 2026'!E2711)</f>
        <v/>
      </c>
      <c r="D2710" t="str">
        <f>IF(ISBLANK('ENGAGEMENTS 2026'!C2711),"",'ENGAGEMENTS 2026'!G2711)</f>
        <v/>
      </c>
      <c r="E2710" t="str">
        <f>IF(ISBLANK('ENGAGEMENTS 2026'!C2711),"",'ENGAGEMENTS 2026'!I2711)</f>
        <v/>
      </c>
      <c r="F2710" t="str">
        <f>IF(ISBLANK('ENGAGEMENTS 2026'!C2711),"",'ENGAGEMENTS 2026'!J2711)</f>
        <v/>
      </c>
      <c r="G2710" t="str">
        <f>IF(ISBLANK('ENGAGEMENTS 2026'!C2711),"",'ENGAGEMENTS 2026'!M2711)</f>
        <v/>
      </c>
      <c r="H2710" t="str">
        <f>IF(ISBLANK('ENGAGEMENTS 2026'!C2711),"",'ENGAGEMENTS 2026'!AF2711)</f>
        <v/>
      </c>
      <c r="I2710" t="str">
        <f>IF(ISBLANK('ENGAGEMENTS 2026'!C2711),"",'ENGAGEMENTS 2026'!H2711)</f>
        <v/>
      </c>
      <c r="J2710" s="72" t="str">
        <f>IF(ISBLANK('ENGAGEMENTS 2026'!C2711),"",IF(AND(OR($E2710="INFRUCTUEUX",$E2710="ANNULE"),$C2710="AOO-M"),'ENGAGEMENTS 2026'!P2711,IF($H2710="EN COURS DE PREENGAGEMENT",'ENGAGEMENTS 2026'!O2711,IF($H2710="PREENGAGE",IF($E2710="ATTRIBUE",'ENGAGEMENTS 2026'!AE2711,'ENGAGEMENTS 2026'!O2711),'ENGAGEMENTS 2026'!AE2711))))</f>
        <v/>
      </c>
      <c r="K2710" s="97" t="str">
        <f>IF(ISBLANK('ENGAGEMENTS 2026'!W2711),"",'ENGAGEMENTS 2026'!W2711)</f>
        <v/>
      </c>
      <c r="L2710" s="73" t="str">
        <f t="shared" ca="1" si="84"/>
        <v/>
      </c>
      <c r="M2710" t="str">
        <f t="shared" si="85"/>
        <v/>
      </c>
      <c r="N2710" t="str">
        <f>IF(ISBLANK('ENGAGEMENTS 2026'!C2711),"",'ENGAGEMENTS 2026'!L2711)</f>
        <v/>
      </c>
      <c r="O2710" t="str">
        <f>IF(ISBLANK('ENGAGEMENTS 2026'!C2711),"",'ENGAGEMENTS 2026'!M2711)</f>
        <v/>
      </c>
      <c r="P2710" t="str">
        <f>IF(ISBLANK('ENGAGEMENTS 2026'!C2711),"",'ENGAGEMENTS 2026'!K2711)</f>
        <v/>
      </c>
      <c r="Q2710" t="str">
        <f>IF($A2710="","",IF(OR($E2710="INFRUCTUEUX",$E2710="ANNULE"),$A2710&amp;"|"&amp;(COUNTIFS($A$2:$A2710,$A2710,$E$2:$E2710,"INFRUCTUEUX")+COUNTIFS($A$2:$A2710,$A2710,$E$2:$E2710,"ANNULE")),""))</f>
        <v/>
      </c>
    </row>
    <row r="2711" spans="1:17" x14ac:dyDescent="0.25">
      <c r="A2711" t="str">
        <f>IF(ISBLANK('ENGAGEMENTS 2026'!C2712),"",IF('ENGAGEMENTS 2026'!C2712="DTSI","DCT",'ENGAGEMENTS 2026'!C2712))</f>
        <v/>
      </c>
      <c r="B2711" t="str">
        <f>IF(ISBLANK('ENGAGEMENTS 2026'!C2712),"",'ENGAGEMENTS 2026'!D2712)</f>
        <v/>
      </c>
      <c r="C2711" t="str">
        <f>IF(ISBLANK('ENGAGEMENTS 2026'!C2712),"",'ENGAGEMENTS 2026'!E2712)</f>
        <v/>
      </c>
      <c r="D2711" t="str">
        <f>IF(ISBLANK('ENGAGEMENTS 2026'!C2712),"",'ENGAGEMENTS 2026'!G2712)</f>
        <v/>
      </c>
      <c r="E2711" t="str">
        <f>IF(ISBLANK('ENGAGEMENTS 2026'!C2712),"",'ENGAGEMENTS 2026'!I2712)</f>
        <v/>
      </c>
      <c r="F2711" t="str">
        <f>IF(ISBLANK('ENGAGEMENTS 2026'!C2712),"",'ENGAGEMENTS 2026'!J2712)</f>
        <v/>
      </c>
      <c r="G2711" t="str">
        <f>IF(ISBLANK('ENGAGEMENTS 2026'!C2712),"",'ENGAGEMENTS 2026'!M2712)</f>
        <v/>
      </c>
      <c r="H2711" t="str">
        <f>IF(ISBLANK('ENGAGEMENTS 2026'!C2712),"",'ENGAGEMENTS 2026'!AF2712)</f>
        <v/>
      </c>
      <c r="I2711" t="str">
        <f>IF(ISBLANK('ENGAGEMENTS 2026'!C2712),"",'ENGAGEMENTS 2026'!H2712)</f>
        <v/>
      </c>
      <c r="J2711" s="72" t="str">
        <f>IF(ISBLANK('ENGAGEMENTS 2026'!C2712),"",IF(AND(OR($E2711="INFRUCTUEUX",$E2711="ANNULE"),$C2711="AOO-M"),'ENGAGEMENTS 2026'!P2712,IF($H2711="EN COURS DE PREENGAGEMENT",'ENGAGEMENTS 2026'!O2712,IF($H2711="PREENGAGE",IF($E2711="ATTRIBUE",'ENGAGEMENTS 2026'!AE2712,'ENGAGEMENTS 2026'!O2712),'ENGAGEMENTS 2026'!AE2712))))</f>
        <v/>
      </c>
      <c r="K2711" s="97" t="str">
        <f>IF(ISBLANK('ENGAGEMENTS 2026'!W2712),"",'ENGAGEMENTS 2026'!W2712)</f>
        <v/>
      </c>
      <c r="L2711" s="73" t="str">
        <f t="shared" ca="1" si="84"/>
        <v/>
      </c>
      <c r="M2711" t="str">
        <f t="shared" si="85"/>
        <v/>
      </c>
      <c r="N2711" t="str">
        <f>IF(ISBLANK('ENGAGEMENTS 2026'!C2712),"",'ENGAGEMENTS 2026'!L2712)</f>
        <v/>
      </c>
      <c r="O2711" t="str">
        <f>IF(ISBLANK('ENGAGEMENTS 2026'!C2712),"",'ENGAGEMENTS 2026'!M2712)</f>
        <v/>
      </c>
      <c r="P2711" t="str">
        <f>IF(ISBLANK('ENGAGEMENTS 2026'!C2712),"",'ENGAGEMENTS 2026'!K2712)</f>
        <v/>
      </c>
      <c r="Q2711" t="str">
        <f>IF($A2711="","",IF(OR($E2711="INFRUCTUEUX",$E2711="ANNULE"),$A2711&amp;"|"&amp;(COUNTIFS($A$2:$A2711,$A2711,$E$2:$E2711,"INFRUCTUEUX")+COUNTIFS($A$2:$A2711,$A2711,$E$2:$E2711,"ANNULE")),""))</f>
        <v/>
      </c>
    </row>
    <row r="2712" spans="1:17" x14ac:dyDescent="0.25">
      <c r="A2712" t="str">
        <f>IF(ISBLANK('ENGAGEMENTS 2026'!C2713),"",IF('ENGAGEMENTS 2026'!C2713="DTSI","DCT",'ENGAGEMENTS 2026'!C2713))</f>
        <v/>
      </c>
      <c r="B2712" t="str">
        <f>IF(ISBLANK('ENGAGEMENTS 2026'!C2713),"",'ENGAGEMENTS 2026'!D2713)</f>
        <v/>
      </c>
      <c r="C2712" t="str">
        <f>IF(ISBLANK('ENGAGEMENTS 2026'!C2713),"",'ENGAGEMENTS 2026'!E2713)</f>
        <v/>
      </c>
      <c r="D2712" t="str">
        <f>IF(ISBLANK('ENGAGEMENTS 2026'!C2713),"",'ENGAGEMENTS 2026'!G2713)</f>
        <v/>
      </c>
      <c r="E2712" t="str">
        <f>IF(ISBLANK('ENGAGEMENTS 2026'!C2713),"",'ENGAGEMENTS 2026'!I2713)</f>
        <v/>
      </c>
      <c r="F2712" t="str">
        <f>IF(ISBLANK('ENGAGEMENTS 2026'!C2713),"",'ENGAGEMENTS 2026'!J2713)</f>
        <v/>
      </c>
      <c r="G2712" t="str">
        <f>IF(ISBLANK('ENGAGEMENTS 2026'!C2713),"",'ENGAGEMENTS 2026'!M2713)</f>
        <v/>
      </c>
      <c r="H2712" t="str">
        <f>IF(ISBLANK('ENGAGEMENTS 2026'!C2713),"",'ENGAGEMENTS 2026'!AF2713)</f>
        <v/>
      </c>
      <c r="I2712" t="str">
        <f>IF(ISBLANK('ENGAGEMENTS 2026'!C2713),"",'ENGAGEMENTS 2026'!H2713)</f>
        <v/>
      </c>
      <c r="J2712" s="72" t="str">
        <f>IF(ISBLANK('ENGAGEMENTS 2026'!C2713),"",IF(AND(OR($E2712="INFRUCTUEUX",$E2712="ANNULE"),$C2712="AOO-M"),'ENGAGEMENTS 2026'!P2713,IF($H2712="EN COURS DE PREENGAGEMENT",'ENGAGEMENTS 2026'!O2713,IF($H2712="PREENGAGE",IF($E2712="ATTRIBUE",'ENGAGEMENTS 2026'!AE2713,'ENGAGEMENTS 2026'!O2713),'ENGAGEMENTS 2026'!AE2713))))</f>
        <v/>
      </c>
      <c r="K2712" s="97" t="str">
        <f>IF(ISBLANK('ENGAGEMENTS 2026'!W2713),"",'ENGAGEMENTS 2026'!W2713)</f>
        <v/>
      </c>
      <c r="L2712" s="73" t="str">
        <f t="shared" ca="1" si="84"/>
        <v/>
      </c>
      <c r="M2712" t="str">
        <f t="shared" si="85"/>
        <v/>
      </c>
      <c r="N2712" t="str">
        <f>IF(ISBLANK('ENGAGEMENTS 2026'!C2713),"",'ENGAGEMENTS 2026'!L2713)</f>
        <v/>
      </c>
      <c r="O2712" t="str">
        <f>IF(ISBLANK('ENGAGEMENTS 2026'!C2713),"",'ENGAGEMENTS 2026'!M2713)</f>
        <v/>
      </c>
      <c r="P2712" t="str">
        <f>IF(ISBLANK('ENGAGEMENTS 2026'!C2713),"",'ENGAGEMENTS 2026'!K2713)</f>
        <v/>
      </c>
      <c r="Q2712" t="str">
        <f>IF($A2712="","",IF(OR($E2712="INFRUCTUEUX",$E2712="ANNULE"),$A2712&amp;"|"&amp;(COUNTIFS($A$2:$A2712,$A2712,$E$2:$E2712,"INFRUCTUEUX")+COUNTIFS($A$2:$A2712,$A2712,$E$2:$E2712,"ANNULE")),""))</f>
        <v/>
      </c>
    </row>
    <row r="2713" spans="1:17" x14ac:dyDescent="0.25">
      <c r="A2713" t="str">
        <f>IF(ISBLANK('ENGAGEMENTS 2026'!C2714),"",IF('ENGAGEMENTS 2026'!C2714="DTSI","DCT",'ENGAGEMENTS 2026'!C2714))</f>
        <v/>
      </c>
      <c r="B2713" t="str">
        <f>IF(ISBLANK('ENGAGEMENTS 2026'!C2714),"",'ENGAGEMENTS 2026'!D2714)</f>
        <v/>
      </c>
      <c r="C2713" t="str">
        <f>IF(ISBLANK('ENGAGEMENTS 2026'!C2714),"",'ENGAGEMENTS 2026'!E2714)</f>
        <v/>
      </c>
      <c r="D2713" t="str">
        <f>IF(ISBLANK('ENGAGEMENTS 2026'!C2714),"",'ENGAGEMENTS 2026'!G2714)</f>
        <v/>
      </c>
      <c r="E2713" t="str">
        <f>IF(ISBLANK('ENGAGEMENTS 2026'!C2714),"",'ENGAGEMENTS 2026'!I2714)</f>
        <v/>
      </c>
      <c r="F2713" t="str">
        <f>IF(ISBLANK('ENGAGEMENTS 2026'!C2714),"",'ENGAGEMENTS 2026'!J2714)</f>
        <v/>
      </c>
      <c r="G2713" t="str">
        <f>IF(ISBLANK('ENGAGEMENTS 2026'!C2714),"",'ENGAGEMENTS 2026'!M2714)</f>
        <v/>
      </c>
      <c r="H2713" t="str">
        <f>IF(ISBLANK('ENGAGEMENTS 2026'!C2714),"",'ENGAGEMENTS 2026'!AF2714)</f>
        <v/>
      </c>
      <c r="I2713" t="str">
        <f>IF(ISBLANK('ENGAGEMENTS 2026'!C2714),"",'ENGAGEMENTS 2026'!H2714)</f>
        <v/>
      </c>
      <c r="J2713" s="72" t="str">
        <f>IF(ISBLANK('ENGAGEMENTS 2026'!C2714),"",IF(AND(OR($E2713="INFRUCTUEUX",$E2713="ANNULE"),$C2713="AOO-M"),'ENGAGEMENTS 2026'!P2714,IF($H2713="EN COURS DE PREENGAGEMENT",'ENGAGEMENTS 2026'!O2714,IF($H2713="PREENGAGE",IF($E2713="ATTRIBUE",'ENGAGEMENTS 2026'!AE2714,'ENGAGEMENTS 2026'!O2714),'ENGAGEMENTS 2026'!AE2714))))</f>
        <v/>
      </c>
      <c r="K2713" s="97" t="str">
        <f>IF(ISBLANK('ENGAGEMENTS 2026'!W2714),"",'ENGAGEMENTS 2026'!W2714)</f>
        <v/>
      </c>
      <c r="L2713" s="73" t="str">
        <f t="shared" ca="1" si="84"/>
        <v/>
      </c>
      <c r="M2713" t="str">
        <f t="shared" si="85"/>
        <v/>
      </c>
      <c r="N2713" t="str">
        <f>IF(ISBLANK('ENGAGEMENTS 2026'!C2714),"",'ENGAGEMENTS 2026'!L2714)</f>
        <v/>
      </c>
      <c r="O2713" t="str">
        <f>IF(ISBLANK('ENGAGEMENTS 2026'!C2714),"",'ENGAGEMENTS 2026'!M2714)</f>
        <v/>
      </c>
      <c r="P2713" t="str">
        <f>IF(ISBLANK('ENGAGEMENTS 2026'!C2714),"",'ENGAGEMENTS 2026'!K2714)</f>
        <v/>
      </c>
      <c r="Q2713" t="str">
        <f>IF($A2713="","",IF(OR($E2713="INFRUCTUEUX",$E2713="ANNULE"),$A2713&amp;"|"&amp;(COUNTIFS($A$2:$A2713,$A2713,$E$2:$E2713,"INFRUCTUEUX")+COUNTIFS($A$2:$A2713,$A2713,$E$2:$E2713,"ANNULE")),""))</f>
        <v/>
      </c>
    </row>
    <row r="2714" spans="1:17" x14ac:dyDescent="0.25">
      <c r="A2714" t="str">
        <f>IF(ISBLANK('ENGAGEMENTS 2026'!C2715),"",IF('ENGAGEMENTS 2026'!C2715="DTSI","DCT",'ENGAGEMENTS 2026'!C2715))</f>
        <v/>
      </c>
      <c r="B2714" t="str">
        <f>IF(ISBLANK('ENGAGEMENTS 2026'!C2715),"",'ENGAGEMENTS 2026'!D2715)</f>
        <v/>
      </c>
      <c r="C2714" t="str">
        <f>IF(ISBLANK('ENGAGEMENTS 2026'!C2715),"",'ENGAGEMENTS 2026'!E2715)</f>
        <v/>
      </c>
      <c r="D2714" t="str">
        <f>IF(ISBLANK('ENGAGEMENTS 2026'!C2715),"",'ENGAGEMENTS 2026'!G2715)</f>
        <v/>
      </c>
      <c r="E2714" t="str">
        <f>IF(ISBLANK('ENGAGEMENTS 2026'!C2715),"",'ENGAGEMENTS 2026'!I2715)</f>
        <v/>
      </c>
      <c r="F2714" t="str">
        <f>IF(ISBLANK('ENGAGEMENTS 2026'!C2715),"",'ENGAGEMENTS 2026'!J2715)</f>
        <v/>
      </c>
      <c r="G2714" t="str">
        <f>IF(ISBLANK('ENGAGEMENTS 2026'!C2715),"",'ENGAGEMENTS 2026'!M2715)</f>
        <v/>
      </c>
      <c r="H2714" t="str">
        <f>IF(ISBLANK('ENGAGEMENTS 2026'!C2715),"",'ENGAGEMENTS 2026'!AF2715)</f>
        <v/>
      </c>
      <c r="I2714" t="str">
        <f>IF(ISBLANK('ENGAGEMENTS 2026'!C2715),"",'ENGAGEMENTS 2026'!H2715)</f>
        <v/>
      </c>
      <c r="J2714" s="72" t="str">
        <f>IF(ISBLANK('ENGAGEMENTS 2026'!C2715),"",IF(AND(OR($E2714="INFRUCTUEUX",$E2714="ANNULE"),$C2714="AOO-M"),'ENGAGEMENTS 2026'!P2715,IF($H2714="EN COURS DE PREENGAGEMENT",'ENGAGEMENTS 2026'!O2715,IF($H2714="PREENGAGE",IF($E2714="ATTRIBUE",'ENGAGEMENTS 2026'!AE2715,'ENGAGEMENTS 2026'!O2715),'ENGAGEMENTS 2026'!AE2715))))</f>
        <v/>
      </c>
      <c r="K2714" s="97" t="str">
        <f>IF(ISBLANK('ENGAGEMENTS 2026'!W2715),"",'ENGAGEMENTS 2026'!W2715)</f>
        <v/>
      </c>
      <c r="L2714" s="73" t="str">
        <f t="shared" ca="1" si="84"/>
        <v/>
      </c>
      <c r="M2714" t="str">
        <f t="shared" si="85"/>
        <v/>
      </c>
      <c r="N2714" t="str">
        <f>IF(ISBLANK('ENGAGEMENTS 2026'!C2715),"",'ENGAGEMENTS 2026'!L2715)</f>
        <v/>
      </c>
      <c r="O2714" t="str">
        <f>IF(ISBLANK('ENGAGEMENTS 2026'!C2715),"",'ENGAGEMENTS 2026'!M2715)</f>
        <v/>
      </c>
      <c r="P2714" t="str">
        <f>IF(ISBLANK('ENGAGEMENTS 2026'!C2715),"",'ENGAGEMENTS 2026'!K2715)</f>
        <v/>
      </c>
      <c r="Q2714" t="str">
        <f>IF($A2714="","",IF(OR($E2714="INFRUCTUEUX",$E2714="ANNULE"),$A2714&amp;"|"&amp;(COUNTIFS($A$2:$A2714,$A2714,$E$2:$E2714,"INFRUCTUEUX")+COUNTIFS($A$2:$A2714,$A2714,$E$2:$E2714,"ANNULE")),""))</f>
        <v/>
      </c>
    </row>
    <row r="2715" spans="1:17" x14ac:dyDescent="0.25">
      <c r="A2715" t="str">
        <f>IF(ISBLANK('ENGAGEMENTS 2026'!C2716),"",IF('ENGAGEMENTS 2026'!C2716="DTSI","DCT",'ENGAGEMENTS 2026'!C2716))</f>
        <v/>
      </c>
      <c r="B2715" t="str">
        <f>IF(ISBLANK('ENGAGEMENTS 2026'!C2716),"",'ENGAGEMENTS 2026'!D2716)</f>
        <v/>
      </c>
      <c r="C2715" t="str">
        <f>IF(ISBLANK('ENGAGEMENTS 2026'!C2716),"",'ENGAGEMENTS 2026'!E2716)</f>
        <v/>
      </c>
      <c r="D2715" t="str">
        <f>IF(ISBLANK('ENGAGEMENTS 2026'!C2716),"",'ENGAGEMENTS 2026'!G2716)</f>
        <v/>
      </c>
      <c r="E2715" t="str">
        <f>IF(ISBLANK('ENGAGEMENTS 2026'!C2716),"",'ENGAGEMENTS 2026'!I2716)</f>
        <v/>
      </c>
      <c r="F2715" t="str">
        <f>IF(ISBLANK('ENGAGEMENTS 2026'!C2716),"",'ENGAGEMENTS 2026'!J2716)</f>
        <v/>
      </c>
      <c r="G2715" t="str">
        <f>IF(ISBLANK('ENGAGEMENTS 2026'!C2716),"",'ENGAGEMENTS 2026'!M2716)</f>
        <v/>
      </c>
      <c r="H2715" t="str">
        <f>IF(ISBLANK('ENGAGEMENTS 2026'!C2716),"",'ENGAGEMENTS 2026'!AF2716)</f>
        <v/>
      </c>
      <c r="I2715" t="str">
        <f>IF(ISBLANK('ENGAGEMENTS 2026'!C2716),"",'ENGAGEMENTS 2026'!H2716)</f>
        <v/>
      </c>
      <c r="J2715" s="72" t="str">
        <f>IF(ISBLANK('ENGAGEMENTS 2026'!C2716),"",IF(AND(OR($E2715="INFRUCTUEUX",$E2715="ANNULE"),$C2715="AOO-M"),'ENGAGEMENTS 2026'!P2716,IF($H2715="EN COURS DE PREENGAGEMENT",'ENGAGEMENTS 2026'!O2716,IF($H2715="PREENGAGE",IF($E2715="ATTRIBUE",'ENGAGEMENTS 2026'!AE2716,'ENGAGEMENTS 2026'!O2716),'ENGAGEMENTS 2026'!AE2716))))</f>
        <v/>
      </c>
      <c r="K2715" s="97" t="str">
        <f>IF(ISBLANK('ENGAGEMENTS 2026'!W2716),"",'ENGAGEMENTS 2026'!W2716)</f>
        <v/>
      </c>
      <c r="L2715" s="73" t="str">
        <f t="shared" ca="1" si="84"/>
        <v/>
      </c>
      <c r="M2715" t="str">
        <f t="shared" si="85"/>
        <v/>
      </c>
      <c r="N2715" t="str">
        <f>IF(ISBLANK('ENGAGEMENTS 2026'!C2716),"",'ENGAGEMENTS 2026'!L2716)</f>
        <v/>
      </c>
      <c r="O2715" t="str">
        <f>IF(ISBLANK('ENGAGEMENTS 2026'!C2716),"",'ENGAGEMENTS 2026'!M2716)</f>
        <v/>
      </c>
      <c r="P2715" t="str">
        <f>IF(ISBLANK('ENGAGEMENTS 2026'!C2716),"",'ENGAGEMENTS 2026'!K2716)</f>
        <v/>
      </c>
      <c r="Q2715" t="str">
        <f>IF($A2715="","",IF(OR($E2715="INFRUCTUEUX",$E2715="ANNULE"),$A2715&amp;"|"&amp;(COUNTIFS($A$2:$A2715,$A2715,$E$2:$E2715,"INFRUCTUEUX")+COUNTIFS($A$2:$A2715,$A2715,$E$2:$E2715,"ANNULE")),""))</f>
        <v/>
      </c>
    </row>
    <row r="2716" spans="1:17" x14ac:dyDescent="0.25">
      <c r="A2716" t="str">
        <f>IF(ISBLANK('ENGAGEMENTS 2026'!C2717),"",IF('ENGAGEMENTS 2026'!C2717="DTSI","DCT",'ENGAGEMENTS 2026'!C2717))</f>
        <v/>
      </c>
      <c r="B2716" t="str">
        <f>IF(ISBLANK('ENGAGEMENTS 2026'!C2717),"",'ENGAGEMENTS 2026'!D2717)</f>
        <v/>
      </c>
      <c r="C2716" t="str">
        <f>IF(ISBLANK('ENGAGEMENTS 2026'!C2717),"",'ENGAGEMENTS 2026'!E2717)</f>
        <v/>
      </c>
      <c r="D2716" t="str">
        <f>IF(ISBLANK('ENGAGEMENTS 2026'!C2717),"",'ENGAGEMENTS 2026'!G2717)</f>
        <v/>
      </c>
      <c r="E2716" t="str">
        <f>IF(ISBLANK('ENGAGEMENTS 2026'!C2717),"",'ENGAGEMENTS 2026'!I2717)</f>
        <v/>
      </c>
      <c r="F2716" t="str">
        <f>IF(ISBLANK('ENGAGEMENTS 2026'!C2717),"",'ENGAGEMENTS 2026'!J2717)</f>
        <v/>
      </c>
      <c r="G2716" t="str">
        <f>IF(ISBLANK('ENGAGEMENTS 2026'!C2717),"",'ENGAGEMENTS 2026'!M2717)</f>
        <v/>
      </c>
      <c r="H2716" t="str">
        <f>IF(ISBLANK('ENGAGEMENTS 2026'!C2717),"",'ENGAGEMENTS 2026'!AF2717)</f>
        <v/>
      </c>
      <c r="I2716" t="str">
        <f>IF(ISBLANK('ENGAGEMENTS 2026'!C2717),"",'ENGAGEMENTS 2026'!H2717)</f>
        <v/>
      </c>
      <c r="J2716" s="72" t="str">
        <f>IF(ISBLANK('ENGAGEMENTS 2026'!C2717),"",IF(AND(OR($E2716="INFRUCTUEUX",$E2716="ANNULE"),$C2716="AOO-M"),'ENGAGEMENTS 2026'!P2717,IF($H2716="EN COURS DE PREENGAGEMENT",'ENGAGEMENTS 2026'!O2717,IF($H2716="PREENGAGE",IF($E2716="ATTRIBUE",'ENGAGEMENTS 2026'!AE2717,'ENGAGEMENTS 2026'!O2717),'ENGAGEMENTS 2026'!AE2717))))</f>
        <v/>
      </c>
      <c r="K2716" s="97" t="str">
        <f>IF(ISBLANK('ENGAGEMENTS 2026'!W2717),"",'ENGAGEMENTS 2026'!W2717)</f>
        <v/>
      </c>
      <c r="L2716" s="73" t="str">
        <f t="shared" ca="1" si="84"/>
        <v/>
      </c>
      <c r="M2716" t="str">
        <f t="shared" si="85"/>
        <v/>
      </c>
      <c r="N2716" t="str">
        <f>IF(ISBLANK('ENGAGEMENTS 2026'!C2717),"",'ENGAGEMENTS 2026'!L2717)</f>
        <v/>
      </c>
      <c r="O2716" t="str">
        <f>IF(ISBLANK('ENGAGEMENTS 2026'!C2717),"",'ENGAGEMENTS 2026'!M2717)</f>
        <v/>
      </c>
      <c r="P2716" t="str">
        <f>IF(ISBLANK('ENGAGEMENTS 2026'!C2717),"",'ENGAGEMENTS 2026'!K2717)</f>
        <v/>
      </c>
      <c r="Q2716" t="str">
        <f>IF($A2716="","",IF(OR($E2716="INFRUCTUEUX",$E2716="ANNULE"),$A2716&amp;"|"&amp;(COUNTIFS($A$2:$A2716,$A2716,$E$2:$E2716,"INFRUCTUEUX")+COUNTIFS($A$2:$A2716,$A2716,$E$2:$E2716,"ANNULE")),""))</f>
        <v/>
      </c>
    </row>
    <row r="2717" spans="1:17" x14ac:dyDescent="0.25">
      <c r="A2717" t="str">
        <f>IF(ISBLANK('ENGAGEMENTS 2026'!C2718),"",IF('ENGAGEMENTS 2026'!C2718="DTSI","DCT",'ENGAGEMENTS 2026'!C2718))</f>
        <v/>
      </c>
      <c r="B2717" t="str">
        <f>IF(ISBLANK('ENGAGEMENTS 2026'!C2718),"",'ENGAGEMENTS 2026'!D2718)</f>
        <v/>
      </c>
      <c r="C2717" t="str">
        <f>IF(ISBLANK('ENGAGEMENTS 2026'!C2718),"",'ENGAGEMENTS 2026'!E2718)</f>
        <v/>
      </c>
      <c r="D2717" t="str">
        <f>IF(ISBLANK('ENGAGEMENTS 2026'!C2718),"",'ENGAGEMENTS 2026'!G2718)</f>
        <v/>
      </c>
      <c r="E2717" t="str">
        <f>IF(ISBLANK('ENGAGEMENTS 2026'!C2718),"",'ENGAGEMENTS 2026'!I2718)</f>
        <v/>
      </c>
      <c r="F2717" t="str">
        <f>IF(ISBLANK('ENGAGEMENTS 2026'!C2718),"",'ENGAGEMENTS 2026'!J2718)</f>
        <v/>
      </c>
      <c r="G2717" t="str">
        <f>IF(ISBLANK('ENGAGEMENTS 2026'!C2718),"",'ENGAGEMENTS 2026'!M2718)</f>
        <v/>
      </c>
      <c r="H2717" t="str">
        <f>IF(ISBLANK('ENGAGEMENTS 2026'!C2718),"",'ENGAGEMENTS 2026'!AF2718)</f>
        <v/>
      </c>
      <c r="I2717" t="str">
        <f>IF(ISBLANK('ENGAGEMENTS 2026'!C2718),"",'ENGAGEMENTS 2026'!H2718)</f>
        <v/>
      </c>
      <c r="J2717" s="72" t="str">
        <f>IF(ISBLANK('ENGAGEMENTS 2026'!C2718),"",IF(AND(OR($E2717="INFRUCTUEUX",$E2717="ANNULE"),$C2717="AOO-M"),'ENGAGEMENTS 2026'!P2718,IF($H2717="EN COURS DE PREENGAGEMENT",'ENGAGEMENTS 2026'!O2718,IF($H2717="PREENGAGE",IF($E2717="ATTRIBUE",'ENGAGEMENTS 2026'!AE2718,'ENGAGEMENTS 2026'!O2718),'ENGAGEMENTS 2026'!AE2718))))</f>
        <v/>
      </c>
      <c r="K2717" s="97" t="str">
        <f>IF(ISBLANK('ENGAGEMENTS 2026'!W2718),"",'ENGAGEMENTS 2026'!W2718)</f>
        <v/>
      </c>
      <c r="L2717" s="73" t="str">
        <f t="shared" ca="1" si="84"/>
        <v/>
      </c>
      <c r="M2717" t="str">
        <f t="shared" si="85"/>
        <v/>
      </c>
      <c r="N2717" t="str">
        <f>IF(ISBLANK('ENGAGEMENTS 2026'!C2718),"",'ENGAGEMENTS 2026'!L2718)</f>
        <v/>
      </c>
      <c r="O2717" t="str">
        <f>IF(ISBLANK('ENGAGEMENTS 2026'!C2718),"",'ENGAGEMENTS 2026'!M2718)</f>
        <v/>
      </c>
      <c r="P2717" t="str">
        <f>IF(ISBLANK('ENGAGEMENTS 2026'!C2718),"",'ENGAGEMENTS 2026'!K2718)</f>
        <v/>
      </c>
      <c r="Q2717" t="str">
        <f>IF($A2717="","",IF(OR($E2717="INFRUCTUEUX",$E2717="ANNULE"),$A2717&amp;"|"&amp;(COUNTIFS($A$2:$A2717,$A2717,$E$2:$E2717,"INFRUCTUEUX")+COUNTIFS($A$2:$A2717,$A2717,$E$2:$E2717,"ANNULE")),""))</f>
        <v/>
      </c>
    </row>
    <row r="2718" spans="1:17" x14ac:dyDescent="0.25">
      <c r="A2718" t="str">
        <f>IF(ISBLANK('ENGAGEMENTS 2026'!C2719),"",IF('ENGAGEMENTS 2026'!C2719="DTSI","DCT",'ENGAGEMENTS 2026'!C2719))</f>
        <v/>
      </c>
      <c r="B2718" t="str">
        <f>IF(ISBLANK('ENGAGEMENTS 2026'!C2719),"",'ENGAGEMENTS 2026'!D2719)</f>
        <v/>
      </c>
      <c r="C2718" t="str">
        <f>IF(ISBLANK('ENGAGEMENTS 2026'!C2719),"",'ENGAGEMENTS 2026'!E2719)</f>
        <v/>
      </c>
      <c r="D2718" t="str">
        <f>IF(ISBLANK('ENGAGEMENTS 2026'!C2719),"",'ENGAGEMENTS 2026'!G2719)</f>
        <v/>
      </c>
      <c r="E2718" t="str">
        <f>IF(ISBLANK('ENGAGEMENTS 2026'!C2719),"",'ENGAGEMENTS 2026'!I2719)</f>
        <v/>
      </c>
      <c r="F2718" t="str">
        <f>IF(ISBLANK('ENGAGEMENTS 2026'!C2719),"",'ENGAGEMENTS 2026'!J2719)</f>
        <v/>
      </c>
      <c r="G2718" t="str">
        <f>IF(ISBLANK('ENGAGEMENTS 2026'!C2719),"",'ENGAGEMENTS 2026'!M2719)</f>
        <v/>
      </c>
      <c r="H2718" t="str">
        <f>IF(ISBLANK('ENGAGEMENTS 2026'!C2719),"",'ENGAGEMENTS 2026'!AF2719)</f>
        <v/>
      </c>
      <c r="I2718" t="str">
        <f>IF(ISBLANK('ENGAGEMENTS 2026'!C2719),"",'ENGAGEMENTS 2026'!H2719)</f>
        <v/>
      </c>
      <c r="J2718" s="72" t="str">
        <f>IF(ISBLANK('ENGAGEMENTS 2026'!C2719),"",IF(AND(OR($E2718="INFRUCTUEUX",$E2718="ANNULE"),$C2718="AOO-M"),'ENGAGEMENTS 2026'!P2719,IF($H2718="EN COURS DE PREENGAGEMENT",'ENGAGEMENTS 2026'!O2719,IF($H2718="PREENGAGE",IF($E2718="ATTRIBUE",'ENGAGEMENTS 2026'!AE2719,'ENGAGEMENTS 2026'!O2719),'ENGAGEMENTS 2026'!AE2719))))</f>
        <v/>
      </c>
      <c r="K2718" s="97" t="str">
        <f>IF(ISBLANK('ENGAGEMENTS 2026'!W2719),"",'ENGAGEMENTS 2026'!W2719)</f>
        <v/>
      </c>
      <c r="L2718" s="73" t="str">
        <f t="shared" ca="1" si="84"/>
        <v/>
      </c>
      <c r="M2718" t="str">
        <f t="shared" si="85"/>
        <v/>
      </c>
      <c r="N2718" t="str">
        <f>IF(ISBLANK('ENGAGEMENTS 2026'!C2719),"",'ENGAGEMENTS 2026'!L2719)</f>
        <v/>
      </c>
      <c r="O2718" t="str">
        <f>IF(ISBLANK('ENGAGEMENTS 2026'!C2719),"",'ENGAGEMENTS 2026'!M2719)</f>
        <v/>
      </c>
      <c r="P2718" t="str">
        <f>IF(ISBLANK('ENGAGEMENTS 2026'!C2719),"",'ENGAGEMENTS 2026'!K2719)</f>
        <v/>
      </c>
      <c r="Q2718" t="str">
        <f>IF($A2718="","",IF(OR($E2718="INFRUCTUEUX",$E2718="ANNULE"),$A2718&amp;"|"&amp;(COUNTIFS($A$2:$A2718,$A2718,$E$2:$E2718,"INFRUCTUEUX")+COUNTIFS($A$2:$A2718,$A2718,$E$2:$E2718,"ANNULE")),""))</f>
        <v/>
      </c>
    </row>
    <row r="2719" spans="1:17" x14ac:dyDescent="0.25">
      <c r="A2719" t="str">
        <f>IF(ISBLANK('ENGAGEMENTS 2026'!C2720),"",IF('ENGAGEMENTS 2026'!C2720="DTSI","DCT",'ENGAGEMENTS 2026'!C2720))</f>
        <v/>
      </c>
      <c r="B2719" t="str">
        <f>IF(ISBLANK('ENGAGEMENTS 2026'!C2720),"",'ENGAGEMENTS 2026'!D2720)</f>
        <v/>
      </c>
      <c r="C2719" t="str">
        <f>IF(ISBLANK('ENGAGEMENTS 2026'!C2720),"",'ENGAGEMENTS 2026'!E2720)</f>
        <v/>
      </c>
      <c r="D2719" t="str">
        <f>IF(ISBLANK('ENGAGEMENTS 2026'!C2720),"",'ENGAGEMENTS 2026'!G2720)</f>
        <v/>
      </c>
      <c r="E2719" t="str">
        <f>IF(ISBLANK('ENGAGEMENTS 2026'!C2720),"",'ENGAGEMENTS 2026'!I2720)</f>
        <v/>
      </c>
      <c r="F2719" t="str">
        <f>IF(ISBLANK('ENGAGEMENTS 2026'!C2720),"",'ENGAGEMENTS 2026'!J2720)</f>
        <v/>
      </c>
      <c r="G2719" t="str">
        <f>IF(ISBLANK('ENGAGEMENTS 2026'!C2720),"",'ENGAGEMENTS 2026'!M2720)</f>
        <v/>
      </c>
      <c r="H2719" t="str">
        <f>IF(ISBLANK('ENGAGEMENTS 2026'!C2720),"",'ENGAGEMENTS 2026'!AF2720)</f>
        <v/>
      </c>
      <c r="I2719" t="str">
        <f>IF(ISBLANK('ENGAGEMENTS 2026'!C2720),"",'ENGAGEMENTS 2026'!H2720)</f>
        <v/>
      </c>
      <c r="J2719" s="72" t="str">
        <f>IF(ISBLANK('ENGAGEMENTS 2026'!C2720),"",IF(AND(OR($E2719="INFRUCTUEUX",$E2719="ANNULE"),$C2719="AOO-M"),'ENGAGEMENTS 2026'!P2720,IF($H2719="EN COURS DE PREENGAGEMENT",'ENGAGEMENTS 2026'!O2720,IF($H2719="PREENGAGE",IF($E2719="ATTRIBUE",'ENGAGEMENTS 2026'!AE2720,'ENGAGEMENTS 2026'!O2720),'ENGAGEMENTS 2026'!AE2720))))</f>
        <v/>
      </c>
      <c r="K2719" s="97" t="str">
        <f>IF(ISBLANK('ENGAGEMENTS 2026'!W2720),"",'ENGAGEMENTS 2026'!W2720)</f>
        <v/>
      </c>
      <c r="L2719" s="73" t="str">
        <f t="shared" ca="1" si="84"/>
        <v/>
      </c>
      <c r="M2719" t="str">
        <f t="shared" si="85"/>
        <v/>
      </c>
      <c r="N2719" t="str">
        <f>IF(ISBLANK('ENGAGEMENTS 2026'!C2720),"",'ENGAGEMENTS 2026'!L2720)</f>
        <v/>
      </c>
      <c r="O2719" t="str">
        <f>IF(ISBLANK('ENGAGEMENTS 2026'!C2720),"",'ENGAGEMENTS 2026'!M2720)</f>
        <v/>
      </c>
      <c r="P2719" t="str">
        <f>IF(ISBLANK('ENGAGEMENTS 2026'!C2720),"",'ENGAGEMENTS 2026'!K2720)</f>
        <v/>
      </c>
      <c r="Q2719" t="str">
        <f>IF($A2719="","",IF(OR($E2719="INFRUCTUEUX",$E2719="ANNULE"),$A2719&amp;"|"&amp;(COUNTIFS($A$2:$A2719,$A2719,$E$2:$E2719,"INFRUCTUEUX")+COUNTIFS($A$2:$A2719,$A2719,$E$2:$E2719,"ANNULE")),""))</f>
        <v/>
      </c>
    </row>
    <row r="2720" spans="1:17" x14ac:dyDescent="0.25">
      <c r="A2720" t="str">
        <f>IF(ISBLANK('ENGAGEMENTS 2026'!C2721),"",IF('ENGAGEMENTS 2026'!C2721="DTSI","DCT",'ENGAGEMENTS 2026'!C2721))</f>
        <v/>
      </c>
      <c r="B2720" t="str">
        <f>IF(ISBLANK('ENGAGEMENTS 2026'!C2721),"",'ENGAGEMENTS 2026'!D2721)</f>
        <v/>
      </c>
      <c r="C2720" t="str">
        <f>IF(ISBLANK('ENGAGEMENTS 2026'!C2721),"",'ENGAGEMENTS 2026'!E2721)</f>
        <v/>
      </c>
      <c r="D2720" t="str">
        <f>IF(ISBLANK('ENGAGEMENTS 2026'!C2721),"",'ENGAGEMENTS 2026'!G2721)</f>
        <v/>
      </c>
      <c r="E2720" t="str">
        <f>IF(ISBLANK('ENGAGEMENTS 2026'!C2721),"",'ENGAGEMENTS 2026'!I2721)</f>
        <v/>
      </c>
      <c r="F2720" t="str">
        <f>IF(ISBLANK('ENGAGEMENTS 2026'!C2721),"",'ENGAGEMENTS 2026'!J2721)</f>
        <v/>
      </c>
      <c r="G2720" t="str">
        <f>IF(ISBLANK('ENGAGEMENTS 2026'!C2721),"",'ENGAGEMENTS 2026'!M2721)</f>
        <v/>
      </c>
      <c r="H2720" t="str">
        <f>IF(ISBLANK('ENGAGEMENTS 2026'!C2721),"",'ENGAGEMENTS 2026'!AF2721)</f>
        <v/>
      </c>
      <c r="I2720" t="str">
        <f>IF(ISBLANK('ENGAGEMENTS 2026'!C2721),"",'ENGAGEMENTS 2026'!H2721)</f>
        <v/>
      </c>
      <c r="J2720" s="72" t="str">
        <f>IF(ISBLANK('ENGAGEMENTS 2026'!C2721),"",IF(AND(OR($E2720="INFRUCTUEUX",$E2720="ANNULE"),$C2720="AOO-M"),'ENGAGEMENTS 2026'!P2721,IF($H2720="EN COURS DE PREENGAGEMENT",'ENGAGEMENTS 2026'!O2721,IF($H2720="PREENGAGE",IF($E2720="ATTRIBUE",'ENGAGEMENTS 2026'!AE2721,'ENGAGEMENTS 2026'!O2721),'ENGAGEMENTS 2026'!AE2721))))</f>
        <v/>
      </c>
      <c r="K2720" s="97" t="str">
        <f>IF(ISBLANK('ENGAGEMENTS 2026'!W2721),"",'ENGAGEMENTS 2026'!W2721)</f>
        <v/>
      </c>
      <c r="L2720" s="73" t="str">
        <f t="shared" ca="1" si="84"/>
        <v/>
      </c>
      <c r="M2720" t="str">
        <f t="shared" si="85"/>
        <v/>
      </c>
      <c r="N2720" t="str">
        <f>IF(ISBLANK('ENGAGEMENTS 2026'!C2721),"",'ENGAGEMENTS 2026'!L2721)</f>
        <v/>
      </c>
      <c r="O2720" t="str">
        <f>IF(ISBLANK('ENGAGEMENTS 2026'!C2721),"",'ENGAGEMENTS 2026'!M2721)</f>
        <v/>
      </c>
      <c r="P2720" t="str">
        <f>IF(ISBLANK('ENGAGEMENTS 2026'!C2721),"",'ENGAGEMENTS 2026'!K2721)</f>
        <v/>
      </c>
      <c r="Q2720" t="str">
        <f>IF($A2720="","",IF(OR($E2720="INFRUCTUEUX",$E2720="ANNULE"),$A2720&amp;"|"&amp;(COUNTIFS($A$2:$A2720,$A2720,$E$2:$E2720,"INFRUCTUEUX")+COUNTIFS($A$2:$A2720,$A2720,$E$2:$E2720,"ANNULE")),""))</f>
        <v/>
      </c>
    </row>
    <row r="2721" spans="1:17" x14ac:dyDescent="0.25">
      <c r="A2721" t="str">
        <f>IF(ISBLANK('ENGAGEMENTS 2026'!C2722),"",IF('ENGAGEMENTS 2026'!C2722="DTSI","DCT",'ENGAGEMENTS 2026'!C2722))</f>
        <v/>
      </c>
      <c r="B2721" t="str">
        <f>IF(ISBLANK('ENGAGEMENTS 2026'!C2722),"",'ENGAGEMENTS 2026'!D2722)</f>
        <v/>
      </c>
      <c r="C2721" t="str">
        <f>IF(ISBLANK('ENGAGEMENTS 2026'!C2722),"",'ENGAGEMENTS 2026'!E2722)</f>
        <v/>
      </c>
      <c r="D2721" t="str">
        <f>IF(ISBLANK('ENGAGEMENTS 2026'!C2722),"",'ENGAGEMENTS 2026'!G2722)</f>
        <v/>
      </c>
      <c r="E2721" t="str">
        <f>IF(ISBLANK('ENGAGEMENTS 2026'!C2722),"",'ENGAGEMENTS 2026'!I2722)</f>
        <v/>
      </c>
      <c r="F2721" t="str">
        <f>IF(ISBLANK('ENGAGEMENTS 2026'!C2722),"",'ENGAGEMENTS 2026'!J2722)</f>
        <v/>
      </c>
      <c r="G2721" t="str">
        <f>IF(ISBLANK('ENGAGEMENTS 2026'!C2722),"",'ENGAGEMENTS 2026'!M2722)</f>
        <v/>
      </c>
      <c r="H2721" t="str">
        <f>IF(ISBLANK('ENGAGEMENTS 2026'!C2722),"",'ENGAGEMENTS 2026'!AF2722)</f>
        <v/>
      </c>
      <c r="I2721" t="str">
        <f>IF(ISBLANK('ENGAGEMENTS 2026'!C2722),"",'ENGAGEMENTS 2026'!H2722)</f>
        <v/>
      </c>
      <c r="J2721" s="72" t="str">
        <f>IF(ISBLANK('ENGAGEMENTS 2026'!C2722),"",IF(AND(OR($E2721="INFRUCTUEUX",$E2721="ANNULE"),$C2721="AOO-M"),'ENGAGEMENTS 2026'!P2722,IF($H2721="EN COURS DE PREENGAGEMENT",'ENGAGEMENTS 2026'!O2722,IF($H2721="PREENGAGE",IF($E2721="ATTRIBUE",'ENGAGEMENTS 2026'!AE2722,'ENGAGEMENTS 2026'!O2722),'ENGAGEMENTS 2026'!AE2722))))</f>
        <v/>
      </c>
      <c r="K2721" s="97" t="str">
        <f>IF(ISBLANK('ENGAGEMENTS 2026'!W2722),"",'ENGAGEMENTS 2026'!W2722)</f>
        <v/>
      </c>
      <c r="L2721" s="73" t="str">
        <f t="shared" ca="1" si="84"/>
        <v/>
      </c>
      <c r="M2721" t="str">
        <f t="shared" si="85"/>
        <v/>
      </c>
      <c r="N2721" t="str">
        <f>IF(ISBLANK('ENGAGEMENTS 2026'!C2722),"",'ENGAGEMENTS 2026'!L2722)</f>
        <v/>
      </c>
      <c r="O2721" t="str">
        <f>IF(ISBLANK('ENGAGEMENTS 2026'!C2722),"",'ENGAGEMENTS 2026'!M2722)</f>
        <v/>
      </c>
      <c r="P2721" t="str">
        <f>IF(ISBLANK('ENGAGEMENTS 2026'!C2722),"",'ENGAGEMENTS 2026'!K2722)</f>
        <v/>
      </c>
      <c r="Q2721" t="str">
        <f>IF($A2721="","",IF(OR($E2721="INFRUCTUEUX",$E2721="ANNULE"),$A2721&amp;"|"&amp;(COUNTIFS($A$2:$A2721,$A2721,$E$2:$E2721,"INFRUCTUEUX")+COUNTIFS($A$2:$A2721,$A2721,$E$2:$E2721,"ANNULE")),""))</f>
        <v/>
      </c>
    </row>
    <row r="2722" spans="1:17" x14ac:dyDescent="0.25">
      <c r="A2722" t="str">
        <f>IF(ISBLANK('ENGAGEMENTS 2026'!C2723),"",IF('ENGAGEMENTS 2026'!C2723="DTSI","DCT",'ENGAGEMENTS 2026'!C2723))</f>
        <v/>
      </c>
      <c r="B2722" t="str">
        <f>IF(ISBLANK('ENGAGEMENTS 2026'!C2723),"",'ENGAGEMENTS 2026'!D2723)</f>
        <v/>
      </c>
      <c r="C2722" t="str">
        <f>IF(ISBLANK('ENGAGEMENTS 2026'!C2723),"",'ENGAGEMENTS 2026'!E2723)</f>
        <v/>
      </c>
      <c r="D2722" t="str">
        <f>IF(ISBLANK('ENGAGEMENTS 2026'!C2723),"",'ENGAGEMENTS 2026'!G2723)</f>
        <v/>
      </c>
      <c r="E2722" t="str">
        <f>IF(ISBLANK('ENGAGEMENTS 2026'!C2723),"",'ENGAGEMENTS 2026'!I2723)</f>
        <v/>
      </c>
      <c r="F2722" t="str">
        <f>IF(ISBLANK('ENGAGEMENTS 2026'!C2723),"",'ENGAGEMENTS 2026'!J2723)</f>
        <v/>
      </c>
      <c r="G2722" t="str">
        <f>IF(ISBLANK('ENGAGEMENTS 2026'!C2723),"",'ENGAGEMENTS 2026'!M2723)</f>
        <v/>
      </c>
      <c r="H2722" t="str">
        <f>IF(ISBLANK('ENGAGEMENTS 2026'!C2723),"",'ENGAGEMENTS 2026'!AF2723)</f>
        <v/>
      </c>
      <c r="I2722" t="str">
        <f>IF(ISBLANK('ENGAGEMENTS 2026'!C2723),"",'ENGAGEMENTS 2026'!H2723)</f>
        <v/>
      </c>
      <c r="J2722" s="72" t="str">
        <f>IF(ISBLANK('ENGAGEMENTS 2026'!C2723),"",IF(AND(OR($E2722="INFRUCTUEUX",$E2722="ANNULE"),$C2722="AOO-M"),'ENGAGEMENTS 2026'!P2723,IF($H2722="EN COURS DE PREENGAGEMENT",'ENGAGEMENTS 2026'!O2723,IF($H2722="PREENGAGE",IF($E2722="ATTRIBUE",'ENGAGEMENTS 2026'!AE2723,'ENGAGEMENTS 2026'!O2723),'ENGAGEMENTS 2026'!AE2723))))</f>
        <v/>
      </c>
      <c r="K2722" s="97" t="str">
        <f>IF(ISBLANK('ENGAGEMENTS 2026'!W2723),"",'ENGAGEMENTS 2026'!W2723)</f>
        <v/>
      </c>
      <c r="L2722" s="73" t="str">
        <f t="shared" ca="1" si="84"/>
        <v/>
      </c>
      <c r="M2722" t="str">
        <f t="shared" si="85"/>
        <v/>
      </c>
      <c r="N2722" t="str">
        <f>IF(ISBLANK('ENGAGEMENTS 2026'!C2723),"",'ENGAGEMENTS 2026'!L2723)</f>
        <v/>
      </c>
      <c r="O2722" t="str">
        <f>IF(ISBLANK('ENGAGEMENTS 2026'!C2723),"",'ENGAGEMENTS 2026'!M2723)</f>
        <v/>
      </c>
      <c r="P2722" t="str">
        <f>IF(ISBLANK('ENGAGEMENTS 2026'!C2723),"",'ENGAGEMENTS 2026'!K2723)</f>
        <v/>
      </c>
      <c r="Q2722" t="str">
        <f>IF($A2722="","",IF(OR($E2722="INFRUCTUEUX",$E2722="ANNULE"),$A2722&amp;"|"&amp;(COUNTIFS($A$2:$A2722,$A2722,$E$2:$E2722,"INFRUCTUEUX")+COUNTIFS($A$2:$A2722,$A2722,$E$2:$E2722,"ANNULE")),""))</f>
        <v/>
      </c>
    </row>
    <row r="2723" spans="1:17" x14ac:dyDescent="0.25">
      <c r="A2723" t="str">
        <f>IF(ISBLANK('ENGAGEMENTS 2026'!C2724),"",IF('ENGAGEMENTS 2026'!C2724="DTSI","DCT",'ENGAGEMENTS 2026'!C2724))</f>
        <v/>
      </c>
      <c r="B2723" t="str">
        <f>IF(ISBLANK('ENGAGEMENTS 2026'!C2724),"",'ENGAGEMENTS 2026'!D2724)</f>
        <v/>
      </c>
      <c r="C2723" t="str">
        <f>IF(ISBLANK('ENGAGEMENTS 2026'!C2724),"",'ENGAGEMENTS 2026'!E2724)</f>
        <v/>
      </c>
      <c r="D2723" t="str">
        <f>IF(ISBLANK('ENGAGEMENTS 2026'!C2724),"",'ENGAGEMENTS 2026'!G2724)</f>
        <v/>
      </c>
      <c r="E2723" t="str">
        <f>IF(ISBLANK('ENGAGEMENTS 2026'!C2724),"",'ENGAGEMENTS 2026'!I2724)</f>
        <v/>
      </c>
      <c r="F2723" t="str">
        <f>IF(ISBLANK('ENGAGEMENTS 2026'!C2724),"",'ENGAGEMENTS 2026'!J2724)</f>
        <v/>
      </c>
      <c r="G2723" t="str">
        <f>IF(ISBLANK('ENGAGEMENTS 2026'!C2724),"",'ENGAGEMENTS 2026'!M2724)</f>
        <v/>
      </c>
      <c r="H2723" t="str">
        <f>IF(ISBLANK('ENGAGEMENTS 2026'!C2724),"",'ENGAGEMENTS 2026'!AF2724)</f>
        <v/>
      </c>
      <c r="I2723" t="str">
        <f>IF(ISBLANK('ENGAGEMENTS 2026'!C2724),"",'ENGAGEMENTS 2026'!H2724)</f>
        <v/>
      </c>
      <c r="J2723" s="72" t="str">
        <f>IF(ISBLANK('ENGAGEMENTS 2026'!C2724),"",IF(AND(OR($E2723="INFRUCTUEUX",$E2723="ANNULE"),$C2723="AOO-M"),'ENGAGEMENTS 2026'!P2724,IF($H2723="EN COURS DE PREENGAGEMENT",'ENGAGEMENTS 2026'!O2724,IF($H2723="PREENGAGE",IF($E2723="ATTRIBUE",'ENGAGEMENTS 2026'!AE2724,'ENGAGEMENTS 2026'!O2724),'ENGAGEMENTS 2026'!AE2724))))</f>
        <v/>
      </c>
      <c r="K2723" s="97" t="str">
        <f>IF(ISBLANK('ENGAGEMENTS 2026'!W2724),"",'ENGAGEMENTS 2026'!W2724)</f>
        <v/>
      </c>
      <c r="L2723" s="73" t="str">
        <f t="shared" ca="1" si="84"/>
        <v/>
      </c>
      <c r="M2723" t="str">
        <f t="shared" si="85"/>
        <v/>
      </c>
      <c r="N2723" t="str">
        <f>IF(ISBLANK('ENGAGEMENTS 2026'!C2724),"",'ENGAGEMENTS 2026'!L2724)</f>
        <v/>
      </c>
      <c r="O2723" t="str">
        <f>IF(ISBLANK('ENGAGEMENTS 2026'!C2724),"",'ENGAGEMENTS 2026'!M2724)</f>
        <v/>
      </c>
      <c r="P2723" t="str">
        <f>IF(ISBLANK('ENGAGEMENTS 2026'!C2724),"",'ENGAGEMENTS 2026'!K2724)</f>
        <v/>
      </c>
      <c r="Q2723" t="str">
        <f>IF($A2723="","",IF(OR($E2723="INFRUCTUEUX",$E2723="ANNULE"),$A2723&amp;"|"&amp;(COUNTIFS($A$2:$A2723,$A2723,$E$2:$E2723,"INFRUCTUEUX")+COUNTIFS($A$2:$A2723,$A2723,$E$2:$E2723,"ANNULE")),""))</f>
        <v/>
      </c>
    </row>
    <row r="2724" spans="1:17" x14ac:dyDescent="0.25">
      <c r="A2724" t="str">
        <f>IF(ISBLANK('ENGAGEMENTS 2026'!C2725),"",IF('ENGAGEMENTS 2026'!C2725="DTSI","DCT",'ENGAGEMENTS 2026'!C2725))</f>
        <v/>
      </c>
      <c r="B2724" t="str">
        <f>IF(ISBLANK('ENGAGEMENTS 2026'!C2725),"",'ENGAGEMENTS 2026'!D2725)</f>
        <v/>
      </c>
      <c r="C2724" t="str">
        <f>IF(ISBLANK('ENGAGEMENTS 2026'!C2725),"",'ENGAGEMENTS 2026'!E2725)</f>
        <v/>
      </c>
      <c r="D2724" t="str">
        <f>IF(ISBLANK('ENGAGEMENTS 2026'!C2725),"",'ENGAGEMENTS 2026'!G2725)</f>
        <v/>
      </c>
      <c r="E2724" t="str">
        <f>IF(ISBLANK('ENGAGEMENTS 2026'!C2725),"",'ENGAGEMENTS 2026'!I2725)</f>
        <v/>
      </c>
      <c r="F2724" t="str">
        <f>IF(ISBLANK('ENGAGEMENTS 2026'!C2725),"",'ENGAGEMENTS 2026'!J2725)</f>
        <v/>
      </c>
      <c r="G2724" t="str">
        <f>IF(ISBLANK('ENGAGEMENTS 2026'!C2725),"",'ENGAGEMENTS 2026'!M2725)</f>
        <v/>
      </c>
      <c r="H2724" t="str">
        <f>IF(ISBLANK('ENGAGEMENTS 2026'!C2725),"",'ENGAGEMENTS 2026'!AF2725)</f>
        <v/>
      </c>
      <c r="I2724" t="str">
        <f>IF(ISBLANK('ENGAGEMENTS 2026'!C2725),"",'ENGAGEMENTS 2026'!H2725)</f>
        <v/>
      </c>
      <c r="J2724" s="72" t="str">
        <f>IF(ISBLANK('ENGAGEMENTS 2026'!C2725),"",IF(AND(OR($E2724="INFRUCTUEUX",$E2724="ANNULE"),$C2724="AOO-M"),'ENGAGEMENTS 2026'!P2725,IF($H2724="EN COURS DE PREENGAGEMENT",'ENGAGEMENTS 2026'!O2725,IF($H2724="PREENGAGE",IF($E2724="ATTRIBUE",'ENGAGEMENTS 2026'!AE2725,'ENGAGEMENTS 2026'!O2725),'ENGAGEMENTS 2026'!AE2725))))</f>
        <v/>
      </c>
      <c r="K2724" s="97" t="str">
        <f>IF(ISBLANK('ENGAGEMENTS 2026'!W2725),"",'ENGAGEMENTS 2026'!W2725)</f>
        <v/>
      </c>
      <c r="L2724" s="73" t="str">
        <f t="shared" ca="1" si="84"/>
        <v/>
      </c>
      <c r="M2724" t="str">
        <f t="shared" si="85"/>
        <v/>
      </c>
      <c r="N2724" t="str">
        <f>IF(ISBLANK('ENGAGEMENTS 2026'!C2725),"",'ENGAGEMENTS 2026'!L2725)</f>
        <v/>
      </c>
      <c r="O2724" t="str">
        <f>IF(ISBLANK('ENGAGEMENTS 2026'!C2725),"",'ENGAGEMENTS 2026'!M2725)</f>
        <v/>
      </c>
      <c r="P2724" t="str">
        <f>IF(ISBLANK('ENGAGEMENTS 2026'!C2725),"",'ENGAGEMENTS 2026'!K2725)</f>
        <v/>
      </c>
      <c r="Q2724" t="str">
        <f>IF($A2724="","",IF(OR($E2724="INFRUCTUEUX",$E2724="ANNULE"),$A2724&amp;"|"&amp;(COUNTIFS($A$2:$A2724,$A2724,$E$2:$E2724,"INFRUCTUEUX")+COUNTIFS($A$2:$A2724,$A2724,$E$2:$E2724,"ANNULE")),""))</f>
        <v/>
      </c>
    </row>
    <row r="2725" spans="1:17" x14ac:dyDescent="0.25">
      <c r="A2725" t="str">
        <f>IF(ISBLANK('ENGAGEMENTS 2026'!C2726),"",IF('ENGAGEMENTS 2026'!C2726="DTSI","DCT",'ENGAGEMENTS 2026'!C2726))</f>
        <v/>
      </c>
      <c r="B2725" t="str">
        <f>IF(ISBLANK('ENGAGEMENTS 2026'!C2726),"",'ENGAGEMENTS 2026'!D2726)</f>
        <v/>
      </c>
      <c r="C2725" t="str">
        <f>IF(ISBLANK('ENGAGEMENTS 2026'!C2726),"",'ENGAGEMENTS 2026'!E2726)</f>
        <v/>
      </c>
      <c r="D2725" t="str">
        <f>IF(ISBLANK('ENGAGEMENTS 2026'!C2726),"",'ENGAGEMENTS 2026'!G2726)</f>
        <v/>
      </c>
      <c r="E2725" t="str">
        <f>IF(ISBLANK('ENGAGEMENTS 2026'!C2726),"",'ENGAGEMENTS 2026'!I2726)</f>
        <v/>
      </c>
      <c r="F2725" t="str">
        <f>IF(ISBLANK('ENGAGEMENTS 2026'!C2726),"",'ENGAGEMENTS 2026'!J2726)</f>
        <v/>
      </c>
      <c r="G2725" t="str">
        <f>IF(ISBLANK('ENGAGEMENTS 2026'!C2726),"",'ENGAGEMENTS 2026'!M2726)</f>
        <v/>
      </c>
      <c r="H2725" t="str">
        <f>IF(ISBLANK('ENGAGEMENTS 2026'!C2726),"",'ENGAGEMENTS 2026'!AF2726)</f>
        <v/>
      </c>
      <c r="I2725" t="str">
        <f>IF(ISBLANK('ENGAGEMENTS 2026'!C2726),"",'ENGAGEMENTS 2026'!H2726)</f>
        <v/>
      </c>
      <c r="J2725" s="72" t="str">
        <f>IF(ISBLANK('ENGAGEMENTS 2026'!C2726),"",IF(AND(OR($E2725="INFRUCTUEUX",$E2725="ANNULE"),$C2725="AOO-M"),'ENGAGEMENTS 2026'!P2726,IF($H2725="EN COURS DE PREENGAGEMENT",'ENGAGEMENTS 2026'!O2726,IF($H2725="PREENGAGE",IF($E2725="ATTRIBUE",'ENGAGEMENTS 2026'!AE2726,'ENGAGEMENTS 2026'!O2726),'ENGAGEMENTS 2026'!AE2726))))</f>
        <v/>
      </c>
      <c r="K2725" s="97" t="str">
        <f>IF(ISBLANK('ENGAGEMENTS 2026'!W2726),"",'ENGAGEMENTS 2026'!W2726)</f>
        <v/>
      </c>
      <c r="L2725" s="73" t="str">
        <f t="shared" ca="1" si="84"/>
        <v/>
      </c>
      <c r="M2725" t="str">
        <f t="shared" si="85"/>
        <v/>
      </c>
      <c r="N2725" t="str">
        <f>IF(ISBLANK('ENGAGEMENTS 2026'!C2726),"",'ENGAGEMENTS 2026'!L2726)</f>
        <v/>
      </c>
      <c r="O2725" t="str">
        <f>IF(ISBLANK('ENGAGEMENTS 2026'!C2726),"",'ENGAGEMENTS 2026'!M2726)</f>
        <v/>
      </c>
      <c r="P2725" t="str">
        <f>IF(ISBLANK('ENGAGEMENTS 2026'!C2726),"",'ENGAGEMENTS 2026'!K2726)</f>
        <v/>
      </c>
      <c r="Q2725" t="str">
        <f>IF($A2725="","",IF(OR($E2725="INFRUCTUEUX",$E2725="ANNULE"),$A2725&amp;"|"&amp;(COUNTIFS($A$2:$A2725,$A2725,$E$2:$E2725,"INFRUCTUEUX")+COUNTIFS($A$2:$A2725,$A2725,$E$2:$E2725,"ANNULE")),""))</f>
        <v/>
      </c>
    </row>
    <row r="2726" spans="1:17" x14ac:dyDescent="0.25">
      <c r="A2726" t="str">
        <f>IF(ISBLANK('ENGAGEMENTS 2026'!C2727),"",IF('ENGAGEMENTS 2026'!C2727="DTSI","DCT",'ENGAGEMENTS 2026'!C2727))</f>
        <v/>
      </c>
      <c r="B2726" t="str">
        <f>IF(ISBLANK('ENGAGEMENTS 2026'!C2727),"",'ENGAGEMENTS 2026'!D2727)</f>
        <v/>
      </c>
      <c r="C2726" t="str">
        <f>IF(ISBLANK('ENGAGEMENTS 2026'!C2727),"",'ENGAGEMENTS 2026'!E2727)</f>
        <v/>
      </c>
      <c r="D2726" t="str">
        <f>IF(ISBLANK('ENGAGEMENTS 2026'!C2727),"",'ENGAGEMENTS 2026'!G2727)</f>
        <v/>
      </c>
      <c r="E2726" t="str">
        <f>IF(ISBLANK('ENGAGEMENTS 2026'!C2727),"",'ENGAGEMENTS 2026'!I2727)</f>
        <v/>
      </c>
      <c r="F2726" t="str">
        <f>IF(ISBLANK('ENGAGEMENTS 2026'!C2727),"",'ENGAGEMENTS 2026'!J2727)</f>
        <v/>
      </c>
      <c r="G2726" t="str">
        <f>IF(ISBLANK('ENGAGEMENTS 2026'!C2727),"",'ENGAGEMENTS 2026'!M2727)</f>
        <v/>
      </c>
      <c r="H2726" t="str">
        <f>IF(ISBLANK('ENGAGEMENTS 2026'!C2727),"",'ENGAGEMENTS 2026'!AF2727)</f>
        <v/>
      </c>
      <c r="I2726" t="str">
        <f>IF(ISBLANK('ENGAGEMENTS 2026'!C2727),"",'ENGAGEMENTS 2026'!H2727)</f>
        <v/>
      </c>
      <c r="J2726" s="72" t="str">
        <f>IF(ISBLANK('ENGAGEMENTS 2026'!C2727),"",IF(AND(OR($E2726="INFRUCTUEUX",$E2726="ANNULE"),$C2726="AOO-M"),'ENGAGEMENTS 2026'!P2727,IF($H2726="EN COURS DE PREENGAGEMENT",'ENGAGEMENTS 2026'!O2727,IF($H2726="PREENGAGE",IF($E2726="ATTRIBUE",'ENGAGEMENTS 2026'!AE2727,'ENGAGEMENTS 2026'!O2727),'ENGAGEMENTS 2026'!AE2727))))</f>
        <v/>
      </c>
      <c r="K2726" s="97" t="str">
        <f>IF(ISBLANK('ENGAGEMENTS 2026'!W2727),"",'ENGAGEMENTS 2026'!W2727)</f>
        <v/>
      </c>
      <c r="L2726" s="73" t="str">
        <f t="shared" ca="1" si="84"/>
        <v/>
      </c>
      <c r="M2726" t="str">
        <f t="shared" si="85"/>
        <v/>
      </c>
      <c r="N2726" t="str">
        <f>IF(ISBLANK('ENGAGEMENTS 2026'!C2727),"",'ENGAGEMENTS 2026'!L2727)</f>
        <v/>
      </c>
      <c r="O2726" t="str">
        <f>IF(ISBLANK('ENGAGEMENTS 2026'!C2727),"",'ENGAGEMENTS 2026'!M2727)</f>
        <v/>
      </c>
      <c r="P2726" t="str">
        <f>IF(ISBLANK('ENGAGEMENTS 2026'!C2727),"",'ENGAGEMENTS 2026'!K2727)</f>
        <v/>
      </c>
      <c r="Q2726" t="str">
        <f>IF($A2726="","",IF(OR($E2726="INFRUCTUEUX",$E2726="ANNULE"),$A2726&amp;"|"&amp;(COUNTIFS($A$2:$A2726,$A2726,$E$2:$E2726,"INFRUCTUEUX")+COUNTIFS($A$2:$A2726,$A2726,$E$2:$E2726,"ANNULE")),""))</f>
        <v/>
      </c>
    </row>
    <row r="2727" spans="1:17" x14ac:dyDescent="0.25">
      <c r="A2727" t="str">
        <f>IF(ISBLANK('ENGAGEMENTS 2026'!C2728),"",IF('ENGAGEMENTS 2026'!C2728="DTSI","DCT",'ENGAGEMENTS 2026'!C2728))</f>
        <v/>
      </c>
      <c r="B2727" t="str">
        <f>IF(ISBLANK('ENGAGEMENTS 2026'!C2728),"",'ENGAGEMENTS 2026'!D2728)</f>
        <v/>
      </c>
      <c r="C2727" t="str">
        <f>IF(ISBLANK('ENGAGEMENTS 2026'!C2728),"",'ENGAGEMENTS 2026'!E2728)</f>
        <v/>
      </c>
      <c r="D2727" t="str">
        <f>IF(ISBLANK('ENGAGEMENTS 2026'!C2728),"",'ENGAGEMENTS 2026'!G2728)</f>
        <v/>
      </c>
      <c r="E2727" t="str">
        <f>IF(ISBLANK('ENGAGEMENTS 2026'!C2728),"",'ENGAGEMENTS 2026'!I2728)</f>
        <v/>
      </c>
      <c r="F2727" t="str">
        <f>IF(ISBLANK('ENGAGEMENTS 2026'!C2728),"",'ENGAGEMENTS 2026'!J2728)</f>
        <v/>
      </c>
      <c r="G2727" t="str">
        <f>IF(ISBLANK('ENGAGEMENTS 2026'!C2728),"",'ENGAGEMENTS 2026'!M2728)</f>
        <v/>
      </c>
      <c r="H2727" t="str">
        <f>IF(ISBLANK('ENGAGEMENTS 2026'!C2728),"",'ENGAGEMENTS 2026'!AF2728)</f>
        <v/>
      </c>
      <c r="I2727" t="str">
        <f>IF(ISBLANK('ENGAGEMENTS 2026'!C2728),"",'ENGAGEMENTS 2026'!H2728)</f>
        <v/>
      </c>
      <c r="J2727" s="72" t="str">
        <f>IF(ISBLANK('ENGAGEMENTS 2026'!C2728),"",IF(AND(OR($E2727="INFRUCTUEUX",$E2727="ANNULE"),$C2727="AOO-M"),'ENGAGEMENTS 2026'!P2728,IF($H2727="EN COURS DE PREENGAGEMENT",'ENGAGEMENTS 2026'!O2728,IF($H2727="PREENGAGE",IF($E2727="ATTRIBUE",'ENGAGEMENTS 2026'!AE2728,'ENGAGEMENTS 2026'!O2728),'ENGAGEMENTS 2026'!AE2728))))</f>
        <v/>
      </c>
      <c r="K2727" s="97" t="str">
        <f>IF(ISBLANK('ENGAGEMENTS 2026'!W2728),"",'ENGAGEMENTS 2026'!W2728)</f>
        <v/>
      </c>
      <c r="L2727" s="73" t="str">
        <f t="shared" ca="1" si="84"/>
        <v/>
      </c>
      <c r="M2727" t="str">
        <f t="shared" si="85"/>
        <v/>
      </c>
      <c r="N2727" t="str">
        <f>IF(ISBLANK('ENGAGEMENTS 2026'!C2728),"",'ENGAGEMENTS 2026'!L2728)</f>
        <v/>
      </c>
      <c r="O2727" t="str">
        <f>IF(ISBLANK('ENGAGEMENTS 2026'!C2728),"",'ENGAGEMENTS 2026'!M2728)</f>
        <v/>
      </c>
      <c r="P2727" t="str">
        <f>IF(ISBLANK('ENGAGEMENTS 2026'!C2728),"",'ENGAGEMENTS 2026'!K2728)</f>
        <v/>
      </c>
      <c r="Q2727" t="str">
        <f>IF($A2727="","",IF(OR($E2727="INFRUCTUEUX",$E2727="ANNULE"),$A2727&amp;"|"&amp;(COUNTIFS($A$2:$A2727,$A2727,$E$2:$E2727,"INFRUCTUEUX")+COUNTIFS($A$2:$A2727,$A2727,$E$2:$E2727,"ANNULE")),""))</f>
        <v/>
      </c>
    </row>
    <row r="2728" spans="1:17" x14ac:dyDescent="0.25">
      <c r="A2728" t="str">
        <f>IF(ISBLANK('ENGAGEMENTS 2026'!C2729),"",IF('ENGAGEMENTS 2026'!C2729="DTSI","DCT",'ENGAGEMENTS 2026'!C2729))</f>
        <v/>
      </c>
      <c r="B2728" t="str">
        <f>IF(ISBLANK('ENGAGEMENTS 2026'!C2729),"",'ENGAGEMENTS 2026'!D2729)</f>
        <v/>
      </c>
      <c r="C2728" t="str">
        <f>IF(ISBLANK('ENGAGEMENTS 2026'!C2729),"",'ENGAGEMENTS 2026'!E2729)</f>
        <v/>
      </c>
      <c r="D2728" t="str">
        <f>IF(ISBLANK('ENGAGEMENTS 2026'!C2729),"",'ENGAGEMENTS 2026'!G2729)</f>
        <v/>
      </c>
      <c r="E2728" t="str">
        <f>IF(ISBLANK('ENGAGEMENTS 2026'!C2729),"",'ENGAGEMENTS 2026'!I2729)</f>
        <v/>
      </c>
      <c r="F2728" t="str">
        <f>IF(ISBLANK('ENGAGEMENTS 2026'!C2729),"",'ENGAGEMENTS 2026'!J2729)</f>
        <v/>
      </c>
      <c r="G2728" t="str">
        <f>IF(ISBLANK('ENGAGEMENTS 2026'!C2729),"",'ENGAGEMENTS 2026'!M2729)</f>
        <v/>
      </c>
      <c r="H2728" t="str">
        <f>IF(ISBLANK('ENGAGEMENTS 2026'!C2729),"",'ENGAGEMENTS 2026'!AF2729)</f>
        <v/>
      </c>
      <c r="I2728" t="str">
        <f>IF(ISBLANK('ENGAGEMENTS 2026'!C2729),"",'ENGAGEMENTS 2026'!H2729)</f>
        <v/>
      </c>
      <c r="J2728" s="72" t="str">
        <f>IF(ISBLANK('ENGAGEMENTS 2026'!C2729),"",IF(AND(OR($E2728="INFRUCTUEUX",$E2728="ANNULE"),$C2728="AOO-M"),'ENGAGEMENTS 2026'!P2729,IF($H2728="EN COURS DE PREENGAGEMENT",'ENGAGEMENTS 2026'!O2729,IF($H2728="PREENGAGE",IF($E2728="ATTRIBUE",'ENGAGEMENTS 2026'!AE2729,'ENGAGEMENTS 2026'!O2729),'ENGAGEMENTS 2026'!AE2729))))</f>
        <v/>
      </c>
      <c r="K2728" s="97" t="str">
        <f>IF(ISBLANK('ENGAGEMENTS 2026'!W2729),"",'ENGAGEMENTS 2026'!W2729)</f>
        <v/>
      </c>
      <c r="L2728" s="73" t="str">
        <f t="shared" ca="1" si="84"/>
        <v/>
      </c>
      <c r="M2728" t="str">
        <f t="shared" si="85"/>
        <v/>
      </c>
      <c r="N2728" t="str">
        <f>IF(ISBLANK('ENGAGEMENTS 2026'!C2729),"",'ENGAGEMENTS 2026'!L2729)</f>
        <v/>
      </c>
      <c r="O2728" t="str">
        <f>IF(ISBLANK('ENGAGEMENTS 2026'!C2729),"",'ENGAGEMENTS 2026'!M2729)</f>
        <v/>
      </c>
      <c r="P2728" t="str">
        <f>IF(ISBLANK('ENGAGEMENTS 2026'!C2729),"",'ENGAGEMENTS 2026'!K2729)</f>
        <v/>
      </c>
      <c r="Q2728" t="str">
        <f>IF($A2728="","",IF(OR($E2728="INFRUCTUEUX",$E2728="ANNULE"),$A2728&amp;"|"&amp;(COUNTIFS($A$2:$A2728,$A2728,$E$2:$E2728,"INFRUCTUEUX")+COUNTIFS($A$2:$A2728,$A2728,$E$2:$E2728,"ANNULE")),""))</f>
        <v/>
      </c>
    </row>
    <row r="2729" spans="1:17" x14ac:dyDescent="0.25">
      <c r="A2729" t="str">
        <f>IF(ISBLANK('ENGAGEMENTS 2026'!C2730),"",IF('ENGAGEMENTS 2026'!C2730="DTSI","DCT",'ENGAGEMENTS 2026'!C2730))</f>
        <v/>
      </c>
      <c r="B2729" t="str">
        <f>IF(ISBLANK('ENGAGEMENTS 2026'!C2730),"",'ENGAGEMENTS 2026'!D2730)</f>
        <v/>
      </c>
      <c r="C2729" t="str">
        <f>IF(ISBLANK('ENGAGEMENTS 2026'!C2730),"",'ENGAGEMENTS 2026'!E2730)</f>
        <v/>
      </c>
      <c r="D2729" t="str">
        <f>IF(ISBLANK('ENGAGEMENTS 2026'!C2730),"",'ENGAGEMENTS 2026'!G2730)</f>
        <v/>
      </c>
      <c r="E2729" t="str">
        <f>IF(ISBLANK('ENGAGEMENTS 2026'!C2730),"",'ENGAGEMENTS 2026'!I2730)</f>
        <v/>
      </c>
      <c r="F2729" t="str">
        <f>IF(ISBLANK('ENGAGEMENTS 2026'!C2730),"",'ENGAGEMENTS 2026'!J2730)</f>
        <v/>
      </c>
      <c r="G2729" t="str">
        <f>IF(ISBLANK('ENGAGEMENTS 2026'!C2730),"",'ENGAGEMENTS 2026'!M2730)</f>
        <v/>
      </c>
      <c r="H2729" t="str">
        <f>IF(ISBLANK('ENGAGEMENTS 2026'!C2730),"",'ENGAGEMENTS 2026'!AF2730)</f>
        <v/>
      </c>
      <c r="I2729" t="str">
        <f>IF(ISBLANK('ENGAGEMENTS 2026'!C2730),"",'ENGAGEMENTS 2026'!H2730)</f>
        <v/>
      </c>
      <c r="J2729" s="72" t="str">
        <f>IF(ISBLANK('ENGAGEMENTS 2026'!C2730),"",IF(AND(OR($E2729="INFRUCTUEUX",$E2729="ANNULE"),$C2729="AOO-M"),'ENGAGEMENTS 2026'!P2730,IF($H2729="EN COURS DE PREENGAGEMENT",'ENGAGEMENTS 2026'!O2730,IF($H2729="PREENGAGE",IF($E2729="ATTRIBUE",'ENGAGEMENTS 2026'!AE2730,'ENGAGEMENTS 2026'!O2730),'ENGAGEMENTS 2026'!AE2730))))</f>
        <v/>
      </c>
      <c r="K2729" s="97" t="str">
        <f>IF(ISBLANK('ENGAGEMENTS 2026'!W2730),"",'ENGAGEMENTS 2026'!W2730)</f>
        <v/>
      </c>
      <c r="L2729" s="73" t="str">
        <f t="shared" ca="1" si="84"/>
        <v/>
      </c>
      <c r="M2729" t="str">
        <f t="shared" si="85"/>
        <v/>
      </c>
      <c r="N2729" t="str">
        <f>IF(ISBLANK('ENGAGEMENTS 2026'!C2730),"",'ENGAGEMENTS 2026'!L2730)</f>
        <v/>
      </c>
      <c r="O2729" t="str">
        <f>IF(ISBLANK('ENGAGEMENTS 2026'!C2730),"",'ENGAGEMENTS 2026'!M2730)</f>
        <v/>
      </c>
      <c r="P2729" t="str">
        <f>IF(ISBLANK('ENGAGEMENTS 2026'!C2730),"",'ENGAGEMENTS 2026'!K2730)</f>
        <v/>
      </c>
      <c r="Q2729" t="str">
        <f>IF($A2729="","",IF(OR($E2729="INFRUCTUEUX",$E2729="ANNULE"),$A2729&amp;"|"&amp;(COUNTIFS($A$2:$A2729,$A2729,$E$2:$E2729,"INFRUCTUEUX")+COUNTIFS($A$2:$A2729,$A2729,$E$2:$E2729,"ANNULE")),""))</f>
        <v/>
      </c>
    </row>
    <row r="2730" spans="1:17" x14ac:dyDescent="0.25">
      <c r="A2730" t="str">
        <f>IF(ISBLANK('ENGAGEMENTS 2026'!C2731),"",IF('ENGAGEMENTS 2026'!C2731="DTSI","DCT",'ENGAGEMENTS 2026'!C2731))</f>
        <v/>
      </c>
      <c r="B2730" t="str">
        <f>IF(ISBLANK('ENGAGEMENTS 2026'!C2731),"",'ENGAGEMENTS 2026'!D2731)</f>
        <v/>
      </c>
      <c r="C2730" t="str">
        <f>IF(ISBLANK('ENGAGEMENTS 2026'!C2731),"",'ENGAGEMENTS 2026'!E2731)</f>
        <v/>
      </c>
      <c r="D2730" t="str">
        <f>IF(ISBLANK('ENGAGEMENTS 2026'!C2731),"",'ENGAGEMENTS 2026'!G2731)</f>
        <v/>
      </c>
      <c r="E2730" t="str">
        <f>IF(ISBLANK('ENGAGEMENTS 2026'!C2731),"",'ENGAGEMENTS 2026'!I2731)</f>
        <v/>
      </c>
      <c r="F2730" t="str">
        <f>IF(ISBLANK('ENGAGEMENTS 2026'!C2731),"",'ENGAGEMENTS 2026'!J2731)</f>
        <v/>
      </c>
      <c r="G2730" t="str">
        <f>IF(ISBLANK('ENGAGEMENTS 2026'!C2731),"",'ENGAGEMENTS 2026'!M2731)</f>
        <v/>
      </c>
      <c r="H2730" t="str">
        <f>IF(ISBLANK('ENGAGEMENTS 2026'!C2731),"",'ENGAGEMENTS 2026'!AF2731)</f>
        <v/>
      </c>
      <c r="I2730" t="str">
        <f>IF(ISBLANK('ENGAGEMENTS 2026'!C2731),"",'ENGAGEMENTS 2026'!H2731)</f>
        <v/>
      </c>
      <c r="J2730" s="72" t="str">
        <f>IF(ISBLANK('ENGAGEMENTS 2026'!C2731),"",IF(AND(OR($E2730="INFRUCTUEUX",$E2730="ANNULE"),$C2730="AOO-M"),'ENGAGEMENTS 2026'!P2731,IF($H2730="EN COURS DE PREENGAGEMENT",'ENGAGEMENTS 2026'!O2731,IF($H2730="PREENGAGE",IF($E2730="ATTRIBUE",'ENGAGEMENTS 2026'!AE2731,'ENGAGEMENTS 2026'!O2731),'ENGAGEMENTS 2026'!AE2731))))</f>
        <v/>
      </c>
      <c r="K2730" s="97" t="str">
        <f>IF(ISBLANK('ENGAGEMENTS 2026'!W2731),"",'ENGAGEMENTS 2026'!W2731)</f>
        <v/>
      </c>
      <c r="L2730" s="73" t="str">
        <f t="shared" ca="1" si="84"/>
        <v/>
      </c>
      <c r="M2730" t="str">
        <f t="shared" si="85"/>
        <v/>
      </c>
      <c r="N2730" t="str">
        <f>IF(ISBLANK('ENGAGEMENTS 2026'!C2731),"",'ENGAGEMENTS 2026'!L2731)</f>
        <v/>
      </c>
      <c r="O2730" t="str">
        <f>IF(ISBLANK('ENGAGEMENTS 2026'!C2731),"",'ENGAGEMENTS 2026'!M2731)</f>
        <v/>
      </c>
      <c r="P2730" t="str">
        <f>IF(ISBLANK('ENGAGEMENTS 2026'!C2731),"",'ENGAGEMENTS 2026'!K2731)</f>
        <v/>
      </c>
      <c r="Q2730" t="str">
        <f>IF($A2730="","",IF(OR($E2730="INFRUCTUEUX",$E2730="ANNULE"),$A2730&amp;"|"&amp;(COUNTIFS($A$2:$A2730,$A2730,$E$2:$E2730,"INFRUCTUEUX")+COUNTIFS($A$2:$A2730,$A2730,$E$2:$E2730,"ANNULE")),""))</f>
        <v/>
      </c>
    </row>
    <row r="2731" spans="1:17" x14ac:dyDescent="0.25">
      <c r="A2731" t="str">
        <f>IF(ISBLANK('ENGAGEMENTS 2026'!C2732),"",IF('ENGAGEMENTS 2026'!C2732="DTSI","DCT",'ENGAGEMENTS 2026'!C2732))</f>
        <v/>
      </c>
      <c r="B2731" t="str">
        <f>IF(ISBLANK('ENGAGEMENTS 2026'!C2732),"",'ENGAGEMENTS 2026'!D2732)</f>
        <v/>
      </c>
      <c r="C2731" t="str">
        <f>IF(ISBLANK('ENGAGEMENTS 2026'!C2732),"",'ENGAGEMENTS 2026'!E2732)</f>
        <v/>
      </c>
      <c r="D2731" t="str">
        <f>IF(ISBLANK('ENGAGEMENTS 2026'!C2732),"",'ENGAGEMENTS 2026'!G2732)</f>
        <v/>
      </c>
      <c r="E2731" t="str">
        <f>IF(ISBLANK('ENGAGEMENTS 2026'!C2732),"",'ENGAGEMENTS 2026'!I2732)</f>
        <v/>
      </c>
      <c r="F2731" t="str">
        <f>IF(ISBLANK('ENGAGEMENTS 2026'!C2732),"",'ENGAGEMENTS 2026'!J2732)</f>
        <v/>
      </c>
      <c r="G2731" t="str">
        <f>IF(ISBLANK('ENGAGEMENTS 2026'!C2732),"",'ENGAGEMENTS 2026'!M2732)</f>
        <v/>
      </c>
      <c r="H2731" t="str">
        <f>IF(ISBLANK('ENGAGEMENTS 2026'!C2732),"",'ENGAGEMENTS 2026'!AF2732)</f>
        <v/>
      </c>
      <c r="I2731" t="str">
        <f>IF(ISBLANK('ENGAGEMENTS 2026'!C2732),"",'ENGAGEMENTS 2026'!H2732)</f>
        <v/>
      </c>
      <c r="J2731" s="72" t="str">
        <f>IF(ISBLANK('ENGAGEMENTS 2026'!C2732),"",IF(AND(OR($E2731="INFRUCTUEUX",$E2731="ANNULE"),$C2731="AOO-M"),'ENGAGEMENTS 2026'!P2732,IF($H2731="EN COURS DE PREENGAGEMENT",'ENGAGEMENTS 2026'!O2732,IF($H2731="PREENGAGE",IF($E2731="ATTRIBUE",'ENGAGEMENTS 2026'!AE2732,'ENGAGEMENTS 2026'!O2732),'ENGAGEMENTS 2026'!AE2732))))</f>
        <v/>
      </c>
      <c r="K2731" s="97" t="str">
        <f>IF(ISBLANK('ENGAGEMENTS 2026'!W2732),"",'ENGAGEMENTS 2026'!W2732)</f>
        <v/>
      </c>
      <c r="L2731" s="73" t="str">
        <f t="shared" ca="1" si="84"/>
        <v/>
      </c>
      <c r="M2731" t="str">
        <f t="shared" si="85"/>
        <v/>
      </c>
      <c r="N2731" t="str">
        <f>IF(ISBLANK('ENGAGEMENTS 2026'!C2732),"",'ENGAGEMENTS 2026'!L2732)</f>
        <v/>
      </c>
      <c r="O2731" t="str">
        <f>IF(ISBLANK('ENGAGEMENTS 2026'!C2732),"",'ENGAGEMENTS 2026'!M2732)</f>
        <v/>
      </c>
      <c r="P2731" t="str">
        <f>IF(ISBLANK('ENGAGEMENTS 2026'!C2732),"",'ENGAGEMENTS 2026'!K2732)</f>
        <v/>
      </c>
      <c r="Q2731" t="str">
        <f>IF($A2731="","",IF(OR($E2731="INFRUCTUEUX",$E2731="ANNULE"),$A2731&amp;"|"&amp;(COUNTIFS($A$2:$A2731,$A2731,$E$2:$E2731,"INFRUCTUEUX")+COUNTIFS($A$2:$A2731,$A2731,$E$2:$E2731,"ANNULE")),""))</f>
        <v/>
      </c>
    </row>
    <row r="2732" spans="1:17" x14ac:dyDescent="0.25">
      <c r="A2732" t="str">
        <f>IF(ISBLANK('ENGAGEMENTS 2026'!C2733),"",IF('ENGAGEMENTS 2026'!C2733="DTSI","DCT",'ENGAGEMENTS 2026'!C2733))</f>
        <v/>
      </c>
      <c r="B2732" t="str">
        <f>IF(ISBLANK('ENGAGEMENTS 2026'!C2733),"",'ENGAGEMENTS 2026'!D2733)</f>
        <v/>
      </c>
      <c r="C2732" t="str">
        <f>IF(ISBLANK('ENGAGEMENTS 2026'!C2733),"",'ENGAGEMENTS 2026'!E2733)</f>
        <v/>
      </c>
      <c r="D2732" t="str">
        <f>IF(ISBLANK('ENGAGEMENTS 2026'!C2733),"",'ENGAGEMENTS 2026'!G2733)</f>
        <v/>
      </c>
      <c r="E2732" t="str">
        <f>IF(ISBLANK('ENGAGEMENTS 2026'!C2733),"",'ENGAGEMENTS 2026'!I2733)</f>
        <v/>
      </c>
      <c r="F2732" t="str">
        <f>IF(ISBLANK('ENGAGEMENTS 2026'!C2733),"",'ENGAGEMENTS 2026'!J2733)</f>
        <v/>
      </c>
      <c r="G2732" t="str">
        <f>IF(ISBLANK('ENGAGEMENTS 2026'!C2733),"",'ENGAGEMENTS 2026'!M2733)</f>
        <v/>
      </c>
      <c r="H2732" t="str">
        <f>IF(ISBLANK('ENGAGEMENTS 2026'!C2733),"",'ENGAGEMENTS 2026'!AF2733)</f>
        <v/>
      </c>
      <c r="I2732" t="str">
        <f>IF(ISBLANK('ENGAGEMENTS 2026'!C2733),"",'ENGAGEMENTS 2026'!H2733)</f>
        <v/>
      </c>
      <c r="J2732" s="72" t="str">
        <f>IF(ISBLANK('ENGAGEMENTS 2026'!C2733),"",IF(AND(OR($E2732="INFRUCTUEUX",$E2732="ANNULE"),$C2732="AOO-M"),'ENGAGEMENTS 2026'!P2733,IF($H2732="EN COURS DE PREENGAGEMENT",'ENGAGEMENTS 2026'!O2733,IF($H2732="PREENGAGE",IF($E2732="ATTRIBUE",'ENGAGEMENTS 2026'!AE2733,'ENGAGEMENTS 2026'!O2733),'ENGAGEMENTS 2026'!AE2733))))</f>
        <v/>
      </c>
      <c r="K2732" s="97" t="str">
        <f>IF(ISBLANK('ENGAGEMENTS 2026'!W2733),"",'ENGAGEMENTS 2026'!W2733)</f>
        <v/>
      </c>
      <c r="L2732" s="73" t="str">
        <f t="shared" ca="1" si="84"/>
        <v/>
      </c>
      <c r="M2732" t="str">
        <f t="shared" si="85"/>
        <v/>
      </c>
      <c r="N2732" t="str">
        <f>IF(ISBLANK('ENGAGEMENTS 2026'!C2733),"",'ENGAGEMENTS 2026'!L2733)</f>
        <v/>
      </c>
      <c r="O2732" t="str">
        <f>IF(ISBLANK('ENGAGEMENTS 2026'!C2733),"",'ENGAGEMENTS 2026'!M2733)</f>
        <v/>
      </c>
      <c r="P2732" t="str">
        <f>IF(ISBLANK('ENGAGEMENTS 2026'!C2733),"",'ENGAGEMENTS 2026'!K2733)</f>
        <v/>
      </c>
      <c r="Q2732" t="str">
        <f>IF($A2732="","",IF(OR($E2732="INFRUCTUEUX",$E2732="ANNULE"),$A2732&amp;"|"&amp;(COUNTIFS($A$2:$A2732,$A2732,$E$2:$E2732,"INFRUCTUEUX")+COUNTIFS($A$2:$A2732,$A2732,$E$2:$E2732,"ANNULE")),""))</f>
        <v/>
      </c>
    </row>
    <row r="2733" spans="1:17" x14ac:dyDescent="0.25">
      <c r="A2733" t="str">
        <f>IF(ISBLANK('ENGAGEMENTS 2026'!C2734),"",IF('ENGAGEMENTS 2026'!C2734="DTSI","DCT",'ENGAGEMENTS 2026'!C2734))</f>
        <v/>
      </c>
      <c r="B2733" t="str">
        <f>IF(ISBLANK('ENGAGEMENTS 2026'!C2734),"",'ENGAGEMENTS 2026'!D2734)</f>
        <v/>
      </c>
      <c r="C2733" t="str">
        <f>IF(ISBLANK('ENGAGEMENTS 2026'!C2734),"",'ENGAGEMENTS 2026'!E2734)</f>
        <v/>
      </c>
      <c r="D2733" t="str">
        <f>IF(ISBLANK('ENGAGEMENTS 2026'!C2734),"",'ENGAGEMENTS 2026'!G2734)</f>
        <v/>
      </c>
      <c r="E2733" t="str">
        <f>IF(ISBLANK('ENGAGEMENTS 2026'!C2734),"",'ENGAGEMENTS 2026'!I2734)</f>
        <v/>
      </c>
      <c r="F2733" t="str">
        <f>IF(ISBLANK('ENGAGEMENTS 2026'!C2734),"",'ENGAGEMENTS 2026'!J2734)</f>
        <v/>
      </c>
      <c r="G2733" t="str">
        <f>IF(ISBLANK('ENGAGEMENTS 2026'!C2734),"",'ENGAGEMENTS 2026'!M2734)</f>
        <v/>
      </c>
      <c r="H2733" t="str">
        <f>IF(ISBLANK('ENGAGEMENTS 2026'!C2734),"",'ENGAGEMENTS 2026'!AF2734)</f>
        <v/>
      </c>
      <c r="I2733" t="str">
        <f>IF(ISBLANK('ENGAGEMENTS 2026'!C2734),"",'ENGAGEMENTS 2026'!H2734)</f>
        <v/>
      </c>
      <c r="J2733" s="72" t="str">
        <f>IF(ISBLANK('ENGAGEMENTS 2026'!C2734),"",IF(AND(OR($E2733="INFRUCTUEUX",$E2733="ANNULE"),$C2733="AOO-M"),'ENGAGEMENTS 2026'!P2734,IF($H2733="EN COURS DE PREENGAGEMENT",'ENGAGEMENTS 2026'!O2734,IF($H2733="PREENGAGE",IF($E2733="ATTRIBUE",'ENGAGEMENTS 2026'!AE2734,'ENGAGEMENTS 2026'!O2734),'ENGAGEMENTS 2026'!AE2734))))</f>
        <v/>
      </c>
      <c r="K2733" s="97" t="str">
        <f>IF(ISBLANK('ENGAGEMENTS 2026'!W2734),"",'ENGAGEMENTS 2026'!W2734)</f>
        <v/>
      </c>
      <c r="L2733" s="73" t="str">
        <f t="shared" ca="1" si="84"/>
        <v/>
      </c>
      <c r="M2733" t="str">
        <f t="shared" si="85"/>
        <v/>
      </c>
      <c r="N2733" t="str">
        <f>IF(ISBLANK('ENGAGEMENTS 2026'!C2734),"",'ENGAGEMENTS 2026'!L2734)</f>
        <v/>
      </c>
      <c r="O2733" t="str">
        <f>IF(ISBLANK('ENGAGEMENTS 2026'!C2734),"",'ENGAGEMENTS 2026'!M2734)</f>
        <v/>
      </c>
      <c r="P2733" t="str">
        <f>IF(ISBLANK('ENGAGEMENTS 2026'!C2734),"",'ENGAGEMENTS 2026'!K2734)</f>
        <v/>
      </c>
      <c r="Q2733" t="str">
        <f>IF($A2733="","",IF(OR($E2733="INFRUCTUEUX",$E2733="ANNULE"),$A2733&amp;"|"&amp;(COUNTIFS($A$2:$A2733,$A2733,$E$2:$E2733,"INFRUCTUEUX")+COUNTIFS($A$2:$A2733,$A2733,$E$2:$E2733,"ANNULE")),""))</f>
        <v/>
      </c>
    </row>
    <row r="2734" spans="1:17" x14ac:dyDescent="0.25">
      <c r="A2734" t="str">
        <f>IF(ISBLANK('ENGAGEMENTS 2026'!C2735),"",IF('ENGAGEMENTS 2026'!C2735="DTSI","DCT",'ENGAGEMENTS 2026'!C2735))</f>
        <v/>
      </c>
      <c r="B2734" t="str">
        <f>IF(ISBLANK('ENGAGEMENTS 2026'!C2735),"",'ENGAGEMENTS 2026'!D2735)</f>
        <v/>
      </c>
      <c r="C2734" t="str">
        <f>IF(ISBLANK('ENGAGEMENTS 2026'!C2735),"",'ENGAGEMENTS 2026'!E2735)</f>
        <v/>
      </c>
      <c r="D2734" t="str">
        <f>IF(ISBLANK('ENGAGEMENTS 2026'!C2735),"",'ENGAGEMENTS 2026'!G2735)</f>
        <v/>
      </c>
      <c r="E2734" t="str">
        <f>IF(ISBLANK('ENGAGEMENTS 2026'!C2735),"",'ENGAGEMENTS 2026'!I2735)</f>
        <v/>
      </c>
      <c r="F2734" t="str">
        <f>IF(ISBLANK('ENGAGEMENTS 2026'!C2735),"",'ENGAGEMENTS 2026'!J2735)</f>
        <v/>
      </c>
      <c r="G2734" t="str">
        <f>IF(ISBLANK('ENGAGEMENTS 2026'!C2735),"",'ENGAGEMENTS 2026'!M2735)</f>
        <v/>
      </c>
      <c r="H2734" t="str">
        <f>IF(ISBLANK('ENGAGEMENTS 2026'!C2735),"",'ENGAGEMENTS 2026'!AF2735)</f>
        <v/>
      </c>
      <c r="I2734" t="str">
        <f>IF(ISBLANK('ENGAGEMENTS 2026'!C2735),"",'ENGAGEMENTS 2026'!H2735)</f>
        <v/>
      </c>
      <c r="J2734" s="72" t="str">
        <f>IF(ISBLANK('ENGAGEMENTS 2026'!C2735),"",IF(AND(OR($E2734="INFRUCTUEUX",$E2734="ANNULE"),$C2734="AOO-M"),'ENGAGEMENTS 2026'!P2735,IF($H2734="EN COURS DE PREENGAGEMENT",'ENGAGEMENTS 2026'!O2735,IF($H2734="PREENGAGE",IF($E2734="ATTRIBUE",'ENGAGEMENTS 2026'!AE2735,'ENGAGEMENTS 2026'!O2735),'ENGAGEMENTS 2026'!AE2735))))</f>
        <v/>
      </c>
      <c r="K2734" s="97" t="str">
        <f>IF(ISBLANK('ENGAGEMENTS 2026'!W2735),"",'ENGAGEMENTS 2026'!W2735)</f>
        <v/>
      </c>
      <c r="L2734" s="73" t="str">
        <f t="shared" ca="1" si="84"/>
        <v/>
      </c>
      <c r="M2734" t="str">
        <f t="shared" si="85"/>
        <v/>
      </c>
      <c r="N2734" t="str">
        <f>IF(ISBLANK('ENGAGEMENTS 2026'!C2735),"",'ENGAGEMENTS 2026'!L2735)</f>
        <v/>
      </c>
      <c r="O2734" t="str">
        <f>IF(ISBLANK('ENGAGEMENTS 2026'!C2735),"",'ENGAGEMENTS 2026'!M2735)</f>
        <v/>
      </c>
      <c r="P2734" t="str">
        <f>IF(ISBLANK('ENGAGEMENTS 2026'!C2735),"",'ENGAGEMENTS 2026'!K2735)</f>
        <v/>
      </c>
      <c r="Q2734" t="str">
        <f>IF($A2734="","",IF(OR($E2734="INFRUCTUEUX",$E2734="ANNULE"),$A2734&amp;"|"&amp;(COUNTIFS($A$2:$A2734,$A2734,$E$2:$E2734,"INFRUCTUEUX")+COUNTIFS($A$2:$A2734,$A2734,$E$2:$E2734,"ANNULE")),""))</f>
        <v/>
      </c>
    </row>
    <row r="2735" spans="1:17" x14ac:dyDescent="0.25">
      <c r="A2735" t="str">
        <f>IF(ISBLANK('ENGAGEMENTS 2026'!C2736),"",IF('ENGAGEMENTS 2026'!C2736="DTSI","DCT",'ENGAGEMENTS 2026'!C2736))</f>
        <v/>
      </c>
      <c r="B2735" t="str">
        <f>IF(ISBLANK('ENGAGEMENTS 2026'!C2736),"",'ENGAGEMENTS 2026'!D2736)</f>
        <v/>
      </c>
      <c r="C2735" t="str">
        <f>IF(ISBLANK('ENGAGEMENTS 2026'!C2736),"",'ENGAGEMENTS 2026'!E2736)</f>
        <v/>
      </c>
      <c r="D2735" t="str">
        <f>IF(ISBLANK('ENGAGEMENTS 2026'!C2736),"",'ENGAGEMENTS 2026'!G2736)</f>
        <v/>
      </c>
      <c r="E2735" t="str">
        <f>IF(ISBLANK('ENGAGEMENTS 2026'!C2736),"",'ENGAGEMENTS 2026'!I2736)</f>
        <v/>
      </c>
      <c r="F2735" t="str">
        <f>IF(ISBLANK('ENGAGEMENTS 2026'!C2736),"",'ENGAGEMENTS 2026'!J2736)</f>
        <v/>
      </c>
      <c r="G2735" t="str">
        <f>IF(ISBLANK('ENGAGEMENTS 2026'!C2736),"",'ENGAGEMENTS 2026'!M2736)</f>
        <v/>
      </c>
      <c r="H2735" t="str">
        <f>IF(ISBLANK('ENGAGEMENTS 2026'!C2736),"",'ENGAGEMENTS 2026'!AF2736)</f>
        <v/>
      </c>
      <c r="I2735" t="str">
        <f>IF(ISBLANK('ENGAGEMENTS 2026'!C2736),"",'ENGAGEMENTS 2026'!H2736)</f>
        <v/>
      </c>
      <c r="J2735" s="72" t="str">
        <f>IF(ISBLANK('ENGAGEMENTS 2026'!C2736),"",IF(AND(OR($E2735="INFRUCTUEUX",$E2735="ANNULE"),$C2735="AOO-M"),'ENGAGEMENTS 2026'!P2736,IF($H2735="EN COURS DE PREENGAGEMENT",'ENGAGEMENTS 2026'!O2736,IF($H2735="PREENGAGE",IF($E2735="ATTRIBUE",'ENGAGEMENTS 2026'!AE2736,'ENGAGEMENTS 2026'!O2736),'ENGAGEMENTS 2026'!AE2736))))</f>
        <v/>
      </c>
      <c r="K2735" s="97" t="str">
        <f>IF(ISBLANK('ENGAGEMENTS 2026'!W2736),"",'ENGAGEMENTS 2026'!W2736)</f>
        <v/>
      </c>
      <c r="L2735" s="73" t="str">
        <f t="shared" ca="1" si="84"/>
        <v/>
      </c>
      <c r="M2735" t="str">
        <f t="shared" si="85"/>
        <v/>
      </c>
      <c r="N2735" t="str">
        <f>IF(ISBLANK('ENGAGEMENTS 2026'!C2736),"",'ENGAGEMENTS 2026'!L2736)</f>
        <v/>
      </c>
      <c r="O2735" t="str">
        <f>IF(ISBLANK('ENGAGEMENTS 2026'!C2736),"",'ENGAGEMENTS 2026'!M2736)</f>
        <v/>
      </c>
      <c r="P2735" t="str">
        <f>IF(ISBLANK('ENGAGEMENTS 2026'!C2736),"",'ENGAGEMENTS 2026'!K2736)</f>
        <v/>
      </c>
      <c r="Q2735" t="str">
        <f>IF($A2735="","",IF(OR($E2735="INFRUCTUEUX",$E2735="ANNULE"),$A2735&amp;"|"&amp;(COUNTIFS($A$2:$A2735,$A2735,$E$2:$E2735,"INFRUCTUEUX")+COUNTIFS($A$2:$A2735,$A2735,$E$2:$E2735,"ANNULE")),""))</f>
        <v/>
      </c>
    </row>
    <row r="2736" spans="1:17" x14ac:dyDescent="0.25">
      <c r="A2736" t="str">
        <f>IF(ISBLANK('ENGAGEMENTS 2026'!C2737),"",IF('ENGAGEMENTS 2026'!C2737="DTSI","DCT",'ENGAGEMENTS 2026'!C2737))</f>
        <v/>
      </c>
      <c r="B2736" t="str">
        <f>IF(ISBLANK('ENGAGEMENTS 2026'!C2737),"",'ENGAGEMENTS 2026'!D2737)</f>
        <v/>
      </c>
      <c r="C2736" t="str">
        <f>IF(ISBLANK('ENGAGEMENTS 2026'!C2737),"",'ENGAGEMENTS 2026'!E2737)</f>
        <v/>
      </c>
      <c r="D2736" t="str">
        <f>IF(ISBLANK('ENGAGEMENTS 2026'!C2737),"",'ENGAGEMENTS 2026'!G2737)</f>
        <v/>
      </c>
      <c r="E2736" t="str">
        <f>IF(ISBLANK('ENGAGEMENTS 2026'!C2737),"",'ENGAGEMENTS 2026'!I2737)</f>
        <v/>
      </c>
      <c r="F2736" t="str">
        <f>IF(ISBLANK('ENGAGEMENTS 2026'!C2737),"",'ENGAGEMENTS 2026'!J2737)</f>
        <v/>
      </c>
      <c r="G2736" t="str">
        <f>IF(ISBLANK('ENGAGEMENTS 2026'!C2737),"",'ENGAGEMENTS 2026'!M2737)</f>
        <v/>
      </c>
      <c r="H2736" t="str">
        <f>IF(ISBLANK('ENGAGEMENTS 2026'!C2737),"",'ENGAGEMENTS 2026'!AF2737)</f>
        <v/>
      </c>
      <c r="I2736" t="str">
        <f>IF(ISBLANK('ENGAGEMENTS 2026'!C2737),"",'ENGAGEMENTS 2026'!H2737)</f>
        <v/>
      </c>
      <c r="J2736" s="72" t="str">
        <f>IF(ISBLANK('ENGAGEMENTS 2026'!C2737),"",IF(AND(OR($E2736="INFRUCTUEUX",$E2736="ANNULE"),$C2736="AOO-M"),'ENGAGEMENTS 2026'!P2737,IF($H2736="EN COURS DE PREENGAGEMENT",'ENGAGEMENTS 2026'!O2737,IF($H2736="PREENGAGE",IF($E2736="ATTRIBUE",'ENGAGEMENTS 2026'!AE2737,'ENGAGEMENTS 2026'!O2737),'ENGAGEMENTS 2026'!AE2737))))</f>
        <v/>
      </c>
      <c r="K2736" s="97" t="str">
        <f>IF(ISBLANK('ENGAGEMENTS 2026'!W2737),"",'ENGAGEMENTS 2026'!W2737)</f>
        <v/>
      </c>
      <c r="L2736" s="73" t="str">
        <f t="shared" ca="1" si="84"/>
        <v/>
      </c>
      <c r="M2736" t="str">
        <f t="shared" si="85"/>
        <v/>
      </c>
      <c r="N2736" t="str">
        <f>IF(ISBLANK('ENGAGEMENTS 2026'!C2737),"",'ENGAGEMENTS 2026'!L2737)</f>
        <v/>
      </c>
      <c r="O2736" t="str">
        <f>IF(ISBLANK('ENGAGEMENTS 2026'!C2737),"",'ENGAGEMENTS 2026'!M2737)</f>
        <v/>
      </c>
      <c r="P2736" t="str">
        <f>IF(ISBLANK('ENGAGEMENTS 2026'!C2737),"",'ENGAGEMENTS 2026'!K2737)</f>
        <v/>
      </c>
      <c r="Q2736" t="str">
        <f>IF($A2736="","",IF(OR($E2736="INFRUCTUEUX",$E2736="ANNULE"),$A2736&amp;"|"&amp;(COUNTIFS($A$2:$A2736,$A2736,$E$2:$E2736,"INFRUCTUEUX")+COUNTIFS($A$2:$A2736,$A2736,$E$2:$E2736,"ANNULE")),""))</f>
        <v/>
      </c>
    </row>
    <row r="2737" spans="1:17" x14ac:dyDescent="0.25">
      <c r="A2737" t="str">
        <f>IF(ISBLANK('ENGAGEMENTS 2026'!C2738),"",IF('ENGAGEMENTS 2026'!C2738="DTSI","DCT",'ENGAGEMENTS 2026'!C2738))</f>
        <v/>
      </c>
      <c r="B2737" t="str">
        <f>IF(ISBLANK('ENGAGEMENTS 2026'!C2738),"",'ENGAGEMENTS 2026'!D2738)</f>
        <v/>
      </c>
      <c r="C2737" t="str">
        <f>IF(ISBLANK('ENGAGEMENTS 2026'!C2738),"",'ENGAGEMENTS 2026'!E2738)</f>
        <v/>
      </c>
      <c r="D2737" t="str">
        <f>IF(ISBLANK('ENGAGEMENTS 2026'!C2738),"",'ENGAGEMENTS 2026'!G2738)</f>
        <v/>
      </c>
      <c r="E2737" t="str">
        <f>IF(ISBLANK('ENGAGEMENTS 2026'!C2738),"",'ENGAGEMENTS 2026'!I2738)</f>
        <v/>
      </c>
      <c r="F2737" t="str">
        <f>IF(ISBLANK('ENGAGEMENTS 2026'!C2738),"",'ENGAGEMENTS 2026'!J2738)</f>
        <v/>
      </c>
      <c r="G2737" t="str">
        <f>IF(ISBLANK('ENGAGEMENTS 2026'!C2738),"",'ENGAGEMENTS 2026'!M2738)</f>
        <v/>
      </c>
      <c r="H2737" t="str">
        <f>IF(ISBLANK('ENGAGEMENTS 2026'!C2738),"",'ENGAGEMENTS 2026'!AF2738)</f>
        <v/>
      </c>
      <c r="I2737" t="str">
        <f>IF(ISBLANK('ENGAGEMENTS 2026'!C2738),"",'ENGAGEMENTS 2026'!H2738)</f>
        <v/>
      </c>
      <c r="J2737" s="72" t="str">
        <f>IF(ISBLANK('ENGAGEMENTS 2026'!C2738),"",IF(AND(OR($E2737="INFRUCTUEUX",$E2737="ANNULE"),$C2737="AOO-M"),'ENGAGEMENTS 2026'!P2738,IF($H2737="EN COURS DE PREENGAGEMENT",'ENGAGEMENTS 2026'!O2738,IF($H2737="PREENGAGE",IF($E2737="ATTRIBUE",'ENGAGEMENTS 2026'!AE2738,'ENGAGEMENTS 2026'!O2738),'ENGAGEMENTS 2026'!AE2738))))</f>
        <v/>
      </c>
      <c r="K2737" s="97" t="str">
        <f>IF(ISBLANK('ENGAGEMENTS 2026'!W2738),"",'ENGAGEMENTS 2026'!W2738)</f>
        <v/>
      </c>
      <c r="L2737" s="73" t="str">
        <f t="shared" ca="1" si="84"/>
        <v/>
      </c>
      <c r="M2737" t="str">
        <f t="shared" si="85"/>
        <v/>
      </c>
      <c r="N2737" t="str">
        <f>IF(ISBLANK('ENGAGEMENTS 2026'!C2738),"",'ENGAGEMENTS 2026'!L2738)</f>
        <v/>
      </c>
      <c r="O2737" t="str">
        <f>IF(ISBLANK('ENGAGEMENTS 2026'!C2738),"",'ENGAGEMENTS 2026'!M2738)</f>
        <v/>
      </c>
      <c r="P2737" t="str">
        <f>IF(ISBLANK('ENGAGEMENTS 2026'!C2738),"",'ENGAGEMENTS 2026'!K2738)</f>
        <v/>
      </c>
      <c r="Q2737" t="str">
        <f>IF($A2737="","",IF(OR($E2737="INFRUCTUEUX",$E2737="ANNULE"),$A2737&amp;"|"&amp;(COUNTIFS($A$2:$A2737,$A2737,$E$2:$E2737,"INFRUCTUEUX")+COUNTIFS($A$2:$A2737,$A2737,$E$2:$E2737,"ANNULE")),""))</f>
        <v/>
      </c>
    </row>
    <row r="2738" spans="1:17" x14ac:dyDescent="0.25">
      <c r="A2738" t="str">
        <f>IF(ISBLANK('ENGAGEMENTS 2026'!C2739),"",IF('ENGAGEMENTS 2026'!C2739="DTSI","DCT",'ENGAGEMENTS 2026'!C2739))</f>
        <v/>
      </c>
      <c r="B2738" t="str">
        <f>IF(ISBLANK('ENGAGEMENTS 2026'!C2739),"",'ENGAGEMENTS 2026'!D2739)</f>
        <v/>
      </c>
      <c r="C2738" t="str">
        <f>IF(ISBLANK('ENGAGEMENTS 2026'!C2739),"",'ENGAGEMENTS 2026'!E2739)</f>
        <v/>
      </c>
      <c r="D2738" t="str">
        <f>IF(ISBLANK('ENGAGEMENTS 2026'!C2739),"",'ENGAGEMENTS 2026'!G2739)</f>
        <v/>
      </c>
      <c r="E2738" t="str">
        <f>IF(ISBLANK('ENGAGEMENTS 2026'!C2739),"",'ENGAGEMENTS 2026'!I2739)</f>
        <v/>
      </c>
      <c r="F2738" t="str">
        <f>IF(ISBLANK('ENGAGEMENTS 2026'!C2739),"",'ENGAGEMENTS 2026'!J2739)</f>
        <v/>
      </c>
      <c r="G2738" t="str">
        <f>IF(ISBLANK('ENGAGEMENTS 2026'!C2739),"",'ENGAGEMENTS 2026'!M2739)</f>
        <v/>
      </c>
      <c r="H2738" t="str">
        <f>IF(ISBLANK('ENGAGEMENTS 2026'!C2739),"",'ENGAGEMENTS 2026'!AF2739)</f>
        <v/>
      </c>
      <c r="I2738" t="str">
        <f>IF(ISBLANK('ENGAGEMENTS 2026'!C2739),"",'ENGAGEMENTS 2026'!H2739)</f>
        <v/>
      </c>
      <c r="J2738" s="72" t="str">
        <f>IF(ISBLANK('ENGAGEMENTS 2026'!C2739),"",IF(AND(OR($E2738="INFRUCTUEUX",$E2738="ANNULE"),$C2738="AOO-M"),'ENGAGEMENTS 2026'!P2739,IF($H2738="EN COURS DE PREENGAGEMENT",'ENGAGEMENTS 2026'!O2739,IF($H2738="PREENGAGE",IF($E2738="ATTRIBUE",'ENGAGEMENTS 2026'!AE2739,'ENGAGEMENTS 2026'!O2739),'ENGAGEMENTS 2026'!AE2739))))</f>
        <v/>
      </c>
      <c r="K2738" s="97" t="str">
        <f>IF(ISBLANK('ENGAGEMENTS 2026'!W2739),"",'ENGAGEMENTS 2026'!W2739)</f>
        <v/>
      </c>
      <c r="L2738" s="73" t="str">
        <f t="shared" ca="1" si="84"/>
        <v/>
      </c>
      <c r="M2738" t="str">
        <f t="shared" si="85"/>
        <v/>
      </c>
      <c r="N2738" t="str">
        <f>IF(ISBLANK('ENGAGEMENTS 2026'!C2739),"",'ENGAGEMENTS 2026'!L2739)</f>
        <v/>
      </c>
      <c r="O2738" t="str">
        <f>IF(ISBLANK('ENGAGEMENTS 2026'!C2739),"",'ENGAGEMENTS 2026'!M2739)</f>
        <v/>
      </c>
      <c r="P2738" t="str">
        <f>IF(ISBLANK('ENGAGEMENTS 2026'!C2739),"",'ENGAGEMENTS 2026'!K2739)</f>
        <v/>
      </c>
      <c r="Q2738" t="str">
        <f>IF($A2738="","",IF(OR($E2738="INFRUCTUEUX",$E2738="ANNULE"),$A2738&amp;"|"&amp;(COUNTIFS($A$2:$A2738,$A2738,$E$2:$E2738,"INFRUCTUEUX")+COUNTIFS($A$2:$A2738,$A2738,$E$2:$E2738,"ANNULE")),""))</f>
        <v/>
      </c>
    </row>
    <row r="2739" spans="1:17" x14ac:dyDescent="0.25">
      <c r="A2739" t="str">
        <f>IF(ISBLANK('ENGAGEMENTS 2026'!C2740),"",IF('ENGAGEMENTS 2026'!C2740="DTSI","DCT",'ENGAGEMENTS 2026'!C2740))</f>
        <v/>
      </c>
      <c r="B2739" t="str">
        <f>IF(ISBLANK('ENGAGEMENTS 2026'!C2740),"",'ENGAGEMENTS 2026'!D2740)</f>
        <v/>
      </c>
      <c r="C2739" t="str">
        <f>IF(ISBLANK('ENGAGEMENTS 2026'!C2740),"",'ENGAGEMENTS 2026'!E2740)</f>
        <v/>
      </c>
      <c r="D2739" t="str">
        <f>IF(ISBLANK('ENGAGEMENTS 2026'!C2740),"",'ENGAGEMENTS 2026'!G2740)</f>
        <v/>
      </c>
      <c r="E2739" t="str">
        <f>IF(ISBLANK('ENGAGEMENTS 2026'!C2740),"",'ENGAGEMENTS 2026'!I2740)</f>
        <v/>
      </c>
      <c r="F2739" t="str">
        <f>IF(ISBLANK('ENGAGEMENTS 2026'!C2740),"",'ENGAGEMENTS 2026'!J2740)</f>
        <v/>
      </c>
      <c r="G2739" t="str">
        <f>IF(ISBLANK('ENGAGEMENTS 2026'!C2740),"",'ENGAGEMENTS 2026'!M2740)</f>
        <v/>
      </c>
      <c r="H2739" t="str">
        <f>IF(ISBLANK('ENGAGEMENTS 2026'!C2740),"",'ENGAGEMENTS 2026'!AF2740)</f>
        <v/>
      </c>
      <c r="I2739" t="str">
        <f>IF(ISBLANK('ENGAGEMENTS 2026'!C2740),"",'ENGAGEMENTS 2026'!H2740)</f>
        <v/>
      </c>
      <c r="J2739" s="72" t="str">
        <f>IF(ISBLANK('ENGAGEMENTS 2026'!C2740),"",IF(AND(OR($E2739="INFRUCTUEUX",$E2739="ANNULE"),$C2739="AOO-M"),'ENGAGEMENTS 2026'!P2740,IF($H2739="EN COURS DE PREENGAGEMENT",'ENGAGEMENTS 2026'!O2740,IF($H2739="PREENGAGE",IF($E2739="ATTRIBUE",'ENGAGEMENTS 2026'!AE2740,'ENGAGEMENTS 2026'!O2740),'ENGAGEMENTS 2026'!AE2740))))</f>
        <v/>
      </c>
      <c r="K2739" s="97" t="str">
        <f>IF(ISBLANK('ENGAGEMENTS 2026'!W2740),"",'ENGAGEMENTS 2026'!W2740)</f>
        <v/>
      </c>
      <c r="L2739" s="73" t="str">
        <f t="shared" ca="1" si="84"/>
        <v/>
      </c>
      <c r="M2739" t="str">
        <f t="shared" si="85"/>
        <v/>
      </c>
      <c r="N2739" t="str">
        <f>IF(ISBLANK('ENGAGEMENTS 2026'!C2740),"",'ENGAGEMENTS 2026'!L2740)</f>
        <v/>
      </c>
      <c r="O2739" t="str">
        <f>IF(ISBLANK('ENGAGEMENTS 2026'!C2740),"",'ENGAGEMENTS 2026'!M2740)</f>
        <v/>
      </c>
      <c r="P2739" t="str">
        <f>IF(ISBLANK('ENGAGEMENTS 2026'!C2740),"",'ENGAGEMENTS 2026'!K2740)</f>
        <v/>
      </c>
      <c r="Q2739" t="str">
        <f>IF($A2739="","",IF(OR($E2739="INFRUCTUEUX",$E2739="ANNULE"),$A2739&amp;"|"&amp;(COUNTIFS($A$2:$A2739,$A2739,$E$2:$E2739,"INFRUCTUEUX")+COUNTIFS($A$2:$A2739,$A2739,$E$2:$E2739,"ANNULE")),""))</f>
        <v/>
      </c>
    </row>
    <row r="2740" spans="1:17" x14ac:dyDescent="0.25">
      <c r="A2740" t="str">
        <f>IF(ISBLANK('ENGAGEMENTS 2026'!C2741),"",IF('ENGAGEMENTS 2026'!C2741="DTSI","DCT",'ENGAGEMENTS 2026'!C2741))</f>
        <v/>
      </c>
      <c r="B2740" t="str">
        <f>IF(ISBLANK('ENGAGEMENTS 2026'!C2741),"",'ENGAGEMENTS 2026'!D2741)</f>
        <v/>
      </c>
      <c r="C2740" t="str">
        <f>IF(ISBLANK('ENGAGEMENTS 2026'!C2741),"",'ENGAGEMENTS 2026'!E2741)</f>
        <v/>
      </c>
      <c r="D2740" t="str">
        <f>IF(ISBLANK('ENGAGEMENTS 2026'!C2741),"",'ENGAGEMENTS 2026'!G2741)</f>
        <v/>
      </c>
      <c r="E2740" t="str">
        <f>IF(ISBLANK('ENGAGEMENTS 2026'!C2741),"",'ENGAGEMENTS 2026'!I2741)</f>
        <v/>
      </c>
      <c r="F2740" t="str">
        <f>IF(ISBLANK('ENGAGEMENTS 2026'!C2741),"",'ENGAGEMENTS 2026'!J2741)</f>
        <v/>
      </c>
      <c r="G2740" t="str">
        <f>IF(ISBLANK('ENGAGEMENTS 2026'!C2741),"",'ENGAGEMENTS 2026'!M2741)</f>
        <v/>
      </c>
      <c r="H2740" t="str">
        <f>IF(ISBLANK('ENGAGEMENTS 2026'!C2741),"",'ENGAGEMENTS 2026'!AF2741)</f>
        <v/>
      </c>
      <c r="I2740" t="str">
        <f>IF(ISBLANK('ENGAGEMENTS 2026'!C2741),"",'ENGAGEMENTS 2026'!H2741)</f>
        <v/>
      </c>
      <c r="J2740" s="72" t="str">
        <f>IF(ISBLANK('ENGAGEMENTS 2026'!C2741),"",IF(AND(OR($E2740="INFRUCTUEUX",$E2740="ANNULE"),$C2740="AOO-M"),'ENGAGEMENTS 2026'!P2741,IF($H2740="EN COURS DE PREENGAGEMENT",'ENGAGEMENTS 2026'!O2741,IF($H2740="PREENGAGE",IF($E2740="ATTRIBUE",'ENGAGEMENTS 2026'!AE2741,'ENGAGEMENTS 2026'!O2741),'ENGAGEMENTS 2026'!AE2741))))</f>
        <v/>
      </c>
      <c r="K2740" s="97" t="str">
        <f>IF(ISBLANK('ENGAGEMENTS 2026'!W2741),"",'ENGAGEMENTS 2026'!W2741)</f>
        <v/>
      </c>
      <c r="L2740" s="73" t="str">
        <f t="shared" ca="1" si="84"/>
        <v/>
      </c>
      <c r="M2740" t="str">
        <f t="shared" si="85"/>
        <v/>
      </c>
      <c r="N2740" t="str">
        <f>IF(ISBLANK('ENGAGEMENTS 2026'!C2741),"",'ENGAGEMENTS 2026'!L2741)</f>
        <v/>
      </c>
      <c r="O2740" t="str">
        <f>IF(ISBLANK('ENGAGEMENTS 2026'!C2741),"",'ENGAGEMENTS 2026'!M2741)</f>
        <v/>
      </c>
      <c r="P2740" t="str">
        <f>IF(ISBLANK('ENGAGEMENTS 2026'!C2741),"",'ENGAGEMENTS 2026'!K2741)</f>
        <v/>
      </c>
      <c r="Q2740" t="str">
        <f>IF($A2740="","",IF(OR($E2740="INFRUCTUEUX",$E2740="ANNULE"),$A2740&amp;"|"&amp;(COUNTIFS($A$2:$A2740,$A2740,$E$2:$E2740,"INFRUCTUEUX")+COUNTIFS($A$2:$A2740,$A2740,$E$2:$E2740,"ANNULE")),""))</f>
        <v/>
      </c>
    </row>
    <row r="2741" spans="1:17" x14ac:dyDescent="0.25">
      <c r="A2741" t="str">
        <f>IF(ISBLANK('ENGAGEMENTS 2026'!C2742),"",IF('ENGAGEMENTS 2026'!C2742="DTSI","DCT",'ENGAGEMENTS 2026'!C2742))</f>
        <v/>
      </c>
      <c r="B2741" t="str">
        <f>IF(ISBLANK('ENGAGEMENTS 2026'!C2742),"",'ENGAGEMENTS 2026'!D2742)</f>
        <v/>
      </c>
      <c r="C2741" t="str">
        <f>IF(ISBLANK('ENGAGEMENTS 2026'!C2742),"",'ENGAGEMENTS 2026'!E2742)</f>
        <v/>
      </c>
      <c r="D2741" t="str">
        <f>IF(ISBLANK('ENGAGEMENTS 2026'!C2742),"",'ENGAGEMENTS 2026'!G2742)</f>
        <v/>
      </c>
      <c r="E2741" t="str">
        <f>IF(ISBLANK('ENGAGEMENTS 2026'!C2742),"",'ENGAGEMENTS 2026'!I2742)</f>
        <v/>
      </c>
      <c r="F2741" t="str">
        <f>IF(ISBLANK('ENGAGEMENTS 2026'!C2742),"",'ENGAGEMENTS 2026'!J2742)</f>
        <v/>
      </c>
      <c r="G2741" t="str">
        <f>IF(ISBLANK('ENGAGEMENTS 2026'!C2742),"",'ENGAGEMENTS 2026'!M2742)</f>
        <v/>
      </c>
      <c r="H2741" t="str">
        <f>IF(ISBLANK('ENGAGEMENTS 2026'!C2742),"",'ENGAGEMENTS 2026'!AF2742)</f>
        <v/>
      </c>
      <c r="I2741" t="str">
        <f>IF(ISBLANK('ENGAGEMENTS 2026'!C2742),"",'ENGAGEMENTS 2026'!H2742)</f>
        <v/>
      </c>
      <c r="J2741" s="72" t="str">
        <f>IF(ISBLANK('ENGAGEMENTS 2026'!C2742),"",IF(AND(OR($E2741="INFRUCTUEUX",$E2741="ANNULE"),$C2741="AOO-M"),'ENGAGEMENTS 2026'!P2742,IF($H2741="EN COURS DE PREENGAGEMENT",'ENGAGEMENTS 2026'!O2742,IF($H2741="PREENGAGE",IF($E2741="ATTRIBUE",'ENGAGEMENTS 2026'!AE2742,'ENGAGEMENTS 2026'!O2742),'ENGAGEMENTS 2026'!AE2742))))</f>
        <v/>
      </c>
      <c r="K2741" s="97" t="str">
        <f>IF(ISBLANK('ENGAGEMENTS 2026'!W2742),"",'ENGAGEMENTS 2026'!W2742)</f>
        <v/>
      </c>
      <c r="L2741" s="73" t="str">
        <f t="shared" ca="1" si="84"/>
        <v/>
      </c>
      <c r="M2741" t="str">
        <f t="shared" si="85"/>
        <v/>
      </c>
      <c r="N2741" t="str">
        <f>IF(ISBLANK('ENGAGEMENTS 2026'!C2742),"",'ENGAGEMENTS 2026'!L2742)</f>
        <v/>
      </c>
      <c r="O2741" t="str">
        <f>IF(ISBLANK('ENGAGEMENTS 2026'!C2742),"",'ENGAGEMENTS 2026'!M2742)</f>
        <v/>
      </c>
      <c r="P2741" t="str">
        <f>IF(ISBLANK('ENGAGEMENTS 2026'!C2742),"",'ENGAGEMENTS 2026'!K2742)</f>
        <v/>
      </c>
      <c r="Q2741" t="str">
        <f>IF($A2741="","",IF(OR($E2741="INFRUCTUEUX",$E2741="ANNULE"),$A2741&amp;"|"&amp;(COUNTIFS($A$2:$A2741,$A2741,$E$2:$E2741,"INFRUCTUEUX")+COUNTIFS($A$2:$A2741,$A2741,$E$2:$E2741,"ANNULE")),""))</f>
        <v/>
      </c>
    </row>
    <row r="2742" spans="1:17" x14ac:dyDescent="0.25">
      <c r="A2742" t="str">
        <f>IF(ISBLANK('ENGAGEMENTS 2026'!C2743),"",IF('ENGAGEMENTS 2026'!C2743="DTSI","DCT",'ENGAGEMENTS 2026'!C2743))</f>
        <v/>
      </c>
      <c r="B2742" t="str">
        <f>IF(ISBLANK('ENGAGEMENTS 2026'!C2743),"",'ENGAGEMENTS 2026'!D2743)</f>
        <v/>
      </c>
      <c r="C2742" t="str">
        <f>IF(ISBLANK('ENGAGEMENTS 2026'!C2743),"",'ENGAGEMENTS 2026'!E2743)</f>
        <v/>
      </c>
      <c r="D2742" t="str">
        <f>IF(ISBLANK('ENGAGEMENTS 2026'!C2743),"",'ENGAGEMENTS 2026'!G2743)</f>
        <v/>
      </c>
      <c r="E2742" t="str">
        <f>IF(ISBLANK('ENGAGEMENTS 2026'!C2743),"",'ENGAGEMENTS 2026'!I2743)</f>
        <v/>
      </c>
      <c r="F2742" t="str">
        <f>IF(ISBLANK('ENGAGEMENTS 2026'!C2743),"",'ENGAGEMENTS 2026'!J2743)</f>
        <v/>
      </c>
      <c r="G2742" t="str">
        <f>IF(ISBLANK('ENGAGEMENTS 2026'!C2743),"",'ENGAGEMENTS 2026'!M2743)</f>
        <v/>
      </c>
      <c r="H2742" t="str">
        <f>IF(ISBLANK('ENGAGEMENTS 2026'!C2743),"",'ENGAGEMENTS 2026'!AF2743)</f>
        <v/>
      </c>
      <c r="I2742" t="str">
        <f>IF(ISBLANK('ENGAGEMENTS 2026'!C2743),"",'ENGAGEMENTS 2026'!H2743)</f>
        <v/>
      </c>
      <c r="J2742" s="72" t="str">
        <f>IF(ISBLANK('ENGAGEMENTS 2026'!C2743),"",IF(AND(OR($E2742="INFRUCTUEUX",$E2742="ANNULE"),$C2742="AOO-M"),'ENGAGEMENTS 2026'!P2743,IF($H2742="EN COURS DE PREENGAGEMENT",'ENGAGEMENTS 2026'!O2743,IF($H2742="PREENGAGE",IF($E2742="ATTRIBUE",'ENGAGEMENTS 2026'!AE2743,'ENGAGEMENTS 2026'!O2743),'ENGAGEMENTS 2026'!AE2743))))</f>
        <v/>
      </c>
      <c r="K2742" s="97" t="str">
        <f>IF(ISBLANK('ENGAGEMENTS 2026'!W2743),"",'ENGAGEMENTS 2026'!W2743)</f>
        <v/>
      </c>
      <c r="L2742" s="73" t="str">
        <f t="shared" ca="1" si="84"/>
        <v/>
      </c>
      <c r="M2742" t="str">
        <f t="shared" si="85"/>
        <v/>
      </c>
      <c r="N2742" t="str">
        <f>IF(ISBLANK('ENGAGEMENTS 2026'!C2743),"",'ENGAGEMENTS 2026'!L2743)</f>
        <v/>
      </c>
      <c r="O2742" t="str">
        <f>IF(ISBLANK('ENGAGEMENTS 2026'!C2743),"",'ENGAGEMENTS 2026'!M2743)</f>
        <v/>
      </c>
      <c r="P2742" t="str">
        <f>IF(ISBLANK('ENGAGEMENTS 2026'!C2743),"",'ENGAGEMENTS 2026'!K2743)</f>
        <v/>
      </c>
      <c r="Q2742" t="str">
        <f>IF($A2742="","",IF(OR($E2742="INFRUCTUEUX",$E2742="ANNULE"),$A2742&amp;"|"&amp;(COUNTIFS($A$2:$A2742,$A2742,$E$2:$E2742,"INFRUCTUEUX")+COUNTIFS($A$2:$A2742,$A2742,$E$2:$E2742,"ANNULE")),""))</f>
        <v/>
      </c>
    </row>
    <row r="2743" spans="1:17" x14ac:dyDescent="0.25">
      <c r="A2743" t="str">
        <f>IF(ISBLANK('ENGAGEMENTS 2026'!C2744),"",IF('ENGAGEMENTS 2026'!C2744="DTSI","DCT",'ENGAGEMENTS 2026'!C2744))</f>
        <v/>
      </c>
      <c r="B2743" t="str">
        <f>IF(ISBLANK('ENGAGEMENTS 2026'!C2744),"",'ENGAGEMENTS 2026'!D2744)</f>
        <v/>
      </c>
      <c r="C2743" t="str">
        <f>IF(ISBLANK('ENGAGEMENTS 2026'!C2744),"",'ENGAGEMENTS 2026'!E2744)</f>
        <v/>
      </c>
      <c r="D2743" t="str">
        <f>IF(ISBLANK('ENGAGEMENTS 2026'!C2744),"",'ENGAGEMENTS 2026'!G2744)</f>
        <v/>
      </c>
      <c r="E2743" t="str">
        <f>IF(ISBLANK('ENGAGEMENTS 2026'!C2744),"",'ENGAGEMENTS 2026'!I2744)</f>
        <v/>
      </c>
      <c r="F2743" t="str">
        <f>IF(ISBLANK('ENGAGEMENTS 2026'!C2744),"",'ENGAGEMENTS 2026'!J2744)</f>
        <v/>
      </c>
      <c r="G2743" t="str">
        <f>IF(ISBLANK('ENGAGEMENTS 2026'!C2744),"",'ENGAGEMENTS 2026'!M2744)</f>
        <v/>
      </c>
      <c r="H2743" t="str">
        <f>IF(ISBLANK('ENGAGEMENTS 2026'!C2744),"",'ENGAGEMENTS 2026'!AF2744)</f>
        <v/>
      </c>
      <c r="I2743" t="str">
        <f>IF(ISBLANK('ENGAGEMENTS 2026'!C2744),"",'ENGAGEMENTS 2026'!H2744)</f>
        <v/>
      </c>
      <c r="J2743" s="72" t="str">
        <f>IF(ISBLANK('ENGAGEMENTS 2026'!C2744),"",IF(AND(OR($E2743="INFRUCTUEUX",$E2743="ANNULE"),$C2743="AOO-M"),'ENGAGEMENTS 2026'!P2744,IF($H2743="EN COURS DE PREENGAGEMENT",'ENGAGEMENTS 2026'!O2744,IF($H2743="PREENGAGE",IF($E2743="ATTRIBUE",'ENGAGEMENTS 2026'!AE2744,'ENGAGEMENTS 2026'!O2744),'ENGAGEMENTS 2026'!AE2744))))</f>
        <v/>
      </c>
      <c r="K2743" s="97" t="str">
        <f>IF(ISBLANK('ENGAGEMENTS 2026'!W2744),"",'ENGAGEMENTS 2026'!W2744)</f>
        <v/>
      </c>
      <c r="L2743" s="73" t="str">
        <f t="shared" ca="1" si="84"/>
        <v/>
      </c>
      <c r="M2743" t="str">
        <f t="shared" si="85"/>
        <v/>
      </c>
      <c r="N2743" t="str">
        <f>IF(ISBLANK('ENGAGEMENTS 2026'!C2744),"",'ENGAGEMENTS 2026'!L2744)</f>
        <v/>
      </c>
      <c r="O2743" t="str">
        <f>IF(ISBLANK('ENGAGEMENTS 2026'!C2744),"",'ENGAGEMENTS 2026'!M2744)</f>
        <v/>
      </c>
      <c r="P2743" t="str">
        <f>IF(ISBLANK('ENGAGEMENTS 2026'!C2744),"",'ENGAGEMENTS 2026'!K2744)</f>
        <v/>
      </c>
      <c r="Q2743" t="str">
        <f>IF($A2743="","",IF(OR($E2743="INFRUCTUEUX",$E2743="ANNULE"),$A2743&amp;"|"&amp;(COUNTIFS($A$2:$A2743,$A2743,$E$2:$E2743,"INFRUCTUEUX")+COUNTIFS($A$2:$A2743,$A2743,$E$2:$E2743,"ANNULE")),""))</f>
        <v/>
      </c>
    </row>
    <row r="2744" spans="1:17" x14ac:dyDescent="0.25">
      <c r="A2744" t="str">
        <f>IF(ISBLANK('ENGAGEMENTS 2026'!C2745),"",IF('ENGAGEMENTS 2026'!C2745="DTSI","DCT",'ENGAGEMENTS 2026'!C2745))</f>
        <v/>
      </c>
      <c r="B2744" t="str">
        <f>IF(ISBLANK('ENGAGEMENTS 2026'!C2745),"",'ENGAGEMENTS 2026'!D2745)</f>
        <v/>
      </c>
      <c r="C2744" t="str">
        <f>IF(ISBLANK('ENGAGEMENTS 2026'!C2745),"",'ENGAGEMENTS 2026'!E2745)</f>
        <v/>
      </c>
      <c r="D2744" t="str">
        <f>IF(ISBLANK('ENGAGEMENTS 2026'!C2745),"",'ENGAGEMENTS 2026'!G2745)</f>
        <v/>
      </c>
      <c r="E2744" t="str">
        <f>IF(ISBLANK('ENGAGEMENTS 2026'!C2745),"",'ENGAGEMENTS 2026'!I2745)</f>
        <v/>
      </c>
      <c r="F2744" t="str">
        <f>IF(ISBLANK('ENGAGEMENTS 2026'!C2745),"",'ENGAGEMENTS 2026'!J2745)</f>
        <v/>
      </c>
      <c r="G2744" t="str">
        <f>IF(ISBLANK('ENGAGEMENTS 2026'!C2745),"",'ENGAGEMENTS 2026'!M2745)</f>
        <v/>
      </c>
      <c r="H2744" t="str">
        <f>IF(ISBLANK('ENGAGEMENTS 2026'!C2745),"",'ENGAGEMENTS 2026'!AF2745)</f>
        <v/>
      </c>
      <c r="I2744" t="str">
        <f>IF(ISBLANK('ENGAGEMENTS 2026'!C2745),"",'ENGAGEMENTS 2026'!H2745)</f>
        <v/>
      </c>
      <c r="J2744" s="72" t="str">
        <f>IF(ISBLANK('ENGAGEMENTS 2026'!C2745),"",IF(AND(OR($E2744="INFRUCTUEUX",$E2744="ANNULE"),$C2744="AOO-M"),'ENGAGEMENTS 2026'!P2745,IF($H2744="EN COURS DE PREENGAGEMENT",'ENGAGEMENTS 2026'!O2745,IF($H2744="PREENGAGE",IF($E2744="ATTRIBUE",'ENGAGEMENTS 2026'!AE2745,'ENGAGEMENTS 2026'!O2745),'ENGAGEMENTS 2026'!AE2745))))</f>
        <v/>
      </c>
      <c r="K2744" s="97" t="str">
        <f>IF(ISBLANK('ENGAGEMENTS 2026'!W2745),"",'ENGAGEMENTS 2026'!W2745)</f>
        <v/>
      </c>
      <c r="L2744" s="73" t="str">
        <f t="shared" ca="1" si="84"/>
        <v/>
      </c>
      <c r="M2744" t="str">
        <f t="shared" si="85"/>
        <v/>
      </c>
      <c r="N2744" t="str">
        <f>IF(ISBLANK('ENGAGEMENTS 2026'!C2745),"",'ENGAGEMENTS 2026'!L2745)</f>
        <v/>
      </c>
      <c r="O2744" t="str">
        <f>IF(ISBLANK('ENGAGEMENTS 2026'!C2745),"",'ENGAGEMENTS 2026'!M2745)</f>
        <v/>
      </c>
      <c r="P2744" t="str">
        <f>IF(ISBLANK('ENGAGEMENTS 2026'!C2745),"",'ENGAGEMENTS 2026'!K2745)</f>
        <v/>
      </c>
      <c r="Q2744" t="str">
        <f>IF($A2744="","",IF(OR($E2744="INFRUCTUEUX",$E2744="ANNULE"),$A2744&amp;"|"&amp;(COUNTIFS($A$2:$A2744,$A2744,$E$2:$E2744,"INFRUCTUEUX")+COUNTIFS($A$2:$A2744,$A2744,$E$2:$E2744,"ANNULE")),""))</f>
        <v/>
      </c>
    </row>
    <row r="2745" spans="1:17" x14ac:dyDescent="0.25">
      <c r="A2745" t="str">
        <f>IF(ISBLANK('ENGAGEMENTS 2026'!C2746),"",IF('ENGAGEMENTS 2026'!C2746="DTSI","DCT",'ENGAGEMENTS 2026'!C2746))</f>
        <v/>
      </c>
      <c r="B2745" t="str">
        <f>IF(ISBLANK('ENGAGEMENTS 2026'!C2746),"",'ENGAGEMENTS 2026'!D2746)</f>
        <v/>
      </c>
      <c r="C2745" t="str">
        <f>IF(ISBLANK('ENGAGEMENTS 2026'!C2746),"",'ENGAGEMENTS 2026'!E2746)</f>
        <v/>
      </c>
      <c r="D2745" t="str">
        <f>IF(ISBLANK('ENGAGEMENTS 2026'!C2746),"",'ENGAGEMENTS 2026'!G2746)</f>
        <v/>
      </c>
      <c r="E2745" t="str">
        <f>IF(ISBLANK('ENGAGEMENTS 2026'!C2746),"",'ENGAGEMENTS 2026'!I2746)</f>
        <v/>
      </c>
      <c r="F2745" t="str">
        <f>IF(ISBLANK('ENGAGEMENTS 2026'!C2746),"",'ENGAGEMENTS 2026'!J2746)</f>
        <v/>
      </c>
      <c r="G2745" t="str">
        <f>IF(ISBLANK('ENGAGEMENTS 2026'!C2746),"",'ENGAGEMENTS 2026'!M2746)</f>
        <v/>
      </c>
      <c r="H2745" t="str">
        <f>IF(ISBLANK('ENGAGEMENTS 2026'!C2746),"",'ENGAGEMENTS 2026'!AF2746)</f>
        <v/>
      </c>
      <c r="I2745" t="str">
        <f>IF(ISBLANK('ENGAGEMENTS 2026'!C2746),"",'ENGAGEMENTS 2026'!H2746)</f>
        <v/>
      </c>
      <c r="J2745" s="72" t="str">
        <f>IF(ISBLANK('ENGAGEMENTS 2026'!C2746),"",IF(AND(OR($E2745="INFRUCTUEUX",$E2745="ANNULE"),$C2745="AOO-M"),'ENGAGEMENTS 2026'!P2746,IF($H2745="EN COURS DE PREENGAGEMENT",'ENGAGEMENTS 2026'!O2746,IF($H2745="PREENGAGE",IF($E2745="ATTRIBUE",'ENGAGEMENTS 2026'!AE2746,'ENGAGEMENTS 2026'!O2746),'ENGAGEMENTS 2026'!AE2746))))</f>
        <v/>
      </c>
      <c r="K2745" s="97" t="str">
        <f>IF(ISBLANK('ENGAGEMENTS 2026'!W2746),"",'ENGAGEMENTS 2026'!W2746)</f>
        <v/>
      </c>
      <c r="L2745" s="73" t="str">
        <f t="shared" ca="1" si="84"/>
        <v/>
      </c>
      <c r="M2745" t="str">
        <f t="shared" si="85"/>
        <v/>
      </c>
      <c r="N2745" t="str">
        <f>IF(ISBLANK('ENGAGEMENTS 2026'!C2746),"",'ENGAGEMENTS 2026'!L2746)</f>
        <v/>
      </c>
      <c r="O2745" t="str">
        <f>IF(ISBLANK('ENGAGEMENTS 2026'!C2746),"",'ENGAGEMENTS 2026'!M2746)</f>
        <v/>
      </c>
      <c r="P2745" t="str">
        <f>IF(ISBLANK('ENGAGEMENTS 2026'!C2746),"",'ENGAGEMENTS 2026'!K2746)</f>
        <v/>
      </c>
      <c r="Q2745" t="str">
        <f>IF($A2745="","",IF(OR($E2745="INFRUCTUEUX",$E2745="ANNULE"),$A2745&amp;"|"&amp;(COUNTIFS($A$2:$A2745,$A2745,$E$2:$E2745,"INFRUCTUEUX")+COUNTIFS($A$2:$A2745,$A2745,$E$2:$E2745,"ANNULE")),""))</f>
        <v/>
      </c>
    </row>
    <row r="2746" spans="1:17" x14ac:dyDescent="0.25">
      <c r="A2746" t="str">
        <f>IF(ISBLANK('ENGAGEMENTS 2026'!C2747),"",IF('ENGAGEMENTS 2026'!C2747="DTSI","DCT",'ENGAGEMENTS 2026'!C2747))</f>
        <v/>
      </c>
      <c r="B2746" t="str">
        <f>IF(ISBLANK('ENGAGEMENTS 2026'!C2747),"",'ENGAGEMENTS 2026'!D2747)</f>
        <v/>
      </c>
      <c r="C2746" t="str">
        <f>IF(ISBLANK('ENGAGEMENTS 2026'!C2747),"",'ENGAGEMENTS 2026'!E2747)</f>
        <v/>
      </c>
      <c r="D2746" t="str">
        <f>IF(ISBLANK('ENGAGEMENTS 2026'!C2747),"",'ENGAGEMENTS 2026'!G2747)</f>
        <v/>
      </c>
      <c r="E2746" t="str">
        <f>IF(ISBLANK('ENGAGEMENTS 2026'!C2747),"",'ENGAGEMENTS 2026'!I2747)</f>
        <v/>
      </c>
      <c r="F2746" t="str">
        <f>IF(ISBLANK('ENGAGEMENTS 2026'!C2747),"",'ENGAGEMENTS 2026'!J2747)</f>
        <v/>
      </c>
      <c r="G2746" t="str">
        <f>IF(ISBLANK('ENGAGEMENTS 2026'!C2747),"",'ENGAGEMENTS 2026'!M2747)</f>
        <v/>
      </c>
      <c r="H2746" t="str">
        <f>IF(ISBLANK('ENGAGEMENTS 2026'!C2747),"",'ENGAGEMENTS 2026'!AF2747)</f>
        <v/>
      </c>
      <c r="I2746" t="str">
        <f>IF(ISBLANK('ENGAGEMENTS 2026'!C2747),"",'ENGAGEMENTS 2026'!H2747)</f>
        <v/>
      </c>
      <c r="J2746" s="72" t="str">
        <f>IF(ISBLANK('ENGAGEMENTS 2026'!C2747),"",IF(AND(OR($E2746="INFRUCTUEUX",$E2746="ANNULE"),$C2746="AOO-M"),'ENGAGEMENTS 2026'!P2747,IF($H2746="EN COURS DE PREENGAGEMENT",'ENGAGEMENTS 2026'!O2747,IF($H2746="PREENGAGE",IF($E2746="ATTRIBUE",'ENGAGEMENTS 2026'!AE2747,'ENGAGEMENTS 2026'!O2747),'ENGAGEMENTS 2026'!AE2747))))</f>
        <v/>
      </c>
      <c r="K2746" s="97" t="str">
        <f>IF(ISBLANK('ENGAGEMENTS 2026'!W2747),"",'ENGAGEMENTS 2026'!W2747)</f>
        <v/>
      </c>
      <c r="L2746" s="73" t="str">
        <f t="shared" ca="1" si="84"/>
        <v/>
      </c>
      <c r="M2746" t="str">
        <f t="shared" si="85"/>
        <v/>
      </c>
      <c r="N2746" t="str">
        <f>IF(ISBLANK('ENGAGEMENTS 2026'!C2747),"",'ENGAGEMENTS 2026'!L2747)</f>
        <v/>
      </c>
      <c r="O2746" t="str">
        <f>IF(ISBLANK('ENGAGEMENTS 2026'!C2747),"",'ENGAGEMENTS 2026'!M2747)</f>
        <v/>
      </c>
      <c r="P2746" t="str">
        <f>IF(ISBLANK('ENGAGEMENTS 2026'!C2747),"",'ENGAGEMENTS 2026'!K2747)</f>
        <v/>
      </c>
      <c r="Q2746" t="str">
        <f>IF($A2746="","",IF(OR($E2746="INFRUCTUEUX",$E2746="ANNULE"),$A2746&amp;"|"&amp;(COUNTIFS($A$2:$A2746,$A2746,$E$2:$E2746,"INFRUCTUEUX")+COUNTIFS($A$2:$A2746,$A2746,$E$2:$E2746,"ANNULE")),""))</f>
        <v/>
      </c>
    </row>
    <row r="2747" spans="1:17" x14ac:dyDescent="0.25">
      <c r="A2747" t="str">
        <f>IF(ISBLANK('ENGAGEMENTS 2026'!C2748),"",IF('ENGAGEMENTS 2026'!C2748="DTSI","DCT",'ENGAGEMENTS 2026'!C2748))</f>
        <v/>
      </c>
      <c r="B2747" t="str">
        <f>IF(ISBLANK('ENGAGEMENTS 2026'!C2748),"",'ENGAGEMENTS 2026'!D2748)</f>
        <v/>
      </c>
      <c r="C2747" t="str">
        <f>IF(ISBLANK('ENGAGEMENTS 2026'!C2748),"",'ENGAGEMENTS 2026'!E2748)</f>
        <v/>
      </c>
      <c r="D2747" t="str">
        <f>IF(ISBLANK('ENGAGEMENTS 2026'!C2748),"",'ENGAGEMENTS 2026'!G2748)</f>
        <v/>
      </c>
      <c r="E2747" t="str">
        <f>IF(ISBLANK('ENGAGEMENTS 2026'!C2748),"",'ENGAGEMENTS 2026'!I2748)</f>
        <v/>
      </c>
      <c r="F2747" t="str">
        <f>IF(ISBLANK('ENGAGEMENTS 2026'!C2748),"",'ENGAGEMENTS 2026'!J2748)</f>
        <v/>
      </c>
      <c r="G2747" t="str">
        <f>IF(ISBLANK('ENGAGEMENTS 2026'!C2748),"",'ENGAGEMENTS 2026'!M2748)</f>
        <v/>
      </c>
      <c r="H2747" t="str">
        <f>IF(ISBLANK('ENGAGEMENTS 2026'!C2748),"",'ENGAGEMENTS 2026'!AF2748)</f>
        <v/>
      </c>
      <c r="I2747" t="str">
        <f>IF(ISBLANK('ENGAGEMENTS 2026'!C2748),"",'ENGAGEMENTS 2026'!H2748)</f>
        <v/>
      </c>
      <c r="J2747" s="72" t="str">
        <f>IF(ISBLANK('ENGAGEMENTS 2026'!C2748),"",IF(AND(OR($E2747="INFRUCTUEUX",$E2747="ANNULE"),$C2747="AOO-M"),'ENGAGEMENTS 2026'!P2748,IF($H2747="EN COURS DE PREENGAGEMENT",'ENGAGEMENTS 2026'!O2748,IF($H2747="PREENGAGE",IF($E2747="ATTRIBUE",'ENGAGEMENTS 2026'!AE2748,'ENGAGEMENTS 2026'!O2748),'ENGAGEMENTS 2026'!AE2748))))</f>
        <v/>
      </c>
      <c r="K2747" s="97" t="str">
        <f>IF(ISBLANK('ENGAGEMENTS 2026'!W2748),"",'ENGAGEMENTS 2026'!W2748)</f>
        <v/>
      </c>
      <c r="L2747" s="73" t="str">
        <f t="shared" ca="1" si="84"/>
        <v/>
      </c>
      <c r="M2747" t="str">
        <f t="shared" si="85"/>
        <v/>
      </c>
      <c r="N2747" t="str">
        <f>IF(ISBLANK('ENGAGEMENTS 2026'!C2748),"",'ENGAGEMENTS 2026'!L2748)</f>
        <v/>
      </c>
      <c r="O2747" t="str">
        <f>IF(ISBLANK('ENGAGEMENTS 2026'!C2748),"",'ENGAGEMENTS 2026'!M2748)</f>
        <v/>
      </c>
      <c r="P2747" t="str">
        <f>IF(ISBLANK('ENGAGEMENTS 2026'!C2748),"",'ENGAGEMENTS 2026'!K2748)</f>
        <v/>
      </c>
      <c r="Q2747" t="str">
        <f>IF($A2747="","",IF(OR($E2747="INFRUCTUEUX",$E2747="ANNULE"),$A2747&amp;"|"&amp;(COUNTIFS($A$2:$A2747,$A2747,$E$2:$E2747,"INFRUCTUEUX")+COUNTIFS($A$2:$A2747,$A2747,$E$2:$E2747,"ANNULE")),""))</f>
        <v/>
      </c>
    </row>
    <row r="2748" spans="1:17" x14ac:dyDescent="0.25">
      <c r="A2748" t="str">
        <f>IF(ISBLANK('ENGAGEMENTS 2026'!C2749),"",IF('ENGAGEMENTS 2026'!C2749="DTSI","DCT",'ENGAGEMENTS 2026'!C2749))</f>
        <v/>
      </c>
      <c r="B2748" t="str">
        <f>IF(ISBLANK('ENGAGEMENTS 2026'!C2749),"",'ENGAGEMENTS 2026'!D2749)</f>
        <v/>
      </c>
      <c r="C2748" t="str">
        <f>IF(ISBLANK('ENGAGEMENTS 2026'!C2749),"",'ENGAGEMENTS 2026'!E2749)</f>
        <v/>
      </c>
      <c r="D2748" t="str">
        <f>IF(ISBLANK('ENGAGEMENTS 2026'!C2749),"",'ENGAGEMENTS 2026'!G2749)</f>
        <v/>
      </c>
      <c r="E2748" t="str">
        <f>IF(ISBLANK('ENGAGEMENTS 2026'!C2749),"",'ENGAGEMENTS 2026'!I2749)</f>
        <v/>
      </c>
      <c r="F2748" t="str">
        <f>IF(ISBLANK('ENGAGEMENTS 2026'!C2749),"",'ENGAGEMENTS 2026'!J2749)</f>
        <v/>
      </c>
      <c r="G2748" t="str">
        <f>IF(ISBLANK('ENGAGEMENTS 2026'!C2749),"",'ENGAGEMENTS 2026'!M2749)</f>
        <v/>
      </c>
      <c r="H2748" t="str">
        <f>IF(ISBLANK('ENGAGEMENTS 2026'!C2749),"",'ENGAGEMENTS 2026'!AF2749)</f>
        <v/>
      </c>
      <c r="I2748" t="str">
        <f>IF(ISBLANK('ENGAGEMENTS 2026'!C2749),"",'ENGAGEMENTS 2026'!H2749)</f>
        <v/>
      </c>
      <c r="J2748" s="72" t="str">
        <f>IF(ISBLANK('ENGAGEMENTS 2026'!C2749),"",IF(AND(OR($E2748="INFRUCTUEUX",$E2748="ANNULE"),$C2748="AOO-M"),'ENGAGEMENTS 2026'!P2749,IF($H2748="EN COURS DE PREENGAGEMENT",'ENGAGEMENTS 2026'!O2749,IF($H2748="PREENGAGE",IF($E2748="ATTRIBUE",'ENGAGEMENTS 2026'!AE2749,'ENGAGEMENTS 2026'!O2749),'ENGAGEMENTS 2026'!AE2749))))</f>
        <v/>
      </c>
      <c r="K2748" s="97" t="str">
        <f>IF(ISBLANK('ENGAGEMENTS 2026'!W2749),"",'ENGAGEMENTS 2026'!W2749)</f>
        <v/>
      </c>
      <c r="L2748" s="73" t="str">
        <f t="shared" ca="1" si="84"/>
        <v/>
      </c>
      <c r="M2748" t="str">
        <f t="shared" si="85"/>
        <v/>
      </c>
      <c r="N2748" t="str">
        <f>IF(ISBLANK('ENGAGEMENTS 2026'!C2749),"",'ENGAGEMENTS 2026'!L2749)</f>
        <v/>
      </c>
      <c r="O2748" t="str">
        <f>IF(ISBLANK('ENGAGEMENTS 2026'!C2749),"",'ENGAGEMENTS 2026'!M2749)</f>
        <v/>
      </c>
      <c r="P2748" t="str">
        <f>IF(ISBLANK('ENGAGEMENTS 2026'!C2749),"",'ENGAGEMENTS 2026'!K2749)</f>
        <v/>
      </c>
      <c r="Q2748" t="str">
        <f>IF($A2748="","",IF(OR($E2748="INFRUCTUEUX",$E2748="ANNULE"),$A2748&amp;"|"&amp;(COUNTIFS($A$2:$A2748,$A2748,$E$2:$E2748,"INFRUCTUEUX")+COUNTIFS($A$2:$A2748,$A2748,$E$2:$E2748,"ANNULE")),""))</f>
        <v/>
      </c>
    </row>
    <row r="2749" spans="1:17" x14ac:dyDescent="0.25">
      <c r="A2749" t="str">
        <f>IF(ISBLANK('ENGAGEMENTS 2026'!C2750),"",IF('ENGAGEMENTS 2026'!C2750="DTSI","DCT",'ENGAGEMENTS 2026'!C2750))</f>
        <v/>
      </c>
      <c r="B2749" t="str">
        <f>IF(ISBLANK('ENGAGEMENTS 2026'!C2750),"",'ENGAGEMENTS 2026'!D2750)</f>
        <v/>
      </c>
      <c r="C2749" t="str">
        <f>IF(ISBLANK('ENGAGEMENTS 2026'!C2750),"",'ENGAGEMENTS 2026'!E2750)</f>
        <v/>
      </c>
      <c r="D2749" t="str">
        <f>IF(ISBLANK('ENGAGEMENTS 2026'!C2750),"",'ENGAGEMENTS 2026'!G2750)</f>
        <v/>
      </c>
      <c r="E2749" t="str">
        <f>IF(ISBLANK('ENGAGEMENTS 2026'!C2750),"",'ENGAGEMENTS 2026'!I2750)</f>
        <v/>
      </c>
      <c r="F2749" t="str">
        <f>IF(ISBLANK('ENGAGEMENTS 2026'!C2750),"",'ENGAGEMENTS 2026'!J2750)</f>
        <v/>
      </c>
      <c r="G2749" t="str">
        <f>IF(ISBLANK('ENGAGEMENTS 2026'!C2750),"",'ENGAGEMENTS 2026'!M2750)</f>
        <v/>
      </c>
      <c r="H2749" t="str">
        <f>IF(ISBLANK('ENGAGEMENTS 2026'!C2750),"",'ENGAGEMENTS 2026'!AF2750)</f>
        <v/>
      </c>
      <c r="I2749" t="str">
        <f>IF(ISBLANK('ENGAGEMENTS 2026'!C2750),"",'ENGAGEMENTS 2026'!H2750)</f>
        <v/>
      </c>
      <c r="J2749" s="72" t="str">
        <f>IF(ISBLANK('ENGAGEMENTS 2026'!C2750),"",IF(AND(OR($E2749="INFRUCTUEUX",$E2749="ANNULE"),$C2749="AOO-M"),'ENGAGEMENTS 2026'!P2750,IF($H2749="EN COURS DE PREENGAGEMENT",'ENGAGEMENTS 2026'!O2750,IF($H2749="PREENGAGE",IF($E2749="ATTRIBUE",'ENGAGEMENTS 2026'!AE2750,'ENGAGEMENTS 2026'!O2750),'ENGAGEMENTS 2026'!AE2750))))</f>
        <v/>
      </c>
      <c r="K2749" s="97" t="str">
        <f>IF(ISBLANK('ENGAGEMENTS 2026'!W2750),"",'ENGAGEMENTS 2026'!W2750)</f>
        <v/>
      </c>
      <c r="L2749" s="73" t="str">
        <f t="shared" ca="1" si="84"/>
        <v/>
      </c>
      <c r="M2749" t="str">
        <f t="shared" si="85"/>
        <v/>
      </c>
      <c r="N2749" t="str">
        <f>IF(ISBLANK('ENGAGEMENTS 2026'!C2750),"",'ENGAGEMENTS 2026'!L2750)</f>
        <v/>
      </c>
      <c r="O2749" t="str">
        <f>IF(ISBLANK('ENGAGEMENTS 2026'!C2750),"",'ENGAGEMENTS 2026'!M2750)</f>
        <v/>
      </c>
      <c r="P2749" t="str">
        <f>IF(ISBLANK('ENGAGEMENTS 2026'!C2750),"",'ENGAGEMENTS 2026'!K2750)</f>
        <v/>
      </c>
      <c r="Q2749" t="str">
        <f>IF($A2749="","",IF(OR($E2749="INFRUCTUEUX",$E2749="ANNULE"),$A2749&amp;"|"&amp;(COUNTIFS($A$2:$A2749,$A2749,$E$2:$E2749,"INFRUCTUEUX")+COUNTIFS($A$2:$A2749,$A2749,$E$2:$E2749,"ANNULE")),""))</f>
        <v/>
      </c>
    </row>
    <row r="2750" spans="1:17" x14ac:dyDescent="0.25">
      <c r="A2750" t="str">
        <f>IF(ISBLANK('ENGAGEMENTS 2026'!C2751),"",IF('ENGAGEMENTS 2026'!C2751="DTSI","DCT",'ENGAGEMENTS 2026'!C2751))</f>
        <v/>
      </c>
      <c r="B2750" t="str">
        <f>IF(ISBLANK('ENGAGEMENTS 2026'!C2751),"",'ENGAGEMENTS 2026'!D2751)</f>
        <v/>
      </c>
      <c r="C2750" t="str">
        <f>IF(ISBLANK('ENGAGEMENTS 2026'!C2751),"",'ENGAGEMENTS 2026'!E2751)</f>
        <v/>
      </c>
      <c r="D2750" t="str">
        <f>IF(ISBLANK('ENGAGEMENTS 2026'!C2751),"",'ENGAGEMENTS 2026'!G2751)</f>
        <v/>
      </c>
      <c r="E2750" t="str">
        <f>IF(ISBLANK('ENGAGEMENTS 2026'!C2751),"",'ENGAGEMENTS 2026'!I2751)</f>
        <v/>
      </c>
      <c r="F2750" t="str">
        <f>IF(ISBLANK('ENGAGEMENTS 2026'!C2751),"",'ENGAGEMENTS 2026'!J2751)</f>
        <v/>
      </c>
      <c r="G2750" t="str">
        <f>IF(ISBLANK('ENGAGEMENTS 2026'!C2751),"",'ENGAGEMENTS 2026'!M2751)</f>
        <v/>
      </c>
      <c r="H2750" t="str">
        <f>IF(ISBLANK('ENGAGEMENTS 2026'!C2751),"",'ENGAGEMENTS 2026'!AF2751)</f>
        <v/>
      </c>
      <c r="I2750" t="str">
        <f>IF(ISBLANK('ENGAGEMENTS 2026'!C2751),"",'ENGAGEMENTS 2026'!H2751)</f>
        <v/>
      </c>
      <c r="J2750" s="72" t="str">
        <f>IF(ISBLANK('ENGAGEMENTS 2026'!C2751),"",IF(AND(OR($E2750="INFRUCTUEUX",$E2750="ANNULE"),$C2750="AOO-M"),'ENGAGEMENTS 2026'!P2751,IF($H2750="EN COURS DE PREENGAGEMENT",'ENGAGEMENTS 2026'!O2751,IF($H2750="PREENGAGE",IF($E2750="ATTRIBUE",'ENGAGEMENTS 2026'!AE2751,'ENGAGEMENTS 2026'!O2751),'ENGAGEMENTS 2026'!AE2751))))</f>
        <v/>
      </c>
      <c r="K2750" s="97" t="str">
        <f>IF(ISBLANK('ENGAGEMENTS 2026'!W2751),"",'ENGAGEMENTS 2026'!W2751)</f>
        <v/>
      </c>
      <c r="L2750" s="73" t="str">
        <f t="shared" ca="1" si="84"/>
        <v/>
      </c>
      <c r="M2750" t="str">
        <f t="shared" si="85"/>
        <v/>
      </c>
      <c r="N2750" t="str">
        <f>IF(ISBLANK('ENGAGEMENTS 2026'!C2751),"",'ENGAGEMENTS 2026'!L2751)</f>
        <v/>
      </c>
      <c r="O2750" t="str">
        <f>IF(ISBLANK('ENGAGEMENTS 2026'!C2751),"",'ENGAGEMENTS 2026'!M2751)</f>
        <v/>
      </c>
      <c r="P2750" t="str">
        <f>IF(ISBLANK('ENGAGEMENTS 2026'!C2751),"",'ENGAGEMENTS 2026'!K2751)</f>
        <v/>
      </c>
      <c r="Q2750" t="str">
        <f>IF($A2750="","",IF(OR($E2750="INFRUCTUEUX",$E2750="ANNULE"),$A2750&amp;"|"&amp;(COUNTIFS($A$2:$A2750,$A2750,$E$2:$E2750,"INFRUCTUEUX")+COUNTIFS($A$2:$A2750,$A2750,$E$2:$E2750,"ANNULE")),""))</f>
        <v/>
      </c>
    </row>
    <row r="2751" spans="1:17" x14ac:dyDescent="0.25">
      <c r="A2751" t="str">
        <f>IF(ISBLANK('ENGAGEMENTS 2026'!C2752),"",IF('ENGAGEMENTS 2026'!C2752="DTSI","DCT",'ENGAGEMENTS 2026'!C2752))</f>
        <v/>
      </c>
      <c r="B2751" t="str">
        <f>IF(ISBLANK('ENGAGEMENTS 2026'!C2752),"",'ENGAGEMENTS 2026'!D2752)</f>
        <v/>
      </c>
      <c r="C2751" t="str">
        <f>IF(ISBLANK('ENGAGEMENTS 2026'!C2752),"",'ENGAGEMENTS 2026'!E2752)</f>
        <v/>
      </c>
      <c r="D2751" t="str">
        <f>IF(ISBLANK('ENGAGEMENTS 2026'!C2752),"",'ENGAGEMENTS 2026'!G2752)</f>
        <v/>
      </c>
      <c r="E2751" t="str">
        <f>IF(ISBLANK('ENGAGEMENTS 2026'!C2752),"",'ENGAGEMENTS 2026'!I2752)</f>
        <v/>
      </c>
      <c r="F2751" t="str">
        <f>IF(ISBLANK('ENGAGEMENTS 2026'!C2752),"",'ENGAGEMENTS 2026'!J2752)</f>
        <v/>
      </c>
      <c r="G2751" t="str">
        <f>IF(ISBLANK('ENGAGEMENTS 2026'!C2752),"",'ENGAGEMENTS 2026'!M2752)</f>
        <v/>
      </c>
      <c r="H2751" t="str">
        <f>IF(ISBLANK('ENGAGEMENTS 2026'!C2752),"",'ENGAGEMENTS 2026'!AF2752)</f>
        <v/>
      </c>
      <c r="I2751" t="str">
        <f>IF(ISBLANK('ENGAGEMENTS 2026'!C2752),"",'ENGAGEMENTS 2026'!H2752)</f>
        <v/>
      </c>
      <c r="J2751" s="72" t="str">
        <f>IF(ISBLANK('ENGAGEMENTS 2026'!C2752),"",IF(AND(OR($E2751="INFRUCTUEUX",$E2751="ANNULE"),$C2751="AOO-M"),'ENGAGEMENTS 2026'!P2752,IF($H2751="EN COURS DE PREENGAGEMENT",'ENGAGEMENTS 2026'!O2752,IF($H2751="PREENGAGE",IF($E2751="ATTRIBUE",'ENGAGEMENTS 2026'!AE2752,'ENGAGEMENTS 2026'!O2752),'ENGAGEMENTS 2026'!AE2752))))</f>
        <v/>
      </c>
      <c r="K2751" s="97" t="str">
        <f>IF(ISBLANK('ENGAGEMENTS 2026'!W2752),"",'ENGAGEMENTS 2026'!W2752)</f>
        <v/>
      </c>
      <c r="L2751" s="73" t="str">
        <f t="shared" ca="1" si="84"/>
        <v/>
      </c>
      <c r="M2751" t="str">
        <f t="shared" si="85"/>
        <v/>
      </c>
      <c r="N2751" t="str">
        <f>IF(ISBLANK('ENGAGEMENTS 2026'!C2752),"",'ENGAGEMENTS 2026'!L2752)</f>
        <v/>
      </c>
      <c r="O2751" t="str">
        <f>IF(ISBLANK('ENGAGEMENTS 2026'!C2752),"",'ENGAGEMENTS 2026'!M2752)</f>
        <v/>
      </c>
      <c r="P2751" t="str">
        <f>IF(ISBLANK('ENGAGEMENTS 2026'!C2752),"",'ENGAGEMENTS 2026'!K2752)</f>
        <v/>
      </c>
      <c r="Q2751" t="str">
        <f>IF($A2751="","",IF(OR($E2751="INFRUCTUEUX",$E2751="ANNULE"),$A2751&amp;"|"&amp;(COUNTIFS($A$2:$A2751,$A2751,$E$2:$E2751,"INFRUCTUEUX")+COUNTIFS($A$2:$A2751,$A2751,$E$2:$E2751,"ANNULE")),""))</f>
        <v/>
      </c>
    </row>
    <row r="2752" spans="1:17" x14ac:dyDescent="0.25">
      <c r="A2752" t="str">
        <f>IF(ISBLANK('ENGAGEMENTS 2026'!C2753),"",IF('ENGAGEMENTS 2026'!C2753="DTSI","DCT",'ENGAGEMENTS 2026'!C2753))</f>
        <v/>
      </c>
      <c r="B2752" t="str">
        <f>IF(ISBLANK('ENGAGEMENTS 2026'!C2753),"",'ENGAGEMENTS 2026'!D2753)</f>
        <v/>
      </c>
      <c r="C2752" t="str">
        <f>IF(ISBLANK('ENGAGEMENTS 2026'!C2753),"",'ENGAGEMENTS 2026'!E2753)</f>
        <v/>
      </c>
      <c r="D2752" t="str">
        <f>IF(ISBLANK('ENGAGEMENTS 2026'!C2753),"",'ENGAGEMENTS 2026'!G2753)</f>
        <v/>
      </c>
      <c r="E2752" t="str">
        <f>IF(ISBLANK('ENGAGEMENTS 2026'!C2753),"",'ENGAGEMENTS 2026'!I2753)</f>
        <v/>
      </c>
      <c r="F2752" t="str">
        <f>IF(ISBLANK('ENGAGEMENTS 2026'!C2753),"",'ENGAGEMENTS 2026'!J2753)</f>
        <v/>
      </c>
      <c r="G2752" t="str">
        <f>IF(ISBLANK('ENGAGEMENTS 2026'!C2753),"",'ENGAGEMENTS 2026'!M2753)</f>
        <v/>
      </c>
      <c r="H2752" t="str">
        <f>IF(ISBLANK('ENGAGEMENTS 2026'!C2753),"",'ENGAGEMENTS 2026'!AF2753)</f>
        <v/>
      </c>
      <c r="I2752" t="str">
        <f>IF(ISBLANK('ENGAGEMENTS 2026'!C2753),"",'ENGAGEMENTS 2026'!H2753)</f>
        <v/>
      </c>
      <c r="J2752" s="72" t="str">
        <f>IF(ISBLANK('ENGAGEMENTS 2026'!C2753),"",IF(AND(OR($E2752="INFRUCTUEUX",$E2752="ANNULE"),$C2752="AOO-M"),'ENGAGEMENTS 2026'!P2753,IF($H2752="EN COURS DE PREENGAGEMENT",'ENGAGEMENTS 2026'!O2753,IF($H2752="PREENGAGE",IF($E2752="ATTRIBUE",'ENGAGEMENTS 2026'!AE2753,'ENGAGEMENTS 2026'!O2753),'ENGAGEMENTS 2026'!AE2753))))</f>
        <v/>
      </c>
      <c r="K2752" s="97" t="str">
        <f>IF(ISBLANK('ENGAGEMENTS 2026'!W2753),"",'ENGAGEMENTS 2026'!W2753)</f>
        <v/>
      </c>
      <c r="L2752" s="73" t="str">
        <f t="shared" ca="1" si="84"/>
        <v/>
      </c>
      <c r="M2752" t="str">
        <f t="shared" si="85"/>
        <v/>
      </c>
      <c r="N2752" t="str">
        <f>IF(ISBLANK('ENGAGEMENTS 2026'!C2753),"",'ENGAGEMENTS 2026'!L2753)</f>
        <v/>
      </c>
      <c r="O2752" t="str">
        <f>IF(ISBLANK('ENGAGEMENTS 2026'!C2753),"",'ENGAGEMENTS 2026'!M2753)</f>
        <v/>
      </c>
      <c r="P2752" t="str">
        <f>IF(ISBLANK('ENGAGEMENTS 2026'!C2753),"",'ENGAGEMENTS 2026'!K2753)</f>
        <v/>
      </c>
      <c r="Q2752" t="str">
        <f>IF($A2752="","",IF(OR($E2752="INFRUCTUEUX",$E2752="ANNULE"),$A2752&amp;"|"&amp;(COUNTIFS($A$2:$A2752,$A2752,$E$2:$E2752,"INFRUCTUEUX")+COUNTIFS($A$2:$A2752,$A2752,$E$2:$E2752,"ANNULE")),""))</f>
        <v/>
      </c>
    </row>
    <row r="2753" spans="1:17" x14ac:dyDescent="0.25">
      <c r="A2753" t="str">
        <f>IF(ISBLANK('ENGAGEMENTS 2026'!C2754),"",IF('ENGAGEMENTS 2026'!C2754="DTSI","DCT",'ENGAGEMENTS 2026'!C2754))</f>
        <v/>
      </c>
      <c r="B2753" t="str">
        <f>IF(ISBLANK('ENGAGEMENTS 2026'!C2754),"",'ENGAGEMENTS 2026'!D2754)</f>
        <v/>
      </c>
      <c r="C2753" t="str">
        <f>IF(ISBLANK('ENGAGEMENTS 2026'!C2754),"",'ENGAGEMENTS 2026'!E2754)</f>
        <v/>
      </c>
      <c r="D2753" t="str">
        <f>IF(ISBLANK('ENGAGEMENTS 2026'!C2754),"",'ENGAGEMENTS 2026'!G2754)</f>
        <v/>
      </c>
      <c r="E2753" t="str">
        <f>IF(ISBLANK('ENGAGEMENTS 2026'!C2754),"",'ENGAGEMENTS 2026'!I2754)</f>
        <v/>
      </c>
      <c r="F2753" t="str">
        <f>IF(ISBLANK('ENGAGEMENTS 2026'!C2754),"",'ENGAGEMENTS 2026'!J2754)</f>
        <v/>
      </c>
      <c r="G2753" t="str">
        <f>IF(ISBLANK('ENGAGEMENTS 2026'!C2754),"",'ENGAGEMENTS 2026'!M2754)</f>
        <v/>
      </c>
      <c r="H2753" t="str">
        <f>IF(ISBLANK('ENGAGEMENTS 2026'!C2754),"",'ENGAGEMENTS 2026'!AF2754)</f>
        <v/>
      </c>
      <c r="I2753" t="str">
        <f>IF(ISBLANK('ENGAGEMENTS 2026'!C2754),"",'ENGAGEMENTS 2026'!H2754)</f>
        <v/>
      </c>
      <c r="J2753" s="72" t="str">
        <f>IF(ISBLANK('ENGAGEMENTS 2026'!C2754),"",IF(AND(OR($E2753="INFRUCTUEUX",$E2753="ANNULE"),$C2753="AOO-M"),'ENGAGEMENTS 2026'!P2754,IF($H2753="EN COURS DE PREENGAGEMENT",'ENGAGEMENTS 2026'!O2754,IF($H2753="PREENGAGE",IF($E2753="ATTRIBUE",'ENGAGEMENTS 2026'!AE2754,'ENGAGEMENTS 2026'!O2754),'ENGAGEMENTS 2026'!AE2754))))</f>
        <v/>
      </c>
      <c r="K2753" s="97" t="str">
        <f>IF(ISBLANK('ENGAGEMENTS 2026'!W2754),"",'ENGAGEMENTS 2026'!W2754)</f>
        <v/>
      </c>
      <c r="L2753" s="73" t="str">
        <f t="shared" ca="1" si="84"/>
        <v/>
      </c>
      <c r="M2753" t="str">
        <f t="shared" si="85"/>
        <v/>
      </c>
      <c r="N2753" t="str">
        <f>IF(ISBLANK('ENGAGEMENTS 2026'!C2754),"",'ENGAGEMENTS 2026'!L2754)</f>
        <v/>
      </c>
      <c r="O2753" t="str">
        <f>IF(ISBLANK('ENGAGEMENTS 2026'!C2754),"",'ENGAGEMENTS 2026'!M2754)</f>
        <v/>
      </c>
      <c r="P2753" t="str">
        <f>IF(ISBLANK('ENGAGEMENTS 2026'!C2754),"",'ENGAGEMENTS 2026'!K2754)</f>
        <v/>
      </c>
      <c r="Q2753" t="str">
        <f>IF($A2753="","",IF(OR($E2753="INFRUCTUEUX",$E2753="ANNULE"),$A2753&amp;"|"&amp;(COUNTIFS($A$2:$A2753,$A2753,$E$2:$E2753,"INFRUCTUEUX")+COUNTIFS($A$2:$A2753,$A2753,$E$2:$E2753,"ANNULE")),""))</f>
        <v/>
      </c>
    </row>
    <row r="2754" spans="1:17" x14ac:dyDescent="0.25">
      <c r="A2754" t="str">
        <f>IF(ISBLANK('ENGAGEMENTS 2026'!C2755),"",IF('ENGAGEMENTS 2026'!C2755="DTSI","DCT",'ENGAGEMENTS 2026'!C2755))</f>
        <v/>
      </c>
      <c r="B2754" t="str">
        <f>IF(ISBLANK('ENGAGEMENTS 2026'!C2755),"",'ENGAGEMENTS 2026'!D2755)</f>
        <v/>
      </c>
      <c r="C2754" t="str">
        <f>IF(ISBLANK('ENGAGEMENTS 2026'!C2755),"",'ENGAGEMENTS 2026'!E2755)</f>
        <v/>
      </c>
      <c r="D2754" t="str">
        <f>IF(ISBLANK('ENGAGEMENTS 2026'!C2755),"",'ENGAGEMENTS 2026'!G2755)</f>
        <v/>
      </c>
      <c r="E2754" t="str">
        <f>IF(ISBLANK('ENGAGEMENTS 2026'!C2755),"",'ENGAGEMENTS 2026'!I2755)</f>
        <v/>
      </c>
      <c r="F2754" t="str">
        <f>IF(ISBLANK('ENGAGEMENTS 2026'!C2755),"",'ENGAGEMENTS 2026'!J2755)</f>
        <v/>
      </c>
      <c r="G2754" t="str">
        <f>IF(ISBLANK('ENGAGEMENTS 2026'!C2755),"",'ENGAGEMENTS 2026'!M2755)</f>
        <v/>
      </c>
      <c r="H2754" t="str">
        <f>IF(ISBLANK('ENGAGEMENTS 2026'!C2755),"",'ENGAGEMENTS 2026'!AF2755)</f>
        <v/>
      </c>
      <c r="I2754" t="str">
        <f>IF(ISBLANK('ENGAGEMENTS 2026'!C2755),"",'ENGAGEMENTS 2026'!H2755)</f>
        <v/>
      </c>
      <c r="J2754" s="72" t="str">
        <f>IF(ISBLANK('ENGAGEMENTS 2026'!C2755),"",IF(AND(OR($E2754="INFRUCTUEUX",$E2754="ANNULE"),$C2754="AOO-M"),'ENGAGEMENTS 2026'!P2755,IF($H2754="EN COURS DE PREENGAGEMENT",'ENGAGEMENTS 2026'!O2755,IF($H2754="PREENGAGE",IF($E2754="ATTRIBUE",'ENGAGEMENTS 2026'!AE2755,'ENGAGEMENTS 2026'!O2755),'ENGAGEMENTS 2026'!AE2755))))</f>
        <v/>
      </c>
      <c r="K2754" s="97" t="str">
        <f>IF(ISBLANK('ENGAGEMENTS 2026'!W2755),"",'ENGAGEMENTS 2026'!W2755)</f>
        <v/>
      </c>
      <c r="L2754" s="73" t="str">
        <f t="shared" ref="L2754:L2817" ca="1" si="86">IF($K2754="","",TODAY()-$K2754)</f>
        <v/>
      </c>
      <c r="M2754" t="str">
        <f t="shared" ref="M2754:M2817" si="87">IF($A2754="","",IF($H2754="ENGAGE","Engagé",IF(AND($H2754="NON ENGAGE",OR($I2754="INFRUCTUEUX",$I2754="ANNULE")),"Clôturé sans suite","En cours")))</f>
        <v/>
      </c>
      <c r="N2754" t="str">
        <f>IF(ISBLANK('ENGAGEMENTS 2026'!C2755),"",'ENGAGEMENTS 2026'!L2755)</f>
        <v/>
      </c>
      <c r="O2754" t="str">
        <f>IF(ISBLANK('ENGAGEMENTS 2026'!C2755),"",'ENGAGEMENTS 2026'!M2755)</f>
        <v/>
      </c>
      <c r="P2754" t="str">
        <f>IF(ISBLANK('ENGAGEMENTS 2026'!C2755),"",'ENGAGEMENTS 2026'!K2755)</f>
        <v/>
      </c>
      <c r="Q2754" t="str">
        <f>IF($A2754="","",IF(OR($E2754="INFRUCTUEUX",$E2754="ANNULE"),$A2754&amp;"|"&amp;(COUNTIFS($A$2:$A2754,$A2754,$E$2:$E2754,"INFRUCTUEUX")+COUNTIFS($A$2:$A2754,$A2754,$E$2:$E2754,"ANNULE")),""))</f>
        <v/>
      </c>
    </row>
    <row r="2755" spans="1:17" x14ac:dyDescent="0.25">
      <c r="A2755" t="str">
        <f>IF(ISBLANK('ENGAGEMENTS 2026'!C2756),"",IF('ENGAGEMENTS 2026'!C2756="DTSI","DCT",'ENGAGEMENTS 2026'!C2756))</f>
        <v/>
      </c>
      <c r="B2755" t="str">
        <f>IF(ISBLANK('ENGAGEMENTS 2026'!C2756),"",'ENGAGEMENTS 2026'!D2756)</f>
        <v/>
      </c>
      <c r="C2755" t="str">
        <f>IF(ISBLANK('ENGAGEMENTS 2026'!C2756),"",'ENGAGEMENTS 2026'!E2756)</f>
        <v/>
      </c>
      <c r="D2755" t="str">
        <f>IF(ISBLANK('ENGAGEMENTS 2026'!C2756),"",'ENGAGEMENTS 2026'!G2756)</f>
        <v/>
      </c>
      <c r="E2755" t="str">
        <f>IF(ISBLANK('ENGAGEMENTS 2026'!C2756),"",'ENGAGEMENTS 2026'!I2756)</f>
        <v/>
      </c>
      <c r="F2755" t="str">
        <f>IF(ISBLANK('ENGAGEMENTS 2026'!C2756),"",'ENGAGEMENTS 2026'!J2756)</f>
        <v/>
      </c>
      <c r="G2755" t="str">
        <f>IF(ISBLANK('ENGAGEMENTS 2026'!C2756),"",'ENGAGEMENTS 2026'!M2756)</f>
        <v/>
      </c>
      <c r="H2755" t="str">
        <f>IF(ISBLANK('ENGAGEMENTS 2026'!C2756),"",'ENGAGEMENTS 2026'!AF2756)</f>
        <v/>
      </c>
      <c r="I2755" t="str">
        <f>IF(ISBLANK('ENGAGEMENTS 2026'!C2756),"",'ENGAGEMENTS 2026'!H2756)</f>
        <v/>
      </c>
      <c r="J2755" s="72" t="str">
        <f>IF(ISBLANK('ENGAGEMENTS 2026'!C2756),"",IF(AND(OR($E2755="INFRUCTUEUX",$E2755="ANNULE"),$C2755="AOO-M"),'ENGAGEMENTS 2026'!P2756,IF($H2755="EN COURS DE PREENGAGEMENT",'ENGAGEMENTS 2026'!O2756,IF($H2755="PREENGAGE",IF($E2755="ATTRIBUE",'ENGAGEMENTS 2026'!AE2756,'ENGAGEMENTS 2026'!O2756),'ENGAGEMENTS 2026'!AE2756))))</f>
        <v/>
      </c>
      <c r="K2755" s="97" t="str">
        <f>IF(ISBLANK('ENGAGEMENTS 2026'!W2756),"",'ENGAGEMENTS 2026'!W2756)</f>
        <v/>
      </c>
      <c r="L2755" s="73" t="str">
        <f t="shared" ca="1" si="86"/>
        <v/>
      </c>
      <c r="M2755" t="str">
        <f t="shared" si="87"/>
        <v/>
      </c>
      <c r="N2755" t="str">
        <f>IF(ISBLANK('ENGAGEMENTS 2026'!C2756),"",'ENGAGEMENTS 2026'!L2756)</f>
        <v/>
      </c>
      <c r="O2755" t="str">
        <f>IF(ISBLANK('ENGAGEMENTS 2026'!C2756),"",'ENGAGEMENTS 2026'!M2756)</f>
        <v/>
      </c>
      <c r="P2755" t="str">
        <f>IF(ISBLANK('ENGAGEMENTS 2026'!C2756),"",'ENGAGEMENTS 2026'!K2756)</f>
        <v/>
      </c>
      <c r="Q2755" t="str">
        <f>IF($A2755="","",IF(OR($E2755="INFRUCTUEUX",$E2755="ANNULE"),$A2755&amp;"|"&amp;(COUNTIFS($A$2:$A2755,$A2755,$E$2:$E2755,"INFRUCTUEUX")+COUNTIFS($A$2:$A2755,$A2755,$E$2:$E2755,"ANNULE")),""))</f>
        <v/>
      </c>
    </row>
    <row r="2756" spans="1:17" x14ac:dyDescent="0.25">
      <c r="A2756" t="str">
        <f>IF(ISBLANK('ENGAGEMENTS 2026'!C2757),"",IF('ENGAGEMENTS 2026'!C2757="DTSI","DCT",'ENGAGEMENTS 2026'!C2757))</f>
        <v/>
      </c>
      <c r="B2756" t="str">
        <f>IF(ISBLANK('ENGAGEMENTS 2026'!C2757),"",'ENGAGEMENTS 2026'!D2757)</f>
        <v/>
      </c>
      <c r="C2756" t="str">
        <f>IF(ISBLANK('ENGAGEMENTS 2026'!C2757),"",'ENGAGEMENTS 2026'!E2757)</f>
        <v/>
      </c>
      <c r="D2756" t="str">
        <f>IF(ISBLANK('ENGAGEMENTS 2026'!C2757),"",'ENGAGEMENTS 2026'!G2757)</f>
        <v/>
      </c>
      <c r="E2756" t="str">
        <f>IF(ISBLANK('ENGAGEMENTS 2026'!C2757),"",'ENGAGEMENTS 2026'!I2757)</f>
        <v/>
      </c>
      <c r="F2756" t="str">
        <f>IF(ISBLANK('ENGAGEMENTS 2026'!C2757),"",'ENGAGEMENTS 2026'!J2757)</f>
        <v/>
      </c>
      <c r="G2756" t="str">
        <f>IF(ISBLANK('ENGAGEMENTS 2026'!C2757),"",'ENGAGEMENTS 2026'!M2757)</f>
        <v/>
      </c>
      <c r="H2756" t="str">
        <f>IF(ISBLANK('ENGAGEMENTS 2026'!C2757),"",'ENGAGEMENTS 2026'!AF2757)</f>
        <v/>
      </c>
      <c r="I2756" t="str">
        <f>IF(ISBLANK('ENGAGEMENTS 2026'!C2757),"",'ENGAGEMENTS 2026'!H2757)</f>
        <v/>
      </c>
      <c r="J2756" s="72" t="str">
        <f>IF(ISBLANK('ENGAGEMENTS 2026'!C2757),"",IF(AND(OR($E2756="INFRUCTUEUX",$E2756="ANNULE"),$C2756="AOO-M"),'ENGAGEMENTS 2026'!P2757,IF($H2756="EN COURS DE PREENGAGEMENT",'ENGAGEMENTS 2026'!O2757,IF($H2756="PREENGAGE",IF($E2756="ATTRIBUE",'ENGAGEMENTS 2026'!AE2757,'ENGAGEMENTS 2026'!O2757),'ENGAGEMENTS 2026'!AE2757))))</f>
        <v/>
      </c>
      <c r="K2756" s="97" t="str">
        <f>IF(ISBLANK('ENGAGEMENTS 2026'!W2757),"",'ENGAGEMENTS 2026'!W2757)</f>
        <v/>
      </c>
      <c r="L2756" s="73" t="str">
        <f t="shared" ca="1" si="86"/>
        <v/>
      </c>
      <c r="M2756" t="str">
        <f t="shared" si="87"/>
        <v/>
      </c>
      <c r="N2756" t="str">
        <f>IF(ISBLANK('ENGAGEMENTS 2026'!C2757),"",'ENGAGEMENTS 2026'!L2757)</f>
        <v/>
      </c>
      <c r="O2756" t="str">
        <f>IF(ISBLANK('ENGAGEMENTS 2026'!C2757),"",'ENGAGEMENTS 2026'!M2757)</f>
        <v/>
      </c>
      <c r="P2756" t="str">
        <f>IF(ISBLANK('ENGAGEMENTS 2026'!C2757),"",'ENGAGEMENTS 2026'!K2757)</f>
        <v/>
      </c>
      <c r="Q2756" t="str">
        <f>IF($A2756="","",IF(OR($E2756="INFRUCTUEUX",$E2756="ANNULE"),$A2756&amp;"|"&amp;(COUNTIFS($A$2:$A2756,$A2756,$E$2:$E2756,"INFRUCTUEUX")+COUNTIFS($A$2:$A2756,$A2756,$E$2:$E2756,"ANNULE")),""))</f>
        <v/>
      </c>
    </row>
    <row r="2757" spans="1:17" x14ac:dyDescent="0.25">
      <c r="A2757" t="str">
        <f>IF(ISBLANK('ENGAGEMENTS 2026'!C2758),"",IF('ENGAGEMENTS 2026'!C2758="DTSI","DCT",'ENGAGEMENTS 2026'!C2758))</f>
        <v/>
      </c>
      <c r="B2757" t="str">
        <f>IF(ISBLANK('ENGAGEMENTS 2026'!C2758),"",'ENGAGEMENTS 2026'!D2758)</f>
        <v/>
      </c>
      <c r="C2757" t="str">
        <f>IF(ISBLANK('ENGAGEMENTS 2026'!C2758),"",'ENGAGEMENTS 2026'!E2758)</f>
        <v/>
      </c>
      <c r="D2757" t="str">
        <f>IF(ISBLANK('ENGAGEMENTS 2026'!C2758),"",'ENGAGEMENTS 2026'!G2758)</f>
        <v/>
      </c>
      <c r="E2757" t="str">
        <f>IF(ISBLANK('ENGAGEMENTS 2026'!C2758),"",'ENGAGEMENTS 2026'!I2758)</f>
        <v/>
      </c>
      <c r="F2757" t="str">
        <f>IF(ISBLANK('ENGAGEMENTS 2026'!C2758),"",'ENGAGEMENTS 2026'!J2758)</f>
        <v/>
      </c>
      <c r="G2757" t="str">
        <f>IF(ISBLANK('ENGAGEMENTS 2026'!C2758),"",'ENGAGEMENTS 2026'!M2758)</f>
        <v/>
      </c>
      <c r="H2757" t="str">
        <f>IF(ISBLANK('ENGAGEMENTS 2026'!C2758),"",'ENGAGEMENTS 2026'!AF2758)</f>
        <v/>
      </c>
      <c r="I2757" t="str">
        <f>IF(ISBLANK('ENGAGEMENTS 2026'!C2758),"",'ENGAGEMENTS 2026'!H2758)</f>
        <v/>
      </c>
      <c r="J2757" s="72" t="str">
        <f>IF(ISBLANK('ENGAGEMENTS 2026'!C2758),"",IF(AND(OR($E2757="INFRUCTUEUX",$E2757="ANNULE"),$C2757="AOO-M"),'ENGAGEMENTS 2026'!P2758,IF($H2757="EN COURS DE PREENGAGEMENT",'ENGAGEMENTS 2026'!O2758,IF($H2757="PREENGAGE",IF($E2757="ATTRIBUE",'ENGAGEMENTS 2026'!AE2758,'ENGAGEMENTS 2026'!O2758),'ENGAGEMENTS 2026'!AE2758))))</f>
        <v/>
      </c>
      <c r="K2757" s="97" t="str">
        <f>IF(ISBLANK('ENGAGEMENTS 2026'!W2758),"",'ENGAGEMENTS 2026'!W2758)</f>
        <v/>
      </c>
      <c r="L2757" s="73" t="str">
        <f t="shared" ca="1" si="86"/>
        <v/>
      </c>
      <c r="M2757" t="str">
        <f t="shared" si="87"/>
        <v/>
      </c>
      <c r="N2757" t="str">
        <f>IF(ISBLANK('ENGAGEMENTS 2026'!C2758),"",'ENGAGEMENTS 2026'!L2758)</f>
        <v/>
      </c>
      <c r="O2757" t="str">
        <f>IF(ISBLANK('ENGAGEMENTS 2026'!C2758),"",'ENGAGEMENTS 2026'!M2758)</f>
        <v/>
      </c>
      <c r="P2757" t="str">
        <f>IF(ISBLANK('ENGAGEMENTS 2026'!C2758),"",'ENGAGEMENTS 2026'!K2758)</f>
        <v/>
      </c>
      <c r="Q2757" t="str">
        <f>IF($A2757="","",IF(OR($E2757="INFRUCTUEUX",$E2757="ANNULE"),$A2757&amp;"|"&amp;(COUNTIFS($A$2:$A2757,$A2757,$E$2:$E2757,"INFRUCTUEUX")+COUNTIFS($A$2:$A2757,$A2757,$E$2:$E2757,"ANNULE")),""))</f>
        <v/>
      </c>
    </row>
    <row r="2758" spans="1:17" x14ac:dyDescent="0.25">
      <c r="A2758" t="str">
        <f>IF(ISBLANK('ENGAGEMENTS 2026'!C2759),"",IF('ENGAGEMENTS 2026'!C2759="DTSI","DCT",'ENGAGEMENTS 2026'!C2759))</f>
        <v/>
      </c>
      <c r="B2758" t="str">
        <f>IF(ISBLANK('ENGAGEMENTS 2026'!C2759),"",'ENGAGEMENTS 2026'!D2759)</f>
        <v/>
      </c>
      <c r="C2758" t="str">
        <f>IF(ISBLANK('ENGAGEMENTS 2026'!C2759),"",'ENGAGEMENTS 2026'!E2759)</f>
        <v/>
      </c>
      <c r="D2758" t="str">
        <f>IF(ISBLANK('ENGAGEMENTS 2026'!C2759),"",'ENGAGEMENTS 2026'!G2759)</f>
        <v/>
      </c>
      <c r="E2758" t="str">
        <f>IF(ISBLANK('ENGAGEMENTS 2026'!C2759),"",'ENGAGEMENTS 2026'!I2759)</f>
        <v/>
      </c>
      <c r="F2758" t="str">
        <f>IF(ISBLANK('ENGAGEMENTS 2026'!C2759),"",'ENGAGEMENTS 2026'!J2759)</f>
        <v/>
      </c>
      <c r="G2758" t="str">
        <f>IF(ISBLANK('ENGAGEMENTS 2026'!C2759),"",'ENGAGEMENTS 2026'!M2759)</f>
        <v/>
      </c>
      <c r="H2758" t="str">
        <f>IF(ISBLANK('ENGAGEMENTS 2026'!C2759),"",'ENGAGEMENTS 2026'!AF2759)</f>
        <v/>
      </c>
      <c r="I2758" t="str">
        <f>IF(ISBLANK('ENGAGEMENTS 2026'!C2759),"",'ENGAGEMENTS 2026'!H2759)</f>
        <v/>
      </c>
      <c r="J2758" s="72" t="str">
        <f>IF(ISBLANK('ENGAGEMENTS 2026'!C2759),"",IF(AND(OR($E2758="INFRUCTUEUX",$E2758="ANNULE"),$C2758="AOO-M"),'ENGAGEMENTS 2026'!P2759,IF($H2758="EN COURS DE PREENGAGEMENT",'ENGAGEMENTS 2026'!O2759,IF($H2758="PREENGAGE",IF($E2758="ATTRIBUE",'ENGAGEMENTS 2026'!AE2759,'ENGAGEMENTS 2026'!O2759),'ENGAGEMENTS 2026'!AE2759))))</f>
        <v/>
      </c>
      <c r="K2758" s="97" t="str">
        <f>IF(ISBLANK('ENGAGEMENTS 2026'!W2759),"",'ENGAGEMENTS 2026'!W2759)</f>
        <v/>
      </c>
      <c r="L2758" s="73" t="str">
        <f t="shared" ca="1" si="86"/>
        <v/>
      </c>
      <c r="M2758" t="str">
        <f t="shared" si="87"/>
        <v/>
      </c>
      <c r="N2758" t="str">
        <f>IF(ISBLANK('ENGAGEMENTS 2026'!C2759),"",'ENGAGEMENTS 2026'!L2759)</f>
        <v/>
      </c>
      <c r="O2758" t="str">
        <f>IF(ISBLANK('ENGAGEMENTS 2026'!C2759),"",'ENGAGEMENTS 2026'!M2759)</f>
        <v/>
      </c>
      <c r="P2758" t="str">
        <f>IF(ISBLANK('ENGAGEMENTS 2026'!C2759),"",'ENGAGEMENTS 2026'!K2759)</f>
        <v/>
      </c>
      <c r="Q2758" t="str">
        <f>IF($A2758="","",IF(OR($E2758="INFRUCTUEUX",$E2758="ANNULE"),$A2758&amp;"|"&amp;(COUNTIFS($A$2:$A2758,$A2758,$E$2:$E2758,"INFRUCTUEUX")+COUNTIFS($A$2:$A2758,$A2758,$E$2:$E2758,"ANNULE")),""))</f>
        <v/>
      </c>
    </row>
    <row r="2759" spans="1:17" x14ac:dyDescent="0.25">
      <c r="A2759" t="str">
        <f>IF(ISBLANK('ENGAGEMENTS 2026'!C2760),"",IF('ENGAGEMENTS 2026'!C2760="DTSI","DCT",'ENGAGEMENTS 2026'!C2760))</f>
        <v/>
      </c>
      <c r="B2759" t="str">
        <f>IF(ISBLANK('ENGAGEMENTS 2026'!C2760),"",'ENGAGEMENTS 2026'!D2760)</f>
        <v/>
      </c>
      <c r="C2759" t="str">
        <f>IF(ISBLANK('ENGAGEMENTS 2026'!C2760),"",'ENGAGEMENTS 2026'!E2760)</f>
        <v/>
      </c>
      <c r="D2759" t="str">
        <f>IF(ISBLANK('ENGAGEMENTS 2026'!C2760),"",'ENGAGEMENTS 2026'!G2760)</f>
        <v/>
      </c>
      <c r="E2759" t="str">
        <f>IF(ISBLANK('ENGAGEMENTS 2026'!C2760),"",'ENGAGEMENTS 2026'!I2760)</f>
        <v/>
      </c>
      <c r="F2759" t="str">
        <f>IF(ISBLANK('ENGAGEMENTS 2026'!C2760),"",'ENGAGEMENTS 2026'!J2760)</f>
        <v/>
      </c>
      <c r="G2759" t="str">
        <f>IF(ISBLANK('ENGAGEMENTS 2026'!C2760),"",'ENGAGEMENTS 2026'!M2760)</f>
        <v/>
      </c>
      <c r="H2759" t="str">
        <f>IF(ISBLANK('ENGAGEMENTS 2026'!C2760),"",'ENGAGEMENTS 2026'!AF2760)</f>
        <v/>
      </c>
      <c r="I2759" t="str">
        <f>IF(ISBLANK('ENGAGEMENTS 2026'!C2760),"",'ENGAGEMENTS 2026'!H2760)</f>
        <v/>
      </c>
      <c r="J2759" s="72" t="str">
        <f>IF(ISBLANK('ENGAGEMENTS 2026'!C2760),"",IF(AND(OR($E2759="INFRUCTUEUX",$E2759="ANNULE"),$C2759="AOO-M"),'ENGAGEMENTS 2026'!P2760,IF($H2759="EN COURS DE PREENGAGEMENT",'ENGAGEMENTS 2026'!O2760,IF($H2759="PREENGAGE",IF($E2759="ATTRIBUE",'ENGAGEMENTS 2026'!AE2760,'ENGAGEMENTS 2026'!O2760),'ENGAGEMENTS 2026'!AE2760))))</f>
        <v/>
      </c>
      <c r="K2759" s="97" t="str">
        <f>IF(ISBLANK('ENGAGEMENTS 2026'!W2760),"",'ENGAGEMENTS 2026'!W2760)</f>
        <v/>
      </c>
      <c r="L2759" s="73" t="str">
        <f t="shared" ca="1" si="86"/>
        <v/>
      </c>
      <c r="M2759" t="str">
        <f t="shared" si="87"/>
        <v/>
      </c>
      <c r="N2759" t="str">
        <f>IF(ISBLANK('ENGAGEMENTS 2026'!C2760),"",'ENGAGEMENTS 2026'!L2760)</f>
        <v/>
      </c>
      <c r="O2759" t="str">
        <f>IF(ISBLANK('ENGAGEMENTS 2026'!C2760),"",'ENGAGEMENTS 2026'!M2760)</f>
        <v/>
      </c>
      <c r="P2759" t="str">
        <f>IF(ISBLANK('ENGAGEMENTS 2026'!C2760),"",'ENGAGEMENTS 2026'!K2760)</f>
        <v/>
      </c>
      <c r="Q2759" t="str">
        <f>IF($A2759="","",IF(OR($E2759="INFRUCTUEUX",$E2759="ANNULE"),$A2759&amp;"|"&amp;(COUNTIFS($A$2:$A2759,$A2759,$E$2:$E2759,"INFRUCTUEUX")+COUNTIFS($A$2:$A2759,$A2759,$E$2:$E2759,"ANNULE")),""))</f>
        <v/>
      </c>
    </row>
    <row r="2760" spans="1:17" x14ac:dyDescent="0.25">
      <c r="A2760" t="str">
        <f>IF(ISBLANK('ENGAGEMENTS 2026'!C2761),"",IF('ENGAGEMENTS 2026'!C2761="DTSI","DCT",'ENGAGEMENTS 2026'!C2761))</f>
        <v/>
      </c>
      <c r="B2760" t="str">
        <f>IF(ISBLANK('ENGAGEMENTS 2026'!C2761),"",'ENGAGEMENTS 2026'!D2761)</f>
        <v/>
      </c>
      <c r="C2760" t="str">
        <f>IF(ISBLANK('ENGAGEMENTS 2026'!C2761),"",'ENGAGEMENTS 2026'!E2761)</f>
        <v/>
      </c>
      <c r="D2760" t="str">
        <f>IF(ISBLANK('ENGAGEMENTS 2026'!C2761),"",'ENGAGEMENTS 2026'!G2761)</f>
        <v/>
      </c>
      <c r="E2760" t="str">
        <f>IF(ISBLANK('ENGAGEMENTS 2026'!C2761),"",'ENGAGEMENTS 2026'!I2761)</f>
        <v/>
      </c>
      <c r="F2760" t="str">
        <f>IF(ISBLANK('ENGAGEMENTS 2026'!C2761),"",'ENGAGEMENTS 2026'!J2761)</f>
        <v/>
      </c>
      <c r="G2760" t="str">
        <f>IF(ISBLANK('ENGAGEMENTS 2026'!C2761),"",'ENGAGEMENTS 2026'!M2761)</f>
        <v/>
      </c>
      <c r="H2760" t="str">
        <f>IF(ISBLANK('ENGAGEMENTS 2026'!C2761),"",'ENGAGEMENTS 2026'!AF2761)</f>
        <v/>
      </c>
      <c r="I2760" t="str">
        <f>IF(ISBLANK('ENGAGEMENTS 2026'!C2761),"",'ENGAGEMENTS 2026'!H2761)</f>
        <v/>
      </c>
      <c r="J2760" s="72" t="str">
        <f>IF(ISBLANK('ENGAGEMENTS 2026'!C2761),"",IF(AND(OR($E2760="INFRUCTUEUX",$E2760="ANNULE"),$C2760="AOO-M"),'ENGAGEMENTS 2026'!P2761,IF($H2760="EN COURS DE PREENGAGEMENT",'ENGAGEMENTS 2026'!O2761,IF($H2760="PREENGAGE",IF($E2760="ATTRIBUE",'ENGAGEMENTS 2026'!AE2761,'ENGAGEMENTS 2026'!O2761),'ENGAGEMENTS 2026'!AE2761))))</f>
        <v/>
      </c>
      <c r="K2760" s="97" t="str">
        <f>IF(ISBLANK('ENGAGEMENTS 2026'!W2761),"",'ENGAGEMENTS 2026'!W2761)</f>
        <v/>
      </c>
      <c r="L2760" s="73" t="str">
        <f t="shared" ca="1" si="86"/>
        <v/>
      </c>
      <c r="M2760" t="str">
        <f t="shared" si="87"/>
        <v/>
      </c>
      <c r="N2760" t="str">
        <f>IF(ISBLANK('ENGAGEMENTS 2026'!C2761),"",'ENGAGEMENTS 2026'!L2761)</f>
        <v/>
      </c>
      <c r="O2760" t="str">
        <f>IF(ISBLANK('ENGAGEMENTS 2026'!C2761),"",'ENGAGEMENTS 2026'!M2761)</f>
        <v/>
      </c>
      <c r="P2760" t="str">
        <f>IF(ISBLANK('ENGAGEMENTS 2026'!C2761),"",'ENGAGEMENTS 2026'!K2761)</f>
        <v/>
      </c>
      <c r="Q2760" t="str">
        <f>IF($A2760="","",IF(OR($E2760="INFRUCTUEUX",$E2760="ANNULE"),$A2760&amp;"|"&amp;(COUNTIFS($A$2:$A2760,$A2760,$E$2:$E2760,"INFRUCTUEUX")+COUNTIFS($A$2:$A2760,$A2760,$E$2:$E2760,"ANNULE")),""))</f>
        <v/>
      </c>
    </row>
    <row r="2761" spans="1:17" x14ac:dyDescent="0.25">
      <c r="A2761" t="str">
        <f>IF(ISBLANK('ENGAGEMENTS 2026'!C2762),"",IF('ENGAGEMENTS 2026'!C2762="DTSI","DCT",'ENGAGEMENTS 2026'!C2762))</f>
        <v/>
      </c>
      <c r="B2761" t="str">
        <f>IF(ISBLANK('ENGAGEMENTS 2026'!C2762),"",'ENGAGEMENTS 2026'!D2762)</f>
        <v/>
      </c>
      <c r="C2761" t="str">
        <f>IF(ISBLANK('ENGAGEMENTS 2026'!C2762),"",'ENGAGEMENTS 2026'!E2762)</f>
        <v/>
      </c>
      <c r="D2761" t="str">
        <f>IF(ISBLANK('ENGAGEMENTS 2026'!C2762),"",'ENGAGEMENTS 2026'!G2762)</f>
        <v/>
      </c>
      <c r="E2761" t="str">
        <f>IF(ISBLANK('ENGAGEMENTS 2026'!C2762),"",'ENGAGEMENTS 2026'!I2762)</f>
        <v/>
      </c>
      <c r="F2761" t="str">
        <f>IF(ISBLANK('ENGAGEMENTS 2026'!C2762),"",'ENGAGEMENTS 2026'!J2762)</f>
        <v/>
      </c>
      <c r="G2761" t="str">
        <f>IF(ISBLANK('ENGAGEMENTS 2026'!C2762),"",'ENGAGEMENTS 2026'!M2762)</f>
        <v/>
      </c>
      <c r="H2761" t="str">
        <f>IF(ISBLANK('ENGAGEMENTS 2026'!C2762),"",'ENGAGEMENTS 2026'!AF2762)</f>
        <v/>
      </c>
      <c r="I2761" t="str">
        <f>IF(ISBLANK('ENGAGEMENTS 2026'!C2762),"",'ENGAGEMENTS 2026'!H2762)</f>
        <v/>
      </c>
      <c r="J2761" s="72" t="str">
        <f>IF(ISBLANK('ENGAGEMENTS 2026'!C2762),"",IF(AND(OR($E2761="INFRUCTUEUX",$E2761="ANNULE"),$C2761="AOO-M"),'ENGAGEMENTS 2026'!P2762,IF($H2761="EN COURS DE PREENGAGEMENT",'ENGAGEMENTS 2026'!O2762,IF($H2761="PREENGAGE",IF($E2761="ATTRIBUE",'ENGAGEMENTS 2026'!AE2762,'ENGAGEMENTS 2026'!O2762),'ENGAGEMENTS 2026'!AE2762))))</f>
        <v/>
      </c>
      <c r="K2761" s="97" t="str">
        <f>IF(ISBLANK('ENGAGEMENTS 2026'!W2762),"",'ENGAGEMENTS 2026'!W2762)</f>
        <v/>
      </c>
      <c r="L2761" s="73" t="str">
        <f t="shared" ca="1" si="86"/>
        <v/>
      </c>
      <c r="M2761" t="str">
        <f t="shared" si="87"/>
        <v/>
      </c>
      <c r="N2761" t="str">
        <f>IF(ISBLANK('ENGAGEMENTS 2026'!C2762),"",'ENGAGEMENTS 2026'!L2762)</f>
        <v/>
      </c>
      <c r="O2761" t="str">
        <f>IF(ISBLANK('ENGAGEMENTS 2026'!C2762),"",'ENGAGEMENTS 2026'!M2762)</f>
        <v/>
      </c>
      <c r="P2761" t="str">
        <f>IF(ISBLANK('ENGAGEMENTS 2026'!C2762),"",'ENGAGEMENTS 2026'!K2762)</f>
        <v/>
      </c>
      <c r="Q2761" t="str">
        <f>IF($A2761="","",IF(OR($E2761="INFRUCTUEUX",$E2761="ANNULE"),$A2761&amp;"|"&amp;(COUNTIFS($A$2:$A2761,$A2761,$E$2:$E2761,"INFRUCTUEUX")+COUNTIFS($A$2:$A2761,$A2761,$E$2:$E2761,"ANNULE")),""))</f>
        <v/>
      </c>
    </row>
    <row r="2762" spans="1:17" x14ac:dyDescent="0.25">
      <c r="A2762" t="str">
        <f>IF(ISBLANK('ENGAGEMENTS 2026'!C2763),"",IF('ENGAGEMENTS 2026'!C2763="DTSI","DCT",'ENGAGEMENTS 2026'!C2763))</f>
        <v/>
      </c>
      <c r="B2762" t="str">
        <f>IF(ISBLANK('ENGAGEMENTS 2026'!C2763),"",'ENGAGEMENTS 2026'!D2763)</f>
        <v/>
      </c>
      <c r="C2762" t="str">
        <f>IF(ISBLANK('ENGAGEMENTS 2026'!C2763),"",'ENGAGEMENTS 2026'!E2763)</f>
        <v/>
      </c>
      <c r="D2762" t="str">
        <f>IF(ISBLANK('ENGAGEMENTS 2026'!C2763),"",'ENGAGEMENTS 2026'!G2763)</f>
        <v/>
      </c>
      <c r="E2762" t="str">
        <f>IF(ISBLANK('ENGAGEMENTS 2026'!C2763),"",'ENGAGEMENTS 2026'!I2763)</f>
        <v/>
      </c>
      <c r="F2762" t="str">
        <f>IF(ISBLANK('ENGAGEMENTS 2026'!C2763),"",'ENGAGEMENTS 2026'!J2763)</f>
        <v/>
      </c>
      <c r="G2762" t="str">
        <f>IF(ISBLANK('ENGAGEMENTS 2026'!C2763),"",'ENGAGEMENTS 2026'!M2763)</f>
        <v/>
      </c>
      <c r="H2762" t="str">
        <f>IF(ISBLANK('ENGAGEMENTS 2026'!C2763),"",'ENGAGEMENTS 2026'!AF2763)</f>
        <v/>
      </c>
      <c r="I2762" t="str">
        <f>IF(ISBLANK('ENGAGEMENTS 2026'!C2763),"",'ENGAGEMENTS 2026'!H2763)</f>
        <v/>
      </c>
      <c r="J2762" s="72" t="str">
        <f>IF(ISBLANK('ENGAGEMENTS 2026'!C2763),"",IF(AND(OR($E2762="INFRUCTUEUX",$E2762="ANNULE"),$C2762="AOO-M"),'ENGAGEMENTS 2026'!P2763,IF($H2762="EN COURS DE PREENGAGEMENT",'ENGAGEMENTS 2026'!O2763,IF($H2762="PREENGAGE",IF($E2762="ATTRIBUE",'ENGAGEMENTS 2026'!AE2763,'ENGAGEMENTS 2026'!O2763),'ENGAGEMENTS 2026'!AE2763))))</f>
        <v/>
      </c>
      <c r="K2762" s="97" t="str">
        <f>IF(ISBLANK('ENGAGEMENTS 2026'!W2763),"",'ENGAGEMENTS 2026'!W2763)</f>
        <v/>
      </c>
      <c r="L2762" s="73" t="str">
        <f t="shared" ca="1" si="86"/>
        <v/>
      </c>
      <c r="M2762" t="str">
        <f t="shared" si="87"/>
        <v/>
      </c>
      <c r="N2762" t="str">
        <f>IF(ISBLANK('ENGAGEMENTS 2026'!C2763),"",'ENGAGEMENTS 2026'!L2763)</f>
        <v/>
      </c>
      <c r="O2762" t="str">
        <f>IF(ISBLANK('ENGAGEMENTS 2026'!C2763),"",'ENGAGEMENTS 2026'!M2763)</f>
        <v/>
      </c>
      <c r="P2762" t="str">
        <f>IF(ISBLANK('ENGAGEMENTS 2026'!C2763),"",'ENGAGEMENTS 2026'!K2763)</f>
        <v/>
      </c>
      <c r="Q2762" t="str">
        <f>IF($A2762="","",IF(OR($E2762="INFRUCTUEUX",$E2762="ANNULE"),$A2762&amp;"|"&amp;(COUNTIFS($A$2:$A2762,$A2762,$E$2:$E2762,"INFRUCTUEUX")+COUNTIFS($A$2:$A2762,$A2762,$E$2:$E2762,"ANNULE")),""))</f>
        <v/>
      </c>
    </row>
    <row r="2763" spans="1:17" x14ac:dyDescent="0.25">
      <c r="A2763" t="str">
        <f>IF(ISBLANK('ENGAGEMENTS 2026'!C2764),"",IF('ENGAGEMENTS 2026'!C2764="DTSI","DCT",'ENGAGEMENTS 2026'!C2764))</f>
        <v/>
      </c>
      <c r="B2763" t="str">
        <f>IF(ISBLANK('ENGAGEMENTS 2026'!C2764),"",'ENGAGEMENTS 2026'!D2764)</f>
        <v/>
      </c>
      <c r="C2763" t="str">
        <f>IF(ISBLANK('ENGAGEMENTS 2026'!C2764),"",'ENGAGEMENTS 2026'!E2764)</f>
        <v/>
      </c>
      <c r="D2763" t="str">
        <f>IF(ISBLANK('ENGAGEMENTS 2026'!C2764),"",'ENGAGEMENTS 2026'!G2764)</f>
        <v/>
      </c>
      <c r="E2763" t="str">
        <f>IF(ISBLANK('ENGAGEMENTS 2026'!C2764),"",'ENGAGEMENTS 2026'!I2764)</f>
        <v/>
      </c>
      <c r="F2763" t="str">
        <f>IF(ISBLANK('ENGAGEMENTS 2026'!C2764),"",'ENGAGEMENTS 2026'!J2764)</f>
        <v/>
      </c>
      <c r="G2763" t="str">
        <f>IF(ISBLANK('ENGAGEMENTS 2026'!C2764),"",'ENGAGEMENTS 2026'!M2764)</f>
        <v/>
      </c>
      <c r="H2763" t="str">
        <f>IF(ISBLANK('ENGAGEMENTS 2026'!C2764),"",'ENGAGEMENTS 2026'!AF2764)</f>
        <v/>
      </c>
      <c r="I2763" t="str">
        <f>IF(ISBLANK('ENGAGEMENTS 2026'!C2764),"",'ENGAGEMENTS 2026'!H2764)</f>
        <v/>
      </c>
      <c r="J2763" s="72" t="str">
        <f>IF(ISBLANK('ENGAGEMENTS 2026'!C2764),"",IF(AND(OR($E2763="INFRUCTUEUX",$E2763="ANNULE"),$C2763="AOO-M"),'ENGAGEMENTS 2026'!P2764,IF($H2763="EN COURS DE PREENGAGEMENT",'ENGAGEMENTS 2026'!O2764,IF($H2763="PREENGAGE",IF($E2763="ATTRIBUE",'ENGAGEMENTS 2026'!AE2764,'ENGAGEMENTS 2026'!O2764),'ENGAGEMENTS 2026'!AE2764))))</f>
        <v/>
      </c>
      <c r="K2763" s="97" t="str">
        <f>IF(ISBLANK('ENGAGEMENTS 2026'!W2764),"",'ENGAGEMENTS 2026'!W2764)</f>
        <v/>
      </c>
      <c r="L2763" s="73" t="str">
        <f t="shared" ca="1" si="86"/>
        <v/>
      </c>
      <c r="M2763" t="str">
        <f t="shared" si="87"/>
        <v/>
      </c>
      <c r="N2763" t="str">
        <f>IF(ISBLANK('ENGAGEMENTS 2026'!C2764),"",'ENGAGEMENTS 2026'!L2764)</f>
        <v/>
      </c>
      <c r="O2763" t="str">
        <f>IF(ISBLANK('ENGAGEMENTS 2026'!C2764),"",'ENGAGEMENTS 2026'!M2764)</f>
        <v/>
      </c>
      <c r="P2763" t="str">
        <f>IF(ISBLANK('ENGAGEMENTS 2026'!C2764),"",'ENGAGEMENTS 2026'!K2764)</f>
        <v/>
      </c>
      <c r="Q2763" t="str">
        <f>IF($A2763="","",IF(OR($E2763="INFRUCTUEUX",$E2763="ANNULE"),$A2763&amp;"|"&amp;(COUNTIFS($A$2:$A2763,$A2763,$E$2:$E2763,"INFRUCTUEUX")+COUNTIFS($A$2:$A2763,$A2763,$E$2:$E2763,"ANNULE")),""))</f>
        <v/>
      </c>
    </row>
    <row r="2764" spans="1:17" x14ac:dyDescent="0.25">
      <c r="A2764" t="str">
        <f>IF(ISBLANK('ENGAGEMENTS 2026'!C2765),"",IF('ENGAGEMENTS 2026'!C2765="DTSI","DCT",'ENGAGEMENTS 2026'!C2765))</f>
        <v/>
      </c>
      <c r="B2764" t="str">
        <f>IF(ISBLANK('ENGAGEMENTS 2026'!C2765),"",'ENGAGEMENTS 2026'!D2765)</f>
        <v/>
      </c>
      <c r="C2764" t="str">
        <f>IF(ISBLANK('ENGAGEMENTS 2026'!C2765),"",'ENGAGEMENTS 2026'!E2765)</f>
        <v/>
      </c>
      <c r="D2764" t="str">
        <f>IF(ISBLANK('ENGAGEMENTS 2026'!C2765),"",'ENGAGEMENTS 2026'!G2765)</f>
        <v/>
      </c>
      <c r="E2764" t="str">
        <f>IF(ISBLANK('ENGAGEMENTS 2026'!C2765),"",'ENGAGEMENTS 2026'!I2765)</f>
        <v/>
      </c>
      <c r="F2764" t="str">
        <f>IF(ISBLANK('ENGAGEMENTS 2026'!C2765),"",'ENGAGEMENTS 2026'!J2765)</f>
        <v/>
      </c>
      <c r="G2764" t="str">
        <f>IF(ISBLANK('ENGAGEMENTS 2026'!C2765),"",'ENGAGEMENTS 2026'!M2765)</f>
        <v/>
      </c>
      <c r="H2764" t="str">
        <f>IF(ISBLANK('ENGAGEMENTS 2026'!C2765),"",'ENGAGEMENTS 2026'!AF2765)</f>
        <v/>
      </c>
      <c r="I2764" t="str">
        <f>IF(ISBLANK('ENGAGEMENTS 2026'!C2765),"",'ENGAGEMENTS 2026'!H2765)</f>
        <v/>
      </c>
      <c r="J2764" s="72" t="str">
        <f>IF(ISBLANK('ENGAGEMENTS 2026'!C2765),"",IF(AND(OR($E2764="INFRUCTUEUX",$E2764="ANNULE"),$C2764="AOO-M"),'ENGAGEMENTS 2026'!P2765,IF($H2764="EN COURS DE PREENGAGEMENT",'ENGAGEMENTS 2026'!O2765,IF($H2764="PREENGAGE",IF($E2764="ATTRIBUE",'ENGAGEMENTS 2026'!AE2765,'ENGAGEMENTS 2026'!O2765),'ENGAGEMENTS 2026'!AE2765))))</f>
        <v/>
      </c>
      <c r="K2764" s="97" t="str">
        <f>IF(ISBLANK('ENGAGEMENTS 2026'!W2765),"",'ENGAGEMENTS 2026'!W2765)</f>
        <v/>
      </c>
      <c r="L2764" s="73" t="str">
        <f t="shared" ca="1" si="86"/>
        <v/>
      </c>
      <c r="M2764" t="str">
        <f t="shared" si="87"/>
        <v/>
      </c>
      <c r="N2764" t="str">
        <f>IF(ISBLANK('ENGAGEMENTS 2026'!C2765),"",'ENGAGEMENTS 2026'!L2765)</f>
        <v/>
      </c>
      <c r="O2764" t="str">
        <f>IF(ISBLANK('ENGAGEMENTS 2026'!C2765),"",'ENGAGEMENTS 2026'!M2765)</f>
        <v/>
      </c>
      <c r="P2764" t="str">
        <f>IF(ISBLANK('ENGAGEMENTS 2026'!C2765),"",'ENGAGEMENTS 2026'!K2765)</f>
        <v/>
      </c>
      <c r="Q2764" t="str">
        <f>IF($A2764="","",IF(OR($E2764="INFRUCTUEUX",$E2764="ANNULE"),$A2764&amp;"|"&amp;(COUNTIFS($A$2:$A2764,$A2764,$E$2:$E2764,"INFRUCTUEUX")+COUNTIFS($A$2:$A2764,$A2764,$E$2:$E2764,"ANNULE")),""))</f>
        <v/>
      </c>
    </row>
    <row r="2765" spans="1:17" x14ac:dyDescent="0.25">
      <c r="A2765" t="str">
        <f>IF(ISBLANK('ENGAGEMENTS 2026'!C2766),"",IF('ENGAGEMENTS 2026'!C2766="DTSI","DCT",'ENGAGEMENTS 2026'!C2766))</f>
        <v/>
      </c>
      <c r="B2765" t="str">
        <f>IF(ISBLANK('ENGAGEMENTS 2026'!C2766),"",'ENGAGEMENTS 2026'!D2766)</f>
        <v/>
      </c>
      <c r="C2765" t="str">
        <f>IF(ISBLANK('ENGAGEMENTS 2026'!C2766),"",'ENGAGEMENTS 2026'!E2766)</f>
        <v/>
      </c>
      <c r="D2765" t="str">
        <f>IF(ISBLANK('ENGAGEMENTS 2026'!C2766),"",'ENGAGEMENTS 2026'!G2766)</f>
        <v/>
      </c>
      <c r="E2765" t="str">
        <f>IF(ISBLANK('ENGAGEMENTS 2026'!C2766),"",'ENGAGEMENTS 2026'!I2766)</f>
        <v/>
      </c>
      <c r="F2765" t="str">
        <f>IF(ISBLANK('ENGAGEMENTS 2026'!C2766),"",'ENGAGEMENTS 2026'!J2766)</f>
        <v/>
      </c>
      <c r="G2765" t="str">
        <f>IF(ISBLANK('ENGAGEMENTS 2026'!C2766),"",'ENGAGEMENTS 2026'!M2766)</f>
        <v/>
      </c>
      <c r="H2765" t="str">
        <f>IF(ISBLANK('ENGAGEMENTS 2026'!C2766),"",'ENGAGEMENTS 2026'!AF2766)</f>
        <v/>
      </c>
      <c r="I2765" t="str">
        <f>IF(ISBLANK('ENGAGEMENTS 2026'!C2766),"",'ENGAGEMENTS 2026'!H2766)</f>
        <v/>
      </c>
      <c r="J2765" s="72" t="str">
        <f>IF(ISBLANK('ENGAGEMENTS 2026'!C2766),"",IF(AND(OR($E2765="INFRUCTUEUX",$E2765="ANNULE"),$C2765="AOO-M"),'ENGAGEMENTS 2026'!P2766,IF($H2765="EN COURS DE PREENGAGEMENT",'ENGAGEMENTS 2026'!O2766,IF($H2765="PREENGAGE",IF($E2765="ATTRIBUE",'ENGAGEMENTS 2026'!AE2766,'ENGAGEMENTS 2026'!O2766),'ENGAGEMENTS 2026'!AE2766))))</f>
        <v/>
      </c>
      <c r="K2765" s="97" t="str">
        <f>IF(ISBLANK('ENGAGEMENTS 2026'!W2766),"",'ENGAGEMENTS 2026'!W2766)</f>
        <v/>
      </c>
      <c r="L2765" s="73" t="str">
        <f t="shared" ca="1" si="86"/>
        <v/>
      </c>
      <c r="M2765" t="str">
        <f t="shared" si="87"/>
        <v/>
      </c>
      <c r="N2765" t="str">
        <f>IF(ISBLANK('ENGAGEMENTS 2026'!C2766),"",'ENGAGEMENTS 2026'!L2766)</f>
        <v/>
      </c>
      <c r="O2765" t="str">
        <f>IF(ISBLANK('ENGAGEMENTS 2026'!C2766),"",'ENGAGEMENTS 2026'!M2766)</f>
        <v/>
      </c>
      <c r="P2765" t="str">
        <f>IF(ISBLANK('ENGAGEMENTS 2026'!C2766),"",'ENGAGEMENTS 2026'!K2766)</f>
        <v/>
      </c>
      <c r="Q2765" t="str">
        <f>IF($A2765="","",IF(OR($E2765="INFRUCTUEUX",$E2765="ANNULE"),$A2765&amp;"|"&amp;(COUNTIFS($A$2:$A2765,$A2765,$E$2:$E2765,"INFRUCTUEUX")+COUNTIFS($A$2:$A2765,$A2765,$E$2:$E2765,"ANNULE")),""))</f>
        <v/>
      </c>
    </row>
    <row r="2766" spans="1:17" x14ac:dyDescent="0.25">
      <c r="A2766" t="str">
        <f>IF(ISBLANK('ENGAGEMENTS 2026'!C2767),"",IF('ENGAGEMENTS 2026'!C2767="DTSI","DCT",'ENGAGEMENTS 2026'!C2767))</f>
        <v/>
      </c>
      <c r="B2766" t="str">
        <f>IF(ISBLANK('ENGAGEMENTS 2026'!C2767),"",'ENGAGEMENTS 2026'!D2767)</f>
        <v/>
      </c>
      <c r="C2766" t="str">
        <f>IF(ISBLANK('ENGAGEMENTS 2026'!C2767),"",'ENGAGEMENTS 2026'!E2767)</f>
        <v/>
      </c>
      <c r="D2766" t="str">
        <f>IF(ISBLANK('ENGAGEMENTS 2026'!C2767),"",'ENGAGEMENTS 2026'!G2767)</f>
        <v/>
      </c>
      <c r="E2766" t="str">
        <f>IF(ISBLANK('ENGAGEMENTS 2026'!C2767),"",'ENGAGEMENTS 2026'!I2767)</f>
        <v/>
      </c>
      <c r="F2766" t="str">
        <f>IF(ISBLANK('ENGAGEMENTS 2026'!C2767),"",'ENGAGEMENTS 2026'!J2767)</f>
        <v/>
      </c>
      <c r="G2766" t="str">
        <f>IF(ISBLANK('ENGAGEMENTS 2026'!C2767),"",'ENGAGEMENTS 2026'!M2767)</f>
        <v/>
      </c>
      <c r="H2766" t="str">
        <f>IF(ISBLANK('ENGAGEMENTS 2026'!C2767),"",'ENGAGEMENTS 2026'!AF2767)</f>
        <v/>
      </c>
      <c r="I2766" t="str">
        <f>IF(ISBLANK('ENGAGEMENTS 2026'!C2767),"",'ENGAGEMENTS 2026'!H2767)</f>
        <v/>
      </c>
      <c r="J2766" s="72" t="str">
        <f>IF(ISBLANK('ENGAGEMENTS 2026'!C2767),"",IF(AND(OR($E2766="INFRUCTUEUX",$E2766="ANNULE"),$C2766="AOO-M"),'ENGAGEMENTS 2026'!P2767,IF($H2766="EN COURS DE PREENGAGEMENT",'ENGAGEMENTS 2026'!O2767,IF($H2766="PREENGAGE",IF($E2766="ATTRIBUE",'ENGAGEMENTS 2026'!AE2767,'ENGAGEMENTS 2026'!O2767),'ENGAGEMENTS 2026'!AE2767))))</f>
        <v/>
      </c>
      <c r="K2766" s="97" t="str">
        <f>IF(ISBLANK('ENGAGEMENTS 2026'!W2767),"",'ENGAGEMENTS 2026'!W2767)</f>
        <v/>
      </c>
      <c r="L2766" s="73" t="str">
        <f t="shared" ca="1" si="86"/>
        <v/>
      </c>
      <c r="M2766" t="str">
        <f t="shared" si="87"/>
        <v/>
      </c>
      <c r="N2766" t="str">
        <f>IF(ISBLANK('ENGAGEMENTS 2026'!C2767),"",'ENGAGEMENTS 2026'!L2767)</f>
        <v/>
      </c>
      <c r="O2766" t="str">
        <f>IF(ISBLANK('ENGAGEMENTS 2026'!C2767),"",'ENGAGEMENTS 2026'!M2767)</f>
        <v/>
      </c>
      <c r="P2766" t="str">
        <f>IF(ISBLANK('ENGAGEMENTS 2026'!C2767),"",'ENGAGEMENTS 2026'!K2767)</f>
        <v/>
      </c>
      <c r="Q2766" t="str">
        <f>IF($A2766="","",IF(OR($E2766="INFRUCTUEUX",$E2766="ANNULE"),$A2766&amp;"|"&amp;(COUNTIFS($A$2:$A2766,$A2766,$E$2:$E2766,"INFRUCTUEUX")+COUNTIFS($A$2:$A2766,$A2766,$E$2:$E2766,"ANNULE")),""))</f>
        <v/>
      </c>
    </row>
    <row r="2767" spans="1:17" x14ac:dyDescent="0.25">
      <c r="A2767" t="str">
        <f>IF(ISBLANK('ENGAGEMENTS 2026'!C2768),"",IF('ENGAGEMENTS 2026'!C2768="DTSI","DCT",'ENGAGEMENTS 2026'!C2768))</f>
        <v/>
      </c>
      <c r="B2767" t="str">
        <f>IF(ISBLANK('ENGAGEMENTS 2026'!C2768),"",'ENGAGEMENTS 2026'!D2768)</f>
        <v/>
      </c>
      <c r="C2767" t="str">
        <f>IF(ISBLANK('ENGAGEMENTS 2026'!C2768),"",'ENGAGEMENTS 2026'!E2768)</f>
        <v/>
      </c>
      <c r="D2767" t="str">
        <f>IF(ISBLANK('ENGAGEMENTS 2026'!C2768),"",'ENGAGEMENTS 2026'!G2768)</f>
        <v/>
      </c>
      <c r="E2767" t="str">
        <f>IF(ISBLANK('ENGAGEMENTS 2026'!C2768),"",'ENGAGEMENTS 2026'!I2768)</f>
        <v/>
      </c>
      <c r="F2767" t="str">
        <f>IF(ISBLANK('ENGAGEMENTS 2026'!C2768),"",'ENGAGEMENTS 2026'!J2768)</f>
        <v/>
      </c>
      <c r="G2767" t="str">
        <f>IF(ISBLANK('ENGAGEMENTS 2026'!C2768),"",'ENGAGEMENTS 2026'!M2768)</f>
        <v/>
      </c>
      <c r="H2767" t="str">
        <f>IF(ISBLANK('ENGAGEMENTS 2026'!C2768),"",'ENGAGEMENTS 2026'!AF2768)</f>
        <v/>
      </c>
      <c r="I2767" t="str">
        <f>IF(ISBLANK('ENGAGEMENTS 2026'!C2768),"",'ENGAGEMENTS 2026'!H2768)</f>
        <v/>
      </c>
      <c r="J2767" s="72" t="str">
        <f>IF(ISBLANK('ENGAGEMENTS 2026'!C2768),"",IF(AND(OR($E2767="INFRUCTUEUX",$E2767="ANNULE"),$C2767="AOO-M"),'ENGAGEMENTS 2026'!P2768,IF($H2767="EN COURS DE PREENGAGEMENT",'ENGAGEMENTS 2026'!O2768,IF($H2767="PREENGAGE",IF($E2767="ATTRIBUE",'ENGAGEMENTS 2026'!AE2768,'ENGAGEMENTS 2026'!O2768),'ENGAGEMENTS 2026'!AE2768))))</f>
        <v/>
      </c>
      <c r="K2767" s="97" t="str">
        <f>IF(ISBLANK('ENGAGEMENTS 2026'!W2768),"",'ENGAGEMENTS 2026'!W2768)</f>
        <v/>
      </c>
      <c r="L2767" s="73" t="str">
        <f t="shared" ca="1" si="86"/>
        <v/>
      </c>
      <c r="M2767" t="str">
        <f t="shared" si="87"/>
        <v/>
      </c>
      <c r="N2767" t="str">
        <f>IF(ISBLANK('ENGAGEMENTS 2026'!C2768),"",'ENGAGEMENTS 2026'!L2768)</f>
        <v/>
      </c>
      <c r="O2767" t="str">
        <f>IF(ISBLANK('ENGAGEMENTS 2026'!C2768),"",'ENGAGEMENTS 2026'!M2768)</f>
        <v/>
      </c>
      <c r="P2767" t="str">
        <f>IF(ISBLANK('ENGAGEMENTS 2026'!C2768),"",'ENGAGEMENTS 2026'!K2768)</f>
        <v/>
      </c>
      <c r="Q2767" t="str">
        <f>IF($A2767="","",IF(OR($E2767="INFRUCTUEUX",$E2767="ANNULE"),$A2767&amp;"|"&amp;(COUNTIFS($A$2:$A2767,$A2767,$E$2:$E2767,"INFRUCTUEUX")+COUNTIFS($A$2:$A2767,$A2767,$E$2:$E2767,"ANNULE")),""))</f>
        <v/>
      </c>
    </row>
    <row r="2768" spans="1:17" x14ac:dyDescent="0.25">
      <c r="A2768" t="str">
        <f>IF(ISBLANK('ENGAGEMENTS 2026'!C2769),"",IF('ENGAGEMENTS 2026'!C2769="DTSI","DCT",'ENGAGEMENTS 2026'!C2769))</f>
        <v/>
      </c>
      <c r="B2768" t="str">
        <f>IF(ISBLANK('ENGAGEMENTS 2026'!C2769),"",'ENGAGEMENTS 2026'!D2769)</f>
        <v/>
      </c>
      <c r="C2768" t="str">
        <f>IF(ISBLANK('ENGAGEMENTS 2026'!C2769),"",'ENGAGEMENTS 2026'!E2769)</f>
        <v/>
      </c>
      <c r="D2768" t="str">
        <f>IF(ISBLANK('ENGAGEMENTS 2026'!C2769),"",'ENGAGEMENTS 2026'!G2769)</f>
        <v/>
      </c>
      <c r="E2768" t="str">
        <f>IF(ISBLANK('ENGAGEMENTS 2026'!C2769),"",'ENGAGEMENTS 2026'!I2769)</f>
        <v/>
      </c>
      <c r="F2768" t="str">
        <f>IF(ISBLANK('ENGAGEMENTS 2026'!C2769),"",'ENGAGEMENTS 2026'!J2769)</f>
        <v/>
      </c>
      <c r="G2768" t="str">
        <f>IF(ISBLANK('ENGAGEMENTS 2026'!C2769),"",'ENGAGEMENTS 2026'!M2769)</f>
        <v/>
      </c>
      <c r="H2768" t="str">
        <f>IF(ISBLANK('ENGAGEMENTS 2026'!C2769),"",'ENGAGEMENTS 2026'!AF2769)</f>
        <v/>
      </c>
      <c r="I2768" t="str">
        <f>IF(ISBLANK('ENGAGEMENTS 2026'!C2769),"",'ENGAGEMENTS 2026'!H2769)</f>
        <v/>
      </c>
      <c r="J2768" s="72" t="str">
        <f>IF(ISBLANK('ENGAGEMENTS 2026'!C2769),"",IF(AND(OR($E2768="INFRUCTUEUX",$E2768="ANNULE"),$C2768="AOO-M"),'ENGAGEMENTS 2026'!P2769,IF($H2768="EN COURS DE PREENGAGEMENT",'ENGAGEMENTS 2026'!O2769,IF($H2768="PREENGAGE",IF($E2768="ATTRIBUE",'ENGAGEMENTS 2026'!AE2769,'ENGAGEMENTS 2026'!O2769),'ENGAGEMENTS 2026'!AE2769))))</f>
        <v/>
      </c>
      <c r="K2768" s="97" t="str">
        <f>IF(ISBLANK('ENGAGEMENTS 2026'!W2769),"",'ENGAGEMENTS 2026'!W2769)</f>
        <v/>
      </c>
      <c r="L2768" s="73" t="str">
        <f t="shared" ca="1" si="86"/>
        <v/>
      </c>
      <c r="M2768" t="str">
        <f t="shared" si="87"/>
        <v/>
      </c>
      <c r="N2768" t="str">
        <f>IF(ISBLANK('ENGAGEMENTS 2026'!C2769),"",'ENGAGEMENTS 2026'!L2769)</f>
        <v/>
      </c>
      <c r="O2768" t="str">
        <f>IF(ISBLANK('ENGAGEMENTS 2026'!C2769),"",'ENGAGEMENTS 2026'!M2769)</f>
        <v/>
      </c>
      <c r="P2768" t="str">
        <f>IF(ISBLANK('ENGAGEMENTS 2026'!C2769),"",'ENGAGEMENTS 2026'!K2769)</f>
        <v/>
      </c>
      <c r="Q2768" t="str">
        <f>IF($A2768="","",IF(OR($E2768="INFRUCTUEUX",$E2768="ANNULE"),$A2768&amp;"|"&amp;(COUNTIFS($A$2:$A2768,$A2768,$E$2:$E2768,"INFRUCTUEUX")+COUNTIFS($A$2:$A2768,$A2768,$E$2:$E2768,"ANNULE")),""))</f>
        <v/>
      </c>
    </row>
    <row r="2769" spans="1:17" x14ac:dyDescent="0.25">
      <c r="A2769" t="str">
        <f>IF(ISBLANK('ENGAGEMENTS 2026'!C2770),"",IF('ENGAGEMENTS 2026'!C2770="DTSI","DCT",'ENGAGEMENTS 2026'!C2770))</f>
        <v/>
      </c>
      <c r="B2769" t="str">
        <f>IF(ISBLANK('ENGAGEMENTS 2026'!C2770),"",'ENGAGEMENTS 2026'!D2770)</f>
        <v/>
      </c>
      <c r="C2769" t="str">
        <f>IF(ISBLANK('ENGAGEMENTS 2026'!C2770),"",'ENGAGEMENTS 2026'!E2770)</f>
        <v/>
      </c>
      <c r="D2769" t="str">
        <f>IF(ISBLANK('ENGAGEMENTS 2026'!C2770),"",'ENGAGEMENTS 2026'!G2770)</f>
        <v/>
      </c>
      <c r="E2769" t="str">
        <f>IF(ISBLANK('ENGAGEMENTS 2026'!C2770),"",'ENGAGEMENTS 2026'!I2770)</f>
        <v/>
      </c>
      <c r="F2769" t="str">
        <f>IF(ISBLANK('ENGAGEMENTS 2026'!C2770),"",'ENGAGEMENTS 2026'!J2770)</f>
        <v/>
      </c>
      <c r="G2769" t="str">
        <f>IF(ISBLANK('ENGAGEMENTS 2026'!C2770),"",'ENGAGEMENTS 2026'!M2770)</f>
        <v/>
      </c>
      <c r="H2769" t="str">
        <f>IF(ISBLANK('ENGAGEMENTS 2026'!C2770),"",'ENGAGEMENTS 2026'!AF2770)</f>
        <v/>
      </c>
      <c r="I2769" t="str">
        <f>IF(ISBLANK('ENGAGEMENTS 2026'!C2770),"",'ENGAGEMENTS 2026'!H2770)</f>
        <v/>
      </c>
      <c r="J2769" s="72" t="str">
        <f>IF(ISBLANK('ENGAGEMENTS 2026'!C2770),"",IF(AND(OR($E2769="INFRUCTUEUX",$E2769="ANNULE"),$C2769="AOO-M"),'ENGAGEMENTS 2026'!P2770,IF($H2769="EN COURS DE PREENGAGEMENT",'ENGAGEMENTS 2026'!O2770,IF($H2769="PREENGAGE",IF($E2769="ATTRIBUE",'ENGAGEMENTS 2026'!AE2770,'ENGAGEMENTS 2026'!O2770),'ENGAGEMENTS 2026'!AE2770))))</f>
        <v/>
      </c>
      <c r="K2769" s="97" t="str">
        <f>IF(ISBLANK('ENGAGEMENTS 2026'!W2770),"",'ENGAGEMENTS 2026'!W2770)</f>
        <v/>
      </c>
      <c r="L2769" s="73" t="str">
        <f t="shared" ca="1" si="86"/>
        <v/>
      </c>
      <c r="M2769" t="str">
        <f t="shared" si="87"/>
        <v/>
      </c>
      <c r="N2769" t="str">
        <f>IF(ISBLANK('ENGAGEMENTS 2026'!C2770),"",'ENGAGEMENTS 2026'!L2770)</f>
        <v/>
      </c>
      <c r="O2769" t="str">
        <f>IF(ISBLANK('ENGAGEMENTS 2026'!C2770),"",'ENGAGEMENTS 2026'!M2770)</f>
        <v/>
      </c>
      <c r="P2769" t="str">
        <f>IF(ISBLANK('ENGAGEMENTS 2026'!C2770),"",'ENGAGEMENTS 2026'!K2770)</f>
        <v/>
      </c>
      <c r="Q2769" t="str">
        <f>IF($A2769="","",IF(OR($E2769="INFRUCTUEUX",$E2769="ANNULE"),$A2769&amp;"|"&amp;(COUNTIFS($A$2:$A2769,$A2769,$E$2:$E2769,"INFRUCTUEUX")+COUNTIFS($A$2:$A2769,$A2769,$E$2:$E2769,"ANNULE")),""))</f>
        <v/>
      </c>
    </row>
    <row r="2770" spans="1:17" x14ac:dyDescent="0.25">
      <c r="A2770" t="str">
        <f>IF(ISBLANK('ENGAGEMENTS 2026'!C2771),"",IF('ENGAGEMENTS 2026'!C2771="DTSI","DCT",'ENGAGEMENTS 2026'!C2771))</f>
        <v/>
      </c>
      <c r="B2770" t="str">
        <f>IF(ISBLANK('ENGAGEMENTS 2026'!C2771),"",'ENGAGEMENTS 2026'!D2771)</f>
        <v/>
      </c>
      <c r="C2770" t="str">
        <f>IF(ISBLANK('ENGAGEMENTS 2026'!C2771),"",'ENGAGEMENTS 2026'!E2771)</f>
        <v/>
      </c>
      <c r="D2770" t="str">
        <f>IF(ISBLANK('ENGAGEMENTS 2026'!C2771),"",'ENGAGEMENTS 2026'!G2771)</f>
        <v/>
      </c>
      <c r="E2770" t="str">
        <f>IF(ISBLANK('ENGAGEMENTS 2026'!C2771),"",'ENGAGEMENTS 2026'!I2771)</f>
        <v/>
      </c>
      <c r="F2770" t="str">
        <f>IF(ISBLANK('ENGAGEMENTS 2026'!C2771),"",'ENGAGEMENTS 2026'!J2771)</f>
        <v/>
      </c>
      <c r="G2770" t="str">
        <f>IF(ISBLANK('ENGAGEMENTS 2026'!C2771),"",'ENGAGEMENTS 2026'!M2771)</f>
        <v/>
      </c>
      <c r="H2770" t="str">
        <f>IF(ISBLANK('ENGAGEMENTS 2026'!C2771),"",'ENGAGEMENTS 2026'!AF2771)</f>
        <v/>
      </c>
      <c r="I2770" t="str">
        <f>IF(ISBLANK('ENGAGEMENTS 2026'!C2771),"",'ENGAGEMENTS 2026'!H2771)</f>
        <v/>
      </c>
      <c r="J2770" s="72" t="str">
        <f>IF(ISBLANK('ENGAGEMENTS 2026'!C2771),"",IF(AND(OR($E2770="INFRUCTUEUX",$E2770="ANNULE"),$C2770="AOO-M"),'ENGAGEMENTS 2026'!P2771,IF($H2770="EN COURS DE PREENGAGEMENT",'ENGAGEMENTS 2026'!O2771,IF($H2770="PREENGAGE",IF($E2770="ATTRIBUE",'ENGAGEMENTS 2026'!AE2771,'ENGAGEMENTS 2026'!O2771),'ENGAGEMENTS 2026'!AE2771))))</f>
        <v/>
      </c>
      <c r="K2770" s="97" t="str">
        <f>IF(ISBLANK('ENGAGEMENTS 2026'!W2771),"",'ENGAGEMENTS 2026'!W2771)</f>
        <v/>
      </c>
      <c r="L2770" s="73" t="str">
        <f t="shared" ca="1" si="86"/>
        <v/>
      </c>
      <c r="M2770" t="str">
        <f t="shared" si="87"/>
        <v/>
      </c>
      <c r="N2770" t="str">
        <f>IF(ISBLANK('ENGAGEMENTS 2026'!C2771),"",'ENGAGEMENTS 2026'!L2771)</f>
        <v/>
      </c>
      <c r="O2770" t="str">
        <f>IF(ISBLANK('ENGAGEMENTS 2026'!C2771),"",'ENGAGEMENTS 2026'!M2771)</f>
        <v/>
      </c>
      <c r="P2770" t="str">
        <f>IF(ISBLANK('ENGAGEMENTS 2026'!C2771),"",'ENGAGEMENTS 2026'!K2771)</f>
        <v/>
      </c>
      <c r="Q2770" t="str">
        <f>IF($A2770="","",IF(OR($E2770="INFRUCTUEUX",$E2770="ANNULE"),$A2770&amp;"|"&amp;(COUNTIFS($A$2:$A2770,$A2770,$E$2:$E2770,"INFRUCTUEUX")+COUNTIFS($A$2:$A2770,$A2770,$E$2:$E2770,"ANNULE")),""))</f>
        <v/>
      </c>
    </row>
    <row r="2771" spans="1:17" x14ac:dyDescent="0.25">
      <c r="A2771" t="str">
        <f>IF(ISBLANK('ENGAGEMENTS 2026'!C2772),"",IF('ENGAGEMENTS 2026'!C2772="DTSI","DCT",'ENGAGEMENTS 2026'!C2772))</f>
        <v/>
      </c>
      <c r="B2771" t="str">
        <f>IF(ISBLANK('ENGAGEMENTS 2026'!C2772),"",'ENGAGEMENTS 2026'!D2772)</f>
        <v/>
      </c>
      <c r="C2771" t="str">
        <f>IF(ISBLANK('ENGAGEMENTS 2026'!C2772),"",'ENGAGEMENTS 2026'!E2772)</f>
        <v/>
      </c>
      <c r="D2771" t="str">
        <f>IF(ISBLANK('ENGAGEMENTS 2026'!C2772),"",'ENGAGEMENTS 2026'!G2772)</f>
        <v/>
      </c>
      <c r="E2771" t="str">
        <f>IF(ISBLANK('ENGAGEMENTS 2026'!C2772),"",'ENGAGEMENTS 2026'!I2772)</f>
        <v/>
      </c>
      <c r="F2771" t="str">
        <f>IF(ISBLANK('ENGAGEMENTS 2026'!C2772),"",'ENGAGEMENTS 2026'!J2772)</f>
        <v/>
      </c>
      <c r="G2771" t="str">
        <f>IF(ISBLANK('ENGAGEMENTS 2026'!C2772),"",'ENGAGEMENTS 2026'!M2772)</f>
        <v/>
      </c>
      <c r="H2771" t="str">
        <f>IF(ISBLANK('ENGAGEMENTS 2026'!C2772),"",'ENGAGEMENTS 2026'!AF2772)</f>
        <v/>
      </c>
      <c r="I2771" t="str">
        <f>IF(ISBLANK('ENGAGEMENTS 2026'!C2772),"",'ENGAGEMENTS 2026'!H2772)</f>
        <v/>
      </c>
      <c r="J2771" s="72" t="str">
        <f>IF(ISBLANK('ENGAGEMENTS 2026'!C2772),"",IF(AND(OR($E2771="INFRUCTUEUX",$E2771="ANNULE"),$C2771="AOO-M"),'ENGAGEMENTS 2026'!P2772,IF($H2771="EN COURS DE PREENGAGEMENT",'ENGAGEMENTS 2026'!O2772,IF($H2771="PREENGAGE",IF($E2771="ATTRIBUE",'ENGAGEMENTS 2026'!AE2772,'ENGAGEMENTS 2026'!O2772),'ENGAGEMENTS 2026'!AE2772))))</f>
        <v/>
      </c>
      <c r="K2771" s="97" t="str">
        <f>IF(ISBLANK('ENGAGEMENTS 2026'!W2772),"",'ENGAGEMENTS 2026'!W2772)</f>
        <v/>
      </c>
      <c r="L2771" s="73" t="str">
        <f t="shared" ca="1" si="86"/>
        <v/>
      </c>
      <c r="M2771" t="str">
        <f t="shared" si="87"/>
        <v/>
      </c>
      <c r="N2771" t="str">
        <f>IF(ISBLANK('ENGAGEMENTS 2026'!C2772),"",'ENGAGEMENTS 2026'!L2772)</f>
        <v/>
      </c>
      <c r="O2771" t="str">
        <f>IF(ISBLANK('ENGAGEMENTS 2026'!C2772),"",'ENGAGEMENTS 2026'!M2772)</f>
        <v/>
      </c>
      <c r="P2771" t="str">
        <f>IF(ISBLANK('ENGAGEMENTS 2026'!C2772),"",'ENGAGEMENTS 2026'!K2772)</f>
        <v/>
      </c>
      <c r="Q2771" t="str">
        <f>IF($A2771="","",IF(OR($E2771="INFRUCTUEUX",$E2771="ANNULE"),$A2771&amp;"|"&amp;(COUNTIFS($A$2:$A2771,$A2771,$E$2:$E2771,"INFRUCTUEUX")+COUNTIFS($A$2:$A2771,$A2771,$E$2:$E2771,"ANNULE")),""))</f>
        <v/>
      </c>
    </row>
    <row r="2772" spans="1:17" x14ac:dyDescent="0.25">
      <c r="A2772" t="str">
        <f>IF(ISBLANK('ENGAGEMENTS 2026'!C2773),"",IF('ENGAGEMENTS 2026'!C2773="DTSI","DCT",'ENGAGEMENTS 2026'!C2773))</f>
        <v/>
      </c>
      <c r="B2772" t="str">
        <f>IF(ISBLANK('ENGAGEMENTS 2026'!C2773),"",'ENGAGEMENTS 2026'!D2773)</f>
        <v/>
      </c>
      <c r="C2772" t="str">
        <f>IF(ISBLANK('ENGAGEMENTS 2026'!C2773),"",'ENGAGEMENTS 2026'!E2773)</f>
        <v/>
      </c>
      <c r="D2772" t="str">
        <f>IF(ISBLANK('ENGAGEMENTS 2026'!C2773),"",'ENGAGEMENTS 2026'!G2773)</f>
        <v/>
      </c>
      <c r="E2772" t="str">
        <f>IF(ISBLANK('ENGAGEMENTS 2026'!C2773),"",'ENGAGEMENTS 2026'!I2773)</f>
        <v/>
      </c>
      <c r="F2772" t="str">
        <f>IF(ISBLANK('ENGAGEMENTS 2026'!C2773),"",'ENGAGEMENTS 2026'!J2773)</f>
        <v/>
      </c>
      <c r="G2772" t="str">
        <f>IF(ISBLANK('ENGAGEMENTS 2026'!C2773),"",'ENGAGEMENTS 2026'!M2773)</f>
        <v/>
      </c>
      <c r="H2772" t="str">
        <f>IF(ISBLANK('ENGAGEMENTS 2026'!C2773),"",'ENGAGEMENTS 2026'!AF2773)</f>
        <v/>
      </c>
      <c r="I2772" t="str">
        <f>IF(ISBLANK('ENGAGEMENTS 2026'!C2773),"",'ENGAGEMENTS 2026'!H2773)</f>
        <v/>
      </c>
      <c r="J2772" s="72" t="str">
        <f>IF(ISBLANK('ENGAGEMENTS 2026'!C2773),"",IF(AND(OR($E2772="INFRUCTUEUX",$E2772="ANNULE"),$C2772="AOO-M"),'ENGAGEMENTS 2026'!P2773,IF($H2772="EN COURS DE PREENGAGEMENT",'ENGAGEMENTS 2026'!O2773,IF($H2772="PREENGAGE",IF($E2772="ATTRIBUE",'ENGAGEMENTS 2026'!AE2773,'ENGAGEMENTS 2026'!O2773),'ENGAGEMENTS 2026'!AE2773))))</f>
        <v/>
      </c>
      <c r="K2772" s="97" t="str">
        <f>IF(ISBLANK('ENGAGEMENTS 2026'!W2773),"",'ENGAGEMENTS 2026'!W2773)</f>
        <v/>
      </c>
      <c r="L2772" s="73" t="str">
        <f t="shared" ca="1" si="86"/>
        <v/>
      </c>
      <c r="M2772" t="str">
        <f t="shared" si="87"/>
        <v/>
      </c>
      <c r="N2772" t="str">
        <f>IF(ISBLANK('ENGAGEMENTS 2026'!C2773),"",'ENGAGEMENTS 2026'!L2773)</f>
        <v/>
      </c>
      <c r="O2772" t="str">
        <f>IF(ISBLANK('ENGAGEMENTS 2026'!C2773),"",'ENGAGEMENTS 2026'!M2773)</f>
        <v/>
      </c>
      <c r="P2772" t="str">
        <f>IF(ISBLANK('ENGAGEMENTS 2026'!C2773),"",'ENGAGEMENTS 2026'!K2773)</f>
        <v/>
      </c>
      <c r="Q2772" t="str">
        <f>IF($A2772="","",IF(OR($E2772="INFRUCTUEUX",$E2772="ANNULE"),$A2772&amp;"|"&amp;(COUNTIFS($A$2:$A2772,$A2772,$E$2:$E2772,"INFRUCTUEUX")+COUNTIFS($A$2:$A2772,$A2772,$E$2:$E2772,"ANNULE")),""))</f>
        <v/>
      </c>
    </row>
    <row r="2773" spans="1:17" x14ac:dyDescent="0.25">
      <c r="A2773" t="str">
        <f>IF(ISBLANK('ENGAGEMENTS 2026'!C2774),"",IF('ENGAGEMENTS 2026'!C2774="DTSI","DCT",'ENGAGEMENTS 2026'!C2774))</f>
        <v/>
      </c>
      <c r="B2773" t="str">
        <f>IF(ISBLANK('ENGAGEMENTS 2026'!C2774),"",'ENGAGEMENTS 2026'!D2774)</f>
        <v/>
      </c>
      <c r="C2773" t="str">
        <f>IF(ISBLANK('ENGAGEMENTS 2026'!C2774),"",'ENGAGEMENTS 2026'!E2774)</f>
        <v/>
      </c>
      <c r="D2773" t="str">
        <f>IF(ISBLANK('ENGAGEMENTS 2026'!C2774),"",'ENGAGEMENTS 2026'!G2774)</f>
        <v/>
      </c>
      <c r="E2773" t="str">
        <f>IF(ISBLANK('ENGAGEMENTS 2026'!C2774),"",'ENGAGEMENTS 2026'!I2774)</f>
        <v/>
      </c>
      <c r="F2773" t="str">
        <f>IF(ISBLANK('ENGAGEMENTS 2026'!C2774),"",'ENGAGEMENTS 2026'!J2774)</f>
        <v/>
      </c>
      <c r="G2773" t="str">
        <f>IF(ISBLANK('ENGAGEMENTS 2026'!C2774),"",'ENGAGEMENTS 2026'!M2774)</f>
        <v/>
      </c>
      <c r="H2773" t="str">
        <f>IF(ISBLANK('ENGAGEMENTS 2026'!C2774),"",'ENGAGEMENTS 2026'!AF2774)</f>
        <v/>
      </c>
      <c r="I2773" t="str">
        <f>IF(ISBLANK('ENGAGEMENTS 2026'!C2774),"",'ENGAGEMENTS 2026'!H2774)</f>
        <v/>
      </c>
      <c r="J2773" s="72" t="str">
        <f>IF(ISBLANK('ENGAGEMENTS 2026'!C2774),"",IF(AND(OR($E2773="INFRUCTUEUX",$E2773="ANNULE"),$C2773="AOO-M"),'ENGAGEMENTS 2026'!P2774,IF($H2773="EN COURS DE PREENGAGEMENT",'ENGAGEMENTS 2026'!O2774,IF($H2773="PREENGAGE",IF($E2773="ATTRIBUE",'ENGAGEMENTS 2026'!AE2774,'ENGAGEMENTS 2026'!O2774),'ENGAGEMENTS 2026'!AE2774))))</f>
        <v/>
      </c>
      <c r="K2773" s="97" t="str">
        <f>IF(ISBLANK('ENGAGEMENTS 2026'!W2774),"",'ENGAGEMENTS 2026'!W2774)</f>
        <v/>
      </c>
      <c r="L2773" s="73" t="str">
        <f t="shared" ca="1" si="86"/>
        <v/>
      </c>
      <c r="M2773" t="str">
        <f t="shared" si="87"/>
        <v/>
      </c>
      <c r="N2773" t="str">
        <f>IF(ISBLANK('ENGAGEMENTS 2026'!C2774),"",'ENGAGEMENTS 2026'!L2774)</f>
        <v/>
      </c>
      <c r="O2773" t="str">
        <f>IF(ISBLANK('ENGAGEMENTS 2026'!C2774),"",'ENGAGEMENTS 2026'!M2774)</f>
        <v/>
      </c>
      <c r="P2773" t="str">
        <f>IF(ISBLANK('ENGAGEMENTS 2026'!C2774),"",'ENGAGEMENTS 2026'!K2774)</f>
        <v/>
      </c>
      <c r="Q2773" t="str">
        <f>IF($A2773="","",IF(OR($E2773="INFRUCTUEUX",$E2773="ANNULE"),$A2773&amp;"|"&amp;(COUNTIFS($A$2:$A2773,$A2773,$E$2:$E2773,"INFRUCTUEUX")+COUNTIFS($A$2:$A2773,$A2773,$E$2:$E2773,"ANNULE")),""))</f>
        <v/>
      </c>
    </row>
    <row r="2774" spans="1:17" x14ac:dyDescent="0.25">
      <c r="A2774" t="str">
        <f>IF(ISBLANK('ENGAGEMENTS 2026'!C2775),"",IF('ENGAGEMENTS 2026'!C2775="DTSI","DCT",'ENGAGEMENTS 2026'!C2775))</f>
        <v/>
      </c>
      <c r="B2774" t="str">
        <f>IF(ISBLANK('ENGAGEMENTS 2026'!C2775),"",'ENGAGEMENTS 2026'!D2775)</f>
        <v/>
      </c>
      <c r="C2774" t="str">
        <f>IF(ISBLANK('ENGAGEMENTS 2026'!C2775),"",'ENGAGEMENTS 2026'!E2775)</f>
        <v/>
      </c>
      <c r="D2774" t="str">
        <f>IF(ISBLANK('ENGAGEMENTS 2026'!C2775),"",'ENGAGEMENTS 2026'!G2775)</f>
        <v/>
      </c>
      <c r="E2774" t="str">
        <f>IF(ISBLANK('ENGAGEMENTS 2026'!C2775),"",'ENGAGEMENTS 2026'!I2775)</f>
        <v/>
      </c>
      <c r="F2774" t="str">
        <f>IF(ISBLANK('ENGAGEMENTS 2026'!C2775),"",'ENGAGEMENTS 2026'!J2775)</f>
        <v/>
      </c>
      <c r="G2774" t="str">
        <f>IF(ISBLANK('ENGAGEMENTS 2026'!C2775),"",'ENGAGEMENTS 2026'!M2775)</f>
        <v/>
      </c>
      <c r="H2774" t="str">
        <f>IF(ISBLANK('ENGAGEMENTS 2026'!C2775),"",'ENGAGEMENTS 2026'!AF2775)</f>
        <v/>
      </c>
      <c r="I2774" t="str">
        <f>IF(ISBLANK('ENGAGEMENTS 2026'!C2775),"",'ENGAGEMENTS 2026'!H2775)</f>
        <v/>
      </c>
      <c r="J2774" s="72" t="str">
        <f>IF(ISBLANK('ENGAGEMENTS 2026'!C2775),"",IF(AND(OR($E2774="INFRUCTUEUX",$E2774="ANNULE"),$C2774="AOO-M"),'ENGAGEMENTS 2026'!P2775,IF($H2774="EN COURS DE PREENGAGEMENT",'ENGAGEMENTS 2026'!O2775,IF($H2774="PREENGAGE",IF($E2774="ATTRIBUE",'ENGAGEMENTS 2026'!AE2775,'ENGAGEMENTS 2026'!O2775),'ENGAGEMENTS 2026'!AE2775))))</f>
        <v/>
      </c>
      <c r="K2774" s="97" t="str">
        <f>IF(ISBLANK('ENGAGEMENTS 2026'!W2775),"",'ENGAGEMENTS 2026'!W2775)</f>
        <v/>
      </c>
      <c r="L2774" s="73" t="str">
        <f t="shared" ca="1" si="86"/>
        <v/>
      </c>
      <c r="M2774" t="str">
        <f t="shared" si="87"/>
        <v/>
      </c>
      <c r="N2774" t="str">
        <f>IF(ISBLANK('ENGAGEMENTS 2026'!C2775),"",'ENGAGEMENTS 2026'!L2775)</f>
        <v/>
      </c>
      <c r="O2774" t="str">
        <f>IF(ISBLANK('ENGAGEMENTS 2026'!C2775),"",'ENGAGEMENTS 2026'!M2775)</f>
        <v/>
      </c>
      <c r="P2774" t="str">
        <f>IF(ISBLANK('ENGAGEMENTS 2026'!C2775),"",'ENGAGEMENTS 2026'!K2775)</f>
        <v/>
      </c>
      <c r="Q2774" t="str">
        <f>IF($A2774="","",IF(OR($E2774="INFRUCTUEUX",$E2774="ANNULE"),$A2774&amp;"|"&amp;(COUNTIFS($A$2:$A2774,$A2774,$E$2:$E2774,"INFRUCTUEUX")+COUNTIFS($A$2:$A2774,$A2774,$E$2:$E2774,"ANNULE")),""))</f>
        <v/>
      </c>
    </row>
    <row r="2775" spans="1:17" x14ac:dyDescent="0.25">
      <c r="A2775" t="str">
        <f>IF(ISBLANK('ENGAGEMENTS 2026'!C2776),"",IF('ENGAGEMENTS 2026'!C2776="DTSI","DCT",'ENGAGEMENTS 2026'!C2776))</f>
        <v/>
      </c>
      <c r="B2775" t="str">
        <f>IF(ISBLANK('ENGAGEMENTS 2026'!C2776),"",'ENGAGEMENTS 2026'!D2776)</f>
        <v/>
      </c>
      <c r="C2775" t="str">
        <f>IF(ISBLANK('ENGAGEMENTS 2026'!C2776),"",'ENGAGEMENTS 2026'!E2776)</f>
        <v/>
      </c>
      <c r="D2775" t="str">
        <f>IF(ISBLANK('ENGAGEMENTS 2026'!C2776),"",'ENGAGEMENTS 2026'!G2776)</f>
        <v/>
      </c>
      <c r="E2775" t="str">
        <f>IF(ISBLANK('ENGAGEMENTS 2026'!C2776),"",'ENGAGEMENTS 2026'!I2776)</f>
        <v/>
      </c>
      <c r="F2775" t="str">
        <f>IF(ISBLANK('ENGAGEMENTS 2026'!C2776),"",'ENGAGEMENTS 2026'!J2776)</f>
        <v/>
      </c>
      <c r="G2775" t="str">
        <f>IF(ISBLANK('ENGAGEMENTS 2026'!C2776),"",'ENGAGEMENTS 2026'!M2776)</f>
        <v/>
      </c>
      <c r="H2775" t="str">
        <f>IF(ISBLANK('ENGAGEMENTS 2026'!C2776),"",'ENGAGEMENTS 2026'!AF2776)</f>
        <v/>
      </c>
      <c r="I2775" t="str">
        <f>IF(ISBLANK('ENGAGEMENTS 2026'!C2776),"",'ENGAGEMENTS 2026'!H2776)</f>
        <v/>
      </c>
      <c r="J2775" s="72" t="str">
        <f>IF(ISBLANK('ENGAGEMENTS 2026'!C2776),"",IF(AND(OR($E2775="INFRUCTUEUX",$E2775="ANNULE"),$C2775="AOO-M"),'ENGAGEMENTS 2026'!P2776,IF($H2775="EN COURS DE PREENGAGEMENT",'ENGAGEMENTS 2026'!O2776,IF($H2775="PREENGAGE",IF($E2775="ATTRIBUE",'ENGAGEMENTS 2026'!AE2776,'ENGAGEMENTS 2026'!O2776),'ENGAGEMENTS 2026'!AE2776))))</f>
        <v/>
      </c>
      <c r="K2775" s="97" t="str">
        <f>IF(ISBLANK('ENGAGEMENTS 2026'!W2776),"",'ENGAGEMENTS 2026'!W2776)</f>
        <v/>
      </c>
      <c r="L2775" s="73" t="str">
        <f t="shared" ca="1" si="86"/>
        <v/>
      </c>
      <c r="M2775" t="str">
        <f t="shared" si="87"/>
        <v/>
      </c>
      <c r="N2775" t="str">
        <f>IF(ISBLANK('ENGAGEMENTS 2026'!C2776),"",'ENGAGEMENTS 2026'!L2776)</f>
        <v/>
      </c>
      <c r="O2775" t="str">
        <f>IF(ISBLANK('ENGAGEMENTS 2026'!C2776),"",'ENGAGEMENTS 2026'!M2776)</f>
        <v/>
      </c>
      <c r="P2775" t="str">
        <f>IF(ISBLANK('ENGAGEMENTS 2026'!C2776),"",'ENGAGEMENTS 2026'!K2776)</f>
        <v/>
      </c>
      <c r="Q2775" t="str">
        <f>IF($A2775="","",IF(OR($E2775="INFRUCTUEUX",$E2775="ANNULE"),$A2775&amp;"|"&amp;(COUNTIFS($A$2:$A2775,$A2775,$E$2:$E2775,"INFRUCTUEUX")+COUNTIFS($A$2:$A2775,$A2775,$E$2:$E2775,"ANNULE")),""))</f>
        <v/>
      </c>
    </row>
    <row r="2776" spans="1:17" x14ac:dyDescent="0.25">
      <c r="A2776" t="str">
        <f>IF(ISBLANK('ENGAGEMENTS 2026'!C2777),"",IF('ENGAGEMENTS 2026'!C2777="DTSI","DCT",'ENGAGEMENTS 2026'!C2777))</f>
        <v/>
      </c>
      <c r="B2776" t="str">
        <f>IF(ISBLANK('ENGAGEMENTS 2026'!C2777),"",'ENGAGEMENTS 2026'!D2777)</f>
        <v/>
      </c>
      <c r="C2776" t="str">
        <f>IF(ISBLANK('ENGAGEMENTS 2026'!C2777),"",'ENGAGEMENTS 2026'!E2777)</f>
        <v/>
      </c>
      <c r="D2776" t="str">
        <f>IF(ISBLANK('ENGAGEMENTS 2026'!C2777),"",'ENGAGEMENTS 2026'!G2777)</f>
        <v/>
      </c>
      <c r="E2776" t="str">
        <f>IF(ISBLANK('ENGAGEMENTS 2026'!C2777),"",'ENGAGEMENTS 2026'!I2777)</f>
        <v/>
      </c>
      <c r="F2776" t="str">
        <f>IF(ISBLANK('ENGAGEMENTS 2026'!C2777),"",'ENGAGEMENTS 2026'!J2777)</f>
        <v/>
      </c>
      <c r="G2776" t="str">
        <f>IF(ISBLANK('ENGAGEMENTS 2026'!C2777),"",'ENGAGEMENTS 2026'!M2777)</f>
        <v/>
      </c>
      <c r="H2776" t="str">
        <f>IF(ISBLANK('ENGAGEMENTS 2026'!C2777),"",'ENGAGEMENTS 2026'!AF2777)</f>
        <v/>
      </c>
      <c r="I2776" t="str">
        <f>IF(ISBLANK('ENGAGEMENTS 2026'!C2777),"",'ENGAGEMENTS 2026'!H2777)</f>
        <v/>
      </c>
      <c r="J2776" s="72" t="str">
        <f>IF(ISBLANK('ENGAGEMENTS 2026'!C2777),"",IF(AND(OR($E2776="INFRUCTUEUX",$E2776="ANNULE"),$C2776="AOO-M"),'ENGAGEMENTS 2026'!P2777,IF($H2776="EN COURS DE PREENGAGEMENT",'ENGAGEMENTS 2026'!O2777,IF($H2776="PREENGAGE",IF($E2776="ATTRIBUE",'ENGAGEMENTS 2026'!AE2777,'ENGAGEMENTS 2026'!O2777),'ENGAGEMENTS 2026'!AE2777))))</f>
        <v/>
      </c>
      <c r="K2776" s="97" t="str">
        <f>IF(ISBLANK('ENGAGEMENTS 2026'!W2777),"",'ENGAGEMENTS 2026'!W2777)</f>
        <v/>
      </c>
      <c r="L2776" s="73" t="str">
        <f t="shared" ca="1" si="86"/>
        <v/>
      </c>
      <c r="M2776" t="str">
        <f t="shared" si="87"/>
        <v/>
      </c>
      <c r="N2776" t="str">
        <f>IF(ISBLANK('ENGAGEMENTS 2026'!C2777),"",'ENGAGEMENTS 2026'!L2777)</f>
        <v/>
      </c>
      <c r="O2776" t="str">
        <f>IF(ISBLANK('ENGAGEMENTS 2026'!C2777),"",'ENGAGEMENTS 2026'!M2777)</f>
        <v/>
      </c>
      <c r="P2776" t="str">
        <f>IF(ISBLANK('ENGAGEMENTS 2026'!C2777),"",'ENGAGEMENTS 2026'!K2777)</f>
        <v/>
      </c>
      <c r="Q2776" t="str">
        <f>IF($A2776="","",IF(OR($E2776="INFRUCTUEUX",$E2776="ANNULE"),$A2776&amp;"|"&amp;(COUNTIFS($A$2:$A2776,$A2776,$E$2:$E2776,"INFRUCTUEUX")+COUNTIFS($A$2:$A2776,$A2776,$E$2:$E2776,"ANNULE")),""))</f>
        <v/>
      </c>
    </row>
    <row r="2777" spans="1:17" x14ac:dyDescent="0.25">
      <c r="A2777" t="str">
        <f>IF(ISBLANK('ENGAGEMENTS 2026'!C2778),"",IF('ENGAGEMENTS 2026'!C2778="DTSI","DCT",'ENGAGEMENTS 2026'!C2778))</f>
        <v/>
      </c>
      <c r="B2777" t="str">
        <f>IF(ISBLANK('ENGAGEMENTS 2026'!C2778),"",'ENGAGEMENTS 2026'!D2778)</f>
        <v/>
      </c>
      <c r="C2777" t="str">
        <f>IF(ISBLANK('ENGAGEMENTS 2026'!C2778),"",'ENGAGEMENTS 2026'!E2778)</f>
        <v/>
      </c>
      <c r="D2777" t="str">
        <f>IF(ISBLANK('ENGAGEMENTS 2026'!C2778),"",'ENGAGEMENTS 2026'!G2778)</f>
        <v/>
      </c>
      <c r="E2777" t="str">
        <f>IF(ISBLANK('ENGAGEMENTS 2026'!C2778),"",'ENGAGEMENTS 2026'!I2778)</f>
        <v/>
      </c>
      <c r="F2777" t="str">
        <f>IF(ISBLANK('ENGAGEMENTS 2026'!C2778),"",'ENGAGEMENTS 2026'!J2778)</f>
        <v/>
      </c>
      <c r="G2777" t="str">
        <f>IF(ISBLANK('ENGAGEMENTS 2026'!C2778),"",'ENGAGEMENTS 2026'!M2778)</f>
        <v/>
      </c>
      <c r="H2777" t="str">
        <f>IF(ISBLANK('ENGAGEMENTS 2026'!C2778),"",'ENGAGEMENTS 2026'!AF2778)</f>
        <v/>
      </c>
      <c r="I2777" t="str">
        <f>IF(ISBLANK('ENGAGEMENTS 2026'!C2778),"",'ENGAGEMENTS 2026'!H2778)</f>
        <v/>
      </c>
      <c r="J2777" s="72" t="str">
        <f>IF(ISBLANK('ENGAGEMENTS 2026'!C2778),"",IF(AND(OR($E2777="INFRUCTUEUX",$E2777="ANNULE"),$C2777="AOO-M"),'ENGAGEMENTS 2026'!P2778,IF($H2777="EN COURS DE PREENGAGEMENT",'ENGAGEMENTS 2026'!O2778,IF($H2777="PREENGAGE",IF($E2777="ATTRIBUE",'ENGAGEMENTS 2026'!AE2778,'ENGAGEMENTS 2026'!O2778),'ENGAGEMENTS 2026'!AE2778))))</f>
        <v/>
      </c>
      <c r="K2777" s="97" t="str">
        <f>IF(ISBLANK('ENGAGEMENTS 2026'!W2778),"",'ENGAGEMENTS 2026'!W2778)</f>
        <v/>
      </c>
      <c r="L2777" s="73" t="str">
        <f t="shared" ca="1" si="86"/>
        <v/>
      </c>
      <c r="M2777" t="str">
        <f t="shared" si="87"/>
        <v/>
      </c>
      <c r="N2777" t="str">
        <f>IF(ISBLANK('ENGAGEMENTS 2026'!C2778),"",'ENGAGEMENTS 2026'!L2778)</f>
        <v/>
      </c>
      <c r="O2777" t="str">
        <f>IF(ISBLANK('ENGAGEMENTS 2026'!C2778),"",'ENGAGEMENTS 2026'!M2778)</f>
        <v/>
      </c>
      <c r="P2777" t="str">
        <f>IF(ISBLANK('ENGAGEMENTS 2026'!C2778),"",'ENGAGEMENTS 2026'!K2778)</f>
        <v/>
      </c>
      <c r="Q2777" t="str">
        <f>IF($A2777="","",IF(OR($E2777="INFRUCTUEUX",$E2777="ANNULE"),$A2777&amp;"|"&amp;(COUNTIFS($A$2:$A2777,$A2777,$E$2:$E2777,"INFRUCTUEUX")+COUNTIFS($A$2:$A2777,$A2777,$E$2:$E2777,"ANNULE")),""))</f>
        <v/>
      </c>
    </row>
    <row r="2778" spans="1:17" x14ac:dyDescent="0.25">
      <c r="A2778" t="str">
        <f>IF(ISBLANK('ENGAGEMENTS 2026'!C2779),"",IF('ENGAGEMENTS 2026'!C2779="DTSI","DCT",'ENGAGEMENTS 2026'!C2779))</f>
        <v/>
      </c>
      <c r="B2778" t="str">
        <f>IF(ISBLANK('ENGAGEMENTS 2026'!C2779),"",'ENGAGEMENTS 2026'!D2779)</f>
        <v/>
      </c>
      <c r="C2778" t="str">
        <f>IF(ISBLANK('ENGAGEMENTS 2026'!C2779),"",'ENGAGEMENTS 2026'!E2779)</f>
        <v/>
      </c>
      <c r="D2778" t="str">
        <f>IF(ISBLANK('ENGAGEMENTS 2026'!C2779),"",'ENGAGEMENTS 2026'!G2779)</f>
        <v/>
      </c>
      <c r="E2778" t="str">
        <f>IF(ISBLANK('ENGAGEMENTS 2026'!C2779),"",'ENGAGEMENTS 2026'!I2779)</f>
        <v/>
      </c>
      <c r="F2778" t="str">
        <f>IF(ISBLANK('ENGAGEMENTS 2026'!C2779),"",'ENGAGEMENTS 2026'!J2779)</f>
        <v/>
      </c>
      <c r="G2778" t="str">
        <f>IF(ISBLANK('ENGAGEMENTS 2026'!C2779),"",'ENGAGEMENTS 2026'!M2779)</f>
        <v/>
      </c>
      <c r="H2778" t="str">
        <f>IF(ISBLANK('ENGAGEMENTS 2026'!C2779),"",'ENGAGEMENTS 2026'!AF2779)</f>
        <v/>
      </c>
      <c r="I2778" t="str">
        <f>IF(ISBLANK('ENGAGEMENTS 2026'!C2779),"",'ENGAGEMENTS 2026'!H2779)</f>
        <v/>
      </c>
      <c r="J2778" s="72" t="str">
        <f>IF(ISBLANK('ENGAGEMENTS 2026'!C2779),"",IF(AND(OR($E2778="INFRUCTUEUX",$E2778="ANNULE"),$C2778="AOO-M"),'ENGAGEMENTS 2026'!P2779,IF($H2778="EN COURS DE PREENGAGEMENT",'ENGAGEMENTS 2026'!O2779,IF($H2778="PREENGAGE",IF($E2778="ATTRIBUE",'ENGAGEMENTS 2026'!AE2779,'ENGAGEMENTS 2026'!O2779),'ENGAGEMENTS 2026'!AE2779))))</f>
        <v/>
      </c>
      <c r="K2778" s="97" t="str">
        <f>IF(ISBLANK('ENGAGEMENTS 2026'!W2779),"",'ENGAGEMENTS 2026'!W2779)</f>
        <v/>
      </c>
      <c r="L2778" s="73" t="str">
        <f t="shared" ca="1" si="86"/>
        <v/>
      </c>
      <c r="M2778" t="str">
        <f t="shared" si="87"/>
        <v/>
      </c>
      <c r="N2778" t="str">
        <f>IF(ISBLANK('ENGAGEMENTS 2026'!C2779),"",'ENGAGEMENTS 2026'!L2779)</f>
        <v/>
      </c>
      <c r="O2778" t="str">
        <f>IF(ISBLANK('ENGAGEMENTS 2026'!C2779),"",'ENGAGEMENTS 2026'!M2779)</f>
        <v/>
      </c>
      <c r="P2778" t="str">
        <f>IF(ISBLANK('ENGAGEMENTS 2026'!C2779),"",'ENGAGEMENTS 2026'!K2779)</f>
        <v/>
      </c>
      <c r="Q2778" t="str">
        <f>IF($A2778="","",IF(OR($E2778="INFRUCTUEUX",$E2778="ANNULE"),$A2778&amp;"|"&amp;(COUNTIFS($A$2:$A2778,$A2778,$E$2:$E2778,"INFRUCTUEUX")+COUNTIFS($A$2:$A2778,$A2778,$E$2:$E2778,"ANNULE")),""))</f>
        <v/>
      </c>
    </row>
    <row r="2779" spans="1:17" x14ac:dyDescent="0.25">
      <c r="A2779" t="str">
        <f>IF(ISBLANK('ENGAGEMENTS 2026'!C2780),"",IF('ENGAGEMENTS 2026'!C2780="DTSI","DCT",'ENGAGEMENTS 2026'!C2780))</f>
        <v/>
      </c>
      <c r="B2779" t="str">
        <f>IF(ISBLANK('ENGAGEMENTS 2026'!C2780),"",'ENGAGEMENTS 2026'!D2780)</f>
        <v/>
      </c>
      <c r="C2779" t="str">
        <f>IF(ISBLANK('ENGAGEMENTS 2026'!C2780),"",'ENGAGEMENTS 2026'!E2780)</f>
        <v/>
      </c>
      <c r="D2779" t="str">
        <f>IF(ISBLANK('ENGAGEMENTS 2026'!C2780),"",'ENGAGEMENTS 2026'!G2780)</f>
        <v/>
      </c>
      <c r="E2779" t="str">
        <f>IF(ISBLANK('ENGAGEMENTS 2026'!C2780),"",'ENGAGEMENTS 2026'!I2780)</f>
        <v/>
      </c>
      <c r="F2779" t="str">
        <f>IF(ISBLANK('ENGAGEMENTS 2026'!C2780),"",'ENGAGEMENTS 2026'!J2780)</f>
        <v/>
      </c>
      <c r="G2779" t="str">
        <f>IF(ISBLANK('ENGAGEMENTS 2026'!C2780),"",'ENGAGEMENTS 2026'!M2780)</f>
        <v/>
      </c>
      <c r="H2779" t="str">
        <f>IF(ISBLANK('ENGAGEMENTS 2026'!C2780),"",'ENGAGEMENTS 2026'!AF2780)</f>
        <v/>
      </c>
      <c r="I2779" t="str">
        <f>IF(ISBLANK('ENGAGEMENTS 2026'!C2780),"",'ENGAGEMENTS 2026'!H2780)</f>
        <v/>
      </c>
      <c r="J2779" s="72" t="str">
        <f>IF(ISBLANK('ENGAGEMENTS 2026'!C2780),"",IF(AND(OR($E2779="INFRUCTUEUX",$E2779="ANNULE"),$C2779="AOO-M"),'ENGAGEMENTS 2026'!P2780,IF($H2779="EN COURS DE PREENGAGEMENT",'ENGAGEMENTS 2026'!O2780,IF($H2779="PREENGAGE",IF($E2779="ATTRIBUE",'ENGAGEMENTS 2026'!AE2780,'ENGAGEMENTS 2026'!O2780),'ENGAGEMENTS 2026'!AE2780))))</f>
        <v/>
      </c>
      <c r="K2779" s="97" t="str">
        <f>IF(ISBLANK('ENGAGEMENTS 2026'!W2780),"",'ENGAGEMENTS 2026'!W2780)</f>
        <v/>
      </c>
      <c r="L2779" s="73" t="str">
        <f t="shared" ca="1" si="86"/>
        <v/>
      </c>
      <c r="M2779" t="str">
        <f t="shared" si="87"/>
        <v/>
      </c>
      <c r="N2779" t="str">
        <f>IF(ISBLANK('ENGAGEMENTS 2026'!C2780),"",'ENGAGEMENTS 2026'!L2780)</f>
        <v/>
      </c>
      <c r="O2779" t="str">
        <f>IF(ISBLANK('ENGAGEMENTS 2026'!C2780),"",'ENGAGEMENTS 2026'!M2780)</f>
        <v/>
      </c>
      <c r="P2779" t="str">
        <f>IF(ISBLANK('ENGAGEMENTS 2026'!C2780),"",'ENGAGEMENTS 2026'!K2780)</f>
        <v/>
      </c>
      <c r="Q2779" t="str">
        <f>IF($A2779="","",IF(OR($E2779="INFRUCTUEUX",$E2779="ANNULE"),$A2779&amp;"|"&amp;(COUNTIFS($A$2:$A2779,$A2779,$E$2:$E2779,"INFRUCTUEUX")+COUNTIFS($A$2:$A2779,$A2779,$E$2:$E2779,"ANNULE")),""))</f>
        <v/>
      </c>
    </row>
    <row r="2780" spans="1:17" x14ac:dyDescent="0.25">
      <c r="A2780" t="str">
        <f>IF(ISBLANK('ENGAGEMENTS 2026'!C2781),"",IF('ENGAGEMENTS 2026'!C2781="DTSI","DCT",'ENGAGEMENTS 2026'!C2781))</f>
        <v/>
      </c>
      <c r="B2780" t="str">
        <f>IF(ISBLANK('ENGAGEMENTS 2026'!C2781),"",'ENGAGEMENTS 2026'!D2781)</f>
        <v/>
      </c>
      <c r="C2780" t="str">
        <f>IF(ISBLANK('ENGAGEMENTS 2026'!C2781),"",'ENGAGEMENTS 2026'!E2781)</f>
        <v/>
      </c>
      <c r="D2780" t="str">
        <f>IF(ISBLANK('ENGAGEMENTS 2026'!C2781),"",'ENGAGEMENTS 2026'!G2781)</f>
        <v/>
      </c>
      <c r="E2780" t="str">
        <f>IF(ISBLANK('ENGAGEMENTS 2026'!C2781),"",'ENGAGEMENTS 2026'!I2781)</f>
        <v/>
      </c>
      <c r="F2780" t="str">
        <f>IF(ISBLANK('ENGAGEMENTS 2026'!C2781),"",'ENGAGEMENTS 2026'!J2781)</f>
        <v/>
      </c>
      <c r="G2780" t="str">
        <f>IF(ISBLANK('ENGAGEMENTS 2026'!C2781),"",'ENGAGEMENTS 2026'!M2781)</f>
        <v/>
      </c>
      <c r="H2780" t="str">
        <f>IF(ISBLANK('ENGAGEMENTS 2026'!C2781),"",'ENGAGEMENTS 2026'!AF2781)</f>
        <v/>
      </c>
      <c r="I2780" t="str">
        <f>IF(ISBLANK('ENGAGEMENTS 2026'!C2781),"",'ENGAGEMENTS 2026'!H2781)</f>
        <v/>
      </c>
      <c r="J2780" s="72" t="str">
        <f>IF(ISBLANK('ENGAGEMENTS 2026'!C2781),"",IF(AND(OR($E2780="INFRUCTUEUX",$E2780="ANNULE"),$C2780="AOO-M"),'ENGAGEMENTS 2026'!P2781,IF($H2780="EN COURS DE PREENGAGEMENT",'ENGAGEMENTS 2026'!O2781,IF($H2780="PREENGAGE",IF($E2780="ATTRIBUE",'ENGAGEMENTS 2026'!AE2781,'ENGAGEMENTS 2026'!O2781),'ENGAGEMENTS 2026'!AE2781))))</f>
        <v/>
      </c>
      <c r="K2780" s="97" t="str">
        <f>IF(ISBLANK('ENGAGEMENTS 2026'!W2781),"",'ENGAGEMENTS 2026'!W2781)</f>
        <v/>
      </c>
      <c r="L2780" s="73" t="str">
        <f t="shared" ca="1" si="86"/>
        <v/>
      </c>
      <c r="M2780" t="str">
        <f t="shared" si="87"/>
        <v/>
      </c>
      <c r="N2780" t="str">
        <f>IF(ISBLANK('ENGAGEMENTS 2026'!C2781),"",'ENGAGEMENTS 2026'!L2781)</f>
        <v/>
      </c>
      <c r="O2780" t="str">
        <f>IF(ISBLANK('ENGAGEMENTS 2026'!C2781),"",'ENGAGEMENTS 2026'!M2781)</f>
        <v/>
      </c>
      <c r="P2780" t="str">
        <f>IF(ISBLANK('ENGAGEMENTS 2026'!C2781),"",'ENGAGEMENTS 2026'!K2781)</f>
        <v/>
      </c>
      <c r="Q2780" t="str">
        <f>IF($A2780="","",IF(OR($E2780="INFRUCTUEUX",$E2780="ANNULE"),$A2780&amp;"|"&amp;(COUNTIFS($A$2:$A2780,$A2780,$E$2:$E2780,"INFRUCTUEUX")+COUNTIFS($A$2:$A2780,$A2780,$E$2:$E2780,"ANNULE")),""))</f>
        <v/>
      </c>
    </row>
    <row r="2781" spans="1:17" x14ac:dyDescent="0.25">
      <c r="A2781" t="str">
        <f>IF(ISBLANK('ENGAGEMENTS 2026'!C2782),"",IF('ENGAGEMENTS 2026'!C2782="DTSI","DCT",'ENGAGEMENTS 2026'!C2782))</f>
        <v/>
      </c>
      <c r="B2781" t="str">
        <f>IF(ISBLANK('ENGAGEMENTS 2026'!C2782),"",'ENGAGEMENTS 2026'!D2782)</f>
        <v/>
      </c>
      <c r="C2781" t="str">
        <f>IF(ISBLANK('ENGAGEMENTS 2026'!C2782),"",'ENGAGEMENTS 2026'!E2782)</f>
        <v/>
      </c>
      <c r="D2781" t="str">
        <f>IF(ISBLANK('ENGAGEMENTS 2026'!C2782),"",'ENGAGEMENTS 2026'!G2782)</f>
        <v/>
      </c>
      <c r="E2781" t="str">
        <f>IF(ISBLANK('ENGAGEMENTS 2026'!C2782),"",'ENGAGEMENTS 2026'!I2782)</f>
        <v/>
      </c>
      <c r="F2781" t="str">
        <f>IF(ISBLANK('ENGAGEMENTS 2026'!C2782),"",'ENGAGEMENTS 2026'!J2782)</f>
        <v/>
      </c>
      <c r="G2781" t="str">
        <f>IF(ISBLANK('ENGAGEMENTS 2026'!C2782),"",'ENGAGEMENTS 2026'!M2782)</f>
        <v/>
      </c>
      <c r="H2781" t="str">
        <f>IF(ISBLANK('ENGAGEMENTS 2026'!C2782),"",'ENGAGEMENTS 2026'!AF2782)</f>
        <v/>
      </c>
      <c r="I2781" t="str">
        <f>IF(ISBLANK('ENGAGEMENTS 2026'!C2782),"",'ENGAGEMENTS 2026'!H2782)</f>
        <v/>
      </c>
      <c r="J2781" s="72" t="str">
        <f>IF(ISBLANK('ENGAGEMENTS 2026'!C2782),"",IF(AND(OR($E2781="INFRUCTUEUX",$E2781="ANNULE"),$C2781="AOO-M"),'ENGAGEMENTS 2026'!P2782,IF($H2781="EN COURS DE PREENGAGEMENT",'ENGAGEMENTS 2026'!O2782,IF($H2781="PREENGAGE",IF($E2781="ATTRIBUE",'ENGAGEMENTS 2026'!AE2782,'ENGAGEMENTS 2026'!O2782),'ENGAGEMENTS 2026'!AE2782))))</f>
        <v/>
      </c>
      <c r="K2781" s="97" t="str">
        <f>IF(ISBLANK('ENGAGEMENTS 2026'!W2782),"",'ENGAGEMENTS 2026'!W2782)</f>
        <v/>
      </c>
      <c r="L2781" s="73" t="str">
        <f t="shared" ca="1" si="86"/>
        <v/>
      </c>
      <c r="M2781" t="str">
        <f t="shared" si="87"/>
        <v/>
      </c>
      <c r="N2781" t="str">
        <f>IF(ISBLANK('ENGAGEMENTS 2026'!C2782),"",'ENGAGEMENTS 2026'!L2782)</f>
        <v/>
      </c>
      <c r="O2781" t="str">
        <f>IF(ISBLANK('ENGAGEMENTS 2026'!C2782),"",'ENGAGEMENTS 2026'!M2782)</f>
        <v/>
      </c>
      <c r="P2781" t="str">
        <f>IF(ISBLANK('ENGAGEMENTS 2026'!C2782),"",'ENGAGEMENTS 2026'!K2782)</f>
        <v/>
      </c>
      <c r="Q2781" t="str">
        <f>IF($A2781="","",IF(OR($E2781="INFRUCTUEUX",$E2781="ANNULE"),$A2781&amp;"|"&amp;(COUNTIFS($A$2:$A2781,$A2781,$E$2:$E2781,"INFRUCTUEUX")+COUNTIFS($A$2:$A2781,$A2781,$E$2:$E2781,"ANNULE")),""))</f>
        <v/>
      </c>
    </row>
    <row r="2782" spans="1:17" x14ac:dyDescent="0.25">
      <c r="A2782" t="str">
        <f>IF(ISBLANK('ENGAGEMENTS 2026'!C2783),"",IF('ENGAGEMENTS 2026'!C2783="DTSI","DCT",'ENGAGEMENTS 2026'!C2783))</f>
        <v/>
      </c>
      <c r="B2782" t="str">
        <f>IF(ISBLANK('ENGAGEMENTS 2026'!C2783),"",'ENGAGEMENTS 2026'!D2783)</f>
        <v/>
      </c>
      <c r="C2782" t="str">
        <f>IF(ISBLANK('ENGAGEMENTS 2026'!C2783),"",'ENGAGEMENTS 2026'!E2783)</f>
        <v/>
      </c>
      <c r="D2782" t="str">
        <f>IF(ISBLANK('ENGAGEMENTS 2026'!C2783),"",'ENGAGEMENTS 2026'!G2783)</f>
        <v/>
      </c>
      <c r="E2782" t="str">
        <f>IF(ISBLANK('ENGAGEMENTS 2026'!C2783),"",'ENGAGEMENTS 2026'!I2783)</f>
        <v/>
      </c>
      <c r="F2782" t="str">
        <f>IF(ISBLANK('ENGAGEMENTS 2026'!C2783),"",'ENGAGEMENTS 2026'!J2783)</f>
        <v/>
      </c>
      <c r="G2782" t="str">
        <f>IF(ISBLANK('ENGAGEMENTS 2026'!C2783),"",'ENGAGEMENTS 2026'!M2783)</f>
        <v/>
      </c>
      <c r="H2782" t="str">
        <f>IF(ISBLANK('ENGAGEMENTS 2026'!C2783),"",'ENGAGEMENTS 2026'!AF2783)</f>
        <v/>
      </c>
      <c r="I2782" t="str">
        <f>IF(ISBLANK('ENGAGEMENTS 2026'!C2783),"",'ENGAGEMENTS 2026'!H2783)</f>
        <v/>
      </c>
      <c r="J2782" s="72" t="str">
        <f>IF(ISBLANK('ENGAGEMENTS 2026'!C2783),"",IF(AND(OR($E2782="INFRUCTUEUX",$E2782="ANNULE"),$C2782="AOO-M"),'ENGAGEMENTS 2026'!P2783,IF($H2782="EN COURS DE PREENGAGEMENT",'ENGAGEMENTS 2026'!O2783,IF($H2782="PREENGAGE",IF($E2782="ATTRIBUE",'ENGAGEMENTS 2026'!AE2783,'ENGAGEMENTS 2026'!O2783),'ENGAGEMENTS 2026'!AE2783))))</f>
        <v/>
      </c>
      <c r="K2782" s="97" t="str">
        <f>IF(ISBLANK('ENGAGEMENTS 2026'!W2783),"",'ENGAGEMENTS 2026'!W2783)</f>
        <v/>
      </c>
      <c r="L2782" s="73" t="str">
        <f t="shared" ca="1" si="86"/>
        <v/>
      </c>
      <c r="M2782" t="str">
        <f t="shared" si="87"/>
        <v/>
      </c>
      <c r="N2782" t="str">
        <f>IF(ISBLANK('ENGAGEMENTS 2026'!C2783),"",'ENGAGEMENTS 2026'!L2783)</f>
        <v/>
      </c>
      <c r="O2782" t="str">
        <f>IF(ISBLANK('ENGAGEMENTS 2026'!C2783),"",'ENGAGEMENTS 2026'!M2783)</f>
        <v/>
      </c>
      <c r="P2782" t="str">
        <f>IF(ISBLANK('ENGAGEMENTS 2026'!C2783),"",'ENGAGEMENTS 2026'!K2783)</f>
        <v/>
      </c>
      <c r="Q2782" t="str">
        <f>IF($A2782="","",IF(OR($E2782="INFRUCTUEUX",$E2782="ANNULE"),$A2782&amp;"|"&amp;(COUNTIFS($A$2:$A2782,$A2782,$E$2:$E2782,"INFRUCTUEUX")+COUNTIFS($A$2:$A2782,$A2782,$E$2:$E2782,"ANNULE")),""))</f>
        <v/>
      </c>
    </row>
    <row r="2783" spans="1:17" x14ac:dyDescent="0.25">
      <c r="A2783" t="str">
        <f>IF(ISBLANK('ENGAGEMENTS 2026'!C2784),"",IF('ENGAGEMENTS 2026'!C2784="DTSI","DCT",'ENGAGEMENTS 2026'!C2784))</f>
        <v/>
      </c>
      <c r="B2783" t="str">
        <f>IF(ISBLANK('ENGAGEMENTS 2026'!C2784),"",'ENGAGEMENTS 2026'!D2784)</f>
        <v/>
      </c>
      <c r="C2783" t="str">
        <f>IF(ISBLANK('ENGAGEMENTS 2026'!C2784),"",'ENGAGEMENTS 2026'!E2784)</f>
        <v/>
      </c>
      <c r="D2783" t="str">
        <f>IF(ISBLANK('ENGAGEMENTS 2026'!C2784),"",'ENGAGEMENTS 2026'!G2784)</f>
        <v/>
      </c>
      <c r="E2783" t="str">
        <f>IF(ISBLANK('ENGAGEMENTS 2026'!C2784),"",'ENGAGEMENTS 2026'!I2784)</f>
        <v/>
      </c>
      <c r="F2783" t="str">
        <f>IF(ISBLANK('ENGAGEMENTS 2026'!C2784),"",'ENGAGEMENTS 2026'!J2784)</f>
        <v/>
      </c>
      <c r="G2783" t="str">
        <f>IF(ISBLANK('ENGAGEMENTS 2026'!C2784),"",'ENGAGEMENTS 2026'!M2784)</f>
        <v/>
      </c>
      <c r="H2783" t="str">
        <f>IF(ISBLANK('ENGAGEMENTS 2026'!C2784),"",'ENGAGEMENTS 2026'!AF2784)</f>
        <v/>
      </c>
      <c r="I2783" t="str">
        <f>IF(ISBLANK('ENGAGEMENTS 2026'!C2784),"",'ENGAGEMENTS 2026'!H2784)</f>
        <v/>
      </c>
      <c r="J2783" s="72" t="str">
        <f>IF(ISBLANK('ENGAGEMENTS 2026'!C2784),"",IF(AND(OR($E2783="INFRUCTUEUX",$E2783="ANNULE"),$C2783="AOO-M"),'ENGAGEMENTS 2026'!P2784,IF($H2783="EN COURS DE PREENGAGEMENT",'ENGAGEMENTS 2026'!O2784,IF($H2783="PREENGAGE",IF($E2783="ATTRIBUE",'ENGAGEMENTS 2026'!AE2784,'ENGAGEMENTS 2026'!O2784),'ENGAGEMENTS 2026'!AE2784))))</f>
        <v/>
      </c>
      <c r="K2783" s="97" t="str">
        <f>IF(ISBLANK('ENGAGEMENTS 2026'!W2784),"",'ENGAGEMENTS 2026'!W2784)</f>
        <v/>
      </c>
      <c r="L2783" s="73" t="str">
        <f t="shared" ca="1" si="86"/>
        <v/>
      </c>
      <c r="M2783" t="str">
        <f t="shared" si="87"/>
        <v/>
      </c>
      <c r="N2783" t="str">
        <f>IF(ISBLANK('ENGAGEMENTS 2026'!C2784),"",'ENGAGEMENTS 2026'!L2784)</f>
        <v/>
      </c>
      <c r="O2783" t="str">
        <f>IF(ISBLANK('ENGAGEMENTS 2026'!C2784),"",'ENGAGEMENTS 2026'!M2784)</f>
        <v/>
      </c>
      <c r="P2783" t="str">
        <f>IF(ISBLANK('ENGAGEMENTS 2026'!C2784),"",'ENGAGEMENTS 2026'!K2784)</f>
        <v/>
      </c>
      <c r="Q2783" t="str">
        <f>IF($A2783="","",IF(OR($E2783="INFRUCTUEUX",$E2783="ANNULE"),$A2783&amp;"|"&amp;(COUNTIFS($A$2:$A2783,$A2783,$E$2:$E2783,"INFRUCTUEUX")+COUNTIFS($A$2:$A2783,$A2783,$E$2:$E2783,"ANNULE")),""))</f>
        <v/>
      </c>
    </row>
    <row r="2784" spans="1:17" x14ac:dyDescent="0.25">
      <c r="A2784" t="str">
        <f>IF(ISBLANK('ENGAGEMENTS 2026'!C2785),"",IF('ENGAGEMENTS 2026'!C2785="DTSI","DCT",'ENGAGEMENTS 2026'!C2785))</f>
        <v/>
      </c>
      <c r="B2784" t="str">
        <f>IF(ISBLANK('ENGAGEMENTS 2026'!C2785),"",'ENGAGEMENTS 2026'!D2785)</f>
        <v/>
      </c>
      <c r="C2784" t="str">
        <f>IF(ISBLANK('ENGAGEMENTS 2026'!C2785),"",'ENGAGEMENTS 2026'!E2785)</f>
        <v/>
      </c>
      <c r="D2784" t="str">
        <f>IF(ISBLANK('ENGAGEMENTS 2026'!C2785),"",'ENGAGEMENTS 2026'!G2785)</f>
        <v/>
      </c>
      <c r="E2784" t="str">
        <f>IF(ISBLANK('ENGAGEMENTS 2026'!C2785),"",'ENGAGEMENTS 2026'!I2785)</f>
        <v/>
      </c>
      <c r="F2784" t="str">
        <f>IF(ISBLANK('ENGAGEMENTS 2026'!C2785),"",'ENGAGEMENTS 2026'!J2785)</f>
        <v/>
      </c>
      <c r="G2784" t="str">
        <f>IF(ISBLANK('ENGAGEMENTS 2026'!C2785),"",'ENGAGEMENTS 2026'!M2785)</f>
        <v/>
      </c>
      <c r="H2784" t="str">
        <f>IF(ISBLANK('ENGAGEMENTS 2026'!C2785),"",'ENGAGEMENTS 2026'!AF2785)</f>
        <v/>
      </c>
      <c r="I2784" t="str">
        <f>IF(ISBLANK('ENGAGEMENTS 2026'!C2785),"",'ENGAGEMENTS 2026'!H2785)</f>
        <v/>
      </c>
      <c r="J2784" s="72" t="str">
        <f>IF(ISBLANK('ENGAGEMENTS 2026'!C2785),"",IF(AND(OR($E2784="INFRUCTUEUX",$E2784="ANNULE"),$C2784="AOO-M"),'ENGAGEMENTS 2026'!P2785,IF($H2784="EN COURS DE PREENGAGEMENT",'ENGAGEMENTS 2026'!O2785,IF($H2784="PREENGAGE",IF($E2784="ATTRIBUE",'ENGAGEMENTS 2026'!AE2785,'ENGAGEMENTS 2026'!O2785),'ENGAGEMENTS 2026'!AE2785))))</f>
        <v/>
      </c>
      <c r="K2784" s="97" t="str">
        <f>IF(ISBLANK('ENGAGEMENTS 2026'!W2785),"",'ENGAGEMENTS 2026'!W2785)</f>
        <v/>
      </c>
      <c r="L2784" s="73" t="str">
        <f t="shared" ca="1" si="86"/>
        <v/>
      </c>
      <c r="M2784" t="str">
        <f t="shared" si="87"/>
        <v/>
      </c>
      <c r="N2784" t="str">
        <f>IF(ISBLANK('ENGAGEMENTS 2026'!C2785),"",'ENGAGEMENTS 2026'!L2785)</f>
        <v/>
      </c>
      <c r="O2784" t="str">
        <f>IF(ISBLANK('ENGAGEMENTS 2026'!C2785),"",'ENGAGEMENTS 2026'!M2785)</f>
        <v/>
      </c>
      <c r="P2784" t="str">
        <f>IF(ISBLANK('ENGAGEMENTS 2026'!C2785),"",'ENGAGEMENTS 2026'!K2785)</f>
        <v/>
      </c>
      <c r="Q2784" t="str">
        <f>IF($A2784="","",IF(OR($E2784="INFRUCTUEUX",$E2784="ANNULE"),$A2784&amp;"|"&amp;(COUNTIFS($A$2:$A2784,$A2784,$E$2:$E2784,"INFRUCTUEUX")+COUNTIFS($A$2:$A2784,$A2784,$E$2:$E2784,"ANNULE")),""))</f>
        <v/>
      </c>
    </row>
    <row r="2785" spans="1:17" x14ac:dyDescent="0.25">
      <c r="A2785" t="str">
        <f>IF(ISBLANK('ENGAGEMENTS 2026'!C2786),"",IF('ENGAGEMENTS 2026'!C2786="DTSI","DCT",'ENGAGEMENTS 2026'!C2786))</f>
        <v/>
      </c>
      <c r="B2785" t="str">
        <f>IF(ISBLANK('ENGAGEMENTS 2026'!C2786),"",'ENGAGEMENTS 2026'!D2786)</f>
        <v/>
      </c>
      <c r="C2785" t="str">
        <f>IF(ISBLANK('ENGAGEMENTS 2026'!C2786),"",'ENGAGEMENTS 2026'!E2786)</f>
        <v/>
      </c>
      <c r="D2785" t="str">
        <f>IF(ISBLANK('ENGAGEMENTS 2026'!C2786),"",'ENGAGEMENTS 2026'!G2786)</f>
        <v/>
      </c>
      <c r="E2785" t="str">
        <f>IF(ISBLANK('ENGAGEMENTS 2026'!C2786),"",'ENGAGEMENTS 2026'!I2786)</f>
        <v/>
      </c>
      <c r="F2785" t="str">
        <f>IF(ISBLANK('ENGAGEMENTS 2026'!C2786),"",'ENGAGEMENTS 2026'!J2786)</f>
        <v/>
      </c>
      <c r="G2785" t="str">
        <f>IF(ISBLANK('ENGAGEMENTS 2026'!C2786),"",'ENGAGEMENTS 2026'!M2786)</f>
        <v/>
      </c>
      <c r="H2785" t="str">
        <f>IF(ISBLANK('ENGAGEMENTS 2026'!C2786),"",'ENGAGEMENTS 2026'!AF2786)</f>
        <v/>
      </c>
      <c r="I2785" t="str">
        <f>IF(ISBLANK('ENGAGEMENTS 2026'!C2786),"",'ENGAGEMENTS 2026'!H2786)</f>
        <v/>
      </c>
      <c r="J2785" s="72" t="str">
        <f>IF(ISBLANK('ENGAGEMENTS 2026'!C2786),"",IF(AND(OR($E2785="INFRUCTUEUX",$E2785="ANNULE"),$C2785="AOO-M"),'ENGAGEMENTS 2026'!P2786,IF($H2785="EN COURS DE PREENGAGEMENT",'ENGAGEMENTS 2026'!O2786,IF($H2785="PREENGAGE",IF($E2785="ATTRIBUE",'ENGAGEMENTS 2026'!AE2786,'ENGAGEMENTS 2026'!O2786),'ENGAGEMENTS 2026'!AE2786))))</f>
        <v/>
      </c>
      <c r="K2785" s="97" t="str">
        <f>IF(ISBLANK('ENGAGEMENTS 2026'!W2786),"",'ENGAGEMENTS 2026'!W2786)</f>
        <v/>
      </c>
      <c r="L2785" s="73" t="str">
        <f t="shared" ca="1" si="86"/>
        <v/>
      </c>
      <c r="M2785" t="str">
        <f t="shared" si="87"/>
        <v/>
      </c>
      <c r="N2785" t="str">
        <f>IF(ISBLANK('ENGAGEMENTS 2026'!C2786),"",'ENGAGEMENTS 2026'!L2786)</f>
        <v/>
      </c>
      <c r="O2785" t="str">
        <f>IF(ISBLANK('ENGAGEMENTS 2026'!C2786),"",'ENGAGEMENTS 2026'!M2786)</f>
        <v/>
      </c>
      <c r="P2785" t="str">
        <f>IF(ISBLANK('ENGAGEMENTS 2026'!C2786),"",'ENGAGEMENTS 2026'!K2786)</f>
        <v/>
      </c>
      <c r="Q2785" t="str">
        <f>IF($A2785="","",IF(OR($E2785="INFRUCTUEUX",$E2785="ANNULE"),$A2785&amp;"|"&amp;(COUNTIFS($A$2:$A2785,$A2785,$E$2:$E2785,"INFRUCTUEUX")+COUNTIFS($A$2:$A2785,$A2785,$E$2:$E2785,"ANNULE")),""))</f>
        <v/>
      </c>
    </row>
    <row r="2786" spans="1:17" x14ac:dyDescent="0.25">
      <c r="A2786" t="str">
        <f>IF(ISBLANK('ENGAGEMENTS 2026'!C2787),"",IF('ENGAGEMENTS 2026'!C2787="DTSI","DCT",'ENGAGEMENTS 2026'!C2787))</f>
        <v/>
      </c>
      <c r="B2786" t="str">
        <f>IF(ISBLANK('ENGAGEMENTS 2026'!C2787),"",'ENGAGEMENTS 2026'!D2787)</f>
        <v/>
      </c>
      <c r="C2786" t="str">
        <f>IF(ISBLANK('ENGAGEMENTS 2026'!C2787),"",'ENGAGEMENTS 2026'!E2787)</f>
        <v/>
      </c>
      <c r="D2786" t="str">
        <f>IF(ISBLANK('ENGAGEMENTS 2026'!C2787),"",'ENGAGEMENTS 2026'!G2787)</f>
        <v/>
      </c>
      <c r="E2786" t="str">
        <f>IF(ISBLANK('ENGAGEMENTS 2026'!C2787),"",'ENGAGEMENTS 2026'!I2787)</f>
        <v/>
      </c>
      <c r="F2786" t="str">
        <f>IF(ISBLANK('ENGAGEMENTS 2026'!C2787),"",'ENGAGEMENTS 2026'!J2787)</f>
        <v/>
      </c>
      <c r="G2786" t="str">
        <f>IF(ISBLANK('ENGAGEMENTS 2026'!C2787),"",'ENGAGEMENTS 2026'!M2787)</f>
        <v/>
      </c>
      <c r="H2786" t="str">
        <f>IF(ISBLANK('ENGAGEMENTS 2026'!C2787),"",'ENGAGEMENTS 2026'!AF2787)</f>
        <v/>
      </c>
      <c r="I2786" t="str">
        <f>IF(ISBLANK('ENGAGEMENTS 2026'!C2787),"",'ENGAGEMENTS 2026'!H2787)</f>
        <v/>
      </c>
      <c r="J2786" s="72" t="str">
        <f>IF(ISBLANK('ENGAGEMENTS 2026'!C2787),"",IF(AND(OR($E2786="INFRUCTUEUX",$E2786="ANNULE"),$C2786="AOO-M"),'ENGAGEMENTS 2026'!P2787,IF($H2786="EN COURS DE PREENGAGEMENT",'ENGAGEMENTS 2026'!O2787,IF($H2786="PREENGAGE",IF($E2786="ATTRIBUE",'ENGAGEMENTS 2026'!AE2787,'ENGAGEMENTS 2026'!O2787),'ENGAGEMENTS 2026'!AE2787))))</f>
        <v/>
      </c>
      <c r="K2786" s="97" t="str">
        <f>IF(ISBLANK('ENGAGEMENTS 2026'!W2787),"",'ENGAGEMENTS 2026'!W2787)</f>
        <v/>
      </c>
      <c r="L2786" s="73" t="str">
        <f t="shared" ca="1" si="86"/>
        <v/>
      </c>
      <c r="M2786" t="str">
        <f t="shared" si="87"/>
        <v/>
      </c>
      <c r="N2786" t="str">
        <f>IF(ISBLANK('ENGAGEMENTS 2026'!C2787),"",'ENGAGEMENTS 2026'!L2787)</f>
        <v/>
      </c>
      <c r="O2786" t="str">
        <f>IF(ISBLANK('ENGAGEMENTS 2026'!C2787),"",'ENGAGEMENTS 2026'!M2787)</f>
        <v/>
      </c>
      <c r="P2786" t="str">
        <f>IF(ISBLANK('ENGAGEMENTS 2026'!C2787),"",'ENGAGEMENTS 2026'!K2787)</f>
        <v/>
      </c>
      <c r="Q2786" t="str">
        <f>IF($A2786="","",IF(OR($E2786="INFRUCTUEUX",$E2786="ANNULE"),$A2786&amp;"|"&amp;(COUNTIFS($A$2:$A2786,$A2786,$E$2:$E2786,"INFRUCTUEUX")+COUNTIFS($A$2:$A2786,$A2786,$E$2:$E2786,"ANNULE")),""))</f>
        <v/>
      </c>
    </row>
    <row r="2787" spans="1:17" x14ac:dyDescent="0.25">
      <c r="A2787" t="str">
        <f>IF(ISBLANK('ENGAGEMENTS 2026'!C2788),"",IF('ENGAGEMENTS 2026'!C2788="DTSI","DCT",'ENGAGEMENTS 2026'!C2788))</f>
        <v/>
      </c>
      <c r="B2787" t="str">
        <f>IF(ISBLANK('ENGAGEMENTS 2026'!C2788),"",'ENGAGEMENTS 2026'!D2788)</f>
        <v/>
      </c>
      <c r="C2787" t="str">
        <f>IF(ISBLANK('ENGAGEMENTS 2026'!C2788),"",'ENGAGEMENTS 2026'!E2788)</f>
        <v/>
      </c>
      <c r="D2787" t="str">
        <f>IF(ISBLANK('ENGAGEMENTS 2026'!C2788),"",'ENGAGEMENTS 2026'!G2788)</f>
        <v/>
      </c>
      <c r="E2787" t="str">
        <f>IF(ISBLANK('ENGAGEMENTS 2026'!C2788),"",'ENGAGEMENTS 2026'!I2788)</f>
        <v/>
      </c>
      <c r="F2787" t="str">
        <f>IF(ISBLANK('ENGAGEMENTS 2026'!C2788),"",'ENGAGEMENTS 2026'!J2788)</f>
        <v/>
      </c>
      <c r="G2787" t="str">
        <f>IF(ISBLANK('ENGAGEMENTS 2026'!C2788),"",'ENGAGEMENTS 2026'!M2788)</f>
        <v/>
      </c>
      <c r="H2787" t="str">
        <f>IF(ISBLANK('ENGAGEMENTS 2026'!C2788),"",'ENGAGEMENTS 2026'!AF2788)</f>
        <v/>
      </c>
      <c r="I2787" t="str">
        <f>IF(ISBLANK('ENGAGEMENTS 2026'!C2788),"",'ENGAGEMENTS 2026'!H2788)</f>
        <v/>
      </c>
      <c r="J2787" s="72" t="str">
        <f>IF(ISBLANK('ENGAGEMENTS 2026'!C2788),"",IF(AND(OR($E2787="INFRUCTUEUX",$E2787="ANNULE"),$C2787="AOO-M"),'ENGAGEMENTS 2026'!P2788,IF($H2787="EN COURS DE PREENGAGEMENT",'ENGAGEMENTS 2026'!O2788,IF($H2787="PREENGAGE",IF($E2787="ATTRIBUE",'ENGAGEMENTS 2026'!AE2788,'ENGAGEMENTS 2026'!O2788),'ENGAGEMENTS 2026'!AE2788))))</f>
        <v/>
      </c>
      <c r="K2787" s="97" t="str">
        <f>IF(ISBLANK('ENGAGEMENTS 2026'!W2788),"",'ENGAGEMENTS 2026'!W2788)</f>
        <v/>
      </c>
      <c r="L2787" s="73" t="str">
        <f t="shared" ca="1" si="86"/>
        <v/>
      </c>
      <c r="M2787" t="str">
        <f t="shared" si="87"/>
        <v/>
      </c>
      <c r="N2787" t="str">
        <f>IF(ISBLANK('ENGAGEMENTS 2026'!C2788),"",'ENGAGEMENTS 2026'!L2788)</f>
        <v/>
      </c>
      <c r="O2787" t="str">
        <f>IF(ISBLANK('ENGAGEMENTS 2026'!C2788),"",'ENGAGEMENTS 2026'!M2788)</f>
        <v/>
      </c>
      <c r="P2787" t="str">
        <f>IF(ISBLANK('ENGAGEMENTS 2026'!C2788),"",'ENGAGEMENTS 2026'!K2788)</f>
        <v/>
      </c>
      <c r="Q2787" t="str">
        <f>IF($A2787="","",IF(OR($E2787="INFRUCTUEUX",$E2787="ANNULE"),$A2787&amp;"|"&amp;(COUNTIFS($A$2:$A2787,$A2787,$E$2:$E2787,"INFRUCTUEUX")+COUNTIFS($A$2:$A2787,$A2787,$E$2:$E2787,"ANNULE")),""))</f>
        <v/>
      </c>
    </row>
    <row r="2788" spans="1:17" x14ac:dyDescent="0.25">
      <c r="A2788" t="str">
        <f>IF(ISBLANK('ENGAGEMENTS 2026'!C2789),"",IF('ENGAGEMENTS 2026'!C2789="DTSI","DCT",'ENGAGEMENTS 2026'!C2789))</f>
        <v/>
      </c>
      <c r="B2788" t="str">
        <f>IF(ISBLANK('ENGAGEMENTS 2026'!C2789),"",'ENGAGEMENTS 2026'!D2789)</f>
        <v/>
      </c>
      <c r="C2788" t="str">
        <f>IF(ISBLANK('ENGAGEMENTS 2026'!C2789),"",'ENGAGEMENTS 2026'!E2789)</f>
        <v/>
      </c>
      <c r="D2788" t="str">
        <f>IF(ISBLANK('ENGAGEMENTS 2026'!C2789),"",'ENGAGEMENTS 2026'!G2789)</f>
        <v/>
      </c>
      <c r="E2788" t="str">
        <f>IF(ISBLANK('ENGAGEMENTS 2026'!C2789),"",'ENGAGEMENTS 2026'!I2789)</f>
        <v/>
      </c>
      <c r="F2788" t="str">
        <f>IF(ISBLANK('ENGAGEMENTS 2026'!C2789),"",'ENGAGEMENTS 2026'!J2789)</f>
        <v/>
      </c>
      <c r="G2788" t="str">
        <f>IF(ISBLANK('ENGAGEMENTS 2026'!C2789),"",'ENGAGEMENTS 2026'!M2789)</f>
        <v/>
      </c>
      <c r="H2788" t="str">
        <f>IF(ISBLANK('ENGAGEMENTS 2026'!C2789),"",'ENGAGEMENTS 2026'!AF2789)</f>
        <v/>
      </c>
      <c r="I2788" t="str">
        <f>IF(ISBLANK('ENGAGEMENTS 2026'!C2789),"",'ENGAGEMENTS 2026'!H2789)</f>
        <v/>
      </c>
      <c r="J2788" s="72" t="str">
        <f>IF(ISBLANK('ENGAGEMENTS 2026'!C2789),"",IF(AND(OR($E2788="INFRUCTUEUX",$E2788="ANNULE"),$C2788="AOO-M"),'ENGAGEMENTS 2026'!P2789,IF($H2788="EN COURS DE PREENGAGEMENT",'ENGAGEMENTS 2026'!O2789,IF($H2788="PREENGAGE",IF($E2788="ATTRIBUE",'ENGAGEMENTS 2026'!AE2789,'ENGAGEMENTS 2026'!O2789),'ENGAGEMENTS 2026'!AE2789))))</f>
        <v/>
      </c>
      <c r="K2788" s="97" t="str">
        <f>IF(ISBLANK('ENGAGEMENTS 2026'!W2789),"",'ENGAGEMENTS 2026'!W2789)</f>
        <v/>
      </c>
      <c r="L2788" s="73" t="str">
        <f t="shared" ca="1" si="86"/>
        <v/>
      </c>
      <c r="M2788" t="str">
        <f t="shared" si="87"/>
        <v/>
      </c>
      <c r="N2788" t="str">
        <f>IF(ISBLANK('ENGAGEMENTS 2026'!C2789),"",'ENGAGEMENTS 2026'!L2789)</f>
        <v/>
      </c>
      <c r="O2788" t="str">
        <f>IF(ISBLANK('ENGAGEMENTS 2026'!C2789),"",'ENGAGEMENTS 2026'!M2789)</f>
        <v/>
      </c>
      <c r="P2788" t="str">
        <f>IF(ISBLANK('ENGAGEMENTS 2026'!C2789),"",'ENGAGEMENTS 2026'!K2789)</f>
        <v/>
      </c>
      <c r="Q2788" t="str">
        <f>IF($A2788="","",IF(OR($E2788="INFRUCTUEUX",$E2788="ANNULE"),$A2788&amp;"|"&amp;(COUNTIFS($A$2:$A2788,$A2788,$E$2:$E2788,"INFRUCTUEUX")+COUNTIFS($A$2:$A2788,$A2788,$E$2:$E2788,"ANNULE")),""))</f>
        <v/>
      </c>
    </row>
    <row r="2789" spans="1:17" x14ac:dyDescent="0.25">
      <c r="A2789" t="str">
        <f>IF(ISBLANK('ENGAGEMENTS 2026'!C2790),"",IF('ENGAGEMENTS 2026'!C2790="DTSI","DCT",'ENGAGEMENTS 2026'!C2790))</f>
        <v/>
      </c>
      <c r="B2789" t="str">
        <f>IF(ISBLANK('ENGAGEMENTS 2026'!C2790),"",'ENGAGEMENTS 2026'!D2790)</f>
        <v/>
      </c>
      <c r="C2789" t="str">
        <f>IF(ISBLANK('ENGAGEMENTS 2026'!C2790),"",'ENGAGEMENTS 2026'!E2790)</f>
        <v/>
      </c>
      <c r="D2789" t="str">
        <f>IF(ISBLANK('ENGAGEMENTS 2026'!C2790),"",'ENGAGEMENTS 2026'!G2790)</f>
        <v/>
      </c>
      <c r="E2789" t="str">
        <f>IF(ISBLANK('ENGAGEMENTS 2026'!C2790),"",'ENGAGEMENTS 2026'!I2790)</f>
        <v/>
      </c>
      <c r="F2789" t="str">
        <f>IF(ISBLANK('ENGAGEMENTS 2026'!C2790),"",'ENGAGEMENTS 2026'!J2790)</f>
        <v/>
      </c>
      <c r="G2789" t="str">
        <f>IF(ISBLANK('ENGAGEMENTS 2026'!C2790),"",'ENGAGEMENTS 2026'!M2790)</f>
        <v/>
      </c>
      <c r="H2789" t="str">
        <f>IF(ISBLANK('ENGAGEMENTS 2026'!C2790),"",'ENGAGEMENTS 2026'!AF2790)</f>
        <v/>
      </c>
      <c r="I2789" t="str">
        <f>IF(ISBLANK('ENGAGEMENTS 2026'!C2790),"",'ENGAGEMENTS 2026'!H2790)</f>
        <v/>
      </c>
      <c r="J2789" s="72" t="str">
        <f>IF(ISBLANK('ENGAGEMENTS 2026'!C2790),"",IF(AND(OR($E2789="INFRUCTUEUX",$E2789="ANNULE"),$C2789="AOO-M"),'ENGAGEMENTS 2026'!P2790,IF($H2789="EN COURS DE PREENGAGEMENT",'ENGAGEMENTS 2026'!O2790,IF($H2789="PREENGAGE",IF($E2789="ATTRIBUE",'ENGAGEMENTS 2026'!AE2790,'ENGAGEMENTS 2026'!O2790),'ENGAGEMENTS 2026'!AE2790))))</f>
        <v/>
      </c>
      <c r="K2789" s="97" t="str">
        <f>IF(ISBLANK('ENGAGEMENTS 2026'!W2790),"",'ENGAGEMENTS 2026'!W2790)</f>
        <v/>
      </c>
      <c r="L2789" s="73" t="str">
        <f t="shared" ca="1" si="86"/>
        <v/>
      </c>
      <c r="M2789" t="str">
        <f t="shared" si="87"/>
        <v/>
      </c>
      <c r="N2789" t="str">
        <f>IF(ISBLANK('ENGAGEMENTS 2026'!C2790),"",'ENGAGEMENTS 2026'!L2790)</f>
        <v/>
      </c>
      <c r="O2789" t="str">
        <f>IF(ISBLANK('ENGAGEMENTS 2026'!C2790),"",'ENGAGEMENTS 2026'!M2790)</f>
        <v/>
      </c>
      <c r="P2789" t="str">
        <f>IF(ISBLANK('ENGAGEMENTS 2026'!C2790),"",'ENGAGEMENTS 2026'!K2790)</f>
        <v/>
      </c>
      <c r="Q2789" t="str">
        <f>IF($A2789="","",IF(OR($E2789="INFRUCTUEUX",$E2789="ANNULE"),$A2789&amp;"|"&amp;(COUNTIFS($A$2:$A2789,$A2789,$E$2:$E2789,"INFRUCTUEUX")+COUNTIFS($A$2:$A2789,$A2789,$E$2:$E2789,"ANNULE")),""))</f>
        <v/>
      </c>
    </row>
    <row r="2790" spans="1:17" x14ac:dyDescent="0.25">
      <c r="A2790" t="str">
        <f>IF(ISBLANK('ENGAGEMENTS 2026'!C2791),"",IF('ENGAGEMENTS 2026'!C2791="DTSI","DCT",'ENGAGEMENTS 2026'!C2791))</f>
        <v/>
      </c>
      <c r="B2790" t="str">
        <f>IF(ISBLANK('ENGAGEMENTS 2026'!C2791),"",'ENGAGEMENTS 2026'!D2791)</f>
        <v/>
      </c>
      <c r="C2790" t="str">
        <f>IF(ISBLANK('ENGAGEMENTS 2026'!C2791),"",'ENGAGEMENTS 2026'!E2791)</f>
        <v/>
      </c>
      <c r="D2790" t="str">
        <f>IF(ISBLANK('ENGAGEMENTS 2026'!C2791),"",'ENGAGEMENTS 2026'!G2791)</f>
        <v/>
      </c>
      <c r="E2790" t="str">
        <f>IF(ISBLANK('ENGAGEMENTS 2026'!C2791),"",'ENGAGEMENTS 2026'!I2791)</f>
        <v/>
      </c>
      <c r="F2790" t="str">
        <f>IF(ISBLANK('ENGAGEMENTS 2026'!C2791),"",'ENGAGEMENTS 2026'!J2791)</f>
        <v/>
      </c>
      <c r="G2790" t="str">
        <f>IF(ISBLANK('ENGAGEMENTS 2026'!C2791),"",'ENGAGEMENTS 2026'!M2791)</f>
        <v/>
      </c>
      <c r="H2790" t="str">
        <f>IF(ISBLANK('ENGAGEMENTS 2026'!C2791),"",'ENGAGEMENTS 2026'!AF2791)</f>
        <v/>
      </c>
      <c r="I2790" t="str">
        <f>IF(ISBLANK('ENGAGEMENTS 2026'!C2791),"",'ENGAGEMENTS 2026'!H2791)</f>
        <v/>
      </c>
      <c r="J2790" s="72" t="str">
        <f>IF(ISBLANK('ENGAGEMENTS 2026'!C2791),"",IF(AND(OR($E2790="INFRUCTUEUX",$E2790="ANNULE"),$C2790="AOO-M"),'ENGAGEMENTS 2026'!P2791,IF($H2790="EN COURS DE PREENGAGEMENT",'ENGAGEMENTS 2026'!O2791,IF($H2790="PREENGAGE",IF($E2790="ATTRIBUE",'ENGAGEMENTS 2026'!AE2791,'ENGAGEMENTS 2026'!O2791),'ENGAGEMENTS 2026'!AE2791))))</f>
        <v/>
      </c>
      <c r="K2790" s="97" t="str">
        <f>IF(ISBLANK('ENGAGEMENTS 2026'!W2791),"",'ENGAGEMENTS 2026'!W2791)</f>
        <v/>
      </c>
      <c r="L2790" s="73" t="str">
        <f t="shared" ca="1" si="86"/>
        <v/>
      </c>
      <c r="M2790" t="str">
        <f t="shared" si="87"/>
        <v/>
      </c>
      <c r="N2790" t="str">
        <f>IF(ISBLANK('ENGAGEMENTS 2026'!C2791),"",'ENGAGEMENTS 2026'!L2791)</f>
        <v/>
      </c>
      <c r="O2790" t="str">
        <f>IF(ISBLANK('ENGAGEMENTS 2026'!C2791),"",'ENGAGEMENTS 2026'!M2791)</f>
        <v/>
      </c>
      <c r="P2790" t="str">
        <f>IF(ISBLANK('ENGAGEMENTS 2026'!C2791),"",'ENGAGEMENTS 2026'!K2791)</f>
        <v/>
      </c>
      <c r="Q2790" t="str">
        <f>IF($A2790="","",IF(OR($E2790="INFRUCTUEUX",$E2790="ANNULE"),$A2790&amp;"|"&amp;(COUNTIFS($A$2:$A2790,$A2790,$E$2:$E2790,"INFRUCTUEUX")+COUNTIFS($A$2:$A2790,$A2790,$E$2:$E2790,"ANNULE")),""))</f>
        <v/>
      </c>
    </row>
    <row r="2791" spans="1:17" x14ac:dyDescent="0.25">
      <c r="A2791" t="str">
        <f>IF(ISBLANK('ENGAGEMENTS 2026'!C2792),"",IF('ENGAGEMENTS 2026'!C2792="DTSI","DCT",'ENGAGEMENTS 2026'!C2792))</f>
        <v/>
      </c>
      <c r="B2791" t="str">
        <f>IF(ISBLANK('ENGAGEMENTS 2026'!C2792),"",'ENGAGEMENTS 2026'!D2792)</f>
        <v/>
      </c>
      <c r="C2791" t="str">
        <f>IF(ISBLANK('ENGAGEMENTS 2026'!C2792),"",'ENGAGEMENTS 2026'!E2792)</f>
        <v/>
      </c>
      <c r="D2791" t="str">
        <f>IF(ISBLANK('ENGAGEMENTS 2026'!C2792),"",'ENGAGEMENTS 2026'!G2792)</f>
        <v/>
      </c>
      <c r="E2791" t="str">
        <f>IF(ISBLANK('ENGAGEMENTS 2026'!C2792),"",'ENGAGEMENTS 2026'!I2792)</f>
        <v/>
      </c>
      <c r="F2791" t="str">
        <f>IF(ISBLANK('ENGAGEMENTS 2026'!C2792),"",'ENGAGEMENTS 2026'!J2792)</f>
        <v/>
      </c>
      <c r="G2791" t="str">
        <f>IF(ISBLANK('ENGAGEMENTS 2026'!C2792),"",'ENGAGEMENTS 2026'!M2792)</f>
        <v/>
      </c>
      <c r="H2791" t="str">
        <f>IF(ISBLANK('ENGAGEMENTS 2026'!C2792),"",'ENGAGEMENTS 2026'!AF2792)</f>
        <v/>
      </c>
      <c r="I2791" t="str">
        <f>IF(ISBLANK('ENGAGEMENTS 2026'!C2792),"",'ENGAGEMENTS 2026'!H2792)</f>
        <v/>
      </c>
      <c r="J2791" s="72" t="str">
        <f>IF(ISBLANK('ENGAGEMENTS 2026'!C2792),"",IF(AND(OR($E2791="INFRUCTUEUX",$E2791="ANNULE"),$C2791="AOO-M"),'ENGAGEMENTS 2026'!P2792,IF($H2791="EN COURS DE PREENGAGEMENT",'ENGAGEMENTS 2026'!O2792,IF($H2791="PREENGAGE",IF($E2791="ATTRIBUE",'ENGAGEMENTS 2026'!AE2792,'ENGAGEMENTS 2026'!O2792),'ENGAGEMENTS 2026'!AE2792))))</f>
        <v/>
      </c>
      <c r="K2791" s="97" t="str">
        <f>IF(ISBLANK('ENGAGEMENTS 2026'!W2792),"",'ENGAGEMENTS 2026'!W2792)</f>
        <v/>
      </c>
      <c r="L2791" s="73" t="str">
        <f t="shared" ca="1" si="86"/>
        <v/>
      </c>
      <c r="M2791" t="str">
        <f t="shared" si="87"/>
        <v/>
      </c>
      <c r="N2791" t="str">
        <f>IF(ISBLANK('ENGAGEMENTS 2026'!C2792),"",'ENGAGEMENTS 2026'!L2792)</f>
        <v/>
      </c>
      <c r="O2791" t="str">
        <f>IF(ISBLANK('ENGAGEMENTS 2026'!C2792),"",'ENGAGEMENTS 2026'!M2792)</f>
        <v/>
      </c>
      <c r="P2791" t="str">
        <f>IF(ISBLANK('ENGAGEMENTS 2026'!C2792),"",'ENGAGEMENTS 2026'!K2792)</f>
        <v/>
      </c>
      <c r="Q2791" t="str">
        <f>IF($A2791="","",IF(OR($E2791="INFRUCTUEUX",$E2791="ANNULE"),$A2791&amp;"|"&amp;(COUNTIFS($A$2:$A2791,$A2791,$E$2:$E2791,"INFRUCTUEUX")+COUNTIFS($A$2:$A2791,$A2791,$E$2:$E2791,"ANNULE")),""))</f>
        <v/>
      </c>
    </row>
    <row r="2792" spans="1:17" x14ac:dyDescent="0.25">
      <c r="A2792" t="str">
        <f>IF(ISBLANK('ENGAGEMENTS 2026'!C2793),"",IF('ENGAGEMENTS 2026'!C2793="DTSI","DCT",'ENGAGEMENTS 2026'!C2793))</f>
        <v/>
      </c>
      <c r="B2792" t="str">
        <f>IF(ISBLANK('ENGAGEMENTS 2026'!C2793),"",'ENGAGEMENTS 2026'!D2793)</f>
        <v/>
      </c>
      <c r="C2792" t="str">
        <f>IF(ISBLANK('ENGAGEMENTS 2026'!C2793),"",'ENGAGEMENTS 2026'!E2793)</f>
        <v/>
      </c>
      <c r="D2792" t="str">
        <f>IF(ISBLANK('ENGAGEMENTS 2026'!C2793),"",'ENGAGEMENTS 2026'!G2793)</f>
        <v/>
      </c>
      <c r="E2792" t="str">
        <f>IF(ISBLANK('ENGAGEMENTS 2026'!C2793),"",'ENGAGEMENTS 2026'!I2793)</f>
        <v/>
      </c>
      <c r="F2792" t="str">
        <f>IF(ISBLANK('ENGAGEMENTS 2026'!C2793),"",'ENGAGEMENTS 2026'!J2793)</f>
        <v/>
      </c>
      <c r="G2792" t="str">
        <f>IF(ISBLANK('ENGAGEMENTS 2026'!C2793),"",'ENGAGEMENTS 2026'!M2793)</f>
        <v/>
      </c>
      <c r="H2792" t="str">
        <f>IF(ISBLANK('ENGAGEMENTS 2026'!C2793),"",'ENGAGEMENTS 2026'!AF2793)</f>
        <v/>
      </c>
      <c r="I2792" t="str">
        <f>IF(ISBLANK('ENGAGEMENTS 2026'!C2793),"",'ENGAGEMENTS 2026'!H2793)</f>
        <v/>
      </c>
      <c r="J2792" s="72" t="str">
        <f>IF(ISBLANK('ENGAGEMENTS 2026'!C2793),"",IF(AND(OR($E2792="INFRUCTUEUX",$E2792="ANNULE"),$C2792="AOO-M"),'ENGAGEMENTS 2026'!P2793,IF($H2792="EN COURS DE PREENGAGEMENT",'ENGAGEMENTS 2026'!O2793,IF($H2792="PREENGAGE",IF($E2792="ATTRIBUE",'ENGAGEMENTS 2026'!AE2793,'ENGAGEMENTS 2026'!O2793),'ENGAGEMENTS 2026'!AE2793))))</f>
        <v/>
      </c>
      <c r="K2792" s="97" t="str">
        <f>IF(ISBLANK('ENGAGEMENTS 2026'!W2793),"",'ENGAGEMENTS 2026'!W2793)</f>
        <v/>
      </c>
      <c r="L2792" s="73" t="str">
        <f t="shared" ca="1" si="86"/>
        <v/>
      </c>
      <c r="M2792" t="str">
        <f t="shared" si="87"/>
        <v/>
      </c>
      <c r="N2792" t="str">
        <f>IF(ISBLANK('ENGAGEMENTS 2026'!C2793),"",'ENGAGEMENTS 2026'!L2793)</f>
        <v/>
      </c>
      <c r="O2792" t="str">
        <f>IF(ISBLANK('ENGAGEMENTS 2026'!C2793),"",'ENGAGEMENTS 2026'!M2793)</f>
        <v/>
      </c>
      <c r="P2792" t="str">
        <f>IF(ISBLANK('ENGAGEMENTS 2026'!C2793),"",'ENGAGEMENTS 2026'!K2793)</f>
        <v/>
      </c>
      <c r="Q2792" t="str">
        <f>IF($A2792="","",IF(OR($E2792="INFRUCTUEUX",$E2792="ANNULE"),$A2792&amp;"|"&amp;(COUNTIFS($A$2:$A2792,$A2792,$E$2:$E2792,"INFRUCTUEUX")+COUNTIFS($A$2:$A2792,$A2792,$E$2:$E2792,"ANNULE")),""))</f>
        <v/>
      </c>
    </row>
    <row r="2793" spans="1:17" x14ac:dyDescent="0.25">
      <c r="A2793" t="str">
        <f>IF(ISBLANK('ENGAGEMENTS 2026'!C2794),"",IF('ENGAGEMENTS 2026'!C2794="DTSI","DCT",'ENGAGEMENTS 2026'!C2794))</f>
        <v/>
      </c>
      <c r="B2793" t="str">
        <f>IF(ISBLANK('ENGAGEMENTS 2026'!C2794),"",'ENGAGEMENTS 2026'!D2794)</f>
        <v/>
      </c>
      <c r="C2793" t="str">
        <f>IF(ISBLANK('ENGAGEMENTS 2026'!C2794),"",'ENGAGEMENTS 2026'!E2794)</f>
        <v/>
      </c>
      <c r="D2793" t="str">
        <f>IF(ISBLANK('ENGAGEMENTS 2026'!C2794),"",'ENGAGEMENTS 2026'!G2794)</f>
        <v/>
      </c>
      <c r="E2793" t="str">
        <f>IF(ISBLANK('ENGAGEMENTS 2026'!C2794),"",'ENGAGEMENTS 2026'!I2794)</f>
        <v/>
      </c>
      <c r="F2793" t="str">
        <f>IF(ISBLANK('ENGAGEMENTS 2026'!C2794),"",'ENGAGEMENTS 2026'!J2794)</f>
        <v/>
      </c>
      <c r="G2793" t="str">
        <f>IF(ISBLANK('ENGAGEMENTS 2026'!C2794),"",'ENGAGEMENTS 2026'!M2794)</f>
        <v/>
      </c>
      <c r="H2793" t="str">
        <f>IF(ISBLANK('ENGAGEMENTS 2026'!C2794),"",'ENGAGEMENTS 2026'!AF2794)</f>
        <v/>
      </c>
      <c r="I2793" t="str">
        <f>IF(ISBLANK('ENGAGEMENTS 2026'!C2794),"",'ENGAGEMENTS 2026'!H2794)</f>
        <v/>
      </c>
      <c r="J2793" s="72" t="str">
        <f>IF(ISBLANK('ENGAGEMENTS 2026'!C2794),"",IF(AND(OR($E2793="INFRUCTUEUX",$E2793="ANNULE"),$C2793="AOO-M"),'ENGAGEMENTS 2026'!P2794,IF($H2793="EN COURS DE PREENGAGEMENT",'ENGAGEMENTS 2026'!O2794,IF($H2793="PREENGAGE",IF($E2793="ATTRIBUE",'ENGAGEMENTS 2026'!AE2794,'ENGAGEMENTS 2026'!O2794),'ENGAGEMENTS 2026'!AE2794))))</f>
        <v/>
      </c>
      <c r="K2793" s="97" t="str">
        <f>IF(ISBLANK('ENGAGEMENTS 2026'!W2794),"",'ENGAGEMENTS 2026'!W2794)</f>
        <v/>
      </c>
      <c r="L2793" s="73" t="str">
        <f t="shared" ca="1" si="86"/>
        <v/>
      </c>
      <c r="M2793" t="str">
        <f t="shared" si="87"/>
        <v/>
      </c>
      <c r="N2793" t="str">
        <f>IF(ISBLANK('ENGAGEMENTS 2026'!C2794),"",'ENGAGEMENTS 2026'!L2794)</f>
        <v/>
      </c>
      <c r="O2793" t="str">
        <f>IF(ISBLANK('ENGAGEMENTS 2026'!C2794),"",'ENGAGEMENTS 2026'!M2794)</f>
        <v/>
      </c>
      <c r="P2793" t="str">
        <f>IF(ISBLANK('ENGAGEMENTS 2026'!C2794),"",'ENGAGEMENTS 2026'!K2794)</f>
        <v/>
      </c>
      <c r="Q2793" t="str">
        <f>IF($A2793="","",IF(OR($E2793="INFRUCTUEUX",$E2793="ANNULE"),$A2793&amp;"|"&amp;(COUNTIFS($A$2:$A2793,$A2793,$E$2:$E2793,"INFRUCTUEUX")+COUNTIFS($A$2:$A2793,$A2793,$E$2:$E2793,"ANNULE")),""))</f>
        <v/>
      </c>
    </row>
    <row r="2794" spans="1:17" x14ac:dyDescent="0.25">
      <c r="A2794" t="str">
        <f>IF(ISBLANK('ENGAGEMENTS 2026'!C2795),"",IF('ENGAGEMENTS 2026'!C2795="DTSI","DCT",'ENGAGEMENTS 2026'!C2795))</f>
        <v/>
      </c>
      <c r="B2794" t="str">
        <f>IF(ISBLANK('ENGAGEMENTS 2026'!C2795),"",'ENGAGEMENTS 2026'!D2795)</f>
        <v/>
      </c>
      <c r="C2794" t="str">
        <f>IF(ISBLANK('ENGAGEMENTS 2026'!C2795),"",'ENGAGEMENTS 2026'!E2795)</f>
        <v/>
      </c>
      <c r="D2794" t="str">
        <f>IF(ISBLANK('ENGAGEMENTS 2026'!C2795),"",'ENGAGEMENTS 2026'!G2795)</f>
        <v/>
      </c>
      <c r="E2794" t="str">
        <f>IF(ISBLANK('ENGAGEMENTS 2026'!C2795),"",'ENGAGEMENTS 2026'!I2795)</f>
        <v/>
      </c>
      <c r="F2794" t="str">
        <f>IF(ISBLANK('ENGAGEMENTS 2026'!C2795),"",'ENGAGEMENTS 2026'!J2795)</f>
        <v/>
      </c>
      <c r="G2794" t="str">
        <f>IF(ISBLANK('ENGAGEMENTS 2026'!C2795),"",'ENGAGEMENTS 2026'!M2795)</f>
        <v/>
      </c>
      <c r="H2794" t="str">
        <f>IF(ISBLANK('ENGAGEMENTS 2026'!C2795),"",'ENGAGEMENTS 2026'!AF2795)</f>
        <v/>
      </c>
      <c r="I2794" t="str">
        <f>IF(ISBLANK('ENGAGEMENTS 2026'!C2795),"",'ENGAGEMENTS 2026'!H2795)</f>
        <v/>
      </c>
      <c r="J2794" s="72" t="str">
        <f>IF(ISBLANK('ENGAGEMENTS 2026'!C2795),"",IF(AND(OR($E2794="INFRUCTUEUX",$E2794="ANNULE"),$C2794="AOO-M"),'ENGAGEMENTS 2026'!P2795,IF($H2794="EN COURS DE PREENGAGEMENT",'ENGAGEMENTS 2026'!O2795,IF($H2794="PREENGAGE",IF($E2794="ATTRIBUE",'ENGAGEMENTS 2026'!AE2795,'ENGAGEMENTS 2026'!O2795),'ENGAGEMENTS 2026'!AE2795))))</f>
        <v/>
      </c>
      <c r="K2794" s="97" t="str">
        <f>IF(ISBLANK('ENGAGEMENTS 2026'!W2795),"",'ENGAGEMENTS 2026'!W2795)</f>
        <v/>
      </c>
      <c r="L2794" s="73" t="str">
        <f t="shared" ca="1" si="86"/>
        <v/>
      </c>
      <c r="M2794" t="str">
        <f t="shared" si="87"/>
        <v/>
      </c>
      <c r="N2794" t="str">
        <f>IF(ISBLANK('ENGAGEMENTS 2026'!C2795),"",'ENGAGEMENTS 2026'!L2795)</f>
        <v/>
      </c>
      <c r="O2794" t="str">
        <f>IF(ISBLANK('ENGAGEMENTS 2026'!C2795),"",'ENGAGEMENTS 2026'!M2795)</f>
        <v/>
      </c>
      <c r="P2794" t="str">
        <f>IF(ISBLANK('ENGAGEMENTS 2026'!C2795),"",'ENGAGEMENTS 2026'!K2795)</f>
        <v/>
      </c>
      <c r="Q2794" t="str">
        <f>IF($A2794="","",IF(OR($E2794="INFRUCTUEUX",$E2794="ANNULE"),$A2794&amp;"|"&amp;(COUNTIFS($A$2:$A2794,$A2794,$E$2:$E2794,"INFRUCTUEUX")+COUNTIFS($A$2:$A2794,$A2794,$E$2:$E2794,"ANNULE")),""))</f>
        <v/>
      </c>
    </row>
    <row r="2795" spans="1:17" x14ac:dyDescent="0.25">
      <c r="A2795" t="str">
        <f>IF(ISBLANK('ENGAGEMENTS 2026'!C2796),"",IF('ENGAGEMENTS 2026'!C2796="DTSI","DCT",'ENGAGEMENTS 2026'!C2796))</f>
        <v/>
      </c>
      <c r="B2795" t="str">
        <f>IF(ISBLANK('ENGAGEMENTS 2026'!C2796),"",'ENGAGEMENTS 2026'!D2796)</f>
        <v/>
      </c>
      <c r="C2795" t="str">
        <f>IF(ISBLANK('ENGAGEMENTS 2026'!C2796),"",'ENGAGEMENTS 2026'!E2796)</f>
        <v/>
      </c>
      <c r="D2795" t="str">
        <f>IF(ISBLANK('ENGAGEMENTS 2026'!C2796),"",'ENGAGEMENTS 2026'!G2796)</f>
        <v/>
      </c>
      <c r="E2795" t="str">
        <f>IF(ISBLANK('ENGAGEMENTS 2026'!C2796),"",'ENGAGEMENTS 2026'!I2796)</f>
        <v/>
      </c>
      <c r="F2795" t="str">
        <f>IF(ISBLANK('ENGAGEMENTS 2026'!C2796),"",'ENGAGEMENTS 2026'!J2796)</f>
        <v/>
      </c>
      <c r="G2795" t="str">
        <f>IF(ISBLANK('ENGAGEMENTS 2026'!C2796),"",'ENGAGEMENTS 2026'!M2796)</f>
        <v/>
      </c>
      <c r="H2795" t="str">
        <f>IF(ISBLANK('ENGAGEMENTS 2026'!C2796),"",'ENGAGEMENTS 2026'!AF2796)</f>
        <v/>
      </c>
      <c r="I2795" t="str">
        <f>IF(ISBLANK('ENGAGEMENTS 2026'!C2796),"",'ENGAGEMENTS 2026'!H2796)</f>
        <v/>
      </c>
      <c r="J2795" s="72" t="str">
        <f>IF(ISBLANK('ENGAGEMENTS 2026'!C2796),"",IF(AND(OR($E2795="INFRUCTUEUX",$E2795="ANNULE"),$C2795="AOO-M"),'ENGAGEMENTS 2026'!P2796,IF($H2795="EN COURS DE PREENGAGEMENT",'ENGAGEMENTS 2026'!O2796,IF($H2795="PREENGAGE",IF($E2795="ATTRIBUE",'ENGAGEMENTS 2026'!AE2796,'ENGAGEMENTS 2026'!O2796),'ENGAGEMENTS 2026'!AE2796))))</f>
        <v/>
      </c>
      <c r="K2795" s="97" t="str">
        <f>IF(ISBLANK('ENGAGEMENTS 2026'!W2796),"",'ENGAGEMENTS 2026'!W2796)</f>
        <v/>
      </c>
      <c r="L2795" s="73" t="str">
        <f t="shared" ca="1" si="86"/>
        <v/>
      </c>
      <c r="M2795" t="str">
        <f t="shared" si="87"/>
        <v/>
      </c>
      <c r="N2795" t="str">
        <f>IF(ISBLANK('ENGAGEMENTS 2026'!C2796),"",'ENGAGEMENTS 2026'!L2796)</f>
        <v/>
      </c>
      <c r="O2795" t="str">
        <f>IF(ISBLANK('ENGAGEMENTS 2026'!C2796),"",'ENGAGEMENTS 2026'!M2796)</f>
        <v/>
      </c>
      <c r="P2795" t="str">
        <f>IF(ISBLANK('ENGAGEMENTS 2026'!C2796),"",'ENGAGEMENTS 2026'!K2796)</f>
        <v/>
      </c>
      <c r="Q2795" t="str">
        <f>IF($A2795="","",IF(OR($E2795="INFRUCTUEUX",$E2795="ANNULE"),$A2795&amp;"|"&amp;(COUNTIFS($A$2:$A2795,$A2795,$E$2:$E2795,"INFRUCTUEUX")+COUNTIFS($A$2:$A2795,$A2795,$E$2:$E2795,"ANNULE")),""))</f>
        <v/>
      </c>
    </row>
    <row r="2796" spans="1:17" x14ac:dyDescent="0.25">
      <c r="A2796" t="str">
        <f>IF(ISBLANK('ENGAGEMENTS 2026'!C2797),"",IF('ENGAGEMENTS 2026'!C2797="DTSI","DCT",'ENGAGEMENTS 2026'!C2797))</f>
        <v/>
      </c>
      <c r="B2796" t="str">
        <f>IF(ISBLANK('ENGAGEMENTS 2026'!C2797),"",'ENGAGEMENTS 2026'!D2797)</f>
        <v/>
      </c>
      <c r="C2796" t="str">
        <f>IF(ISBLANK('ENGAGEMENTS 2026'!C2797),"",'ENGAGEMENTS 2026'!E2797)</f>
        <v/>
      </c>
      <c r="D2796" t="str">
        <f>IF(ISBLANK('ENGAGEMENTS 2026'!C2797),"",'ENGAGEMENTS 2026'!G2797)</f>
        <v/>
      </c>
      <c r="E2796" t="str">
        <f>IF(ISBLANK('ENGAGEMENTS 2026'!C2797),"",'ENGAGEMENTS 2026'!I2797)</f>
        <v/>
      </c>
      <c r="F2796" t="str">
        <f>IF(ISBLANK('ENGAGEMENTS 2026'!C2797),"",'ENGAGEMENTS 2026'!J2797)</f>
        <v/>
      </c>
      <c r="G2796" t="str">
        <f>IF(ISBLANK('ENGAGEMENTS 2026'!C2797),"",'ENGAGEMENTS 2026'!M2797)</f>
        <v/>
      </c>
      <c r="H2796" t="str">
        <f>IF(ISBLANK('ENGAGEMENTS 2026'!C2797),"",'ENGAGEMENTS 2026'!AF2797)</f>
        <v/>
      </c>
      <c r="I2796" t="str">
        <f>IF(ISBLANK('ENGAGEMENTS 2026'!C2797),"",'ENGAGEMENTS 2026'!H2797)</f>
        <v/>
      </c>
      <c r="J2796" s="72" t="str">
        <f>IF(ISBLANK('ENGAGEMENTS 2026'!C2797),"",IF(AND(OR($E2796="INFRUCTUEUX",$E2796="ANNULE"),$C2796="AOO-M"),'ENGAGEMENTS 2026'!P2797,IF($H2796="EN COURS DE PREENGAGEMENT",'ENGAGEMENTS 2026'!O2797,IF($H2796="PREENGAGE",IF($E2796="ATTRIBUE",'ENGAGEMENTS 2026'!AE2797,'ENGAGEMENTS 2026'!O2797),'ENGAGEMENTS 2026'!AE2797))))</f>
        <v/>
      </c>
      <c r="K2796" s="97" t="str">
        <f>IF(ISBLANK('ENGAGEMENTS 2026'!W2797),"",'ENGAGEMENTS 2026'!W2797)</f>
        <v/>
      </c>
      <c r="L2796" s="73" t="str">
        <f t="shared" ca="1" si="86"/>
        <v/>
      </c>
      <c r="M2796" t="str">
        <f t="shared" si="87"/>
        <v/>
      </c>
      <c r="N2796" t="str">
        <f>IF(ISBLANK('ENGAGEMENTS 2026'!C2797),"",'ENGAGEMENTS 2026'!L2797)</f>
        <v/>
      </c>
      <c r="O2796" t="str">
        <f>IF(ISBLANK('ENGAGEMENTS 2026'!C2797),"",'ENGAGEMENTS 2026'!M2797)</f>
        <v/>
      </c>
      <c r="P2796" t="str">
        <f>IF(ISBLANK('ENGAGEMENTS 2026'!C2797),"",'ENGAGEMENTS 2026'!K2797)</f>
        <v/>
      </c>
      <c r="Q2796" t="str">
        <f>IF($A2796="","",IF(OR($E2796="INFRUCTUEUX",$E2796="ANNULE"),$A2796&amp;"|"&amp;(COUNTIFS($A$2:$A2796,$A2796,$E$2:$E2796,"INFRUCTUEUX")+COUNTIFS($A$2:$A2796,$A2796,$E$2:$E2796,"ANNULE")),""))</f>
        <v/>
      </c>
    </row>
    <row r="2797" spans="1:17" x14ac:dyDescent="0.25">
      <c r="A2797" t="str">
        <f>IF(ISBLANK('ENGAGEMENTS 2026'!C2798),"",IF('ENGAGEMENTS 2026'!C2798="DTSI","DCT",'ENGAGEMENTS 2026'!C2798))</f>
        <v/>
      </c>
      <c r="B2797" t="str">
        <f>IF(ISBLANK('ENGAGEMENTS 2026'!C2798),"",'ENGAGEMENTS 2026'!D2798)</f>
        <v/>
      </c>
      <c r="C2797" t="str">
        <f>IF(ISBLANK('ENGAGEMENTS 2026'!C2798),"",'ENGAGEMENTS 2026'!E2798)</f>
        <v/>
      </c>
      <c r="D2797" t="str">
        <f>IF(ISBLANK('ENGAGEMENTS 2026'!C2798),"",'ENGAGEMENTS 2026'!G2798)</f>
        <v/>
      </c>
      <c r="E2797" t="str">
        <f>IF(ISBLANK('ENGAGEMENTS 2026'!C2798),"",'ENGAGEMENTS 2026'!I2798)</f>
        <v/>
      </c>
      <c r="F2797" t="str">
        <f>IF(ISBLANK('ENGAGEMENTS 2026'!C2798),"",'ENGAGEMENTS 2026'!J2798)</f>
        <v/>
      </c>
      <c r="G2797" t="str">
        <f>IF(ISBLANK('ENGAGEMENTS 2026'!C2798),"",'ENGAGEMENTS 2026'!M2798)</f>
        <v/>
      </c>
      <c r="H2797" t="str">
        <f>IF(ISBLANK('ENGAGEMENTS 2026'!C2798),"",'ENGAGEMENTS 2026'!AF2798)</f>
        <v/>
      </c>
      <c r="I2797" t="str">
        <f>IF(ISBLANK('ENGAGEMENTS 2026'!C2798),"",'ENGAGEMENTS 2026'!H2798)</f>
        <v/>
      </c>
      <c r="J2797" s="72" t="str">
        <f>IF(ISBLANK('ENGAGEMENTS 2026'!C2798),"",IF(AND(OR($E2797="INFRUCTUEUX",$E2797="ANNULE"),$C2797="AOO-M"),'ENGAGEMENTS 2026'!P2798,IF($H2797="EN COURS DE PREENGAGEMENT",'ENGAGEMENTS 2026'!O2798,IF($H2797="PREENGAGE",IF($E2797="ATTRIBUE",'ENGAGEMENTS 2026'!AE2798,'ENGAGEMENTS 2026'!O2798),'ENGAGEMENTS 2026'!AE2798))))</f>
        <v/>
      </c>
      <c r="K2797" s="97" t="str">
        <f>IF(ISBLANK('ENGAGEMENTS 2026'!W2798),"",'ENGAGEMENTS 2026'!W2798)</f>
        <v/>
      </c>
      <c r="L2797" s="73" t="str">
        <f t="shared" ca="1" si="86"/>
        <v/>
      </c>
      <c r="M2797" t="str">
        <f t="shared" si="87"/>
        <v/>
      </c>
      <c r="N2797" t="str">
        <f>IF(ISBLANK('ENGAGEMENTS 2026'!C2798),"",'ENGAGEMENTS 2026'!L2798)</f>
        <v/>
      </c>
      <c r="O2797" t="str">
        <f>IF(ISBLANK('ENGAGEMENTS 2026'!C2798),"",'ENGAGEMENTS 2026'!M2798)</f>
        <v/>
      </c>
      <c r="P2797" t="str">
        <f>IF(ISBLANK('ENGAGEMENTS 2026'!C2798),"",'ENGAGEMENTS 2026'!K2798)</f>
        <v/>
      </c>
      <c r="Q2797" t="str">
        <f>IF($A2797="","",IF(OR($E2797="INFRUCTUEUX",$E2797="ANNULE"),$A2797&amp;"|"&amp;(COUNTIFS($A$2:$A2797,$A2797,$E$2:$E2797,"INFRUCTUEUX")+COUNTIFS($A$2:$A2797,$A2797,$E$2:$E2797,"ANNULE")),""))</f>
        <v/>
      </c>
    </row>
    <row r="2798" spans="1:17" x14ac:dyDescent="0.25">
      <c r="A2798" t="str">
        <f>IF(ISBLANK('ENGAGEMENTS 2026'!C2799),"",IF('ENGAGEMENTS 2026'!C2799="DTSI","DCT",'ENGAGEMENTS 2026'!C2799))</f>
        <v/>
      </c>
      <c r="B2798" t="str">
        <f>IF(ISBLANK('ENGAGEMENTS 2026'!C2799),"",'ENGAGEMENTS 2026'!D2799)</f>
        <v/>
      </c>
      <c r="C2798" t="str">
        <f>IF(ISBLANK('ENGAGEMENTS 2026'!C2799),"",'ENGAGEMENTS 2026'!E2799)</f>
        <v/>
      </c>
      <c r="D2798" t="str">
        <f>IF(ISBLANK('ENGAGEMENTS 2026'!C2799),"",'ENGAGEMENTS 2026'!G2799)</f>
        <v/>
      </c>
      <c r="E2798" t="str">
        <f>IF(ISBLANK('ENGAGEMENTS 2026'!C2799),"",'ENGAGEMENTS 2026'!I2799)</f>
        <v/>
      </c>
      <c r="F2798" t="str">
        <f>IF(ISBLANK('ENGAGEMENTS 2026'!C2799),"",'ENGAGEMENTS 2026'!J2799)</f>
        <v/>
      </c>
      <c r="G2798" t="str">
        <f>IF(ISBLANK('ENGAGEMENTS 2026'!C2799),"",'ENGAGEMENTS 2026'!M2799)</f>
        <v/>
      </c>
      <c r="H2798" t="str">
        <f>IF(ISBLANK('ENGAGEMENTS 2026'!C2799),"",'ENGAGEMENTS 2026'!AF2799)</f>
        <v/>
      </c>
      <c r="I2798" t="str">
        <f>IF(ISBLANK('ENGAGEMENTS 2026'!C2799),"",'ENGAGEMENTS 2026'!H2799)</f>
        <v/>
      </c>
      <c r="J2798" s="72" t="str">
        <f>IF(ISBLANK('ENGAGEMENTS 2026'!C2799),"",IF(AND(OR($E2798="INFRUCTUEUX",$E2798="ANNULE"),$C2798="AOO-M"),'ENGAGEMENTS 2026'!P2799,IF($H2798="EN COURS DE PREENGAGEMENT",'ENGAGEMENTS 2026'!O2799,IF($H2798="PREENGAGE",IF($E2798="ATTRIBUE",'ENGAGEMENTS 2026'!AE2799,'ENGAGEMENTS 2026'!O2799),'ENGAGEMENTS 2026'!AE2799))))</f>
        <v/>
      </c>
      <c r="K2798" s="97" t="str">
        <f>IF(ISBLANK('ENGAGEMENTS 2026'!W2799),"",'ENGAGEMENTS 2026'!W2799)</f>
        <v/>
      </c>
      <c r="L2798" s="73" t="str">
        <f t="shared" ca="1" si="86"/>
        <v/>
      </c>
      <c r="M2798" t="str">
        <f t="shared" si="87"/>
        <v/>
      </c>
      <c r="N2798" t="str">
        <f>IF(ISBLANK('ENGAGEMENTS 2026'!C2799),"",'ENGAGEMENTS 2026'!L2799)</f>
        <v/>
      </c>
      <c r="O2798" t="str">
        <f>IF(ISBLANK('ENGAGEMENTS 2026'!C2799),"",'ENGAGEMENTS 2026'!M2799)</f>
        <v/>
      </c>
      <c r="P2798" t="str">
        <f>IF(ISBLANK('ENGAGEMENTS 2026'!C2799),"",'ENGAGEMENTS 2026'!K2799)</f>
        <v/>
      </c>
      <c r="Q2798" t="str">
        <f>IF($A2798="","",IF(OR($E2798="INFRUCTUEUX",$E2798="ANNULE"),$A2798&amp;"|"&amp;(COUNTIFS($A$2:$A2798,$A2798,$E$2:$E2798,"INFRUCTUEUX")+COUNTIFS($A$2:$A2798,$A2798,$E$2:$E2798,"ANNULE")),""))</f>
        <v/>
      </c>
    </row>
    <row r="2799" spans="1:17" x14ac:dyDescent="0.25">
      <c r="A2799" t="str">
        <f>IF(ISBLANK('ENGAGEMENTS 2026'!C2800),"",IF('ENGAGEMENTS 2026'!C2800="DTSI","DCT",'ENGAGEMENTS 2026'!C2800))</f>
        <v/>
      </c>
      <c r="B2799" t="str">
        <f>IF(ISBLANK('ENGAGEMENTS 2026'!C2800),"",'ENGAGEMENTS 2026'!D2800)</f>
        <v/>
      </c>
      <c r="C2799" t="str">
        <f>IF(ISBLANK('ENGAGEMENTS 2026'!C2800),"",'ENGAGEMENTS 2026'!E2800)</f>
        <v/>
      </c>
      <c r="D2799" t="str">
        <f>IF(ISBLANK('ENGAGEMENTS 2026'!C2800),"",'ENGAGEMENTS 2026'!G2800)</f>
        <v/>
      </c>
      <c r="E2799" t="str">
        <f>IF(ISBLANK('ENGAGEMENTS 2026'!C2800),"",'ENGAGEMENTS 2026'!I2800)</f>
        <v/>
      </c>
      <c r="F2799" t="str">
        <f>IF(ISBLANK('ENGAGEMENTS 2026'!C2800),"",'ENGAGEMENTS 2026'!J2800)</f>
        <v/>
      </c>
      <c r="G2799" t="str">
        <f>IF(ISBLANK('ENGAGEMENTS 2026'!C2800),"",'ENGAGEMENTS 2026'!M2800)</f>
        <v/>
      </c>
      <c r="H2799" t="str">
        <f>IF(ISBLANK('ENGAGEMENTS 2026'!C2800),"",'ENGAGEMENTS 2026'!AF2800)</f>
        <v/>
      </c>
      <c r="I2799" t="str">
        <f>IF(ISBLANK('ENGAGEMENTS 2026'!C2800),"",'ENGAGEMENTS 2026'!H2800)</f>
        <v/>
      </c>
      <c r="J2799" s="72" t="str">
        <f>IF(ISBLANK('ENGAGEMENTS 2026'!C2800),"",IF(AND(OR($E2799="INFRUCTUEUX",$E2799="ANNULE"),$C2799="AOO-M"),'ENGAGEMENTS 2026'!P2800,IF($H2799="EN COURS DE PREENGAGEMENT",'ENGAGEMENTS 2026'!O2800,IF($H2799="PREENGAGE",IF($E2799="ATTRIBUE",'ENGAGEMENTS 2026'!AE2800,'ENGAGEMENTS 2026'!O2800),'ENGAGEMENTS 2026'!AE2800))))</f>
        <v/>
      </c>
      <c r="K2799" s="97" t="str">
        <f>IF(ISBLANK('ENGAGEMENTS 2026'!W2800),"",'ENGAGEMENTS 2026'!W2800)</f>
        <v/>
      </c>
      <c r="L2799" s="73" t="str">
        <f t="shared" ca="1" si="86"/>
        <v/>
      </c>
      <c r="M2799" t="str">
        <f t="shared" si="87"/>
        <v/>
      </c>
      <c r="N2799" t="str">
        <f>IF(ISBLANK('ENGAGEMENTS 2026'!C2800),"",'ENGAGEMENTS 2026'!L2800)</f>
        <v/>
      </c>
      <c r="O2799" t="str">
        <f>IF(ISBLANK('ENGAGEMENTS 2026'!C2800),"",'ENGAGEMENTS 2026'!M2800)</f>
        <v/>
      </c>
      <c r="P2799" t="str">
        <f>IF(ISBLANK('ENGAGEMENTS 2026'!C2800),"",'ENGAGEMENTS 2026'!K2800)</f>
        <v/>
      </c>
      <c r="Q2799" t="str">
        <f>IF($A2799="","",IF(OR($E2799="INFRUCTUEUX",$E2799="ANNULE"),$A2799&amp;"|"&amp;(COUNTIFS($A$2:$A2799,$A2799,$E$2:$E2799,"INFRUCTUEUX")+COUNTIFS($A$2:$A2799,$A2799,$E$2:$E2799,"ANNULE")),""))</f>
        <v/>
      </c>
    </row>
    <row r="2800" spans="1:17" x14ac:dyDescent="0.25">
      <c r="A2800" t="str">
        <f>IF(ISBLANK('ENGAGEMENTS 2026'!C2801),"",IF('ENGAGEMENTS 2026'!C2801="DTSI","DCT",'ENGAGEMENTS 2026'!C2801))</f>
        <v/>
      </c>
      <c r="B2800" t="str">
        <f>IF(ISBLANK('ENGAGEMENTS 2026'!C2801),"",'ENGAGEMENTS 2026'!D2801)</f>
        <v/>
      </c>
      <c r="C2800" t="str">
        <f>IF(ISBLANK('ENGAGEMENTS 2026'!C2801),"",'ENGAGEMENTS 2026'!E2801)</f>
        <v/>
      </c>
      <c r="D2800" t="str">
        <f>IF(ISBLANK('ENGAGEMENTS 2026'!C2801),"",'ENGAGEMENTS 2026'!G2801)</f>
        <v/>
      </c>
      <c r="E2800" t="str">
        <f>IF(ISBLANK('ENGAGEMENTS 2026'!C2801),"",'ENGAGEMENTS 2026'!I2801)</f>
        <v/>
      </c>
      <c r="F2800" t="str">
        <f>IF(ISBLANK('ENGAGEMENTS 2026'!C2801),"",'ENGAGEMENTS 2026'!J2801)</f>
        <v/>
      </c>
      <c r="G2800" t="str">
        <f>IF(ISBLANK('ENGAGEMENTS 2026'!C2801),"",'ENGAGEMENTS 2026'!M2801)</f>
        <v/>
      </c>
      <c r="H2800" t="str">
        <f>IF(ISBLANK('ENGAGEMENTS 2026'!C2801),"",'ENGAGEMENTS 2026'!AF2801)</f>
        <v/>
      </c>
      <c r="I2800" t="str">
        <f>IF(ISBLANK('ENGAGEMENTS 2026'!C2801),"",'ENGAGEMENTS 2026'!H2801)</f>
        <v/>
      </c>
      <c r="J2800" s="72" t="str">
        <f>IF(ISBLANK('ENGAGEMENTS 2026'!C2801),"",IF(AND(OR($E2800="INFRUCTUEUX",$E2800="ANNULE"),$C2800="AOO-M"),'ENGAGEMENTS 2026'!P2801,IF($H2800="EN COURS DE PREENGAGEMENT",'ENGAGEMENTS 2026'!O2801,IF($H2800="PREENGAGE",IF($E2800="ATTRIBUE",'ENGAGEMENTS 2026'!AE2801,'ENGAGEMENTS 2026'!O2801),'ENGAGEMENTS 2026'!AE2801))))</f>
        <v/>
      </c>
      <c r="K2800" s="97" t="str">
        <f>IF(ISBLANK('ENGAGEMENTS 2026'!W2801),"",'ENGAGEMENTS 2026'!W2801)</f>
        <v/>
      </c>
      <c r="L2800" s="73" t="str">
        <f t="shared" ca="1" si="86"/>
        <v/>
      </c>
      <c r="M2800" t="str">
        <f t="shared" si="87"/>
        <v/>
      </c>
      <c r="N2800" t="str">
        <f>IF(ISBLANK('ENGAGEMENTS 2026'!C2801),"",'ENGAGEMENTS 2026'!L2801)</f>
        <v/>
      </c>
      <c r="O2800" t="str">
        <f>IF(ISBLANK('ENGAGEMENTS 2026'!C2801),"",'ENGAGEMENTS 2026'!M2801)</f>
        <v/>
      </c>
      <c r="P2800" t="str">
        <f>IF(ISBLANK('ENGAGEMENTS 2026'!C2801),"",'ENGAGEMENTS 2026'!K2801)</f>
        <v/>
      </c>
      <c r="Q2800" t="str">
        <f>IF($A2800="","",IF(OR($E2800="INFRUCTUEUX",$E2800="ANNULE"),$A2800&amp;"|"&amp;(COUNTIFS($A$2:$A2800,$A2800,$E$2:$E2800,"INFRUCTUEUX")+COUNTIFS($A$2:$A2800,$A2800,$E$2:$E2800,"ANNULE")),""))</f>
        <v/>
      </c>
    </row>
    <row r="2801" spans="1:17" x14ac:dyDescent="0.25">
      <c r="A2801" t="str">
        <f>IF(ISBLANK('ENGAGEMENTS 2026'!C2802),"",IF('ENGAGEMENTS 2026'!C2802="DTSI","DCT",'ENGAGEMENTS 2026'!C2802))</f>
        <v/>
      </c>
      <c r="B2801" t="str">
        <f>IF(ISBLANK('ENGAGEMENTS 2026'!C2802),"",'ENGAGEMENTS 2026'!D2802)</f>
        <v/>
      </c>
      <c r="C2801" t="str">
        <f>IF(ISBLANK('ENGAGEMENTS 2026'!C2802),"",'ENGAGEMENTS 2026'!E2802)</f>
        <v/>
      </c>
      <c r="D2801" t="str">
        <f>IF(ISBLANK('ENGAGEMENTS 2026'!C2802),"",'ENGAGEMENTS 2026'!G2802)</f>
        <v/>
      </c>
      <c r="E2801" t="str">
        <f>IF(ISBLANK('ENGAGEMENTS 2026'!C2802),"",'ENGAGEMENTS 2026'!I2802)</f>
        <v/>
      </c>
      <c r="F2801" t="str">
        <f>IF(ISBLANK('ENGAGEMENTS 2026'!C2802),"",'ENGAGEMENTS 2026'!J2802)</f>
        <v/>
      </c>
      <c r="G2801" t="str">
        <f>IF(ISBLANK('ENGAGEMENTS 2026'!C2802),"",'ENGAGEMENTS 2026'!M2802)</f>
        <v/>
      </c>
      <c r="H2801" t="str">
        <f>IF(ISBLANK('ENGAGEMENTS 2026'!C2802),"",'ENGAGEMENTS 2026'!AF2802)</f>
        <v/>
      </c>
      <c r="I2801" t="str">
        <f>IF(ISBLANK('ENGAGEMENTS 2026'!C2802),"",'ENGAGEMENTS 2026'!H2802)</f>
        <v/>
      </c>
      <c r="J2801" s="72" t="str">
        <f>IF(ISBLANK('ENGAGEMENTS 2026'!C2802),"",IF(AND(OR($E2801="INFRUCTUEUX",$E2801="ANNULE"),$C2801="AOO-M"),'ENGAGEMENTS 2026'!P2802,IF($H2801="EN COURS DE PREENGAGEMENT",'ENGAGEMENTS 2026'!O2802,IF($H2801="PREENGAGE",IF($E2801="ATTRIBUE",'ENGAGEMENTS 2026'!AE2802,'ENGAGEMENTS 2026'!O2802),'ENGAGEMENTS 2026'!AE2802))))</f>
        <v/>
      </c>
      <c r="K2801" s="97" t="str">
        <f>IF(ISBLANK('ENGAGEMENTS 2026'!W2802),"",'ENGAGEMENTS 2026'!W2802)</f>
        <v/>
      </c>
      <c r="L2801" s="73" t="str">
        <f t="shared" ca="1" si="86"/>
        <v/>
      </c>
      <c r="M2801" t="str">
        <f t="shared" si="87"/>
        <v/>
      </c>
      <c r="N2801" t="str">
        <f>IF(ISBLANK('ENGAGEMENTS 2026'!C2802),"",'ENGAGEMENTS 2026'!L2802)</f>
        <v/>
      </c>
      <c r="O2801" t="str">
        <f>IF(ISBLANK('ENGAGEMENTS 2026'!C2802),"",'ENGAGEMENTS 2026'!M2802)</f>
        <v/>
      </c>
      <c r="P2801" t="str">
        <f>IF(ISBLANK('ENGAGEMENTS 2026'!C2802),"",'ENGAGEMENTS 2026'!K2802)</f>
        <v/>
      </c>
      <c r="Q2801" t="str">
        <f>IF($A2801="","",IF(OR($E2801="INFRUCTUEUX",$E2801="ANNULE"),$A2801&amp;"|"&amp;(COUNTIFS($A$2:$A2801,$A2801,$E$2:$E2801,"INFRUCTUEUX")+COUNTIFS($A$2:$A2801,$A2801,$E$2:$E2801,"ANNULE")),""))</f>
        <v/>
      </c>
    </row>
    <row r="2802" spans="1:17" x14ac:dyDescent="0.25">
      <c r="A2802" t="str">
        <f>IF(ISBLANK('ENGAGEMENTS 2026'!C2803),"",IF('ENGAGEMENTS 2026'!C2803="DTSI","DCT",'ENGAGEMENTS 2026'!C2803))</f>
        <v/>
      </c>
      <c r="B2802" t="str">
        <f>IF(ISBLANK('ENGAGEMENTS 2026'!C2803),"",'ENGAGEMENTS 2026'!D2803)</f>
        <v/>
      </c>
      <c r="C2802" t="str">
        <f>IF(ISBLANK('ENGAGEMENTS 2026'!C2803),"",'ENGAGEMENTS 2026'!E2803)</f>
        <v/>
      </c>
      <c r="D2802" t="str">
        <f>IF(ISBLANK('ENGAGEMENTS 2026'!C2803),"",'ENGAGEMENTS 2026'!G2803)</f>
        <v/>
      </c>
      <c r="E2802" t="str">
        <f>IF(ISBLANK('ENGAGEMENTS 2026'!C2803),"",'ENGAGEMENTS 2026'!I2803)</f>
        <v/>
      </c>
      <c r="F2802" t="str">
        <f>IF(ISBLANK('ENGAGEMENTS 2026'!C2803),"",'ENGAGEMENTS 2026'!J2803)</f>
        <v/>
      </c>
      <c r="G2802" t="str">
        <f>IF(ISBLANK('ENGAGEMENTS 2026'!C2803),"",'ENGAGEMENTS 2026'!M2803)</f>
        <v/>
      </c>
      <c r="H2802" t="str">
        <f>IF(ISBLANK('ENGAGEMENTS 2026'!C2803),"",'ENGAGEMENTS 2026'!AF2803)</f>
        <v/>
      </c>
      <c r="I2802" t="str">
        <f>IF(ISBLANK('ENGAGEMENTS 2026'!C2803),"",'ENGAGEMENTS 2026'!H2803)</f>
        <v/>
      </c>
      <c r="J2802" s="72" t="str">
        <f>IF(ISBLANK('ENGAGEMENTS 2026'!C2803),"",IF(AND(OR($E2802="INFRUCTUEUX",$E2802="ANNULE"),$C2802="AOO-M"),'ENGAGEMENTS 2026'!P2803,IF($H2802="EN COURS DE PREENGAGEMENT",'ENGAGEMENTS 2026'!O2803,IF($H2802="PREENGAGE",IF($E2802="ATTRIBUE",'ENGAGEMENTS 2026'!AE2803,'ENGAGEMENTS 2026'!O2803),'ENGAGEMENTS 2026'!AE2803))))</f>
        <v/>
      </c>
      <c r="K2802" s="97" t="str">
        <f>IF(ISBLANK('ENGAGEMENTS 2026'!W2803),"",'ENGAGEMENTS 2026'!W2803)</f>
        <v/>
      </c>
      <c r="L2802" s="73" t="str">
        <f t="shared" ca="1" si="86"/>
        <v/>
      </c>
      <c r="M2802" t="str">
        <f t="shared" si="87"/>
        <v/>
      </c>
      <c r="N2802" t="str">
        <f>IF(ISBLANK('ENGAGEMENTS 2026'!C2803),"",'ENGAGEMENTS 2026'!L2803)</f>
        <v/>
      </c>
      <c r="O2802" t="str">
        <f>IF(ISBLANK('ENGAGEMENTS 2026'!C2803),"",'ENGAGEMENTS 2026'!M2803)</f>
        <v/>
      </c>
      <c r="P2802" t="str">
        <f>IF(ISBLANK('ENGAGEMENTS 2026'!C2803),"",'ENGAGEMENTS 2026'!K2803)</f>
        <v/>
      </c>
      <c r="Q2802" t="str">
        <f>IF($A2802="","",IF(OR($E2802="INFRUCTUEUX",$E2802="ANNULE"),$A2802&amp;"|"&amp;(COUNTIFS($A$2:$A2802,$A2802,$E$2:$E2802,"INFRUCTUEUX")+COUNTIFS($A$2:$A2802,$A2802,$E$2:$E2802,"ANNULE")),""))</f>
        <v/>
      </c>
    </row>
    <row r="2803" spans="1:17" x14ac:dyDescent="0.25">
      <c r="A2803" t="str">
        <f>IF(ISBLANK('ENGAGEMENTS 2026'!C2804),"",IF('ENGAGEMENTS 2026'!C2804="DTSI","DCT",'ENGAGEMENTS 2026'!C2804))</f>
        <v/>
      </c>
      <c r="B2803" t="str">
        <f>IF(ISBLANK('ENGAGEMENTS 2026'!C2804),"",'ENGAGEMENTS 2026'!D2804)</f>
        <v/>
      </c>
      <c r="C2803" t="str">
        <f>IF(ISBLANK('ENGAGEMENTS 2026'!C2804),"",'ENGAGEMENTS 2026'!E2804)</f>
        <v/>
      </c>
      <c r="D2803" t="str">
        <f>IF(ISBLANK('ENGAGEMENTS 2026'!C2804),"",'ENGAGEMENTS 2026'!G2804)</f>
        <v/>
      </c>
      <c r="E2803" t="str">
        <f>IF(ISBLANK('ENGAGEMENTS 2026'!C2804),"",'ENGAGEMENTS 2026'!I2804)</f>
        <v/>
      </c>
      <c r="F2803" t="str">
        <f>IF(ISBLANK('ENGAGEMENTS 2026'!C2804),"",'ENGAGEMENTS 2026'!J2804)</f>
        <v/>
      </c>
      <c r="G2803" t="str">
        <f>IF(ISBLANK('ENGAGEMENTS 2026'!C2804),"",'ENGAGEMENTS 2026'!M2804)</f>
        <v/>
      </c>
      <c r="H2803" t="str">
        <f>IF(ISBLANK('ENGAGEMENTS 2026'!C2804),"",'ENGAGEMENTS 2026'!AF2804)</f>
        <v/>
      </c>
      <c r="I2803" t="str">
        <f>IF(ISBLANK('ENGAGEMENTS 2026'!C2804),"",'ENGAGEMENTS 2026'!H2804)</f>
        <v/>
      </c>
      <c r="J2803" s="72" t="str">
        <f>IF(ISBLANK('ENGAGEMENTS 2026'!C2804),"",IF(AND(OR($E2803="INFRUCTUEUX",$E2803="ANNULE"),$C2803="AOO-M"),'ENGAGEMENTS 2026'!P2804,IF($H2803="EN COURS DE PREENGAGEMENT",'ENGAGEMENTS 2026'!O2804,IF($H2803="PREENGAGE",IF($E2803="ATTRIBUE",'ENGAGEMENTS 2026'!AE2804,'ENGAGEMENTS 2026'!O2804),'ENGAGEMENTS 2026'!AE2804))))</f>
        <v/>
      </c>
      <c r="K2803" s="97" t="str">
        <f>IF(ISBLANK('ENGAGEMENTS 2026'!W2804),"",'ENGAGEMENTS 2026'!W2804)</f>
        <v/>
      </c>
      <c r="L2803" s="73" t="str">
        <f t="shared" ca="1" si="86"/>
        <v/>
      </c>
      <c r="M2803" t="str">
        <f t="shared" si="87"/>
        <v/>
      </c>
      <c r="N2803" t="str">
        <f>IF(ISBLANK('ENGAGEMENTS 2026'!C2804),"",'ENGAGEMENTS 2026'!L2804)</f>
        <v/>
      </c>
      <c r="O2803" t="str">
        <f>IF(ISBLANK('ENGAGEMENTS 2026'!C2804),"",'ENGAGEMENTS 2026'!M2804)</f>
        <v/>
      </c>
      <c r="P2803" t="str">
        <f>IF(ISBLANK('ENGAGEMENTS 2026'!C2804),"",'ENGAGEMENTS 2026'!K2804)</f>
        <v/>
      </c>
      <c r="Q2803" t="str">
        <f>IF($A2803="","",IF(OR($E2803="INFRUCTUEUX",$E2803="ANNULE"),$A2803&amp;"|"&amp;(COUNTIFS($A$2:$A2803,$A2803,$E$2:$E2803,"INFRUCTUEUX")+COUNTIFS($A$2:$A2803,$A2803,$E$2:$E2803,"ANNULE")),""))</f>
        <v/>
      </c>
    </row>
    <row r="2804" spans="1:17" x14ac:dyDescent="0.25">
      <c r="A2804" t="str">
        <f>IF(ISBLANK('ENGAGEMENTS 2026'!C2805),"",IF('ENGAGEMENTS 2026'!C2805="DTSI","DCT",'ENGAGEMENTS 2026'!C2805))</f>
        <v/>
      </c>
      <c r="B2804" t="str">
        <f>IF(ISBLANK('ENGAGEMENTS 2026'!C2805),"",'ENGAGEMENTS 2026'!D2805)</f>
        <v/>
      </c>
      <c r="C2804" t="str">
        <f>IF(ISBLANK('ENGAGEMENTS 2026'!C2805),"",'ENGAGEMENTS 2026'!E2805)</f>
        <v/>
      </c>
      <c r="D2804" t="str">
        <f>IF(ISBLANK('ENGAGEMENTS 2026'!C2805),"",'ENGAGEMENTS 2026'!G2805)</f>
        <v/>
      </c>
      <c r="E2804" t="str">
        <f>IF(ISBLANK('ENGAGEMENTS 2026'!C2805),"",'ENGAGEMENTS 2026'!I2805)</f>
        <v/>
      </c>
      <c r="F2804" t="str">
        <f>IF(ISBLANK('ENGAGEMENTS 2026'!C2805),"",'ENGAGEMENTS 2026'!J2805)</f>
        <v/>
      </c>
      <c r="G2804" t="str">
        <f>IF(ISBLANK('ENGAGEMENTS 2026'!C2805),"",'ENGAGEMENTS 2026'!M2805)</f>
        <v/>
      </c>
      <c r="H2804" t="str">
        <f>IF(ISBLANK('ENGAGEMENTS 2026'!C2805),"",'ENGAGEMENTS 2026'!AF2805)</f>
        <v/>
      </c>
      <c r="I2804" t="str">
        <f>IF(ISBLANK('ENGAGEMENTS 2026'!C2805),"",'ENGAGEMENTS 2026'!H2805)</f>
        <v/>
      </c>
      <c r="J2804" s="72" t="str">
        <f>IF(ISBLANK('ENGAGEMENTS 2026'!C2805),"",IF(AND(OR($E2804="INFRUCTUEUX",$E2804="ANNULE"),$C2804="AOO-M"),'ENGAGEMENTS 2026'!P2805,IF($H2804="EN COURS DE PREENGAGEMENT",'ENGAGEMENTS 2026'!O2805,IF($H2804="PREENGAGE",IF($E2804="ATTRIBUE",'ENGAGEMENTS 2026'!AE2805,'ENGAGEMENTS 2026'!O2805),'ENGAGEMENTS 2026'!AE2805))))</f>
        <v/>
      </c>
      <c r="K2804" s="97" t="str">
        <f>IF(ISBLANK('ENGAGEMENTS 2026'!W2805),"",'ENGAGEMENTS 2026'!W2805)</f>
        <v/>
      </c>
      <c r="L2804" s="73" t="str">
        <f t="shared" ca="1" si="86"/>
        <v/>
      </c>
      <c r="M2804" t="str">
        <f t="shared" si="87"/>
        <v/>
      </c>
      <c r="N2804" t="str">
        <f>IF(ISBLANK('ENGAGEMENTS 2026'!C2805),"",'ENGAGEMENTS 2026'!L2805)</f>
        <v/>
      </c>
      <c r="O2804" t="str">
        <f>IF(ISBLANK('ENGAGEMENTS 2026'!C2805),"",'ENGAGEMENTS 2026'!M2805)</f>
        <v/>
      </c>
      <c r="P2804" t="str">
        <f>IF(ISBLANK('ENGAGEMENTS 2026'!C2805),"",'ENGAGEMENTS 2026'!K2805)</f>
        <v/>
      </c>
      <c r="Q2804" t="str">
        <f>IF($A2804="","",IF(OR($E2804="INFRUCTUEUX",$E2804="ANNULE"),$A2804&amp;"|"&amp;(COUNTIFS($A$2:$A2804,$A2804,$E$2:$E2804,"INFRUCTUEUX")+COUNTIFS($A$2:$A2804,$A2804,$E$2:$E2804,"ANNULE")),""))</f>
        <v/>
      </c>
    </row>
    <row r="2805" spans="1:17" x14ac:dyDescent="0.25">
      <c r="A2805" t="str">
        <f>IF(ISBLANK('ENGAGEMENTS 2026'!C2806),"",IF('ENGAGEMENTS 2026'!C2806="DTSI","DCT",'ENGAGEMENTS 2026'!C2806))</f>
        <v/>
      </c>
      <c r="B2805" t="str">
        <f>IF(ISBLANK('ENGAGEMENTS 2026'!C2806),"",'ENGAGEMENTS 2026'!D2806)</f>
        <v/>
      </c>
      <c r="C2805" t="str">
        <f>IF(ISBLANK('ENGAGEMENTS 2026'!C2806),"",'ENGAGEMENTS 2026'!E2806)</f>
        <v/>
      </c>
      <c r="D2805" t="str">
        <f>IF(ISBLANK('ENGAGEMENTS 2026'!C2806),"",'ENGAGEMENTS 2026'!G2806)</f>
        <v/>
      </c>
      <c r="E2805" t="str">
        <f>IF(ISBLANK('ENGAGEMENTS 2026'!C2806),"",'ENGAGEMENTS 2026'!I2806)</f>
        <v/>
      </c>
      <c r="F2805" t="str">
        <f>IF(ISBLANK('ENGAGEMENTS 2026'!C2806),"",'ENGAGEMENTS 2026'!J2806)</f>
        <v/>
      </c>
      <c r="G2805" t="str">
        <f>IF(ISBLANK('ENGAGEMENTS 2026'!C2806),"",'ENGAGEMENTS 2026'!M2806)</f>
        <v/>
      </c>
      <c r="H2805" t="str">
        <f>IF(ISBLANK('ENGAGEMENTS 2026'!C2806),"",'ENGAGEMENTS 2026'!AF2806)</f>
        <v/>
      </c>
      <c r="I2805" t="str">
        <f>IF(ISBLANK('ENGAGEMENTS 2026'!C2806),"",'ENGAGEMENTS 2026'!H2806)</f>
        <v/>
      </c>
      <c r="J2805" s="72" t="str">
        <f>IF(ISBLANK('ENGAGEMENTS 2026'!C2806),"",IF(AND(OR($E2805="INFRUCTUEUX",$E2805="ANNULE"),$C2805="AOO-M"),'ENGAGEMENTS 2026'!P2806,IF($H2805="EN COURS DE PREENGAGEMENT",'ENGAGEMENTS 2026'!O2806,IF($H2805="PREENGAGE",IF($E2805="ATTRIBUE",'ENGAGEMENTS 2026'!AE2806,'ENGAGEMENTS 2026'!O2806),'ENGAGEMENTS 2026'!AE2806))))</f>
        <v/>
      </c>
      <c r="K2805" s="97" t="str">
        <f>IF(ISBLANK('ENGAGEMENTS 2026'!W2806),"",'ENGAGEMENTS 2026'!W2806)</f>
        <v/>
      </c>
      <c r="L2805" s="73" t="str">
        <f t="shared" ca="1" si="86"/>
        <v/>
      </c>
      <c r="M2805" t="str">
        <f t="shared" si="87"/>
        <v/>
      </c>
      <c r="N2805" t="str">
        <f>IF(ISBLANK('ENGAGEMENTS 2026'!C2806),"",'ENGAGEMENTS 2026'!L2806)</f>
        <v/>
      </c>
      <c r="O2805" t="str">
        <f>IF(ISBLANK('ENGAGEMENTS 2026'!C2806),"",'ENGAGEMENTS 2026'!M2806)</f>
        <v/>
      </c>
      <c r="P2805" t="str">
        <f>IF(ISBLANK('ENGAGEMENTS 2026'!C2806),"",'ENGAGEMENTS 2026'!K2806)</f>
        <v/>
      </c>
      <c r="Q2805" t="str">
        <f>IF($A2805="","",IF(OR($E2805="INFRUCTUEUX",$E2805="ANNULE"),$A2805&amp;"|"&amp;(COUNTIFS($A$2:$A2805,$A2805,$E$2:$E2805,"INFRUCTUEUX")+COUNTIFS($A$2:$A2805,$A2805,$E$2:$E2805,"ANNULE")),""))</f>
        <v/>
      </c>
    </row>
    <row r="2806" spans="1:17" x14ac:dyDescent="0.25">
      <c r="A2806" t="str">
        <f>IF(ISBLANK('ENGAGEMENTS 2026'!C2807),"",IF('ENGAGEMENTS 2026'!C2807="DTSI","DCT",'ENGAGEMENTS 2026'!C2807))</f>
        <v/>
      </c>
      <c r="B2806" t="str">
        <f>IF(ISBLANK('ENGAGEMENTS 2026'!C2807),"",'ENGAGEMENTS 2026'!D2807)</f>
        <v/>
      </c>
      <c r="C2806" t="str">
        <f>IF(ISBLANK('ENGAGEMENTS 2026'!C2807),"",'ENGAGEMENTS 2026'!E2807)</f>
        <v/>
      </c>
      <c r="D2806" t="str">
        <f>IF(ISBLANK('ENGAGEMENTS 2026'!C2807),"",'ENGAGEMENTS 2026'!G2807)</f>
        <v/>
      </c>
      <c r="E2806" t="str">
        <f>IF(ISBLANK('ENGAGEMENTS 2026'!C2807),"",'ENGAGEMENTS 2026'!I2807)</f>
        <v/>
      </c>
      <c r="F2806" t="str">
        <f>IF(ISBLANK('ENGAGEMENTS 2026'!C2807),"",'ENGAGEMENTS 2026'!J2807)</f>
        <v/>
      </c>
      <c r="G2806" t="str">
        <f>IF(ISBLANK('ENGAGEMENTS 2026'!C2807),"",'ENGAGEMENTS 2026'!M2807)</f>
        <v/>
      </c>
      <c r="H2806" t="str">
        <f>IF(ISBLANK('ENGAGEMENTS 2026'!C2807),"",'ENGAGEMENTS 2026'!AF2807)</f>
        <v/>
      </c>
      <c r="I2806" t="str">
        <f>IF(ISBLANK('ENGAGEMENTS 2026'!C2807),"",'ENGAGEMENTS 2026'!H2807)</f>
        <v/>
      </c>
      <c r="J2806" s="72" t="str">
        <f>IF(ISBLANK('ENGAGEMENTS 2026'!C2807),"",IF(AND(OR($E2806="INFRUCTUEUX",$E2806="ANNULE"),$C2806="AOO-M"),'ENGAGEMENTS 2026'!P2807,IF($H2806="EN COURS DE PREENGAGEMENT",'ENGAGEMENTS 2026'!O2807,IF($H2806="PREENGAGE",IF($E2806="ATTRIBUE",'ENGAGEMENTS 2026'!AE2807,'ENGAGEMENTS 2026'!O2807),'ENGAGEMENTS 2026'!AE2807))))</f>
        <v/>
      </c>
      <c r="K2806" s="97" t="str">
        <f>IF(ISBLANK('ENGAGEMENTS 2026'!W2807),"",'ENGAGEMENTS 2026'!W2807)</f>
        <v/>
      </c>
      <c r="L2806" s="73" t="str">
        <f t="shared" ca="1" si="86"/>
        <v/>
      </c>
      <c r="M2806" t="str">
        <f t="shared" si="87"/>
        <v/>
      </c>
      <c r="N2806" t="str">
        <f>IF(ISBLANK('ENGAGEMENTS 2026'!C2807),"",'ENGAGEMENTS 2026'!L2807)</f>
        <v/>
      </c>
      <c r="O2806" t="str">
        <f>IF(ISBLANK('ENGAGEMENTS 2026'!C2807),"",'ENGAGEMENTS 2026'!M2807)</f>
        <v/>
      </c>
      <c r="P2806" t="str">
        <f>IF(ISBLANK('ENGAGEMENTS 2026'!C2807),"",'ENGAGEMENTS 2026'!K2807)</f>
        <v/>
      </c>
      <c r="Q2806" t="str">
        <f>IF($A2806="","",IF(OR($E2806="INFRUCTUEUX",$E2806="ANNULE"),$A2806&amp;"|"&amp;(COUNTIFS($A$2:$A2806,$A2806,$E$2:$E2806,"INFRUCTUEUX")+COUNTIFS($A$2:$A2806,$A2806,$E$2:$E2806,"ANNULE")),""))</f>
        <v/>
      </c>
    </row>
    <row r="2807" spans="1:17" x14ac:dyDescent="0.25">
      <c r="A2807" t="str">
        <f>IF(ISBLANK('ENGAGEMENTS 2026'!C2808),"",IF('ENGAGEMENTS 2026'!C2808="DTSI","DCT",'ENGAGEMENTS 2026'!C2808))</f>
        <v/>
      </c>
      <c r="B2807" t="str">
        <f>IF(ISBLANK('ENGAGEMENTS 2026'!C2808),"",'ENGAGEMENTS 2026'!D2808)</f>
        <v/>
      </c>
      <c r="C2807" t="str">
        <f>IF(ISBLANK('ENGAGEMENTS 2026'!C2808),"",'ENGAGEMENTS 2026'!E2808)</f>
        <v/>
      </c>
      <c r="D2807" t="str">
        <f>IF(ISBLANK('ENGAGEMENTS 2026'!C2808),"",'ENGAGEMENTS 2026'!G2808)</f>
        <v/>
      </c>
      <c r="E2807" t="str">
        <f>IF(ISBLANK('ENGAGEMENTS 2026'!C2808),"",'ENGAGEMENTS 2026'!I2808)</f>
        <v/>
      </c>
      <c r="F2807" t="str">
        <f>IF(ISBLANK('ENGAGEMENTS 2026'!C2808),"",'ENGAGEMENTS 2026'!J2808)</f>
        <v/>
      </c>
      <c r="G2807" t="str">
        <f>IF(ISBLANK('ENGAGEMENTS 2026'!C2808),"",'ENGAGEMENTS 2026'!M2808)</f>
        <v/>
      </c>
      <c r="H2807" t="str">
        <f>IF(ISBLANK('ENGAGEMENTS 2026'!C2808),"",'ENGAGEMENTS 2026'!AF2808)</f>
        <v/>
      </c>
      <c r="I2807" t="str">
        <f>IF(ISBLANK('ENGAGEMENTS 2026'!C2808),"",'ENGAGEMENTS 2026'!H2808)</f>
        <v/>
      </c>
      <c r="J2807" s="72" t="str">
        <f>IF(ISBLANK('ENGAGEMENTS 2026'!C2808),"",IF(AND(OR($E2807="INFRUCTUEUX",$E2807="ANNULE"),$C2807="AOO-M"),'ENGAGEMENTS 2026'!P2808,IF($H2807="EN COURS DE PREENGAGEMENT",'ENGAGEMENTS 2026'!O2808,IF($H2807="PREENGAGE",IF($E2807="ATTRIBUE",'ENGAGEMENTS 2026'!AE2808,'ENGAGEMENTS 2026'!O2808),'ENGAGEMENTS 2026'!AE2808))))</f>
        <v/>
      </c>
      <c r="K2807" s="97" t="str">
        <f>IF(ISBLANK('ENGAGEMENTS 2026'!W2808),"",'ENGAGEMENTS 2026'!W2808)</f>
        <v/>
      </c>
      <c r="L2807" s="73" t="str">
        <f t="shared" ca="1" si="86"/>
        <v/>
      </c>
      <c r="M2807" t="str">
        <f t="shared" si="87"/>
        <v/>
      </c>
      <c r="N2807" t="str">
        <f>IF(ISBLANK('ENGAGEMENTS 2026'!C2808),"",'ENGAGEMENTS 2026'!L2808)</f>
        <v/>
      </c>
      <c r="O2807" t="str">
        <f>IF(ISBLANK('ENGAGEMENTS 2026'!C2808),"",'ENGAGEMENTS 2026'!M2808)</f>
        <v/>
      </c>
      <c r="P2807" t="str">
        <f>IF(ISBLANK('ENGAGEMENTS 2026'!C2808),"",'ENGAGEMENTS 2026'!K2808)</f>
        <v/>
      </c>
      <c r="Q2807" t="str">
        <f>IF($A2807="","",IF(OR($E2807="INFRUCTUEUX",$E2807="ANNULE"),$A2807&amp;"|"&amp;(COUNTIFS($A$2:$A2807,$A2807,$E$2:$E2807,"INFRUCTUEUX")+COUNTIFS($A$2:$A2807,$A2807,$E$2:$E2807,"ANNULE")),""))</f>
        <v/>
      </c>
    </row>
    <row r="2808" spans="1:17" x14ac:dyDescent="0.25">
      <c r="A2808" t="str">
        <f>IF(ISBLANK('ENGAGEMENTS 2026'!C2809),"",IF('ENGAGEMENTS 2026'!C2809="DTSI","DCT",'ENGAGEMENTS 2026'!C2809))</f>
        <v/>
      </c>
      <c r="B2808" t="str">
        <f>IF(ISBLANK('ENGAGEMENTS 2026'!C2809),"",'ENGAGEMENTS 2026'!D2809)</f>
        <v/>
      </c>
      <c r="C2808" t="str">
        <f>IF(ISBLANK('ENGAGEMENTS 2026'!C2809),"",'ENGAGEMENTS 2026'!E2809)</f>
        <v/>
      </c>
      <c r="D2808" t="str">
        <f>IF(ISBLANK('ENGAGEMENTS 2026'!C2809),"",'ENGAGEMENTS 2026'!G2809)</f>
        <v/>
      </c>
      <c r="E2808" t="str">
        <f>IF(ISBLANK('ENGAGEMENTS 2026'!C2809),"",'ENGAGEMENTS 2026'!I2809)</f>
        <v/>
      </c>
      <c r="F2808" t="str">
        <f>IF(ISBLANK('ENGAGEMENTS 2026'!C2809),"",'ENGAGEMENTS 2026'!J2809)</f>
        <v/>
      </c>
      <c r="G2808" t="str">
        <f>IF(ISBLANK('ENGAGEMENTS 2026'!C2809),"",'ENGAGEMENTS 2026'!M2809)</f>
        <v/>
      </c>
      <c r="H2808" t="str">
        <f>IF(ISBLANK('ENGAGEMENTS 2026'!C2809),"",'ENGAGEMENTS 2026'!AF2809)</f>
        <v/>
      </c>
      <c r="I2808" t="str">
        <f>IF(ISBLANK('ENGAGEMENTS 2026'!C2809),"",'ENGAGEMENTS 2026'!H2809)</f>
        <v/>
      </c>
      <c r="J2808" s="72" t="str">
        <f>IF(ISBLANK('ENGAGEMENTS 2026'!C2809),"",IF(AND(OR($E2808="INFRUCTUEUX",$E2808="ANNULE"),$C2808="AOO-M"),'ENGAGEMENTS 2026'!P2809,IF($H2808="EN COURS DE PREENGAGEMENT",'ENGAGEMENTS 2026'!O2809,IF($H2808="PREENGAGE",IF($E2808="ATTRIBUE",'ENGAGEMENTS 2026'!AE2809,'ENGAGEMENTS 2026'!O2809),'ENGAGEMENTS 2026'!AE2809))))</f>
        <v/>
      </c>
      <c r="K2808" s="97" t="str">
        <f>IF(ISBLANK('ENGAGEMENTS 2026'!W2809),"",'ENGAGEMENTS 2026'!W2809)</f>
        <v/>
      </c>
      <c r="L2808" s="73" t="str">
        <f t="shared" ca="1" si="86"/>
        <v/>
      </c>
      <c r="M2808" t="str">
        <f t="shared" si="87"/>
        <v/>
      </c>
      <c r="N2808" t="str">
        <f>IF(ISBLANK('ENGAGEMENTS 2026'!C2809),"",'ENGAGEMENTS 2026'!L2809)</f>
        <v/>
      </c>
      <c r="O2808" t="str">
        <f>IF(ISBLANK('ENGAGEMENTS 2026'!C2809),"",'ENGAGEMENTS 2026'!M2809)</f>
        <v/>
      </c>
      <c r="P2808" t="str">
        <f>IF(ISBLANK('ENGAGEMENTS 2026'!C2809),"",'ENGAGEMENTS 2026'!K2809)</f>
        <v/>
      </c>
      <c r="Q2808" t="str">
        <f>IF($A2808="","",IF(OR($E2808="INFRUCTUEUX",$E2808="ANNULE"),$A2808&amp;"|"&amp;(COUNTIFS($A$2:$A2808,$A2808,$E$2:$E2808,"INFRUCTUEUX")+COUNTIFS($A$2:$A2808,$A2808,$E$2:$E2808,"ANNULE")),""))</f>
        <v/>
      </c>
    </row>
    <row r="2809" spans="1:17" x14ac:dyDescent="0.25">
      <c r="A2809" t="str">
        <f>IF(ISBLANK('ENGAGEMENTS 2026'!C2810),"",IF('ENGAGEMENTS 2026'!C2810="DTSI","DCT",'ENGAGEMENTS 2026'!C2810))</f>
        <v/>
      </c>
      <c r="B2809" t="str">
        <f>IF(ISBLANK('ENGAGEMENTS 2026'!C2810),"",'ENGAGEMENTS 2026'!D2810)</f>
        <v/>
      </c>
      <c r="C2809" t="str">
        <f>IF(ISBLANK('ENGAGEMENTS 2026'!C2810),"",'ENGAGEMENTS 2026'!E2810)</f>
        <v/>
      </c>
      <c r="D2809" t="str">
        <f>IF(ISBLANK('ENGAGEMENTS 2026'!C2810),"",'ENGAGEMENTS 2026'!G2810)</f>
        <v/>
      </c>
      <c r="E2809" t="str">
        <f>IF(ISBLANK('ENGAGEMENTS 2026'!C2810),"",'ENGAGEMENTS 2026'!I2810)</f>
        <v/>
      </c>
      <c r="F2809" t="str">
        <f>IF(ISBLANK('ENGAGEMENTS 2026'!C2810),"",'ENGAGEMENTS 2026'!J2810)</f>
        <v/>
      </c>
      <c r="G2809" t="str">
        <f>IF(ISBLANK('ENGAGEMENTS 2026'!C2810),"",'ENGAGEMENTS 2026'!M2810)</f>
        <v/>
      </c>
      <c r="H2809" t="str">
        <f>IF(ISBLANK('ENGAGEMENTS 2026'!C2810),"",'ENGAGEMENTS 2026'!AF2810)</f>
        <v/>
      </c>
      <c r="I2809" t="str">
        <f>IF(ISBLANK('ENGAGEMENTS 2026'!C2810),"",'ENGAGEMENTS 2026'!H2810)</f>
        <v/>
      </c>
      <c r="J2809" s="72" t="str">
        <f>IF(ISBLANK('ENGAGEMENTS 2026'!C2810),"",IF(AND(OR($E2809="INFRUCTUEUX",$E2809="ANNULE"),$C2809="AOO-M"),'ENGAGEMENTS 2026'!P2810,IF($H2809="EN COURS DE PREENGAGEMENT",'ENGAGEMENTS 2026'!O2810,IF($H2809="PREENGAGE",IF($E2809="ATTRIBUE",'ENGAGEMENTS 2026'!AE2810,'ENGAGEMENTS 2026'!O2810),'ENGAGEMENTS 2026'!AE2810))))</f>
        <v/>
      </c>
      <c r="K2809" s="97" t="str">
        <f>IF(ISBLANK('ENGAGEMENTS 2026'!W2810),"",'ENGAGEMENTS 2026'!W2810)</f>
        <v/>
      </c>
      <c r="L2809" s="73" t="str">
        <f t="shared" ca="1" si="86"/>
        <v/>
      </c>
      <c r="M2809" t="str">
        <f t="shared" si="87"/>
        <v/>
      </c>
      <c r="N2809" t="str">
        <f>IF(ISBLANK('ENGAGEMENTS 2026'!C2810),"",'ENGAGEMENTS 2026'!L2810)</f>
        <v/>
      </c>
      <c r="O2809" t="str">
        <f>IF(ISBLANK('ENGAGEMENTS 2026'!C2810),"",'ENGAGEMENTS 2026'!M2810)</f>
        <v/>
      </c>
      <c r="P2809" t="str">
        <f>IF(ISBLANK('ENGAGEMENTS 2026'!C2810),"",'ENGAGEMENTS 2026'!K2810)</f>
        <v/>
      </c>
      <c r="Q2809" t="str">
        <f>IF($A2809="","",IF(OR($E2809="INFRUCTUEUX",$E2809="ANNULE"),$A2809&amp;"|"&amp;(COUNTIFS($A$2:$A2809,$A2809,$E$2:$E2809,"INFRUCTUEUX")+COUNTIFS($A$2:$A2809,$A2809,$E$2:$E2809,"ANNULE")),""))</f>
        <v/>
      </c>
    </row>
    <row r="2810" spans="1:17" x14ac:dyDescent="0.25">
      <c r="A2810" t="str">
        <f>IF(ISBLANK('ENGAGEMENTS 2026'!C2811),"",IF('ENGAGEMENTS 2026'!C2811="DTSI","DCT",'ENGAGEMENTS 2026'!C2811))</f>
        <v/>
      </c>
      <c r="B2810" t="str">
        <f>IF(ISBLANK('ENGAGEMENTS 2026'!C2811),"",'ENGAGEMENTS 2026'!D2811)</f>
        <v/>
      </c>
      <c r="C2810" t="str">
        <f>IF(ISBLANK('ENGAGEMENTS 2026'!C2811),"",'ENGAGEMENTS 2026'!E2811)</f>
        <v/>
      </c>
      <c r="D2810" t="str">
        <f>IF(ISBLANK('ENGAGEMENTS 2026'!C2811),"",'ENGAGEMENTS 2026'!G2811)</f>
        <v/>
      </c>
      <c r="E2810" t="str">
        <f>IF(ISBLANK('ENGAGEMENTS 2026'!C2811),"",'ENGAGEMENTS 2026'!I2811)</f>
        <v/>
      </c>
      <c r="F2810" t="str">
        <f>IF(ISBLANK('ENGAGEMENTS 2026'!C2811),"",'ENGAGEMENTS 2026'!J2811)</f>
        <v/>
      </c>
      <c r="G2810" t="str">
        <f>IF(ISBLANK('ENGAGEMENTS 2026'!C2811),"",'ENGAGEMENTS 2026'!M2811)</f>
        <v/>
      </c>
      <c r="H2810" t="str">
        <f>IF(ISBLANK('ENGAGEMENTS 2026'!C2811),"",'ENGAGEMENTS 2026'!AF2811)</f>
        <v/>
      </c>
      <c r="I2810" t="str">
        <f>IF(ISBLANK('ENGAGEMENTS 2026'!C2811),"",'ENGAGEMENTS 2026'!H2811)</f>
        <v/>
      </c>
      <c r="J2810" s="72" t="str">
        <f>IF(ISBLANK('ENGAGEMENTS 2026'!C2811),"",IF(AND(OR($E2810="INFRUCTUEUX",$E2810="ANNULE"),$C2810="AOO-M"),'ENGAGEMENTS 2026'!P2811,IF($H2810="EN COURS DE PREENGAGEMENT",'ENGAGEMENTS 2026'!O2811,IF($H2810="PREENGAGE",IF($E2810="ATTRIBUE",'ENGAGEMENTS 2026'!AE2811,'ENGAGEMENTS 2026'!O2811),'ENGAGEMENTS 2026'!AE2811))))</f>
        <v/>
      </c>
      <c r="K2810" s="97" t="str">
        <f>IF(ISBLANK('ENGAGEMENTS 2026'!W2811),"",'ENGAGEMENTS 2026'!W2811)</f>
        <v/>
      </c>
      <c r="L2810" s="73" t="str">
        <f t="shared" ca="1" si="86"/>
        <v/>
      </c>
      <c r="M2810" t="str">
        <f t="shared" si="87"/>
        <v/>
      </c>
      <c r="N2810" t="str">
        <f>IF(ISBLANK('ENGAGEMENTS 2026'!C2811),"",'ENGAGEMENTS 2026'!L2811)</f>
        <v/>
      </c>
      <c r="O2810" t="str">
        <f>IF(ISBLANK('ENGAGEMENTS 2026'!C2811),"",'ENGAGEMENTS 2026'!M2811)</f>
        <v/>
      </c>
      <c r="P2810" t="str">
        <f>IF(ISBLANK('ENGAGEMENTS 2026'!C2811),"",'ENGAGEMENTS 2026'!K2811)</f>
        <v/>
      </c>
      <c r="Q2810" t="str">
        <f>IF($A2810="","",IF(OR($E2810="INFRUCTUEUX",$E2810="ANNULE"),$A2810&amp;"|"&amp;(COUNTIFS($A$2:$A2810,$A2810,$E$2:$E2810,"INFRUCTUEUX")+COUNTIFS($A$2:$A2810,$A2810,$E$2:$E2810,"ANNULE")),""))</f>
        <v/>
      </c>
    </row>
    <row r="2811" spans="1:17" x14ac:dyDescent="0.25">
      <c r="A2811" t="str">
        <f>IF(ISBLANK('ENGAGEMENTS 2026'!C2812),"",IF('ENGAGEMENTS 2026'!C2812="DTSI","DCT",'ENGAGEMENTS 2026'!C2812))</f>
        <v/>
      </c>
      <c r="B2811" t="str">
        <f>IF(ISBLANK('ENGAGEMENTS 2026'!C2812),"",'ENGAGEMENTS 2026'!D2812)</f>
        <v/>
      </c>
      <c r="C2811" t="str">
        <f>IF(ISBLANK('ENGAGEMENTS 2026'!C2812),"",'ENGAGEMENTS 2026'!E2812)</f>
        <v/>
      </c>
      <c r="D2811" t="str">
        <f>IF(ISBLANK('ENGAGEMENTS 2026'!C2812),"",'ENGAGEMENTS 2026'!G2812)</f>
        <v/>
      </c>
      <c r="E2811" t="str">
        <f>IF(ISBLANK('ENGAGEMENTS 2026'!C2812),"",'ENGAGEMENTS 2026'!I2812)</f>
        <v/>
      </c>
      <c r="F2811" t="str">
        <f>IF(ISBLANK('ENGAGEMENTS 2026'!C2812),"",'ENGAGEMENTS 2026'!J2812)</f>
        <v/>
      </c>
      <c r="G2811" t="str">
        <f>IF(ISBLANK('ENGAGEMENTS 2026'!C2812),"",'ENGAGEMENTS 2026'!M2812)</f>
        <v/>
      </c>
      <c r="H2811" t="str">
        <f>IF(ISBLANK('ENGAGEMENTS 2026'!C2812),"",'ENGAGEMENTS 2026'!AF2812)</f>
        <v/>
      </c>
      <c r="I2811" t="str">
        <f>IF(ISBLANK('ENGAGEMENTS 2026'!C2812),"",'ENGAGEMENTS 2026'!H2812)</f>
        <v/>
      </c>
      <c r="J2811" s="72" t="str">
        <f>IF(ISBLANK('ENGAGEMENTS 2026'!C2812),"",IF(AND(OR($E2811="INFRUCTUEUX",$E2811="ANNULE"),$C2811="AOO-M"),'ENGAGEMENTS 2026'!P2812,IF($H2811="EN COURS DE PREENGAGEMENT",'ENGAGEMENTS 2026'!O2812,IF($H2811="PREENGAGE",IF($E2811="ATTRIBUE",'ENGAGEMENTS 2026'!AE2812,'ENGAGEMENTS 2026'!O2812),'ENGAGEMENTS 2026'!AE2812))))</f>
        <v/>
      </c>
      <c r="K2811" s="97" t="str">
        <f>IF(ISBLANK('ENGAGEMENTS 2026'!W2812),"",'ENGAGEMENTS 2026'!W2812)</f>
        <v/>
      </c>
      <c r="L2811" s="73" t="str">
        <f t="shared" ca="1" si="86"/>
        <v/>
      </c>
      <c r="M2811" t="str">
        <f t="shared" si="87"/>
        <v/>
      </c>
      <c r="N2811" t="str">
        <f>IF(ISBLANK('ENGAGEMENTS 2026'!C2812),"",'ENGAGEMENTS 2026'!L2812)</f>
        <v/>
      </c>
      <c r="O2811" t="str">
        <f>IF(ISBLANK('ENGAGEMENTS 2026'!C2812),"",'ENGAGEMENTS 2026'!M2812)</f>
        <v/>
      </c>
      <c r="P2811" t="str">
        <f>IF(ISBLANK('ENGAGEMENTS 2026'!C2812),"",'ENGAGEMENTS 2026'!K2812)</f>
        <v/>
      </c>
      <c r="Q2811" t="str">
        <f>IF($A2811="","",IF(OR($E2811="INFRUCTUEUX",$E2811="ANNULE"),$A2811&amp;"|"&amp;(COUNTIFS($A$2:$A2811,$A2811,$E$2:$E2811,"INFRUCTUEUX")+COUNTIFS($A$2:$A2811,$A2811,$E$2:$E2811,"ANNULE")),""))</f>
        <v/>
      </c>
    </row>
    <row r="2812" spans="1:17" x14ac:dyDescent="0.25">
      <c r="A2812" t="str">
        <f>IF(ISBLANK('ENGAGEMENTS 2026'!C2813),"",IF('ENGAGEMENTS 2026'!C2813="DTSI","DCT",'ENGAGEMENTS 2026'!C2813))</f>
        <v/>
      </c>
      <c r="B2812" t="str">
        <f>IF(ISBLANK('ENGAGEMENTS 2026'!C2813),"",'ENGAGEMENTS 2026'!D2813)</f>
        <v/>
      </c>
      <c r="C2812" t="str">
        <f>IF(ISBLANK('ENGAGEMENTS 2026'!C2813),"",'ENGAGEMENTS 2026'!E2813)</f>
        <v/>
      </c>
      <c r="D2812" t="str">
        <f>IF(ISBLANK('ENGAGEMENTS 2026'!C2813),"",'ENGAGEMENTS 2026'!G2813)</f>
        <v/>
      </c>
      <c r="E2812" t="str">
        <f>IF(ISBLANK('ENGAGEMENTS 2026'!C2813),"",'ENGAGEMENTS 2026'!I2813)</f>
        <v/>
      </c>
      <c r="F2812" t="str">
        <f>IF(ISBLANK('ENGAGEMENTS 2026'!C2813),"",'ENGAGEMENTS 2026'!J2813)</f>
        <v/>
      </c>
      <c r="G2812" t="str">
        <f>IF(ISBLANK('ENGAGEMENTS 2026'!C2813),"",'ENGAGEMENTS 2026'!M2813)</f>
        <v/>
      </c>
      <c r="H2812" t="str">
        <f>IF(ISBLANK('ENGAGEMENTS 2026'!C2813),"",'ENGAGEMENTS 2026'!AF2813)</f>
        <v/>
      </c>
      <c r="I2812" t="str">
        <f>IF(ISBLANK('ENGAGEMENTS 2026'!C2813),"",'ENGAGEMENTS 2026'!H2813)</f>
        <v/>
      </c>
      <c r="J2812" s="72" t="str">
        <f>IF(ISBLANK('ENGAGEMENTS 2026'!C2813),"",IF(AND(OR($E2812="INFRUCTUEUX",$E2812="ANNULE"),$C2812="AOO-M"),'ENGAGEMENTS 2026'!P2813,IF($H2812="EN COURS DE PREENGAGEMENT",'ENGAGEMENTS 2026'!O2813,IF($H2812="PREENGAGE",IF($E2812="ATTRIBUE",'ENGAGEMENTS 2026'!AE2813,'ENGAGEMENTS 2026'!O2813),'ENGAGEMENTS 2026'!AE2813))))</f>
        <v/>
      </c>
      <c r="K2812" s="97" t="str">
        <f>IF(ISBLANK('ENGAGEMENTS 2026'!W2813),"",'ENGAGEMENTS 2026'!W2813)</f>
        <v/>
      </c>
      <c r="L2812" s="73" t="str">
        <f t="shared" ca="1" si="86"/>
        <v/>
      </c>
      <c r="M2812" t="str">
        <f t="shared" si="87"/>
        <v/>
      </c>
      <c r="N2812" t="str">
        <f>IF(ISBLANK('ENGAGEMENTS 2026'!C2813),"",'ENGAGEMENTS 2026'!L2813)</f>
        <v/>
      </c>
      <c r="O2812" t="str">
        <f>IF(ISBLANK('ENGAGEMENTS 2026'!C2813),"",'ENGAGEMENTS 2026'!M2813)</f>
        <v/>
      </c>
      <c r="P2812" t="str">
        <f>IF(ISBLANK('ENGAGEMENTS 2026'!C2813),"",'ENGAGEMENTS 2026'!K2813)</f>
        <v/>
      </c>
      <c r="Q2812" t="str">
        <f>IF($A2812="","",IF(OR($E2812="INFRUCTUEUX",$E2812="ANNULE"),$A2812&amp;"|"&amp;(COUNTIFS($A$2:$A2812,$A2812,$E$2:$E2812,"INFRUCTUEUX")+COUNTIFS($A$2:$A2812,$A2812,$E$2:$E2812,"ANNULE")),""))</f>
        <v/>
      </c>
    </row>
    <row r="2813" spans="1:17" x14ac:dyDescent="0.25">
      <c r="A2813" t="str">
        <f>IF(ISBLANK('ENGAGEMENTS 2026'!C2814),"",IF('ENGAGEMENTS 2026'!C2814="DTSI","DCT",'ENGAGEMENTS 2026'!C2814))</f>
        <v/>
      </c>
      <c r="B2813" t="str">
        <f>IF(ISBLANK('ENGAGEMENTS 2026'!C2814),"",'ENGAGEMENTS 2026'!D2814)</f>
        <v/>
      </c>
      <c r="C2813" t="str">
        <f>IF(ISBLANK('ENGAGEMENTS 2026'!C2814),"",'ENGAGEMENTS 2026'!E2814)</f>
        <v/>
      </c>
      <c r="D2813" t="str">
        <f>IF(ISBLANK('ENGAGEMENTS 2026'!C2814),"",'ENGAGEMENTS 2026'!G2814)</f>
        <v/>
      </c>
      <c r="E2813" t="str">
        <f>IF(ISBLANK('ENGAGEMENTS 2026'!C2814),"",'ENGAGEMENTS 2026'!I2814)</f>
        <v/>
      </c>
      <c r="F2813" t="str">
        <f>IF(ISBLANK('ENGAGEMENTS 2026'!C2814),"",'ENGAGEMENTS 2026'!J2814)</f>
        <v/>
      </c>
      <c r="G2813" t="str">
        <f>IF(ISBLANK('ENGAGEMENTS 2026'!C2814),"",'ENGAGEMENTS 2026'!M2814)</f>
        <v/>
      </c>
      <c r="H2813" t="str">
        <f>IF(ISBLANK('ENGAGEMENTS 2026'!C2814),"",'ENGAGEMENTS 2026'!AF2814)</f>
        <v/>
      </c>
      <c r="I2813" t="str">
        <f>IF(ISBLANK('ENGAGEMENTS 2026'!C2814),"",'ENGAGEMENTS 2026'!H2814)</f>
        <v/>
      </c>
      <c r="J2813" s="72" t="str">
        <f>IF(ISBLANK('ENGAGEMENTS 2026'!C2814),"",IF(AND(OR($E2813="INFRUCTUEUX",$E2813="ANNULE"),$C2813="AOO-M"),'ENGAGEMENTS 2026'!P2814,IF($H2813="EN COURS DE PREENGAGEMENT",'ENGAGEMENTS 2026'!O2814,IF($H2813="PREENGAGE",IF($E2813="ATTRIBUE",'ENGAGEMENTS 2026'!AE2814,'ENGAGEMENTS 2026'!O2814),'ENGAGEMENTS 2026'!AE2814))))</f>
        <v/>
      </c>
      <c r="K2813" s="97" t="str">
        <f>IF(ISBLANK('ENGAGEMENTS 2026'!W2814),"",'ENGAGEMENTS 2026'!W2814)</f>
        <v/>
      </c>
      <c r="L2813" s="73" t="str">
        <f t="shared" ca="1" si="86"/>
        <v/>
      </c>
      <c r="M2813" t="str">
        <f t="shared" si="87"/>
        <v/>
      </c>
      <c r="N2813" t="str">
        <f>IF(ISBLANK('ENGAGEMENTS 2026'!C2814),"",'ENGAGEMENTS 2026'!L2814)</f>
        <v/>
      </c>
      <c r="O2813" t="str">
        <f>IF(ISBLANK('ENGAGEMENTS 2026'!C2814),"",'ENGAGEMENTS 2026'!M2814)</f>
        <v/>
      </c>
      <c r="P2813" t="str">
        <f>IF(ISBLANK('ENGAGEMENTS 2026'!C2814),"",'ENGAGEMENTS 2026'!K2814)</f>
        <v/>
      </c>
      <c r="Q2813" t="str">
        <f>IF($A2813="","",IF(OR($E2813="INFRUCTUEUX",$E2813="ANNULE"),$A2813&amp;"|"&amp;(COUNTIFS($A$2:$A2813,$A2813,$E$2:$E2813,"INFRUCTUEUX")+COUNTIFS($A$2:$A2813,$A2813,$E$2:$E2813,"ANNULE")),""))</f>
        <v/>
      </c>
    </row>
    <row r="2814" spans="1:17" x14ac:dyDescent="0.25">
      <c r="A2814" t="str">
        <f>IF(ISBLANK('ENGAGEMENTS 2026'!C2815),"",IF('ENGAGEMENTS 2026'!C2815="DTSI","DCT",'ENGAGEMENTS 2026'!C2815))</f>
        <v/>
      </c>
      <c r="B2814" t="str">
        <f>IF(ISBLANK('ENGAGEMENTS 2026'!C2815),"",'ENGAGEMENTS 2026'!D2815)</f>
        <v/>
      </c>
      <c r="C2814" t="str">
        <f>IF(ISBLANK('ENGAGEMENTS 2026'!C2815),"",'ENGAGEMENTS 2026'!E2815)</f>
        <v/>
      </c>
      <c r="D2814" t="str">
        <f>IF(ISBLANK('ENGAGEMENTS 2026'!C2815),"",'ENGAGEMENTS 2026'!G2815)</f>
        <v/>
      </c>
      <c r="E2814" t="str">
        <f>IF(ISBLANK('ENGAGEMENTS 2026'!C2815),"",'ENGAGEMENTS 2026'!I2815)</f>
        <v/>
      </c>
      <c r="F2814" t="str">
        <f>IF(ISBLANK('ENGAGEMENTS 2026'!C2815),"",'ENGAGEMENTS 2026'!J2815)</f>
        <v/>
      </c>
      <c r="G2814" t="str">
        <f>IF(ISBLANK('ENGAGEMENTS 2026'!C2815),"",'ENGAGEMENTS 2026'!M2815)</f>
        <v/>
      </c>
      <c r="H2814" t="str">
        <f>IF(ISBLANK('ENGAGEMENTS 2026'!C2815),"",'ENGAGEMENTS 2026'!AF2815)</f>
        <v/>
      </c>
      <c r="I2814" t="str">
        <f>IF(ISBLANK('ENGAGEMENTS 2026'!C2815),"",'ENGAGEMENTS 2026'!H2815)</f>
        <v/>
      </c>
      <c r="J2814" s="72" t="str">
        <f>IF(ISBLANK('ENGAGEMENTS 2026'!C2815),"",IF(AND(OR($E2814="INFRUCTUEUX",$E2814="ANNULE"),$C2814="AOO-M"),'ENGAGEMENTS 2026'!P2815,IF($H2814="EN COURS DE PREENGAGEMENT",'ENGAGEMENTS 2026'!O2815,IF($H2814="PREENGAGE",IF($E2814="ATTRIBUE",'ENGAGEMENTS 2026'!AE2815,'ENGAGEMENTS 2026'!O2815),'ENGAGEMENTS 2026'!AE2815))))</f>
        <v/>
      </c>
      <c r="K2814" s="97" t="str">
        <f>IF(ISBLANK('ENGAGEMENTS 2026'!W2815),"",'ENGAGEMENTS 2026'!W2815)</f>
        <v/>
      </c>
      <c r="L2814" s="73" t="str">
        <f t="shared" ca="1" si="86"/>
        <v/>
      </c>
      <c r="M2814" t="str">
        <f t="shared" si="87"/>
        <v/>
      </c>
      <c r="N2814" t="str">
        <f>IF(ISBLANK('ENGAGEMENTS 2026'!C2815),"",'ENGAGEMENTS 2026'!L2815)</f>
        <v/>
      </c>
      <c r="O2814" t="str">
        <f>IF(ISBLANK('ENGAGEMENTS 2026'!C2815),"",'ENGAGEMENTS 2026'!M2815)</f>
        <v/>
      </c>
      <c r="P2814" t="str">
        <f>IF(ISBLANK('ENGAGEMENTS 2026'!C2815),"",'ENGAGEMENTS 2026'!K2815)</f>
        <v/>
      </c>
      <c r="Q2814" t="str">
        <f>IF($A2814="","",IF(OR($E2814="INFRUCTUEUX",$E2814="ANNULE"),$A2814&amp;"|"&amp;(COUNTIFS($A$2:$A2814,$A2814,$E$2:$E2814,"INFRUCTUEUX")+COUNTIFS($A$2:$A2814,$A2814,$E$2:$E2814,"ANNULE")),""))</f>
        <v/>
      </c>
    </row>
    <row r="2815" spans="1:17" x14ac:dyDescent="0.25">
      <c r="A2815" t="str">
        <f>IF(ISBLANK('ENGAGEMENTS 2026'!C2816),"",IF('ENGAGEMENTS 2026'!C2816="DTSI","DCT",'ENGAGEMENTS 2026'!C2816))</f>
        <v/>
      </c>
      <c r="B2815" t="str">
        <f>IF(ISBLANK('ENGAGEMENTS 2026'!C2816),"",'ENGAGEMENTS 2026'!D2816)</f>
        <v/>
      </c>
      <c r="C2815" t="str">
        <f>IF(ISBLANK('ENGAGEMENTS 2026'!C2816),"",'ENGAGEMENTS 2026'!E2816)</f>
        <v/>
      </c>
      <c r="D2815" t="str">
        <f>IF(ISBLANK('ENGAGEMENTS 2026'!C2816),"",'ENGAGEMENTS 2026'!G2816)</f>
        <v/>
      </c>
      <c r="E2815" t="str">
        <f>IF(ISBLANK('ENGAGEMENTS 2026'!C2816),"",'ENGAGEMENTS 2026'!I2816)</f>
        <v/>
      </c>
      <c r="F2815" t="str">
        <f>IF(ISBLANK('ENGAGEMENTS 2026'!C2816),"",'ENGAGEMENTS 2026'!J2816)</f>
        <v/>
      </c>
      <c r="G2815" t="str">
        <f>IF(ISBLANK('ENGAGEMENTS 2026'!C2816),"",'ENGAGEMENTS 2026'!M2816)</f>
        <v/>
      </c>
      <c r="H2815" t="str">
        <f>IF(ISBLANK('ENGAGEMENTS 2026'!C2816),"",'ENGAGEMENTS 2026'!AF2816)</f>
        <v/>
      </c>
      <c r="I2815" t="str">
        <f>IF(ISBLANK('ENGAGEMENTS 2026'!C2816),"",'ENGAGEMENTS 2026'!H2816)</f>
        <v/>
      </c>
      <c r="J2815" s="72" t="str">
        <f>IF(ISBLANK('ENGAGEMENTS 2026'!C2816),"",IF(AND(OR($E2815="INFRUCTUEUX",$E2815="ANNULE"),$C2815="AOO-M"),'ENGAGEMENTS 2026'!P2816,IF($H2815="EN COURS DE PREENGAGEMENT",'ENGAGEMENTS 2026'!O2816,IF($H2815="PREENGAGE",IF($E2815="ATTRIBUE",'ENGAGEMENTS 2026'!AE2816,'ENGAGEMENTS 2026'!O2816),'ENGAGEMENTS 2026'!AE2816))))</f>
        <v/>
      </c>
      <c r="K2815" s="97" t="str">
        <f>IF(ISBLANK('ENGAGEMENTS 2026'!W2816),"",'ENGAGEMENTS 2026'!W2816)</f>
        <v/>
      </c>
      <c r="L2815" s="73" t="str">
        <f t="shared" ca="1" si="86"/>
        <v/>
      </c>
      <c r="M2815" t="str">
        <f t="shared" si="87"/>
        <v/>
      </c>
      <c r="N2815" t="str">
        <f>IF(ISBLANK('ENGAGEMENTS 2026'!C2816),"",'ENGAGEMENTS 2026'!L2816)</f>
        <v/>
      </c>
      <c r="O2815" t="str">
        <f>IF(ISBLANK('ENGAGEMENTS 2026'!C2816),"",'ENGAGEMENTS 2026'!M2816)</f>
        <v/>
      </c>
      <c r="P2815" t="str">
        <f>IF(ISBLANK('ENGAGEMENTS 2026'!C2816),"",'ENGAGEMENTS 2026'!K2816)</f>
        <v/>
      </c>
      <c r="Q2815" t="str">
        <f>IF($A2815="","",IF(OR($E2815="INFRUCTUEUX",$E2815="ANNULE"),$A2815&amp;"|"&amp;(COUNTIFS($A$2:$A2815,$A2815,$E$2:$E2815,"INFRUCTUEUX")+COUNTIFS($A$2:$A2815,$A2815,$E$2:$E2815,"ANNULE")),""))</f>
        <v/>
      </c>
    </row>
    <row r="2816" spans="1:17" x14ac:dyDescent="0.25">
      <c r="A2816" t="str">
        <f>IF(ISBLANK('ENGAGEMENTS 2026'!C2817),"",IF('ENGAGEMENTS 2026'!C2817="DTSI","DCT",'ENGAGEMENTS 2026'!C2817))</f>
        <v/>
      </c>
      <c r="B2816" t="str">
        <f>IF(ISBLANK('ENGAGEMENTS 2026'!C2817),"",'ENGAGEMENTS 2026'!D2817)</f>
        <v/>
      </c>
      <c r="C2816" t="str">
        <f>IF(ISBLANK('ENGAGEMENTS 2026'!C2817),"",'ENGAGEMENTS 2026'!E2817)</f>
        <v/>
      </c>
      <c r="D2816" t="str">
        <f>IF(ISBLANK('ENGAGEMENTS 2026'!C2817),"",'ENGAGEMENTS 2026'!G2817)</f>
        <v/>
      </c>
      <c r="E2816" t="str">
        <f>IF(ISBLANK('ENGAGEMENTS 2026'!C2817),"",'ENGAGEMENTS 2026'!I2817)</f>
        <v/>
      </c>
      <c r="F2816" t="str">
        <f>IF(ISBLANK('ENGAGEMENTS 2026'!C2817),"",'ENGAGEMENTS 2026'!J2817)</f>
        <v/>
      </c>
      <c r="G2816" t="str">
        <f>IF(ISBLANK('ENGAGEMENTS 2026'!C2817),"",'ENGAGEMENTS 2026'!M2817)</f>
        <v/>
      </c>
      <c r="H2816" t="str">
        <f>IF(ISBLANK('ENGAGEMENTS 2026'!C2817),"",'ENGAGEMENTS 2026'!AF2817)</f>
        <v/>
      </c>
      <c r="I2816" t="str">
        <f>IF(ISBLANK('ENGAGEMENTS 2026'!C2817),"",'ENGAGEMENTS 2026'!H2817)</f>
        <v/>
      </c>
      <c r="J2816" s="72" t="str">
        <f>IF(ISBLANK('ENGAGEMENTS 2026'!C2817),"",IF(AND(OR($E2816="INFRUCTUEUX",$E2816="ANNULE"),$C2816="AOO-M"),'ENGAGEMENTS 2026'!P2817,IF($H2816="EN COURS DE PREENGAGEMENT",'ENGAGEMENTS 2026'!O2817,IF($H2816="PREENGAGE",IF($E2816="ATTRIBUE",'ENGAGEMENTS 2026'!AE2817,'ENGAGEMENTS 2026'!O2817),'ENGAGEMENTS 2026'!AE2817))))</f>
        <v/>
      </c>
      <c r="K2816" s="97" t="str">
        <f>IF(ISBLANK('ENGAGEMENTS 2026'!W2817),"",'ENGAGEMENTS 2026'!W2817)</f>
        <v/>
      </c>
      <c r="L2816" s="73" t="str">
        <f t="shared" ca="1" si="86"/>
        <v/>
      </c>
      <c r="M2816" t="str">
        <f t="shared" si="87"/>
        <v/>
      </c>
      <c r="N2816" t="str">
        <f>IF(ISBLANK('ENGAGEMENTS 2026'!C2817),"",'ENGAGEMENTS 2026'!L2817)</f>
        <v/>
      </c>
      <c r="O2816" t="str">
        <f>IF(ISBLANK('ENGAGEMENTS 2026'!C2817),"",'ENGAGEMENTS 2026'!M2817)</f>
        <v/>
      </c>
      <c r="P2816" t="str">
        <f>IF(ISBLANK('ENGAGEMENTS 2026'!C2817),"",'ENGAGEMENTS 2026'!K2817)</f>
        <v/>
      </c>
      <c r="Q2816" t="str">
        <f>IF($A2816="","",IF(OR($E2816="INFRUCTUEUX",$E2816="ANNULE"),$A2816&amp;"|"&amp;(COUNTIFS($A$2:$A2816,$A2816,$E$2:$E2816,"INFRUCTUEUX")+COUNTIFS($A$2:$A2816,$A2816,$E$2:$E2816,"ANNULE")),""))</f>
        <v/>
      </c>
    </row>
    <row r="2817" spans="1:17" x14ac:dyDescent="0.25">
      <c r="A2817" t="str">
        <f>IF(ISBLANK('ENGAGEMENTS 2026'!C2818),"",IF('ENGAGEMENTS 2026'!C2818="DTSI","DCT",'ENGAGEMENTS 2026'!C2818))</f>
        <v/>
      </c>
      <c r="B2817" t="str">
        <f>IF(ISBLANK('ENGAGEMENTS 2026'!C2818),"",'ENGAGEMENTS 2026'!D2818)</f>
        <v/>
      </c>
      <c r="C2817" t="str">
        <f>IF(ISBLANK('ENGAGEMENTS 2026'!C2818),"",'ENGAGEMENTS 2026'!E2818)</f>
        <v/>
      </c>
      <c r="D2817" t="str">
        <f>IF(ISBLANK('ENGAGEMENTS 2026'!C2818),"",'ENGAGEMENTS 2026'!G2818)</f>
        <v/>
      </c>
      <c r="E2817" t="str">
        <f>IF(ISBLANK('ENGAGEMENTS 2026'!C2818),"",'ENGAGEMENTS 2026'!I2818)</f>
        <v/>
      </c>
      <c r="F2817" t="str">
        <f>IF(ISBLANK('ENGAGEMENTS 2026'!C2818),"",'ENGAGEMENTS 2026'!J2818)</f>
        <v/>
      </c>
      <c r="G2817" t="str">
        <f>IF(ISBLANK('ENGAGEMENTS 2026'!C2818),"",'ENGAGEMENTS 2026'!M2818)</f>
        <v/>
      </c>
      <c r="H2817" t="str">
        <f>IF(ISBLANK('ENGAGEMENTS 2026'!C2818),"",'ENGAGEMENTS 2026'!AF2818)</f>
        <v/>
      </c>
      <c r="I2817" t="str">
        <f>IF(ISBLANK('ENGAGEMENTS 2026'!C2818),"",'ENGAGEMENTS 2026'!H2818)</f>
        <v/>
      </c>
      <c r="J2817" s="72" t="str">
        <f>IF(ISBLANK('ENGAGEMENTS 2026'!C2818),"",IF(AND(OR($E2817="INFRUCTUEUX",$E2817="ANNULE"),$C2817="AOO-M"),'ENGAGEMENTS 2026'!P2818,IF($H2817="EN COURS DE PREENGAGEMENT",'ENGAGEMENTS 2026'!O2818,IF($H2817="PREENGAGE",IF($E2817="ATTRIBUE",'ENGAGEMENTS 2026'!AE2818,'ENGAGEMENTS 2026'!O2818),'ENGAGEMENTS 2026'!AE2818))))</f>
        <v/>
      </c>
      <c r="K2817" s="97" t="str">
        <f>IF(ISBLANK('ENGAGEMENTS 2026'!W2818),"",'ENGAGEMENTS 2026'!W2818)</f>
        <v/>
      </c>
      <c r="L2817" s="73" t="str">
        <f t="shared" ca="1" si="86"/>
        <v/>
      </c>
      <c r="M2817" t="str">
        <f t="shared" si="87"/>
        <v/>
      </c>
      <c r="N2817" t="str">
        <f>IF(ISBLANK('ENGAGEMENTS 2026'!C2818),"",'ENGAGEMENTS 2026'!L2818)</f>
        <v/>
      </c>
      <c r="O2817" t="str">
        <f>IF(ISBLANK('ENGAGEMENTS 2026'!C2818),"",'ENGAGEMENTS 2026'!M2818)</f>
        <v/>
      </c>
      <c r="P2817" t="str">
        <f>IF(ISBLANK('ENGAGEMENTS 2026'!C2818),"",'ENGAGEMENTS 2026'!K2818)</f>
        <v/>
      </c>
      <c r="Q2817" t="str">
        <f>IF($A2817="","",IF(OR($E2817="INFRUCTUEUX",$E2817="ANNULE"),$A2817&amp;"|"&amp;(COUNTIFS($A$2:$A2817,$A2817,$E$2:$E2817,"INFRUCTUEUX")+COUNTIFS($A$2:$A2817,$A2817,$E$2:$E2817,"ANNULE")),""))</f>
        <v/>
      </c>
    </row>
    <row r="2818" spans="1:17" x14ac:dyDescent="0.25">
      <c r="A2818" t="str">
        <f>IF(ISBLANK('ENGAGEMENTS 2026'!C2819),"",IF('ENGAGEMENTS 2026'!C2819="DTSI","DCT",'ENGAGEMENTS 2026'!C2819))</f>
        <v/>
      </c>
      <c r="B2818" t="str">
        <f>IF(ISBLANK('ENGAGEMENTS 2026'!C2819),"",'ENGAGEMENTS 2026'!D2819)</f>
        <v/>
      </c>
      <c r="C2818" t="str">
        <f>IF(ISBLANK('ENGAGEMENTS 2026'!C2819),"",'ENGAGEMENTS 2026'!E2819)</f>
        <v/>
      </c>
      <c r="D2818" t="str">
        <f>IF(ISBLANK('ENGAGEMENTS 2026'!C2819),"",'ENGAGEMENTS 2026'!G2819)</f>
        <v/>
      </c>
      <c r="E2818" t="str">
        <f>IF(ISBLANK('ENGAGEMENTS 2026'!C2819),"",'ENGAGEMENTS 2026'!I2819)</f>
        <v/>
      </c>
      <c r="F2818" t="str">
        <f>IF(ISBLANK('ENGAGEMENTS 2026'!C2819),"",'ENGAGEMENTS 2026'!J2819)</f>
        <v/>
      </c>
      <c r="G2818" t="str">
        <f>IF(ISBLANK('ENGAGEMENTS 2026'!C2819),"",'ENGAGEMENTS 2026'!M2819)</f>
        <v/>
      </c>
      <c r="H2818" t="str">
        <f>IF(ISBLANK('ENGAGEMENTS 2026'!C2819),"",'ENGAGEMENTS 2026'!AF2819)</f>
        <v/>
      </c>
      <c r="I2818" t="str">
        <f>IF(ISBLANK('ENGAGEMENTS 2026'!C2819),"",'ENGAGEMENTS 2026'!H2819)</f>
        <v/>
      </c>
      <c r="J2818" s="72" t="str">
        <f>IF(ISBLANK('ENGAGEMENTS 2026'!C2819),"",IF(AND(OR($E2818="INFRUCTUEUX",$E2818="ANNULE"),$C2818="AOO-M"),'ENGAGEMENTS 2026'!P2819,IF($H2818="EN COURS DE PREENGAGEMENT",'ENGAGEMENTS 2026'!O2819,IF($H2818="PREENGAGE",IF($E2818="ATTRIBUE",'ENGAGEMENTS 2026'!AE2819,'ENGAGEMENTS 2026'!O2819),'ENGAGEMENTS 2026'!AE2819))))</f>
        <v/>
      </c>
      <c r="K2818" s="97" t="str">
        <f>IF(ISBLANK('ENGAGEMENTS 2026'!W2819),"",'ENGAGEMENTS 2026'!W2819)</f>
        <v/>
      </c>
      <c r="L2818" s="73" t="str">
        <f t="shared" ref="L2818:L2881" ca="1" si="88">IF($K2818="","",TODAY()-$K2818)</f>
        <v/>
      </c>
      <c r="M2818" t="str">
        <f t="shared" ref="M2818:M2881" si="89">IF($A2818="","",IF($H2818="ENGAGE","Engagé",IF(AND($H2818="NON ENGAGE",OR($I2818="INFRUCTUEUX",$I2818="ANNULE")),"Clôturé sans suite","En cours")))</f>
        <v/>
      </c>
      <c r="N2818" t="str">
        <f>IF(ISBLANK('ENGAGEMENTS 2026'!C2819),"",'ENGAGEMENTS 2026'!L2819)</f>
        <v/>
      </c>
      <c r="O2818" t="str">
        <f>IF(ISBLANK('ENGAGEMENTS 2026'!C2819),"",'ENGAGEMENTS 2026'!M2819)</f>
        <v/>
      </c>
      <c r="P2818" t="str">
        <f>IF(ISBLANK('ENGAGEMENTS 2026'!C2819),"",'ENGAGEMENTS 2026'!K2819)</f>
        <v/>
      </c>
      <c r="Q2818" t="str">
        <f>IF($A2818="","",IF(OR($E2818="INFRUCTUEUX",$E2818="ANNULE"),$A2818&amp;"|"&amp;(COUNTIFS($A$2:$A2818,$A2818,$E$2:$E2818,"INFRUCTUEUX")+COUNTIFS($A$2:$A2818,$A2818,$E$2:$E2818,"ANNULE")),""))</f>
        <v/>
      </c>
    </row>
    <row r="2819" spans="1:17" x14ac:dyDescent="0.25">
      <c r="A2819" t="str">
        <f>IF(ISBLANK('ENGAGEMENTS 2026'!C2820),"",IF('ENGAGEMENTS 2026'!C2820="DTSI","DCT",'ENGAGEMENTS 2026'!C2820))</f>
        <v/>
      </c>
      <c r="B2819" t="str">
        <f>IF(ISBLANK('ENGAGEMENTS 2026'!C2820),"",'ENGAGEMENTS 2026'!D2820)</f>
        <v/>
      </c>
      <c r="C2819" t="str">
        <f>IF(ISBLANK('ENGAGEMENTS 2026'!C2820),"",'ENGAGEMENTS 2026'!E2820)</f>
        <v/>
      </c>
      <c r="D2819" t="str">
        <f>IF(ISBLANK('ENGAGEMENTS 2026'!C2820),"",'ENGAGEMENTS 2026'!G2820)</f>
        <v/>
      </c>
      <c r="E2819" t="str">
        <f>IF(ISBLANK('ENGAGEMENTS 2026'!C2820),"",'ENGAGEMENTS 2026'!I2820)</f>
        <v/>
      </c>
      <c r="F2819" t="str">
        <f>IF(ISBLANK('ENGAGEMENTS 2026'!C2820),"",'ENGAGEMENTS 2026'!J2820)</f>
        <v/>
      </c>
      <c r="G2819" t="str">
        <f>IF(ISBLANK('ENGAGEMENTS 2026'!C2820),"",'ENGAGEMENTS 2026'!M2820)</f>
        <v/>
      </c>
      <c r="H2819" t="str">
        <f>IF(ISBLANK('ENGAGEMENTS 2026'!C2820),"",'ENGAGEMENTS 2026'!AF2820)</f>
        <v/>
      </c>
      <c r="I2819" t="str">
        <f>IF(ISBLANK('ENGAGEMENTS 2026'!C2820),"",'ENGAGEMENTS 2026'!H2820)</f>
        <v/>
      </c>
      <c r="J2819" s="72" t="str">
        <f>IF(ISBLANK('ENGAGEMENTS 2026'!C2820),"",IF(AND(OR($E2819="INFRUCTUEUX",$E2819="ANNULE"),$C2819="AOO-M"),'ENGAGEMENTS 2026'!P2820,IF($H2819="EN COURS DE PREENGAGEMENT",'ENGAGEMENTS 2026'!O2820,IF($H2819="PREENGAGE",IF($E2819="ATTRIBUE",'ENGAGEMENTS 2026'!AE2820,'ENGAGEMENTS 2026'!O2820),'ENGAGEMENTS 2026'!AE2820))))</f>
        <v/>
      </c>
      <c r="K2819" s="97" t="str">
        <f>IF(ISBLANK('ENGAGEMENTS 2026'!W2820),"",'ENGAGEMENTS 2026'!W2820)</f>
        <v/>
      </c>
      <c r="L2819" s="73" t="str">
        <f t="shared" ca="1" si="88"/>
        <v/>
      </c>
      <c r="M2819" t="str">
        <f t="shared" si="89"/>
        <v/>
      </c>
      <c r="N2819" t="str">
        <f>IF(ISBLANK('ENGAGEMENTS 2026'!C2820),"",'ENGAGEMENTS 2026'!L2820)</f>
        <v/>
      </c>
      <c r="O2819" t="str">
        <f>IF(ISBLANK('ENGAGEMENTS 2026'!C2820),"",'ENGAGEMENTS 2026'!M2820)</f>
        <v/>
      </c>
      <c r="P2819" t="str">
        <f>IF(ISBLANK('ENGAGEMENTS 2026'!C2820),"",'ENGAGEMENTS 2026'!K2820)</f>
        <v/>
      </c>
      <c r="Q2819" t="str">
        <f>IF($A2819="","",IF(OR($E2819="INFRUCTUEUX",$E2819="ANNULE"),$A2819&amp;"|"&amp;(COUNTIFS($A$2:$A2819,$A2819,$E$2:$E2819,"INFRUCTUEUX")+COUNTIFS($A$2:$A2819,$A2819,$E$2:$E2819,"ANNULE")),""))</f>
        <v/>
      </c>
    </row>
    <row r="2820" spans="1:17" x14ac:dyDescent="0.25">
      <c r="A2820" t="str">
        <f>IF(ISBLANK('ENGAGEMENTS 2026'!C2821),"",IF('ENGAGEMENTS 2026'!C2821="DTSI","DCT",'ENGAGEMENTS 2026'!C2821))</f>
        <v/>
      </c>
      <c r="B2820" t="str">
        <f>IF(ISBLANK('ENGAGEMENTS 2026'!C2821),"",'ENGAGEMENTS 2026'!D2821)</f>
        <v/>
      </c>
      <c r="C2820" t="str">
        <f>IF(ISBLANK('ENGAGEMENTS 2026'!C2821),"",'ENGAGEMENTS 2026'!E2821)</f>
        <v/>
      </c>
      <c r="D2820" t="str">
        <f>IF(ISBLANK('ENGAGEMENTS 2026'!C2821),"",'ENGAGEMENTS 2026'!G2821)</f>
        <v/>
      </c>
      <c r="E2820" t="str">
        <f>IF(ISBLANK('ENGAGEMENTS 2026'!C2821),"",'ENGAGEMENTS 2026'!I2821)</f>
        <v/>
      </c>
      <c r="F2820" t="str">
        <f>IF(ISBLANK('ENGAGEMENTS 2026'!C2821),"",'ENGAGEMENTS 2026'!J2821)</f>
        <v/>
      </c>
      <c r="G2820" t="str">
        <f>IF(ISBLANK('ENGAGEMENTS 2026'!C2821),"",'ENGAGEMENTS 2026'!M2821)</f>
        <v/>
      </c>
      <c r="H2820" t="str">
        <f>IF(ISBLANK('ENGAGEMENTS 2026'!C2821),"",'ENGAGEMENTS 2026'!AF2821)</f>
        <v/>
      </c>
      <c r="I2820" t="str">
        <f>IF(ISBLANK('ENGAGEMENTS 2026'!C2821),"",'ENGAGEMENTS 2026'!H2821)</f>
        <v/>
      </c>
      <c r="J2820" s="72" t="str">
        <f>IF(ISBLANK('ENGAGEMENTS 2026'!C2821),"",IF(AND(OR($E2820="INFRUCTUEUX",$E2820="ANNULE"),$C2820="AOO-M"),'ENGAGEMENTS 2026'!P2821,IF($H2820="EN COURS DE PREENGAGEMENT",'ENGAGEMENTS 2026'!O2821,IF($H2820="PREENGAGE",IF($E2820="ATTRIBUE",'ENGAGEMENTS 2026'!AE2821,'ENGAGEMENTS 2026'!O2821),'ENGAGEMENTS 2026'!AE2821))))</f>
        <v/>
      </c>
      <c r="K2820" s="97" t="str">
        <f>IF(ISBLANK('ENGAGEMENTS 2026'!W2821),"",'ENGAGEMENTS 2026'!W2821)</f>
        <v/>
      </c>
      <c r="L2820" s="73" t="str">
        <f t="shared" ca="1" si="88"/>
        <v/>
      </c>
      <c r="M2820" t="str">
        <f t="shared" si="89"/>
        <v/>
      </c>
      <c r="N2820" t="str">
        <f>IF(ISBLANK('ENGAGEMENTS 2026'!C2821),"",'ENGAGEMENTS 2026'!L2821)</f>
        <v/>
      </c>
      <c r="O2820" t="str">
        <f>IF(ISBLANK('ENGAGEMENTS 2026'!C2821),"",'ENGAGEMENTS 2026'!M2821)</f>
        <v/>
      </c>
      <c r="P2820" t="str">
        <f>IF(ISBLANK('ENGAGEMENTS 2026'!C2821),"",'ENGAGEMENTS 2026'!K2821)</f>
        <v/>
      </c>
      <c r="Q2820" t="str">
        <f>IF($A2820="","",IF(OR($E2820="INFRUCTUEUX",$E2820="ANNULE"),$A2820&amp;"|"&amp;(COUNTIFS($A$2:$A2820,$A2820,$E$2:$E2820,"INFRUCTUEUX")+COUNTIFS($A$2:$A2820,$A2820,$E$2:$E2820,"ANNULE")),""))</f>
        <v/>
      </c>
    </row>
    <row r="2821" spans="1:17" x14ac:dyDescent="0.25">
      <c r="A2821" t="str">
        <f>IF(ISBLANK('ENGAGEMENTS 2026'!C2822),"",IF('ENGAGEMENTS 2026'!C2822="DTSI","DCT",'ENGAGEMENTS 2026'!C2822))</f>
        <v/>
      </c>
      <c r="B2821" t="str">
        <f>IF(ISBLANK('ENGAGEMENTS 2026'!C2822),"",'ENGAGEMENTS 2026'!D2822)</f>
        <v/>
      </c>
      <c r="C2821" t="str">
        <f>IF(ISBLANK('ENGAGEMENTS 2026'!C2822),"",'ENGAGEMENTS 2026'!E2822)</f>
        <v/>
      </c>
      <c r="D2821" t="str">
        <f>IF(ISBLANK('ENGAGEMENTS 2026'!C2822),"",'ENGAGEMENTS 2026'!G2822)</f>
        <v/>
      </c>
      <c r="E2821" t="str">
        <f>IF(ISBLANK('ENGAGEMENTS 2026'!C2822),"",'ENGAGEMENTS 2026'!I2822)</f>
        <v/>
      </c>
      <c r="F2821" t="str">
        <f>IF(ISBLANK('ENGAGEMENTS 2026'!C2822),"",'ENGAGEMENTS 2026'!J2822)</f>
        <v/>
      </c>
      <c r="G2821" t="str">
        <f>IF(ISBLANK('ENGAGEMENTS 2026'!C2822),"",'ENGAGEMENTS 2026'!M2822)</f>
        <v/>
      </c>
      <c r="H2821" t="str">
        <f>IF(ISBLANK('ENGAGEMENTS 2026'!C2822),"",'ENGAGEMENTS 2026'!AF2822)</f>
        <v/>
      </c>
      <c r="I2821" t="str">
        <f>IF(ISBLANK('ENGAGEMENTS 2026'!C2822),"",'ENGAGEMENTS 2026'!H2822)</f>
        <v/>
      </c>
      <c r="J2821" s="72" t="str">
        <f>IF(ISBLANK('ENGAGEMENTS 2026'!C2822),"",IF(AND(OR($E2821="INFRUCTUEUX",$E2821="ANNULE"),$C2821="AOO-M"),'ENGAGEMENTS 2026'!P2822,IF($H2821="EN COURS DE PREENGAGEMENT",'ENGAGEMENTS 2026'!O2822,IF($H2821="PREENGAGE",IF($E2821="ATTRIBUE",'ENGAGEMENTS 2026'!AE2822,'ENGAGEMENTS 2026'!O2822),'ENGAGEMENTS 2026'!AE2822))))</f>
        <v/>
      </c>
      <c r="K2821" s="97" t="str">
        <f>IF(ISBLANK('ENGAGEMENTS 2026'!W2822),"",'ENGAGEMENTS 2026'!W2822)</f>
        <v/>
      </c>
      <c r="L2821" s="73" t="str">
        <f t="shared" ca="1" si="88"/>
        <v/>
      </c>
      <c r="M2821" t="str">
        <f t="shared" si="89"/>
        <v/>
      </c>
      <c r="N2821" t="str">
        <f>IF(ISBLANK('ENGAGEMENTS 2026'!C2822),"",'ENGAGEMENTS 2026'!L2822)</f>
        <v/>
      </c>
      <c r="O2821" t="str">
        <f>IF(ISBLANK('ENGAGEMENTS 2026'!C2822),"",'ENGAGEMENTS 2026'!M2822)</f>
        <v/>
      </c>
      <c r="P2821" t="str">
        <f>IF(ISBLANK('ENGAGEMENTS 2026'!C2822),"",'ENGAGEMENTS 2026'!K2822)</f>
        <v/>
      </c>
      <c r="Q2821" t="str">
        <f>IF($A2821="","",IF(OR($E2821="INFRUCTUEUX",$E2821="ANNULE"),$A2821&amp;"|"&amp;(COUNTIFS($A$2:$A2821,$A2821,$E$2:$E2821,"INFRUCTUEUX")+COUNTIFS($A$2:$A2821,$A2821,$E$2:$E2821,"ANNULE")),""))</f>
        <v/>
      </c>
    </row>
    <row r="2822" spans="1:17" x14ac:dyDescent="0.25">
      <c r="A2822" t="str">
        <f>IF(ISBLANK('ENGAGEMENTS 2026'!C2823),"",IF('ENGAGEMENTS 2026'!C2823="DTSI","DCT",'ENGAGEMENTS 2026'!C2823))</f>
        <v/>
      </c>
      <c r="B2822" t="str">
        <f>IF(ISBLANK('ENGAGEMENTS 2026'!C2823),"",'ENGAGEMENTS 2026'!D2823)</f>
        <v/>
      </c>
      <c r="C2822" t="str">
        <f>IF(ISBLANK('ENGAGEMENTS 2026'!C2823),"",'ENGAGEMENTS 2026'!E2823)</f>
        <v/>
      </c>
      <c r="D2822" t="str">
        <f>IF(ISBLANK('ENGAGEMENTS 2026'!C2823),"",'ENGAGEMENTS 2026'!G2823)</f>
        <v/>
      </c>
      <c r="E2822" t="str">
        <f>IF(ISBLANK('ENGAGEMENTS 2026'!C2823),"",'ENGAGEMENTS 2026'!I2823)</f>
        <v/>
      </c>
      <c r="F2822" t="str">
        <f>IF(ISBLANK('ENGAGEMENTS 2026'!C2823),"",'ENGAGEMENTS 2026'!J2823)</f>
        <v/>
      </c>
      <c r="G2822" t="str">
        <f>IF(ISBLANK('ENGAGEMENTS 2026'!C2823),"",'ENGAGEMENTS 2026'!M2823)</f>
        <v/>
      </c>
      <c r="H2822" t="str">
        <f>IF(ISBLANK('ENGAGEMENTS 2026'!C2823),"",'ENGAGEMENTS 2026'!AF2823)</f>
        <v/>
      </c>
      <c r="I2822" t="str">
        <f>IF(ISBLANK('ENGAGEMENTS 2026'!C2823),"",'ENGAGEMENTS 2026'!H2823)</f>
        <v/>
      </c>
      <c r="J2822" s="72" t="str">
        <f>IF(ISBLANK('ENGAGEMENTS 2026'!C2823),"",IF(AND(OR($E2822="INFRUCTUEUX",$E2822="ANNULE"),$C2822="AOO-M"),'ENGAGEMENTS 2026'!P2823,IF($H2822="EN COURS DE PREENGAGEMENT",'ENGAGEMENTS 2026'!O2823,IF($H2822="PREENGAGE",IF($E2822="ATTRIBUE",'ENGAGEMENTS 2026'!AE2823,'ENGAGEMENTS 2026'!O2823),'ENGAGEMENTS 2026'!AE2823))))</f>
        <v/>
      </c>
      <c r="K2822" s="97" t="str">
        <f>IF(ISBLANK('ENGAGEMENTS 2026'!W2823),"",'ENGAGEMENTS 2026'!W2823)</f>
        <v/>
      </c>
      <c r="L2822" s="73" t="str">
        <f t="shared" ca="1" si="88"/>
        <v/>
      </c>
      <c r="M2822" t="str">
        <f t="shared" si="89"/>
        <v/>
      </c>
      <c r="N2822" t="str">
        <f>IF(ISBLANK('ENGAGEMENTS 2026'!C2823),"",'ENGAGEMENTS 2026'!L2823)</f>
        <v/>
      </c>
      <c r="O2822" t="str">
        <f>IF(ISBLANK('ENGAGEMENTS 2026'!C2823),"",'ENGAGEMENTS 2026'!M2823)</f>
        <v/>
      </c>
      <c r="P2822" t="str">
        <f>IF(ISBLANK('ENGAGEMENTS 2026'!C2823),"",'ENGAGEMENTS 2026'!K2823)</f>
        <v/>
      </c>
      <c r="Q2822" t="str">
        <f>IF($A2822="","",IF(OR($E2822="INFRUCTUEUX",$E2822="ANNULE"),$A2822&amp;"|"&amp;(COUNTIFS($A$2:$A2822,$A2822,$E$2:$E2822,"INFRUCTUEUX")+COUNTIFS($A$2:$A2822,$A2822,$E$2:$E2822,"ANNULE")),""))</f>
        <v/>
      </c>
    </row>
    <row r="2823" spans="1:17" x14ac:dyDescent="0.25">
      <c r="A2823" t="str">
        <f>IF(ISBLANK('ENGAGEMENTS 2026'!C2824),"",IF('ENGAGEMENTS 2026'!C2824="DTSI","DCT",'ENGAGEMENTS 2026'!C2824))</f>
        <v/>
      </c>
      <c r="B2823" t="str">
        <f>IF(ISBLANK('ENGAGEMENTS 2026'!C2824),"",'ENGAGEMENTS 2026'!D2824)</f>
        <v/>
      </c>
      <c r="C2823" t="str">
        <f>IF(ISBLANK('ENGAGEMENTS 2026'!C2824),"",'ENGAGEMENTS 2026'!E2824)</f>
        <v/>
      </c>
      <c r="D2823" t="str">
        <f>IF(ISBLANK('ENGAGEMENTS 2026'!C2824),"",'ENGAGEMENTS 2026'!G2824)</f>
        <v/>
      </c>
      <c r="E2823" t="str">
        <f>IF(ISBLANK('ENGAGEMENTS 2026'!C2824),"",'ENGAGEMENTS 2026'!I2824)</f>
        <v/>
      </c>
      <c r="F2823" t="str">
        <f>IF(ISBLANK('ENGAGEMENTS 2026'!C2824),"",'ENGAGEMENTS 2026'!J2824)</f>
        <v/>
      </c>
      <c r="G2823" t="str">
        <f>IF(ISBLANK('ENGAGEMENTS 2026'!C2824),"",'ENGAGEMENTS 2026'!M2824)</f>
        <v/>
      </c>
      <c r="H2823" t="str">
        <f>IF(ISBLANK('ENGAGEMENTS 2026'!C2824),"",'ENGAGEMENTS 2026'!AF2824)</f>
        <v/>
      </c>
      <c r="I2823" t="str">
        <f>IF(ISBLANK('ENGAGEMENTS 2026'!C2824),"",'ENGAGEMENTS 2026'!H2824)</f>
        <v/>
      </c>
      <c r="J2823" s="72" t="str">
        <f>IF(ISBLANK('ENGAGEMENTS 2026'!C2824),"",IF(AND(OR($E2823="INFRUCTUEUX",$E2823="ANNULE"),$C2823="AOO-M"),'ENGAGEMENTS 2026'!P2824,IF($H2823="EN COURS DE PREENGAGEMENT",'ENGAGEMENTS 2026'!O2824,IF($H2823="PREENGAGE",IF($E2823="ATTRIBUE",'ENGAGEMENTS 2026'!AE2824,'ENGAGEMENTS 2026'!O2824),'ENGAGEMENTS 2026'!AE2824))))</f>
        <v/>
      </c>
      <c r="K2823" s="97" t="str">
        <f>IF(ISBLANK('ENGAGEMENTS 2026'!W2824),"",'ENGAGEMENTS 2026'!W2824)</f>
        <v/>
      </c>
      <c r="L2823" s="73" t="str">
        <f t="shared" ca="1" si="88"/>
        <v/>
      </c>
      <c r="M2823" t="str">
        <f t="shared" si="89"/>
        <v/>
      </c>
      <c r="N2823" t="str">
        <f>IF(ISBLANK('ENGAGEMENTS 2026'!C2824),"",'ENGAGEMENTS 2026'!L2824)</f>
        <v/>
      </c>
      <c r="O2823" t="str">
        <f>IF(ISBLANK('ENGAGEMENTS 2026'!C2824),"",'ENGAGEMENTS 2026'!M2824)</f>
        <v/>
      </c>
      <c r="P2823" t="str">
        <f>IF(ISBLANK('ENGAGEMENTS 2026'!C2824),"",'ENGAGEMENTS 2026'!K2824)</f>
        <v/>
      </c>
      <c r="Q2823" t="str">
        <f>IF($A2823="","",IF(OR($E2823="INFRUCTUEUX",$E2823="ANNULE"),$A2823&amp;"|"&amp;(COUNTIFS($A$2:$A2823,$A2823,$E$2:$E2823,"INFRUCTUEUX")+COUNTIFS($A$2:$A2823,$A2823,$E$2:$E2823,"ANNULE")),""))</f>
        <v/>
      </c>
    </row>
    <row r="2824" spans="1:17" x14ac:dyDescent="0.25">
      <c r="A2824" t="str">
        <f>IF(ISBLANK('ENGAGEMENTS 2026'!C2825),"",IF('ENGAGEMENTS 2026'!C2825="DTSI","DCT",'ENGAGEMENTS 2026'!C2825))</f>
        <v/>
      </c>
      <c r="B2824" t="str">
        <f>IF(ISBLANK('ENGAGEMENTS 2026'!C2825),"",'ENGAGEMENTS 2026'!D2825)</f>
        <v/>
      </c>
      <c r="C2824" t="str">
        <f>IF(ISBLANK('ENGAGEMENTS 2026'!C2825),"",'ENGAGEMENTS 2026'!E2825)</f>
        <v/>
      </c>
      <c r="D2824" t="str">
        <f>IF(ISBLANK('ENGAGEMENTS 2026'!C2825),"",'ENGAGEMENTS 2026'!G2825)</f>
        <v/>
      </c>
      <c r="E2824" t="str">
        <f>IF(ISBLANK('ENGAGEMENTS 2026'!C2825),"",'ENGAGEMENTS 2026'!I2825)</f>
        <v/>
      </c>
      <c r="F2824" t="str">
        <f>IF(ISBLANK('ENGAGEMENTS 2026'!C2825),"",'ENGAGEMENTS 2026'!J2825)</f>
        <v/>
      </c>
      <c r="G2824" t="str">
        <f>IF(ISBLANK('ENGAGEMENTS 2026'!C2825),"",'ENGAGEMENTS 2026'!M2825)</f>
        <v/>
      </c>
      <c r="H2824" t="str">
        <f>IF(ISBLANK('ENGAGEMENTS 2026'!C2825),"",'ENGAGEMENTS 2026'!AF2825)</f>
        <v/>
      </c>
      <c r="I2824" t="str">
        <f>IF(ISBLANK('ENGAGEMENTS 2026'!C2825),"",'ENGAGEMENTS 2026'!H2825)</f>
        <v/>
      </c>
      <c r="J2824" s="72" t="str">
        <f>IF(ISBLANK('ENGAGEMENTS 2026'!C2825),"",IF(AND(OR($E2824="INFRUCTUEUX",$E2824="ANNULE"),$C2824="AOO-M"),'ENGAGEMENTS 2026'!P2825,IF($H2824="EN COURS DE PREENGAGEMENT",'ENGAGEMENTS 2026'!O2825,IF($H2824="PREENGAGE",IF($E2824="ATTRIBUE",'ENGAGEMENTS 2026'!AE2825,'ENGAGEMENTS 2026'!O2825),'ENGAGEMENTS 2026'!AE2825))))</f>
        <v/>
      </c>
      <c r="K2824" s="97" t="str">
        <f>IF(ISBLANK('ENGAGEMENTS 2026'!W2825),"",'ENGAGEMENTS 2026'!W2825)</f>
        <v/>
      </c>
      <c r="L2824" s="73" t="str">
        <f t="shared" ca="1" si="88"/>
        <v/>
      </c>
      <c r="M2824" t="str">
        <f t="shared" si="89"/>
        <v/>
      </c>
      <c r="N2824" t="str">
        <f>IF(ISBLANK('ENGAGEMENTS 2026'!C2825),"",'ENGAGEMENTS 2026'!L2825)</f>
        <v/>
      </c>
      <c r="O2824" t="str">
        <f>IF(ISBLANK('ENGAGEMENTS 2026'!C2825),"",'ENGAGEMENTS 2026'!M2825)</f>
        <v/>
      </c>
      <c r="P2824" t="str">
        <f>IF(ISBLANK('ENGAGEMENTS 2026'!C2825),"",'ENGAGEMENTS 2026'!K2825)</f>
        <v/>
      </c>
      <c r="Q2824" t="str">
        <f>IF($A2824="","",IF(OR($E2824="INFRUCTUEUX",$E2824="ANNULE"),$A2824&amp;"|"&amp;(COUNTIFS($A$2:$A2824,$A2824,$E$2:$E2824,"INFRUCTUEUX")+COUNTIFS($A$2:$A2824,$A2824,$E$2:$E2824,"ANNULE")),""))</f>
        <v/>
      </c>
    </row>
    <row r="2825" spans="1:17" x14ac:dyDescent="0.25">
      <c r="A2825" t="str">
        <f>IF(ISBLANK('ENGAGEMENTS 2026'!C2826),"",IF('ENGAGEMENTS 2026'!C2826="DTSI","DCT",'ENGAGEMENTS 2026'!C2826))</f>
        <v/>
      </c>
      <c r="B2825" t="str">
        <f>IF(ISBLANK('ENGAGEMENTS 2026'!C2826),"",'ENGAGEMENTS 2026'!D2826)</f>
        <v/>
      </c>
      <c r="C2825" t="str">
        <f>IF(ISBLANK('ENGAGEMENTS 2026'!C2826),"",'ENGAGEMENTS 2026'!E2826)</f>
        <v/>
      </c>
      <c r="D2825" t="str">
        <f>IF(ISBLANK('ENGAGEMENTS 2026'!C2826),"",'ENGAGEMENTS 2026'!G2826)</f>
        <v/>
      </c>
      <c r="E2825" t="str">
        <f>IF(ISBLANK('ENGAGEMENTS 2026'!C2826),"",'ENGAGEMENTS 2026'!I2826)</f>
        <v/>
      </c>
      <c r="F2825" t="str">
        <f>IF(ISBLANK('ENGAGEMENTS 2026'!C2826),"",'ENGAGEMENTS 2026'!J2826)</f>
        <v/>
      </c>
      <c r="G2825" t="str">
        <f>IF(ISBLANK('ENGAGEMENTS 2026'!C2826),"",'ENGAGEMENTS 2026'!M2826)</f>
        <v/>
      </c>
      <c r="H2825" t="str">
        <f>IF(ISBLANK('ENGAGEMENTS 2026'!C2826),"",'ENGAGEMENTS 2026'!AF2826)</f>
        <v/>
      </c>
      <c r="I2825" t="str">
        <f>IF(ISBLANK('ENGAGEMENTS 2026'!C2826),"",'ENGAGEMENTS 2026'!H2826)</f>
        <v/>
      </c>
      <c r="J2825" s="72" t="str">
        <f>IF(ISBLANK('ENGAGEMENTS 2026'!C2826),"",IF(AND(OR($E2825="INFRUCTUEUX",$E2825="ANNULE"),$C2825="AOO-M"),'ENGAGEMENTS 2026'!P2826,IF($H2825="EN COURS DE PREENGAGEMENT",'ENGAGEMENTS 2026'!O2826,IF($H2825="PREENGAGE",IF($E2825="ATTRIBUE",'ENGAGEMENTS 2026'!AE2826,'ENGAGEMENTS 2026'!O2826),'ENGAGEMENTS 2026'!AE2826))))</f>
        <v/>
      </c>
      <c r="K2825" s="97" t="str">
        <f>IF(ISBLANK('ENGAGEMENTS 2026'!W2826),"",'ENGAGEMENTS 2026'!W2826)</f>
        <v/>
      </c>
      <c r="L2825" s="73" t="str">
        <f t="shared" ca="1" si="88"/>
        <v/>
      </c>
      <c r="M2825" t="str">
        <f t="shared" si="89"/>
        <v/>
      </c>
      <c r="N2825" t="str">
        <f>IF(ISBLANK('ENGAGEMENTS 2026'!C2826),"",'ENGAGEMENTS 2026'!L2826)</f>
        <v/>
      </c>
      <c r="O2825" t="str">
        <f>IF(ISBLANK('ENGAGEMENTS 2026'!C2826),"",'ENGAGEMENTS 2026'!M2826)</f>
        <v/>
      </c>
      <c r="P2825" t="str">
        <f>IF(ISBLANK('ENGAGEMENTS 2026'!C2826),"",'ENGAGEMENTS 2026'!K2826)</f>
        <v/>
      </c>
      <c r="Q2825" t="str">
        <f>IF($A2825="","",IF(OR($E2825="INFRUCTUEUX",$E2825="ANNULE"),$A2825&amp;"|"&amp;(COUNTIFS($A$2:$A2825,$A2825,$E$2:$E2825,"INFRUCTUEUX")+COUNTIFS($A$2:$A2825,$A2825,$E$2:$E2825,"ANNULE")),""))</f>
        <v/>
      </c>
    </row>
    <row r="2826" spans="1:17" x14ac:dyDescent="0.25">
      <c r="A2826" t="str">
        <f>IF(ISBLANK('ENGAGEMENTS 2026'!C2827),"",IF('ENGAGEMENTS 2026'!C2827="DTSI","DCT",'ENGAGEMENTS 2026'!C2827))</f>
        <v/>
      </c>
      <c r="B2826" t="str">
        <f>IF(ISBLANK('ENGAGEMENTS 2026'!C2827),"",'ENGAGEMENTS 2026'!D2827)</f>
        <v/>
      </c>
      <c r="C2826" t="str">
        <f>IF(ISBLANK('ENGAGEMENTS 2026'!C2827),"",'ENGAGEMENTS 2026'!E2827)</f>
        <v/>
      </c>
      <c r="D2826" t="str">
        <f>IF(ISBLANK('ENGAGEMENTS 2026'!C2827),"",'ENGAGEMENTS 2026'!G2827)</f>
        <v/>
      </c>
      <c r="E2826" t="str">
        <f>IF(ISBLANK('ENGAGEMENTS 2026'!C2827),"",'ENGAGEMENTS 2026'!I2827)</f>
        <v/>
      </c>
      <c r="F2826" t="str">
        <f>IF(ISBLANK('ENGAGEMENTS 2026'!C2827),"",'ENGAGEMENTS 2026'!J2827)</f>
        <v/>
      </c>
      <c r="G2826" t="str">
        <f>IF(ISBLANK('ENGAGEMENTS 2026'!C2827),"",'ENGAGEMENTS 2026'!M2827)</f>
        <v/>
      </c>
      <c r="H2826" t="str">
        <f>IF(ISBLANK('ENGAGEMENTS 2026'!C2827),"",'ENGAGEMENTS 2026'!AF2827)</f>
        <v/>
      </c>
      <c r="I2826" t="str">
        <f>IF(ISBLANK('ENGAGEMENTS 2026'!C2827),"",'ENGAGEMENTS 2026'!H2827)</f>
        <v/>
      </c>
      <c r="J2826" s="72" t="str">
        <f>IF(ISBLANK('ENGAGEMENTS 2026'!C2827),"",IF(AND(OR($E2826="INFRUCTUEUX",$E2826="ANNULE"),$C2826="AOO-M"),'ENGAGEMENTS 2026'!P2827,IF($H2826="EN COURS DE PREENGAGEMENT",'ENGAGEMENTS 2026'!O2827,IF($H2826="PREENGAGE",IF($E2826="ATTRIBUE",'ENGAGEMENTS 2026'!AE2827,'ENGAGEMENTS 2026'!O2827),'ENGAGEMENTS 2026'!AE2827))))</f>
        <v/>
      </c>
      <c r="K2826" s="97" t="str">
        <f>IF(ISBLANK('ENGAGEMENTS 2026'!W2827),"",'ENGAGEMENTS 2026'!W2827)</f>
        <v/>
      </c>
      <c r="L2826" s="73" t="str">
        <f t="shared" ca="1" si="88"/>
        <v/>
      </c>
      <c r="M2826" t="str">
        <f t="shared" si="89"/>
        <v/>
      </c>
      <c r="N2826" t="str">
        <f>IF(ISBLANK('ENGAGEMENTS 2026'!C2827),"",'ENGAGEMENTS 2026'!L2827)</f>
        <v/>
      </c>
      <c r="O2826" t="str">
        <f>IF(ISBLANK('ENGAGEMENTS 2026'!C2827),"",'ENGAGEMENTS 2026'!M2827)</f>
        <v/>
      </c>
      <c r="P2826" t="str">
        <f>IF(ISBLANK('ENGAGEMENTS 2026'!C2827),"",'ENGAGEMENTS 2026'!K2827)</f>
        <v/>
      </c>
      <c r="Q2826" t="str">
        <f>IF($A2826="","",IF(OR($E2826="INFRUCTUEUX",$E2826="ANNULE"),$A2826&amp;"|"&amp;(COUNTIFS($A$2:$A2826,$A2826,$E$2:$E2826,"INFRUCTUEUX")+COUNTIFS($A$2:$A2826,$A2826,$E$2:$E2826,"ANNULE")),""))</f>
        <v/>
      </c>
    </row>
    <row r="2827" spans="1:17" x14ac:dyDescent="0.25">
      <c r="A2827" t="str">
        <f>IF(ISBLANK('ENGAGEMENTS 2026'!C2828),"",IF('ENGAGEMENTS 2026'!C2828="DTSI","DCT",'ENGAGEMENTS 2026'!C2828))</f>
        <v/>
      </c>
      <c r="B2827" t="str">
        <f>IF(ISBLANK('ENGAGEMENTS 2026'!C2828),"",'ENGAGEMENTS 2026'!D2828)</f>
        <v/>
      </c>
      <c r="C2827" t="str">
        <f>IF(ISBLANK('ENGAGEMENTS 2026'!C2828),"",'ENGAGEMENTS 2026'!E2828)</f>
        <v/>
      </c>
      <c r="D2827" t="str">
        <f>IF(ISBLANK('ENGAGEMENTS 2026'!C2828),"",'ENGAGEMENTS 2026'!G2828)</f>
        <v/>
      </c>
      <c r="E2827" t="str">
        <f>IF(ISBLANK('ENGAGEMENTS 2026'!C2828),"",'ENGAGEMENTS 2026'!I2828)</f>
        <v/>
      </c>
      <c r="F2827" t="str">
        <f>IF(ISBLANK('ENGAGEMENTS 2026'!C2828),"",'ENGAGEMENTS 2026'!J2828)</f>
        <v/>
      </c>
      <c r="G2827" t="str">
        <f>IF(ISBLANK('ENGAGEMENTS 2026'!C2828),"",'ENGAGEMENTS 2026'!M2828)</f>
        <v/>
      </c>
      <c r="H2827" t="str">
        <f>IF(ISBLANK('ENGAGEMENTS 2026'!C2828),"",'ENGAGEMENTS 2026'!AF2828)</f>
        <v/>
      </c>
      <c r="I2827" t="str">
        <f>IF(ISBLANK('ENGAGEMENTS 2026'!C2828),"",'ENGAGEMENTS 2026'!H2828)</f>
        <v/>
      </c>
      <c r="J2827" s="72" t="str">
        <f>IF(ISBLANK('ENGAGEMENTS 2026'!C2828),"",IF(AND(OR($E2827="INFRUCTUEUX",$E2827="ANNULE"),$C2827="AOO-M"),'ENGAGEMENTS 2026'!P2828,IF($H2827="EN COURS DE PREENGAGEMENT",'ENGAGEMENTS 2026'!O2828,IF($H2827="PREENGAGE",IF($E2827="ATTRIBUE",'ENGAGEMENTS 2026'!AE2828,'ENGAGEMENTS 2026'!O2828),'ENGAGEMENTS 2026'!AE2828))))</f>
        <v/>
      </c>
      <c r="K2827" s="97" t="str">
        <f>IF(ISBLANK('ENGAGEMENTS 2026'!W2828),"",'ENGAGEMENTS 2026'!W2828)</f>
        <v/>
      </c>
      <c r="L2827" s="73" t="str">
        <f t="shared" ca="1" si="88"/>
        <v/>
      </c>
      <c r="M2827" t="str">
        <f t="shared" si="89"/>
        <v/>
      </c>
      <c r="N2827" t="str">
        <f>IF(ISBLANK('ENGAGEMENTS 2026'!C2828),"",'ENGAGEMENTS 2026'!L2828)</f>
        <v/>
      </c>
      <c r="O2827" t="str">
        <f>IF(ISBLANK('ENGAGEMENTS 2026'!C2828),"",'ENGAGEMENTS 2026'!M2828)</f>
        <v/>
      </c>
      <c r="P2827" t="str">
        <f>IF(ISBLANK('ENGAGEMENTS 2026'!C2828),"",'ENGAGEMENTS 2026'!K2828)</f>
        <v/>
      </c>
      <c r="Q2827" t="str">
        <f>IF($A2827="","",IF(OR($E2827="INFRUCTUEUX",$E2827="ANNULE"),$A2827&amp;"|"&amp;(COUNTIFS($A$2:$A2827,$A2827,$E$2:$E2827,"INFRUCTUEUX")+COUNTIFS($A$2:$A2827,$A2827,$E$2:$E2827,"ANNULE")),""))</f>
        <v/>
      </c>
    </row>
    <row r="2828" spans="1:17" x14ac:dyDescent="0.25">
      <c r="A2828" t="str">
        <f>IF(ISBLANK('ENGAGEMENTS 2026'!C2829),"",IF('ENGAGEMENTS 2026'!C2829="DTSI","DCT",'ENGAGEMENTS 2026'!C2829))</f>
        <v/>
      </c>
      <c r="B2828" t="str">
        <f>IF(ISBLANK('ENGAGEMENTS 2026'!C2829),"",'ENGAGEMENTS 2026'!D2829)</f>
        <v/>
      </c>
      <c r="C2828" t="str">
        <f>IF(ISBLANK('ENGAGEMENTS 2026'!C2829),"",'ENGAGEMENTS 2026'!E2829)</f>
        <v/>
      </c>
      <c r="D2828" t="str">
        <f>IF(ISBLANK('ENGAGEMENTS 2026'!C2829),"",'ENGAGEMENTS 2026'!G2829)</f>
        <v/>
      </c>
      <c r="E2828" t="str">
        <f>IF(ISBLANK('ENGAGEMENTS 2026'!C2829),"",'ENGAGEMENTS 2026'!I2829)</f>
        <v/>
      </c>
      <c r="F2828" t="str">
        <f>IF(ISBLANK('ENGAGEMENTS 2026'!C2829),"",'ENGAGEMENTS 2026'!J2829)</f>
        <v/>
      </c>
      <c r="G2828" t="str">
        <f>IF(ISBLANK('ENGAGEMENTS 2026'!C2829),"",'ENGAGEMENTS 2026'!M2829)</f>
        <v/>
      </c>
      <c r="H2828" t="str">
        <f>IF(ISBLANK('ENGAGEMENTS 2026'!C2829),"",'ENGAGEMENTS 2026'!AF2829)</f>
        <v/>
      </c>
      <c r="I2828" t="str">
        <f>IF(ISBLANK('ENGAGEMENTS 2026'!C2829),"",'ENGAGEMENTS 2026'!H2829)</f>
        <v/>
      </c>
      <c r="J2828" s="72" t="str">
        <f>IF(ISBLANK('ENGAGEMENTS 2026'!C2829),"",IF(AND(OR($E2828="INFRUCTUEUX",$E2828="ANNULE"),$C2828="AOO-M"),'ENGAGEMENTS 2026'!P2829,IF($H2828="EN COURS DE PREENGAGEMENT",'ENGAGEMENTS 2026'!O2829,IF($H2828="PREENGAGE",IF($E2828="ATTRIBUE",'ENGAGEMENTS 2026'!AE2829,'ENGAGEMENTS 2026'!O2829),'ENGAGEMENTS 2026'!AE2829))))</f>
        <v/>
      </c>
      <c r="K2828" s="97" t="str">
        <f>IF(ISBLANK('ENGAGEMENTS 2026'!W2829),"",'ENGAGEMENTS 2026'!W2829)</f>
        <v/>
      </c>
      <c r="L2828" s="73" t="str">
        <f t="shared" ca="1" si="88"/>
        <v/>
      </c>
      <c r="M2828" t="str">
        <f t="shared" si="89"/>
        <v/>
      </c>
      <c r="N2828" t="str">
        <f>IF(ISBLANK('ENGAGEMENTS 2026'!C2829),"",'ENGAGEMENTS 2026'!L2829)</f>
        <v/>
      </c>
      <c r="O2828" t="str">
        <f>IF(ISBLANK('ENGAGEMENTS 2026'!C2829),"",'ENGAGEMENTS 2026'!M2829)</f>
        <v/>
      </c>
      <c r="P2828" t="str">
        <f>IF(ISBLANK('ENGAGEMENTS 2026'!C2829),"",'ENGAGEMENTS 2026'!K2829)</f>
        <v/>
      </c>
      <c r="Q2828" t="str">
        <f>IF($A2828="","",IF(OR($E2828="INFRUCTUEUX",$E2828="ANNULE"),$A2828&amp;"|"&amp;(COUNTIFS($A$2:$A2828,$A2828,$E$2:$E2828,"INFRUCTUEUX")+COUNTIFS($A$2:$A2828,$A2828,$E$2:$E2828,"ANNULE")),""))</f>
        <v/>
      </c>
    </row>
    <row r="2829" spans="1:17" x14ac:dyDescent="0.25">
      <c r="A2829" t="str">
        <f>IF(ISBLANK('ENGAGEMENTS 2026'!C2830),"",IF('ENGAGEMENTS 2026'!C2830="DTSI","DCT",'ENGAGEMENTS 2026'!C2830))</f>
        <v/>
      </c>
      <c r="B2829" t="str">
        <f>IF(ISBLANK('ENGAGEMENTS 2026'!C2830),"",'ENGAGEMENTS 2026'!D2830)</f>
        <v/>
      </c>
      <c r="C2829" t="str">
        <f>IF(ISBLANK('ENGAGEMENTS 2026'!C2830),"",'ENGAGEMENTS 2026'!E2830)</f>
        <v/>
      </c>
      <c r="D2829" t="str">
        <f>IF(ISBLANK('ENGAGEMENTS 2026'!C2830),"",'ENGAGEMENTS 2026'!G2830)</f>
        <v/>
      </c>
      <c r="E2829" t="str">
        <f>IF(ISBLANK('ENGAGEMENTS 2026'!C2830),"",'ENGAGEMENTS 2026'!I2830)</f>
        <v/>
      </c>
      <c r="F2829" t="str">
        <f>IF(ISBLANK('ENGAGEMENTS 2026'!C2830),"",'ENGAGEMENTS 2026'!J2830)</f>
        <v/>
      </c>
      <c r="G2829" t="str">
        <f>IF(ISBLANK('ENGAGEMENTS 2026'!C2830),"",'ENGAGEMENTS 2026'!M2830)</f>
        <v/>
      </c>
      <c r="H2829" t="str">
        <f>IF(ISBLANK('ENGAGEMENTS 2026'!C2830),"",'ENGAGEMENTS 2026'!AF2830)</f>
        <v/>
      </c>
      <c r="I2829" t="str">
        <f>IF(ISBLANK('ENGAGEMENTS 2026'!C2830),"",'ENGAGEMENTS 2026'!H2830)</f>
        <v/>
      </c>
      <c r="J2829" s="72" t="str">
        <f>IF(ISBLANK('ENGAGEMENTS 2026'!C2830),"",IF(AND(OR($E2829="INFRUCTUEUX",$E2829="ANNULE"),$C2829="AOO-M"),'ENGAGEMENTS 2026'!P2830,IF($H2829="EN COURS DE PREENGAGEMENT",'ENGAGEMENTS 2026'!O2830,IF($H2829="PREENGAGE",IF($E2829="ATTRIBUE",'ENGAGEMENTS 2026'!AE2830,'ENGAGEMENTS 2026'!O2830),'ENGAGEMENTS 2026'!AE2830))))</f>
        <v/>
      </c>
      <c r="K2829" s="97" t="str">
        <f>IF(ISBLANK('ENGAGEMENTS 2026'!W2830),"",'ENGAGEMENTS 2026'!W2830)</f>
        <v/>
      </c>
      <c r="L2829" s="73" t="str">
        <f t="shared" ca="1" si="88"/>
        <v/>
      </c>
      <c r="M2829" t="str">
        <f t="shared" si="89"/>
        <v/>
      </c>
      <c r="N2829" t="str">
        <f>IF(ISBLANK('ENGAGEMENTS 2026'!C2830),"",'ENGAGEMENTS 2026'!L2830)</f>
        <v/>
      </c>
      <c r="O2829" t="str">
        <f>IF(ISBLANK('ENGAGEMENTS 2026'!C2830),"",'ENGAGEMENTS 2026'!M2830)</f>
        <v/>
      </c>
      <c r="P2829" t="str">
        <f>IF(ISBLANK('ENGAGEMENTS 2026'!C2830),"",'ENGAGEMENTS 2026'!K2830)</f>
        <v/>
      </c>
      <c r="Q2829" t="str">
        <f>IF($A2829="","",IF(OR($E2829="INFRUCTUEUX",$E2829="ANNULE"),$A2829&amp;"|"&amp;(COUNTIFS($A$2:$A2829,$A2829,$E$2:$E2829,"INFRUCTUEUX")+COUNTIFS($A$2:$A2829,$A2829,$E$2:$E2829,"ANNULE")),""))</f>
        <v/>
      </c>
    </row>
    <row r="2830" spans="1:17" x14ac:dyDescent="0.25">
      <c r="A2830" t="str">
        <f>IF(ISBLANK('ENGAGEMENTS 2026'!C2831),"",IF('ENGAGEMENTS 2026'!C2831="DTSI","DCT",'ENGAGEMENTS 2026'!C2831))</f>
        <v/>
      </c>
      <c r="B2830" t="str">
        <f>IF(ISBLANK('ENGAGEMENTS 2026'!C2831),"",'ENGAGEMENTS 2026'!D2831)</f>
        <v/>
      </c>
      <c r="C2830" t="str">
        <f>IF(ISBLANK('ENGAGEMENTS 2026'!C2831),"",'ENGAGEMENTS 2026'!E2831)</f>
        <v/>
      </c>
      <c r="D2830" t="str">
        <f>IF(ISBLANK('ENGAGEMENTS 2026'!C2831),"",'ENGAGEMENTS 2026'!G2831)</f>
        <v/>
      </c>
      <c r="E2830" t="str">
        <f>IF(ISBLANK('ENGAGEMENTS 2026'!C2831),"",'ENGAGEMENTS 2026'!I2831)</f>
        <v/>
      </c>
      <c r="F2830" t="str">
        <f>IF(ISBLANK('ENGAGEMENTS 2026'!C2831),"",'ENGAGEMENTS 2026'!J2831)</f>
        <v/>
      </c>
      <c r="G2830" t="str">
        <f>IF(ISBLANK('ENGAGEMENTS 2026'!C2831),"",'ENGAGEMENTS 2026'!M2831)</f>
        <v/>
      </c>
      <c r="H2830" t="str">
        <f>IF(ISBLANK('ENGAGEMENTS 2026'!C2831),"",'ENGAGEMENTS 2026'!AF2831)</f>
        <v/>
      </c>
      <c r="I2830" t="str">
        <f>IF(ISBLANK('ENGAGEMENTS 2026'!C2831),"",'ENGAGEMENTS 2026'!H2831)</f>
        <v/>
      </c>
      <c r="J2830" s="72" t="str">
        <f>IF(ISBLANK('ENGAGEMENTS 2026'!C2831),"",IF(AND(OR($E2830="INFRUCTUEUX",$E2830="ANNULE"),$C2830="AOO-M"),'ENGAGEMENTS 2026'!P2831,IF($H2830="EN COURS DE PREENGAGEMENT",'ENGAGEMENTS 2026'!O2831,IF($H2830="PREENGAGE",IF($E2830="ATTRIBUE",'ENGAGEMENTS 2026'!AE2831,'ENGAGEMENTS 2026'!O2831),'ENGAGEMENTS 2026'!AE2831))))</f>
        <v/>
      </c>
      <c r="K2830" s="97" t="str">
        <f>IF(ISBLANK('ENGAGEMENTS 2026'!W2831),"",'ENGAGEMENTS 2026'!W2831)</f>
        <v/>
      </c>
      <c r="L2830" s="73" t="str">
        <f t="shared" ca="1" si="88"/>
        <v/>
      </c>
      <c r="M2830" t="str">
        <f t="shared" si="89"/>
        <v/>
      </c>
      <c r="N2830" t="str">
        <f>IF(ISBLANK('ENGAGEMENTS 2026'!C2831),"",'ENGAGEMENTS 2026'!L2831)</f>
        <v/>
      </c>
      <c r="O2830" t="str">
        <f>IF(ISBLANK('ENGAGEMENTS 2026'!C2831),"",'ENGAGEMENTS 2026'!M2831)</f>
        <v/>
      </c>
      <c r="P2830" t="str">
        <f>IF(ISBLANK('ENGAGEMENTS 2026'!C2831),"",'ENGAGEMENTS 2026'!K2831)</f>
        <v/>
      </c>
      <c r="Q2830" t="str">
        <f>IF($A2830="","",IF(OR($E2830="INFRUCTUEUX",$E2830="ANNULE"),$A2830&amp;"|"&amp;(COUNTIFS($A$2:$A2830,$A2830,$E$2:$E2830,"INFRUCTUEUX")+COUNTIFS($A$2:$A2830,$A2830,$E$2:$E2830,"ANNULE")),""))</f>
        <v/>
      </c>
    </row>
    <row r="2831" spans="1:17" x14ac:dyDescent="0.25">
      <c r="A2831" t="str">
        <f>IF(ISBLANK('ENGAGEMENTS 2026'!C2832),"",IF('ENGAGEMENTS 2026'!C2832="DTSI","DCT",'ENGAGEMENTS 2026'!C2832))</f>
        <v/>
      </c>
      <c r="B2831" t="str">
        <f>IF(ISBLANK('ENGAGEMENTS 2026'!C2832),"",'ENGAGEMENTS 2026'!D2832)</f>
        <v/>
      </c>
      <c r="C2831" t="str">
        <f>IF(ISBLANK('ENGAGEMENTS 2026'!C2832),"",'ENGAGEMENTS 2026'!E2832)</f>
        <v/>
      </c>
      <c r="D2831" t="str">
        <f>IF(ISBLANK('ENGAGEMENTS 2026'!C2832),"",'ENGAGEMENTS 2026'!G2832)</f>
        <v/>
      </c>
      <c r="E2831" t="str">
        <f>IF(ISBLANK('ENGAGEMENTS 2026'!C2832),"",'ENGAGEMENTS 2026'!I2832)</f>
        <v/>
      </c>
      <c r="F2831" t="str">
        <f>IF(ISBLANK('ENGAGEMENTS 2026'!C2832),"",'ENGAGEMENTS 2026'!J2832)</f>
        <v/>
      </c>
      <c r="G2831" t="str">
        <f>IF(ISBLANK('ENGAGEMENTS 2026'!C2832),"",'ENGAGEMENTS 2026'!M2832)</f>
        <v/>
      </c>
      <c r="H2831" t="str">
        <f>IF(ISBLANK('ENGAGEMENTS 2026'!C2832),"",'ENGAGEMENTS 2026'!AF2832)</f>
        <v/>
      </c>
      <c r="I2831" t="str">
        <f>IF(ISBLANK('ENGAGEMENTS 2026'!C2832),"",'ENGAGEMENTS 2026'!H2832)</f>
        <v/>
      </c>
      <c r="J2831" s="72" t="str">
        <f>IF(ISBLANK('ENGAGEMENTS 2026'!C2832),"",IF(AND(OR($E2831="INFRUCTUEUX",$E2831="ANNULE"),$C2831="AOO-M"),'ENGAGEMENTS 2026'!P2832,IF($H2831="EN COURS DE PREENGAGEMENT",'ENGAGEMENTS 2026'!O2832,IF($H2831="PREENGAGE",IF($E2831="ATTRIBUE",'ENGAGEMENTS 2026'!AE2832,'ENGAGEMENTS 2026'!O2832),'ENGAGEMENTS 2026'!AE2832))))</f>
        <v/>
      </c>
      <c r="K2831" s="97" t="str">
        <f>IF(ISBLANK('ENGAGEMENTS 2026'!W2832),"",'ENGAGEMENTS 2026'!W2832)</f>
        <v/>
      </c>
      <c r="L2831" s="73" t="str">
        <f t="shared" ca="1" si="88"/>
        <v/>
      </c>
      <c r="M2831" t="str">
        <f t="shared" si="89"/>
        <v/>
      </c>
      <c r="N2831" t="str">
        <f>IF(ISBLANK('ENGAGEMENTS 2026'!C2832),"",'ENGAGEMENTS 2026'!L2832)</f>
        <v/>
      </c>
      <c r="O2831" t="str">
        <f>IF(ISBLANK('ENGAGEMENTS 2026'!C2832),"",'ENGAGEMENTS 2026'!M2832)</f>
        <v/>
      </c>
      <c r="P2831" t="str">
        <f>IF(ISBLANK('ENGAGEMENTS 2026'!C2832),"",'ENGAGEMENTS 2026'!K2832)</f>
        <v/>
      </c>
      <c r="Q2831" t="str">
        <f>IF($A2831="","",IF(OR($E2831="INFRUCTUEUX",$E2831="ANNULE"),$A2831&amp;"|"&amp;(COUNTIFS($A$2:$A2831,$A2831,$E$2:$E2831,"INFRUCTUEUX")+COUNTIFS($A$2:$A2831,$A2831,$E$2:$E2831,"ANNULE")),""))</f>
        <v/>
      </c>
    </row>
    <row r="2832" spans="1:17" x14ac:dyDescent="0.25">
      <c r="A2832" t="str">
        <f>IF(ISBLANK('ENGAGEMENTS 2026'!C2833),"",IF('ENGAGEMENTS 2026'!C2833="DTSI","DCT",'ENGAGEMENTS 2026'!C2833))</f>
        <v/>
      </c>
      <c r="B2832" t="str">
        <f>IF(ISBLANK('ENGAGEMENTS 2026'!C2833),"",'ENGAGEMENTS 2026'!D2833)</f>
        <v/>
      </c>
      <c r="C2832" t="str">
        <f>IF(ISBLANK('ENGAGEMENTS 2026'!C2833),"",'ENGAGEMENTS 2026'!E2833)</f>
        <v/>
      </c>
      <c r="D2832" t="str">
        <f>IF(ISBLANK('ENGAGEMENTS 2026'!C2833),"",'ENGAGEMENTS 2026'!G2833)</f>
        <v/>
      </c>
      <c r="E2832" t="str">
        <f>IF(ISBLANK('ENGAGEMENTS 2026'!C2833),"",'ENGAGEMENTS 2026'!I2833)</f>
        <v/>
      </c>
      <c r="F2832" t="str">
        <f>IF(ISBLANK('ENGAGEMENTS 2026'!C2833),"",'ENGAGEMENTS 2026'!J2833)</f>
        <v/>
      </c>
      <c r="G2832" t="str">
        <f>IF(ISBLANK('ENGAGEMENTS 2026'!C2833),"",'ENGAGEMENTS 2026'!M2833)</f>
        <v/>
      </c>
      <c r="H2832" t="str">
        <f>IF(ISBLANK('ENGAGEMENTS 2026'!C2833),"",'ENGAGEMENTS 2026'!AF2833)</f>
        <v/>
      </c>
      <c r="I2832" t="str">
        <f>IF(ISBLANK('ENGAGEMENTS 2026'!C2833),"",'ENGAGEMENTS 2026'!H2833)</f>
        <v/>
      </c>
      <c r="J2832" s="72" t="str">
        <f>IF(ISBLANK('ENGAGEMENTS 2026'!C2833),"",IF(AND(OR($E2832="INFRUCTUEUX",$E2832="ANNULE"),$C2832="AOO-M"),'ENGAGEMENTS 2026'!P2833,IF($H2832="EN COURS DE PREENGAGEMENT",'ENGAGEMENTS 2026'!O2833,IF($H2832="PREENGAGE",IF($E2832="ATTRIBUE",'ENGAGEMENTS 2026'!AE2833,'ENGAGEMENTS 2026'!O2833),'ENGAGEMENTS 2026'!AE2833))))</f>
        <v/>
      </c>
      <c r="K2832" s="97" t="str">
        <f>IF(ISBLANK('ENGAGEMENTS 2026'!W2833),"",'ENGAGEMENTS 2026'!W2833)</f>
        <v/>
      </c>
      <c r="L2832" s="73" t="str">
        <f t="shared" ca="1" si="88"/>
        <v/>
      </c>
      <c r="M2832" t="str">
        <f t="shared" si="89"/>
        <v/>
      </c>
      <c r="N2832" t="str">
        <f>IF(ISBLANK('ENGAGEMENTS 2026'!C2833),"",'ENGAGEMENTS 2026'!L2833)</f>
        <v/>
      </c>
      <c r="O2832" t="str">
        <f>IF(ISBLANK('ENGAGEMENTS 2026'!C2833),"",'ENGAGEMENTS 2026'!M2833)</f>
        <v/>
      </c>
      <c r="P2832" t="str">
        <f>IF(ISBLANK('ENGAGEMENTS 2026'!C2833),"",'ENGAGEMENTS 2026'!K2833)</f>
        <v/>
      </c>
      <c r="Q2832" t="str">
        <f>IF($A2832="","",IF(OR($E2832="INFRUCTUEUX",$E2832="ANNULE"),$A2832&amp;"|"&amp;(COUNTIFS($A$2:$A2832,$A2832,$E$2:$E2832,"INFRUCTUEUX")+COUNTIFS($A$2:$A2832,$A2832,$E$2:$E2832,"ANNULE")),""))</f>
        <v/>
      </c>
    </row>
    <row r="2833" spans="1:17" x14ac:dyDescent="0.25">
      <c r="A2833" t="str">
        <f>IF(ISBLANK('ENGAGEMENTS 2026'!C2834),"",IF('ENGAGEMENTS 2026'!C2834="DTSI","DCT",'ENGAGEMENTS 2026'!C2834))</f>
        <v/>
      </c>
      <c r="B2833" t="str">
        <f>IF(ISBLANK('ENGAGEMENTS 2026'!C2834),"",'ENGAGEMENTS 2026'!D2834)</f>
        <v/>
      </c>
      <c r="C2833" t="str">
        <f>IF(ISBLANK('ENGAGEMENTS 2026'!C2834),"",'ENGAGEMENTS 2026'!E2834)</f>
        <v/>
      </c>
      <c r="D2833" t="str">
        <f>IF(ISBLANK('ENGAGEMENTS 2026'!C2834),"",'ENGAGEMENTS 2026'!G2834)</f>
        <v/>
      </c>
      <c r="E2833" t="str">
        <f>IF(ISBLANK('ENGAGEMENTS 2026'!C2834),"",'ENGAGEMENTS 2026'!I2834)</f>
        <v/>
      </c>
      <c r="F2833" t="str">
        <f>IF(ISBLANK('ENGAGEMENTS 2026'!C2834),"",'ENGAGEMENTS 2026'!J2834)</f>
        <v/>
      </c>
      <c r="G2833" t="str">
        <f>IF(ISBLANK('ENGAGEMENTS 2026'!C2834),"",'ENGAGEMENTS 2026'!M2834)</f>
        <v/>
      </c>
      <c r="H2833" t="str">
        <f>IF(ISBLANK('ENGAGEMENTS 2026'!C2834),"",'ENGAGEMENTS 2026'!AF2834)</f>
        <v/>
      </c>
      <c r="I2833" t="str">
        <f>IF(ISBLANK('ENGAGEMENTS 2026'!C2834),"",'ENGAGEMENTS 2026'!H2834)</f>
        <v/>
      </c>
      <c r="J2833" s="72" t="str">
        <f>IF(ISBLANK('ENGAGEMENTS 2026'!C2834),"",IF(AND(OR($E2833="INFRUCTUEUX",$E2833="ANNULE"),$C2833="AOO-M"),'ENGAGEMENTS 2026'!P2834,IF($H2833="EN COURS DE PREENGAGEMENT",'ENGAGEMENTS 2026'!O2834,IF($H2833="PREENGAGE",IF($E2833="ATTRIBUE",'ENGAGEMENTS 2026'!AE2834,'ENGAGEMENTS 2026'!O2834),'ENGAGEMENTS 2026'!AE2834))))</f>
        <v/>
      </c>
      <c r="K2833" s="97" t="str">
        <f>IF(ISBLANK('ENGAGEMENTS 2026'!W2834),"",'ENGAGEMENTS 2026'!W2834)</f>
        <v/>
      </c>
      <c r="L2833" s="73" t="str">
        <f t="shared" ca="1" si="88"/>
        <v/>
      </c>
      <c r="M2833" t="str">
        <f t="shared" si="89"/>
        <v/>
      </c>
      <c r="N2833" t="str">
        <f>IF(ISBLANK('ENGAGEMENTS 2026'!C2834),"",'ENGAGEMENTS 2026'!L2834)</f>
        <v/>
      </c>
      <c r="O2833" t="str">
        <f>IF(ISBLANK('ENGAGEMENTS 2026'!C2834),"",'ENGAGEMENTS 2026'!M2834)</f>
        <v/>
      </c>
      <c r="P2833" t="str">
        <f>IF(ISBLANK('ENGAGEMENTS 2026'!C2834),"",'ENGAGEMENTS 2026'!K2834)</f>
        <v/>
      </c>
      <c r="Q2833" t="str">
        <f>IF($A2833="","",IF(OR($E2833="INFRUCTUEUX",$E2833="ANNULE"),$A2833&amp;"|"&amp;(COUNTIFS($A$2:$A2833,$A2833,$E$2:$E2833,"INFRUCTUEUX")+COUNTIFS($A$2:$A2833,$A2833,$E$2:$E2833,"ANNULE")),""))</f>
        <v/>
      </c>
    </row>
    <row r="2834" spans="1:17" x14ac:dyDescent="0.25">
      <c r="A2834" t="str">
        <f>IF(ISBLANK('ENGAGEMENTS 2026'!C2835),"",IF('ENGAGEMENTS 2026'!C2835="DTSI","DCT",'ENGAGEMENTS 2026'!C2835))</f>
        <v/>
      </c>
      <c r="B2834" t="str">
        <f>IF(ISBLANK('ENGAGEMENTS 2026'!C2835),"",'ENGAGEMENTS 2026'!D2835)</f>
        <v/>
      </c>
      <c r="C2834" t="str">
        <f>IF(ISBLANK('ENGAGEMENTS 2026'!C2835),"",'ENGAGEMENTS 2026'!E2835)</f>
        <v/>
      </c>
      <c r="D2834" t="str">
        <f>IF(ISBLANK('ENGAGEMENTS 2026'!C2835),"",'ENGAGEMENTS 2026'!G2835)</f>
        <v/>
      </c>
      <c r="E2834" t="str">
        <f>IF(ISBLANK('ENGAGEMENTS 2026'!C2835),"",'ENGAGEMENTS 2026'!I2835)</f>
        <v/>
      </c>
      <c r="F2834" t="str">
        <f>IF(ISBLANK('ENGAGEMENTS 2026'!C2835),"",'ENGAGEMENTS 2026'!J2835)</f>
        <v/>
      </c>
      <c r="G2834" t="str">
        <f>IF(ISBLANK('ENGAGEMENTS 2026'!C2835),"",'ENGAGEMENTS 2026'!M2835)</f>
        <v/>
      </c>
      <c r="H2834" t="str">
        <f>IF(ISBLANK('ENGAGEMENTS 2026'!C2835),"",'ENGAGEMENTS 2026'!AF2835)</f>
        <v/>
      </c>
      <c r="I2834" t="str">
        <f>IF(ISBLANK('ENGAGEMENTS 2026'!C2835),"",'ENGAGEMENTS 2026'!H2835)</f>
        <v/>
      </c>
      <c r="J2834" s="72" t="str">
        <f>IF(ISBLANK('ENGAGEMENTS 2026'!C2835),"",IF(AND(OR($E2834="INFRUCTUEUX",$E2834="ANNULE"),$C2834="AOO-M"),'ENGAGEMENTS 2026'!P2835,IF($H2834="EN COURS DE PREENGAGEMENT",'ENGAGEMENTS 2026'!O2835,IF($H2834="PREENGAGE",IF($E2834="ATTRIBUE",'ENGAGEMENTS 2026'!AE2835,'ENGAGEMENTS 2026'!O2835),'ENGAGEMENTS 2026'!AE2835))))</f>
        <v/>
      </c>
      <c r="K2834" s="97" t="str">
        <f>IF(ISBLANK('ENGAGEMENTS 2026'!W2835),"",'ENGAGEMENTS 2026'!W2835)</f>
        <v/>
      </c>
      <c r="L2834" s="73" t="str">
        <f t="shared" ca="1" si="88"/>
        <v/>
      </c>
      <c r="M2834" t="str">
        <f t="shared" si="89"/>
        <v/>
      </c>
      <c r="N2834" t="str">
        <f>IF(ISBLANK('ENGAGEMENTS 2026'!C2835),"",'ENGAGEMENTS 2026'!L2835)</f>
        <v/>
      </c>
      <c r="O2834" t="str">
        <f>IF(ISBLANK('ENGAGEMENTS 2026'!C2835),"",'ENGAGEMENTS 2026'!M2835)</f>
        <v/>
      </c>
      <c r="P2834" t="str">
        <f>IF(ISBLANK('ENGAGEMENTS 2026'!C2835),"",'ENGAGEMENTS 2026'!K2835)</f>
        <v/>
      </c>
      <c r="Q2834" t="str">
        <f>IF($A2834="","",IF(OR($E2834="INFRUCTUEUX",$E2834="ANNULE"),$A2834&amp;"|"&amp;(COUNTIFS($A$2:$A2834,$A2834,$E$2:$E2834,"INFRUCTUEUX")+COUNTIFS($A$2:$A2834,$A2834,$E$2:$E2834,"ANNULE")),""))</f>
        <v/>
      </c>
    </row>
    <row r="2835" spans="1:17" x14ac:dyDescent="0.25">
      <c r="A2835" t="str">
        <f>IF(ISBLANK('ENGAGEMENTS 2026'!C2836),"",IF('ENGAGEMENTS 2026'!C2836="DTSI","DCT",'ENGAGEMENTS 2026'!C2836))</f>
        <v/>
      </c>
      <c r="B2835" t="str">
        <f>IF(ISBLANK('ENGAGEMENTS 2026'!C2836),"",'ENGAGEMENTS 2026'!D2836)</f>
        <v/>
      </c>
      <c r="C2835" t="str">
        <f>IF(ISBLANK('ENGAGEMENTS 2026'!C2836),"",'ENGAGEMENTS 2026'!E2836)</f>
        <v/>
      </c>
      <c r="D2835" t="str">
        <f>IF(ISBLANK('ENGAGEMENTS 2026'!C2836),"",'ENGAGEMENTS 2026'!G2836)</f>
        <v/>
      </c>
      <c r="E2835" t="str">
        <f>IF(ISBLANK('ENGAGEMENTS 2026'!C2836),"",'ENGAGEMENTS 2026'!I2836)</f>
        <v/>
      </c>
      <c r="F2835" t="str">
        <f>IF(ISBLANK('ENGAGEMENTS 2026'!C2836),"",'ENGAGEMENTS 2026'!J2836)</f>
        <v/>
      </c>
      <c r="G2835" t="str">
        <f>IF(ISBLANK('ENGAGEMENTS 2026'!C2836),"",'ENGAGEMENTS 2026'!M2836)</f>
        <v/>
      </c>
      <c r="H2835" t="str">
        <f>IF(ISBLANK('ENGAGEMENTS 2026'!C2836),"",'ENGAGEMENTS 2026'!AF2836)</f>
        <v/>
      </c>
      <c r="I2835" t="str">
        <f>IF(ISBLANK('ENGAGEMENTS 2026'!C2836),"",'ENGAGEMENTS 2026'!H2836)</f>
        <v/>
      </c>
      <c r="J2835" s="72" t="str">
        <f>IF(ISBLANK('ENGAGEMENTS 2026'!C2836),"",IF(AND(OR($E2835="INFRUCTUEUX",$E2835="ANNULE"),$C2835="AOO-M"),'ENGAGEMENTS 2026'!P2836,IF($H2835="EN COURS DE PREENGAGEMENT",'ENGAGEMENTS 2026'!O2836,IF($H2835="PREENGAGE",IF($E2835="ATTRIBUE",'ENGAGEMENTS 2026'!AE2836,'ENGAGEMENTS 2026'!O2836),'ENGAGEMENTS 2026'!AE2836))))</f>
        <v/>
      </c>
      <c r="K2835" s="97" t="str">
        <f>IF(ISBLANK('ENGAGEMENTS 2026'!W2836),"",'ENGAGEMENTS 2026'!W2836)</f>
        <v/>
      </c>
      <c r="L2835" s="73" t="str">
        <f t="shared" ca="1" si="88"/>
        <v/>
      </c>
      <c r="M2835" t="str">
        <f t="shared" si="89"/>
        <v/>
      </c>
      <c r="N2835" t="str">
        <f>IF(ISBLANK('ENGAGEMENTS 2026'!C2836),"",'ENGAGEMENTS 2026'!L2836)</f>
        <v/>
      </c>
      <c r="O2835" t="str">
        <f>IF(ISBLANK('ENGAGEMENTS 2026'!C2836),"",'ENGAGEMENTS 2026'!M2836)</f>
        <v/>
      </c>
      <c r="P2835" t="str">
        <f>IF(ISBLANK('ENGAGEMENTS 2026'!C2836),"",'ENGAGEMENTS 2026'!K2836)</f>
        <v/>
      </c>
      <c r="Q2835" t="str">
        <f>IF($A2835="","",IF(OR($E2835="INFRUCTUEUX",$E2835="ANNULE"),$A2835&amp;"|"&amp;(COUNTIFS($A$2:$A2835,$A2835,$E$2:$E2835,"INFRUCTUEUX")+COUNTIFS($A$2:$A2835,$A2835,$E$2:$E2835,"ANNULE")),""))</f>
        <v/>
      </c>
    </row>
    <row r="2836" spans="1:17" x14ac:dyDescent="0.25">
      <c r="A2836" t="str">
        <f>IF(ISBLANK('ENGAGEMENTS 2026'!C2837),"",IF('ENGAGEMENTS 2026'!C2837="DTSI","DCT",'ENGAGEMENTS 2026'!C2837))</f>
        <v/>
      </c>
      <c r="B2836" t="str">
        <f>IF(ISBLANK('ENGAGEMENTS 2026'!C2837),"",'ENGAGEMENTS 2026'!D2837)</f>
        <v/>
      </c>
      <c r="C2836" t="str">
        <f>IF(ISBLANK('ENGAGEMENTS 2026'!C2837),"",'ENGAGEMENTS 2026'!E2837)</f>
        <v/>
      </c>
      <c r="D2836" t="str">
        <f>IF(ISBLANK('ENGAGEMENTS 2026'!C2837),"",'ENGAGEMENTS 2026'!G2837)</f>
        <v/>
      </c>
      <c r="E2836" t="str">
        <f>IF(ISBLANK('ENGAGEMENTS 2026'!C2837),"",'ENGAGEMENTS 2026'!I2837)</f>
        <v/>
      </c>
      <c r="F2836" t="str">
        <f>IF(ISBLANK('ENGAGEMENTS 2026'!C2837),"",'ENGAGEMENTS 2026'!J2837)</f>
        <v/>
      </c>
      <c r="G2836" t="str">
        <f>IF(ISBLANK('ENGAGEMENTS 2026'!C2837),"",'ENGAGEMENTS 2026'!M2837)</f>
        <v/>
      </c>
      <c r="H2836" t="str">
        <f>IF(ISBLANK('ENGAGEMENTS 2026'!C2837),"",'ENGAGEMENTS 2026'!AF2837)</f>
        <v/>
      </c>
      <c r="I2836" t="str">
        <f>IF(ISBLANK('ENGAGEMENTS 2026'!C2837),"",'ENGAGEMENTS 2026'!H2837)</f>
        <v/>
      </c>
      <c r="J2836" s="72" t="str">
        <f>IF(ISBLANK('ENGAGEMENTS 2026'!C2837),"",IF(AND(OR($E2836="INFRUCTUEUX",$E2836="ANNULE"),$C2836="AOO-M"),'ENGAGEMENTS 2026'!P2837,IF($H2836="EN COURS DE PREENGAGEMENT",'ENGAGEMENTS 2026'!O2837,IF($H2836="PREENGAGE",IF($E2836="ATTRIBUE",'ENGAGEMENTS 2026'!AE2837,'ENGAGEMENTS 2026'!O2837),'ENGAGEMENTS 2026'!AE2837))))</f>
        <v/>
      </c>
      <c r="K2836" s="97" t="str">
        <f>IF(ISBLANK('ENGAGEMENTS 2026'!W2837),"",'ENGAGEMENTS 2026'!W2837)</f>
        <v/>
      </c>
      <c r="L2836" s="73" t="str">
        <f t="shared" ca="1" si="88"/>
        <v/>
      </c>
      <c r="M2836" t="str">
        <f t="shared" si="89"/>
        <v/>
      </c>
      <c r="N2836" t="str">
        <f>IF(ISBLANK('ENGAGEMENTS 2026'!C2837),"",'ENGAGEMENTS 2026'!L2837)</f>
        <v/>
      </c>
      <c r="O2836" t="str">
        <f>IF(ISBLANK('ENGAGEMENTS 2026'!C2837),"",'ENGAGEMENTS 2026'!M2837)</f>
        <v/>
      </c>
      <c r="P2836" t="str">
        <f>IF(ISBLANK('ENGAGEMENTS 2026'!C2837),"",'ENGAGEMENTS 2026'!K2837)</f>
        <v/>
      </c>
      <c r="Q2836" t="str">
        <f>IF($A2836="","",IF(OR($E2836="INFRUCTUEUX",$E2836="ANNULE"),$A2836&amp;"|"&amp;(COUNTIFS($A$2:$A2836,$A2836,$E$2:$E2836,"INFRUCTUEUX")+COUNTIFS($A$2:$A2836,$A2836,$E$2:$E2836,"ANNULE")),""))</f>
        <v/>
      </c>
    </row>
    <row r="2837" spans="1:17" x14ac:dyDescent="0.25">
      <c r="A2837" t="str">
        <f>IF(ISBLANK('ENGAGEMENTS 2026'!C2838),"",IF('ENGAGEMENTS 2026'!C2838="DTSI","DCT",'ENGAGEMENTS 2026'!C2838))</f>
        <v/>
      </c>
      <c r="B2837" t="str">
        <f>IF(ISBLANK('ENGAGEMENTS 2026'!C2838),"",'ENGAGEMENTS 2026'!D2838)</f>
        <v/>
      </c>
      <c r="C2837" t="str">
        <f>IF(ISBLANK('ENGAGEMENTS 2026'!C2838),"",'ENGAGEMENTS 2026'!E2838)</f>
        <v/>
      </c>
      <c r="D2837" t="str">
        <f>IF(ISBLANK('ENGAGEMENTS 2026'!C2838),"",'ENGAGEMENTS 2026'!G2838)</f>
        <v/>
      </c>
      <c r="E2837" t="str">
        <f>IF(ISBLANK('ENGAGEMENTS 2026'!C2838),"",'ENGAGEMENTS 2026'!I2838)</f>
        <v/>
      </c>
      <c r="F2837" t="str">
        <f>IF(ISBLANK('ENGAGEMENTS 2026'!C2838),"",'ENGAGEMENTS 2026'!J2838)</f>
        <v/>
      </c>
      <c r="G2837" t="str">
        <f>IF(ISBLANK('ENGAGEMENTS 2026'!C2838),"",'ENGAGEMENTS 2026'!M2838)</f>
        <v/>
      </c>
      <c r="H2837" t="str">
        <f>IF(ISBLANK('ENGAGEMENTS 2026'!C2838),"",'ENGAGEMENTS 2026'!AF2838)</f>
        <v/>
      </c>
      <c r="I2837" t="str">
        <f>IF(ISBLANK('ENGAGEMENTS 2026'!C2838),"",'ENGAGEMENTS 2026'!H2838)</f>
        <v/>
      </c>
      <c r="J2837" s="72" t="str">
        <f>IF(ISBLANK('ENGAGEMENTS 2026'!C2838),"",IF(AND(OR($E2837="INFRUCTUEUX",$E2837="ANNULE"),$C2837="AOO-M"),'ENGAGEMENTS 2026'!P2838,IF($H2837="EN COURS DE PREENGAGEMENT",'ENGAGEMENTS 2026'!O2838,IF($H2837="PREENGAGE",IF($E2837="ATTRIBUE",'ENGAGEMENTS 2026'!AE2838,'ENGAGEMENTS 2026'!O2838),'ENGAGEMENTS 2026'!AE2838))))</f>
        <v/>
      </c>
      <c r="K2837" s="97" t="str">
        <f>IF(ISBLANK('ENGAGEMENTS 2026'!W2838),"",'ENGAGEMENTS 2026'!W2838)</f>
        <v/>
      </c>
      <c r="L2837" s="73" t="str">
        <f t="shared" ca="1" si="88"/>
        <v/>
      </c>
      <c r="M2837" t="str">
        <f t="shared" si="89"/>
        <v/>
      </c>
      <c r="N2837" t="str">
        <f>IF(ISBLANK('ENGAGEMENTS 2026'!C2838),"",'ENGAGEMENTS 2026'!L2838)</f>
        <v/>
      </c>
      <c r="O2837" t="str">
        <f>IF(ISBLANK('ENGAGEMENTS 2026'!C2838),"",'ENGAGEMENTS 2026'!M2838)</f>
        <v/>
      </c>
      <c r="P2837" t="str">
        <f>IF(ISBLANK('ENGAGEMENTS 2026'!C2838),"",'ENGAGEMENTS 2026'!K2838)</f>
        <v/>
      </c>
      <c r="Q2837" t="str">
        <f>IF($A2837="","",IF(OR($E2837="INFRUCTUEUX",$E2837="ANNULE"),$A2837&amp;"|"&amp;(COUNTIFS($A$2:$A2837,$A2837,$E$2:$E2837,"INFRUCTUEUX")+COUNTIFS($A$2:$A2837,$A2837,$E$2:$E2837,"ANNULE")),""))</f>
        <v/>
      </c>
    </row>
    <row r="2838" spans="1:17" x14ac:dyDescent="0.25">
      <c r="A2838" t="str">
        <f>IF(ISBLANK('ENGAGEMENTS 2026'!C2839),"",IF('ENGAGEMENTS 2026'!C2839="DTSI","DCT",'ENGAGEMENTS 2026'!C2839))</f>
        <v/>
      </c>
      <c r="B2838" t="str">
        <f>IF(ISBLANK('ENGAGEMENTS 2026'!C2839),"",'ENGAGEMENTS 2026'!D2839)</f>
        <v/>
      </c>
      <c r="C2838" t="str">
        <f>IF(ISBLANK('ENGAGEMENTS 2026'!C2839),"",'ENGAGEMENTS 2026'!E2839)</f>
        <v/>
      </c>
      <c r="D2838" t="str">
        <f>IF(ISBLANK('ENGAGEMENTS 2026'!C2839),"",'ENGAGEMENTS 2026'!G2839)</f>
        <v/>
      </c>
      <c r="E2838" t="str">
        <f>IF(ISBLANK('ENGAGEMENTS 2026'!C2839),"",'ENGAGEMENTS 2026'!I2839)</f>
        <v/>
      </c>
      <c r="F2838" t="str">
        <f>IF(ISBLANK('ENGAGEMENTS 2026'!C2839),"",'ENGAGEMENTS 2026'!J2839)</f>
        <v/>
      </c>
      <c r="G2838" t="str">
        <f>IF(ISBLANK('ENGAGEMENTS 2026'!C2839),"",'ENGAGEMENTS 2026'!M2839)</f>
        <v/>
      </c>
      <c r="H2838" t="str">
        <f>IF(ISBLANK('ENGAGEMENTS 2026'!C2839),"",'ENGAGEMENTS 2026'!AF2839)</f>
        <v/>
      </c>
      <c r="I2838" t="str">
        <f>IF(ISBLANK('ENGAGEMENTS 2026'!C2839),"",'ENGAGEMENTS 2026'!H2839)</f>
        <v/>
      </c>
      <c r="J2838" s="72" t="str">
        <f>IF(ISBLANK('ENGAGEMENTS 2026'!C2839),"",IF(AND(OR($E2838="INFRUCTUEUX",$E2838="ANNULE"),$C2838="AOO-M"),'ENGAGEMENTS 2026'!P2839,IF($H2838="EN COURS DE PREENGAGEMENT",'ENGAGEMENTS 2026'!O2839,IF($H2838="PREENGAGE",IF($E2838="ATTRIBUE",'ENGAGEMENTS 2026'!AE2839,'ENGAGEMENTS 2026'!O2839),'ENGAGEMENTS 2026'!AE2839))))</f>
        <v/>
      </c>
      <c r="K2838" s="97" t="str">
        <f>IF(ISBLANK('ENGAGEMENTS 2026'!W2839),"",'ENGAGEMENTS 2026'!W2839)</f>
        <v/>
      </c>
      <c r="L2838" s="73" t="str">
        <f t="shared" ca="1" si="88"/>
        <v/>
      </c>
      <c r="M2838" t="str">
        <f t="shared" si="89"/>
        <v/>
      </c>
      <c r="N2838" t="str">
        <f>IF(ISBLANK('ENGAGEMENTS 2026'!C2839),"",'ENGAGEMENTS 2026'!L2839)</f>
        <v/>
      </c>
      <c r="O2838" t="str">
        <f>IF(ISBLANK('ENGAGEMENTS 2026'!C2839),"",'ENGAGEMENTS 2026'!M2839)</f>
        <v/>
      </c>
      <c r="P2838" t="str">
        <f>IF(ISBLANK('ENGAGEMENTS 2026'!C2839),"",'ENGAGEMENTS 2026'!K2839)</f>
        <v/>
      </c>
      <c r="Q2838" t="str">
        <f>IF($A2838="","",IF(OR($E2838="INFRUCTUEUX",$E2838="ANNULE"),$A2838&amp;"|"&amp;(COUNTIFS($A$2:$A2838,$A2838,$E$2:$E2838,"INFRUCTUEUX")+COUNTIFS($A$2:$A2838,$A2838,$E$2:$E2838,"ANNULE")),""))</f>
        <v/>
      </c>
    </row>
    <row r="2839" spans="1:17" x14ac:dyDescent="0.25">
      <c r="A2839" t="str">
        <f>IF(ISBLANK('ENGAGEMENTS 2026'!C2840),"",IF('ENGAGEMENTS 2026'!C2840="DTSI","DCT",'ENGAGEMENTS 2026'!C2840))</f>
        <v/>
      </c>
      <c r="B2839" t="str">
        <f>IF(ISBLANK('ENGAGEMENTS 2026'!C2840),"",'ENGAGEMENTS 2026'!D2840)</f>
        <v/>
      </c>
      <c r="C2839" t="str">
        <f>IF(ISBLANK('ENGAGEMENTS 2026'!C2840),"",'ENGAGEMENTS 2026'!E2840)</f>
        <v/>
      </c>
      <c r="D2839" t="str">
        <f>IF(ISBLANK('ENGAGEMENTS 2026'!C2840),"",'ENGAGEMENTS 2026'!G2840)</f>
        <v/>
      </c>
      <c r="E2839" t="str">
        <f>IF(ISBLANK('ENGAGEMENTS 2026'!C2840),"",'ENGAGEMENTS 2026'!I2840)</f>
        <v/>
      </c>
      <c r="F2839" t="str">
        <f>IF(ISBLANK('ENGAGEMENTS 2026'!C2840),"",'ENGAGEMENTS 2026'!J2840)</f>
        <v/>
      </c>
      <c r="G2839" t="str">
        <f>IF(ISBLANK('ENGAGEMENTS 2026'!C2840),"",'ENGAGEMENTS 2026'!M2840)</f>
        <v/>
      </c>
      <c r="H2839" t="str">
        <f>IF(ISBLANK('ENGAGEMENTS 2026'!C2840),"",'ENGAGEMENTS 2026'!AF2840)</f>
        <v/>
      </c>
      <c r="I2839" t="str">
        <f>IF(ISBLANK('ENGAGEMENTS 2026'!C2840),"",'ENGAGEMENTS 2026'!H2840)</f>
        <v/>
      </c>
      <c r="J2839" s="72" t="str">
        <f>IF(ISBLANK('ENGAGEMENTS 2026'!C2840),"",IF(AND(OR($E2839="INFRUCTUEUX",$E2839="ANNULE"),$C2839="AOO-M"),'ENGAGEMENTS 2026'!P2840,IF($H2839="EN COURS DE PREENGAGEMENT",'ENGAGEMENTS 2026'!O2840,IF($H2839="PREENGAGE",IF($E2839="ATTRIBUE",'ENGAGEMENTS 2026'!AE2840,'ENGAGEMENTS 2026'!O2840),'ENGAGEMENTS 2026'!AE2840))))</f>
        <v/>
      </c>
      <c r="K2839" s="97" t="str">
        <f>IF(ISBLANK('ENGAGEMENTS 2026'!W2840),"",'ENGAGEMENTS 2026'!W2840)</f>
        <v/>
      </c>
      <c r="L2839" s="73" t="str">
        <f t="shared" ca="1" si="88"/>
        <v/>
      </c>
      <c r="M2839" t="str">
        <f t="shared" si="89"/>
        <v/>
      </c>
      <c r="N2839" t="str">
        <f>IF(ISBLANK('ENGAGEMENTS 2026'!C2840),"",'ENGAGEMENTS 2026'!L2840)</f>
        <v/>
      </c>
      <c r="O2839" t="str">
        <f>IF(ISBLANK('ENGAGEMENTS 2026'!C2840),"",'ENGAGEMENTS 2026'!M2840)</f>
        <v/>
      </c>
      <c r="P2839" t="str">
        <f>IF(ISBLANK('ENGAGEMENTS 2026'!C2840),"",'ENGAGEMENTS 2026'!K2840)</f>
        <v/>
      </c>
      <c r="Q2839" t="str">
        <f>IF($A2839="","",IF(OR($E2839="INFRUCTUEUX",$E2839="ANNULE"),$A2839&amp;"|"&amp;(COUNTIFS($A$2:$A2839,$A2839,$E$2:$E2839,"INFRUCTUEUX")+COUNTIFS($A$2:$A2839,$A2839,$E$2:$E2839,"ANNULE")),""))</f>
        <v/>
      </c>
    </row>
    <row r="2840" spans="1:17" x14ac:dyDescent="0.25">
      <c r="A2840" t="str">
        <f>IF(ISBLANK('ENGAGEMENTS 2026'!C2841),"",IF('ENGAGEMENTS 2026'!C2841="DTSI","DCT",'ENGAGEMENTS 2026'!C2841))</f>
        <v/>
      </c>
      <c r="B2840" t="str">
        <f>IF(ISBLANK('ENGAGEMENTS 2026'!C2841),"",'ENGAGEMENTS 2026'!D2841)</f>
        <v/>
      </c>
      <c r="C2840" t="str">
        <f>IF(ISBLANK('ENGAGEMENTS 2026'!C2841),"",'ENGAGEMENTS 2026'!E2841)</f>
        <v/>
      </c>
      <c r="D2840" t="str">
        <f>IF(ISBLANK('ENGAGEMENTS 2026'!C2841),"",'ENGAGEMENTS 2026'!G2841)</f>
        <v/>
      </c>
      <c r="E2840" t="str">
        <f>IF(ISBLANK('ENGAGEMENTS 2026'!C2841),"",'ENGAGEMENTS 2026'!I2841)</f>
        <v/>
      </c>
      <c r="F2840" t="str">
        <f>IF(ISBLANK('ENGAGEMENTS 2026'!C2841),"",'ENGAGEMENTS 2026'!J2841)</f>
        <v/>
      </c>
      <c r="G2840" t="str">
        <f>IF(ISBLANK('ENGAGEMENTS 2026'!C2841),"",'ENGAGEMENTS 2026'!M2841)</f>
        <v/>
      </c>
      <c r="H2840" t="str">
        <f>IF(ISBLANK('ENGAGEMENTS 2026'!C2841),"",'ENGAGEMENTS 2026'!AF2841)</f>
        <v/>
      </c>
      <c r="I2840" t="str">
        <f>IF(ISBLANK('ENGAGEMENTS 2026'!C2841),"",'ENGAGEMENTS 2026'!H2841)</f>
        <v/>
      </c>
      <c r="J2840" s="72" t="str">
        <f>IF(ISBLANK('ENGAGEMENTS 2026'!C2841),"",IF(AND(OR($E2840="INFRUCTUEUX",$E2840="ANNULE"),$C2840="AOO-M"),'ENGAGEMENTS 2026'!P2841,IF($H2840="EN COURS DE PREENGAGEMENT",'ENGAGEMENTS 2026'!O2841,IF($H2840="PREENGAGE",IF($E2840="ATTRIBUE",'ENGAGEMENTS 2026'!AE2841,'ENGAGEMENTS 2026'!O2841),'ENGAGEMENTS 2026'!AE2841))))</f>
        <v/>
      </c>
      <c r="K2840" s="97" t="str">
        <f>IF(ISBLANK('ENGAGEMENTS 2026'!W2841),"",'ENGAGEMENTS 2026'!W2841)</f>
        <v/>
      </c>
      <c r="L2840" s="73" t="str">
        <f t="shared" ca="1" si="88"/>
        <v/>
      </c>
      <c r="M2840" t="str">
        <f t="shared" si="89"/>
        <v/>
      </c>
      <c r="N2840" t="str">
        <f>IF(ISBLANK('ENGAGEMENTS 2026'!C2841),"",'ENGAGEMENTS 2026'!L2841)</f>
        <v/>
      </c>
      <c r="O2840" t="str">
        <f>IF(ISBLANK('ENGAGEMENTS 2026'!C2841),"",'ENGAGEMENTS 2026'!M2841)</f>
        <v/>
      </c>
      <c r="P2840" t="str">
        <f>IF(ISBLANK('ENGAGEMENTS 2026'!C2841),"",'ENGAGEMENTS 2026'!K2841)</f>
        <v/>
      </c>
      <c r="Q2840" t="str">
        <f>IF($A2840="","",IF(OR($E2840="INFRUCTUEUX",$E2840="ANNULE"),$A2840&amp;"|"&amp;(COUNTIFS($A$2:$A2840,$A2840,$E$2:$E2840,"INFRUCTUEUX")+COUNTIFS($A$2:$A2840,$A2840,$E$2:$E2840,"ANNULE")),""))</f>
        <v/>
      </c>
    </row>
    <row r="2841" spans="1:17" x14ac:dyDescent="0.25">
      <c r="A2841" t="str">
        <f>IF(ISBLANK('ENGAGEMENTS 2026'!C2842),"",IF('ENGAGEMENTS 2026'!C2842="DTSI","DCT",'ENGAGEMENTS 2026'!C2842))</f>
        <v/>
      </c>
      <c r="B2841" t="str">
        <f>IF(ISBLANK('ENGAGEMENTS 2026'!C2842),"",'ENGAGEMENTS 2026'!D2842)</f>
        <v/>
      </c>
      <c r="C2841" t="str">
        <f>IF(ISBLANK('ENGAGEMENTS 2026'!C2842),"",'ENGAGEMENTS 2026'!E2842)</f>
        <v/>
      </c>
      <c r="D2841" t="str">
        <f>IF(ISBLANK('ENGAGEMENTS 2026'!C2842),"",'ENGAGEMENTS 2026'!G2842)</f>
        <v/>
      </c>
      <c r="E2841" t="str">
        <f>IF(ISBLANK('ENGAGEMENTS 2026'!C2842),"",'ENGAGEMENTS 2026'!I2842)</f>
        <v/>
      </c>
      <c r="F2841" t="str">
        <f>IF(ISBLANK('ENGAGEMENTS 2026'!C2842),"",'ENGAGEMENTS 2026'!J2842)</f>
        <v/>
      </c>
      <c r="G2841" t="str">
        <f>IF(ISBLANK('ENGAGEMENTS 2026'!C2842),"",'ENGAGEMENTS 2026'!M2842)</f>
        <v/>
      </c>
      <c r="H2841" t="str">
        <f>IF(ISBLANK('ENGAGEMENTS 2026'!C2842),"",'ENGAGEMENTS 2026'!AF2842)</f>
        <v/>
      </c>
      <c r="I2841" t="str">
        <f>IF(ISBLANK('ENGAGEMENTS 2026'!C2842),"",'ENGAGEMENTS 2026'!H2842)</f>
        <v/>
      </c>
      <c r="J2841" s="72" t="str">
        <f>IF(ISBLANK('ENGAGEMENTS 2026'!C2842),"",IF(AND(OR($E2841="INFRUCTUEUX",$E2841="ANNULE"),$C2841="AOO-M"),'ENGAGEMENTS 2026'!P2842,IF($H2841="EN COURS DE PREENGAGEMENT",'ENGAGEMENTS 2026'!O2842,IF($H2841="PREENGAGE",IF($E2841="ATTRIBUE",'ENGAGEMENTS 2026'!AE2842,'ENGAGEMENTS 2026'!O2842),'ENGAGEMENTS 2026'!AE2842))))</f>
        <v/>
      </c>
      <c r="K2841" s="97" t="str">
        <f>IF(ISBLANK('ENGAGEMENTS 2026'!W2842),"",'ENGAGEMENTS 2026'!W2842)</f>
        <v/>
      </c>
      <c r="L2841" s="73" t="str">
        <f t="shared" ca="1" si="88"/>
        <v/>
      </c>
      <c r="M2841" t="str">
        <f t="shared" si="89"/>
        <v/>
      </c>
      <c r="N2841" t="str">
        <f>IF(ISBLANK('ENGAGEMENTS 2026'!C2842),"",'ENGAGEMENTS 2026'!L2842)</f>
        <v/>
      </c>
      <c r="O2841" t="str">
        <f>IF(ISBLANK('ENGAGEMENTS 2026'!C2842),"",'ENGAGEMENTS 2026'!M2842)</f>
        <v/>
      </c>
      <c r="P2841" t="str">
        <f>IF(ISBLANK('ENGAGEMENTS 2026'!C2842),"",'ENGAGEMENTS 2026'!K2842)</f>
        <v/>
      </c>
      <c r="Q2841" t="str">
        <f>IF($A2841="","",IF(OR($E2841="INFRUCTUEUX",$E2841="ANNULE"),$A2841&amp;"|"&amp;(COUNTIFS($A$2:$A2841,$A2841,$E$2:$E2841,"INFRUCTUEUX")+COUNTIFS($A$2:$A2841,$A2841,$E$2:$E2841,"ANNULE")),""))</f>
        <v/>
      </c>
    </row>
    <row r="2842" spans="1:17" x14ac:dyDescent="0.25">
      <c r="A2842" t="str">
        <f>IF(ISBLANK('ENGAGEMENTS 2026'!C2843),"",IF('ENGAGEMENTS 2026'!C2843="DTSI","DCT",'ENGAGEMENTS 2026'!C2843))</f>
        <v/>
      </c>
      <c r="B2842" t="str">
        <f>IF(ISBLANK('ENGAGEMENTS 2026'!C2843),"",'ENGAGEMENTS 2026'!D2843)</f>
        <v/>
      </c>
      <c r="C2842" t="str">
        <f>IF(ISBLANK('ENGAGEMENTS 2026'!C2843),"",'ENGAGEMENTS 2026'!E2843)</f>
        <v/>
      </c>
      <c r="D2842" t="str">
        <f>IF(ISBLANK('ENGAGEMENTS 2026'!C2843),"",'ENGAGEMENTS 2026'!G2843)</f>
        <v/>
      </c>
      <c r="E2842" t="str">
        <f>IF(ISBLANK('ENGAGEMENTS 2026'!C2843),"",'ENGAGEMENTS 2026'!I2843)</f>
        <v/>
      </c>
      <c r="F2842" t="str">
        <f>IF(ISBLANK('ENGAGEMENTS 2026'!C2843),"",'ENGAGEMENTS 2026'!J2843)</f>
        <v/>
      </c>
      <c r="G2842" t="str">
        <f>IF(ISBLANK('ENGAGEMENTS 2026'!C2843),"",'ENGAGEMENTS 2026'!M2843)</f>
        <v/>
      </c>
      <c r="H2842" t="str">
        <f>IF(ISBLANK('ENGAGEMENTS 2026'!C2843),"",'ENGAGEMENTS 2026'!AF2843)</f>
        <v/>
      </c>
      <c r="I2842" t="str">
        <f>IF(ISBLANK('ENGAGEMENTS 2026'!C2843),"",'ENGAGEMENTS 2026'!H2843)</f>
        <v/>
      </c>
      <c r="J2842" s="72" t="str">
        <f>IF(ISBLANK('ENGAGEMENTS 2026'!C2843),"",IF(AND(OR($E2842="INFRUCTUEUX",$E2842="ANNULE"),$C2842="AOO-M"),'ENGAGEMENTS 2026'!P2843,IF($H2842="EN COURS DE PREENGAGEMENT",'ENGAGEMENTS 2026'!O2843,IF($H2842="PREENGAGE",IF($E2842="ATTRIBUE",'ENGAGEMENTS 2026'!AE2843,'ENGAGEMENTS 2026'!O2843),'ENGAGEMENTS 2026'!AE2843))))</f>
        <v/>
      </c>
      <c r="K2842" s="97" t="str">
        <f>IF(ISBLANK('ENGAGEMENTS 2026'!W2843),"",'ENGAGEMENTS 2026'!W2843)</f>
        <v/>
      </c>
      <c r="L2842" s="73" t="str">
        <f t="shared" ca="1" si="88"/>
        <v/>
      </c>
      <c r="M2842" t="str">
        <f t="shared" si="89"/>
        <v/>
      </c>
      <c r="N2842" t="str">
        <f>IF(ISBLANK('ENGAGEMENTS 2026'!C2843),"",'ENGAGEMENTS 2026'!L2843)</f>
        <v/>
      </c>
      <c r="O2842" t="str">
        <f>IF(ISBLANK('ENGAGEMENTS 2026'!C2843),"",'ENGAGEMENTS 2026'!M2843)</f>
        <v/>
      </c>
      <c r="P2842" t="str">
        <f>IF(ISBLANK('ENGAGEMENTS 2026'!C2843),"",'ENGAGEMENTS 2026'!K2843)</f>
        <v/>
      </c>
      <c r="Q2842" t="str">
        <f>IF($A2842="","",IF(OR($E2842="INFRUCTUEUX",$E2842="ANNULE"),$A2842&amp;"|"&amp;(COUNTIFS($A$2:$A2842,$A2842,$E$2:$E2842,"INFRUCTUEUX")+COUNTIFS($A$2:$A2842,$A2842,$E$2:$E2842,"ANNULE")),""))</f>
        <v/>
      </c>
    </row>
    <row r="2843" spans="1:17" x14ac:dyDescent="0.25">
      <c r="A2843" t="str">
        <f>IF(ISBLANK('ENGAGEMENTS 2026'!C2844),"",IF('ENGAGEMENTS 2026'!C2844="DTSI","DCT",'ENGAGEMENTS 2026'!C2844))</f>
        <v/>
      </c>
      <c r="B2843" t="str">
        <f>IF(ISBLANK('ENGAGEMENTS 2026'!C2844),"",'ENGAGEMENTS 2026'!D2844)</f>
        <v/>
      </c>
      <c r="C2843" t="str">
        <f>IF(ISBLANK('ENGAGEMENTS 2026'!C2844),"",'ENGAGEMENTS 2026'!E2844)</f>
        <v/>
      </c>
      <c r="D2843" t="str">
        <f>IF(ISBLANK('ENGAGEMENTS 2026'!C2844),"",'ENGAGEMENTS 2026'!G2844)</f>
        <v/>
      </c>
      <c r="E2843" t="str">
        <f>IF(ISBLANK('ENGAGEMENTS 2026'!C2844),"",'ENGAGEMENTS 2026'!I2844)</f>
        <v/>
      </c>
      <c r="F2843" t="str">
        <f>IF(ISBLANK('ENGAGEMENTS 2026'!C2844),"",'ENGAGEMENTS 2026'!J2844)</f>
        <v/>
      </c>
      <c r="G2843" t="str">
        <f>IF(ISBLANK('ENGAGEMENTS 2026'!C2844),"",'ENGAGEMENTS 2026'!M2844)</f>
        <v/>
      </c>
      <c r="H2843" t="str">
        <f>IF(ISBLANK('ENGAGEMENTS 2026'!C2844),"",'ENGAGEMENTS 2026'!AF2844)</f>
        <v/>
      </c>
      <c r="I2843" t="str">
        <f>IF(ISBLANK('ENGAGEMENTS 2026'!C2844),"",'ENGAGEMENTS 2026'!H2844)</f>
        <v/>
      </c>
      <c r="J2843" s="72" t="str">
        <f>IF(ISBLANK('ENGAGEMENTS 2026'!C2844),"",IF(AND(OR($E2843="INFRUCTUEUX",$E2843="ANNULE"),$C2843="AOO-M"),'ENGAGEMENTS 2026'!P2844,IF($H2843="EN COURS DE PREENGAGEMENT",'ENGAGEMENTS 2026'!O2844,IF($H2843="PREENGAGE",IF($E2843="ATTRIBUE",'ENGAGEMENTS 2026'!AE2844,'ENGAGEMENTS 2026'!O2844),'ENGAGEMENTS 2026'!AE2844))))</f>
        <v/>
      </c>
      <c r="K2843" s="97" t="str">
        <f>IF(ISBLANK('ENGAGEMENTS 2026'!W2844),"",'ENGAGEMENTS 2026'!W2844)</f>
        <v/>
      </c>
      <c r="L2843" s="73" t="str">
        <f t="shared" ca="1" si="88"/>
        <v/>
      </c>
      <c r="M2843" t="str">
        <f t="shared" si="89"/>
        <v/>
      </c>
      <c r="N2843" t="str">
        <f>IF(ISBLANK('ENGAGEMENTS 2026'!C2844),"",'ENGAGEMENTS 2026'!L2844)</f>
        <v/>
      </c>
      <c r="O2843" t="str">
        <f>IF(ISBLANK('ENGAGEMENTS 2026'!C2844),"",'ENGAGEMENTS 2026'!M2844)</f>
        <v/>
      </c>
      <c r="P2843" t="str">
        <f>IF(ISBLANK('ENGAGEMENTS 2026'!C2844),"",'ENGAGEMENTS 2026'!K2844)</f>
        <v/>
      </c>
      <c r="Q2843" t="str">
        <f>IF($A2843="","",IF(OR($E2843="INFRUCTUEUX",$E2843="ANNULE"),$A2843&amp;"|"&amp;(COUNTIFS($A$2:$A2843,$A2843,$E$2:$E2843,"INFRUCTUEUX")+COUNTIFS($A$2:$A2843,$A2843,$E$2:$E2843,"ANNULE")),""))</f>
        <v/>
      </c>
    </row>
    <row r="2844" spans="1:17" x14ac:dyDescent="0.25">
      <c r="A2844" t="str">
        <f>IF(ISBLANK('ENGAGEMENTS 2026'!C2845),"",IF('ENGAGEMENTS 2026'!C2845="DTSI","DCT",'ENGAGEMENTS 2026'!C2845))</f>
        <v/>
      </c>
      <c r="B2844" t="str">
        <f>IF(ISBLANK('ENGAGEMENTS 2026'!C2845),"",'ENGAGEMENTS 2026'!D2845)</f>
        <v/>
      </c>
      <c r="C2844" t="str">
        <f>IF(ISBLANK('ENGAGEMENTS 2026'!C2845),"",'ENGAGEMENTS 2026'!E2845)</f>
        <v/>
      </c>
      <c r="D2844" t="str">
        <f>IF(ISBLANK('ENGAGEMENTS 2026'!C2845),"",'ENGAGEMENTS 2026'!G2845)</f>
        <v/>
      </c>
      <c r="E2844" t="str">
        <f>IF(ISBLANK('ENGAGEMENTS 2026'!C2845),"",'ENGAGEMENTS 2026'!I2845)</f>
        <v/>
      </c>
      <c r="F2844" t="str">
        <f>IF(ISBLANK('ENGAGEMENTS 2026'!C2845),"",'ENGAGEMENTS 2026'!J2845)</f>
        <v/>
      </c>
      <c r="G2844" t="str">
        <f>IF(ISBLANK('ENGAGEMENTS 2026'!C2845),"",'ENGAGEMENTS 2026'!M2845)</f>
        <v/>
      </c>
      <c r="H2844" t="str">
        <f>IF(ISBLANK('ENGAGEMENTS 2026'!C2845),"",'ENGAGEMENTS 2026'!AF2845)</f>
        <v/>
      </c>
      <c r="I2844" t="str">
        <f>IF(ISBLANK('ENGAGEMENTS 2026'!C2845),"",'ENGAGEMENTS 2026'!H2845)</f>
        <v/>
      </c>
      <c r="J2844" s="72" t="str">
        <f>IF(ISBLANK('ENGAGEMENTS 2026'!C2845),"",IF(AND(OR($E2844="INFRUCTUEUX",$E2844="ANNULE"),$C2844="AOO-M"),'ENGAGEMENTS 2026'!P2845,IF($H2844="EN COURS DE PREENGAGEMENT",'ENGAGEMENTS 2026'!O2845,IF($H2844="PREENGAGE",IF($E2844="ATTRIBUE",'ENGAGEMENTS 2026'!AE2845,'ENGAGEMENTS 2026'!O2845),'ENGAGEMENTS 2026'!AE2845))))</f>
        <v/>
      </c>
      <c r="K2844" s="97" t="str">
        <f>IF(ISBLANK('ENGAGEMENTS 2026'!W2845),"",'ENGAGEMENTS 2026'!W2845)</f>
        <v/>
      </c>
      <c r="L2844" s="73" t="str">
        <f t="shared" ca="1" si="88"/>
        <v/>
      </c>
      <c r="M2844" t="str">
        <f t="shared" si="89"/>
        <v/>
      </c>
      <c r="N2844" t="str">
        <f>IF(ISBLANK('ENGAGEMENTS 2026'!C2845),"",'ENGAGEMENTS 2026'!L2845)</f>
        <v/>
      </c>
      <c r="O2844" t="str">
        <f>IF(ISBLANK('ENGAGEMENTS 2026'!C2845),"",'ENGAGEMENTS 2026'!M2845)</f>
        <v/>
      </c>
      <c r="P2844" t="str">
        <f>IF(ISBLANK('ENGAGEMENTS 2026'!C2845),"",'ENGAGEMENTS 2026'!K2845)</f>
        <v/>
      </c>
      <c r="Q2844" t="str">
        <f>IF($A2844="","",IF(OR($E2844="INFRUCTUEUX",$E2844="ANNULE"),$A2844&amp;"|"&amp;(COUNTIFS($A$2:$A2844,$A2844,$E$2:$E2844,"INFRUCTUEUX")+COUNTIFS($A$2:$A2844,$A2844,$E$2:$E2844,"ANNULE")),""))</f>
        <v/>
      </c>
    </row>
    <row r="2845" spans="1:17" x14ac:dyDescent="0.25">
      <c r="A2845" t="str">
        <f>IF(ISBLANK('ENGAGEMENTS 2026'!C2846),"",IF('ENGAGEMENTS 2026'!C2846="DTSI","DCT",'ENGAGEMENTS 2026'!C2846))</f>
        <v/>
      </c>
      <c r="B2845" t="str">
        <f>IF(ISBLANK('ENGAGEMENTS 2026'!C2846),"",'ENGAGEMENTS 2026'!D2846)</f>
        <v/>
      </c>
      <c r="C2845" t="str">
        <f>IF(ISBLANK('ENGAGEMENTS 2026'!C2846),"",'ENGAGEMENTS 2026'!E2846)</f>
        <v/>
      </c>
      <c r="D2845" t="str">
        <f>IF(ISBLANK('ENGAGEMENTS 2026'!C2846),"",'ENGAGEMENTS 2026'!G2846)</f>
        <v/>
      </c>
      <c r="E2845" t="str">
        <f>IF(ISBLANK('ENGAGEMENTS 2026'!C2846),"",'ENGAGEMENTS 2026'!I2846)</f>
        <v/>
      </c>
      <c r="F2845" t="str">
        <f>IF(ISBLANK('ENGAGEMENTS 2026'!C2846),"",'ENGAGEMENTS 2026'!J2846)</f>
        <v/>
      </c>
      <c r="G2845" t="str">
        <f>IF(ISBLANK('ENGAGEMENTS 2026'!C2846),"",'ENGAGEMENTS 2026'!M2846)</f>
        <v/>
      </c>
      <c r="H2845" t="str">
        <f>IF(ISBLANK('ENGAGEMENTS 2026'!C2846),"",'ENGAGEMENTS 2026'!AF2846)</f>
        <v/>
      </c>
      <c r="I2845" t="str">
        <f>IF(ISBLANK('ENGAGEMENTS 2026'!C2846),"",'ENGAGEMENTS 2026'!H2846)</f>
        <v/>
      </c>
      <c r="J2845" s="72" t="str">
        <f>IF(ISBLANK('ENGAGEMENTS 2026'!C2846),"",IF(AND(OR($E2845="INFRUCTUEUX",$E2845="ANNULE"),$C2845="AOO-M"),'ENGAGEMENTS 2026'!P2846,IF($H2845="EN COURS DE PREENGAGEMENT",'ENGAGEMENTS 2026'!O2846,IF($H2845="PREENGAGE",IF($E2845="ATTRIBUE",'ENGAGEMENTS 2026'!AE2846,'ENGAGEMENTS 2026'!O2846),'ENGAGEMENTS 2026'!AE2846))))</f>
        <v/>
      </c>
      <c r="K2845" s="97" t="str">
        <f>IF(ISBLANK('ENGAGEMENTS 2026'!W2846),"",'ENGAGEMENTS 2026'!W2846)</f>
        <v/>
      </c>
      <c r="L2845" s="73" t="str">
        <f t="shared" ca="1" si="88"/>
        <v/>
      </c>
      <c r="M2845" t="str">
        <f t="shared" si="89"/>
        <v/>
      </c>
      <c r="N2845" t="str">
        <f>IF(ISBLANK('ENGAGEMENTS 2026'!C2846),"",'ENGAGEMENTS 2026'!L2846)</f>
        <v/>
      </c>
      <c r="O2845" t="str">
        <f>IF(ISBLANK('ENGAGEMENTS 2026'!C2846),"",'ENGAGEMENTS 2026'!M2846)</f>
        <v/>
      </c>
      <c r="P2845" t="str">
        <f>IF(ISBLANK('ENGAGEMENTS 2026'!C2846),"",'ENGAGEMENTS 2026'!K2846)</f>
        <v/>
      </c>
      <c r="Q2845" t="str">
        <f>IF($A2845="","",IF(OR($E2845="INFRUCTUEUX",$E2845="ANNULE"),$A2845&amp;"|"&amp;(COUNTIFS($A$2:$A2845,$A2845,$E$2:$E2845,"INFRUCTUEUX")+COUNTIFS($A$2:$A2845,$A2845,$E$2:$E2845,"ANNULE")),""))</f>
        <v/>
      </c>
    </row>
    <row r="2846" spans="1:17" x14ac:dyDescent="0.25">
      <c r="A2846" t="str">
        <f>IF(ISBLANK('ENGAGEMENTS 2026'!C2847),"",IF('ENGAGEMENTS 2026'!C2847="DTSI","DCT",'ENGAGEMENTS 2026'!C2847))</f>
        <v/>
      </c>
      <c r="B2846" t="str">
        <f>IF(ISBLANK('ENGAGEMENTS 2026'!C2847),"",'ENGAGEMENTS 2026'!D2847)</f>
        <v/>
      </c>
      <c r="C2846" t="str">
        <f>IF(ISBLANK('ENGAGEMENTS 2026'!C2847),"",'ENGAGEMENTS 2026'!E2847)</f>
        <v/>
      </c>
      <c r="D2846" t="str">
        <f>IF(ISBLANK('ENGAGEMENTS 2026'!C2847),"",'ENGAGEMENTS 2026'!G2847)</f>
        <v/>
      </c>
      <c r="E2846" t="str">
        <f>IF(ISBLANK('ENGAGEMENTS 2026'!C2847),"",'ENGAGEMENTS 2026'!I2847)</f>
        <v/>
      </c>
      <c r="F2846" t="str">
        <f>IF(ISBLANK('ENGAGEMENTS 2026'!C2847),"",'ENGAGEMENTS 2026'!J2847)</f>
        <v/>
      </c>
      <c r="G2846" t="str">
        <f>IF(ISBLANK('ENGAGEMENTS 2026'!C2847),"",'ENGAGEMENTS 2026'!M2847)</f>
        <v/>
      </c>
      <c r="H2846" t="str">
        <f>IF(ISBLANK('ENGAGEMENTS 2026'!C2847),"",'ENGAGEMENTS 2026'!AF2847)</f>
        <v/>
      </c>
      <c r="I2846" t="str">
        <f>IF(ISBLANK('ENGAGEMENTS 2026'!C2847),"",'ENGAGEMENTS 2026'!H2847)</f>
        <v/>
      </c>
      <c r="J2846" s="72" t="str">
        <f>IF(ISBLANK('ENGAGEMENTS 2026'!C2847),"",IF(AND(OR($E2846="INFRUCTUEUX",$E2846="ANNULE"),$C2846="AOO-M"),'ENGAGEMENTS 2026'!P2847,IF($H2846="EN COURS DE PREENGAGEMENT",'ENGAGEMENTS 2026'!O2847,IF($H2846="PREENGAGE",IF($E2846="ATTRIBUE",'ENGAGEMENTS 2026'!AE2847,'ENGAGEMENTS 2026'!O2847),'ENGAGEMENTS 2026'!AE2847))))</f>
        <v/>
      </c>
      <c r="K2846" s="97" t="str">
        <f>IF(ISBLANK('ENGAGEMENTS 2026'!W2847),"",'ENGAGEMENTS 2026'!W2847)</f>
        <v/>
      </c>
      <c r="L2846" s="73" t="str">
        <f t="shared" ca="1" si="88"/>
        <v/>
      </c>
      <c r="M2846" t="str">
        <f t="shared" si="89"/>
        <v/>
      </c>
      <c r="N2846" t="str">
        <f>IF(ISBLANK('ENGAGEMENTS 2026'!C2847),"",'ENGAGEMENTS 2026'!L2847)</f>
        <v/>
      </c>
      <c r="O2846" t="str">
        <f>IF(ISBLANK('ENGAGEMENTS 2026'!C2847),"",'ENGAGEMENTS 2026'!M2847)</f>
        <v/>
      </c>
      <c r="P2846" t="str">
        <f>IF(ISBLANK('ENGAGEMENTS 2026'!C2847),"",'ENGAGEMENTS 2026'!K2847)</f>
        <v/>
      </c>
      <c r="Q2846" t="str">
        <f>IF($A2846="","",IF(OR($E2846="INFRUCTUEUX",$E2846="ANNULE"),$A2846&amp;"|"&amp;(COUNTIFS($A$2:$A2846,$A2846,$E$2:$E2846,"INFRUCTUEUX")+COUNTIFS($A$2:$A2846,$A2846,$E$2:$E2846,"ANNULE")),""))</f>
        <v/>
      </c>
    </row>
    <row r="2847" spans="1:17" x14ac:dyDescent="0.25">
      <c r="A2847" t="str">
        <f>IF(ISBLANK('ENGAGEMENTS 2026'!C2848),"",IF('ENGAGEMENTS 2026'!C2848="DTSI","DCT",'ENGAGEMENTS 2026'!C2848))</f>
        <v/>
      </c>
      <c r="B2847" t="str">
        <f>IF(ISBLANK('ENGAGEMENTS 2026'!C2848),"",'ENGAGEMENTS 2026'!D2848)</f>
        <v/>
      </c>
      <c r="C2847" t="str">
        <f>IF(ISBLANK('ENGAGEMENTS 2026'!C2848),"",'ENGAGEMENTS 2026'!E2848)</f>
        <v/>
      </c>
      <c r="D2847" t="str">
        <f>IF(ISBLANK('ENGAGEMENTS 2026'!C2848),"",'ENGAGEMENTS 2026'!G2848)</f>
        <v/>
      </c>
      <c r="E2847" t="str">
        <f>IF(ISBLANK('ENGAGEMENTS 2026'!C2848),"",'ENGAGEMENTS 2026'!I2848)</f>
        <v/>
      </c>
      <c r="F2847" t="str">
        <f>IF(ISBLANK('ENGAGEMENTS 2026'!C2848),"",'ENGAGEMENTS 2026'!J2848)</f>
        <v/>
      </c>
      <c r="G2847" t="str">
        <f>IF(ISBLANK('ENGAGEMENTS 2026'!C2848),"",'ENGAGEMENTS 2026'!M2848)</f>
        <v/>
      </c>
      <c r="H2847" t="str">
        <f>IF(ISBLANK('ENGAGEMENTS 2026'!C2848),"",'ENGAGEMENTS 2026'!AF2848)</f>
        <v/>
      </c>
      <c r="I2847" t="str">
        <f>IF(ISBLANK('ENGAGEMENTS 2026'!C2848),"",'ENGAGEMENTS 2026'!H2848)</f>
        <v/>
      </c>
      <c r="J2847" s="72" t="str">
        <f>IF(ISBLANK('ENGAGEMENTS 2026'!C2848),"",IF(AND(OR($E2847="INFRUCTUEUX",$E2847="ANNULE"),$C2847="AOO-M"),'ENGAGEMENTS 2026'!P2848,IF($H2847="EN COURS DE PREENGAGEMENT",'ENGAGEMENTS 2026'!O2848,IF($H2847="PREENGAGE",IF($E2847="ATTRIBUE",'ENGAGEMENTS 2026'!AE2848,'ENGAGEMENTS 2026'!O2848),'ENGAGEMENTS 2026'!AE2848))))</f>
        <v/>
      </c>
      <c r="K2847" s="97" t="str">
        <f>IF(ISBLANK('ENGAGEMENTS 2026'!W2848),"",'ENGAGEMENTS 2026'!W2848)</f>
        <v/>
      </c>
      <c r="L2847" s="73" t="str">
        <f t="shared" ca="1" si="88"/>
        <v/>
      </c>
      <c r="M2847" t="str">
        <f t="shared" si="89"/>
        <v/>
      </c>
      <c r="N2847" t="str">
        <f>IF(ISBLANK('ENGAGEMENTS 2026'!C2848),"",'ENGAGEMENTS 2026'!L2848)</f>
        <v/>
      </c>
      <c r="O2847" t="str">
        <f>IF(ISBLANK('ENGAGEMENTS 2026'!C2848),"",'ENGAGEMENTS 2026'!M2848)</f>
        <v/>
      </c>
      <c r="P2847" t="str">
        <f>IF(ISBLANK('ENGAGEMENTS 2026'!C2848),"",'ENGAGEMENTS 2026'!K2848)</f>
        <v/>
      </c>
      <c r="Q2847" t="str">
        <f>IF($A2847="","",IF(OR($E2847="INFRUCTUEUX",$E2847="ANNULE"),$A2847&amp;"|"&amp;(COUNTIFS($A$2:$A2847,$A2847,$E$2:$E2847,"INFRUCTUEUX")+COUNTIFS($A$2:$A2847,$A2847,$E$2:$E2847,"ANNULE")),""))</f>
        <v/>
      </c>
    </row>
    <row r="2848" spans="1:17" x14ac:dyDescent="0.25">
      <c r="A2848" t="str">
        <f>IF(ISBLANK('ENGAGEMENTS 2026'!C2849),"",IF('ENGAGEMENTS 2026'!C2849="DTSI","DCT",'ENGAGEMENTS 2026'!C2849))</f>
        <v/>
      </c>
      <c r="B2848" t="str">
        <f>IF(ISBLANK('ENGAGEMENTS 2026'!C2849),"",'ENGAGEMENTS 2026'!D2849)</f>
        <v/>
      </c>
      <c r="C2848" t="str">
        <f>IF(ISBLANK('ENGAGEMENTS 2026'!C2849),"",'ENGAGEMENTS 2026'!E2849)</f>
        <v/>
      </c>
      <c r="D2848" t="str">
        <f>IF(ISBLANK('ENGAGEMENTS 2026'!C2849),"",'ENGAGEMENTS 2026'!G2849)</f>
        <v/>
      </c>
      <c r="E2848" t="str">
        <f>IF(ISBLANK('ENGAGEMENTS 2026'!C2849),"",'ENGAGEMENTS 2026'!I2849)</f>
        <v/>
      </c>
      <c r="F2848" t="str">
        <f>IF(ISBLANK('ENGAGEMENTS 2026'!C2849),"",'ENGAGEMENTS 2026'!J2849)</f>
        <v/>
      </c>
      <c r="G2848" t="str">
        <f>IF(ISBLANK('ENGAGEMENTS 2026'!C2849),"",'ENGAGEMENTS 2026'!M2849)</f>
        <v/>
      </c>
      <c r="H2848" t="str">
        <f>IF(ISBLANK('ENGAGEMENTS 2026'!C2849),"",'ENGAGEMENTS 2026'!AF2849)</f>
        <v/>
      </c>
      <c r="I2848" t="str">
        <f>IF(ISBLANK('ENGAGEMENTS 2026'!C2849),"",'ENGAGEMENTS 2026'!H2849)</f>
        <v/>
      </c>
      <c r="J2848" s="72" t="str">
        <f>IF(ISBLANK('ENGAGEMENTS 2026'!C2849),"",IF(AND(OR($E2848="INFRUCTUEUX",$E2848="ANNULE"),$C2848="AOO-M"),'ENGAGEMENTS 2026'!P2849,IF($H2848="EN COURS DE PREENGAGEMENT",'ENGAGEMENTS 2026'!O2849,IF($H2848="PREENGAGE",IF($E2848="ATTRIBUE",'ENGAGEMENTS 2026'!AE2849,'ENGAGEMENTS 2026'!O2849),'ENGAGEMENTS 2026'!AE2849))))</f>
        <v/>
      </c>
      <c r="K2848" s="97" t="str">
        <f>IF(ISBLANK('ENGAGEMENTS 2026'!W2849),"",'ENGAGEMENTS 2026'!W2849)</f>
        <v/>
      </c>
      <c r="L2848" s="73" t="str">
        <f t="shared" ca="1" si="88"/>
        <v/>
      </c>
      <c r="M2848" t="str">
        <f t="shared" si="89"/>
        <v/>
      </c>
      <c r="N2848" t="str">
        <f>IF(ISBLANK('ENGAGEMENTS 2026'!C2849),"",'ENGAGEMENTS 2026'!L2849)</f>
        <v/>
      </c>
      <c r="O2848" t="str">
        <f>IF(ISBLANK('ENGAGEMENTS 2026'!C2849),"",'ENGAGEMENTS 2026'!M2849)</f>
        <v/>
      </c>
      <c r="P2848" t="str">
        <f>IF(ISBLANK('ENGAGEMENTS 2026'!C2849),"",'ENGAGEMENTS 2026'!K2849)</f>
        <v/>
      </c>
      <c r="Q2848" t="str">
        <f>IF($A2848="","",IF(OR($E2848="INFRUCTUEUX",$E2848="ANNULE"),$A2848&amp;"|"&amp;(COUNTIFS($A$2:$A2848,$A2848,$E$2:$E2848,"INFRUCTUEUX")+COUNTIFS($A$2:$A2848,$A2848,$E$2:$E2848,"ANNULE")),""))</f>
        <v/>
      </c>
    </row>
    <row r="2849" spans="1:17" x14ac:dyDescent="0.25">
      <c r="A2849" t="str">
        <f>IF(ISBLANK('ENGAGEMENTS 2026'!C2850),"",IF('ENGAGEMENTS 2026'!C2850="DTSI","DCT",'ENGAGEMENTS 2026'!C2850))</f>
        <v/>
      </c>
      <c r="B2849" t="str">
        <f>IF(ISBLANK('ENGAGEMENTS 2026'!C2850),"",'ENGAGEMENTS 2026'!D2850)</f>
        <v/>
      </c>
      <c r="C2849" t="str">
        <f>IF(ISBLANK('ENGAGEMENTS 2026'!C2850),"",'ENGAGEMENTS 2026'!E2850)</f>
        <v/>
      </c>
      <c r="D2849" t="str">
        <f>IF(ISBLANK('ENGAGEMENTS 2026'!C2850),"",'ENGAGEMENTS 2026'!G2850)</f>
        <v/>
      </c>
      <c r="E2849" t="str">
        <f>IF(ISBLANK('ENGAGEMENTS 2026'!C2850),"",'ENGAGEMENTS 2026'!I2850)</f>
        <v/>
      </c>
      <c r="F2849" t="str">
        <f>IF(ISBLANK('ENGAGEMENTS 2026'!C2850),"",'ENGAGEMENTS 2026'!J2850)</f>
        <v/>
      </c>
      <c r="G2849" t="str">
        <f>IF(ISBLANK('ENGAGEMENTS 2026'!C2850),"",'ENGAGEMENTS 2026'!M2850)</f>
        <v/>
      </c>
      <c r="H2849" t="str">
        <f>IF(ISBLANK('ENGAGEMENTS 2026'!C2850),"",'ENGAGEMENTS 2026'!AF2850)</f>
        <v/>
      </c>
      <c r="I2849" t="str">
        <f>IF(ISBLANK('ENGAGEMENTS 2026'!C2850),"",'ENGAGEMENTS 2026'!H2850)</f>
        <v/>
      </c>
      <c r="J2849" s="72" t="str">
        <f>IF(ISBLANK('ENGAGEMENTS 2026'!C2850),"",IF(AND(OR($E2849="INFRUCTUEUX",$E2849="ANNULE"),$C2849="AOO-M"),'ENGAGEMENTS 2026'!P2850,IF($H2849="EN COURS DE PREENGAGEMENT",'ENGAGEMENTS 2026'!O2850,IF($H2849="PREENGAGE",IF($E2849="ATTRIBUE",'ENGAGEMENTS 2026'!AE2850,'ENGAGEMENTS 2026'!O2850),'ENGAGEMENTS 2026'!AE2850))))</f>
        <v/>
      </c>
      <c r="K2849" s="97" t="str">
        <f>IF(ISBLANK('ENGAGEMENTS 2026'!W2850),"",'ENGAGEMENTS 2026'!W2850)</f>
        <v/>
      </c>
      <c r="L2849" s="73" t="str">
        <f t="shared" ca="1" si="88"/>
        <v/>
      </c>
      <c r="M2849" t="str">
        <f t="shared" si="89"/>
        <v/>
      </c>
      <c r="N2849" t="str">
        <f>IF(ISBLANK('ENGAGEMENTS 2026'!C2850),"",'ENGAGEMENTS 2026'!L2850)</f>
        <v/>
      </c>
      <c r="O2849" t="str">
        <f>IF(ISBLANK('ENGAGEMENTS 2026'!C2850),"",'ENGAGEMENTS 2026'!M2850)</f>
        <v/>
      </c>
      <c r="P2849" t="str">
        <f>IF(ISBLANK('ENGAGEMENTS 2026'!C2850),"",'ENGAGEMENTS 2026'!K2850)</f>
        <v/>
      </c>
      <c r="Q2849" t="str">
        <f>IF($A2849="","",IF(OR($E2849="INFRUCTUEUX",$E2849="ANNULE"),$A2849&amp;"|"&amp;(COUNTIFS($A$2:$A2849,$A2849,$E$2:$E2849,"INFRUCTUEUX")+COUNTIFS($A$2:$A2849,$A2849,$E$2:$E2849,"ANNULE")),""))</f>
        <v/>
      </c>
    </row>
    <row r="2850" spans="1:17" x14ac:dyDescent="0.25">
      <c r="A2850" t="str">
        <f>IF(ISBLANK('ENGAGEMENTS 2026'!C2851),"",IF('ENGAGEMENTS 2026'!C2851="DTSI","DCT",'ENGAGEMENTS 2026'!C2851))</f>
        <v/>
      </c>
      <c r="B2850" t="str">
        <f>IF(ISBLANK('ENGAGEMENTS 2026'!C2851),"",'ENGAGEMENTS 2026'!D2851)</f>
        <v/>
      </c>
      <c r="C2850" t="str">
        <f>IF(ISBLANK('ENGAGEMENTS 2026'!C2851),"",'ENGAGEMENTS 2026'!E2851)</f>
        <v/>
      </c>
      <c r="D2850" t="str">
        <f>IF(ISBLANK('ENGAGEMENTS 2026'!C2851),"",'ENGAGEMENTS 2026'!G2851)</f>
        <v/>
      </c>
      <c r="E2850" t="str">
        <f>IF(ISBLANK('ENGAGEMENTS 2026'!C2851),"",'ENGAGEMENTS 2026'!I2851)</f>
        <v/>
      </c>
      <c r="F2850" t="str">
        <f>IF(ISBLANK('ENGAGEMENTS 2026'!C2851),"",'ENGAGEMENTS 2026'!J2851)</f>
        <v/>
      </c>
      <c r="G2850" t="str">
        <f>IF(ISBLANK('ENGAGEMENTS 2026'!C2851),"",'ENGAGEMENTS 2026'!M2851)</f>
        <v/>
      </c>
      <c r="H2850" t="str">
        <f>IF(ISBLANK('ENGAGEMENTS 2026'!C2851),"",'ENGAGEMENTS 2026'!AF2851)</f>
        <v/>
      </c>
      <c r="I2850" t="str">
        <f>IF(ISBLANK('ENGAGEMENTS 2026'!C2851),"",'ENGAGEMENTS 2026'!H2851)</f>
        <v/>
      </c>
      <c r="J2850" s="72" t="str">
        <f>IF(ISBLANK('ENGAGEMENTS 2026'!C2851),"",IF(AND(OR($E2850="INFRUCTUEUX",$E2850="ANNULE"),$C2850="AOO-M"),'ENGAGEMENTS 2026'!P2851,IF($H2850="EN COURS DE PREENGAGEMENT",'ENGAGEMENTS 2026'!O2851,IF($H2850="PREENGAGE",IF($E2850="ATTRIBUE",'ENGAGEMENTS 2026'!AE2851,'ENGAGEMENTS 2026'!O2851),'ENGAGEMENTS 2026'!AE2851))))</f>
        <v/>
      </c>
      <c r="K2850" s="97" t="str">
        <f>IF(ISBLANK('ENGAGEMENTS 2026'!W2851),"",'ENGAGEMENTS 2026'!W2851)</f>
        <v/>
      </c>
      <c r="L2850" s="73" t="str">
        <f t="shared" ca="1" si="88"/>
        <v/>
      </c>
      <c r="M2850" t="str">
        <f t="shared" si="89"/>
        <v/>
      </c>
      <c r="N2850" t="str">
        <f>IF(ISBLANK('ENGAGEMENTS 2026'!C2851),"",'ENGAGEMENTS 2026'!L2851)</f>
        <v/>
      </c>
      <c r="O2850" t="str">
        <f>IF(ISBLANK('ENGAGEMENTS 2026'!C2851),"",'ENGAGEMENTS 2026'!M2851)</f>
        <v/>
      </c>
      <c r="P2850" t="str">
        <f>IF(ISBLANK('ENGAGEMENTS 2026'!C2851),"",'ENGAGEMENTS 2026'!K2851)</f>
        <v/>
      </c>
      <c r="Q2850" t="str">
        <f>IF($A2850="","",IF(OR($E2850="INFRUCTUEUX",$E2850="ANNULE"),$A2850&amp;"|"&amp;(COUNTIFS($A$2:$A2850,$A2850,$E$2:$E2850,"INFRUCTUEUX")+COUNTIFS($A$2:$A2850,$A2850,$E$2:$E2850,"ANNULE")),""))</f>
        <v/>
      </c>
    </row>
    <row r="2851" spans="1:17" x14ac:dyDescent="0.25">
      <c r="A2851" t="str">
        <f>IF(ISBLANK('ENGAGEMENTS 2026'!C2852),"",IF('ENGAGEMENTS 2026'!C2852="DTSI","DCT",'ENGAGEMENTS 2026'!C2852))</f>
        <v/>
      </c>
      <c r="B2851" t="str">
        <f>IF(ISBLANK('ENGAGEMENTS 2026'!C2852),"",'ENGAGEMENTS 2026'!D2852)</f>
        <v/>
      </c>
      <c r="C2851" t="str">
        <f>IF(ISBLANK('ENGAGEMENTS 2026'!C2852),"",'ENGAGEMENTS 2026'!E2852)</f>
        <v/>
      </c>
      <c r="D2851" t="str">
        <f>IF(ISBLANK('ENGAGEMENTS 2026'!C2852),"",'ENGAGEMENTS 2026'!G2852)</f>
        <v/>
      </c>
      <c r="E2851" t="str">
        <f>IF(ISBLANK('ENGAGEMENTS 2026'!C2852),"",'ENGAGEMENTS 2026'!I2852)</f>
        <v/>
      </c>
      <c r="F2851" t="str">
        <f>IF(ISBLANK('ENGAGEMENTS 2026'!C2852),"",'ENGAGEMENTS 2026'!J2852)</f>
        <v/>
      </c>
      <c r="G2851" t="str">
        <f>IF(ISBLANK('ENGAGEMENTS 2026'!C2852),"",'ENGAGEMENTS 2026'!M2852)</f>
        <v/>
      </c>
      <c r="H2851" t="str">
        <f>IF(ISBLANK('ENGAGEMENTS 2026'!C2852),"",'ENGAGEMENTS 2026'!AF2852)</f>
        <v/>
      </c>
      <c r="I2851" t="str">
        <f>IF(ISBLANK('ENGAGEMENTS 2026'!C2852),"",'ENGAGEMENTS 2026'!H2852)</f>
        <v/>
      </c>
      <c r="J2851" s="72" t="str">
        <f>IF(ISBLANK('ENGAGEMENTS 2026'!C2852),"",IF(AND(OR($E2851="INFRUCTUEUX",$E2851="ANNULE"),$C2851="AOO-M"),'ENGAGEMENTS 2026'!P2852,IF($H2851="EN COURS DE PREENGAGEMENT",'ENGAGEMENTS 2026'!O2852,IF($H2851="PREENGAGE",IF($E2851="ATTRIBUE",'ENGAGEMENTS 2026'!AE2852,'ENGAGEMENTS 2026'!O2852),'ENGAGEMENTS 2026'!AE2852))))</f>
        <v/>
      </c>
      <c r="K2851" s="97" t="str">
        <f>IF(ISBLANK('ENGAGEMENTS 2026'!W2852),"",'ENGAGEMENTS 2026'!W2852)</f>
        <v/>
      </c>
      <c r="L2851" s="73" t="str">
        <f t="shared" ca="1" si="88"/>
        <v/>
      </c>
      <c r="M2851" t="str">
        <f t="shared" si="89"/>
        <v/>
      </c>
      <c r="N2851" t="str">
        <f>IF(ISBLANK('ENGAGEMENTS 2026'!C2852),"",'ENGAGEMENTS 2026'!L2852)</f>
        <v/>
      </c>
      <c r="O2851" t="str">
        <f>IF(ISBLANK('ENGAGEMENTS 2026'!C2852),"",'ENGAGEMENTS 2026'!M2852)</f>
        <v/>
      </c>
      <c r="P2851" t="str">
        <f>IF(ISBLANK('ENGAGEMENTS 2026'!C2852),"",'ENGAGEMENTS 2026'!K2852)</f>
        <v/>
      </c>
      <c r="Q2851" t="str">
        <f>IF($A2851="","",IF(OR($E2851="INFRUCTUEUX",$E2851="ANNULE"),$A2851&amp;"|"&amp;(COUNTIFS($A$2:$A2851,$A2851,$E$2:$E2851,"INFRUCTUEUX")+COUNTIFS($A$2:$A2851,$A2851,$E$2:$E2851,"ANNULE")),""))</f>
        <v/>
      </c>
    </row>
    <row r="2852" spans="1:17" x14ac:dyDescent="0.25">
      <c r="A2852" t="str">
        <f>IF(ISBLANK('ENGAGEMENTS 2026'!C2853),"",IF('ENGAGEMENTS 2026'!C2853="DTSI","DCT",'ENGAGEMENTS 2026'!C2853))</f>
        <v/>
      </c>
      <c r="B2852" t="str">
        <f>IF(ISBLANK('ENGAGEMENTS 2026'!C2853),"",'ENGAGEMENTS 2026'!D2853)</f>
        <v/>
      </c>
      <c r="C2852" t="str">
        <f>IF(ISBLANK('ENGAGEMENTS 2026'!C2853),"",'ENGAGEMENTS 2026'!E2853)</f>
        <v/>
      </c>
      <c r="D2852" t="str">
        <f>IF(ISBLANK('ENGAGEMENTS 2026'!C2853),"",'ENGAGEMENTS 2026'!G2853)</f>
        <v/>
      </c>
      <c r="E2852" t="str">
        <f>IF(ISBLANK('ENGAGEMENTS 2026'!C2853),"",'ENGAGEMENTS 2026'!I2853)</f>
        <v/>
      </c>
      <c r="F2852" t="str">
        <f>IF(ISBLANK('ENGAGEMENTS 2026'!C2853),"",'ENGAGEMENTS 2026'!J2853)</f>
        <v/>
      </c>
      <c r="G2852" t="str">
        <f>IF(ISBLANK('ENGAGEMENTS 2026'!C2853),"",'ENGAGEMENTS 2026'!M2853)</f>
        <v/>
      </c>
      <c r="H2852" t="str">
        <f>IF(ISBLANK('ENGAGEMENTS 2026'!C2853),"",'ENGAGEMENTS 2026'!AF2853)</f>
        <v/>
      </c>
      <c r="I2852" t="str">
        <f>IF(ISBLANK('ENGAGEMENTS 2026'!C2853),"",'ENGAGEMENTS 2026'!H2853)</f>
        <v/>
      </c>
      <c r="J2852" s="72" t="str">
        <f>IF(ISBLANK('ENGAGEMENTS 2026'!C2853),"",IF(AND(OR($E2852="INFRUCTUEUX",$E2852="ANNULE"),$C2852="AOO-M"),'ENGAGEMENTS 2026'!P2853,IF($H2852="EN COURS DE PREENGAGEMENT",'ENGAGEMENTS 2026'!O2853,IF($H2852="PREENGAGE",IF($E2852="ATTRIBUE",'ENGAGEMENTS 2026'!AE2853,'ENGAGEMENTS 2026'!O2853),'ENGAGEMENTS 2026'!AE2853))))</f>
        <v/>
      </c>
      <c r="K2852" s="97" t="str">
        <f>IF(ISBLANK('ENGAGEMENTS 2026'!W2853),"",'ENGAGEMENTS 2026'!W2853)</f>
        <v/>
      </c>
      <c r="L2852" s="73" t="str">
        <f t="shared" ca="1" si="88"/>
        <v/>
      </c>
      <c r="M2852" t="str">
        <f t="shared" si="89"/>
        <v/>
      </c>
      <c r="N2852" t="str">
        <f>IF(ISBLANK('ENGAGEMENTS 2026'!C2853),"",'ENGAGEMENTS 2026'!L2853)</f>
        <v/>
      </c>
      <c r="O2852" t="str">
        <f>IF(ISBLANK('ENGAGEMENTS 2026'!C2853),"",'ENGAGEMENTS 2026'!M2853)</f>
        <v/>
      </c>
      <c r="P2852" t="str">
        <f>IF(ISBLANK('ENGAGEMENTS 2026'!C2853),"",'ENGAGEMENTS 2026'!K2853)</f>
        <v/>
      </c>
      <c r="Q2852" t="str">
        <f>IF($A2852="","",IF(OR($E2852="INFRUCTUEUX",$E2852="ANNULE"),$A2852&amp;"|"&amp;(COUNTIFS($A$2:$A2852,$A2852,$E$2:$E2852,"INFRUCTUEUX")+COUNTIFS($A$2:$A2852,$A2852,$E$2:$E2852,"ANNULE")),""))</f>
        <v/>
      </c>
    </row>
    <row r="2853" spans="1:17" x14ac:dyDescent="0.25">
      <c r="A2853" t="str">
        <f>IF(ISBLANK('ENGAGEMENTS 2026'!C2854),"",IF('ENGAGEMENTS 2026'!C2854="DTSI","DCT",'ENGAGEMENTS 2026'!C2854))</f>
        <v/>
      </c>
      <c r="B2853" t="str">
        <f>IF(ISBLANK('ENGAGEMENTS 2026'!C2854),"",'ENGAGEMENTS 2026'!D2854)</f>
        <v/>
      </c>
      <c r="C2853" t="str">
        <f>IF(ISBLANK('ENGAGEMENTS 2026'!C2854),"",'ENGAGEMENTS 2026'!E2854)</f>
        <v/>
      </c>
      <c r="D2853" t="str">
        <f>IF(ISBLANK('ENGAGEMENTS 2026'!C2854),"",'ENGAGEMENTS 2026'!G2854)</f>
        <v/>
      </c>
      <c r="E2853" t="str">
        <f>IF(ISBLANK('ENGAGEMENTS 2026'!C2854),"",'ENGAGEMENTS 2026'!I2854)</f>
        <v/>
      </c>
      <c r="F2853" t="str">
        <f>IF(ISBLANK('ENGAGEMENTS 2026'!C2854),"",'ENGAGEMENTS 2026'!J2854)</f>
        <v/>
      </c>
      <c r="G2853" t="str">
        <f>IF(ISBLANK('ENGAGEMENTS 2026'!C2854),"",'ENGAGEMENTS 2026'!M2854)</f>
        <v/>
      </c>
      <c r="H2853" t="str">
        <f>IF(ISBLANK('ENGAGEMENTS 2026'!C2854),"",'ENGAGEMENTS 2026'!AF2854)</f>
        <v/>
      </c>
      <c r="I2853" t="str">
        <f>IF(ISBLANK('ENGAGEMENTS 2026'!C2854),"",'ENGAGEMENTS 2026'!H2854)</f>
        <v/>
      </c>
      <c r="J2853" s="72" t="str">
        <f>IF(ISBLANK('ENGAGEMENTS 2026'!C2854),"",IF(AND(OR($E2853="INFRUCTUEUX",$E2853="ANNULE"),$C2853="AOO-M"),'ENGAGEMENTS 2026'!P2854,IF($H2853="EN COURS DE PREENGAGEMENT",'ENGAGEMENTS 2026'!O2854,IF($H2853="PREENGAGE",IF($E2853="ATTRIBUE",'ENGAGEMENTS 2026'!AE2854,'ENGAGEMENTS 2026'!O2854),'ENGAGEMENTS 2026'!AE2854))))</f>
        <v/>
      </c>
      <c r="K2853" s="97" t="str">
        <f>IF(ISBLANK('ENGAGEMENTS 2026'!W2854),"",'ENGAGEMENTS 2026'!W2854)</f>
        <v/>
      </c>
      <c r="L2853" s="73" t="str">
        <f t="shared" ca="1" si="88"/>
        <v/>
      </c>
      <c r="M2853" t="str">
        <f t="shared" si="89"/>
        <v/>
      </c>
      <c r="N2853" t="str">
        <f>IF(ISBLANK('ENGAGEMENTS 2026'!C2854),"",'ENGAGEMENTS 2026'!L2854)</f>
        <v/>
      </c>
      <c r="O2853" t="str">
        <f>IF(ISBLANK('ENGAGEMENTS 2026'!C2854),"",'ENGAGEMENTS 2026'!M2854)</f>
        <v/>
      </c>
      <c r="P2853" t="str">
        <f>IF(ISBLANK('ENGAGEMENTS 2026'!C2854),"",'ENGAGEMENTS 2026'!K2854)</f>
        <v/>
      </c>
      <c r="Q2853" t="str">
        <f>IF($A2853="","",IF(OR($E2853="INFRUCTUEUX",$E2853="ANNULE"),$A2853&amp;"|"&amp;(COUNTIFS($A$2:$A2853,$A2853,$E$2:$E2853,"INFRUCTUEUX")+COUNTIFS($A$2:$A2853,$A2853,$E$2:$E2853,"ANNULE")),""))</f>
        <v/>
      </c>
    </row>
    <row r="2854" spans="1:17" x14ac:dyDescent="0.25">
      <c r="A2854" t="str">
        <f>IF(ISBLANK('ENGAGEMENTS 2026'!C2855),"",IF('ENGAGEMENTS 2026'!C2855="DTSI","DCT",'ENGAGEMENTS 2026'!C2855))</f>
        <v/>
      </c>
      <c r="B2854" t="str">
        <f>IF(ISBLANK('ENGAGEMENTS 2026'!C2855),"",'ENGAGEMENTS 2026'!D2855)</f>
        <v/>
      </c>
      <c r="C2854" t="str">
        <f>IF(ISBLANK('ENGAGEMENTS 2026'!C2855),"",'ENGAGEMENTS 2026'!E2855)</f>
        <v/>
      </c>
      <c r="D2854" t="str">
        <f>IF(ISBLANK('ENGAGEMENTS 2026'!C2855),"",'ENGAGEMENTS 2026'!G2855)</f>
        <v/>
      </c>
      <c r="E2854" t="str">
        <f>IF(ISBLANK('ENGAGEMENTS 2026'!C2855),"",'ENGAGEMENTS 2026'!I2855)</f>
        <v/>
      </c>
      <c r="F2854" t="str">
        <f>IF(ISBLANK('ENGAGEMENTS 2026'!C2855),"",'ENGAGEMENTS 2026'!J2855)</f>
        <v/>
      </c>
      <c r="G2854" t="str">
        <f>IF(ISBLANK('ENGAGEMENTS 2026'!C2855),"",'ENGAGEMENTS 2026'!M2855)</f>
        <v/>
      </c>
      <c r="H2854" t="str">
        <f>IF(ISBLANK('ENGAGEMENTS 2026'!C2855),"",'ENGAGEMENTS 2026'!AF2855)</f>
        <v/>
      </c>
      <c r="I2854" t="str">
        <f>IF(ISBLANK('ENGAGEMENTS 2026'!C2855),"",'ENGAGEMENTS 2026'!H2855)</f>
        <v/>
      </c>
      <c r="J2854" s="72" t="str">
        <f>IF(ISBLANK('ENGAGEMENTS 2026'!C2855),"",IF(AND(OR($E2854="INFRUCTUEUX",$E2854="ANNULE"),$C2854="AOO-M"),'ENGAGEMENTS 2026'!P2855,IF($H2854="EN COURS DE PREENGAGEMENT",'ENGAGEMENTS 2026'!O2855,IF($H2854="PREENGAGE",IF($E2854="ATTRIBUE",'ENGAGEMENTS 2026'!AE2855,'ENGAGEMENTS 2026'!O2855),'ENGAGEMENTS 2026'!AE2855))))</f>
        <v/>
      </c>
      <c r="K2854" s="97" t="str">
        <f>IF(ISBLANK('ENGAGEMENTS 2026'!W2855),"",'ENGAGEMENTS 2026'!W2855)</f>
        <v/>
      </c>
      <c r="L2854" s="73" t="str">
        <f t="shared" ca="1" si="88"/>
        <v/>
      </c>
      <c r="M2854" t="str">
        <f t="shared" si="89"/>
        <v/>
      </c>
      <c r="N2854" t="str">
        <f>IF(ISBLANK('ENGAGEMENTS 2026'!C2855),"",'ENGAGEMENTS 2026'!L2855)</f>
        <v/>
      </c>
      <c r="O2854" t="str">
        <f>IF(ISBLANK('ENGAGEMENTS 2026'!C2855),"",'ENGAGEMENTS 2026'!M2855)</f>
        <v/>
      </c>
      <c r="P2854" t="str">
        <f>IF(ISBLANK('ENGAGEMENTS 2026'!C2855),"",'ENGAGEMENTS 2026'!K2855)</f>
        <v/>
      </c>
      <c r="Q2854" t="str">
        <f>IF($A2854="","",IF(OR($E2854="INFRUCTUEUX",$E2854="ANNULE"),$A2854&amp;"|"&amp;(COUNTIFS($A$2:$A2854,$A2854,$E$2:$E2854,"INFRUCTUEUX")+COUNTIFS($A$2:$A2854,$A2854,$E$2:$E2854,"ANNULE")),""))</f>
        <v/>
      </c>
    </row>
    <row r="2855" spans="1:17" x14ac:dyDescent="0.25">
      <c r="A2855" t="str">
        <f>IF(ISBLANK('ENGAGEMENTS 2026'!C2856),"",IF('ENGAGEMENTS 2026'!C2856="DTSI","DCT",'ENGAGEMENTS 2026'!C2856))</f>
        <v/>
      </c>
      <c r="B2855" t="str">
        <f>IF(ISBLANK('ENGAGEMENTS 2026'!C2856),"",'ENGAGEMENTS 2026'!D2856)</f>
        <v/>
      </c>
      <c r="C2855" t="str">
        <f>IF(ISBLANK('ENGAGEMENTS 2026'!C2856),"",'ENGAGEMENTS 2026'!E2856)</f>
        <v/>
      </c>
      <c r="D2855" t="str">
        <f>IF(ISBLANK('ENGAGEMENTS 2026'!C2856),"",'ENGAGEMENTS 2026'!G2856)</f>
        <v/>
      </c>
      <c r="E2855" t="str">
        <f>IF(ISBLANK('ENGAGEMENTS 2026'!C2856),"",'ENGAGEMENTS 2026'!I2856)</f>
        <v/>
      </c>
      <c r="F2855" t="str">
        <f>IF(ISBLANK('ENGAGEMENTS 2026'!C2856),"",'ENGAGEMENTS 2026'!J2856)</f>
        <v/>
      </c>
      <c r="G2855" t="str">
        <f>IF(ISBLANK('ENGAGEMENTS 2026'!C2856),"",'ENGAGEMENTS 2026'!M2856)</f>
        <v/>
      </c>
      <c r="H2855" t="str">
        <f>IF(ISBLANK('ENGAGEMENTS 2026'!C2856),"",'ENGAGEMENTS 2026'!AF2856)</f>
        <v/>
      </c>
      <c r="I2855" t="str">
        <f>IF(ISBLANK('ENGAGEMENTS 2026'!C2856),"",'ENGAGEMENTS 2026'!H2856)</f>
        <v/>
      </c>
      <c r="J2855" s="72" t="str">
        <f>IF(ISBLANK('ENGAGEMENTS 2026'!C2856),"",IF(AND(OR($E2855="INFRUCTUEUX",$E2855="ANNULE"),$C2855="AOO-M"),'ENGAGEMENTS 2026'!P2856,IF($H2855="EN COURS DE PREENGAGEMENT",'ENGAGEMENTS 2026'!O2856,IF($H2855="PREENGAGE",IF($E2855="ATTRIBUE",'ENGAGEMENTS 2026'!AE2856,'ENGAGEMENTS 2026'!O2856),'ENGAGEMENTS 2026'!AE2856))))</f>
        <v/>
      </c>
      <c r="K2855" s="97" t="str">
        <f>IF(ISBLANK('ENGAGEMENTS 2026'!W2856),"",'ENGAGEMENTS 2026'!W2856)</f>
        <v/>
      </c>
      <c r="L2855" s="73" t="str">
        <f t="shared" ca="1" si="88"/>
        <v/>
      </c>
      <c r="M2855" t="str">
        <f t="shared" si="89"/>
        <v/>
      </c>
      <c r="N2855" t="str">
        <f>IF(ISBLANK('ENGAGEMENTS 2026'!C2856),"",'ENGAGEMENTS 2026'!L2856)</f>
        <v/>
      </c>
      <c r="O2855" t="str">
        <f>IF(ISBLANK('ENGAGEMENTS 2026'!C2856),"",'ENGAGEMENTS 2026'!M2856)</f>
        <v/>
      </c>
      <c r="P2855" t="str">
        <f>IF(ISBLANK('ENGAGEMENTS 2026'!C2856),"",'ENGAGEMENTS 2026'!K2856)</f>
        <v/>
      </c>
      <c r="Q2855" t="str">
        <f>IF($A2855="","",IF(OR($E2855="INFRUCTUEUX",$E2855="ANNULE"),$A2855&amp;"|"&amp;(COUNTIFS($A$2:$A2855,$A2855,$E$2:$E2855,"INFRUCTUEUX")+COUNTIFS($A$2:$A2855,$A2855,$E$2:$E2855,"ANNULE")),""))</f>
        <v/>
      </c>
    </row>
    <row r="2856" spans="1:17" x14ac:dyDescent="0.25">
      <c r="A2856" t="str">
        <f>IF(ISBLANK('ENGAGEMENTS 2026'!C2857),"",IF('ENGAGEMENTS 2026'!C2857="DTSI","DCT",'ENGAGEMENTS 2026'!C2857))</f>
        <v/>
      </c>
      <c r="B2856" t="str">
        <f>IF(ISBLANK('ENGAGEMENTS 2026'!C2857),"",'ENGAGEMENTS 2026'!D2857)</f>
        <v/>
      </c>
      <c r="C2856" t="str">
        <f>IF(ISBLANK('ENGAGEMENTS 2026'!C2857),"",'ENGAGEMENTS 2026'!E2857)</f>
        <v/>
      </c>
      <c r="D2856" t="str">
        <f>IF(ISBLANK('ENGAGEMENTS 2026'!C2857),"",'ENGAGEMENTS 2026'!G2857)</f>
        <v/>
      </c>
      <c r="E2856" t="str">
        <f>IF(ISBLANK('ENGAGEMENTS 2026'!C2857),"",'ENGAGEMENTS 2026'!I2857)</f>
        <v/>
      </c>
      <c r="F2856" t="str">
        <f>IF(ISBLANK('ENGAGEMENTS 2026'!C2857),"",'ENGAGEMENTS 2026'!J2857)</f>
        <v/>
      </c>
      <c r="G2856" t="str">
        <f>IF(ISBLANK('ENGAGEMENTS 2026'!C2857),"",'ENGAGEMENTS 2026'!M2857)</f>
        <v/>
      </c>
      <c r="H2856" t="str">
        <f>IF(ISBLANK('ENGAGEMENTS 2026'!C2857),"",'ENGAGEMENTS 2026'!AF2857)</f>
        <v/>
      </c>
      <c r="I2856" t="str">
        <f>IF(ISBLANK('ENGAGEMENTS 2026'!C2857),"",'ENGAGEMENTS 2026'!H2857)</f>
        <v/>
      </c>
      <c r="J2856" s="72" t="str">
        <f>IF(ISBLANK('ENGAGEMENTS 2026'!C2857),"",IF(AND(OR($E2856="INFRUCTUEUX",$E2856="ANNULE"),$C2856="AOO-M"),'ENGAGEMENTS 2026'!P2857,IF($H2856="EN COURS DE PREENGAGEMENT",'ENGAGEMENTS 2026'!O2857,IF($H2856="PREENGAGE",IF($E2856="ATTRIBUE",'ENGAGEMENTS 2026'!AE2857,'ENGAGEMENTS 2026'!O2857),'ENGAGEMENTS 2026'!AE2857))))</f>
        <v/>
      </c>
      <c r="K2856" s="97" t="str">
        <f>IF(ISBLANK('ENGAGEMENTS 2026'!W2857),"",'ENGAGEMENTS 2026'!W2857)</f>
        <v/>
      </c>
      <c r="L2856" s="73" t="str">
        <f t="shared" ca="1" si="88"/>
        <v/>
      </c>
      <c r="M2856" t="str">
        <f t="shared" si="89"/>
        <v/>
      </c>
      <c r="N2856" t="str">
        <f>IF(ISBLANK('ENGAGEMENTS 2026'!C2857),"",'ENGAGEMENTS 2026'!L2857)</f>
        <v/>
      </c>
      <c r="O2856" t="str">
        <f>IF(ISBLANK('ENGAGEMENTS 2026'!C2857),"",'ENGAGEMENTS 2026'!M2857)</f>
        <v/>
      </c>
      <c r="P2856" t="str">
        <f>IF(ISBLANK('ENGAGEMENTS 2026'!C2857),"",'ENGAGEMENTS 2026'!K2857)</f>
        <v/>
      </c>
      <c r="Q2856" t="str">
        <f>IF($A2856="","",IF(OR($E2856="INFRUCTUEUX",$E2856="ANNULE"),$A2856&amp;"|"&amp;(COUNTIFS($A$2:$A2856,$A2856,$E$2:$E2856,"INFRUCTUEUX")+COUNTIFS($A$2:$A2856,$A2856,$E$2:$E2856,"ANNULE")),""))</f>
        <v/>
      </c>
    </row>
    <row r="2857" spans="1:17" x14ac:dyDescent="0.25">
      <c r="A2857" t="str">
        <f>IF(ISBLANK('ENGAGEMENTS 2026'!C2858),"",IF('ENGAGEMENTS 2026'!C2858="DTSI","DCT",'ENGAGEMENTS 2026'!C2858))</f>
        <v/>
      </c>
      <c r="B2857" t="str">
        <f>IF(ISBLANK('ENGAGEMENTS 2026'!C2858),"",'ENGAGEMENTS 2026'!D2858)</f>
        <v/>
      </c>
      <c r="C2857" t="str">
        <f>IF(ISBLANK('ENGAGEMENTS 2026'!C2858),"",'ENGAGEMENTS 2026'!E2858)</f>
        <v/>
      </c>
      <c r="D2857" t="str">
        <f>IF(ISBLANK('ENGAGEMENTS 2026'!C2858),"",'ENGAGEMENTS 2026'!G2858)</f>
        <v/>
      </c>
      <c r="E2857" t="str">
        <f>IF(ISBLANK('ENGAGEMENTS 2026'!C2858),"",'ENGAGEMENTS 2026'!I2858)</f>
        <v/>
      </c>
      <c r="F2857" t="str">
        <f>IF(ISBLANK('ENGAGEMENTS 2026'!C2858),"",'ENGAGEMENTS 2026'!J2858)</f>
        <v/>
      </c>
      <c r="G2857" t="str">
        <f>IF(ISBLANK('ENGAGEMENTS 2026'!C2858),"",'ENGAGEMENTS 2026'!M2858)</f>
        <v/>
      </c>
      <c r="H2857" t="str">
        <f>IF(ISBLANK('ENGAGEMENTS 2026'!C2858),"",'ENGAGEMENTS 2026'!AF2858)</f>
        <v/>
      </c>
      <c r="I2857" t="str">
        <f>IF(ISBLANK('ENGAGEMENTS 2026'!C2858),"",'ENGAGEMENTS 2026'!H2858)</f>
        <v/>
      </c>
      <c r="J2857" s="72" t="str">
        <f>IF(ISBLANK('ENGAGEMENTS 2026'!C2858),"",IF(AND(OR($E2857="INFRUCTUEUX",$E2857="ANNULE"),$C2857="AOO-M"),'ENGAGEMENTS 2026'!P2858,IF($H2857="EN COURS DE PREENGAGEMENT",'ENGAGEMENTS 2026'!O2858,IF($H2857="PREENGAGE",IF($E2857="ATTRIBUE",'ENGAGEMENTS 2026'!AE2858,'ENGAGEMENTS 2026'!O2858),'ENGAGEMENTS 2026'!AE2858))))</f>
        <v/>
      </c>
      <c r="K2857" s="97" t="str">
        <f>IF(ISBLANK('ENGAGEMENTS 2026'!W2858),"",'ENGAGEMENTS 2026'!W2858)</f>
        <v/>
      </c>
      <c r="L2857" s="73" t="str">
        <f t="shared" ca="1" si="88"/>
        <v/>
      </c>
      <c r="M2857" t="str">
        <f t="shared" si="89"/>
        <v/>
      </c>
      <c r="N2857" t="str">
        <f>IF(ISBLANK('ENGAGEMENTS 2026'!C2858),"",'ENGAGEMENTS 2026'!L2858)</f>
        <v/>
      </c>
      <c r="O2857" t="str">
        <f>IF(ISBLANK('ENGAGEMENTS 2026'!C2858),"",'ENGAGEMENTS 2026'!M2858)</f>
        <v/>
      </c>
      <c r="P2857" t="str">
        <f>IF(ISBLANK('ENGAGEMENTS 2026'!C2858),"",'ENGAGEMENTS 2026'!K2858)</f>
        <v/>
      </c>
      <c r="Q2857" t="str">
        <f>IF($A2857="","",IF(OR($E2857="INFRUCTUEUX",$E2857="ANNULE"),$A2857&amp;"|"&amp;(COUNTIFS($A$2:$A2857,$A2857,$E$2:$E2857,"INFRUCTUEUX")+COUNTIFS($A$2:$A2857,$A2857,$E$2:$E2857,"ANNULE")),""))</f>
        <v/>
      </c>
    </row>
    <row r="2858" spans="1:17" x14ac:dyDescent="0.25">
      <c r="A2858" t="str">
        <f>IF(ISBLANK('ENGAGEMENTS 2026'!C2859),"",IF('ENGAGEMENTS 2026'!C2859="DTSI","DCT",'ENGAGEMENTS 2026'!C2859))</f>
        <v/>
      </c>
      <c r="B2858" t="str">
        <f>IF(ISBLANK('ENGAGEMENTS 2026'!C2859),"",'ENGAGEMENTS 2026'!D2859)</f>
        <v/>
      </c>
      <c r="C2858" t="str">
        <f>IF(ISBLANK('ENGAGEMENTS 2026'!C2859),"",'ENGAGEMENTS 2026'!E2859)</f>
        <v/>
      </c>
      <c r="D2858" t="str">
        <f>IF(ISBLANK('ENGAGEMENTS 2026'!C2859),"",'ENGAGEMENTS 2026'!G2859)</f>
        <v/>
      </c>
      <c r="E2858" t="str">
        <f>IF(ISBLANK('ENGAGEMENTS 2026'!C2859),"",'ENGAGEMENTS 2026'!I2859)</f>
        <v/>
      </c>
      <c r="F2858" t="str">
        <f>IF(ISBLANK('ENGAGEMENTS 2026'!C2859),"",'ENGAGEMENTS 2026'!J2859)</f>
        <v/>
      </c>
      <c r="G2858" t="str">
        <f>IF(ISBLANK('ENGAGEMENTS 2026'!C2859),"",'ENGAGEMENTS 2026'!M2859)</f>
        <v/>
      </c>
      <c r="H2858" t="str">
        <f>IF(ISBLANK('ENGAGEMENTS 2026'!C2859),"",'ENGAGEMENTS 2026'!AF2859)</f>
        <v/>
      </c>
      <c r="I2858" t="str">
        <f>IF(ISBLANK('ENGAGEMENTS 2026'!C2859),"",'ENGAGEMENTS 2026'!H2859)</f>
        <v/>
      </c>
      <c r="J2858" s="72" t="str">
        <f>IF(ISBLANK('ENGAGEMENTS 2026'!C2859),"",IF(AND(OR($E2858="INFRUCTUEUX",$E2858="ANNULE"),$C2858="AOO-M"),'ENGAGEMENTS 2026'!P2859,IF($H2858="EN COURS DE PREENGAGEMENT",'ENGAGEMENTS 2026'!O2859,IF($H2858="PREENGAGE",IF($E2858="ATTRIBUE",'ENGAGEMENTS 2026'!AE2859,'ENGAGEMENTS 2026'!O2859),'ENGAGEMENTS 2026'!AE2859))))</f>
        <v/>
      </c>
      <c r="K2858" s="97" t="str">
        <f>IF(ISBLANK('ENGAGEMENTS 2026'!W2859),"",'ENGAGEMENTS 2026'!W2859)</f>
        <v/>
      </c>
      <c r="L2858" s="73" t="str">
        <f t="shared" ca="1" si="88"/>
        <v/>
      </c>
      <c r="M2858" t="str">
        <f t="shared" si="89"/>
        <v/>
      </c>
      <c r="N2858" t="str">
        <f>IF(ISBLANK('ENGAGEMENTS 2026'!C2859),"",'ENGAGEMENTS 2026'!L2859)</f>
        <v/>
      </c>
      <c r="O2858" t="str">
        <f>IF(ISBLANK('ENGAGEMENTS 2026'!C2859),"",'ENGAGEMENTS 2026'!M2859)</f>
        <v/>
      </c>
      <c r="P2858" t="str">
        <f>IF(ISBLANK('ENGAGEMENTS 2026'!C2859),"",'ENGAGEMENTS 2026'!K2859)</f>
        <v/>
      </c>
      <c r="Q2858" t="str">
        <f>IF($A2858="","",IF(OR($E2858="INFRUCTUEUX",$E2858="ANNULE"),$A2858&amp;"|"&amp;(COUNTIFS($A$2:$A2858,$A2858,$E$2:$E2858,"INFRUCTUEUX")+COUNTIFS($A$2:$A2858,$A2858,$E$2:$E2858,"ANNULE")),""))</f>
        <v/>
      </c>
    </row>
    <row r="2859" spans="1:17" x14ac:dyDescent="0.25">
      <c r="A2859" t="str">
        <f>IF(ISBLANK('ENGAGEMENTS 2026'!C2860),"",IF('ENGAGEMENTS 2026'!C2860="DTSI","DCT",'ENGAGEMENTS 2026'!C2860))</f>
        <v/>
      </c>
      <c r="B2859" t="str">
        <f>IF(ISBLANK('ENGAGEMENTS 2026'!C2860),"",'ENGAGEMENTS 2026'!D2860)</f>
        <v/>
      </c>
      <c r="C2859" t="str">
        <f>IF(ISBLANK('ENGAGEMENTS 2026'!C2860),"",'ENGAGEMENTS 2026'!E2860)</f>
        <v/>
      </c>
      <c r="D2859" t="str">
        <f>IF(ISBLANK('ENGAGEMENTS 2026'!C2860),"",'ENGAGEMENTS 2026'!G2860)</f>
        <v/>
      </c>
      <c r="E2859" t="str">
        <f>IF(ISBLANK('ENGAGEMENTS 2026'!C2860),"",'ENGAGEMENTS 2026'!I2860)</f>
        <v/>
      </c>
      <c r="F2859" t="str">
        <f>IF(ISBLANK('ENGAGEMENTS 2026'!C2860),"",'ENGAGEMENTS 2026'!J2860)</f>
        <v/>
      </c>
      <c r="G2859" t="str">
        <f>IF(ISBLANK('ENGAGEMENTS 2026'!C2860),"",'ENGAGEMENTS 2026'!M2860)</f>
        <v/>
      </c>
      <c r="H2859" t="str">
        <f>IF(ISBLANK('ENGAGEMENTS 2026'!C2860),"",'ENGAGEMENTS 2026'!AF2860)</f>
        <v/>
      </c>
      <c r="I2859" t="str">
        <f>IF(ISBLANK('ENGAGEMENTS 2026'!C2860),"",'ENGAGEMENTS 2026'!H2860)</f>
        <v/>
      </c>
      <c r="J2859" s="72" t="str">
        <f>IF(ISBLANK('ENGAGEMENTS 2026'!C2860),"",IF(AND(OR($E2859="INFRUCTUEUX",$E2859="ANNULE"),$C2859="AOO-M"),'ENGAGEMENTS 2026'!P2860,IF($H2859="EN COURS DE PREENGAGEMENT",'ENGAGEMENTS 2026'!O2860,IF($H2859="PREENGAGE",IF($E2859="ATTRIBUE",'ENGAGEMENTS 2026'!AE2860,'ENGAGEMENTS 2026'!O2860),'ENGAGEMENTS 2026'!AE2860))))</f>
        <v/>
      </c>
      <c r="K2859" s="97" t="str">
        <f>IF(ISBLANK('ENGAGEMENTS 2026'!W2860),"",'ENGAGEMENTS 2026'!W2860)</f>
        <v/>
      </c>
      <c r="L2859" s="73" t="str">
        <f t="shared" ca="1" si="88"/>
        <v/>
      </c>
      <c r="M2859" t="str">
        <f t="shared" si="89"/>
        <v/>
      </c>
      <c r="N2859" t="str">
        <f>IF(ISBLANK('ENGAGEMENTS 2026'!C2860),"",'ENGAGEMENTS 2026'!L2860)</f>
        <v/>
      </c>
      <c r="O2859" t="str">
        <f>IF(ISBLANK('ENGAGEMENTS 2026'!C2860),"",'ENGAGEMENTS 2026'!M2860)</f>
        <v/>
      </c>
      <c r="P2859" t="str">
        <f>IF(ISBLANK('ENGAGEMENTS 2026'!C2860),"",'ENGAGEMENTS 2026'!K2860)</f>
        <v/>
      </c>
      <c r="Q2859" t="str">
        <f>IF($A2859="","",IF(OR($E2859="INFRUCTUEUX",$E2859="ANNULE"),$A2859&amp;"|"&amp;(COUNTIFS($A$2:$A2859,$A2859,$E$2:$E2859,"INFRUCTUEUX")+COUNTIFS($A$2:$A2859,$A2859,$E$2:$E2859,"ANNULE")),""))</f>
        <v/>
      </c>
    </row>
    <row r="2860" spans="1:17" x14ac:dyDescent="0.25">
      <c r="A2860" t="str">
        <f>IF(ISBLANK('ENGAGEMENTS 2026'!C2861),"",IF('ENGAGEMENTS 2026'!C2861="DTSI","DCT",'ENGAGEMENTS 2026'!C2861))</f>
        <v/>
      </c>
      <c r="B2860" t="str">
        <f>IF(ISBLANK('ENGAGEMENTS 2026'!C2861),"",'ENGAGEMENTS 2026'!D2861)</f>
        <v/>
      </c>
      <c r="C2860" t="str">
        <f>IF(ISBLANK('ENGAGEMENTS 2026'!C2861),"",'ENGAGEMENTS 2026'!E2861)</f>
        <v/>
      </c>
      <c r="D2860" t="str">
        <f>IF(ISBLANK('ENGAGEMENTS 2026'!C2861),"",'ENGAGEMENTS 2026'!G2861)</f>
        <v/>
      </c>
      <c r="E2860" t="str">
        <f>IF(ISBLANK('ENGAGEMENTS 2026'!C2861),"",'ENGAGEMENTS 2026'!I2861)</f>
        <v/>
      </c>
      <c r="F2860" t="str">
        <f>IF(ISBLANK('ENGAGEMENTS 2026'!C2861),"",'ENGAGEMENTS 2026'!J2861)</f>
        <v/>
      </c>
      <c r="G2860" t="str">
        <f>IF(ISBLANK('ENGAGEMENTS 2026'!C2861),"",'ENGAGEMENTS 2026'!M2861)</f>
        <v/>
      </c>
      <c r="H2860" t="str">
        <f>IF(ISBLANK('ENGAGEMENTS 2026'!C2861),"",'ENGAGEMENTS 2026'!AF2861)</f>
        <v/>
      </c>
      <c r="I2860" t="str">
        <f>IF(ISBLANK('ENGAGEMENTS 2026'!C2861),"",'ENGAGEMENTS 2026'!H2861)</f>
        <v/>
      </c>
      <c r="J2860" s="72" t="str">
        <f>IF(ISBLANK('ENGAGEMENTS 2026'!C2861),"",IF(AND(OR($E2860="INFRUCTUEUX",$E2860="ANNULE"),$C2860="AOO-M"),'ENGAGEMENTS 2026'!P2861,IF($H2860="EN COURS DE PREENGAGEMENT",'ENGAGEMENTS 2026'!O2861,IF($H2860="PREENGAGE",IF($E2860="ATTRIBUE",'ENGAGEMENTS 2026'!AE2861,'ENGAGEMENTS 2026'!O2861),'ENGAGEMENTS 2026'!AE2861))))</f>
        <v/>
      </c>
      <c r="K2860" s="97" t="str">
        <f>IF(ISBLANK('ENGAGEMENTS 2026'!W2861),"",'ENGAGEMENTS 2026'!W2861)</f>
        <v/>
      </c>
      <c r="L2860" s="73" t="str">
        <f t="shared" ca="1" si="88"/>
        <v/>
      </c>
      <c r="M2860" t="str">
        <f t="shared" si="89"/>
        <v/>
      </c>
      <c r="N2860" t="str">
        <f>IF(ISBLANK('ENGAGEMENTS 2026'!C2861),"",'ENGAGEMENTS 2026'!L2861)</f>
        <v/>
      </c>
      <c r="O2860" t="str">
        <f>IF(ISBLANK('ENGAGEMENTS 2026'!C2861),"",'ENGAGEMENTS 2026'!M2861)</f>
        <v/>
      </c>
      <c r="P2860" t="str">
        <f>IF(ISBLANK('ENGAGEMENTS 2026'!C2861),"",'ENGAGEMENTS 2026'!K2861)</f>
        <v/>
      </c>
      <c r="Q2860" t="str">
        <f>IF($A2860="","",IF(OR($E2860="INFRUCTUEUX",$E2860="ANNULE"),$A2860&amp;"|"&amp;(COUNTIFS($A$2:$A2860,$A2860,$E$2:$E2860,"INFRUCTUEUX")+COUNTIFS($A$2:$A2860,$A2860,$E$2:$E2860,"ANNULE")),""))</f>
        <v/>
      </c>
    </row>
    <row r="2861" spans="1:17" x14ac:dyDescent="0.25">
      <c r="A2861" t="str">
        <f>IF(ISBLANK('ENGAGEMENTS 2026'!C2862),"",IF('ENGAGEMENTS 2026'!C2862="DTSI","DCT",'ENGAGEMENTS 2026'!C2862))</f>
        <v/>
      </c>
      <c r="B2861" t="str">
        <f>IF(ISBLANK('ENGAGEMENTS 2026'!C2862),"",'ENGAGEMENTS 2026'!D2862)</f>
        <v/>
      </c>
      <c r="C2861" t="str">
        <f>IF(ISBLANK('ENGAGEMENTS 2026'!C2862),"",'ENGAGEMENTS 2026'!E2862)</f>
        <v/>
      </c>
      <c r="D2861" t="str">
        <f>IF(ISBLANK('ENGAGEMENTS 2026'!C2862),"",'ENGAGEMENTS 2026'!G2862)</f>
        <v/>
      </c>
      <c r="E2861" t="str">
        <f>IF(ISBLANK('ENGAGEMENTS 2026'!C2862),"",'ENGAGEMENTS 2026'!I2862)</f>
        <v/>
      </c>
      <c r="F2861" t="str">
        <f>IF(ISBLANK('ENGAGEMENTS 2026'!C2862),"",'ENGAGEMENTS 2026'!J2862)</f>
        <v/>
      </c>
      <c r="G2861" t="str">
        <f>IF(ISBLANK('ENGAGEMENTS 2026'!C2862),"",'ENGAGEMENTS 2026'!M2862)</f>
        <v/>
      </c>
      <c r="H2861" t="str">
        <f>IF(ISBLANK('ENGAGEMENTS 2026'!C2862),"",'ENGAGEMENTS 2026'!AF2862)</f>
        <v/>
      </c>
      <c r="I2861" t="str">
        <f>IF(ISBLANK('ENGAGEMENTS 2026'!C2862),"",'ENGAGEMENTS 2026'!H2862)</f>
        <v/>
      </c>
      <c r="J2861" s="72" t="str">
        <f>IF(ISBLANK('ENGAGEMENTS 2026'!C2862),"",IF(AND(OR($E2861="INFRUCTUEUX",$E2861="ANNULE"),$C2861="AOO-M"),'ENGAGEMENTS 2026'!P2862,IF($H2861="EN COURS DE PREENGAGEMENT",'ENGAGEMENTS 2026'!O2862,IF($H2861="PREENGAGE",IF($E2861="ATTRIBUE",'ENGAGEMENTS 2026'!AE2862,'ENGAGEMENTS 2026'!O2862),'ENGAGEMENTS 2026'!AE2862))))</f>
        <v/>
      </c>
      <c r="K2861" s="97" t="str">
        <f>IF(ISBLANK('ENGAGEMENTS 2026'!W2862),"",'ENGAGEMENTS 2026'!W2862)</f>
        <v/>
      </c>
      <c r="L2861" s="73" t="str">
        <f t="shared" ca="1" si="88"/>
        <v/>
      </c>
      <c r="M2861" t="str">
        <f t="shared" si="89"/>
        <v/>
      </c>
      <c r="N2861" t="str">
        <f>IF(ISBLANK('ENGAGEMENTS 2026'!C2862),"",'ENGAGEMENTS 2026'!L2862)</f>
        <v/>
      </c>
      <c r="O2861" t="str">
        <f>IF(ISBLANK('ENGAGEMENTS 2026'!C2862),"",'ENGAGEMENTS 2026'!M2862)</f>
        <v/>
      </c>
      <c r="P2861" t="str">
        <f>IF(ISBLANK('ENGAGEMENTS 2026'!C2862),"",'ENGAGEMENTS 2026'!K2862)</f>
        <v/>
      </c>
      <c r="Q2861" t="str">
        <f>IF($A2861="","",IF(OR($E2861="INFRUCTUEUX",$E2861="ANNULE"),$A2861&amp;"|"&amp;(COUNTIFS($A$2:$A2861,$A2861,$E$2:$E2861,"INFRUCTUEUX")+COUNTIFS($A$2:$A2861,$A2861,$E$2:$E2861,"ANNULE")),""))</f>
        <v/>
      </c>
    </row>
    <row r="2862" spans="1:17" x14ac:dyDescent="0.25">
      <c r="A2862" t="str">
        <f>IF(ISBLANK('ENGAGEMENTS 2026'!C2863),"",IF('ENGAGEMENTS 2026'!C2863="DTSI","DCT",'ENGAGEMENTS 2026'!C2863))</f>
        <v/>
      </c>
      <c r="B2862" t="str">
        <f>IF(ISBLANK('ENGAGEMENTS 2026'!C2863),"",'ENGAGEMENTS 2026'!D2863)</f>
        <v/>
      </c>
      <c r="C2862" t="str">
        <f>IF(ISBLANK('ENGAGEMENTS 2026'!C2863),"",'ENGAGEMENTS 2026'!E2863)</f>
        <v/>
      </c>
      <c r="D2862" t="str">
        <f>IF(ISBLANK('ENGAGEMENTS 2026'!C2863),"",'ENGAGEMENTS 2026'!G2863)</f>
        <v/>
      </c>
      <c r="E2862" t="str">
        <f>IF(ISBLANK('ENGAGEMENTS 2026'!C2863),"",'ENGAGEMENTS 2026'!I2863)</f>
        <v/>
      </c>
      <c r="F2862" t="str">
        <f>IF(ISBLANK('ENGAGEMENTS 2026'!C2863),"",'ENGAGEMENTS 2026'!J2863)</f>
        <v/>
      </c>
      <c r="G2862" t="str">
        <f>IF(ISBLANK('ENGAGEMENTS 2026'!C2863),"",'ENGAGEMENTS 2026'!M2863)</f>
        <v/>
      </c>
      <c r="H2862" t="str">
        <f>IF(ISBLANK('ENGAGEMENTS 2026'!C2863),"",'ENGAGEMENTS 2026'!AF2863)</f>
        <v/>
      </c>
      <c r="I2862" t="str">
        <f>IF(ISBLANK('ENGAGEMENTS 2026'!C2863),"",'ENGAGEMENTS 2026'!H2863)</f>
        <v/>
      </c>
      <c r="J2862" s="72" t="str">
        <f>IF(ISBLANK('ENGAGEMENTS 2026'!C2863),"",IF(AND(OR($E2862="INFRUCTUEUX",$E2862="ANNULE"),$C2862="AOO-M"),'ENGAGEMENTS 2026'!P2863,IF($H2862="EN COURS DE PREENGAGEMENT",'ENGAGEMENTS 2026'!O2863,IF($H2862="PREENGAGE",IF($E2862="ATTRIBUE",'ENGAGEMENTS 2026'!AE2863,'ENGAGEMENTS 2026'!O2863),'ENGAGEMENTS 2026'!AE2863))))</f>
        <v/>
      </c>
      <c r="K2862" s="97" t="str">
        <f>IF(ISBLANK('ENGAGEMENTS 2026'!W2863),"",'ENGAGEMENTS 2026'!W2863)</f>
        <v/>
      </c>
      <c r="L2862" s="73" t="str">
        <f t="shared" ca="1" si="88"/>
        <v/>
      </c>
      <c r="M2862" t="str">
        <f t="shared" si="89"/>
        <v/>
      </c>
      <c r="N2862" t="str">
        <f>IF(ISBLANK('ENGAGEMENTS 2026'!C2863),"",'ENGAGEMENTS 2026'!L2863)</f>
        <v/>
      </c>
      <c r="O2862" t="str">
        <f>IF(ISBLANK('ENGAGEMENTS 2026'!C2863),"",'ENGAGEMENTS 2026'!M2863)</f>
        <v/>
      </c>
      <c r="P2862" t="str">
        <f>IF(ISBLANK('ENGAGEMENTS 2026'!C2863),"",'ENGAGEMENTS 2026'!K2863)</f>
        <v/>
      </c>
      <c r="Q2862" t="str">
        <f>IF($A2862="","",IF(OR($E2862="INFRUCTUEUX",$E2862="ANNULE"),$A2862&amp;"|"&amp;(COUNTIFS($A$2:$A2862,$A2862,$E$2:$E2862,"INFRUCTUEUX")+COUNTIFS($A$2:$A2862,$A2862,$E$2:$E2862,"ANNULE")),""))</f>
        <v/>
      </c>
    </row>
    <row r="2863" spans="1:17" x14ac:dyDescent="0.25">
      <c r="A2863" t="str">
        <f>IF(ISBLANK('ENGAGEMENTS 2026'!C2864),"",IF('ENGAGEMENTS 2026'!C2864="DTSI","DCT",'ENGAGEMENTS 2026'!C2864))</f>
        <v/>
      </c>
      <c r="B2863" t="str">
        <f>IF(ISBLANK('ENGAGEMENTS 2026'!C2864),"",'ENGAGEMENTS 2026'!D2864)</f>
        <v/>
      </c>
      <c r="C2863" t="str">
        <f>IF(ISBLANK('ENGAGEMENTS 2026'!C2864),"",'ENGAGEMENTS 2026'!E2864)</f>
        <v/>
      </c>
      <c r="D2863" t="str">
        <f>IF(ISBLANK('ENGAGEMENTS 2026'!C2864),"",'ENGAGEMENTS 2026'!G2864)</f>
        <v/>
      </c>
      <c r="E2863" t="str">
        <f>IF(ISBLANK('ENGAGEMENTS 2026'!C2864),"",'ENGAGEMENTS 2026'!I2864)</f>
        <v/>
      </c>
      <c r="F2863" t="str">
        <f>IF(ISBLANK('ENGAGEMENTS 2026'!C2864),"",'ENGAGEMENTS 2026'!J2864)</f>
        <v/>
      </c>
      <c r="G2863" t="str">
        <f>IF(ISBLANK('ENGAGEMENTS 2026'!C2864),"",'ENGAGEMENTS 2026'!M2864)</f>
        <v/>
      </c>
      <c r="H2863" t="str">
        <f>IF(ISBLANK('ENGAGEMENTS 2026'!C2864),"",'ENGAGEMENTS 2026'!AF2864)</f>
        <v/>
      </c>
      <c r="I2863" t="str">
        <f>IF(ISBLANK('ENGAGEMENTS 2026'!C2864),"",'ENGAGEMENTS 2026'!H2864)</f>
        <v/>
      </c>
      <c r="J2863" s="72" t="str">
        <f>IF(ISBLANK('ENGAGEMENTS 2026'!C2864),"",IF(AND(OR($E2863="INFRUCTUEUX",$E2863="ANNULE"),$C2863="AOO-M"),'ENGAGEMENTS 2026'!P2864,IF($H2863="EN COURS DE PREENGAGEMENT",'ENGAGEMENTS 2026'!O2864,IF($H2863="PREENGAGE",IF($E2863="ATTRIBUE",'ENGAGEMENTS 2026'!AE2864,'ENGAGEMENTS 2026'!O2864),'ENGAGEMENTS 2026'!AE2864))))</f>
        <v/>
      </c>
      <c r="K2863" s="97" t="str">
        <f>IF(ISBLANK('ENGAGEMENTS 2026'!W2864),"",'ENGAGEMENTS 2026'!W2864)</f>
        <v/>
      </c>
      <c r="L2863" s="73" t="str">
        <f t="shared" ca="1" si="88"/>
        <v/>
      </c>
      <c r="M2863" t="str">
        <f t="shared" si="89"/>
        <v/>
      </c>
      <c r="N2863" t="str">
        <f>IF(ISBLANK('ENGAGEMENTS 2026'!C2864),"",'ENGAGEMENTS 2026'!L2864)</f>
        <v/>
      </c>
      <c r="O2863" t="str">
        <f>IF(ISBLANK('ENGAGEMENTS 2026'!C2864),"",'ENGAGEMENTS 2026'!M2864)</f>
        <v/>
      </c>
      <c r="P2863" t="str">
        <f>IF(ISBLANK('ENGAGEMENTS 2026'!C2864),"",'ENGAGEMENTS 2026'!K2864)</f>
        <v/>
      </c>
      <c r="Q2863" t="str">
        <f>IF($A2863="","",IF(OR($E2863="INFRUCTUEUX",$E2863="ANNULE"),$A2863&amp;"|"&amp;(COUNTIFS($A$2:$A2863,$A2863,$E$2:$E2863,"INFRUCTUEUX")+COUNTIFS($A$2:$A2863,$A2863,$E$2:$E2863,"ANNULE")),""))</f>
        <v/>
      </c>
    </row>
    <row r="2864" spans="1:17" x14ac:dyDescent="0.25">
      <c r="A2864" t="str">
        <f>IF(ISBLANK('ENGAGEMENTS 2026'!C2865),"",IF('ENGAGEMENTS 2026'!C2865="DTSI","DCT",'ENGAGEMENTS 2026'!C2865))</f>
        <v/>
      </c>
      <c r="B2864" t="str">
        <f>IF(ISBLANK('ENGAGEMENTS 2026'!C2865),"",'ENGAGEMENTS 2026'!D2865)</f>
        <v/>
      </c>
      <c r="C2864" t="str">
        <f>IF(ISBLANK('ENGAGEMENTS 2026'!C2865),"",'ENGAGEMENTS 2026'!E2865)</f>
        <v/>
      </c>
      <c r="D2864" t="str">
        <f>IF(ISBLANK('ENGAGEMENTS 2026'!C2865),"",'ENGAGEMENTS 2026'!G2865)</f>
        <v/>
      </c>
      <c r="E2864" t="str">
        <f>IF(ISBLANK('ENGAGEMENTS 2026'!C2865),"",'ENGAGEMENTS 2026'!I2865)</f>
        <v/>
      </c>
      <c r="F2864" t="str">
        <f>IF(ISBLANK('ENGAGEMENTS 2026'!C2865),"",'ENGAGEMENTS 2026'!J2865)</f>
        <v/>
      </c>
      <c r="G2864" t="str">
        <f>IF(ISBLANK('ENGAGEMENTS 2026'!C2865),"",'ENGAGEMENTS 2026'!M2865)</f>
        <v/>
      </c>
      <c r="H2864" t="str">
        <f>IF(ISBLANK('ENGAGEMENTS 2026'!C2865),"",'ENGAGEMENTS 2026'!AF2865)</f>
        <v/>
      </c>
      <c r="I2864" t="str">
        <f>IF(ISBLANK('ENGAGEMENTS 2026'!C2865),"",'ENGAGEMENTS 2026'!H2865)</f>
        <v/>
      </c>
      <c r="J2864" s="72" t="str">
        <f>IF(ISBLANK('ENGAGEMENTS 2026'!C2865),"",IF(AND(OR($E2864="INFRUCTUEUX",$E2864="ANNULE"),$C2864="AOO-M"),'ENGAGEMENTS 2026'!P2865,IF($H2864="EN COURS DE PREENGAGEMENT",'ENGAGEMENTS 2026'!O2865,IF($H2864="PREENGAGE",IF($E2864="ATTRIBUE",'ENGAGEMENTS 2026'!AE2865,'ENGAGEMENTS 2026'!O2865),'ENGAGEMENTS 2026'!AE2865))))</f>
        <v/>
      </c>
      <c r="K2864" s="97" t="str">
        <f>IF(ISBLANK('ENGAGEMENTS 2026'!W2865),"",'ENGAGEMENTS 2026'!W2865)</f>
        <v/>
      </c>
      <c r="L2864" s="73" t="str">
        <f t="shared" ca="1" si="88"/>
        <v/>
      </c>
      <c r="M2864" t="str">
        <f t="shared" si="89"/>
        <v/>
      </c>
      <c r="N2864" t="str">
        <f>IF(ISBLANK('ENGAGEMENTS 2026'!C2865),"",'ENGAGEMENTS 2026'!L2865)</f>
        <v/>
      </c>
      <c r="O2864" t="str">
        <f>IF(ISBLANK('ENGAGEMENTS 2026'!C2865),"",'ENGAGEMENTS 2026'!M2865)</f>
        <v/>
      </c>
      <c r="P2864" t="str">
        <f>IF(ISBLANK('ENGAGEMENTS 2026'!C2865),"",'ENGAGEMENTS 2026'!K2865)</f>
        <v/>
      </c>
      <c r="Q2864" t="str">
        <f>IF($A2864="","",IF(OR($E2864="INFRUCTUEUX",$E2864="ANNULE"),$A2864&amp;"|"&amp;(COUNTIFS($A$2:$A2864,$A2864,$E$2:$E2864,"INFRUCTUEUX")+COUNTIFS($A$2:$A2864,$A2864,$E$2:$E2864,"ANNULE")),""))</f>
        <v/>
      </c>
    </row>
    <row r="2865" spans="1:17" x14ac:dyDescent="0.25">
      <c r="A2865" t="str">
        <f>IF(ISBLANK('ENGAGEMENTS 2026'!C2866),"",IF('ENGAGEMENTS 2026'!C2866="DTSI","DCT",'ENGAGEMENTS 2026'!C2866))</f>
        <v/>
      </c>
      <c r="B2865" t="str">
        <f>IF(ISBLANK('ENGAGEMENTS 2026'!C2866),"",'ENGAGEMENTS 2026'!D2866)</f>
        <v/>
      </c>
      <c r="C2865" t="str">
        <f>IF(ISBLANK('ENGAGEMENTS 2026'!C2866),"",'ENGAGEMENTS 2026'!E2866)</f>
        <v/>
      </c>
      <c r="D2865" t="str">
        <f>IF(ISBLANK('ENGAGEMENTS 2026'!C2866),"",'ENGAGEMENTS 2026'!G2866)</f>
        <v/>
      </c>
      <c r="E2865" t="str">
        <f>IF(ISBLANK('ENGAGEMENTS 2026'!C2866),"",'ENGAGEMENTS 2026'!I2866)</f>
        <v/>
      </c>
      <c r="F2865" t="str">
        <f>IF(ISBLANK('ENGAGEMENTS 2026'!C2866),"",'ENGAGEMENTS 2026'!J2866)</f>
        <v/>
      </c>
      <c r="G2865" t="str">
        <f>IF(ISBLANK('ENGAGEMENTS 2026'!C2866),"",'ENGAGEMENTS 2026'!M2866)</f>
        <v/>
      </c>
      <c r="H2865" t="str">
        <f>IF(ISBLANK('ENGAGEMENTS 2026'!C2866),"",'ENGAGEMENTS 2026'!AF2866)</f>
        <v/>
      </c>
      <c r="I2865" t="str">
        <f>IF(ISBLANK('ENGAGEMENTS 2026'!C2866),"",'ENGAGEMENTS 2026'!H2866)</f>
        <v/>
      </c>
      <c r="J2865" s="72" t="str">
        <f>IF(ISBLANK('ENGAGEMENTS 2026'!C2866),"",IF(AND(OR($E2865="INFRUCTUEUX",$E2865="ANNULE"),$C2865="AOO-M"),'ENGAGEMENTS 2026'!P2866,IF($H2865="EN COURS DE PREENGAGEMENT",'ENGAGEMENTS 2026'!O2866,IF($H2865="PREENGAGE",IF($E2865="ATTRIBUE",'ENGAGEMENTS 2026'!AE2866,'ENGAGEMENTS 2026'!O2866),'ENGAGEMENTS 2026'!AE2866))))</f>
        <v/>
      </c>
      <c r="K2865" s="97" t="str">
        <f>IF(ISBLANK('ENGAGEMENTS 2026'!W2866),"",'ENGAGEMENTS 2026'!W2866)</f>
        <v/>
      </c>
      <c r="L2865" s="73" t="str">
        <f t="shared" ca="1" si="88"/>
        <v/>
      </c>
      <c r="M2865" t="str">
        <f t="shared" si="89"/>
        <v/>
      </c>
      <c r="N2865" t="str">
        <f>IF(ISBLANK('ENGAGEMENTS 2026'!C2866),"",'ENGAGEMENTS 2026'!L2866)</f>
        <v/>
      </c>
      <c r="O2865" t="str">
        <f>IF(ISBLANK('ENGAGEMENTS 2026'!C2866),"",'ENGAGEMENTS 2026'!M2866)</f>
        <v/>
      </c>
      <c r="P2865" t="str">
        <f>IF(ISBLANK('ENGAGEMENTS 2026'!C2866),"",'ENGAGEMENTS 2026'!K2866)</f>
        <v/>
      </c>
      <c r="Q2865" t="str">
        <f>IF($A2865="","",IF(OR($E2865="INFRUCTUEUX",$E2865="ANNULE"),$A2865&amp;"|"&amp;(COUNTIFS($A$2:$A2865,$A2865,$E$2:$E2865,"INFRUCTUEUX")+COUNTIFS($A$2:$A2865,$A2865,$E$2:$E2865,"ANNULE")),""))</f>
        <v/>
      </c>
    </row>
    <row r="2866" spans="1:17" x14ac:dyDescent="0.25">
      <c r="A2866" t="str">
        <f>IF(ISBLANK('ENGAGEMENTS 2026'!C2867),"",IF('ENGAGEMENTS 2026'!C2867="DTSI","DCT",'ENGAGEMENTS 2026'!C2867))</f>
        <v/>
      </c>
      <c r="B2866" t="str">
        <f>IF(ISBLANK('ENGAGEMENTS 2026'!C2867),"",'ENGAGEMENTS 2026'!D2867)</f>
        <v/>
      </c>
      <c r="C2866" t="str">
        <f>IF(ISBLANK('ENGAGEMENTS 2026'!C2867),"",'ENGAGEMENTS 2026'!E2867)</f>
        <v/>
      </c>
      <c r="D2866" t="str">
        <f>IF(ISBLANK('ENGAGEMENTS 2026'!C2867),"",'ENGAGEMENTS 2026'!G2867)</f>
        <v/>
      </c>
      <c r="E2866" t="str">
        <f>IF(ISBLANK('ENGAGEMENTS 2026'!C2867),"",'ENGAGEMENTS 2026'!I2867)</f>
        <v/>
      </c>
      <c r="F2866" t="str">
        <f>IF(ISBLANK('ENGAGEMENTS 2026'!C2867),"",'ENGAGEMENTS 2026'!J2867)</f>
        <v/>
      </c>
      <c r="G2866" t="str">
        <f>IF(ISBLANK('ENGAGEMENTS 2026'!C2867),"",'ENGAGEMENTS 2026'!M2867)</f>
        <v/>
      </c>
      <c r="H2866" t="str">
        <f>IF(ISBLANK('ENGAGEMENTS 2026'!C2867),"",'ENGAGEMENTS 2026'!AF2867)</f>
        <v/>
      </c>
      <c r="I2866" t="str">
        <f>IF(ISBLANK('ENGAGEMENTS 2026'!C2867),"",'ENGAGEMENTS 2026'!H2867)</f>
        <v/>
      </c>
      <c r="J2866" s="72" t="str">
        <f>IF(ISBLANK('ENGAGEMENTS 2026'!C2867),"",IF(AND(OR($E2866="INFRUCTUEUX",$E2866="ANNULE"),$C2866="AOO-M"),'ENGAGEMENTS 2026'!P2867,IF($H2866="EN COURS DE PREENGAGEMENT",'ENGAGEMENTS 2026'!O2867,IF($H2866="PREENGAGE",IF($E2866="ATTRIBUE",'ENGAGEMENTS 2026'!AE2867,'ENGAGEMENTS 2026'!O2867),'ENGAGEMENTS 2026'!AE2867))))</f>
        <v/>
      </c>
      <c r="K2866" s="97" t="str">
        <f>IF(ISBLANK('ENGAGEMENTS 2026'!W2867),"",'ENGAGEMENTS 2026'!W2867)</f>
        <v/>
      </c>
      <c r="L2866" s="73" t="str">
        <f t="shared" ca="1" si="88"/>
        <v/>
      </c>
      <c r="M2866" t="str">
        <f t="shared" si="89"/>
        <v/>
      </c>
      <c r="N2866" t="str">
        <f>IF(ISBLANK('ENGAGEMENTS 2026'!C2867),"",'ENGAGEMENTS 2026'!L2867)</f>
        <v/>
      </c>
      <c r="O2866" t="str">
        <f>IF(ISBLANK('ENGAGEMENTS 2026'!C2867),"",'ENGAGEMENTS 2026'!M2867)</f>
        <v/>
      </c>
      <c r="P2866" t="str">
        <f>IF(ISBLANK('ENGAGEMENTS 2026'!C2867),"",'ENGAGEMENTS 2026'!K2867)</f>
        <v/>
      </c>
      <c r="Q2866" t="str">
        <f>IF($A2866="","",IF(OR($E2866="INFRUCTUEUX",$E2866="ANNULE"),$A2866&amp;"|"&amp;(COUNTIFS($A$2:$A2866,$A2866,$E$2:$E2866,"INFRUCTUEUX")+COUNTIFS($A$2:$A2866,$A2866,$E$2:$E2866,"ANNULE")),""))</f>
        <v/>
      </c>
    </row>
    <row r="2867" spans="1:17" x14ac:dyDescent="0.25">
      <c r="A2867" t="str">
        <f>IF(ISBLANK('ENGAGEMENTS 2026'!C2868),"",IF('ENGAGEMENTS 2026'!C2868="DTSI","DCT",'ENGAGEMENTS 2026'!C2868))</f>
        <v/>
      </c>
      <c r="B2867" t="str">
        <f>IF(ISBLANK('ENGAGEMENTS 2026'!C2868),"",'ENGAGEMENTS 2026'!D2868)</f>
        <v/>
      </c>
      <c r="C2867" t="str">
        <f>IF(ISBLANK('ENGAGEMENTS 2026'!C2868),"",'ENGAGEMENTS 2026'!E2868)</f>
        <v/>
      </c>
      <c r="D2867" t="str">
        <f>IF(ISBLANK('ENGAGEMENTS 2026'!C2868),"",'ENGAGEMENTS 2026'!G2868)</f>
        <v/>
      </c>
      <c r="E2867" t="str">
        <f>IF(ISBLANK('ENGAGEMENTS 2026'!C2868),"",'ENGAGEMENTS 2026'!I2868)</f>
        <v/>
      </c>
      <c r="F2867" t="str">
        <f>IF(ISBLANK('ENGAGEMENTS 2026'!C2868),"",'ENGAGEMENTS 2026'!J2868)</f>
        <v/>
      </c>
      <c r="G2867" t="str">
        <f>IF(ISBLANK('ENGAGEMENTS 2026'!C2868),"",'ENGAGEMENTS 2026'!M2868)</f>
        <v/>
      </c>
      <c r="H2867" t="str">
        <f>IF(ISBLANK('ENGAGEMENTS 2026'!C2868),"",'ENGAGEMENTS 2026'!AF2868)</f>
        <v/>
      </c>
      <c r="I2867" t="str">
        <f>IF(ISBLANK('ENGAGEMENTS 2026'!C2868),"",'ENGAGEMENTS 2026'!H2868)</f>
        <v/>
      </c>
      <c r="J2867" s="72" t="str">
        <f>IF(ISBLANK('ENGAGEMENTS 2026'!C2868),"",IF(AND(OR($E2867="INFRUCTUEUX",$E2867="ANNULE"),$C2867="AOO-M"),'ENGAGEMENTS 2026'!P2868,IF($H2867="EN COURS DE PREENGAGEMENT",'ENGAGEMENTS 2026'!O2868,IF($H2867="PREENGAGE",IF($E2867="ATTRIBUE",'ENGAGEMENTS 2026'!AE2868,'ENGAGEMENTS 2026'!O2868),'ENGAGEMENTS 2026'!AE2868))))</f>
        <v/>
      </c>
      <c r="K2867" s="97" t="str">
        <f>IF(ISBLANK('ENGAGEMENTS 2026'!W2868),"",'ENGAGEMENTS 2026'!W2868)</f>
        <v/>
      </c>
      <c r="L2867" s="73" t="str">
        <f t="shared" ca="1" si="88"/>
        <v/>
      </c>
      <c r="M2867" t="str">
        <f t="shared" si="89"/>
        <v/>
      </c>
      <c r="N2867" t="str">
        <f>IF(ISBLANK('ENGAGEMENTS 2026'!C2868),"",'ENGAGEMENTS 2026'!L2868)</f>
        <v/>
      </c>
      <c r="O2867" t="str">
        <f>IF(ISBLANK('ENGAGEMENTS 2026'!C2868),"",'ENGAGEMENTS 2026'!M2868)</f>
        <v/>
      </c>
      <c r="P2867" t="str">
        <f>IF(ISBLANK('ENGAGEMENTS 2026'!C2868),"",'ENGAGEMENTS 2026'!K2868)</f>
        <v/>
      </c>
      <c r="Q2867" t="str">
        <f>IF($A2867="","",IF(OR($E2867="INFRUCTUEUX",$E2867="ANNULE"),$A2867&amp;"|"&amp;(COUNTIFS($A$2:$A2867,$A2867,$E$2:$E2867,"INFRUCTUEUX")+COUNTIFS($A$2:$A2867,$A2867,$E$2:$E2867,"ANNULE")),""))</f>
        <v/>
      </c>
    </row>
    <row r="2868" spans="1:17" x14ac:dyDescent="0.25">
      <c r="A2868" t="str">
        <f>IF(ISBLANK('ENGAGEMENTS 2026'!C2869),"",IF('ENGAGEMENTS 2026'!C2869="DTSI","DCT",'ENGAGEMENTS 2026'!C2869))</f>
        <v/>
      </c>
      <c r="B2868" t="str">
        <f>IF(ISBLANK('ENGAGEMENTS 2026'!C2869),"",'ENGAGEMENTS 2026'!D2869)</f>
        <v/>
      </c>
      <c r="C2868" t="str">
        <f>IF(ISBLANK('ENGAGEMENTS 2026'!C2869),"",'ENGAGEMENTS 2026'!E2869)</f>
        <v/>
      </c>
      <c r="D2868" t="str">
        <f>IF(ISBLANK('ENGAGEMENTS 2026'!C2869),"",'ENGAGEMENTS 2026'!G2869)</f>
        <v/>
      </c>
      <c r="E2868" t="str">
        <f>IF(ISBLANK('ENGAGEMENTS 2026'!C2869),"",'ENGAGEMENTS 2026'!I2869)</f>
        <v/>
      </c>
      <c r="F2868" t="str">
        <f>IF(ISBLANK('ENGAGEMENTS 2026'!C2869),"",'ENGAGEMENTS 2026'!J2869)</f>
        <v/>
      </c>
      <c r="G2868" t="str">
        <f>IF(ISBLANK('ENGAGEMENTS 2026'!C2869),"",'ENGAGEMENTS 2026'!M2869)</f>
        <v/>
      </c>
      <c r="H2868" t="str">
        <f>IF(ISBLANK('ENGAGEMENTS 2026'!C2869),"",'ENGAGEMENTS 2026'!AF2869)</f>
        <v/>
      </c>
      <c r="I2868" t="str">
        <f>IF(ISBLANK('ENGAGEMENTS 2026'!C2869),"",'ENGAGEMENTS 2026'!H2869)</f>
        <v/>
      </c>
      <c r="J2868" s="72" t="str">
        <f>IF(ISBLANK('ENGAGEMENTS 2026'!C2869),"",IF(AND(OR($E2868="INFRUCTUEUX",$E2868="ANNULE"),$C2868="AOO-M"),'ENGAGEMENTS 2026'!P2869,IF($H2868="EN COURS DE PREENGAGEMENT",'ENGAGEMENTS 2026'!O2869,IF($H2868="PREENGAGE",IF($E2868="ATTRIBUE",'ENGAGEMENTS 2026'!AE2869,'ENGAGEMENTS 2026'!O2869),'ENGAGEMENTS 2026'!AE2869))))</f>
        <v/>
      </c>
      <c r="K2868" s="97" t="str">
        <f>IF(ISBLANK('ENGAGEMENTS 2026'!W2869),"",'ENGAGEMENTS 2026'!W2869)</f>
        <v/>
      </c>
      <c r="L2868" s="73" t="str">
        <f t="shared" ca="1" si="88"/>
        <v/>
      </c>
      <c r="M2868" t="str">
        <f t="shared" si="89"/>
        <v/>
      </c>
      <c r="N2868" t="str">
        <f>IF(ISBLANK('ENGAGEMENTS 2026'!C2869),"",'ENGAGEMENTS 2026'!L2869)</f>
        <v/>
      </c>
      <c r="O2868" t="str">
        <f>IF(ISBLANK('ENGAGEMENTS 2026'!C2869),"",'ENGAGEMENTS 2026'!M2869)</f>
        <v/>
      </c>
      <c r="P2868" t="str">
        <f>IF(ISBLANK('ENGAGEMENTS 2026'!C2869),"",'ENGAGEMENTS 2026'!K2869)</f>
        <v/>
      </c>
      <c r="Q2868" t="str">
        <f>IF($A2868="","",IF(OR($E2868="INFRUCTUEUX",$E2868="ANNULE"),$A2868&amp;"|"&amp;(COUNTIFS($A$2:$A2868,$A2868,$E$2:$E2868,"INFRUCTUEUX")+COUNTIFS($A$2:$A2868,$A2868,$E$2:$E2868,"ANNULE")),""))</f>
        <v/>
      </c>
    </row>
    <row r="2869" spans="1:17" x14ac:dyDescent="0.25">
      <c r="A2869" t="str">
        <f>IF(ISBLANK('ENGAGEMENTS 2026'!C2870),"",IF('ENGAGEMENTS 2026'!C2870="DTSI","DCT",'ENGAGEMENTS 2026'!C2870))</f>
        <v/>
      </c>
      <c r="B2869" t="str">
        <f>IF(ISBLANK('ENGAGEMENTS 2026'!C2870),"",'ENGAGEMENTS 2026'!D2870)</f>
        <v/>
      </c>
      <c r="C2869" t="str">
        <f>IF(ISBLANK('ENGAGEMENTS 2026'!C2870),"",'ENGAGEMENTS 2026'!E2870)</f>
        <v/>
      </c>
      <c r="D2869" t="str">
        <f>IF(ISBLANK('ENGAGEMENTS 2026'!C2870),"",'ENGAGEMENTS 2026'!G2870)</f>
        <v/>
      </c>
      <c r="E2869" t="str">
        <f>IF(ISBLANK('ENGAGEMENTS 2026'!C2870),"",'ENGAGEMENTS 2026'!I2870)</f>
        <v/>
      </c>
      <c r="F2869" t="str">
        <f>IF(ISBLANK('ENGAGEMENTS 2026'!C2870),"",'ENGAGEMENTS 2026'!J2870)</f>
        <v/>
      </c>
      <c r="G2869" t="str">
        <f>IF(ISBLANK('ENGAGEMENTS 2026'!C2870),"",'ENGAGEMENTS 2026'!M2870)</f>
        <v/>
      </c>
      <c r="H2869" t="str">
        <f>IF(ISBLANK('ENGAGEMENTS 2026'!C2870),"",'ENGAGEMENTS 2026'!AF2870)</f>
        <v/>
      </c>
      <c r="I2869" t="str">
        <f>IF(ISBLANK('ENGAGEMENTS 2026'!C2870),"",'ENGAGEMENTS 2026'!H2870)</f>
        <v/>
      </c>
      <c r="J2869" s="72" t="str">
        <f>IF(ISBLANK('ENGAGEMENTS 2026'!C2870),"",IF(AND(OR($E2869="INFRUCTUEUX",$E2869="ANNULE"),$C2869="AOO-M"),'ENGAGEMENTS 2026'!P2870,IF($H2869="EN COURS DE PREENGAGEMENT",'ENGAGEMENTS 2026'!O2870,IF($H2869="PREENGAGE",IF($E2869="ATTRIBUE",'ENGAGEMENTS 2026'!AE2870,'ENGAGEMENTS 2026'!O2870),'ENGAGEMENTS 2026'!AE2870))))</f>
        <v/>
      </c>
      <c r="K2869" s="97" t="str">
        <f>IF(ISBLANK('ENGAGEMENTS 2026'!W2870),"",'ENGAGEMENTS 2026'!W2870)</f>
        <v/>
      </c>
      <c r="L2869" s="73" t="str">
        <f t="shared" ca="1" si="88"/>
        <v/>
      </c>
      <c r="M2869" t="str">
        <f t="shared" si="89"/>
        <v/>
      </c>
      <c r="N2869" t="str">
        <f>IF(ISBLANK('ENGAGEMENTS 2026'!C2870),"",'ENGAGEMENTS 2026'!L2870)</f>
        <v/>
      </c>
      <c r="O2869" t="str">
        <f>IF(ISBLANK('ENGAGEMENTS 2026'!C2870),"",'ENGAGEMENTS 2026'!M2870)</f>
        <v/>
      </c>
      <c r="P2869" t="str">
        <f>IF(ISBLANK('ENGAGEMENTS 2026'!C2870),"",'ENGAGEMENTS 2026'!K2870)</f>
        <v/>
      </c>
      <c r="Q2869" t="str">
        <f>IF($A2869="","",IF(OR($E2869="INFRUCTUEUX",$E2869="ANNULE"),$A2869&amp;"|"&amp;(COUNTIFS($A$2:$A2869,$A2869,$E$2:$E2869,"INFRUCTUEUX")+COUNTIFS($A$2:$A2869,$A2869,$E$2:$E2869,"ANNULE")),""))</f>
        <v/>
      </c>
    </row>
    <row r="2870" spans="1:17" x14ac:dyDescent="0.25">
      <c r="A2870" t="str">
        <f>IF(ISBLANK('ENGAGEMENTS 2026'!C2871),"",IF('ENGAGEMENTS 2026'!C2871="DTSI","DCT",'ENGAGEMENTS 2026'!C2871))</f>
        <v/>
      </c>
      <c r="B2870" t="str">
        <f>IF(ISBLANK('ENGAGEMENTS 2026'!C2871),"",'ENGAGEMENTS 2026'!D2871)</f>
        <v/>
      </c>
      <c r="C2870" t="str">
        <f>IF(ISBLANK('ENGAGEMENTS 2026'!C2871),"",'ENGAGEMENTS 2026'!E2871)</f>
        <v/>
      </c>
      <c r="D2870" t="str">
        <f>IF(ISBLANK('ENGAGEMENTS 2026'!C2871),"",'ENGAGEMENTS 2026'!G2871)</f>
        <v/>
      </c>
      <c r="E2870" t="str">
        <f>IF(ISBLANK('ENGAGEMENTS 2026'!C2871),"",'ENGAGEMENTS 2026'!I2871)</f>
        <v/>
      </c>
      <c r="F2870" t="str">
        <f>IF(ISBLANK('ENGAGEMENTS 2026'!C2871),"",'ENGAGEMENTS 2026'!J2871)</f>
        <v/>
      </c>
      <c r="G2870" t="str">
        <f>IF(ISBLANK('ENGAGEMENTS 2026'!C2871),"",'ENGAGEMENTS 2026'!M2871)</f>
        <v/>
      </c>
      <c r="H2870" t="str">
        <f>IF(ISBLANK('ENGAGEMENTS 2026'!C2871),"",'ENGAGEMENTS 2026'!AF2871)</f>
        <v/>
      </c>
      <c r="I2870" t="str">
        <f>IF(ISBLANK('ENGAGEMENTS 2026'!C2871),"",'ENGAGEMENTS 2026'!H2871)</f>
        <v/>
      </c>
      <c r="J2870" s="72" t="str">
        <f>IF(ISBLANK('ENGAGEMENTS 2026'!C2871),"",IF(AND(OR($E2870="INFRUCTUEUX",$E2870="ANNULE"),$C2870="AOO-M"),'ENGAGEMENTS 2026'!P2871,IF($H2870="EN COURS DE PREENGAGEMENT",'ENGAGEMENTS 2026'!O2871,IF($H2870="PREENGAGE",IF($E2870="ATTRIBUE",'ENGAGEMENTS 2026'!AE2871,'ENGAGEMENTS 2026'!O2871),'ENGAGEMENTS 2026'!AE2871))))</f>
        <v/>
      </c>
      <c r="K2870" s="97" t="str">
        <f>IF(ISBLANK('ENGAGEMENTS 2026'!W2871),"",'ENGAGEMENTS 2026'!W2871)</f>
        <v/>
      </c>
      <c r="L2870" s="73" t="str">
        <f t="shared" ca="1" si="88"/>
        <v/>
      </c>
      <c r="M2870" t="str">
        <f t="shared" si="89"/>
        <v/>
      </c>
      <c r="N2870" t="str">
        <f>IF(ISBLANK('ENGAGEMENTS 2026'!C2871),"",'ENGAGEMENTS 2026'!L2871)</f>
        <v/>
      </c>
      <c r="O2870" t="str">
        <f>IF(ISBLANK('ENGAGEMENTS 2026'!C2871),"",'ENGAGEMENTS 2026'!M2871)</f>
        <v/>
      </c>
      <c r="P2870" t="str">
        <f>IF(ISBLANK('ENGAGEMENTS 2026'!C2871),"",'ENGAGEMENTS 2026'!K2871)</f>
        <v/>
      </c>
      <c r="Q2870" t="str">
        <f>IF($A2870="","",IF(OR($E2870="INFRUCTUEUX",$E2870="ANNULE"),$A2870&amp;"|"&amp;(COUNTIFS($A$2:$A2870,$A2870,$E$2:$E2870,"INFRUCTUEUX")+COUNTIFS($A$2:$A2870,$A2870,$E$2:$E2870,"ANNULE")),""))</f>
        <v/>
      </c>
    </row>
    <row r="2871" spans="1:17" x14ac:dyDescent="0.25">
      <c r="A2871" t="str">
        <f>IF(ISBLANK('ENGAGEMENTS 2026'!C2872),"",IF('ENGAGEMENTS 2026'!C2872="DTSI","DCT",'ENGAGEMENTS 2026'!C2872))</f>
        <v/>
      </c>
      <c r="B2871" t="str">
        <f>IF(ISBLANK('ENGAGEMENTS 2026'!C2872),"",'ENGAGEMENTS 2026'!D2872)</f>
        <v/>
      </c>
      <c r="C2871" t="str">
        <f>IF(ISBLANK('ENGAGEMENTS 2026'!C2872),"",'ENGAGEMENTS 2026'!E2872)</f>
        <v/>
      </c>
      <c r="D2871" t="str">
        <f>IF(ISBLANK('ENGAGEMENTS 2026'!C2872),"",'ENGAGEMENTS 2026'!G2872)</f>
        <v/>
      </c>
      <c r="E2871" t="str">
        <f>IF(ISBLANK('ENGAGEMENTS 2026'!C2872),"",'ENGAGEMENTS 2026'!I2872)</f>
        <v/>
      </c>
      <c r="F2871" t="str">
        <f>IF(ISBLANK('ENGAGEMENTS 2026'!C2872),"",'ENGAGEMENTS 2026'!J2872)</f>
        <v/>
      </c>
      <c r="G2871" t="str">
        <f>IF(ISBLANK('ENGAGEMENTS 2026'!C2872),"",'ENGAGEMENTS 2026'!M2872)</f>
        <v/>
      </c>
      <c r="H2871" t="str">
        <f>IF(ISBLANK('ENGAGEMENTS 2026'!C2872),"",'ENGAGEMENTS 2026'!AF2872)</f>
        <v/>
      </c>
      <c r="I2871" t="str">
        <f>IF(ISBLANK('ENGAGEMENTS 2026'!C2872),"",'ENGAGEMENTS 2026'!H2872)</f>
        <v/>
      </c>
      <c r="J2871" s="72" t="str">
        <f>IF(ISBLANK('ENGAGEMENTS 2026'!C2872),"",IF(AND(OR($E2871="INFRUCTUEUX",$E2871="ANNULE"),$C2871="AOO-M"),'ENGAGEMENTS 2026'!P2872,IF($H2871="EN COURS DE PREENGAGEMENT",'ENGAGEMENTS 2026'!O2872,IF($H2871="PREENGAGE",IF($E2871="ATTRIBUE",'ENGAGEMENTS 2026'!AE2872,'ENGAGEMENTS 2026'!O2872),'ENGAGEMENTS 2026'!AE2872))))</f>
        <v/>
      </c>
      <c r="K2871" s="97" t="str">
        <f>IF(ISBLANK('ENGAGEMENTS 2026'!W2872),"",'ENGAGEMENTS 2026'!W2872)</f>
        <v/>
      </c>
      <c r="L2871" s="73" t="str">
        <f t="shared" ca="1" si="88"/>
        <v/>
      </c>
      <c r="M2871" t="str">
        <f t="shared" si="89"/>
        <v/>
      </c>
      <c r="N2871" t="str">
        <f>IF(ISBLANK('ENGAGEMENTS 2026'!C2872),"",'ENGAGEMENTS 2026'!L2872)</f>
        <v/>
      </c>
      <c r="O2871" t="str">
        <f>IF(ISBLANK('ENGAGEMENTS 2026'!C2872),"",'ENGAGEMENTS 2026'!M2872)</f>
        <v/>
      </c>
      <c r="P2871" t="str">
        <f>IF(ISBLANK('ENGAGEMENTS 2026'!C2872),"",'ENGAGEMENTS 2026'!K2872)</f>
        <v/>
      </c>
      <c r="Q2871" t="str">
        <f>IF($A2871="","",IF(OR($E2871="INFRUCTUEUX",$E2871="ANNULE"),$A2871&amp;"|"&amp;(COUNTIFS($A$2:$A2871,$A2871,$E$2:$E2871,"INFRUCTUEUX")+COUNTIFS($A$2:$A2871,$A2871,$E$2:$E2871,"ANNULE")),""))</f>
        <v/>
      </c>
    </row>
    <row r="2872" spans="1:17" x14ac:dyDescent="0.25">
      <c r="A2872" t="str">
        <f>IF(ISBLANK('ENGAGEMENTS 2026'!C2873),"",IF('ENGAGEMENTS 2026'!C2873="DTSI","DCT",'ENGAGEMENTS 2026'!C2873))</f>
        <v/>
      </c>
      <c r="B2872" t="str">
        <f>IF(ISBLANK('ENGAGEMENTS 2026'!C2873),"",'ENGAGEMENTS 2026'!D2873)</f>
        <v/>
      </c>
      <c r="C2872" t="str">
        <f>IF(ISBLANK('ENGAGEMENTS 2026'!C2873),"",'ENGAGEMENTS 2026'!E2873)</f>
        <v/>
      </c>
      <c r="D2872" t="str">
        <f>IF(ISBLANK('ENGAGEMENTS 2026'!C2873),"",'ENGAGEMENTS 2026'!G2873)</f>
        <v/>
      </c>
      <c r="E2872" t="str">
        <f>IF(ISBLANK('ENGAGEMENTS 2026'!C2873),"",'ENGAGEMENTS 2026'!I2873)</f>
        <v/>
      </c>
      <c r="F2872" t="str">
        <f>IF(ISBLANK('ENGAGEMENTS 2026'!C2873),"",'ENGAGEMENTS 2026'!J2873)</f>
        <v/>
      </c>
      <c r="G2872" t="str">
        <f>IF(ISBLANK('ENGAGEMENTS 2026'!C2873),"",'ENGAGEMENTS 2026'!M2873)</f>
        <v/>
      </c>
      <c r="H2872" t="str">
        <f>IF(ISBLANK('ENGAGEMENTS 2026'!C2873),"",'ENGAGEMENTS 2026'!AF2873)</f>
        <v/>
      </c>
      <c r="I2872" t="str">
        <f>IF(ISBLANK('ENGAGEMENTS 2026'!C2873),"",'ENGAGEMENTS 2026'!H2873)</f>
        <v/>
      </c>
      <c r="J2872" s="72" t="str">
        <f>IF(ISBLANK('ENGAGEMENTS 2026'!C2873),"",IF(AND(OR($E2872="INFRUCTUEUX",$E2872="ANNULE"),$C2872="AOO-M"),'ENGAGEMENTS 2026'!P2873,IF($H2872="EN COURS DE PREENGAGEMENT",'ENGAGEMENTS 2026'!O2873,IF($H2872="PREENGAGE",IF($E2872="ATTRIBUE",'ENGAGEMENTS 2026'!AE2873,'ENGAGEMENTS 2026'!O2873),'ENGAGEMENTS 2026'!AE2873))))</f>
        <v/>
      </c>
      <c r="K2872" s="97" t="str">
        <f>IF(ISBLANK('ENGAGEMENTS 2026'!W2873),"",'ENGAGEMENTS 2026'!W2873)</f>
        <v/>
      </c>
      <c r="L2872" s="73" t="str">
        <f t="shared" ca="1" si="88"/>
        <v/>
      </c>
      <c r="M2872" t="str">
        <f t="shared" si="89"/>
        <v/>
      </c>
      <c r="N2872" t="str">
        <f>IF(ISBLANK('ENGAGEMENTS 2026'!C2873),"",'ENGAGEMENTS 2026'!L2873)</f>
        <v/>
      </c>
      <c r="O2872" t="str">
        <f>IF(ISBLANK('ENGAGEMENTS 2026'!C2873),"",'ENGAGEMENTS 2026'!M2873)</f>
        <v/>
      </c>
      <c r="P2872" t="str">
        <f>IF(ISBLANK('ENGAGEMENTS 2026'!C2873),"",'ENGAGEMENTS 2026'!K2873)</f>
        <v/>
      </c>
      <c r="Q2872" t="str">
        <f>IF($A2872="","",IF(OR($E2872="INFRUCTUEUX",$E2872="ANNULE"),$A2872&amp;"|"&amp;(COUNTIFS($A$2:$A2872,$A2872,$E$2:$E2872,"INFRUCTUEUX")+COUNTIFS($A$2:$A2872,$A2872,$E$2:$E2872,"ANNULE")),""))</f>
        <v/>
      </c>
    </row>
    <row r="2873" spans="1:17" x14ac:dyDescent="0.25">
      <c r="A2873" t="str">
        <f>IF(ISBLANK('ENGAGEMENTS 2026'!C2874),"",IF('ENGAGEMENTS 2026'!C2874="DTSI","DCT",'ENGAGEMENTS 2026'!C2874))</f>
        <v/>
      </c>
      <c r="B2873" t="str">
        <f>IF(ISBLANK('ENGAGEMENTS 2026'!C2874),"",'ENGAGEMENTS 2026'!D2874)</f>
        <v/>
      </c>
      <c r="C2873" t="str">
        <f>IF(ISBLANK('ENGAGEMENTS 2026'!C2874),"",'ENGAGEMENTS 2026'!E2874)</f>
        <v/>
      </c>
      <c r="D2873" t="str">
        <f>IF(ISBLANK('ENGAGEMENTS 2026'!C2874),"",'ENGAGEMENTS 2026'!G2874)</f>
        <v/>
      </c>
      <c r="E2873" t="str">
        <f>IF(ISBLANK('ENGAGEMENTS 2026'!C2874),"",'ENGAGEMENTS 2026'!I2874)</f>
        <v/>
      </c>
      <c r="F2873" t="str">
        <f>IF(ISBLANK('ENGAGEMENTS 2026'!C2874),"",'ENGAGEMENTS 2026'!J2874)</f>
        <v/>
      </c>
      <c r="G2873" t="str">
        <f>IF(ISBLANK('ENGAGEMENTS 2026'!C2874),"",'ENGAGEMENTS 2026'!M2874)</f>
        <v/>
      </c>
      <c r="H2873" t="str">
        <f>IF(ISBLANK('ENGAGEMENTS 2026'!C2874),"",'ENGAGEMENTS 2026'!AF2874)</f>
        <v/>
      </c>
      <c r="I2873" t="str">
        <f>IF(ISBLANK('ENGAGEMENTS 2026'!C2874),"",'ENGAGEMENTS 2026'!H2874)</f>
        <v/>
      </c>
      <c r="J2873" s="72" t="str">
        <f>IF(ISBLANK('ENGAGEMENTS 2026'!C2874),"",IF(AND(OR($E2873="INFRUCTUEUX",$E2873="ANNULE"),$C2873="AOO-M"),'ENGAGEMENTS 2026'!P2874,IF($H2873="EN COURS DE PREENGAGEMENT",'ENGAGEMENTS 2026'!O2874,IF($H2873="PREENGAGE",IF($E2873="ATTRIBUE",'ENGAGEMENTS 2026'!AE2874,'ENGAGEMENTS 2026'!O2874),'ENGAGEMENTS 2026'!AE2874))))</f>
        <v/>
      </c>
      <c r="K2873" s="97" t="str">
        <f>IF(ISBLANK('ENGAGEMENTS 2026'!W2874),"",'ENGAGEMENTS 2026'!W2874)</f>
        <v/>
      </c>
      <c r="L2873" s="73" t="str">
        <f t="shared" ca="1" si="88"/>
        <v/>
      </c>
      <c r="M2873" t="str">
        <f t="shared" si="89"/>
        <v/>
      </c>
      <c r="N2873" t="str">
        <f>IF(ISBLANK('ENGAGEMENTS 2026'!C2874),"",'ENGAGEMENTS 2026'!L2874)</f>
        <v/>
      </c>
      <c r="O2873" t="str">
        <f>IF(ISBLANK('ENGAGEMENTS 2026'!C2874),"",'ENGAGEMENTS 2026'!M2874)</f>
        <v/>
      </c>
      <c r="P2873" t="str">
        <f>IF(ISBLANK('ENGAGEMENTS 2026'!C2874),"",'ENGAGEMENTS 2026'!K2874)</f>
        <v/>
      </c>
      <c r="Q2873" t="str">
        <f>IF($A2873="","",IF(OR($E2873="INFRUCTUEUX",$E2873="ANNULE"),$A2873&amp;"|"&amp;(COUNTIFS($A$2:$A2873,$A2873,$E$2:$E2873,"INFRUCTUEUX")+COUNTIFS($A$2:$A2873,$A2873,$E$2:$E2873,"ANNULE")),""))</f>
        <v/>
      </c>
    </row>
    <row r="2874" spans="1:17" x14ac:dyDescent="0.25">
      <c r="A2874" t="str">
        <f>IF(ISBLANK('ENGAGEMENTS 2026'!C2875),"",IF('ENGAGEMENTS 2026'!C2875="DTSI","DCT",'ENGAGEMENTS 2026'!C2875))</f>
        <v/>
      </c>
      <c r="B2874" t="str">
        <f>IF(ISBLANK('ENGAGEMENTS 2026'!C2875),"",'ENGAGEMENTS 2026'!D2875)</f>
        <v/>
      </c>
      <c r="C2874" t="str">
        <f>IF(ISBLANK('ENGAGEMENTS 2026'!C2875),"",'ENGAGEMENTS 2026'!E2875)</f>
        <v/>
      </c>
      <c r="D2874" t="str">
        <f>IF(ISBLANK('ENGAGEMENTS 2026'!C2875),"",'ENGAGEMENTS 2026'!G2875)</f>
        <v/>
      </c>
      <c r="E2874" t="str">
        <f>IF(ISBLANK('ENGAGEMENTS 2026'!C2875),"",'ENGAGEMENTS 2026'!I2875)</f>
        <v/>
      </c>
      <c r="F2874" t="str">
        <f>IF(ISBLANK('ENGAGEMENTS 2026'!C2875),"",'ENGAGEMENTS 2026'!J2875)</f>
        <v/>
      </c>
      <c r="G2874" t="str">
        <f>IF(ISBLANK('ENGAGEMENTS 2026'!C2875),"",'ENGAGEMENTS 2026'!M2875)</f>
        <v/>
      </c>
      <c r="H2874" t="str">
        <f>IF(ISBLANK('ENGAGEMENTS 2026'!C2875),"",'ENGAGEMENTS 2026'!AF2875)</f>
        <v/>
      </c>
      <c r="I2874" t="str">
        <f>IF(ISBLANK('ENGAGEMENTS 2026'!C2875),"",'ENGAGEMENTS 2026'!H2875)</f>
        <v/>
      </c>
      <c r="J2874" s="72" t="str">
        <f>IF(ISBLANK('ENGAGEMENTS 2026'!C2875),"",IF(AND(OR($E2874="INFRUCTUEUX",$E2874="ANNULE"),$C2874="AOO-M"),'ENGAGEMENTS 2026'!P2875,IF($H2874="EN COURS DE PREENGAGEMENT",'ENGAGEMENTS 2026'!O2875,IF($H2874="PREENGAGE",IF($E2874="ATTRIBUE",'ENGAGEMENTS 2026'!AE2875,'ENGAGEMENTS 2026'!O2875),'ENGAGEMENTS 2026'!AE2875))))</f>
        <v/>
      </c>
      <c r="K2874" s="97" t="str">
        <f>IF(ISBLANK('ENGAGEMENTS 2026'!W2875),"",'ENGAGEMENTS 2026'!W2875)</f>
        <v/>
      </c>
      <c r="L2874" s="73" t="str">
        <f t="shared" ca="1" si="88"/>
        <v/>
      </c>
      <c r="M2874" t="str">
        <f t="shared" si="89"/>
        <v/>
      </c>
      <c r="N2874" t="str">
        <f>IF(ISBLANK('ENGAGEMENTS 2026'!C2875),"",'ENGAGEMENTS 2026'!L2875)</f>
        <v/>
      </c>
      <c r="O2874" t="str">
        <f>IF(ISBLANK('ENGAGEMENTS 2026'!C2875),"",'ENGAGEMENTS 2026'!M2875)</f>
        <v/>
      </c>
      <c r="P2874" t="str">
        <f>IF(ISBLANK('ENGAGEMENTS 2026'!C2875),"",'ENGAGEMENTS 2026'!K2875)</f>
        <v/>
      </c>
      <c r="Q2874" t="str">
        <f>IF($A2874="","",IF(OR($E2874="INFRUCTUEUX",$E2874="ANNULE"),$A2874&amp;"|"&amp;(COUNTIFS($A$2:$A2874,$A2874,$E$2:$E2874,"INFRUCTUEUX")+COUNTIFS($A$2:$A2874,$A2874,$E$2:$E2874,"ANNULE")),""))</f>
        <v/>
      </c>
    </row>
    <row r="2875" spans="1:17" x14ac:dyDescent="0.25">
      <c r="A2875" t="str">
        <f>IF(ISBLANK('ENGAGEMENTS 2026'!C2876),"",IF('ENGAGEMENTS 2026'!C2876="DTSI","DCT",'ENGAGEMENTS 2026'!C2876))</f>
        <v/>
      </c>
      <c r="B2875" t="str">
        <f>IF(ISBLANK('ENGAGEMENTS 2026'!C2876),"",'ENGAGEMENTS 2026'!D2876)</f>
        <v/>
      </c>
      <c r="C2875" t="str">
        <f>IF(ISBLANK('ENGAGEMENTS 2026'!C2876),"",'ENGAGEMENTS 2026'!E2876)</f>
        <v/>
      </c>
      <c r="D2875" t="str">
        <f>IF(ISBLANK('ENGAGEMENTS 2026'!C2876),"",'ENGAGEMENTS 2026'!G2876)</f>
        <v/>
      </c>
      <c r="E2875" t="str">
        <f>IF(ISBLANK('ENGAGEMENTS 2026'!C2876),"",'ENGAGEMENTS 2026'!I2876)</f>
        <v/>
      </c>
      <c r="F2875" t="str">
        <f>IF(ISBLANK('ENGAGEMENTS 2026'!C2876),"",'ENGAGEMENTS 2026'!J2876)</f>
        <v/>
      </c>
      <c r="G2875" t="str">
        <f>IF(ISBLANK('ENGAGEMENTS 2026'!C2876),"",'ENGAGEMENTS 2026'!M2876)</f>
        <v/>
      </c>
      <c r="H2875" t="str">
        <f>IF(ISBLANK('ENGAGEMENTS 2026'!C2876),"",'ENGAGEMENTS 2026'!AF2876)</f>
        <v/>
      </c>
      <c r="I2875" t="str">
        <f>IF(ISBLANK('ENGAGEMENTS 2026'!C2876),"",'ENGAGEMENTS 2026'!H2876)</f>
        <v/>
      </c>
      <c r="J2875" s="72" t="str">
        <f>IF(ISBLANK('ENGAGEMENTS 2026'!C2876),"",IF(AND(OR($E2875="INFRUCTUEUX",$E2875="ANNULE"),$C2875="AOO-M"),'ENGAGEMENTS 2026'!P2876,IF($H2875="EN COURS DE PREENGAGEMENT",'ENGAGEMENTS 2026'!O2876,IF($H2875="PREENGAGE",IF($E2875="ATTRIBUE",'ENGAGEMENTS 2026'!AE2876,'ENGAGEMENTS 2026'!O2876),'ENGAGEMENTS 2026'!AE2876))))</f>
        <v/>
      </c>
      <c r="K2875" s="97" t="str">
        <f>IF(ISBLANK('ENGAGEMENTS 2026'!W2876),"",'ENGAGEMENTS 2026'!W2876)</f>
        <v/>
      </c>
      <c r="L2875" s="73" t="str">
        <f t="shared" ca="1" si="88"/>
        <v/>
      </c>
      <c r="M2875" t="str">
        <f t="shared" si="89"/>
        <v/>
      </c>
      <c r="N2875" t="str">
        <f>IF(ISBLANK('ENGAGEMENTS 2026'!C2876),"",'ENGAGEMENTS 2026'!L2876)</f>
        <v/>
      </c>
      <c r="O2875" t="str">
        <f>IF(ISBLANK('ENGAGEMENTS 2026'!C2876),"",'ENGAGEMENTS 2026'!M2876)</f>
        <v/>
      </c>
      <c r="P2875" t="str">
        <f>IF(ISBLANK('ENGAGEMENTS 2026'!C2876),"",'ENGAGEMENTS 2026'!K2876)</f>
        <v/>
      </c>
      <c r="Q2875" t="str">
        <f>IF($A2875="","",IF(OR($E2875="INFRUCTUEUX",$E2875="ANNULE"),$A2875&amp;"|"&amp;(COUNTIFS($A$2:$A2875,$A2875,$E$2:$E2875,"INFRUCTUEUX")+COUNTIFS($A$2:$A2875,$A2875,$E$2:$E2875,"ANNULE")),""))</f>
        <v/>
      </c>
    </row>
    <row r="2876" spans="1:17" x14ac:dyDescent="0.25">
      <c r="A2876" t="str">
        <f>IF(ISBLANK('ENGAGEMENTS 2026'!C2877),"",IF('ENGAGEMENTS 2026'!C2877="DTSI","DCT",'ENGAGEMENTS 2026'!C2877))</f>
        <v/>
      </c>
      <c r="B2876" t="str">
        <f>IF(ISBLANK('ENGAGEMENTS 2026'!C2877),"",'ENGAGEMENTS 2026'!D2877)</f>
        <v/>
      </c>
      <c r="C2876" t="str">
        <f>IF(ISBLANK('ENGAGEMENTS 2026'!C2877),"",'ENGAGEMENTS 2026'!E2877)</f>
        <v/>
      </c>
      <c r="D2876" t="str">
        <f>IF(ISBLANK('ENGAGEMENTS 2026'!C2877),"",'ENGAGEMENTS 2026'!G2877)</f>
        <v/>
      </c>
      <c r="E2876" t="str">
        <f>IF(ISBLANK('ENGAGEMENTS 2026'!C2877),"",'ENGAGEMENTS 2026'!I2877)</f>
        <v/>
      </c>
      <c r="F2876" t="str">
        <f>IF(ISBLANK('ENGAGEMENTS 2026'!C2877),"",'ENGAGEMENTS 2026'!J2877)</f>
        <v/>
      </c>
      <c r="G2876" t="str">
        <f>IF(ISBLANK('ENGAGEMENTS 2026'!C2877),"",'ENGAGEMENTS 2026'!M2877)</f>
        <v/>
      </c>
      <c r="H2876" t="str">
        <f>IF(ISBLANK('ENGAGEMENTS 2026'!C2877),"",'ENGAGEMENTS 2026'!AF2877)</f>
        <v/>
      </c>
      <c r="I2876" t="str">
        <f>IF(ISBLANK('ENGAGEMENTS 2026'!C2877),"",'ENGAGEMENTS 2026'!H2877)</f>
        <v/>
      </c>
      <c r="J2876" s="72" t="str">
        <f>IF(ISBLANK('ENGAGEMENTS 2026'!C2877),"",IF(AND(OR($E2876="INFRUCTUEUX",$E2876="ANNULE"),$C2876="AOO-M"),'ENGAGEMENTS 2026'!P2877,IF($H2876="EN COURS DE PREENGAGEMENT",'ENGAGEMENTS 2026'!O2877,IF($H2876="PREENGAGE",IF($E2876="ATTRIBUE",'ENGAGEMENTS 2026'!AE2877,'ENGAGEMENTS 2026'!O2877),'ENGAGEMENTS 2026'!AE2877))))</f>
        <v/>
      </c>
      <c r="K2876" s="97" t="str">
        <f>IF(ISBLANK('ENGAGEMENTS 2026'!W2877),"",'ENGAGEMENTS 2026'!W2877)</f>
        <v/>
      </c>
      <c r="L2876" s="73" t="str">
        <f t="shared" ca="1" si="88"/>
        <v/>
      </c>
      <c r="M2876" t="str">
        <f t="shared" si="89"/>
        <v/>
      </c>
      <c r="N2876" t="str">
        <f>IF(ISBLANK('ENGAGEMENTS 2026'!C2877),"",'ENGAGEMENTS 2026'!L2877)</f>
        <v/>
      </c>
      <c r="O2876" t="str">
        <f>IF(ISBLANK('ENGAGEMENTS 2026'!C2877),"",'ENGAGEMENTS 2026'!M2877)</f>
        <v/>
      </c>
      <c r="P2876" t="str">
        <f>IF(ISBLANK('ENGAGEMENTS 2026'!C2877),"",'ENGAGEMENTS 2026'!K2877)</f>
        <v/>
      </c>
      <c r="Q2876" t="str">
        <f>IF($A2876="","",IF(OR($E2876="INFRUCTUEUX",$E2876="ANNULE"),$A2876&amp;"|"&amp;(COUNTIFS($A$2:$A2876,$A2876,$E$2:$E2876,"INFRUCTUEUX")+COUNTIFS($A$2:$A2876,$A2876,$E$2:$E2876,"ANNULE")),""))</f>
        <v/>
      </c>
    </row>
    <row r="2877" spans="1:17" x14ac:dyDescent="0.25">
      <c r="A2877" t="str">
        <f>IF(ISBLANK('ENGAGEMENTS 2026'!C2878),"",IF('ENGAGEMENTS 2026'!C2878="DTSI","DCT",'ENGAGEMENTS 2026'!C2878))</f>
        <v/>
      </c>
      <c r="B2877" t="str">
        <f>IF(ISBLANK('ENGAGEMENTS 2026'!C2878),"",'ENGAGEMENTS 2026'!D2878)</f>
        <v/>
      </c>
      <c r="C2877" t="str">
        <f>IF(ISBLANK('ENGAGEMENTS 2026'!C2878),"",'ENGAGEMENTS 2026'!E2878)</f>
        <v/>
      </c>
      <c r="D2877" t="str">
        <f>IF(ISBLANK('ENGAGEMENTS 2026'!C2878),"",'ENGAGEMENTS 2026'!G2878)</f>
        <v/>
      </c>
      <c r="E2877" t="str">
        <f>IF(ISBLANK('ENGAGEMENTS 2026'!C2878),"",'ENGAGEMENTS 2026'!I2878)</f>
        <v/>
      </c>
      <c r="F2877" t="str">
        <f>IF(ISBLANK('ENGAGEMENTS 2026'!C2878),"",'ENGAGEMENTS 2026'!J2878)</f>
        <v/>
      </c>
      <c r="G2877" t="str">
        <f>IF(ISBLANK('ENGAGEMENTS 2026'!C2878),"",'ENGAGEMENTS 2026'!M2878)</f>
        <v/>
      </c>
      <c r="H2877" t="str">
        <f>IF(ISBLANK('ENGAGEMENTS 2026'!C2878),"",'ENGAGEMENTS 2026'!AF2878)</f>
        <v/>
      </c>
      <c r="I2877" t="str">
        <f>IF(ISBLANK('ENGAGEMENTS 2026'!C2878),"",'ENGAGEMENTS 2026'!H2878)</f>
        <v/>
      </c>
      <c r="J2877" s="72" t="str">
        <f>IF(ISBLANK('ENGAGEMENTS 2026'!C2878),"",IF(AND(OR($E2877="INFRUCTUEUX",$E2877="ANNULE"),$C2877="AOO-M"),'ENGAGEMENTS 2026'!P2878,IF($H2877="EN COURS DE PREENGAGEMENT",'ENGAGEMENTS 2026'!O2878,IF($H2877="PREENGAGE",IF($E2877="ATTRIBUE",'ENGAGEMENTS 2026'!AE2878,'ENGAGEMENTS 2026'!O2878),'ENGAGEMENTS 2026'!AE2878))))</f>
        <v/>
      </c>
      <c r="K2877" s="97" t="str">
        <f>IF(ISBLANK('ENGAGEMENTS 2026'!W2878),"",'ENGAGEMENTS 2026'!W2878)</f>
        <v/>
      </c>
      <c r="L2877" s="73" t="str">
        <f t="shared" ca="1" si="88"/>
        <v/>
      </c>
      <c r="M2877" t="str">
        <f t="shared" si="89"/>
        <v/>
      </c>
      <c r="N2877" t="str">
        <f>IF(ISBLANK('ENGAGEMENTS 2026'!C2878),"",'ENGAGEMENTS 2026'!L2878)</f>
        <v/>
      </c>
      <c r="O2877" t="str">
        <f>IF(ISBLANK('ENGAGEMENTS 2026'!C2878),"",'ENGAGEMENTS 2026'!M2878)</f>
        <v/>
      </c>
      <c r="P2877" t="str">
        <f>IF(ISBLANK('ENGAGEMENTS 2026'!C2878),"",'ENGAGEMENTS 2026'!K2878)</f>
        <v/>
      </c>
      <c r="Q2877" t="str">
        <f>IF($A2877="","",IF(OR($E2877="INFRUCTUEUX",$E2877="ANNULE"),$A2877&amp;"|"&amp;(COUNTIFS($A$2:$A2877,$A2877,$E$2:$E2877,"INFRUCTUEUX")+COUNTIFS($A$2:$A2877,$A2877,$E$2:$E2877,"ANNULE")),""))</f>
        <v/>
      </c>
    </row>
    <row r="2878" spans="1:17" x14ac:dyDescent="0.25">
      <c r="A2878" t="str">
        <f>IF(ISBLANK('ENGAGEMENTS 2026'!C2879),"",IF('ENGAGEMENTS 2026'!C2879="DTSI","DCT",'ENGAGEMENTS 2026'!C2879))</f>
        <v/>
      </c>
      <c r="B2878" t="str">
        <f>IF(ISBLANK('ENGAGEMENTS 2026'!C2879),"",'ENGAGEMENTS 2026'!D2879)</f>
        <v/>
      </c>
      <c r="C2878" t="str">
        <f>IF(ISBLANK('ENGAGEMENTS 2026'!C2879),"",'ENGAGEMENTS 2026'!E2879)</f>
        <v/>
      </c>
      <c r="D2878" t="str">
        <f>IF(ISBLANK('ENGAGEMENTS 2026'!C2879),"",'ENGAGEMENTS 2026'!G2879)</f>
        <v/>
      </c>
      <c r="E2878" t="str">
        <f>IF(ISBLANK('ENGAGEMENTS 2026'!C2879),"",'ENGAGEMENTS 2026'!I2879)</f>
        <v/>
      </c>
      <c r="F2878" t="str">
        <f>IF(ISBLANK('ENGAGEMENTS 2026'!C2879),"",'ENGAGEMENTS 2026'!J2879)</f>
        <v/>
      </c>
      <c r="G2878" t="str">
        <f>IF(ISBLANK('ENGAGEMENTS 2026'!C2879),"",'ENGAGEMENTS 2026'!M2879)</f>
        <v/>
      </c>
      <c r="H2878" t="str">
        <f>IF(ISBLANK('ENGAGEMENTS 2026'!C2879),"",'ENGAGEMENTS 2026'!AF2879)</f>
        <v/>
      </c>
      <c r="I2878" t="str">
        <f>IF(ISBLANK('ENGAGEMENTS 2026'!C2879),"",'ENGAGEMENTS 2026'!H2879)</f>
        <v/>
      </c>
      <c r="J2878" s="72" t="str">
        <f>IF(ISBLANK('ENGAGEMENTS 2026'!C2879),"",IF(AND(OR($E2878="INFRUCTUEUX",$E2878="ANNULE"),$C2878="AOO-M"),'ENGAGEMENTS 2026'!P2879,IF($H2878="EN COURS DE PREENGAGEMENT",'ENGAGEMENTS 2026'!O2879,IF($H2878="PREENGAGE",IF($E2878="ATTRIBUE",'ENGAGEMENTS 2026'!AE2879,'ENGAGEMENTS 2026'!O2879),'ENGAGEMENTS 2026'!AE2879))))</f>
        <v/>
      </c>
      <c r="K2878" s="97" t="str">
        <f>IF(ISBLANK('ENGAGEMENTS 2026'!W2879),"",'ENGAGEMENTS 2026'!W2879)</f>
        <v/>
      </c>
      <c r="L2878" s="73" t="str">
        <f t="shared" ca="1" si="88"/>
        <v/>
      </c>
      <c r="M2878" t="str">
        <f t="shared" si="89"/>
        <v/>
      </c>
      <c r="N2878" t="str">
        <f>IF(ISBLANK('ENGAGEMENTS 2026'!C2879),"",'ENGAGEMENTS 2026'!L2879)</f>
        <v/>
      </c>
      <c r="O2878" t="str">
        <f>IF(ISBLANK('ENGAGEMENTS 2026'!C2879),"",'ENGAGEMENTS 2026'!M2879)</f>
        <v/>
      </c>
      <c r="P2878" t="str">
        <f>IF(ISBLANK('ENGAGEMENTS 2026'!C2879),"",'ENGAGEMENTS 2026'!K2879)</f>
        <v/>
      </c>
      <c r="Q2878" t="str">
        <f>IF($A2878="","",IF(OR($E2878="INFRUCTUEUX",$E2878="ANNULE"),$A2878&amp;"|"&amp;(COUNTIFS($A$2:$A2878,$A2878,$E$2:$E2878,"INFRUCTUEUX")+COUNTIFS($A$2:$A2878,$A2878,$E$2:$E2878,"ANNULE")),""))</f>
        <v/>
      </c>
    </row>
    <row r="2879" spans="1:17" x14ac:dyDescent="0.25">
      <c r="A2879" t="str">
        <f>IF(ISBLANK('ENGAGEMENTS 2026'!C2880),"",IF('ENGAGEMENTS 2026'!C2880="DTSI","DCT",'ENGAGEMENTS 2026'!C2880))</f>
        <v/>
      </c>
      <c r="B2879" t="str">
        <f>IF(ISBLANK('ENGAGEMENTS 2026'!C2880),"",'ENGAGEMENTS 2026'!D2880)</f>
        <v/>
      </c>
      <c r="C2879" t="str">
        <f>IF(ISBLANK('ENGAGEMENTS 2026'!C2880),"",'ENGAGEMENTS 2026'!E2880)</f>
        <v/>
      </c>
      <c r="D2879" t="str">
        <f>IF(ISBLANK('ENGAGEMENTS 2026'!C2880),"",'ENGAGEMENTS 2026'!G2880)</f>
        <v/>
      </c>
      <c r="E2879" t="str">
        <f>IF(ISBLANK('ENGAGEMENTS 2026'!C2880),"",'ENGAGEMENTS 2026'!I2880)</f>
        <v/>
      </c>
      <c r="F2879" t="str">
        <f>IF(ISBLANK('ENGAGEMENTS 2026'!C2880),"",'ENGAGEMENTS 2026'!J2880)</f>
        <v/>
      </c>
      <c r="G2879" t="str">
        <f>IF(ISBLANK('ENGAGEMENTS 2026'!C2880),"",'ENGAGEMENTS 2026'!M2880)</f>
        <v/>
      </c>
      <c r="H2879" t="str">
        <f>IF(ISBLANK('ENGAGEMENTS 2026'!C2880),"",'ENGAGEMENTS 2026'!AF2880)</f>
        <v/>
      </c>
      <c r="I2879" t="str">
        <f>IF(ISBLANK('ENGAGEMENTS 2026'!C2880),"",'ENGAGEMENTS 2026'!H2880)</f>
        <v/>
      </c>
      <c r="J2879" s="72" t="str">
        <f>IF(ISBLANK('ENGAGEMENTS 2026'!C2880),"",IF(AND(OR($E2879="INFRUCTUEUX",$E2879="ANNULE"),$C2879="AOO-M"),'ENGAGEMENTS 2026'!P2880,IF($H2879="EN COURS DE PREENGAGEMENT",'ENGAGEMENTS 2026'!O2880,IF($H2879="PREENGAGE",IF($E2879="ATTRIBUE",'ENGAGEMENTS 2026'!AE2880,'ENGAGEMENTS 2026'!O2880),'ENGAGEMENTS 2026'!AE2880))))</f>
        <v/>
      </c>
      <c r="K2879" s="97" t="str">
        <f>IF(ISBLANK('ENGAGEMENTS 2026'!W2880),"",'ENGAGEMENTS 2026'!W2880)</f>
        <v/>
      </c>
      <c r="L2879" s="73" t="str">
        <f t="shared" ca="1" si="88"/>
        <v/>
      </c>
      <c r="M2879" t="str">
        <f t="shared" si="89"/>
        <v/>
      </c>
      <c r="N2879" t="str">
        <f>IF(ISBLANK('ENGAGEMENTS 2026'!C2880),"",'ENGAGEMENTS 2026'!L2880)</f>
        <v/>
      </c>
      <c r="O2879" t="str">
        <f>IF(ISBLANK('ENGAGEMENTS 2026'!C2880),"",'ENGAGEMENTS 2026'!M2880)</f>
        <v/>
      </c>
      <c r="P2879" t="str">
        <f>IF(ISBLANK('ENGAGEMENTS 2026'!C2880),"",'ENGAGEMENTS 2026'!K2880)</f>
        <v/>
      </c>
      <c r="Q2879" t="str">
        <f>IF($A2879="","",IF(OR($E2879="INFRUCTUEUX",$E2879="ANNULE"),$A2879&amp;"|"&amp;(COUNTIFS($A$2:$A2879,$A2879,$E$2:$E2879,"INFRUCTUEUX")+COUNTIFS($A$2:$A2879,$A2879,$E$2:$E2879,"ANNULE")),""))</f>
        <v/>
      </c>
    </row>
    <row r="2880" spans="1:17" x14ac:dyDescent="0.25">
      <c r="A2880" t="str">
        <f>IF(ISBLANK('ENGAGEMENTS 2026'!C2881),"",IF('ENGAGEMENTS 2026'!C2881="DTSI","DCT",'ENGAGEMENTS 2026'!C2881))</f>
        <v/>
      </c>
      <c r="B2880" t="str">
        <f>IF(ISBLANK('ENGAGEMENTS 2026'!C2881),"",'ENGAGEMENTS 2026'!D2881)</f>
        <v/>
      </c>
      <c r="C2880" t="str">
        <f>IF(ISBLANK('ENGAGEMENTS 2026'!C2881),"",'ENGAGEMENTS 2026'!E2881)</f>
        <v/>
      </c>
      <c r="D2880" t="str">
        <f>IF(ISBLANK('ENGAGEMENTS 2026'!C2881),"",'ENGAGEMENTS 2026'!G2881)</f>
        <v/>
      </c>
      <c r="E2880" t="str">
        <f>IF(ISBLANK('ENGAGEMENTS 2026'!C2881),"",'ENGAGEMENTS 2026'!I2881)</f>
        <v/>
      </c>
      <c r="F2880" t="str">
        <f>IF(ISBLANK('ENGAGEMENTS 2026'!C2881),"",'ENGAGEMENTS 2026'!J2881)</f>
        <v/>
      </c>
      <c r="G2880" t="str">
        <f>IF(ISBLANK('ENGAGEMENTS 2026'!C2881),"",'ENGAGEMENTS 2026'!M2881)</f>
        <v/>
      </c>
      <c r="H2880" t="str">
        <f>IF(ISBLANK('ENGAGEMENTS 2026'!C2881),"",'ENGAGEMENTS 2026'!AF2881)</f>
        <v/>
      </c>
      <c r="I2880" t="str">
        <f>IF(ISBLANK('ENGAGEMENTS 2026'!C2881),"",'ENGAGEMENTS 2026'!H2881)</f>
        <v/>
      </c>
      <c r="J2880" s="72" t="str">
        <f>IF(ISBLANK('ENGAGEMENTS 2026'!C2881),"",IF(AND(OR($E2880="INFRUCTUEUX",$E2880="ANNULE"),$C2880="AOO-M"),'ENGAGEMENTS 2026'!P2881,IF($H2880="EN COURS DE PREENGAGEMENT",'ENGAGEMENTS 2026'!O2881,IF($H2880="PREENGAGE",IF($E2880="ATTRIBUE",'ENGAGEMENTS 2026'!AE2881,'ENGAGEMENTS 2026'!O2881),'ENGAGEMENTS 2026'!AE2881))))</f>
        <v/>
      </c>
      <c r="K2880" s="97" t="str">
        <f>IF(ISBLANK('ENGAGEMENTS 2026'!W2881),"",'ENGAGEMENTS 2026'!W2881)</f>
        <v/>
      </c>
      <c r="L2880" s="73" t="str">
        <f t="shared" ca="1" si="88"/>
        <v/>
      </c>
      <c r="M2880" t="str">
        <f t="shared" si="89"/>
        <v/>
      </c>
      <c r="N2880" t="str">
        <f>IF(ISBLANK('ENGAGEMENTS 2026'!C2881),"",'ENGAGEMENTS 2026'!L2881)</f>
        <v/>
      </c>
      <c r="O2880" t="str">
        <f>IF(ISBLANK('ENGAGEMENTS 2026'!C2881),"",'ENGAGEMENTS 2026'!M2881)</f>
        <v/>
      </c>
      <c r="P2880" t="str">
        <f>IF(ISBLANK('ENGAGEMENTS 2026'!C2881),"",'ENGAGEMENTS 2026'!K2881)</f>
        <v/>
      </c>
      <c r="Q2880" t="str">
        <f>IF($A2880="","",IF(OR($E2880="INFRUCTUEUX",$E2880="ANNULE"),$A2880&amp;"|"&amp;(COUNTIFS($A$2:$A2880,$A2880,$E$2:$E2880,"INFRUCTUEUX")+COUNTIFS($A$2:$A2880,$A2880,$E$2:$E2880,"ANNULE")),""))</f>
        <v/>
      </c>
    </row>
    <row r="2881" spans="1:17" x14ac:dyDescent="0.25">
      <c r="A2881" t="str">
        <f>IF(ISBLANK('ENGAGEMENTS 2026'!C2882),"",IF('ENGAGEMENTS 2026'!C2882="DTSI","DCT",'ENGAGEMENTS 2026'!C2882))</f>
        <v/>
      </c>
      <c r="B2881" t="str">
        <f>IF(ISBLANK('ENGAGEMENTS 2026'!C2882),"",'ENGAGEMENTS 2026'!D2882)</f>
        <v/>
      </c>
      <c r="C2881" t="str">
        <f>IF(ISBLANK('ENGAGEMENTS 2026'!C2882),"",'ENGAGEMENTS 2026'!E2882)</f>
        <v/>
      </c>
      <c r="D2881" t="str">
        <f>IF(ISBLANK('ENGAGEMENTS 2026'!C2882),"",'ENGAGEMENTS 2026'!G2882)</f>
        <v/>
      </c>
      <c r="E2881" t="str">
        <f>IF(ISBLANK('ENGAGEMENTS 2026'!C2882),"",'ENGAGEMENTS 2026'!I2882)</f>
        <v/>
      </c>
      <c r="F2881" t="str">
        <f>IF(ISBLANK('ENGAGEMENTS 2026'!C2882),"",'ENGAGEMENTS 2026'!J2882)</f>
        <v/>
      </c>
      <c r="G2881" t="str">
        <f>IF(ISBLANK('ENGAGEMENTS 2026'!C2882),"",'ENGAGEMENTS 2026'!M2882)</f>
        <v/>
      </c>
      <c r="H2881" t="str">
        <f>IF(ISBLANK('ENGAGEMENTS 2026'!C2882),"",'ENGAGEMENTS 2026'!AF2882)</f>
        <v/>
      </c>
      <c r="I2881" t="str">
        <f>IF(ISBLANK('ENGAGEMENTS 2026'!C2882),"",'ENGAGEMENTS 2026'!H2882)</f>
        <v/>
      </c>
      <c r="J2881" s="72" t="str">
        <f>IF(ISBLANK('ENGAGEMENTS 2026'!C2882),"",IF(AND(OR($E2881="INFRUCTUEUX",$E2881="ANNULE"),$C2881="AOO-M"),'ENGAGEMENTS 2026'!P2882,IF($H2881="EN COURS DE PREENGAGEMENT",'ENGAGEMENTS 2026'!O2882,IF($H2881="PREENGAGE",IF($E2881="ATTRIBUE",'ENGAGEMENTS 2026'!AE2882,'ENGAGEMENTS 2026'!O2882),'ENGAGEMENTS 2026'!AE2882))))</f>
        <v/>
      </c>
      <c r="K2881" s="97" t="str">
        <f>IF(ISBLANK('ENGAGEMENTS 2026'!W2882),"",'ENGAGEMENTS 2026'!W2882)</f>
        <v/>
      </c>
      <c r="L2881" s="73" t="str">
        <f t="shared" ca="1" si="88"/>
        <v/>
      </c>
      <c r="M2881" t="str">
        <f t="shared" si="89"/>
        <v/>
      </c>
      <c r="N2881" t="str">
        <f>IF(ISBLANK('ENGAGEMENTS 2026'!C2882),"",'ENGAGEMENTS 2026'!L2882)</f>
        <v/>
      </c>
      <c r="O2881" t="str">
        <f>IF(ISBLANK('ENGAGEMENTS 2026'!C2882),"",'ENGAGEMENTS 2026'!M2882)</f>
        <v/>
      </c>
      <c r="P2881" t="str">
        <f>IF(ISBLANK('ENGAGEMENTS 2026'!C2882),"",'ENGAGEMENTS 2026'!K2882)</f>
        <v/>
      </c>
      <c r="Q2881" t="str">
        <f>IF($A2881="","",IF(OR($E2881="INFRUCTUEUX",$E2881="ANNULE"),$A2881&amp;"|"&amp;(COUNTIFS($A$2:$A2881,$A2881,$E$2:$E2881,"INFRUCTUEUX")+COUNTIFS($A$2:$A2881,$A2881,$E$2:$E2881,"ANNULE")),""))</f>
        <v/>
      </c>
    </row>
    <row r="2882" spans="1:17" x14ac:dyDescent="0.25">
      <c r="A2882" t="str">
        <f>IF(ISBLANK('ENGAGEMENTS 2026'!C2883),"",IF('ENGAGEMENTS 2026'!C2883="DTSI","DCT",'ENGAGEMENTS 2026'!C2883))</f>
        <v/>
      </c>
      <c r="B2882" t="str">
        <f>IF(ISBLANK('ENGAGEMENTS 2026'!C2883),"",'ENGAGEMENTS 2026'!D2883)</f>
        <v/>
      </c>
      <c r="C2882" t="str">
        <f>IF(ISBLANK('ENGAGEMENTS 2026'!C2883),"",'ENGAGEMENTS 2026'!E2883)</f>
        <v/>
      </c>
      <c r="D2882" t="str">
        <f>IF(ISBLANK('ENGAGEMENTS 2026'!C2883),"",'ENGAGEMENTS 2026'!G2883)</f>
        <v/>
      </c>
      <c r="E2882" t="str">
        <f>IF(ISBLANK('ENGAGEMENTS 2026'!C2883),"",'ENGAGEMENTS 2026'!I2883)</f>
        <v/>
      </c>
      <c r="F2882" t="str">
        <f>IF(ISBLANK('ENGAGEMENTS 2026'!C2883),"",'ENGAGEMENTS 2026'!J2883)</f>
        <v/>
      </c>
      <c r="G2882" t="str">
        <f>IF(ISBLANK('ENGAGEMENTS 2026'!C2883),"",'ENGAGEMENTS 2026'!M2883)</f>
        <v/>
      </c>
      <c r="H2882" t="str">
        <f>IF(ISBLANK('ENGAGEMENTS 2026'!C2883),"",'ENGAGEMENTS 2026'!AF2883)</f>
        <v/>
      </c>
      <c r="I2882" t="str">
        <f>IF(ISBLANK('ENGAGEMENTS 2026'!C2883),"",'ENGAGEMENTS 2026'!H2883)</f>
        <v/>
      </c>
      <c r="J2882" s="72" t="str">
        <f>IF(ISBLANK('ENGAGEMENTS 2026'!C2883),"",IF(AND(OR($E2882="INFRUCTUEUX",$E2882="ANNULE"),$C2882="AOO-M"),'ENGAGEMENTS 2026'!P2883,IF($H2882="EN COURS DE PREENGAGEMENT",'ENGAGEMENTS 2026'!O2883,IF($H2882="PREENGAGE",IF($E2882="ATTRIBUE",'ENGAGEMENTS 2026'!AE2883,'ENGAGEMENTS 2026'!O2883),'ENGAGEMENTS 2026'!AE2883))))</f>
        <v/>
      </c>
      <c r="K2882" s="97" t="str">
        <f>IF(ISBLANK('ENGAGEMENTS 2026'!W2883),"",'ENGAGEMENTS 2026'!W2883)</f>
        <v/>
      </c>
      <c r="L2882" s="73" t="str">
        <f t="shared" ref="L2882:L2945" ca="1" si="90">IF($K2882="","",TODAY()-$K2882)</f>
        <v/>
      </c>
      <c r="M2882" t="str">
        <f t="shared" ref="M2882:M2945" si="91">IF($A2882="","",IF($H2882="ENGAGE","Engagé",IF(AND($H2882="NON ENGAGE",OR($I2882="INFRUCTUEUX",$I2882="ANNULE")),"Clôturé sans suite","En cours")))</f>
        <v/>
      </c>
      <c r="N2882" t="str">
        <f>IF(ISBLANK('ENGAGEMENTS 2026'!C2883),"",'ENGAGEMENTS 2026'!L2883)</f>
        <v/>
      </c>
      <c r="O2882" t="str">
        <f>IF(ISBLANK('ENGAGEMENTS 2026'!C2883),"",'ENGAGEMENTS 2026'!M2883)</f>
        <v/>
      </c>
      <c r="P2882" t="str">
        <f>IF(ISBLANK('ENGAGEMENTS 2026'!C2883),"",'ENGAGEMENTS 2026'!K2883)</f>
        <v/>
      </c>
      <c r="Q2882" t="str">
        <f>IF($A2882="","",IF(OR($E2882="INFRUCTUEUX",$E2882="ANNULE"),$A2882&amp;"|"&amp;(COUNTIFS($A$2:$A2882,$A2882,$E$2:$E2882,"INFRUCTUEUX")+COUNTIFS($A$2:$A2882,$A2882,$E$2:$E2882,"ANNULE")),""))</f>
        <v/>
      </c>
    </row>
    <row r="2883" spans="1:17" x14ac:dyDescent="0.25">
      <c r="A2883" t="str">
        <f>IF(ISBLANK('ENGAGEMENTS 2026'!C2884),"",IF('ENGAGEMENTS 2026'!C2884="DTSI","DCT",'ENGAGEMENTS 2026'!C2884))</f>
        <v/>
      </c>
      <c r="B2883" t="str">
        <f>IF(ISBLANK('ENGAGEMENTS 2026'!C2884),"",'ENGAGEMENTS 2026'!D2884)</f>
        <v/>
      </c>
      <c r="C2883" t="str">
        <f>IF(ISBLANK('ENGAGEMENTS 2026'!C2884),"",'ENGAGEMENTS 2026'!E2884)</f>
        <v/>
      </c>
      <c r="D2883" t="str">
        <f>IF(ISBLANK('ENGAGEMENTS 2026'!C2884),"",'ENGAGEMENTS 2026'!G2884)</f>
        <v/>
      </c>
      <c r="E2883" t="str">
        <f>IF(ISBLANK('ENGAGEMENTS 2026'!C2884),"",'ENGAGEMENTS 2026'!I2884)</f>
        <v/>
      </c>
      <c r="F2883" t="str">
        <f>IF(ISBLANK('ENGAGEMENTS 2026'!C2884),"",'ENGAGEMENTS 2026'!J2884)</f>
        <v/>
      </c>
      <c r="G2883" t="str">
        <f>IF(ISBLANK('ENGAGEMENTS 2026'!C2884),"",'ENGAGEMENTS 2026'!M2884)</f>
        <v/>
      </c>
      <c r="H2883" t="str">
        <f>IF(ISBLANK('ENGAGEMENTS 2026'!C2884),"",'ENGAGEMENTS 2026'!AF2884)</f>
        <v/>
      </c>
      <c r="I2883" t="str">
        <f>IF(ISBLANK('ENGAGEMENTS 2026'!C2884),"",'ENGAGEMENTS 2026'!H2884)</f>
        <v/>
      </c>
      <c r="J2883" s="72" t="str">
        <f>IF(ISBLANK('ENGAGEMENTS 2026'!C2884),"",IF(AND(OR($E2883="INFRUCTUEUX",$E2883="ANNULE"),$C2883="AOO-M"),'ENGAGEMENTS 2026'!P2884,IF($H2883="EN COURS DE PREENGAGEMENT",'ENGAGEMENTS 2026'!O2884,IF($H2883="PREENGAGE",IF($E2883="ATTRIBUE",'ENGAGEMENTS 2026'!AE2884,'ENGAGEMENTS 2026'!O2884),'ENGAGEMENTS 2026'!AE2884))))</f>
        <v/>
      </c>
      <c r="K2883" s="97" t="str">
        <f>IF(ISBLANK('ENGAGEMENTS 2026'!W2884),"",'ENGAGEMENTS 2026'!W2884)</f>
        <v/>
      </c>
      <c r="L2883" s="73" t="str">
        <f t="shared" ca="1" si="90"/>
        <v/>
      </c>
      <c r="M2883" t="str">
        <f t="shared" si="91"/>
        <v/>
      </c>
      <c r="N2883" t="str">
        <f>IF(ISBLANK('ENGAGEMENTS 2026'!C2884),"",'ENGAGEMENTS 2026'!L2884)</f>
        <v/>
      </c>
      <c r="O2883" t="str">
        <f>IF(ISBLANK('ENGAGEMENTS 2026'!C2884),"",'ENGAGEMENTS 2026'!M2884)</f>
        <v/>
      </c>
      <c r="P2883" t="str">
        <f>IF(ISBLANK('ENGAGEMENTS 2026'!C2884),"",'ENGAGEMENTS 2026'!K2884)</f>
        <v/>
      </c>
      <c r="Q2883" t="str">
        <f>IF($A2883="","",IF(OR($E2883="INFRUCTUEUX",$E2883="ANNULE"),$A2883&amp;"|"&amp;(COUNTIFS($A$2:$A2883,$A2883,$E$2:$E2883,"INFRUCTUEUX")+COUNTIFS($A$2:$A2883,$A2883,$E$2:$E2883,"ANNULE")),""))</f>
        <v/>
      </c>
    </row>
    <row r="2884" spans="1:17" x14ac:dyDescent="0.25">
      <c r="A2884" t="str">
        <f>IF(ISBLANK('ENGAGEMENTS 2026'!C2885),"",IF('ENGAGEMENTS 2026'!C2885="DTSI","DCT",'ENGAGEMENTS 2026'!C2885))</f>
        <v/>
      </c>
      <c r="B2884" t="str">
        <f>IF(ISBLANK('ENGAGEMENTS 2026'!C2885),"",'ENGAGEMENTS 2026'!D2885)</f>
        <v/>
      </c>
      <c r="C2884" t="str">
        <f>IF(ISBLANK('ENGAGEMENTS 2026'!C2885),"",'ENGAGEMENTS 2026'!E2885)</f>
        <v/>
      </c>
      <c r="D2884" t="str">
        <f>IF(ISBLANK('ENGAGEMENTS 2026'!C2885),"",'ENGAGEMENTS 2026'!G2885)</f>
        <v/>
      </c>
      <c r="E2884" t="str">
        <f>IF(ISBLANK('ENGAGEMENTS 2026'!C2885),"",'ENGAGEMENTS 2026'!I2885)</f>
        <v/>
      </c>
      <c r="F2884" t="str">
        <f>IF(ISBLANK('ENGAGEMENTS 2026'!C2885),"",'ENGAGEMENTS 2026'!J2885)</f>
        <v/>
      </c>
      <c r="G2884" t="str">
        <f>IF(ISBLANK('ENGAGEMENTS 2026'!C2885),"",'ENGAGEMENTS 2026'!M2885)</f>
        <v/>
      </c>
      <c r="H2884" t="str">
        <f>IF(ISBLANK('ENGAGEMENTS 2026'!C2885),"",'ENGAGEMENTS 2026'!AF2885)</f>
        <v/>
      </c>
      <c r="I2884" t="str">
        <f>IF(ISBLANK('ENGAGEMENTS 2026'!C2885),"",'ENGAGEMENTS 2026'!H2885)</f>
        <v/>
      </c>
      <c r="J2884" s="72" t="str">
        <f>IF(ISBLANK('ENGAGEMENTS 2026'!C2885),"",IF(AND(OR($E2884="INFRUCTUEUX",$E2884="ANNULE"),$C2884="AOO-M"),'ENGAGEMENTS 2026'!P2885,IF($H2884="EN COURS DE PREENGAGEMENT",'ENGAGEMENTS 2026'!O2885,IF($H2884="PREENGAGE",IF($E2884="ATTRIBUE",'ENGAGEMENTS 2026'!AE2885,'ENGAGEMENTS 2026'!O2885),'ENGAGEMENTS 2026'!AE2885))))</f>
        <v/>
      </c>
      <c r="K2884" s="97" t="str">
        <f>IF(ISBLANK('ENGAGEMENTS 2026'!W2885),"",'ENGAGEMENTS 2026'!W2885)</f>
        <v/>
      </c>
      <c r="L2884" s="73" t="str">
        <f t="shared" ca="1" si="90"/>
        <v/>
      </c>
      <c r="M2884" t="str">
        <f t="shared" si="91"/>
        <v/>
      </c>
      <c r="N2884" t="str">
        <f>IF(ISBLANK('ENGAGEMENTS 2026'!C2885),"",'ENGAGEMENTS 2026'!L2885)</f>
        <v/>
      </c>
      <c r="O2884" t="str">
        <f>IF(ISBLANK('ENGAGEMENTS 2026'!C2885),"",'ENGAGEMENTS 2026'!M2885)</f>
        <v/>
      </c>
      <c r="P2884" t="str">
        <f>IF(ISBLANK('ENGAGEMENTS 2026'!C2885),"",'ENGAGEMENTS 2026'!K2885)</f>
        <v/>
      </c>
      <c r="Q2884" t="str">
        <f>IF($A2884="","",IF(OR($E2884="INFRUCTUEUX",$E2884="ANNULE"),$A2884&amp;"|"&amp;(COUNTIFS($A$2:$A2884,$A2884,$E$2:$E2884,"INFRUCTUEUX")+COUNTIFS($A$2:$A2884,$A2884,$E$2:$E2884,"ANNULE")),""))</f>
        <v/>
      </c>
    </row>
    <row r="2885" spans="1:17" x14ac:dyDescent="0.25">
      <c r="A2885" t="str">
        <f>IF(ISBLANK('ENGAGEMENTS 2026'!C2886),"",IF('ENGAGEMENTS 2026'!C2886="DTSI","DCT",'ENGAGEMENTS 2026'!C2886))</f>
        <v/>
      </c>
      <c r="B2885" t="str">
        <f>IF(ISBLANK('ENGAGEMENTS 2026'!C2886),"",'ENGAGEMENTS 2026'!D2886)</f>
        <v/>
      </c>
      <c r="C2885" t="str">
        <f>IF(ISBLANK('ENGAGEMENTS 2026'!C2886),"",'ENGAGEMENTS 2026'!E2886)</f>
        <v/>
      </c>
      <c r="D2885" t="str">
        <f>IF(ISBLANK('ENGAGEMENTS 2026'!C2886),"",'ENGAGEMENTS 2026'!G2886)</f>
        <v/>
      </c>
      <c r="E2885" t="str">
        <f>IF(ISBLANK('ENGAGEMENTS 2026'!C2886),"",'ENGAGEMENTS 2026'!I2886)</f>
        <v/>
      </c>
      <c r="F2885" t="str">
        <f>IF(ISBLANK('ENGAGEMENTS 2026'!C2886),"",'ENGAGEMENTS 2026'!J2886)</f>
        <v/>
      </c>
      <c r="G2885" t="str">
        <f>IF(ISBLANK('ENGAGEMENTS 2026'!C2886),"",'ENGAGEMENTS 2026'!M2886)</f>
        <v/>
      </c>
      <c r="H2885" t="str">
        <f>IF(ISBLANK('ENGAGEMENTS 2026'!C2886),"",'ENGAGEMENTS 2026'!AF2886)</f>
        <v/>
      </c>
      <c r="I2885" t="str">
        <f>IF(ISBLANK('ENGAGEMENTS 2026'!C2886),"",'ENGAGEMENTS 2026'!H2886)</f>
        <v/>
      </c>
      <c r="J2885" s="72" t="str">
        <f>IF(ISBLANK('ENGAGEMENTS 2026'!C2886),"",IF(AND(OR($E2885="INFRUCTUEUX",$E2885="ANNULE"),$C2885="AOO-M"),'ENGAGEMENTS 2026'!P2886,IF($H2885="EN COURS DE PREENGAGEMENT",'ENGAGEMENTS 2026'!O2886,IF($H2885="PREENGAGE",IF($E2885="ATTRIBUE",'ENGAGEMENTS 2026'!AE2886,'ENGAGEMENTS 2026'!O2886),'ENGAGEMENTS 2026'!AE2886))))</f>
        <v/>
      </c>
      <c r="K2885" s="97" t="str">
        <f>IF(ISBLANK('ENGAGEMENTS 2026'!W2886),"",'ENGAGEMENTS 2026'!W2886)</f>
        <v/>
      </c>
      <c r="L2885" s="73" t="str">
        <f t="shared" ca="1" si="90"/>
        <v/>
      </c>
      <c r="M2885" t="str">
        <f t="shared" si="91"/>
        <v/>
      </c>
      <c r="N2885" t="str">
        <f>IF(ISBLANK('ENGAGEMENTS 2026'!C2886),"",'ENGAGEMENTS 2026'!L2886)</f>
        <v/>
      </c>
      <c r="O2885" t="str">
        <f>IF(ISBLANK('ENGAGEMENTS 2026'!C2886),"",'ENGAGEMENTS 2026'!M2886)</f>
        <v/>
      </c>
      <c r="P2885" t="str">
        <f>IF(ISBLANK('ENGAGEMENTS 2026'!C2886),"",'ENGAGEMENTS 2026'!K2886)</f>
        <v/>
      </c>
      <c r="Q2885" t="str">
        <f>IF($A2885="","",IF(OR($E2885="INFRUCTUEUX",$E2885="ANNULE"),$A2885&amp;"|"&amp;(COUNTIFS($A$2:$A2885,$A2885,$E$2:$E2885,"INFRUCTUEUX")+COUNTIFS($A$2:$A2885,$A2885,$E$2:$E2885,"ANNULE")),""))</f>
        <v/>
      </c>
    </row>
    <row r="2886" spans="1:17" x14ac:dyDescent="0.25">
      <c r="A2886" t="str">
        <f>IF(ISBLANK('ENGAGEMENTS 2026'!C2887),"",IF('ENGAGEMENTS 2026'!C2887="DTSI","DCT",'ENGAGEMENTS 2026'!C2887))</f>
        <v/>
      </c>
      <c r="B2886" t="str">
        <f>IF(ISBLANK('ENGAGEMENTS 2026'!C2887),"",'ENGAGEMENTS 2026'!D2887)</f>
        <v/>
      </c>
      <c r="C2886" t="str">
        <f>IF(ISBLANK('ENGAGEMENTS 2026'!C2887),"",'ENGAGEMENTS 2026'!E2887)</f>
        <v/>
      </c>
      <c r="D2886" t="str">
        <f>IF(ISBLANK('ENGAGEMENTS 2026'!C2887),"",'ENGAGEMENTS 2026'!G2887)</f>
        <v/>
      </c>
      <c r="E2886" t="str">
        <f>IF(ISBLANK('ENGAGEMENTS 2026'!C2887),"",'ENGAGEMENTS 2026'!I2887)</f>
        <v/>
      </c>
      <c r="F2886" t="str">
        <f>IF(ISBLANK('ENGAGEMENTS 2026'!C2887),"",'ENGAGEMENTS 2026'!J2887)</f>
        <v/>
      </c>
      <c r="G2886" t="str">
        <f>IF(ISBLANK('ENGAGEMENTS 2026'!C2887),"",'ENGAGEMENTS 2026'!M2887)</f>
        <v/>
      </c>
      <c r="H2886" t="str">
        <f>IF(ISBLANK('ENGAGEMENTS 2026'!C2887),"",'ENGAGEMENTS 2026'!AF2887)</f>
        <v/>
      </c>
      <c r="I2886" t="str">
        <f>IF(ISBLANK('ENGAGEMENTS 2026'!C2887),"",'ENGAGEMENTS 2026'!H2887)</f>
        <v/>
      </c>
      <c r="J2886" s="72" t="str">
        <f>IF(ISBLANK('ENGAGEMENTS 2026'!C2887),"",IF(AND(OR($E2886="INFRUCTUEUX",$E2886="ANNULE"),$C2886="AOO-M"),'ENGAGEMENTS 2026'!P2887,IF($H2886="EN COURS DE PREENGAGEMENT",'ENGAGEMENTS 2026'!O2887,IF($H2886="PREENGAGE",IF($E2886="ATTRIBUE",'ENGAGEMENTS 2026'!AE2887,'ENGAGEMENTS 2026'!O2887),'ENGAGEMENTS 2026'!AE2887))))</f>
        <v/>
      </c>
      <c r="K2886" s="97" t="str">
        <f>IF(ISBLANK('ENGAGEMENTS 2026'!W2887),"",'ENGAGEMENTS 2026'!W2887)</f>
        <v/>
      </c>
      <c r="L2886" s="73" t="str">
        <f t="shared" ca="1" si="90"/>
        <v/>
      </c>
      <c r="M2886" t="str">
        <f t="shared" si="91"/>
        <v/>
      </c>
      <c r="N2886" t="str">
        <f>IF(ISBLANK('ENGAGEMENTS 2026'!C2887),"",'ENGAGEMENTS 2026'!L2887)</f>
        <v/>
      </c>
      <c r="O2886" t="str">
        <f>IF(ISBLANK('ENGAGEMENTS 2026'!C2887),"",'ENGAGEMENTS 2026'!M2887)</f>
        <v/>
      </c>
      <c r="P2886" t="str">
        <f>IF(ISBLANK('ENGAGEMENTS 2026'!C2887),"",'ENGAGEMENTS 2026'!K2887)</f>
        <v/>
      </c>
      <c r="Q2886" t="str">
        <f>IF($A2886="","",IF(OR($E2886="INFRUCTUEUX",$E2886="ANNULE"),$A2886&amp;"|"&amp;(COUNTIFS($A$2:$A2886,$A2886,$E$2:$E2886,"INFRUCTUEUX")+COUNTIFS($A$2:$A2886,$A2886,$E$2:$E2886,"ANNULE")),""))</f>
        <v/>
      </c>
    </row>
    <row r="2887" spans="1:17" x14ac:dyDescent="0.25">
      <c r="A2887" t="str">
        <f>IF(ISBLANK('ENGAGEMENTS 2026'!C2888),"",IF('ENGAGEMENTS 2026'!C2888="DTSI","DCT",'ENGAGEMENTS 2026'!C2888))</f>
        <v/>
      </c>
      <c r="B2887" t="str">
        <f>IF(ISBLANK('ENGAGEMENTS 2026'!C2888),"",'ENGAGEMENTS 2026'!D2888)</f>
        <v/>
      </c>
      <c r="C2887" t="str">
        <f>IF(ISBLANK('ENGAGEMENTS 2026'!C2888),"",'ENGAGEMENTS 2026'!E2888)</f>
        <v/>
      </c>
      <c r="D2887" t="str">
        <f>IF(ISBLANK('ENGAGEMENTS 2026'!C2888),"",'ENGAGEMENTS 2026'!G2888)</f>
        <v/>
      </c>
      <c r="E2887" t="str">
        <f>IF(ISBLANK('ENGAGEMENTS 2026'!C2888),"",'ENGAGEMENTS 2026'!I2888)</f>
        <v/>
      </c>
      <c r="F2887" t="str">
        <f>IF(ISBLANK('ENGAGEMENTS 2026'!C2888),"",'ENGAGEMENTS 2026'!J2888)</f>
        <v/>
      </c>
      <c r="G2887" t="str">
        <f>IF(ISBLANK('ENGAGEMENTS 2026'!C2888),"",'ENGAGEMENTS 2026'!M2888)</f>
        <v/>
      </c>
      <c r="H2887" t="str">
        <f>IF(ISBLANK('ENGAGEMENTS 2026'!C2888),"",'ENGAGEMENTS 2026'!AF2888)</f>
        <v/>
      </c>
      <c r="I2887" t="str">
        <f>IF(ISBLANK('ENGAGEMENTS 2026'!C2888),"",'ENGAGEMENTS 2026'!H2888)</f>
        <v/>
      </c>
      <c r="J2887" s="72" t="str">
        <f>IF(ISBLANK('ENGAGEMENTS 2026'!C2888),"",IF(AND(OR($E2887="INFRUCTUEUX",$E2887="ANNULE"),$C2887="AOO-M"),'ENGAGEMENTS 2026'!P2888,IF($H2887="EN COURS DE PREENGAGEMENT",'ENGAGEMENTS 2026'!O2888,IF($H2887="PREENGAGE",IF($E2887="ATTRIBUE",'ENGAGEMENTS 2026'!AE2888,'ENGAGEMENTS 2026'!O2888),'ENGAGEMENTS 2026'!AE2888))))</f>
        <v/>
      </c>
      <c r="K2887" s="97" t="str">
        <f>IF(ISBLANK('ENGAGEMENTS 2026'!W2888),"",'ENGAGEMENTS 2026'!W2888)</f>
        <v/>
      </c>
      <c r="L2887" s="73" t="str">
        <f t="shared" ca="1" si="90"/>
        <v/>
      </c>
      <c r="M2887" t="str">
        <f t="shared" si="91"/>
        <v/>
      </c>
      <c r="N2887" t="str">
        <f>IF(ISBLANK('ENGAGEMENTS 2026'!C2888),"",'ENGAGEMENTS 2026'!L2888)</f>
        <v/>
      </c>
      <c r="O2887" t="str">
        <f>IF(ISBLANK('ENGAGEMENTS 2026'!C2888),"",'ENGAGEMENTS 2026'!M2888)</f>
        <v/>
      </c>
      <c r="P2887" t="str">
        <f>IF(ISBLANK('ENGAGEMENTS 2026'!C2888),"",'ENGAGEMENTS 2026'!K2888)</f>
        <v/>
      </c>
      <c r="Q2887" t="str">
        <f>IF($A2887="","",IF(OR($E2887="INFRUCTUEUX",$E2887="ANNULE"),$A2887&amp;"|"&amp;(COUNTIFS($A$2:$A2887,$A2887,$E$2:$E2887,"INFRUCTUEUX")+COUNTIFS($A$2:$A2887,$A2887,$E$2:$E2887,"ANNULE")),""))</f>
        <v/>
      </c>
    </row>
    <row r="2888" spans="1:17" x14ac:dyDescent="0.25">
      <c r="A2888" t="str">
        <f>IF(ISBLANK('ENGAGEMENTS 2026'!C2889),"",IF('ENGAGEMENTS 2026'!C2889="DTSI","DCT",'ENGAGEMENTS 2026'!C2889))</f>
        <v/>
      </c>
      <c r="B2888" t="str">
        <f>IF(ISBLANK('ENGAGEMENTS 2026'!C2889),"",'ENGAGEMENTS 2026'!D2889)</f>
        <v/>
      </c>
      <c r="C2888" t="str">
        <f>IF(ISBLANK('ENGAGEMENTS 2026'!C2889),"",'ENGAGEMENTS 2026'!E2889)</f>
        <v/>
      </c>
      <c r="D2888" t="str">
        <f>IF(ISBLANK('ENGAGEMENTS 2026'!C2889),"",'ENGAGEMENTS 2026'!G2889)</f>
        <v/>
      </c>
      <c r="E2888" t="str">
        <f>IF(ISBLANK('ENGAGEMENTS 2026'!C2889),"",'ENGAGEMENTS 2026'!I2889)</f>
        <v/>
      </c>
      <c r="F2888" t="str">
        <f>IF(ISBLANK('ENGAGEMENTS 2026'!C2889),"",'ENGAGEMENTS 2026'!J2889)</f>
        <v/>
      </c>
      <c r="G2888" t="str">
        <f>IF(ISBLANK('ENGAGEMENTS 2026'!C2889),"",'ENGAGEMENTS 2026'!M2889)</f>
        <v/>
      </c>
      <c r="H2888" t="str">
        <f>IF(ISBLANK('ENGAGEMENTS 2026'!C2889),"",'ENGAGEMENTS 2026'!AF2889)</f>
        <v/>
      </c>
      <c r="I2888" t="str">
        <f>IF(ISBLANK('ENGAGEMENTS 2026'!C2889),"",'ENGAGEMENTS 2026'!H2889)</f>
        <v/>
      </c>
      <c r="J2888" s="72" t="str">
        <f>IF(ISBLANK('ENGAGEMENTS 2026'!C2889),"",IF(AND(OR($E2888="INFRUCTUEUX",$E2888="ANNULE"),$C2888="AOO-M"),'ENGAGEMENTS 2026'!P2889,IF($H2888="EN COURS DE PREENGAGEMENT",'ENGAGEMENTS 2026'!O2889,IF($H2888="PREENGAGE",IF($E2888="ATTRIBUE",'ENGAGEMENTS 2026'!AE2889,'ENGAGEMENTS 2026'!O2889),'ENGAGEMENTS 2026'!AE2889))))</f>
        <v/>
      </c>
      <c r="K2888" s="97" t="str">
        <f>IF(ISBLANK('ENGAGEMENTS 2026'!W2889),"",'ENGAGEMENTS 2026'!W2889)</f>
        <v/>
      </c>
      <c r="L2888" s="73" t="str">
        <f t="shared" ca="1" si="90"/>
        <v/>
      </c>
      <c r="M2888" t="str">
        <f t="shared" si="91"/>
        <v/>
      </c>
      <c r="N2888" t="str">
        <f>IF(ISBLANK('ENGAGEMENTS 2026'!C2889),"",'ENGAGEMENTS 2026'!L2889)</f>
        <v/>
      </c>
      <c r="O2888" t="str">
        <f>IF(ISBLANK('ENGAGEMENTS 2026'!C2889),"",'ENGAGEMENTS 2026'!M2889)</f>
        <v/>
      </c>
      <c r="P2888" t="str">
        <f>IF(ISBLANK('ENGAGEMENTS 2026'!C2889),"",'ENGAGEMENTS 2026'!K2889)</f>
        <v/>
      </c>
      <c r="Q2888" t="str">
        <f>IF($A2888="","",IF(OR($E2888="INFRUCTUEUX",$E2888="ANNULE"),$A2888&amp;"|"&amp;(COUNTIFS($A$2:$A2888,$A2888,$E$2:$E2888,"INFRUCTUEUX")+COUNTIFS($A$2:$A2888,$A2888,$E$2:$E2888,"ANNULE")),""))</f>
        <v/>
      </c>
    </row>
    <row r="2889" spans="1:17" x14ac:dyDescent="0.25">
      <c r="A2889" t="str">
        <f>IF(ISBLANK('ENGAGEMENTS 2026'!C2890),"",IF('ENGAGEMENTS 2026'!C2890="DTSI","DCT",'ENGAGEMENTS 2026'!C2890))</f>
        <v/>
      </c>
      <c r="B2889" t="str">
        <f>IF(ISBLANK('ENGAGEMENTS 2026'!C2890),"",'ENGAGEMENTS 2026'!D2890)</f>
        <v/>
      </c>
      <c r="C2889" t="str">
        <f>IF(ISBLANK('ENGAGEMENTS 2026'!C2890),"",'ENGAGEMENTS 2026'!E2890)</f>
        <v/>
      </c>
      <c r="D2889" t="str">
        <f>IF(ISBLANK('ENGAGEMENTS 2026'!C2890),"",'ENGAGEMENTS 2026'!G2890)</f>
        <v/>
      </c>
      <c r="E2889" t="str">
        <f>IF(ISBLANK('ENGAGEMENTS 2026'!C2890),"",'ENGAGEMENTS 2026'!I2890)</f>
        <v/>
      </c>
      <c r="F2889" t="str">
        <f>IF(ISBLANK('ENGAGEMENTS 2026'!C2890),"",'ENGAGEMENTS 2026'!J2890)</f>
        <v/>
      </c>
      <c r="G2889" t="str">
        <f>IF(ISBLANK('ENGAGEMENTS 2026'!C2890),"",'ENGAGEMENTS 2026'!M2890)</f>
        <v/>
      </c>
      <c r="H2889" t="str">
        <f>IF(ISBLANK('ENGAGEMENTS 2026'!C2890),"",'ENGAGEMENTS 2026'!AF2890)</f>
        <v/>
      </c>
      <c r="I2889" t="str">
        <f>IF(ISBLANK('ENGAGEMENTS 2026'!C2890),"",'ENGAGEMENTS 2026'!H2890)</f>
        <v/>
      </c>
      <c r="J2889" s="72" t="str">
        <f>IF(ISBLANK('ENGAGEMENTS 2026'!C2890),"",IF(AND(OR($E2889="INFRUCTUEUX",$E2889="ANNULE"),$C2889="AOO-M"),'ENGAGEMENTS 2026'!P2890,IF($H2889="EN COURS DE PREENGAGEMENT",'ENGAGEMENTS 2026'!O2890,IF($H2889="PREENGAGE",IF($E2889="ATTRIBUE",'ENGAGEMENTS 2026'!AE2890,'ENGAGEMENTS 2026'!O2890),'ENGAGEMENTS 2026'!AE2890))))</f>
        <v/>
      </c>
      <c r="K2889" s="97" t="str">
        <f>IF(ISBLANK('ENGAGEMENTS 2026'!W2890),"",'ENGAGEMENTS 2026'!W2890)</f>
        <v/>
      </c>
      <c r="L2889" s="73" t="str">
        <f t="shared" ca="1" si="90"/>
        <v/>
      </c>
      <c r="M2889" t="str">
        <f t="shared" si="91"/>
        <v/>
      </c>
      <c r="N2889" t="str">
        <f>IF(ISBLANK('ENGAGEMENTS 2026'!C2890),"",'ENGAGEMENTS 2026'!L2890)</f>
        <v/>
      </c>
      <c r="O2889" t="str">
        <f>IF(ISBLANK('ENGAGEMENTS 2026'!C2890),"",'ENGAGEMENTS 2026'!M2890)</f>
        <v/>
      </c>
      <c r="P2889" t="str">
        <f>IF(ISBLANK('ENGAGEMENTS 2026'!C2890),"",'ENGAGEMENTS 2026'!K2890)</f>
        <v/>
      </c>
      <c r="Q2889" t="str">
        <f>IF($A2889="","",IF(OR($E2889="INFRUCTUEUX",$E2889="ANNULE"),$A2889&amp;"|"&amp;(COUNTIFS($A$2:$A2889,$A2889,$E$2:$E2889,"INFRUCTUEUX")+COUNTIFS($A$2:$A2889,$A2889,$E$2:$E2889,"ANNULE")),""))</f>
        <v/>
      </c>
    </row>
    <row r="2890" spans="1:17" x14ac:dyDescent="0.25">
      <c r="A2890" t="str">
        <f>IF(ISBLANK('ENGAGEMENTS 2026'!C2891),"",IF('ENGAGEMENTS 2026'!C2891="DTSI","DCT",'ENGAGEMENTS 2026'!C2891))</f>
        <v/>
      </c>
      <c r="B2890" t="str">
        <f>IF(ISBLANK('ENGAGEMENTS 2026'!C2891),"",'ENGAGEMENTS 2026'!D2891)</f>
        <v/>
      </c>
      <c r="C2890" t="str">
        <f>IF(ISBLANK('ENGAGEMENTS 2026'!C2891),"",'ENGAGEMENTS 2026'!E2891)</f>
        <v/>
      </c>
      <c r="D2890" t="str">
        <f>IF(ISBLANK('ENGAGEMENTS 2026'!C2891),"",'ENGAGEMENTS 2026'!G2891)</f>
        <v/>
      </c>
      <c r="E2890" t="str">
        <f>IF(ISBLANK('ENGAGEMENTS 2026'!C2891),"",'ENGAGEMENTS 2026'!I2891)</f>
        <v/>
      </c>
      <c r="F2890" t="str">
        <f>IF(ISBLANK('ENGAGEMENTS 2026'!C2891),"",'ENGAGEMENTS 2026'!J2891)</f>
        <v/>
      </c>
      <c r="G2890" t="str">
        <f>IF(ISBLANK('ENGAGEMENTS 2026'!C2891),"",'ENGAGEMENTS 2026'!M2891)</f>
        <v/>
      </c>
      <c r="H2890" t="str">
        <f>IF(ISBLANK('ENGAGEMENTS 2026'!C2891),"",'ENGAGEMENTS 2026'!AF2891)</f>
        <v/>
      </c>
      <c r="I2890" t="str">
        <f>IF(ISBLANK('ENGAGEMENTS 2026'!C2891),"",'ENGAGEMENTS 2026'!H2891)</f>
        <v/>
      </c>
      <c r="J2890" s="72" t="str">
        <f>IF(ISBLANK('ENGAGEMENTS 2026'!C2891),"",IF(AND(OR($E2890="INFRUCTUEUX",$E2890="ANNULE"),$C2890="AOO-M"),'ENGAGEMENTS 2026'!P2891,IF($H2890="EN COURS DE PREENGAGEMENT",'ENGAGEMENTS 2026'!O2891,IF($H2890="PREENGAGE",IF($E2890="ATTRIBUE",'ENGAGEMENTS 2026'!AE2891,'ENGAGEMENTS 2026'!O2891),'ENGAGEMENTS 2026'!AE2891))))</f>
        <v/>
      </c>
      <c r="K2890" s="97" t="str">
        <f>IF(ISBLANK('ENGAGEMENTS 2026'!W2891),"",'ENGAGEMENTS 2026'!W2891)</f>
        <v/>
      </c>
      <c r="L2890" s="73" t="str">
        <f t="shared" ca="1" si="90"/>
        <v/>
      </c>
      <c r="M2890" t="str">
        <f t="shared" si="91"/>
        <v/>
      </c>
      <c r="N2890" t="str">
        <f>IF(ISBLANK('ENGAGEMENTS 2026'!C2891),"",'ENGAGEMENTS 2026'!L2891)</f>
        <v/>
      </c>
      <c r="O2890" t="str">
        <f>IF(ISBLANK('ENGAGEMENTS 2026'!C2891),"",'ENGAGEMENTS 2026'!M2891)</f>
        <v/>
      </c>
      <c r="P2890" t="str">
        <f>IF(ISBLANK('ENGAGEMENTS 2026'!C2891),"",'ENGAGEMENTS 2026'!K2891)</f>
        <v/>
      </c>
      <c r="Q2890" t="str">
        <f>IF($A2890="","",IF(OR($E2890="INFRUCTUEUX",$E2890="ANNULE"),$A2890&amp;"|"&amp;(COUNTIFS($A$2:$A2890,$A2890,$E$2:$E2890,"INFRUCTUEUX")+COUNTIFS($A$2:$A2890,$A2890,$E$2:$E2890,"ANNULE")),""))</f>
        <v/>
      </c>
    </row>
    <row r="2891" spans="1:17" x14ac:dyDescent="0.25">
      <c r="A2891" t="str">
        <f>IF(ISBLANK('ENGAGEMENTS 2026'!C2892),"",IF('ENGAGEMENTS 2026'!C2892="DTSI","DCT",'ENGAGEMENTS 2026'!C2892))</f>
        <v/>
      </c>
      <c r="B2891" t="str">
        <f>IF(ISBLANK('ENGAGEMENTS 2026'!C2892),"",'ENGAGEMENTS 2026'!D2892)</f>
        <v/>
      </c>
      <c r="C2891" t="str">
        <f>IF(ISBLANK('ENGAGEMENTS 2026'!C2892),"",'ENGAGEMENTS 2026'!E2892)</f>
        <v/>
      </c>
      <c r="D2891" t="str">
        <f>IF(ISBLANK('ENGAGEMENTS 2026'!C2892),"",'ENGAGEMENTS 2026'!G2892)</f>
        <v/>
      </c>
      <c r="E2891" t="str">
        <f>IF(ISBLANK('ENGAGEMENTS 2026'!C2892),"",'ENGAGEMENTS 2026'!I2892)</f>
        <v/>
      </c>
      <c r="F2891" t="str">
        <f>IF(ISBLANK('ENGAGEMENTS 2026'!C2892),"",'ENGAGEMENTS 2026'!J2892)</f>
        <v/>
      </c>
      <c r="G2891" t="str">
        <f>IF(ISBLANK('ENGAGEMENTS 2026'!C2892),"",'ENGAGEMENTS 2026'!M2892)</f>
        <v/>
      </c>
      <c r="H2891" t="str">
        <f>IF(ISBLANK('ENGAGEMENTS 2026'!C2892),"",'ENGAGEMENTS 2026'!AF2892)</f>
        <v/>
      </c>
      <c r="I2891" t="str">
        <f>IF(ISBLANK('ENGAGEMENTS 2026'!C2892),"",'ENGAGEMENTS 2026'!H2892)</f>
        <v/>
      </c>
      <c r="J2891" s="72" t="str">
        <f>IF(ISBLANK('ENGAGEMENTS 2026'!C2892),"",IF(AND(OR($E2891="INFRUCTUEUX",$E2891="ANNULE"),$C2891="AOO-M"),'ENGAGEMENTS 2026'!P2892,IF($H2891="EN COURS DE PREENGAGEMENT",'ENGAGEMENTS 2026'!O2892,IF($H2891="PREENGAGE",IF($E2891="ATTRIBUE",'ENGAGEMENTS 2026'!AE2892,'ENGAGEMENTS 2026'!O2892),'ENGAGEMENTS 2026'!AE2892))))</f>
        <v/>
      </c>
      <c r="K2891" s="97" t="str">
        <f>IF(ISBLANK('ENGAGEMENTS 2026'!W2892),"",'ENGAGEMENTS 2026'!W2892)</f>
        <v/>
      </c>
      <c r="L2891" s="73" t="str">
        <f t="shared" ca="1" si="90"/>
        <v/>
      </c>
      <c r="M2891" t="str">
        <f t="shared" si="91"/>
        <v/>
      </c>
      <c r="N2891" t="str">
        <f>IF(ISBLANK('ENGAGEMENTS 2026'!C2892),"",'ENGAGEMENTS 2026'!L2892)</f>
        <v/>
      </c>
      <c r="O2891" t="str">
        <f>IF(ISBLANK('ENGAGEMENTS 2026'!C2892),"",'ENGAGEMENTS 2026'!M2892)</f>
        <v/>
      </c>
      <c r="P2891" t="str">
        <f>IF(ISBLANK('ENGAGEMENTS 2026'!C2892),"",'ENGAGEMENTS 2026'!K2892)</f>
        <v/>
      </c>
      <c r="Q2891" t="str">
        <f>IF($A2891="","",IF(OR($E2891="INFRUCTUEUX",$E2891="ANNULE"),$A2891&amp;"|"&amp;(COUNTIFS($A$2:$A2891,$A2891,$E$2:$E2891,"INFRUCTUEUX")+COUNTIFS($A$2:$A2891,$A2891,$E$2:$E2891,"ANNULE")),""))</f>
        <v/>
      </c>
    </row>
    <row r="2892" spans="1:17" x14ac:dyDescent="0.25">
      <c r="A2892" t="str">
        <f>IF(ISBLANK('ENGAGEMENTS 2026'!C2893),"",IF('ENGAGEMENTS 2026'!C2893="DTSI","DCT",'ENGAGEMENTS 2026'!C2893))</f>
        <v/>
      </c>
      <c r="B2892" t="str">
        <f>IF(ISBLANK('ENGAGEMENTS 2026'!C2893),"",'ENGAGEMENTS 2026'!D2893)</f>
        <v/>
      </c>
      <c r="C2892" t="str">
        <f>IF(ISBLANK('ENGAGEMENTS 2026'!C2893),"",'ENGAGEMENTS 2026'!E2893)</f>
        <v/>
      </c>
      <c r="D2892" t="str">
        <f>IF(ISBLANK('ENGAGEMENTS 2026'!C2893),"",'ENGAGEMENTS 2026'!G2893)</f>
        <v/>
      </c>
      <c r="E2892" t="str">
        <f>IF(ISBLANK('ENGAGEMENTS 2026'!C2893),"",'ENGAGEMENTS 2026'!I2893)</f>
        <v/>
      </c>
      <c r="F2892" t="str">
        <f>IF(ISBLANK('ENGAGEMENTS 2026'!C2893),"",'ENGAGEMENTS 2026'!J2893)</f>
        <v/>
      </c>
      <c r="G2892" t="str">
        <f>IF(ISBLANK('ENGAGEMENTS 2026'!C2893),"",'ENGAGEMENTS 2026'!M2893)</f>
        <v/>
      </c>
      <c r="H2892" t="str">
        <f>IF(ISBLANK('ENGAGEMENTS 2026'!C2893),"",'ENGAGEMENTS 2026'!AF2893)</f>
        <v/>
      </c>
      <c r="I2892" t="str">
        <f>IF(ISBLANK('ENGAGEMENTS 2026'!C2893),"",'ENGAGEMENTS 2026'!H2893)</f>
        <v/>
      </c>
      <c r="J2892" s="72" t="str">
        <f>IF(ISBLANK('ENGAGEMENTS 2026'!C2893),"",IF(AND(OR($E2892="INFRUCTUEUX",$E2892="ANNULE"),$C2892="AOO-M"),'ENGAGEMENTS 2026'!P2893,IF($H2892="EN COURS DE PREENGAGEMENT",'ENGAGEMENTS 2026'!O2893,IF($H2892="PREENGAGE",IF($E2892="ATTRIBUE",'ENGAGEMENTS 2026'!AE2893,'ENGAGEMENTS 2026'!O2893),'ENGAGEMENTS 2026'!AE2893))))</f>
        <v/>
      </c>
      <c r="K2892" s="97" t="str">
        <f>IF(ISBLANK('ENGAGEMENTS 2026'!W2893),"",'ENGAGEMENTS 2026'!W2893)</f>
        <v/>
      </c>
      <c r="L2892" s="73" t="str">
        <f t="shared" ca="1" si="90"/>
        <v/>
      </c>
      <c r="M2892" t="str">
        <f t="shared" si="91"/>
        <v/>
      </c>
      <c r="N2892" t="str">
        <f>IF(ISBLANK('ENGAGEMENTS 2026'!C2893),"",'ENGAGEMENTS 2026'!L2893)</f>
        <v/>
      </c>
      <c r="O2892" t="str">
        <f>IF(ISBLANK('ENGAGEMENTS 2026'!C2893),"",'ENGAGEMENTS 2026'!M2893)</f>
        <v/>
      </c>
      <c r="P2892" t="str">
        <f>IF(ISBLANK('ENGAGEMENTS 2026'!C2893),"",'ENGAGEMENTS 2026'!K2893)</f>
        <v/>
      </c>
      <c r="Q2892" t="str">
        <f>IF($A2892="","",IF(OR($E2892="INFRUCTUEUX",$E2892="ANNULE"),$A2892&amp;"|"&amp;(COUNTIFS($A$2:$A2892,$A2892,$E$2:$E2892,"INFRUCTUEUX")+COUNTIFS($A$2:$A2892,$A2892,$E$2:$E2892,"ANNULE")),""))</f>
        <v/>
      </c>
    </row>
    <row r="2893" spans="1:17" x14ac:dyDescent="0.25">
      <c r="A2893" t="str">
        <f>IF(ISBLANK('ENGAGEMENTS 2026'!C2894),"",IF('ENGAGEMENTS 2026'!C2894="DTSI","DCT",'ENGAGEMENTS 2026'!C2894))</f>
        <v/>
      </c>
      <c r="B2893" t="str">
        <f>IF(ISBLANK('ENGAGEMENTS 2026'!C2894),"",'ENGAGEMENTS 2026'!D2894)</f>
        <v/>
      </c>
      <c r="C2893" t="str">
        <f>IF(ISBLANK('ENGAGEMENTS 2026'!C2894),"",'ENGAGEMENTS 2026'!E2894)</f>
        <v/>
      </c>
      <c r="D2893" t="str">
        <f>IF(ISBLANK('ENGAGEMENTS 2026'!C2894),"",'ENGAGEMENTS 2026'!G2894)</f>
        <v/>
      </c>
      <c r="E2893" t="str">
        <f>IF(ISBLANK('ENGAGEMENTS 2026'!C2894),"",'ENGAGEMENTS 2026'!I2894)</f>
        <v/>
      </c>
      <c r="F2893" t="str">
        <f>IF(ISBLANK('ENGAGEMENTS 2026'!C2894),"",'ENGAGEMENTS 2026'!J2894)</f>
        <v/>
      </c>
      <c r="G2893" t="str">
        <f>IF(ISBLANK('ENGAGEMENTS 2026'!C2894),"",'ENGAGEMENTS 2026'!M2894)</f>
        <v/>
      </c>
      <c r="H2893" t="str">
        <f>IF(ISBLANK('ENGAGEMENTS 2026'!C2894),"",'ENGAGEMENTS 2026'!AF2894)</f>
        <v/>
      </c>
      <c r="I2893" t="str">
        <f>IF(ISBLANK('ENGAGEMENTS 2026'!C2894),"",'ENGAGEMENTS 2026'!H2894)</f>
        <v/>
      </c>
      <c r="J2893" s="72" t="str">
        <f>IF(ISBLANK('ENGAGEMENTS 2026'!C2894),"",IF(AND(OR($E2893="INFRUCTUEUX",$E2893="ANNULE"),$C2893="AOO-M"),'ENGAGEMENTS 2026'!P2894,IF($H2893="EN COURS DE PREENGAGEMENT",'ENGAGEMENTS 2026'!O2894,IF($H2893="PREENGAGE",IF($E2893="ATTRIBUE",'ENGAGEMENTS 2026'!AE2894,'ENGAGEMENTS 2026'!O2894),'ENGAGEMENTS 2026'!AE2894))))</f>
        <v/>
      </c>
      <c r="K2893" s="97" t="str">
        <f>IF(ISBLANK('ENGAGEMENTS 2026'!W2894),"",'ENGAGEMENTS 2026'!W2894)</f>
        <v/>
      </c>
      <c r="L2893" s="73" t="str">
        <f t="shared" ca="1" si="90"/>
        <v/>
      </c>
      <c r="M2893" t="str">
        <f t="shared" si="91"/>
        <v/>
      </c>
      <c r="N2893" t="str">
        <f>IF(ISBLANK('ENGAGEMENTS 2026'!C2894),"",'ENGAGEMENTS 2026'!L2894)</f>
        <v/>
      </c>
      <c r="O2893" t="str">
        <f>IF(ISBLANK('ENGAGEMENTS 2026'!C2894),"",'ENGAGEMENTS 2026'!M2894)</f>
        <v/>
      </c>
      <c r="P2893" t="str">
        <f>IF(ISBLANK('ENGAGEMENTS 2026'!C2894),"",'ENGAGEMENTS 2026'!K2894)</f>
        <v/>
      </c>
      <c r="Q2893" t="str">
        <f>IF($A2893="","",IF(OR($E2893="INFRUCTUEUX",$E2893="ANNULE"),$A2893&amp;"|"&amp;(COUNTIFS($A$2:$A2893,$A2893,$E$2:$E2893,"INFRUCTUEUX")+COUNTIFS($A$2:$A2893,$A2893,$E$2:$E2893,"ANNULE")),""))</f>
        <v/>
      </c>
    </row>
    <row r="2894" spans="1:17" x14ac:dyDescent="0.25">
      <c r="A2894" t="str">
        <f>IF(ISBLANK('ENGAGEMENTS 2026'!C2895),"",IF('ENGAGEMENTS 2026'!C2895="DTSI","DCT",'ENGAGEMENTS 2026'!C2895))</f>
        <v/>
      </c>
      <c r="B2894" t="str">
        <f>IF(ISBLANK('ENGAGEMENTS 2026'!C2895),"",'ENGAGEMENTS 2026'!D2895)</f>
        <v/>
      </c>
      <c r="C2894" t="str">
        <f>IF(ISBLANK('ENGAGEMENTS 2026'!C2895),"",'ENGAGEMENTS 2026'!E2895)</f>
        <v/>
      </c>
      <c r="D2894" t="str">
        <f>IF(ISBLANK('ENGAGEMENTS 2026'!C2895),"",'ENGAGEMENTS 2026'!G2895)</f>
        <v/>
      </c>
      <c r="E2894" t="str">
        <f>IF(ISBLANK('ENGAGEMENTS 2026'!C2895),"",'ENGAGEMENTS 2026'!I2895)</f>
        <v/>
      </c>
      <c r="F2894" t="str">
        <f>IF(ISBLANK('ENGAGEMENTS 2026'!C2895),"",'ENGAGEMENTS 2026'!J2895)</f>
        <v/>
      </c>
      <c r="G2894" t="str">
        <f>IF(ISBLANK('ENGAGEMENTS 2026'!C2895),"",'ENGAGEMENTS 2026'!M2895)</f>
        <v/>
      </c>
      <c r="H2894" t="str">
        <f>IF(ISBLANK('ENGAGEMENTS 2026'!C2895),"",'ENGAGEMENTS 2026'!AF2895)</f>
        <v/>
      </c>
      <c r="I2894" t="str">
        <f>IF(ISBLANK('ENGAGEMENTS 2026'!C2895),"",'ENGAGEMENTS 2026'!H2895)</f>
        <v/>
      </c>
      <c r="J2894" s="72" t="str">
        <f>IF(ISBLANK('ENGAGEMENTS 2026'!C2895),"",IF(AND(OR($E2894="INFRUCTUEUX",$E2894="ANNULE"),$C2894="AOO-M"),'ENGAGEMENTS 2026'!P2895,IF($H2894="EN COURS DE PREENGAGEMENT",'ENGAGEMENTS 2026'!O2895,IF($H2894="PREENGAGE",IF($E2894="ATTRIBUE",'ENGAGEMENTS 2026'!AE2895,'ENGAGEMENTS 2026'!O2895),'ENGAGEMENTS 2026'!AE2895))))</f>
        <v/>
      </c>
      <c r="K2894" s="97" t="str">
        <f>IF(ISBLANK('ENGAGEMENTS 2026'!W2895),"",'ENGAGEMENTS 2026'!W2895)</f>
        <v/>
      </c>
      <c r="L2894" s="73" t="str">
        <f t="shared" ca="1" si="90"/>
        <v/>
      </c>
      <c r="M2894" t="str">
        <f t="shared" si="91"/>
        <v/>
      </c>
      <c r="N2894" t="str">
        <f>IF(ISBLANK('ENGAGEMENTS 2026'!C2895),"",'ENGAGEMENTS 2026'!L2895)</f>
        <v/>
      </c>
      <c r="O2894" t="str">
        <f>IF(ISBLANK('ENGAGEMENTS 2026'!C2895),"",'ENGAGEMENTS 2026'!M2895)</f>
        <v/>
      </c>
      <c r="P2894" t="str">
        <f>IF(ISBLANK('ENGAGEMENTS 2026'!C2895),"",'ENGAGEMENTS 2026'!K2895)</f>
        <v/>
      </c>
      <c r="Q2894" t="str">
        <f>IF($A2894="","",IF(OR($E2894="INFRUCTUEUX",$E2894="ANNULE"),$A2894&amp;"|"&amp;(COUNTIFS($A$2:$A2894,$A2894,$E$2:$E2894,"INFRUCTUEUX")+COUNTIFS($A$2:$A2894,$A2894,$E$2:$E2894,"ANNULE")),""))</f>
        <v/>
      </c>
    </row>
    <row r="2895" spans="1:17" x14ac:dyDescent="0.25">
      <c r="A2895" t="str">
        <f>IF(ISBLANK('ENGAGEMENTS 2026'!C2896),"",IF('ENGAGEMENTS 2026'!C2896="DTSI","DCT",'ENGAGEMENTS 2026'!C2896))</f>
        <v/>
      </c>
      <c r="B2895" t="str">
        <f>IF(ISBLANK('ENGAGEMENTS 2026'!C2896),"",'ENGAGEMENTS 2026'!D2896)</f>
        <v/>
      </c>
      <c r="C2895" t="str">
        <f>IF(ISBLANK('ENGAGEMENTS 2026'!C2896),"",'ENGAGEMENTS 2026'!E2896)</f>
        <v/>
      </c>
      <c r="D2895" t="str">
        <f>IF(ISBLANK('ENGAGEMENTS 2026'!C2896),"",'ENGAGEMENTS 2026'!G2896)</f>
        <v/>
      </c>
      <c r="E2895" t="str">
        <f>IF(ISBLANK('ENGAGEMENTS 2026'!C2896),"",'ENGAGEMENTS 2026'!I2896)</f>
        <v/>
      </c>
      <c r="F2895" t="str">
        <f>IF(ISBLANK('ENGAGEMENTS 2026'!C2896),"",'ENGAGEMENTS 2026'!J2896)</f>
        <v/>
      </c>
      <c r="G2895" t="str">
        <f>IF(ISBLANK('ENGAGEMENTS 2026'!C2896),"",'ENGAGEMENTS 2026'!M2896)</f>
        <v/>
      </c>
      <c r="H2895" t="str">
        <f>IF(ISBLANK('ENGAGEMENTS 2026'!C2896),"",'ENGAGEMENTS 2026'!AF2896)</f>
        <v/>
      </c>
      <c r="I2895" t="str">
        <f>IF(ISBLANK('ENGAGEMENTS 2026'!C2896),"",'ENGAGEMENTS 2026'!H2896)</f>
        <v/>
      </c>
      <c r="J2895" s="72" t="str">
        <f>IF(ISBLANK('ENGAGEMENTS 2026'!C2896),"",IF(AND(OR($E2895="INFRUCTUEUX",$E2895="ANNULE"),$C2895="AOO-M"),'ENGAGEMENTS 2026'!P2896,IF($H2895="EN COURS DE PREENGAGEMENT",'ENGAGEMENTS 2026'!O2896,IF($H2895="PREENGAGE",IF($E2895="ATTRIBUE",'ENGAGEMENTS 2026'!AE2896,'ENGAGEMENTS 2026'!O2896),'ENGAGEMENTS 2026'!AE2896))))</f>
        <v/>
      </c>
      <c r="K2895" s="97" t="str">
        <f>IF(ISBLANK('ENGAGEMENTS 2026'!W2896),"",'ENGAGEMENTS 2026'!W2896)</f>
        <v/>
      </c>
      <c r="L2895" s="73" t="str">
        <f t="shared" ca="1" si="90"/>
        <v/>
      </c>
      <c r="M2895" t="str">
        <f t="shared" si="91"/>
        <v/>
      </c>
      <c r="N2895" t="str">
        <f>IF(ISBLANK('ENGAGEMENTS 2026'!C2896),"",'ENGAGEMENTS 2026'!L2896)</f>
        <v/>
      </c>
      <c r="O2895" t="str">
        <f>IF(ISBLANK('ENGAGEMENTS 2026'!C2896),"",'ENGAGEMENTS 2026'!M2896)</f>
        <v/>
      </c>
      <c r="P2895" t="str">
        <f>IF(ISBLANK('ENGAGEMENTS 2026'!C2896),"",'ENGAGEMENTS 2026'!K2896)</f>
        <v/>
      </c>
      <c r="Q2895" t="str">
        <f>IF($A2895="","",IF(OR($E2895="INFRUCTUEUX",$E2895="ANNULE"),$A2895&amp;"|"&amp;(COUNTIFS($A$2:$A2895,$A2895,$E$2:$E2895,"INFRUCTUEUX")+COUNTIFS($A$2:$A2895,$A2895,$E$2:$E2895,"ANNULE")),""))</f>
        <v/>
      </c>
    </row>
    <row r="2896" spans="1:17" x14ac:dyDescent="0.25">
      <c r="A2896" t="str">
        <f>IF(ISBLANK('ENGAGEMENTS 2026'!C2897),"",IF('ENGAGEMENTS 2026'!C2897="DTSI","DCT",'ENGAGEMENTS 2026'!C2897))</f>
        <v/>
      </c>
      <c r="B2896" t="str">
        <f>IF(ISBLANK('ENGAGEMENTS 2026'!C2897),"",'ENGAGEMENTS 2026'!D2897)</f>
        <v/>
      </c>
      <c r="C2896" t="str">
        <f>IF(ISBLANK('ENGAGEMENTS 2026'!C2897),"",'ENGAGEMENTS 2026'!E2897)</f>
        <v/>
      </c>
      <c r="D2896" t="str">
        <f>IF(ISBLANK('ENGAGEMENTS 2026'!C2897),"",'ENGAGEMENTS 2026'!G2897)</f>
        <v/>
      </c>
      <c r="E2896" t="str">
        <f>IF(ISBLANK('ENGAGEMENTS 2026'!C2897),"",'ENGAGEMENTS 2026'!I2897)</f>
        <v/>
      </c>
      <c r="F2896" t="str">
        <f>IF(ISBLANK('ENGAGEMENTS 2026'!C2897),"",'ENGAGEMENTS 2026'!J2897)</f>
        <v/>
      </c>
      <c r="G2896" t="str">
        <f>IF(ISBLANK('ENGAGEMENTS 2026'!C2897),"",'ENGAGEMENTS 2026'!M2897)</f>
        <v/>
      </c>
      <c r="H2896" t="str">
        <f>IF(ISBLANK('ENGAGEMENTS 2026'!C2897),"",'ENGAGEMENTS 2026'!AF2897)</f>
        <v/>
      </c>
      <c r="I2896" t="str">
        <f>IF(ISBLANK('ENGAGEMENTS 2026'!C2897),"",'ENGAGEMENTS 2026'!H2897)</f>
        <v/>
      </c>
      <c r="J2896" s="72" t="str">
        <f>IF(ISBLANK('ENGAGEMENTS 2026'!C2897),"",IF(AND(OR($E2896="INFRUCTUEUX",$E2896="ANNULE"),$C2896="AOO-M"),'ENGAGEMENTS 2026'!P2897,IF($H2896="EN COURS DE PREENGAGEMENT",'ENGAGEMENTS 2026'!O2897,IF($H2896="PREENGAGE",IF($E2896="ATTRIBUE",'ENGAGEMENTS 2026'!AE2897,'ENGAGEMENTS 2026'!O2897),'ENGAGEMENTS 2026'!AE2897))))</f>
        <v/>
      </c>
      <c r="K2896" s="97" t="str">
        <f>IF(ISBLANK('ENGAGEMENTS 2026'!W2897),"",'ENGAGEMENTS 2026'!W2897)</f>
        <v/>
      </c>
      <c r="L2896" s="73" t="str">
        <f t="shared" ca="1" si="90"/>
        <v/>
      </c>
      <c r="M2896" t="str">
        <f t="shared" si="91"/>
        <v/>
      </c>
      <c r="N2896" t="str">
        <f>IF(ISBLANK('ENGAGEMENTS 2026'!C2897),"",'ENGAGEMENTS 2026'!L2897)</f>
        <v/>
      </c>
      <c r="O2896" t="str">
        <f>IF(ISBLANK('ENGAGEMENTS 2026'!C2897),"",'ENGAGEMENTS 2026'!M2897)</f>
        <v/>
      </c>
      <c r="P2896" t="str">
        <f>IF(ISBLANK('ENGAGEMENTS 2026'!C2897),"",'ENGAGEMENTS 2026'!K2897)</f>
        <v/>
      </c>
      <c r="Q2896" t="str">
        <f>IF($A2896="","",IF(OR($E2896="INFRUCTUEUX",$E2896="ANNULE"),$A2896&amp;"|"&amp;(COUNTIFS($A$2:$A2896,$A2896,$E$2:$E2896,"INFRUCTUEUX")+COUNTIFS($A$2:$A2896,$A2896,$E$2:$E2896,"ANNULE")),""))</f>
        <v/>
      </c>
    </row>
    <row r="2897" spans="1:17" x14ac:dyDescent="0.25">
      <c r="A2897" t="str">
        <f>IF(ISBLANK('ENGAGEMENTS 2026'!C2898),"",IF('ENGAGEMENTS 2026'!C2898="DTSI","DCT",'ENGAGEMENTS 2026'!C2898))</f>
        <v/>
      </c>
      <c r="B2897" t="str">
        <f>IF(ISBLANK('ENGAGEMENTS 2026'!C2898),"",'ENGAGEMENTS 2026'!D2898)</f>
        <v/>
      </c>
      <c r="C2897" t="str">
        <f>IF(ISBLANK('ENGAGEMENTS 2026'!C2898),"",'ENGAGEMENTS 2026'!E2898)</f>
        <v/>
      </c>
      <c r="D2897" t="str">
        <f>IF(ISBLANK('ENGAGEMENTS 2026'!C2898),"",'ENGAGEMENTS 2026'!G2898)</f>
        <v/>
      </c>
      <c r="E2897" t="str">
        <f>IF(ISBLANK('ENGAGEMENTS 2026'!C2898),"",'ENGAGEMENTS 2026'!I2898)</f>
        <v/>
      </c>
      <c r="F2897" t="str">
        <f>IF(ISBLANK('ENGAGEMENTS 2026'!C2898),"",'ENGAGEMENTS 2026'!J2898)</f>
        <v/>
      </c>
      <c r="G2897" t="str">
        <f>IF(ISBLANK('ENGAGEMENTS 2026'!C2898),"",'ENGAGEMENTS 2026'!M2898)</f>
        <v/>
      </c>
      <c r="H2897" t="str">
        <f>IF(ISBLANK('ENGAGEMENTS 2026'!C2898),"",'ENGAGEMENTS 2026'!AF2898)</f>
        <v/>
      </c>
      <c r="I2897" t="str">
        <f>IF(ISBLANK('ENGAGEMENTS 2026'!C2898),"",'ENGAGEMENTS 2026'!H2898)</f>
        <v/>
      </c>
      <c r="J2897" s="72" t="str">
        <f>IF(ISBLANK('ENGAGEMENTS 2026'!C2898),"",IF(AND(OR($E2897="INFRUCTUEUX",$E2897="ANNULE"),$C2897="AOO-M"),'ENGAGEMENTS 2026'!P2898,IF($H2897="EN COURS DE PREENGAGEMENT",'ENGAGEMENTS 2026'!O2898,IF($H2897="PREENGAGE",IF($E2897="ATTRIBUE",'ENGAGEMENTS 2026'!AE2898,'ENGAGEMENTS 2026'!O2898),'ENGAGEMENTS 2026'!AE2898))))</f>
        <v/>
      </c>
      <c r="K2897" s="97" t="str">
        <f>IF(ISBLANK('ENGAGEMENTS 2026'!W2898),"",'ENGAGEMENTS 2026'!W2898)</f>
        <v/>
      </c>
      <c r="L2897" s="73" t="str">
        <f t="shared" ca="1" si="90"/>
        <v/>
      </c>
      <c r="M2897" t="str">
        <f t="shared" si="91"/>
        <v/>
      </c>
      <c r="N2897" t="str">
        <f>IF(ISBLANK('ENGAGEMENTS 2026'!C2898),"",'ENGAGEMENTS 2026'!L2898)</f>
        <v/>
      </c>
      <c r="O2897" t="str">
        <f>IF(ISBLANK('ENGAGEMENTS 2026'!C2898),"",'ENGAGEMENTS 2026'!M2898)</f>
        <v/>
      </c>
      <c r="P2897" t="str">
        <f>IF(ISBLANK('ENGAGEMENTS 2026'!C2898),"",'ENGAGEMENTS 2026'!K2898)</f>
        <v/>
      </c>
      <c r="Q2897" t="str">
        <f>IF($A2897="","",IF(OR($E2897="INFRUCTUEUX",$E2897="ANNULE"),$A2897&amp;"|"&amp;(COUNTIFS($A$2:$A2897,$A2897,$E$2:$E2897,"INFRUCTUEUX")+COUNTIFS($A$2:$A2897,$A2897,$E$2:$E2897,"ANNULE")),""))</f>
        <v/>
      </c>
    </row>
    <row r="2898" spans="1:17" x14ac:dyDescent="0.25">
      <c r="A2898" t="str">
        <f>IF(ISBLANK('ENGAGEMENTS 2026'!C2899),"",IF('ENGAGEMENTS 2026'!C2899="DTSI","DCT",'ENGAGEMENTS 2026'!C2899))</f>
        <v/>
      </c>
      <c r="B2898" t="str">
        <f>IF(ISBLANK('ENGAGEMENTS 2026'!C2899),"",'ENGAGEMENTS 2026'!D2899)</f>
        <v/>
      </c>
      <c r="C2898" t="str">
        <f>IF(ISBLANK('ENGAGEMENTS 2026'!C2899),"",'ENGAGEMENTS 2026'!E2899)</f>
        <v/>
      </c>
      <c r="D2898" t="str">
        <f>IF(ISBLANK('ENGAGEMENTS 2026'!C2899),"",'ENGAGEMENTS 2026'!G2899)</f>
        <v/>
      </c>
      <c r="E2898" t="str">
        <f>IF(ISBLANK('ENGAGEMENTS 2026'!C2899),"",'ENGAGEMENTS 2026'!I2899)</f>
        <v/>
      </c>
      <c r="F2898" t="str">
        <f>IF(ISBLANK('ENGAGEMENTS 2026'!C2899),"",'ENGAGEMENTS 2026'!J2899)</f>
        <v/>
      </c>
      <c r="G2898" t="str">
        <f>IF(ISBLANK('ENGAGEMENTS 2026'!C2899),"",'ENGAGEMENTS 2026'!M2899)</f>
        <v/>
      </c>
      <c r="H2898" t="str">
        <f>IF(ISBLANK('ENGAGEMENTS 2026'!C2899),"",'ENGAGEMENTS 2026'!AF2899)</f>
        <v/>
      </c>
      <c r="I2898" t="str">
        <f>IF(ISBLANK('ENGAGEMENTS 2026'!C2899),"",'ENGAGEMENTS 2026'!H2899)</f>
        <v/>
      </c>
      <c r="J2898" s="72" t="str">
        <f>IF(ISBLANK('ENGAGEMENTS 2026'!C2899),"",IF(AND(OR($E2898="INFRUCTUEUX",$E2898="ANNULE"),$C2898="AOO-M"),'ENGAGEMENTS 2026'!P2899,IF($H2898="EN COURS DE PREENGAGEMENT",'ENGAGEMENTS 2026'!O2899,IF($H2898="PREENGAGE",IF($E2898="ATTRIBUE",'ENGAGEMENTS 2026'!AE2899,'ENGAGEMENTS 2026'!O2899),'ENGAGEMENTS 2026'!AE2899))))</f>
        <v/>
      </c>
      <c r="K2898" s="97" t="str">
        <f>IF(ISBLANK('ENGAGEMENTS 2026'!W2899),"",'ENGAGEMENTS 2026'!W2899)</f>
        <v/>
      </c>
      <c r="L2898" s="73" t="str">
        <f t="shared" ca="1" si="90"/>
        <v/>
      </c>
      <c r="M2898" t="str">
        <f t="shared" si="91"/>
        <v/>
      </c>
      <c r="N2898" t="str">
        <f>IF(ISBLANK('ENGAGEMENTS 2026'!C2899),"",'ENGAGEMENTS 2026'!L2899)</f>
        <v/>
      </c>
      <c r="O2898" t="str">
        <f>IF(ISBLANK('ENGAGEMENTS 2026'!C2899),"",'ENGAGEMENTS 2026'!M2899)</f>
        <v/>
      </c>
      <c r="P2898" t="str">
        <f>IF(ISBLANK('ENGAGEMENTS 2026'!C2899),"",'ENGAGEMENTS 2026'!K2899)</f>
        <v/>
      </c>
      <c r="Q2898" t="str">
        <f>IF($A2898="","",IF(OR($E2898="INFRUCTUEUX",$E2898="ANNULE"),$A2898&amp;"|"&amp;(COUNTIFS($A$2:$A2898,$A2898,$E$2:$E2898,"INFRUCTUEUX")+COUNTIFS($A$2:$A2898,$A2898,$E$2:$E2898,"ANNULE")),""))</f>
        <v/>
      </c>
    </row>
    <row r="2899" spans="1:17" x14ac:dyDescent="0.25">
      <c r="A2899" t="str">
        <f>IF(ISBLANK('ENGAGEMENTS 2026'!C2900),"",IF('ENGAGEMENTS 2026'!C2900="DTSI","DCT",'ENGAGEMENTS 2026'!C2900))</f>
        <v/>
      </c>
      <c r="B2899" t="str">
        <f>IF(ISBLANK('ENGAGEMENTS 2026'!C2900),"",'ENGAGEMENTS 2026'!D2900)</f>
        <v/>
      </c>
      <c r="C2899" t="str">
        <f>IF(ISBLANK('ENGAGEMENTS 2026'!C2900),"",'ENGAGEMENTS 2026'!E2900)</f>
        <v/>
      </c>
      <c r="D2899" t="str">
        <f>IF(ISBLANK('ENGAGEMENTS 2026'!C2900),"",'ENGAGEMENTS 2026'!G2900)</f>
        <v/>
      </c>
      <c r="E2899" t="str">
        <f>IF(ISBLANK('ENGAGEMENTS 2026'!C2900),"",'ENGAGEMENTS 2026'!I2900)</f>
        <v/>
      </c>
      <c r="F2899" t="str">
        <f>IF(ISBLANK('ENGAGEMENTS 2026'!C2900),"",'ENGAGEMENTS 2026'!J2900)</f>
        <v/>
      </c>
      <c r="G2899" t="str">
        <f>IF(ISBLANK('ENGAGEMENTS 2026'!C2900),"",'ENGAGEMENTS 2026'!M2900)</f>
        <v/>
      </c>
      <c r="H2899" t="str">
        <f>IF(ISBLANK('ENGAGEMENTS 2026'!C2900),"",'ENGAGEMENTS 2026'!AF2900)</f>
        <v/>
      </c>
      <c r="I2899" t="str">
        <f>IF(ISBLANK('ENGAGEMENTS 2026'!C2900),"",'ENGAGEMENTS 2026'!H2900)</f>
        <v/>
      </c>
      <c r="J2899" s="72" t="str">
        <f>IF(ISBLANK('ENGAGEMENTS 2026'!C2900),"",IF(AND(OR($E2899="INFRUCTUEUX",$E2899="ANNULE"),$C2899="AOO-M"),'ENGAGEMENTS 2026'!P2900,IF($H2899="EN COURS DE PREENGAGEMENT",'ENGAGEMENTS 2026'!O2900,IF($H2899="PREENGAGE",IF($E2899="ATTRIBUE",'ENGAGEMENTS 2026'!AE2900,'ENGAGEMENTS 2026'!O2900),'ENGAGEMENTS 2026'!AE2900))))</f>
        <v/>
      </c>
      <c r="K2899" s="97" t="str">
        <f>IF(ISBLANK('ENGAGEMENTS 2026'!W2900),"",'ENGAGEMENTS 2026'!W2900)</f>
        <v/>
      </c>
      <c r="L2899" s="73" t="str">
        <f t="shared" ca="1" si="90"/>
        <v/>
      </c>
      <c r="M2899" t="str">
        <f t="shared" si="91"/>
        <v/>
      </c>
      <c r="N2899" t="str">
        <f>IF(ISBLANK('ENGAGEMENTS 2026'!C2900),"",'ENGAGEMENTS 2026'!L2900)</f>
        <v/>
      </c>
      <c r="O2899" t="str">
        <f>IF(ISBLANK('ENGAGEMENTS 2026'!C2900),"",'ENGAGEMENTS 2026'!M2900)</f>
        <v/>
      </c>
      <c r="P2899" t="str">
        <f>IF(ISBLANK('ENGAGEMENTS 2026'!C2900),"",'ENGAGEMENTS 2026'!K2900)</f>
        <v/>
      </c>
      <c r="Q2899" t="str">
        <f>IF($A2899="","",IF(OR($E2899="INFRUCTUEUX",$E2899="ANNULE"),$A2899&amp;"|"&amp;(COUNTIFS($A$2:$A2899,$A2899,$E$2:$E2899,"INFRUCTUEUX")+COUNTIFS($A$2:$A2899,$A2899,$E$2:$E2899,"ANNULE")),""))</f>
        <v/>
      </c>
    </row>
    <row r="2900" spans="1:17" x14ac:dyDescent="0.25">
      <c r="A2900" t="str">
        <f>IF(ISBLANK('ENGAGEMENTS 2026'!C2901),"",IF('ENGAGEMENTS 2026'!C2901="DTSI","DCT",'ENGAGEMENTS 2026'!C2901))</f>
        <v/>
      </c>
      <c r="B2900" t="str">
        <f>IF(ISBLANK('ENGAGEMENTS 2026'!C2901),"",'ENGAGEMENTS 2026'!D2901)</f>
        <v/>
      </c>
      <c r="C2900" t="str">
        <f>IF(ISBLANK('ENGAGEMENTS 2026'!C2901),"",'ENGAGEMENTS 2026'!E2901)</f>
        <v/>
      </c>
      <c r="D2900" t="str">
        <f>IF(ISBLANK('ENGAGEMENTS 2026'!C2901),"",'ENGAGEMENTS 2026'!G2901)</f>
        <v/>
      </c>
      <c r="E2900" t="str">
        <f>IF(ISBLANK('ENGAGEMENTS 2026'!C2901),"",'ENGAGEMENTS 2026'!I2901)</f>
        <v/>
      </c>
      <c r="F2900" t="str">
        <f>IF(ISBLANK('ENGAGEMENTS 2026'!C2901),"",'ENGAGEMENTS 2026'!J2901)</f>
        <v/>
      </c>
      <c r="G2900" t="str">
        <f>IF(ISBLANK('ENGAGEMENTS 2026'!C2901),"",'ENGAGEMENTS 2026'!M2901)</f>
        <v/>
      </c>
      <c r="H2900" t="str">
        <f>IF(ISBLANK('ENGAGEMENTS 2026'!C2901),"",'ENGAGEMENTS 2026'!AF2901)</f>
        <v/>
      </c>
      <c r="I2900" t="str">
        <f>IF(ISBLANK('ENGAGEMENTS 2026'!C2901),"",'ENGAGEMENTS 2026'!H2901)</f>
        <v/>
      </c>
      <c r="J2900" s="72" t="str">
        <f>IF(ISBLANK('ENGAGEMENTS 2026'!C2901),"",IF(AND(OR($E2900="INFRUCTUEUX",$E2900="ANNULE"),$C2900="AOO-M"),'ENGAGEMENTS 2026'!P2901,IF($H2900="EN COURS DE PREENGAGEMENT",'ENGAGEMENTS 2026'!O2901,IF($H2900="PREENGAGE",IF($E2900="ATTRIBUE",'ENGAGEMENTS 2026'!AE2901,'ENGAGEMENTS 2026'!O2901),'ENGAGEMENTS 2026'!AE2901))))</f>
        <v/>
      </c>
      <c r="K2900" s="97" t="str">
        <f>IF(ISBLANK('ENGAGEMENTS 2026'!W2901),"",'ENGAGEMENTS 2026'!W2901)</f>
        <v/>
      </c>
      <c r="L2900" s="73" t="str">
        <f t="shared" ca="1" si="90"/>
        <v/>
      </c>
      <c r="M2900" t="str">
        <f t="shared" si="91"/>
        <v/>
      </c>
      <c r="N2900" t="str">
        <f>IF(ISBLANK('ENGAGEMENTS 2026'!C2901),"",'ENGAGEMENTS 2026'!L2901)</f>
        <v/>
      </c>
      <c r="O2900" t="str">
        <f>IF(ISBLANK('ENGAGEMENTS 2026'!C2901),"",'ENGAGEMENTS 2026'!M2901)</f>
        <v/>
      </c>
      <c r="P2900" t="str">
        <f>IF(ISBLANK('ENGAGEMENTS 2026'!C2901),"",'ENGAGEMENTS 2026'!K2901)</f>
        <v/>
      </c>
      <c r="Q2900" t="str">
        <f>IF($A2900="","",IF(OR($E2900="INFRUCTUEUX",$E2900="ANNULE"),$A2900&amp;"|"&amp;(COUNTIFS($A$2:$A2900,$A2900,$E$2:$E2900,"INFRUCTUEUX")+COUNTIFS($A$2:$A2900,$A2900,$E$2:$E2900,"ANNULE")),""))</f>
        <v/>
      </c>
    </row>
    <row r="2901" spans="1:17" x14ac:dyDescent="0.25">
      <c r="A2901" t="str">
        <f>IF(ISBLANK('ENGAGEMENTS 2026'!C2902),"",IF('ENGAGEMENTS 2026'!C2902="DTSI","DCT",'ENGAGEMENTS 2026'!C2902))</f>
        <v/>
      </c>
      <c r="B2901" t="str">
        <f>IF(ISBLANK('ENGAGEMENTS 2026'!C2902),"",'ENGAGEMENTS 2026'!D2902)</f>
        <v/>
      </c>
      <c r="C2901" t="str">
        <f>IF(ISBLANK('ENGAGEMENTS 2026'!C2902),"",'ENGAGEMENTS 2026'!E2902)</f>
        <v/>
      </c>
      <c r="D2901" t="str">
        <f>IF(ISBLANK('ENGAGEMENTS 2026'!C2902),"",'ENGAGEMENTS 2026'!G2902)</f>
        <v/>
      </c>
      <c r="E2901" t="str">
        <f>IF(ISBLANK('ENGAGEMENTS 2026'!C2902),"",'ENGAGEMENTS 2026'!I2902)</f>
        <v/>
      </c>
      <c r="F2901" t="str">
        <f>IF(ISBLANK('ENGAGEMENTS 2026'!C2902),"",'ENGAGEMENTS 2026'!J2902)</f>
        <v/>
      </c>
      <c r="G2901" t="str">
        <f>IF(ISBLANK('ENGAGEMENTS 2026'!C2902),"",'ENGAGEMENTS 2026'!M2902)</f>
        <v/>
      </c>
      <c r="H2901" t="str">
        <f>IF(ISBLANK('ENGAGEMENTS 2026'!C2902),"",'ENGAGEMENTS 2026'!AF2902)</f>
        <v/>
      </c>
      <c r="I2901" t="str">
        <f>IF(ISBLANK('ENGAGEMENTS 2026'!C2902),"",'ENGAGEMENTS 2026'!H2902)</f>
        <v/>
      </c>
      <c r="J2901" s="72" t="str">
        <f>IF(ISBLANK('ENGAGEMENTS 2026'!C2902),"",IF(AND(OR($E2901="INFRUCTUEUX",$E2901="ANNULE"),$C2901="AOO-M"),'ENGAGEMENTS 2026'!P2902,IF($H2901="EN COURS DE PREENGAGEMENT",'ENGAGEMENTS 2026'!O2902,IF($H2901="PREENGAGE",IF($E2901="ATTRIBUE",'ENGAGEMENTS 2026'!AE2902,'ENGAGEMENTS 2026'!O2902),'ENGAGEMENTS 2026'!AE2902))))</f>
        <v/>
      </c>
      <c r="K2901" s="97" t="str">
        <f>IF(ISBLANK('ENGAGEMENTS 2026'!W2902),"",'ENGAGEMENTS 2026'!W2902)</f>
        <v/>
      </c>
      <c r="L2901" s="73" t="str">
        <f t="shared" ca="1" si="90"/>
        <v/>
      </c>
      <c r="M2901" t="str">
        <f t="shared" si="91"/>
        <v/>
      </c>
      <c r="N2901" t="str">
        <f>IF(ISBLANK('ENGAGEMENTS 2026'!C2902),"",'ENGAGEMENTS 2026'!L2902)</f>
        <v/>
      </c>
      <c r="O2901" t="str">
        <f>IF(ISBLANK('ENGAGEMENTS 2026'!C2902),"",'ENGAGEMENTS 2026'!M2902)</f>
        <v/>
      </c>
      <c r="P2901" t="str">
        <f>IF(ISBLANK('ENGAGEMENTS 2026'!C2902),"",'ENGAGEMENTS 2026'!K2902)</f>
        <v/>
      </c>
      <c r="Q2901" t="str">
        <f>IF($A2901="","",IF(OR($E2901="INFRUCTUEUX",$E2901="ANNULE"),$A2901&amp;"|"&amp;(COUNTIFS($A$2:$A2901,$A2901,$E$2:$E2901,"INFRUCTUEUX")+COUNTIFS($A$2:$A2901,$A2901,$E$2:$E2901,"ANNULE")),""))</f>
        <v/>
      </c>
    </row>
    <row r="2902" spans="1:17" x14ac:dyDescent="0.25">
      <c r="A2902" t="str">
        <f>IF(ISBLANK('ENGAGEMENTS 2026'!C2903),"",IF('ENGAGEMENTS 2026'!C2903="DTSI","DCT",'ENGAGEMENTS 2026'!C2903))</f>
        <v/>
      </c>
      <c r="B2902" t="str">
        <f>IF(ISBLANK('ENGAGEMENTS 2026'!C2903),"",'ENGAGEMENTS 2026'!D2903)</f>
        <v/>
      </c>
      <c r="C2902" t="str">
        <f>IF(ISBLANK('ENGAGEMENTS 2026'!C2903),"",'ENGAGEMENTS 2026'!E2903)</f>
        <v/>
      </c>
      <c r="D2902" t="str">
        <f>IF(ISBLANK('ENGAGEMENTS 2026'!C2903),"",'ENGAGEMENTS 2026'!G2903)</f>
        <v/>
      </c>
      <c r="E2902" t="str">
        <f>IF(ISBLANK('ENGAGEMENTS 2026'!C2903),"",'ENGAGEMENTS 2026'!I2903)</f>
        <v/>
      </c>
      <c r="F2902" t="str">
        <f>IF(ISBLANK('ENGAGEMENTS 2026'!C2903),"",'ENGAGEMENTS 2026'!J2903)</f>
        <v/>
      </c>
      <c r="G2902" t="str">
        <f>IF(ISBLANK('ENGAGEMENTS 2026'!C2903),"",'ENGAGEMENTS 2026'!M2903)</f>
        <v/>
      </c>
      <c r="H2902" t="str">
        <f>IF(ISBLANK('ENGAGEMENTS 2026'!C2903),"",'ENGAGEMENTS 2026'!AF2903)</f>
        <v/>
      </c>
      <c r="I2902" t="str">
        <f>IF(ISBLANK('ENGAGEMENTS 2026'!C2903),"",'ENGAGEMENTS 2026'!H2903)</f>
        <v/>
      </c>
      <c r="J2902" s="72" t="str">
        <f>IF(ISBLANK('ENGAGEMENTS 2026'!C2903),"",IF(AND(OR($E2902="INFRUCTUEUX",$E2902="ANNULE"),$C2902="AOO-M"),'ENGAGEMENTS 2026'!P2903,IF($H2902="EN COURS DE PREENGAGEMENT",'ENGAGEMENTS 2026'!O2903,IF($H2902="PREENGAGE",IF($E2902="ATTRIBUE",'ENGAGEMENTS 2026'!AE2903,'ENGAGEMENTS 2026'!O2903),'ENGAGEMENTS 2026'!AE2903))))</f>
        <v/>
      </c>
      <c r="K2902" s="97" t="str">
        <f>IF(ISBLANK('ENGAGEMENTS 2026'!W2903),"",'ENGAGEMENTS 2026'!W2903)</f>
        <v/>
      </c>
      <c r="L2902" s="73" t="str">
        <f t="shared" ca="1" si="90"/>
        <v/>
      </c>
      <c r="M2902" t="str">
        <f t="shared" si="91"/>
        <v/>
      </c>
      <c r="N2902" t="str">
        <f>IF(ISBLANK('ENGAGEMENTS 2026'!C2903),"",'ENGAGEMENTS 2026'!L2903)</f>
        <v/>
      </c>
      <c r="O2902" t="str">
        <f>IF(ISBLANK('ENGAGEMENTS 2026'!C2903),"",'ENGAGEMENTS 2026'!M2903)</f>
        <v/>
      </c>
      <c r="P2902" t="str">
        <f>IF(ISBLANK('ENGAGEMENTS 2026'!C2903),"",'ENGAGEMENTS 2026'!K2903)</f>
        <v/>
      </c>
      <c r="Q2902" t="str">
        <f>IF($A2902="","",IF(OR($E2902="INFRUCTUEUX",$E2902="ANNULE"),$A2902&amp;"|"&amp;(COUNTIFS($A$2:$A2902,$A2902,$E$2:$E2902,"INFRUCTUEUX")+COUNTIFS($A$2:$A2902,$A2902,$E$2:$E2902,"ANNULE")),""))</f>
        <v/>
      </c>
    </row>
    <row r="2903" spans="1:17" x14ac:dyDescent="0.25">
      <c r="A2903" t="str">
        <f>IF(ISBLANK('ENGAGEMENTS 2026'!C2904),"",IF('ENGAGEMENTS 2026'!C2904="DTSI","DCT",'ENGAGEMENTS 2026'!C2904))</f>
        <v/>
      </c>
      <c r="B2903" t="str">
        <f>IF(ISBLANK('ENGAGEMENTS 2026'!C2904),"",'ENGAGEMENTS 2026'!D2904)</f>
        <v/>
      </c>
      <c r="C2903" t="str">
        <f>IF(ISBLANK('ENGAGEMENTS 2026'!C2904),"",'ENGAGEMENTS 2026'!E2904)</f>
        <v/>
      </c>
      <c r="D2903" t="str">
        <f>IF(ISBLANK('ENGAGEMENTS 2026'!C2904),"",'ENGAGEMENTS 2026'!G2904)</f>
        <v/>
      </c>
      <c r="E2903" t="str">
        <f>IF(ISBLANK('ENGAGEMENTS 2026'!C2904),"",'ENGAGEMENTS 2026'!I2904)</f>
        <v/>
      </c>
      <c r="F2903" t="str">
        <f>IF(ISBLANK('ENGAGEMENTS 2026'!C2904),"",'ENGAGEMENTS 2026'!J2904)</f>
        <v/>
      </c>
      <c r="G2903" t="str">
        <f>IF(ISBLANK('ENGAGEMENTS 2026'!C2904),"",'ENGAGEMENTS 2026'!M2904)</f>
        <v/>
      </c>
      <c r="H2903" t="str">
        <f>IF(ISBLANK('ENGAGEMENTS 2026'!C2904),"",'ENGAGEMENTS 2026'!AF2904)</f>
        <v/>
      </c>
      <c r="I2903" t="str">
        <f>IF(ISBLANK('ENGAGEMENTS 2026'!C2904),"",'ENGAGEMENTS 2026'!H2904)</f>
        <v/>
      </c>
      <c r="J2903" s="72" t="str">
        <f>IF(ISBLANK('ENGAGEMENTS 2026'!C2904),"",IF(AND(OR($E2903="INFRUCTUEUX",$E2903="ANNULE"),$C2903="AOO-M"),'ENGAGEMENTS 2026'!P2904,IF($H2903="EN COURS DE PREENGAGEMENT",'ENGAGEMENTS 2026'!O2904,IF($H2903="PREENGAGE",IF($E2903="ATTRIBUE",'ENGAGEMENTS 2026'!AE2904,'ENGAGEMENTS 2026'!O2904),'ENGAGEMENTS 2026'!AE2904))))</f>
        <v/>
      </c>
      <c r="K2903" s="97" t="str">
        <f>IF(ISBLANK('ENGAGEMENTS 2026'!W2904),"",'ENGAGEMENTS 2026'!W2904)</f>
        <v/>
      </c>
      <c r="L2903" s="73" t="str">
        <f t="shared" ca="1" si="90"/>
        <v/>
      </c>
      <c r="M2903" t="str">
        <f t="shared" si="91"/>
        <v/>
      </c>
      <c r="N2903" t="str">
        <f>IF(ISBLANK('ENGAGEMENTS 2026'!C2904),"",'ENGAGEMENTS 2026'!L2904)</f>
        <v/>
      </c>
      <c r="O2903" t="str">
        <f>IF(ISBLANK('ENGAGEMENTS 2026'!C2904),"",'ENGAGEMENTS 2026'!M2904)</f>
        <v/>
      </c>
      <c r="P2903" t="str">
        <f>IF(ISBLANK('ENGAGEMENTS 2026'!C2904),"",'ENGAGEMENTS 2026'!K2904)</f>
        <v/>
      </c>
      <c r="Q2903" t="str">
        <f>IF($A2903="","",IF(OR($E2903="INFRUCTUEUX",$E2903="ANNULE"),$A2903&amp;"|"&amp;(COUNTIFS($A$2:$A2903,$A2903,$E$2:$E2903,"INFRUCTUEUX")+COUNTIFS($A$2:$A2903,$A2903,$E$2:$E2903,"ANNULE")),""))</f>
        <v/>
      </c>
    </row>
    <row r="2904" spans="1:17" x14ac:dyDescent="0.25">
      <c r="A2904" t="str">
        <f>IF(ISBLANK('ENGAGEMENTS 2026'!C2905),"",IF('ENGAGEMENTS 2026'!C2905="DTSI","DCT",'ENGAGEMENTS 2026'!C2905))</f>
        <v/>
      </c>
      <c r="B2904" t="str">
        <f>IF(ISBLANK('ENGAGEMENTS 2026'!C2905),"",'ENGAGEMENTS 2026'!D2905)</f>
        <v/>
      </c>
      <c r="C2904" t="str">
        <f>IF(ISBLANK('ENGAGEMENTS 2026'!C2905),"",'ENGAGEMENTS 2026'!E2905)</f>
        <v/>
      </c>
      <c r="D2904" t="str">
        <f>IF(ISBLANK('ENGAGEMENTS 2026'!C2905),"",'ENGAGEMENTS 2026'!G2905)</f>
        <v/>
      </c>
      <c r="E2904" t="str">
        <f>IF(ISBLANK('ENGAGEMENTS 2026'!C2905),"",'ENGAGEMENTS 2026'!I2905)</f>
        <v/>
      </c>
      <c r="F2904" t="str">
        <f>IF(ISBLANK('ENGAGEMENTS 2026'!C2905),"",'ENGAGEMENTS 2026'!J2905)</f>
        <v/>
      </c>
      <c r="G2904" t="str">
        <f>IF(ISBLANK('ENGAGEMENTS 2026'!C2905),"",'ENGAGEMENTS 2026'!M2905)</f>
        <v/>
      </c>
      <c r="H2904" t="str">
        <f>IF(ISBLANK('ENGAGEMENTS 2026'!C2905),"",'ENGAGEMENTS 2026'!AF2905)</f>
        <v/>
      </c>
      <c r="I2904" t="str">
        <f>IF(ISBLANK('ENGAGEMENTS 2026'!C2905),"",'ENGAGEMENTS 2026'!H2905)</f>
        <v/>
      </c>
      <c r="J2904" s="72" t="str">
        <f>IF(ISBLANK('ENGAGEMENTS 2026'!C2905),"",IF(AND(OR($E2904="INFRUCTUEUX",$E2904="ANNULE"),$C2904="AOO-M"),'ENGAGEMENTS 2026'!P2905,IF($H2904="EN COURS DE PREENGAGEMENT",'ENGAGEMENTS 2026'!O2905,IF($H2904="PREENGAGE",IF($E2904="ATTRIBUE",'ENGAGEMENTS 2026'!AE2905,'ENGAGEMENTS 2026'!O2905),'ENGAGEMENTS 2026'!AE2905))))</f>
        <v/>
      </c>
      <c r="K2904" s="97" t="str">
        <f>IF(ISBLANK('ENGAGEMENTS 2026'!W2905),"",'ENGAGEMENTS 2026'!W2905)</f>
        <v/>
      </c>
      <c r="L2904" s="73" t="str">
        <f t="shared" ca="1" si="90"/>
        <v/>
      </c>
      <c r="M2904" t="str">
        <f t="shared" si="91"/>
        <v/>
      </c>
      <c r="N2904" t="str">
        <f>IF(ISBLANK('ENGAGEMENTS 2026'!C2905),"",'ENGAGEMENTS 2026'!L2905)</f>
        <v/>
      </c>
      <c r="O2904" t="str">
        <f>IF(ISBLANK('ENGAGEMENTS 2026'!C2905),"",'ENGAGEMENTS 2026'!M2905)</f>
        <v/>
      </c>
      <c r="P2904" t="str">
        <f>IF(ISBLANK('ENGAGEMENTS 2026'!C2905),"",'ENGAGEMENTS 2026'!K2905)</f>
        <v/>
      </c>
      <c r="Q2904" t="str">
        <f>IF($A2904="","",IF(OR($E2904="INFRUCTUEUX",$E2904="ANNULE"),$A2904&amp;"|"&amp;(COUNTIFS($A$2:$A2904,$A2904,$E$2:$E2904,"INFRUCTUEUX")+COUNTIFS($A$2:$A2904,$A2904,$E$2:$E2904,"ANNULE")),""))</f>
        <v/>
      </c>
    </row>
    <row r="2905" spans="1:17" x14ac:dyDescent="0.25">
      <c r="A2905" t="str">
        <f>IF(ISBLANK('ENGAGEMENTS 2026'!C2906),"",IF('ENGAGEMENTS 2026'!C2906="DTSI","DCT",'ENGAGEMENTS 2026'!C2906))</f>
        <v/>
      </c>
      <c r="B2905" t="str">
        <f>IF(ISBLANK('ENGAGEMENTS 2026'!C2906),"",'ENGAGEMENTS 2026'!D2906)</f>
        <v/>
      </c>
      <c r="C2905" t="str">
        <f>IF(ISBLANK('ENGAGEMENTS 2026'!C2906),"",'ENGAGEMENTS 2026'!E2906)</f>
        <v/>
      </c>
      <c r="D2905" t="str">
        <f>IF(ISBLANK('ENGAGEMENTS 2026'!C2906),"",'ENGAGEMENTS 2026'!G2906)</f>
        <v/>
      </c>
      <c r="E2905" t="str">
        <f>IF(ISBLANK('ENGAGEMENTS 2026'!C2906),"",'ENGAGEMENTS 2026'!I2906)</f>
        <v/>
      </c>
      <c r="F2905" t="str">
        <f>IF(ISBLANK('ENGAGEMENTS 2026'!C2906),"",'ENGAGEMENTS 2026'!J2906)</f>
        <v/>
      </c>
      <c r="G2905" t="str">
        <f>IF(ISBLANK('ENGAGEMENTS 2026'!C2906),"",'ENGAGEMENTS 2026'!M2906)</f>
        <v/>
      </c>
      <c r="H2905" t="str">
        <f>IF(ISBLANK('ENGAGEMENTS 2026'!C2906),"",'ENGAGEMENTS 2026'!AF2906)</f>
        <v/>
      </c>
      <c r="I2905" t="str">
        <f>IF(ISBLANK('ENGAGEMENTS 2026'!C2906),"",'ENGAGEMENTS 2026'!H2906)</f>
        <v/>
      </c>
      <c r="J2905" s="72" t="str">
        <f>IF(ISBLANK('ENGAGEMENTS 2026'!C2906),"",IF(AND(OR($E2905="INFRUCTUEUX",$E2905="ANNULE"),$C2905="AOO-M"),'ENGAGEMENTS 2026'!P2906,IF($H2905="EN COURS DE PREENGAGEMENT",'ENGAGEMENTS 2026'!O2906,IF($H2905="PREENGAGE",IF($E2905="ATTRIBUE",'ENGAGEMENTS 2026'!AE2906,'ENGAGEMENTS 2026'!O2906),'ENGAGEMENTS 2026'!AE2906))))</f>
        <v/>
      </c>
      <c r="K2905" s="97" t="str">
        <f>IF(ISBLANK('ENGAGEMENTS 2026'!W2906),"",'ENGAGEMENTS 2026'!W2906)</f>
        <v/>
      </c>
      <c r="L2905" s="73" t="str">
        <f t="shared" ca="1" si="90"/>
        <v/>
      </c>
      <c r="M2905" t="str">
        <f t="shared" si="91"/>
        <v/>
      </c>
      <c r="N2905" t="str">
        <f>IF(ISBLANK('ENGAGEMENTS 2026'!C2906),"",'ENGAGEMENTS 2026'!L2906)</f>
        <v/>
      </c>
      <c r="O2905" t="str">
        <f>IF(ISBLANK('ENGAGEMENTS 2026'!C2906),"",'ENGAGEMENTS 2026'!M2906)</f>
        <v/>
      </c>
      <c r="P2905" t="str">
        <f>IF(ISBLANK('ENGAGEMENTS 2026'!C2906),"",'ENGAGEMENTS 2026'!K2906)</f>
        <v/>
      </c>
      <c r="Q2905" t="str">
        <f>IF($A2905="","",IF(OR($E2905="INFRUCTUEUX",$E2905="ANNULE"),$A2905&amp;"|"&amp;(COUNTIFS($A$2:$A2905,$A2905,$E$2:$E2905,"INFRUCTUEUX")+COUNTIFS($A$2:$A2905,$A2905,$E$2:$E2905,"ANNULE")),""))</f>
        <v/>
      </c>
    </row>
    <row r="2906" spans="1:17" x14ac:dyDescent="0.25">
      <c r="A2906" t="str">
        <f>IF(ISBLANK('ENGAGEMENTS 2026'!C2907),"",IF('ENGAGEMENTS 2026'!C2907="DTSI","DCT",'ENGAGEMENTS 2026'!C2907))</f>
        <v/>
      </c>
      <c r="B2906" t="str">
        <f>IF(ISBLANK('ENGAGEMENTS 2026'!C2907),"",'ENGAGEMENTS 2026'!D2907)</f>
        <v/>
      </c>
      <c r="C2906" t="str">
        <f>IF(ISBLANK('ENGAGEMENTS 2026'!C2907),"",'ENGAGEMENTS 2026'!E2907)</f>
        <v/>
      </c>
      <c r="D2906" t="str">
        <f>IF(ISBLANK('ENGAGEMENTS 2026'!C2907),"",'ENGAGEMENTS 2026'!G2907)</f>
        <v/>
      </c>
      <c r="E2906" t="str">
        <f>IF(ISBLANK('ENGAGEMENTS 2026'!C2907),"",'ENGAGEMENTS 2026'!I2907)</f>
        <v/>
      </c>
      <c r="F2906" t="str">
        <f>IF(ISBLANK('ENGAGEMENTS 2026'!C2907),"",'ENGAGEMENTS 2026'!J2907)</f>
        <v/>
      </c>
      <c r="G2906" t="str">
        <f>IF(ISBLANK('ENGAGEMENTS 2026'!C2907),"",'ENGAGEMENTS 2026'!M2907)</f>
        <v/>
      </c>
      <c r="H2906" t="str">
        <f>IF(ISBLANK('ENGAGEMENTS 2026'!C2907),"",'ENGAGEMENTS 2026'!AF2907)</f>
        <v/>
      </c>
      <c r="I2906" t="str">
        <f>IF(ISBLANK('ENGAGEMENTS 2026'!C2907),"",'ENGAGEMENTS 2026'!H2907)</f>
        <v/>
      </c>
      <c r="J2906" s="72" t="str">
        <f>IF(ISBLANK('ENGAGEMENTS 2026'!C2907),"",IF(AND(OR($E2906="INFRUCTUEUX",$E2906="ANNULE"),$C2906="AOO-M"),'ENGAGEMENTS 2026'!P2907,IF($H2906="EN COURS DE PREENGAGEMENT",'ENGAGEMENTS 2026'!O2907,IF($H2906="PREENGAGE",IF($E2906="ATTRIBUE",'ENGAGEMENTS 2026'!AE2907,'ENGAGEMENTS 2026'!O2907),'ENGAGEMENTS 2026'!AE2907))))</f>
        <v/>
      </c>
      <c r="K2906" s="97" t="str">
        <f>IF(ISBLANK('ENGAGEMENTS 2026'!W2907),"",'ENGAGEMENTS 2026'!W2907)</f>
        <v/>
      </c>
      <c r="L2906" s="73" t="str">
        <f t="shared" ca="1" si="90"/>
        <v/>
      </c>
      <c r="M2906" t="str">
        <f t="shared" si="91"/>
        <v/>
      </c>
      <c r="N2906" t="str">
        <f>IF(ISBLANK('ENGAGEMENTS 2026'!C2907),"",'ENGAGEMENTS 2026'!L2907)</f>
        <v/>
      </c>
      <c r="O2906" t="str">
        <f>IF(ISBLANK('ENGAGEMENTS 2026'!C2907),"",'ENGAGEMENTS 2026'!M2907)</f>
        <v/>
      </c>
      <c r="P2906" t="str">
        <f>IF(ISBLANK('ENGAGEMENTS 2026'!C2907),"",'ENGAGEMENTS 2026'!K2907)</f>
        <v/>
      </c>
      <c r="Q2906" t="str">
        <f>IF($A2906="","",IF(OR($E2906="INFRUCTUEUX",$E2906="ANNULE"),$A2906&amp;"|"&amp;(COUNTIFS($A$2:$A2906,$A2906,$E$2:$E2906,"INFRUCTUEUX")+COUNTIFS($A$2:$A2906,$A2906,$E$2:$E2906,"ANNULE")),""))</f>
        <v/>
      </c>
    </row>
    <row r="2907" spans="1:17" x14ac:dyDescent="0.25">
      <c r="A2907" t="str">
        <f>IF(ISBLANK('ENGAGEMENTS 2026'!C2908),"",IF('ENGAGEMENTS 2026'!C2908="DTSI","DCT",'ENGAGEMENTS 2026'!C2908))</f>
        <v/>
      </c>
      <c r="B2907" t="str">
        <f>IF(ISBLANK('ENGAGEMENTS 2026'!C2908),"",'ENGAGEMENTS 2026'!D2908)</f>
        <v/>
      </c>
      <c r="C2907" t="str">
        <f>IF(ISBLANK('ENGAGEMENTS 2026'!C2908),"",'ENGAGEMENTS 2026'!E2908)</f>
        <v/>
      </c>
      <c r="D2907" t="str">
        <f>IF(ISBLANK('ENGAGEMENTS 2026'!C2908),"",'ENGAGEMENTS 2026'!G2908)</f>
        <v/>
      </c>
      <c r="E2907" t="str">
        <f>IF(ISBLANK('ENGAGEMENTS 2026'!C2908),"",'ENGAGEMENTS 2026'!I2908)</f>
        <v/>
      </c>
      <c r="F2907" t="str">
        <f>IF(ISBLANK('ENGAGEMENTS 2026'!C2908),"",'ENGAGEMENTS 2026'!J2908)</f>
        <v/>
      </c>
      <c r="G2907" t="str">
        <f>IF(ISBLANK('ENGAGEMENTS 2026'!C2908),"",'ENGAGEMENTS 2026'!M2908)</f>
        <v/>
      </c>
      <c r="H2907" t="str">
        <f>IF(ISBLANK('ENGAGEMENTS 2026'!C2908),"",'ENGAGEMENTS 2026'!AF2908)</f>
        <v/>
      </c>
      <c r="I2907" t="str">
        <f>IF(ISBLANK('ENGAGEMENTS 2026'!C2908),"",'ENGAGEMENTS 2026'!H2908)</f>
        <v/>
      </c>
      <c r="J2907" s="72" t="str">
        <f>IF(ISBLANK('ENGAGEMENTS 2026'!C2908),"",IF(AND(OR($E2907="INFRUCTUEUX",$E2907="ANNULE"),$C2907="AOO-M"),'ENGAGEMENTS 2026'!P2908,IF($H2907="EN COURS DE PREENGAGEMENT",'ENGAGEMENTS 2026'!O2908,IF($H2907="PREENGAGE",IF($E2907="ATTRIBUE",'ENGAGEMENTS 2026'!AE2908,'ENGAGEMENTS 2026'!O2908),'ENGAGEMENTS 2026'!AE2908))))</f>
        <v/>
      </c>
      <c r="K2907" s="97" t="str">
        <f>IF(ISBLANK('ENGAGEMENTS 2026'!W2908),"",'ENGAGEMENTS 2026'!W2908)</f>
        <v/>
      </c>
      <c r="L2907" s="73" t="str">
        <f t="shared" ca="1" si="90"/>
        <v/>
      </c>
      <c r="M2907" t="str">
        <f t="shared" si="91"/>
        <v/>
      </c>
      <c r="N2907" t="str">
        <f>IF(ISBLANK('ENGAGEMENTS 2026'!C2908),"",'ENGAGEMENTS 2026'!L2908)</f>
        <v/>
      </c>
      <c r="O2907" t="str">
        <f>IF(ISBLANK('ENGAGEMENTS 2026'!C2908),"",'ENGAGEMENTS 2026'!M2908)</f>
        <v/>
      </c>
      <c r="P2907" t="str">
        <f>IF(ISBLANK('ENGAGEMENTS 2026'!C2908),"",'ENGAGEMENTS 2026'!K2908)</f>
        <v/>
      </c>
      <c r="Q2907" t="str">
        <f>IF($A2907="","",IF(OR($E2907="INFRUCTUEUX",$E2907="ANNULE"),$A2907&amp;"|"&amp;(COUNTIFS($A$2:$A2907,$A2907,$E$2:$E2907,"INFRUCTUEUX")+COUNTIFS($A$2:$A2907,$A2907,$E$2:$E2907,"ANNULE")),""))</f>
        <v/>
      </c>
    </row>
    <row r="2908" spans="1:17" x14ac:dyDescent="0.25">
      <c r="A2908" t="str">
        <f>IF(ISBLANK('ENGAGEMENTS 2026'!C2909),"",IF('ENGAGEMENTS 2026'!C2909="DTSI","DCT",'ENGAGEMENTS 2026'!C2909))</f>
        <v/>
      </c>
      <c r="B2908" t="str">
        <f>IF(ISBLANK('ENGAGEMENTS 2026'!C2909),"",'ENGAGEMENTS 2026'!D2909)</f>
        <v/>
      </c>
      <c r="C2908" t="str">
        <f>IF(ISBLANK('ENGAGEMENTS 2026'!C2909),"",'ENGAGEMENTS 2026'!E2909)</f>
        <v/>
      </c>
      <c r="D2908" t="str">
        <f>IF(ISBLANK('ENGAGEMENTS 2026'!C2909),"",'ENGAGEMENTS 2026'!G2909)</f>
        <v/>
      </c>
      <c r="E2908" t="str">
        <f>IF(ISBLANK('ENGAGEMENTS 2026'!C2909),"",'ENGAGEMENTS 2026'!I2909)</f>
        <v/>
      </c>
      <c r="F2908" t="str">
        <f>IF(ISBLANK('ENGAGEMENTS 2026'!C2909),"",'ENGAGEMENTS 2026'!J2909)</f>
        <v/>
      </c>
      <c r="G2908" t="str">
        <f>IF(ISBLANK('ENGAGEMENTS 2026'!C2909),"",'ENGAGEMENTS 2026'!M2909)</f>
        <v/>
      </c>
      <c r="H2908" t="str">
        <f>IF(ISBLANK('ENGAGEMENTS 2026'!C2909),"",'ENGAGEMENTS 2026'!AF2909)</f>
        <v/>
      </c>
      <c r="I2908" t="str">
        <f>IF(ISBLANK('ENGAGEMENTS 2026'!C2909),"",'ENGAGEMENTS 2026'!H2909)</f>
        <v/>
      </c>
      <c r="J2908" s="72" t="str">
        <f>IF(ISBLANK('ENGAGEMENTS 2026'!C2909),"",IF(AND(OR($E2908="INFRUCTUEUX",$E2908="ANNULE"),$C2908="AOO-M"),'ENGAGEMENTS 2026'!P2909,IF($H2908="EN COURS DE PREENGAGEMENT",'ENGAGEMENTS 2026'!O2909,IF($H2908="PREENGAGE",IF($E2908="ATTRIBUE",'ENGAGEMENTS 2026'!AE2909,'ENGAGEMENTS 2026'!O2909),'ENGAGEMENTS 2026'!AE2909))))</f>
        <v/>
      </c>
      <c r="K2908" s="97" t="str">
        <f>IF(ISBLANK('ENGAGEMENTS 2026'!W2909),"",'ENGAGEMENTS 2026'!W2909)</f>
        <v/>
      </c>
      <c r="L2908" s="73" t="str">
        <f t="shared" ca="1" si="90"/>
        <v/>
      </c>
      <c r="M2908" t="str">
        <f t="shared" si="91"/>
        <v/>
      </c>
      <c r="N2908" t="str">
        <f>IF(ISBLANK('ENGAGEMENTS 2026'!C2909),"",'ENGAGEMENTS 2026'!L2909)</f>
        <v/>
      </c>
      <c r="O2908" t="str">
        <f>IF(ISBLANK('ENGAGEMENTS 2026'!C2909),"",'ENGAGEMENTS 2026'!M2909)</f>
        <v/>
      </c>
      <c r="P2908" t="str">
        <f>IF(ISBLANK('ENGAGEMENTS 2026'!C2909),"",'ENGAGEMENTS 2026'!K2909)</f>
        <v/>
      </c>
      <c r="Q2908" t="str">
        <f>IF($A2908="","",IF(OR($E2908="INFRUCTUEUX",$E2908="ANNULE"),$A2908&amp;"|"&amp;(COUNTIFS($A$2:$A2908,$A2908,$E$2:$E2908,"INFRUCTUEUX")+COUNTIFS($A$2:$A2908,$A2908,$E$2:$E2908,"ANNULE")),""))</f>
        <v/>
      </c>
    </row>
    <row r="2909" spans="1:17" x14ac:dyDescent="0.25">
      <c r="A2909" t="str">
        <f>IF(ISBLANK('ENGAGEMENTS 2026'!C2910),"",IF('ENGAGEMENTS 2026'!C2910="DTSI","DCT",'ENGAGEMENTS 2026'!C2910))</f>
        <v/>
      </c>
      <c r="B2909" t="str">
        <f>IF(ISBLANK('ENGAGEMENTS 2026'!C2910),"",'ENGAGEMENTS 2026'!D2910)</f>
        <v/>
      </c>
      <c r="C2909" t="str">
        <f>IF(ISBLANK('ENGAGEMENTS 2026'!C2910),"",'ENGAGEMENTS 2026'!E2910)</f>
        <v/>
      </c>
      <c r="D2909" t="str">
        <f>IF(ISBLANK('ENGAGEMENTS 2026'!C2910),"",'ENGAGEMENTS 2026'!G2910)</f>
        <v/>
      </c>
      <c r="E2909" t="str">
        <f>IF(ISBLANK('ENGAGEMENTS 2026'!C2910),"",'ENGAGEMENTS 2026'!I2910)</f>
        <v/>
      </c>
      <c r="F2909" t="str">
        <f>IF(ISBLANK('ENGAGEMENTS 2026'!C2910),"",'ENGAGEMENTS 2026'!J2910)</f>
        <v/>
      </c>
      <c r="G2909" t="str">
        <f>IF(ISBLANK('ENGAGEMENTS 2026'!C2910),"",'ENGAGEMENTS 2026'!M2910)</f>
        <v/>
      </c>
      <c r="H2909" t="str">
        <f>IF(ISBLANK('ENGAGEMENTS 2026'!C2910),"",'ENGAGEMENTS 2026'!AF2910)</f>
        <v/>
      </c>
      <c r="I2909" t="str">
        <f>IF(ISBLANK('ENGAGEMENTS 2026'!C2910),"",'ENGAGEMENTS 2026'!H2910)</f>
        <v/>
      </c>
      <c r="J2909" s="72" t="str">
        <f>IF(ISBLANK('ENGAGEMENTS 2026'!C2910),"",IF(AND(OR($E2909="INFRUCTUEUX",$E2909="ANNULE"),$C2909="AOO-M"),'ENGAGEMENTS 2026'!P2910,IF($H2909="EN COURS DE PREENGAGEMENT",'ENGAGEMENTS 2026'!O2910,IF($H2909="PREENGAGE",IF($E2909="ATTRIBUE",'ENGAGEMENTS 2026'!AE2910,'ENGAGEMENTS 2026'!O2910),'ENGAGEMENTS 2026'!AE2910))))</f>
        <v/>
      </c>
      <c r="K2909" s="97" t="str">
        <f>IF(ISBLANK('ENGAGEMENTS 2026'!W2910),"",'ENGAGEMENTS 2026'!W2910)</f>
        <v/>
      </c>
      <c r="L2909" s="73" t="str">
        <f t="shared" ca="1" si="90"/>
        <v/>
      </c>
      <c r="M2909" t="str">
        <f t="shared" si="91"/>
        <v/>
      </c>
      <c r="N2909" t="str">
        <f>IF(ISBLANK('ENGAGEMENTS 2026'!C2910),"",'ENGAGEMENTS 2026'!L2910)</f>
        <v/>
      </c>
      <c r="O2909" t="str">
        <f>IF(ISBLANK('ENGAGEMENTS 2026'!C2910),"",'ENGAGEMENTS 2026'!M2910)</f>
        <v/>
      </c>
      <c r="P2909" t="str">
        <f>IF(ISBLANK('ENGAGEMENTS 2026'!C2910),"",'ENGAGEMENTS 2026'!K2910)</f>
        <v/>
      </c>
      <c r="Q2909" t="str">
        <f>IF($A2909="","",IF(OR($E2909="INFRUCTUEUX",$E2909="ANNULE"),$A2909&amp;"|"&amp;(COUNTIFS($A$2:$A2909,$A2909,$E$2:$E2909,"INFRUCTUEUX")+COUNTIFS($A$2:$A2909,$A2909,$E$2:$E2909,"ANNULE")),""))</f>
        <v/>
      </c>
    </row>
    <row r="2910" spans="1:17" x14ac:dyDescent="0.25">
      <c r="A2910" t="str">
        <f>IF(ISBLANK('ENGAGEMENTS 2026'!C2911),"",IF('ENGAGEMENTS 2026'!C2911="DTSI","DCT",'ENGAGEMENTS 2026'!C2911))</f>
        <v/>
      </c>
      <c r="B2910" t="str">
        <f>IF(ISBLANK('ENGAGEMENTS 2026'!C2911),"",'ENGAGEMENTS 2026'!D2911)</f>
        <v/>
      </c>
      <c r="C2910" t="str">
        <f>IF(ISBLANK('ENGAGEMENTS 2026'!C2911),"",'ENGAGEMENTS 2026'!E2911)</f>
        <v/>
      </c>
      <c r="D2910" t="str">
        <f>IF(ISBLANK('ENGAGEMENTS 2026'!C2911),"",'ENGAGEMENTS 2026'!G2911)</f>
        <v/>
      </c>
      <c r="E2910" t="str">
        <f>IF(ISBLANK('ENGAGEMENTS 2026'!C2911),"",'ENGAGEMENTS 2026'!I2911)</f>
        <v/>
      </c>
      <c r="F2910" t="str">
        <f>IF(ISBLANK('ENGAGEMENTS 2026'!C2911),"",'ENGAGEMENTS 2026'!J2911)</f>
        <v/>
      </c>
      <c r="G2910" t="str">
        <f>IF(ISBLANK('ENGAGEMENTS 2026'!C2911),"",'ENGAGEMENTS 2026'!M2911)</f>
        <v/>
      </c>
      <c r="H2910" t="str">
        <f>IF(ISBLANK('ENGAGEMENTS 2026'!C2911),"",'ENGAGEMENTS 2026'!AF2911)</f>
        <v/>
      </c>
      <c r="I2910" t="str">
        <f>IF(ISBLANK('ENGAGEMENTS 2026'!C2911),"",'ENGAGEMENTS 2026'!H2911)</f>
        <v/>
      </c>
      <c r="J2910" s="72" t="str">
        <f>IF(ISBLANK('ENGAGEMENTS 2026'!C2911),"",IF(AND(OR($E2910="INFRUCTUEUX",$E2910="ANNULE"),$C2910="AOO-M"),'ENGAGEMENTS 2026'!P2911,IF($H2910="EN COURS DE PREENGAGEMENT",'ENGAGEMENTS 2026'!O2911,IF($H2910="PREENGAGE",IF($E2910="ATTRIBUE",'ENGAGEMENTS 2026'!AE2911,'ENGAGEMENTS 2026'!O2911),'ENGAGEMENTS 2026'!AE2911))))</f>
        <v/>
      </c>
      <c r="K2910" s="97" t="str">
        <f>IF(ISBLANK('ENGAGEMENTS 2026'!W2911),"",'ENGAGEMENTS 2026'!W2911)</f>
        <v/>
      </c>
      <c r="L2910" s="73" t="str">
        <f t="shared" ca="1" si="90"/>
        <v/>
      </c>
      <c r="M2910" t="str">
        <f t="shared" si="91"/>
        <v/>
      </c>
      <c r="N2910" t="str">
        <f>IF(ISBLANK('ENGAGEMENTS 2026'!C2911),"",'ENGAGEMENTS 2026'!L2911)</f>
        <v/>
      </c>
      <c r="O2910" t="str">
        <f>IF(ISBLANK('ENGAGEMENTS 2026'!C2911),"",'ENGAGEMENTS 2026'!M2911)</f>
        <v/>
      </c>
      <c r="P2910" t="str">
        <f>IF(ISBLANK('ENGAGEMENTS 2026'!C2911),"",'ENGAGEMENTS 2026'!K2911)</f>
        <v/>
      </c>
      <c r="Q2910" t="str">
        <f>IF($A2910="","",IF(OR($E2910="INFRUCTUEUX",$E2910="ANNULE"),$A2910&amp;"|"&amp;(COUNTIFS($A$2:$A2910,$A2910,$E$2:$E2910,"INFRUCTUEUX")+COUNTIFS($A$2:$A2910,$A2910,$E$2:$E2910,"ANNULE")),""))</f>
        <v/>
      </c>
    </row>
    <row r="2911" spans="1:17" x14ac:dyDescent="0.25">
      <c r="A2911" t="str">
        <f>IF(ISBLANK('ENGAGEMENTS 2026'!C2912),"",IF('ENGAGEMENTS 2026'!C2912="DTSI","DCT",'ENGAGEMENTS 2026'!C2912))</f>
        <v/>
      </c>
      <c r="B2911" t="str">
        <f>IF(ISBLANK('ENGAGEMENTS 2026'!C2912),"",'ENGAGEMENTS 2026'!D2912)</f>
        <v/>
      </c>
      <c r="C2911" t="str">
        <f>IF(ISBLANK('ENGAGEMENTS 2026'!C2912),"",'ENGAGEMENTS 2026'!E2912)</f>
        <v/>
      </c>
      <c r="D2911" t="str">
        <f>IF(ISBLANK('ENGAGEMENTS 2026'!C2912),"",'ENGAGEMENTS 2026'!G2912)</f>
        <v/>
      </c>
      <c r="E2911" t="str">
        <f>IF(ISBLANK('ENGAGEMENTS 2026'!C2912),"",'ENGAGEMENTS 2026'!I2912)</f>
        <v/>
      </c>
      <c r="F2911" t="str">
        <f>IF(ISBLANK('ENGAGEMENTS 2026'!C2912),"",'ENGAGEMENTS 2026'!J2912)</f>
        <v/>
      </c>
      <c r="G2911" t="str">
        <f>IF(ISBLANK('ENGAGEMENTS 2026'!C2912),"",'ENGAGEMENTS 2026'!M2912)</f>
        <v/>
      </c>
      <c r="H2911" t="str">
        <f>IF(ISBLANK('ENGAGEMENTS 2026'!C2912),"",'ENGAGEMENTS 2026'!AF2912)</f>
        <v/>
      </c>
      <c r="I2911" t="str">
        <f>IF(ISBLANK('ENGAGEMENTS 2026'!C2912),"",'ENGAGEMENTS 2026'!H2912)</f>
        <v/>
      </c>
      <c r="J2911" s="72" t="str">
        <f>IF(ISBLANK('ENGAGEMENTS 2026'!C2912),"",IF(AND(OR($E2911="INFRUCTUEUX",$E2911="ANNULE"),$C2911="AOO-M"),'ENGAGEMENTS 2026'!P2912,IF($H2911="EN COURS DE PREENGAGEMENT",'ENGAGEMENTS 2026'!O2912,IF($H2911="PREENGAGE",IF($E2911="ATTRIBUE",'ENGAGEMENTS 2026'!AE2912,'ENGAGEMENTS 2026'!O2912),'ENGAGEMENTS 2026'!AE2912))))</f>
        <v/>
      </c>
      <c r="K2911" s="97" t="str">
        <f>IF(ISBLANK('ENGAGEMENTS 2026'!W2912),"",'ENGAGEMENTS 2026'!W2912)</f>
        <v/>
      </c>
      <c r="L2911" s="73" t="str">
        <f t="shared" ca="1" si="90"/>
        <v/>
      </c>
      <c r="M2911" t="str">
        <f t="shared" si="91"/>
        <v/>
      </c>
      <c r="N2911" t="str">
        <f>IF(ISBLANK('ENGAGEMENTS 2026'!C2912),"",'ENGAGEMENTS 2026'!L2912)</f>
        <v/>
      </c>
      <c r="O2911" t="str">
        <f>IF(ISBLANK('ENGAGEMENTS 2026'!C2912),"",'ENGAGEMENTS 2026'!M2912)</f>
        <v/>
      </c>
      <c r="P2911" t="str">
        <f>IF(ISBLANK('ENGAGEMENTS 2026'!C2912),"",'ENGAGEMENTS 2026'!K2912)</f>
        <v/>
      </c>
      <c r="Q2911" t="str">
        <f>IF($A2911="","",IF(OR($E2911="INFRUCTUEUX",$E2911="ANNULE"),$A2911&amp;"|"&amp;(COUNTIFS($A$2:$A2911,$A2911,$E$2:$E2911,"INFRUCTUEUX")+COUNTIFS($A$2:$A2911,$A2911,$E$2:$E2911,"ANNULE")),""))</f>
        <v/>
      </c>
    </row>
    <row r="2912" spans="1:17" x14ac:dyDescent="0.25">
      <c r="A2912" t="str">
        <f>IF(ISBLANK('ENGAGEMENTS 2026'!C2913),"",IF('ENGAGEMENTS 2026'!C2913="DTSI","DCT",'ENGAGEMENTS 2026'!C2913))</f>
        <v/>
      </c>
      <c r="B2912" t="str">
        <f>IF(ISBLANK('ENGAGEMENTS 2026'!C2913),"",'ENGAGEMENTS 2026'!D2913)</f>
        <v/>
      </c>
      <c r="C2912" t="str">
        <f>IF(ISBLANK('ENGAGEMENTS 2026'!C2913),"",'ENGAGEMENTS 2026'!E2913)</f>
        <v/>
      </c>
      <c r="D2912" t="str">
        <f>IF(ISBLANK('ENGAGEMENTS 2026'!C2913),"",'ENGAGEMENTS 2026'!G2913)</f>
        <v/>
      </c>
      <c r="E2912" t="str">
        <f>IF(ISBLANK('ENGAGEMENTS 2026'!C2913),"",'ENGAGEMENTS 2026'!I2913)</f>
        <v/>
      </c>
      <c r="F2912" t="str">
        <f>IF(ISBLANK('ENGAGEMENTS 2026'!C2913),"",'ENGAGEMENTS 2026'!J2913)</f>
        <v/>
      </c>
      <c r="G2912" t="str">
        <f>IF(ISBLANK('ENGAGEMENTS 2026'!C2913),"",'ENGAGEMENTS 2026'!M2913)</f>
        <v/>
      </c>
      <c r="H2912" t="str">
        <f>IF(ISBLANK('ENGAGEMENTS 2026'!C2913),"",'ENGAGEMENTS 2026'!AF2913)</f>
        <v/>
      </c>
      <c r="I2912" t="str">
        <f>IF(ISBLANK('ENGAGEMENTS 2026'!C2913),"",'ENGAGEMENTS 2026'!H2913)</f>
        <v/>
      </c>
      <c r="J2912" s="72" t="str">
        <f>IF(ISBLANK('ENGAGEMENTS 2026'!C2913),"",IF(AND(OR($E2912="INFRUCTUEUX",$E2912="ANNULE"),$C2912="AOO-M"),'ENGAGEMENTS 2026'!P2913,IF($H2912="EN COURS DE PREENGAGEMENT",'ENGAGEMENTS 2026'!O2913,IF($H2912="PREENGAGE",IF($E2912="ATTRIBUE",'ENGAGEMENTS 2026'!AE2913,'ENGAGEMENTS 2026'!O2913),'ENGAGEMENTS 2026'!AE2913))))</f>
        <v/>
      </c>
      <c r="K2912" s="97" t="str">
        <f>IF(ISBLANK('ENGAGEMENTS 2026'!W2913),"",'ENGAGEMENTS 2026'!W2913)</f>
        <v/>
      </c>
      <c r="L2912" s="73" t="str">
        <f t="shared" ca="1" si="90"/>
        <v/>
      </c>
      <c r="M2912" t="str">
        <f t="shared" si="91"/>
        <v/>
      </c>
      <c r="N2912" t="str">
        <f>IF(ISBLANK('ENGAGEMENTS 2026'!C2913),"",'ENGAGEMENTS 2026'!L2913)</f>
        <v/>
      </c>
      <c r="O2912" t="str">
        <f>IF(ISBLANK('ENGAGEMENTS 2026'!C2913),"",'ENGAGEMENTS 2026'!M2913)</f>
        <v/>
      </c>
      <c r="P2912" t="str">
        <f>IF(ISBLANK('ENGAGEMENTS 2026'!C2913),"",'ENGAGEMENTS 2026'!K2913)</f>
        <v/>
      </c>
      <c r="Q2912" t="str">
        <f>IF($A2912="","",IF(OR($E2912="INFRUCTUEUX",$E2912="ANNULE"),$A2912&amp;"|"&amp;(COUNTIFS($A$2:$A2912,$A2912,$E$2:$E2912,"INFRUCTUEUX")+COUNTIFS($A$2:$A2912,$A2912,$E$2:$E2912,"ANNULE")),""))</f>
        <v/>
      </c>
    </row>
    <row r="2913" spans="1:17" x14ac:dyDescent="0.25">
      <c r="A2913" t="str">
        <f>IF(ISBLANK('ENGAGEMENTS 2026'!C2914),"",IF('ENGAGEMENTS 2026'!C2914="DTSI","DCT",'ENGAGEMENTS 2026'!C2914))</f>
        <v/>
      </c>
      <c r="B2913" t="str">
        <f>IF(ISBLANK('ENGAGEMENTS 2026'!C2914),"",'ENGAGEMENTS 2026'!D2914)</f>
        <v/>
      </c>
      <c r="C2913" t="str">
        <f>IF(ISBLANK('ENGAGEMENTS 2026'!C2914),"",'ENGAGEMENTS 2026'!E2914)</f>
        <v/>
      </c>
      <c r="D2913" t="str">
        <f>IF(ISBLANK('ENGAGEMENTS 2026'!C2914),"",'ENGAGEMENTS 2026'!G2914)</f>
        <v/>
      </c>
      <c r="E2913" t="str">
        <f>IF(ISBLANK('ENGAGEMENTS 2026'!C2914),"",'ENGAGEMENTS 2026'!I2914)</f>
        <v/>
      </c>
      <c r="F2913" t="str">
        <f>IF(ISBLANK('ENGAGEMENTS 2026'!C2914),"",'ENGAGEMENTS 2026'!J2914)</f>
        <v/>
      </c>
      <c r="G2913" t="str">
        <f>IF(ISBLANK('ENGAGEMENTS 2026'!C2914),"",'ENGAGEMENTS 2026'!M2914)</f>
        <v/>
      </c>
      <c r="H2913" t="str">
        <f>IF(ISBLANK('ENGAGEMENTS 2026'!C2914),"",'ENGAGEMENTS 2026'!AF2914)</f>
        <v/>
      </c>
      <c r="I2913" t="str">
        <f>IF(ISBLANK('ENGAGEMENTS 2026'!C2914),"",'ENGAGEMENTS 2026'!H2914)</f>
        <v/>
      </c>
      <c r="J2913" s="72" t="str">
        <f>IF(ISBLANK('ENGAGEMENTS 2026'!C2914),"",IF(AND(OR($E2913="INFRUCTUEUX",$E2913="ANNULE"),$C2913="AOO-M"),'ENGAGEMENTS 2026'!P2914,IF($H2913="EN COURS DE PREENGAGEMENT",'ENGAGEMENTS 2026'!O2914,IF($H2913="PREENGAGE",IF($E2913="ATTRIBUE",'ENGAGEMENTS 2026'!AE2914,'ENGAGEMENTS 2026'!O2914),'ENGAGEMENTS 2026'!AE2914))))</f>
        <v/>
      </c>
      <c r="K2913" s="97" t="str">
        <f>IF(ISBLANK('ENGAGEMENTS 2026'!W2914),"",'ENGAGEMENTS 2026'!W2914)</f>
        <v/>
      </c>
      <c r="L2913" s="73" t="str">
        <f t="shared" ca="1" si="90"/>
        <v/>
      </c>
      <c r="M2913" t="str">
        <f t="shared" si="91"/>
        <v/>
      </c>
      <c r="N2913" t="str">
        <f>IF(ISBLANK('ENGAGEMENTS 2026'!C2914),"",'ENGAGEMENTS 2026'!L2914)</f>
        <v/>
      </c>
      <c r="O2913" t="str">
        <f>IF(ISBLANK('ENGAGEMENTS 2026'!C2914),"",'ENGAGEMENTS 2026'!M2914)</f>
        <v/>
      </c>
      <c r="P2913" t="str">
        <f>IF(ISBLANK('ENGAGEMENTS 2026'!C2914),"",'ENGAGEMENTS 2026'!K2914)</f>
        <v/>
      </c>
      <c r="Q2913" t="str">
        <f>IF($A2913="","",IF(OR($E2913="INFRUCTUEUX",$E2913="ANNULE"),$A2913&amp;"|"&amp;(COUNTIFS($A$2:$A2913,$A2913,$E$2:$E2913,"INFRUCTUEUX")+COUNTIFS($A$2:$A2913,$A2913,$E$2:$E2913,"ANNULE")),""))</f>
        <v/>
      </c>
    </row>
    <row r="2914" spans="1:17" x14ac:dyDescent="0.25">
      <c r="A2914" t="str">
        <f>IF(ISBLANK('ENGAGEMENTS 2026'!C2915),"",IF('ENGAGEMENTS 2026'!C2915="DTSI","DCT",'ENGAGEMENTS 2026'!C2915))</f>
        <v/>
      </c>
      <c r="B2914" t="str">
        <f>IF(ISBLANK('ENGAGEMENTS 2026'!C2915),"",'ENGAGEMENTS 2026'!D2915)</f>
        <v/>
      </c>
      <c r="C2914" t="str">
        <f>IF(ISBLANK('ENGAGEMENTS 2026'!C2915),"",'ENGAGEMENTS 2026'!E2915)</f>
        <v/>
      </c>
      <c r="D2914" t="str">
        <f>IF(ISBLANK('ENGAGEMENTS 2026'!C2915),"",'ENGAGEMENTS 2026'!G2915)</f>
        <v/>
      </c>
      <c r="E2914" t="str">
        <f>IF(ISBLANK('ENGAGEMENTS 2026'!C2915),"",'ENGAGEMENTS 2026'!I2915)</f>
        <v/>
      </c>
      <c r="F2914" t="str">
        <f>IF(ISBLANK('ENGAGEMENTS 2026'!C2915),"",'ENGAGEMENTS 2026'!J2915)</f>
        <v/>
      </c>
      <c r="G2914" t="str">
        <f>IF(ISBLANK('ENGAGEMENTS 2026'!C2915),"",'ENGAGEMENTS 2026'!M2915)</f>
        <v/>
      </c>
      <c r="H2914" t="str">
        <f>IF(ISBLANK('ENGAGEMENTS 2026'!C2915),"",'ENGAGEMENTS 2026'!AF2915)</f>
        <v/>
      </c>
      <c r="I2914" t="str">
        <f>IF(ISBLANK('ENGAGEMENTS 2026'!C2915),"",'ENGAGEMENTS 2026'!H2915)</f>
        <v/>
      </c>
      <c r="J2914" s="72" t="str">
        <f>IF(ISBLANK('ENGAGEMENTS 2026'!C2915),"",IF(AND(OR($E2914="INFRUCTUEUX",$E2914="ANNULE"),$C2914="AOO-M"),'ENGAGEMENTS 2026'!P2915,IF($H2914="EN COURS DE PREENGAGEMENT",'ENGAGEMENTS 2026'!O2915,IF($H2914="PREENGAGE",IF($E2914="ATTRIBUE",'ENGAGEMENTS 2026'!AE2915,'ENGAGEMENTS 2026'!O2915),'ENGAGEMENTS 2026'!AE2915))))</f>
        <v/>
      </c>
      <c r="K2914" s="97" t="str">
        <f>IF(ISBLANK('ENGAGEMENTS 2026'!W2915),"",'ENGAGEMENTS 2026'!W2915)</f>
        <v/>
      </c>
      <c r="L2914" s="73" t="str">
        <f t="shared" ca="1" si="90"/>
        <v/>
      </c>
      <c r="M2914" t="str">
        <f t="shared" si="91"/>
        <v/>
      </c>
      <c r="N2914" t="str">
        <f>IF(ISBLANK('ENGAGEMENTS 2026'!C2915),"",'ENGAGEMENTS 2026'!L2915)</f>
        <v/>
      </c>
      <c r="O2914" t="str">
        <f>IF(ISBLANK('ENGAGEMENTS 2026'!C2915),"",'ENGAGEMENTS 2026'!M2915)</f>
        <v/>
      </c>
      <c r="P2914" t="str">
        <f>IF(ISBLANK('ENGAGEMENTS 2026'!C2915),"",'ENGAGEMENTS 2026'!K2915)</f>
        <v/>
      </c>
      <c r="Q2914" t="str">
        <f>IF($A2914="","",IF(OR($E2914="INFRUCTUEUX",$E2914="ANNULE"),$A2914&amp;"|"&amp;(COUNTIFS($A$2:$A2914,$A2914,$E$2:$E2914,"INFRUCTUEUX")+COUNTIFS($A$2:$A2914,$A2914,$E$2:$E2914,"ANNULE")),""))</f>
        <v/>
      </c>
    </row>
    <row r="2915" spans="1:17" x14ac:dyDescent="0.25">
      <c r="A2915" t="str">
        <f>IF(ISBLANK('ENGAGEMENTS 2026'!C2916),"",IF('ENGAGEMENTS 2026'!C2916="DTSI","DCT",'ENGAGEMENTS 2026'!C2916))</f>
        <v/>
      </c>
      <c r="B2915" t="str">
        <f>IF(ISBLANK('ENGAGEMENTS 2026'!C2916),"",'ENGAGEMENTS 2026'!D2916)</f>
        <v/>
      </c>
      <c r="C2915" t="str">
        <f>IF(ISBLANK('ENGAGEMENTS 2026'!C2916),"",'ENGAGEMENTS 2026'!E2916)</f>
        <v/>
      </c>
      <c r="D2915" t="str">
        <f>IF(ISBLANK('ENGAGEMENTS 2026'!C2916),"",'ENGAGEMENTS 2026'!G2916)</f>
        <v/>
      </c>
      <c r="E2915" t="str">
        <f>IF(ISBLANK('ENGAGEMENTS 2026'!C2916),"",'ENGAGEMENTS 2026'!I2916)</f>
        <v/>
      </c>
      <c r="F2915" t="str">
        <f>IF(ISBLANK('ENGAGEMENTS 2026'!C2916),"",'ENGAGEMENTS 2026'!J2916)</f>
        <v/>
      </c>
      <c r="G2915" t="str">
        <f>IF(ISBLANK('ENGAGEMENTS 2026'!C2916),"",'ENGAGEMENTS 2026'!M2916)</f>
        <v/>
      </c>
      <c r="H2915" t="str">
        <f>IF(ISBLANK('ENGAGEMENTS 2026'!C2916),"",'ENGAGEMENTS 2026'!AF2916)</f>
        <v/>
      </c>
      <c r="I2915" t="str">
        <f>IF(ISBLANK('ENGAGEMENTS 2026'!C2916),"",'ENGAGEMENTS 2026'!H2916)</f>
        <v/>
      </c>
      <c r="J2915" s="72" t="str">
        <f>IF(ISBLANK('ENGAGEMENTS 2026'!C2916),"",IF(AND(OR($E2915="INFRUCTUEUX",$E2915="ANNULE"),$C2915="AOO-M"),'ENGAGEMENTS 2026'!P2916,IF($H2915="EN COURS DE PREENGAGEMENT",'ENGAGEMENTS 2026'!O2916,IF($H2915="PREENGAGE",IF($E2915="ATTRIBUE",'ENGAGEMENTS 2026'!AE2916,'ENGAGEMENTS 2026'!O2916),'ENGAGEMENTS 2026'!AE2916))))</f>
        <v/>
      </c>
      <c r="K2915" s="97" t="str">
        <f>IF(ISBLANK('ENGAGEMENTS 2026'!W2916),"",'ENGAGEMENTS 2026'!W2916)</f>
        <v/>
      </c>
      <c r="L2915" s="73" t="str">
        <f t="shared" ca="1" si="90"/>
        <v/>
      </c>
      <c r="M2915" t="str">
        <f t="shared" si="91"/>
        <v/>
      </c>
      <c r="N2915" t="str">
        <f>IF(ISBLANK('ENGAGEMENTS 2026'!C2916),"",'ENGAGEMENTS 2026'!L2916)</f>
        <v/>
      </c>
      <c r="O2915" t="str">
        <f>IF(ISBLANK('ENGAGEMENTS 2026'!C2916),"",'ENGAGEMENTS 2026'!M2916)</f>
        <v/>
      </c>
      <c r="P2915" t="str">
        <f>IF(ISBLANK('ENGAGEMENTS 2026'!C2916),"",'ENGAGEMENTS 2026'!K2916)</f>
        <v/>
      </c>
      <c r="Q2915" t="str">
        <f>IF($A2915="","",IF(OR($E2915="INFRUCTUEUX",$E2915="ANNULE"),$A2915&amp;"|"&amp;(COUNTIFS($A$2:$A2915,$A2915,$E$2:$E2915,"INFRUCTUEUX")+COUNTIFS($A$2:$A2915,$A2915,$E$2:$E2915,"ANNULE")),""))</f>
        <v/>
      </c>
    </row>
    <row r="2916" spans="1:17" x14ac:dyDescent="0.25">
      <c r="A2916" t="str">
        <f>IF(ISBLANK('ENGAGEMENTS 2026'!C2917),"",IF('ENGAGEMENTS 2026'!C2917="DTSI","DCT",'ENGAGEMENTS 2026'!C2917))</f>
        <v/>
      </c>
      <c r="B2916" t="str">
        <f>IF(ISBLANK('ENGAGEMENTS 2026'!C2917),"",'ENGAGEMENTS 2026'!D2917)</f>
        <v/>
      </c>
      <c r="C2916" t="str">
        <f>IF(ISBLANK('ENGAGEMENTS 2026'!C2917),"",'ENGAGEMENTS 2026'!E2917)</f>
        <v/>
      </c>
      <c r="D2916" t="str">
        <f>IF(ISBLANK('ENGAGEMENTS 2026'!C2917),"",'ENGAGEMENTS 2026'!G2917)</f>
        <v/>
      </c>
      <c r="E2916" t="str">
        <f>IF(ISBLANK('ENGAGEMENTS 2026'!C2917),"",'ENGAGEMENTS 2026'!I2917)</f>
        <v/>
      </c>
      <c r="F2916" t="str">
        <f>IF(ISBLANK('ENGAGEMENTS 2026'!C2917),"",'ENGAGEMENTS 2026'!J2917)</f>
        <v/>
      </c>
      <c r="G2916" t="str">
        <f>IF(ISBLANK('ENGAGEMENTS 2026'!C2917),"",'ENGAGEMENTS 2026'!M2917)</f>
        <v/>
      </c>
      <c r="H2916" t="str">
        <f>IF(ISBLANK('ENGAGEMENTS 2026'!C2917),"",'ENGAGEMENTS 2026'!AF2917)</f>
        <v/>
      </c>
      <c r="I2916" t="str">
        <f>IF(ISBLANK('ENGAGEMENTS 2026'!C2917),"",'ENGAGEMENTS 2026'!H2917)</f>
        <v/>
      </c>
      <c r="J2916" s="72" t="str">
        <f>IF(ISBLANK('ENGAGEMENTS 2026'!C2917),"",IF(AND(OR($E2916="INFRUCTUEUX",$E2916="ANNULE"),$C2916="AOO-M"),'ENGAGEMENTS 2026'!P2917,IF($H2916="EN COURS DE PREENGAGEMENT",'ENGAGEMENTS 2026'!O2917,IF($H2916="PREENGAGE",IF($E2916="ATTRIBUE",'ENGAGEMENTS 2026'!AE2917,'ENGAGEMENTS 2026'!O2917),'ENGAGEMENTS 2026'!AE2917))))</f>
        <v/>
      </c>
      <c r="K2916" s="97" t="str">
        <f>IF(ISBLANK('ENGAGEMENTS 2026'!W2917),"",'ENGAGEMENTS 2026'!W2917)</f>
        <v/>
      </c>
      <c r="L2916" s="73" t="str">
        <f t="shared" ca="1" si="90"/>
        <v/>
      </c>
      <c r="M2916" t="str">
        <f t="shared" si="91"/>
        <v/>
      </c>
      <c r="N2916" t="str">
        <f>IF(ISBLANK('ENGAGEMENTS 2026'!C2917),"",'ENGAGEMENTS 2026'!L2917)</f>
        <v/>
      </c>
      <c r="O2916" t="str">
        <f>IF(ISBLANK('ENGAGEMENTS 2026'!C2917),"",'ENGAGEMENTS 2026'!M2917)</f>
        <v/>
      </c>
      <c r="P2916" t="str">
        <f>IF(ISBLANK('ENGAGEMENTS 2026'!C2917),"",'ENGAGEMENTS 2026'!K2917)</f>
        <v/>
      </c>
      <c r="Q2916" t="str">
        <f>IF($A2916="","",IF(OR($E2916="INFRUCTUEUX",$E2916="ANNULE"),$A2916&amp;"|"&amp;(COUNTIFS($A$2:$A2916,$A2916,$E$2:$E2916,"INFRUCTUEUX")+COUNTIFS($A$2:$A2916,$A2916,$E$2:$E2916,"ANNULE")),""))</f>
        <v/>
      </c>
    </row>
    <row r="2917" spans="1:17" x14ac:dyDescent="0.25">
      <c r="A2917" t="str">
        <f>IF(ISBLANK('ENGAGEMENTS 2026'!C2918),"",IF('ENGAGEMENTS 2026'!C2918="DTSI","DCT",'ENGAGEMENTS 2026'!C2918))</f>
        <v/>
      </c>
      <c r="B2917" t="str">
        <f>IF(ISBLANK('ENGAGEMENTS 2026'!C2918),"",'ENGAGEMENTS 2026'!D2918)</f>
        <v/>
      </c>
      <c r="C2917" t="str">
        <f>IF(ISBLANK('ENGAGEMENTS 2026'!C2918),"",'ENGAGEMENTS 2026'!E2918)</f>
        <v/>
      </c>
      <c r="D2917" t="str">
        <f>IF(ISBLANK('ENGAGEMENTS 2026'!C2918),"",'ENGAGEMENTS 2026'!G2918)</f>
        <v/>
      </c>
      <c r="E2917" t="str">
        <f>IF(ISBLANK('ENGAGEMENTS 2026'!C2918),"",'ENGAGEMENTS 2026'!I2918)</f>
        <v/>
      </c>
      <c r="F2917" t="str">
        <f>IF(ISBLANK('ENGAGEMENTS 2026'!C2918),"",'ENGAGEMENTS 2026'!J2918)</f>
        <v/>
      </c>
      <c r="G2917" t="str">
        <f>IF(ISBLANK('ENGAGEMENTS 2026'!C2918),"",'ENGAGEMENTS 2026'!M2918)</f>
        <v/>
      </c>
      <c r="H2917" t="str">
        <f>IF(ISBLANK('ENGAGEMENTS 2026'!C2918),"",'ENGAGEMENTS 2026'!AF2918)</f>
        <v/>
      </c>
      <c r="I2917" t="str">
        <f>IF(ISBLANK('ENGAGEMENTS 2026'!C2918),"",'ENGAGEMENTS 2026'!H2918)</f>
        <v/>
      </c>
      <c r="J2917" s="72" t="str">
        <f>IF(ISBLANK('ENGAGEMENTS 2026'!C2918),"",IF(AND(OR($E2917="INFRUCTUEUX",$E2917="ANNULE"),$C2917="AOO-M"),'ENGAGEMENTS 2026'!P2918,IF($H2917="EN COURS DE PREENGAGEMENT",'ENGAGEMENTS 2026'!O2918,IF($H2917="PREENGAGE",IF($E2917="ATTRIBUE",'ENGAGEMENTS 2026'!AE2918,'ENGAGEMENTS 2026'!O2918),'ENGAGEMENTS 2026'!AE2918))))</f>
        <v/>
      </c>
      <c r="K2917" s="97" t="str">
        <f>IF(ISBLANK('ENGAGEMENTS 2026'!W2918),"",'ENGAGEMENTS 2026'!W2918)</f>
        <v/>
      </c>
      <c r="L2917" s="73" t="str">
        <f t="shared" ca="1" si="90"/>
        <v/>
      </c>
      <c r="M2917" t="str">
        <f t="shared" si="91"/>
        <v/>
      </c>
      <c r="N2917" t="str">
        <f>IF(ISBLANK('ENGAGEMENTS 2026'!C2918),"",'ENGAGEMENTS 2026'!L2918)</f>
        <v/>
      </c>
      <c r="O2917" t="str">
        <f>IF(ISBLANK('ENGAGEMENTS 2026'!C2918),"",'ENGAGEMENTS 2026'!M2918)</f>
        <v/>
      </c>
      <c r="P2917" t="str">
        <f>IF(ISBLANK('ENGAGEMENTS 2026'!C2918),"",'ENGAGEMENTS 2026'!K2918)</f>
        <v/>
      </c>
      <c r="Q2917" t="str">
        <f>IF($A2917="","",IF(OR($E2917="INFRUCTUEUX",$E2917="ANNULE"),$A2917&amp;"|"&amp;(COUNTIFS($A$2:$A2917,$A2917,$E$2:$E2917,"INFRUCTUEUX")+COUNTIFS($A$2:$A2917,$A2917,$E$2:$E2917,"ANNULE")),""))</f>
        <v/>
      </c>
    </row>
    <row r="2918" spans="1:17" x14ac:dyDescent="0.25">
      <c r="A2918" t="str">
        <f>IF(ISBLANK('ENGAGEMENTS 2026'!C2919),"",IF('ENGAGEMENTS 2026'!C2919="DTSI","DCT",'ENGAGEMENTS 2026'!C2919))</f>
        <v/>
      </c>
      <c r="B2918" t="str">
        <f>IF(ISBLANK('ENGAGEMENTS 2026'!C2919),"",'ENGAGEMENTS 2026'!D2919)</f>
        <v/>
      </c>
      <c r="C2918" t="str">
        <f>IF(ISBLANK('ENGAGEMENTS 2026'!C2919),"",'ENGAGEMENTS 2026'!E2919)</f>
        <v/>
      </c>
      <c r="D2918" t="str">
        <f>IF(ISBLANK('ENGAGEMENTS 2026'!C2919),"",'ENGAGEMENTS 2026'!G2919)</f>
        <v/>
      </c>
      <c r="E2918" t="str">
        <f>IF(ISBLANK('ENGAGEMENTS 2026'!C2919),"",'ENGAGEMENTS 2026'!I2919)</f>
        <v/>
      </c>
      <c r="F2918" t="str">
        <f>IF(ISBLANK('ENGAGEMENTS 2026'!C2919),"",'ENGAGEMENTS 2026'!J2919)</f>
        <v/>
      </c>
      <c r="G2918" t="str">
        <f>IF(ISBLANK('ENGAGEMENTS 2026'!C2919),"",'ENGAGEMENTS 2026'!M2919)</f>
        <v/>
      </c>
      <c r="H2918" t="str">
        <f>IF(ISBLANK('ENGAGEMENTS 2026'!C2919),"",'ENGAGEMENTS 2026'!AF2919)</f>
        <v/>
      </c>
      <c r="I2918" t="str">
        <f>IF(ISBLANK('ENGAGEMENTS 2026'!C2919),"",'ENGAGEMENTS 2026'!H2919)</f>
        <v/>
      </c>
      <c r="J2918" s="72" t="str">
        <f>IF(ISBLANK('ENGAGEMENTS 2026'!C2919),"",IF(AND(OR($E2918="INFRUCTUEUX",$E2918="ANNULE"),$C2918="AOO-M"),'ENGAGEMENTS 2026'!P2919,IF($H2918="EN COURS DE PREENGAGEMENT",'ENGAGEMENTS 2026'!O2919,IF($H2918="PREENGAGE",IF($E2918="ATTRIBUE",'ENGAGEMENTS 2026'!AE2919,'ENGAGEMENTS 2026'!O2919),'ENGAGEMENTS 2026'!AE2919))))</f>
        <v/>
      </c>
      <c r="K2918" s="97" t="str">
        <f>IF(ISBLANK('ENGAGEMENTS 2026'!W2919),"",'ENGAGEMENTS 2026'!W2919)</f>
        <v/>
      </c>
      <c r="L2918" s="73" t="str">
        <f t="shared" ca="1" si="90"/>
        <v/>
      </c>
      <c r="M2918" t="str">
        <f t="shared" si="91"/>
        <v/>
      </c>
      <c r="N2918" t="str">
        <f>IF(ISBLANK('ENGAGEMENTS 2026'!C2919),"",'ENGAGEMENTS 2026'!L2919)</f>
        <v/>
      </c>
      <c r="O2918" t="str">
        <f>IF(ISBLANK('ENGAGEMENTS 2026'!C2919),"",'ENGAGEMENTS 2026'!M2919)</f>
        <v/>
      </c>
      <c r="P2918" t="str">
        <f>IF(ISBLANK('ENGAGEMENTS 2026'!C2919),"",'ENGAGEMENTS 2026'!K2919)</f>
        <v/>
      </c>
      <c r="Q2918" t="str">
        <f>IF($A2918="","",IF(OR($E2918="INFRUCTUEUX",$E2918="ANNULE"),$A2918&amp;"|"&amp;(COUNTIFS($A$2:$A2918,$A2918,$E$2:$E2918,"INFRUCTUEUX")+COUNTIFS($A$2:$A2918,$A2918,$E$2:$E2918,"ANNULE")),""))</f>
        <v/>
      </c>
    </row>
    <row r="2919" spans="1:17" x14ac:dyDescent="0.25">
      <c r="A2919" t="str">
        <f>IF(ISBLANK('ENGAGEMENTS 2026'!C2920),"",IF('ENGAGEMENTS 2026'!C2920="DTSI","DCT",'ENGAGEMENTS 2026'!C2920))</f>
        <v/>
      </c>
      <c r="B2919" t="str">
        <f>IF(ISBLANK('ENGAGEMENTS 2026'!C2920),"",'ENGAGEMENTS 2026'!D2920)</f>
        <v/>
      </c>
      <c r="C2919" t="str">
        <f>IF(ISBLANK('ENGAGEMENTS 2026'!C2920),"",'ENGAGEMENTS 2026'!E2920)</f>
        <v/>
      </c>
      <c r="D2919" t="str">
        <f>IF(ISBLANK('ENGAGEMENTS 2026'!C2920),"",'ENGAGEMENTS 2026'!G2920)</f>
        <v/>
      </c>
      <c r="E2919" t="str">
        <f>IF(ISBLANK('ENGAGEMENTS 2026'!C2920),"",'ENGAGEMENTS 2026'!I2920)</f>
        <v/>
      </c>
      <c r="F2919" t="str">
        <f>IF(ISBLANK('ENGAGEMENTS 2026'!C2920),"",'ENGAGEMENTS 2026'!J2920)</f>
        <v/>
      </c>
      <c r="G2919" t="str">
        <f>IF(ISBLANK('ENGAGEMENTS 2026'!C2920),"",'ENGAGEMENTS 2026'!M2920)</f>
        <v/>
      </c>
      <c r="H2919" t="str">
        <f>IF(ISBLANK('ENGAGEMENTS 2026'!C2920),"",'ENGAGEMENTS 2026'!AF2920)</f>
        <v/>
      </c>
      <c r="I2919" t="str">
        <f>IF(ISBLANK('ENGAGEMENTS 2026'!C2920),"",'ENGAGEMENTS 2026'!H2920)</f>
        <v/>
      </c>
      <c r="J2919" s="72" t="str">
        <f>IF(ISBLANK('ENGAGEMENTS 2026'!C2920),"",IF(AND(OR($E2919="INFRUCTUEUX",$E2919="ANNULE"),$C2919="AOO-M"),'ENGAGEMENTS 2026'!P2920,IF($H2919="EN COURS DE PREENGAGEMENT",'ENGAGEMENTS 2026'!O2920,IF($H2919="PREENGAGE",IF($E2919="ATTRIBUE",'ENGAGEMENTS 2026'!AE2920,'ENGAGEMENTS 2026'!O2920),'ENGAGEMENTS 2026'!AE2920))))</f>
        <v/>
      </c>
      <c r="K2919" s="97" t="str">
        <f>IF(ISBLANK('ENGAGEMENTS 2026'!W2920),"",'ENGAGEMENTS 2026'!W2920)</f>
        <v/>
      </c>
      <c r="L2919" s="73" t="str">
        <f t="shared" ca="1" si="90"/>
        <v/>
      </c>
      <c r="M2919" t="str">
        <f t="shared" si="91"/>
        <v/>
      </c>
      <c r="N2919" t="str">
        <f>IF(ISBLANK('ENGAGEMENTS 2026'!C2920),"",'ENGAGEMENTS 2026'!L2920)</f>
        <v/>
      </c>
      <c r="O2919" t="str">
        <f>IF(ISBLANK('ENGAGEMENTS 2026'!C2920),"",'ENGAGEMENTS 2026'!M2920)</f>
        <v/>
      </c>
      <c r="P2919" t="str">
        <f>IF(ISBLANK('ENGAGEMENTS 2026'!C2920),"",'ENGAGEMENTS 2026'!K2920)</f>
        <v/>
      </c>
      <c r="Q2919" t="str">
        <f>IF($A2919="","",IF(OR($E2919="INFRUCTUEUX",$E2919="ANNULE"),$A2919&amp;"|"&amp;(COUNTIFS($A$2:$A2919,$A2919,$E$2:$E2919,"INFRUCTUEUX")+COUNTIFS($A$2:$A2919,$A2919,$E$2:$E2919,"ANNULE")),""))</f>
        <v/>
      </c>
    </row>
    <row r="2920" spans="1:17" x14ac:dyDescent="0.25">
      <c r="A2920" t="str">
        <f>IF(ISBLANK('ENGAGEMENTS 2026'!C2921),"",IF('ENGAGEMENTS 2026'!C2921="DTSI","DCT",'ENGAGEMENTS 2026'!C2921))</f>
        <v/>
      </c>
      <c r="B2920" t="str">
        <f>IF(ISBLANK('ENGAGEMENTS 2026'!C2921),"",'ENGAGEMENTS 2026'!D2921)</f>
        <v/>
      </c>
      <c r="C2920" t="str">
        <f>IF(ISBLANK('ENGAGEMENTS 2026'!C2921),"",'ENGAGEMENTS 2026'!E2921)</f>
        <v/>
      </c>
      <c r="D2920" t="str">
        <f>IF(ISBLANK('ENGAGEMENTS 2026'!C2921),"",'ENGAGEMENTS 2026'!G2921)</f>
        <v/>
      </c>
      <c r="E2920" t="str">
        <f>IF(ISBLANK('ENGAGEMENTS 2026'!C2921),"",'ENGAGEMENTS 2026'!I2921)</f>
        <v/>
      </c>
      <c r="F2920" t="str">
        <f>IF(ISBLANK('ENGAGEMENTS 2026'!C2921),"",'ENGAGEMENTS 2026'!J2921)</f>
        <v/>
      </c>
      <c r="G2920" t="str">
        <f>IF(ISBLANK('ENGAGEMENTS 2026'!C2921),"",'ENGAGEMENTS 2026'!M2921)</f>
        <v/>
      </c>
      <c r="H2920" t="str">
        <f>IF(ISBLANK('ENGAGEMENTS 2026'!C2921),"",'ENGAGEMENTS 2026'!AF2921)</f>
        <v/>
      </c>
      <c r="I2920" t="str">
        <f>IF(ISBLANK('ENGAGEMENTS 2026'!C2921),"",'ENGAGEMENTS 2026'!H2921)</f>
        <v/>
      </c>
      <c r="J2920" s="72" t="str">
        <f>IF(ISBLANK('ENGAGEMENTS 2026'!C2921),"",IF(AND(OR($E2920="INFRUCTUEUX",$E2920="ANNULE"),$C2920="AOO-M"),'ENGAGEMENTS 2026'!P2921,IF($H2920="EN COURS DE PREENGAGEMENT",'ENGAGEMENTS 2026'!O2921,IF($H2920="PREENGAGE",IF($E2920="ATTRIBUE",'ENGAGEMENTS 2026'!AE2921,'ENGAGEMENTS 2026'!O2921),'ENGAGEMENTS 2026'!AE2921))))</f>
        <v/>
      </c>
      <c r="K2920" s="97" t="str">
        <f>IF(ISBLANK('ENGAGEMENTS 2026'!W2921),"",'ENGAGEMENTS 2026'!W2921)</f>
        <v/>
      </c>
      <c r="L2920" s="73" t="str">
        <f t="shared" ca="1" si="90"/>
        <v/>
      </c>
      <c r="M2920" t="str">
        <f t="shared" si="91"/>
        <v/>
      </c>
      <c r="N2920" t="str">
        <f>IF(ISBLANK('ENGAGEMENTS 2026'!C2921),"",'ENGAGEMENTS 2026'!L2921)</f>
        <v/>
      </c>
      <c r="O2920" t="str">
        <f>IF(ISBLANK('ENGAGEMENTS 2026'!C2921),"",'ENGAGEMENTS 2026'!M2921)</f>
        <v/>
      </c>
      <c r="P2920" t="str">
        <f>IF(ISBLANK('ENGAGEMENTS 2026'!C2921),"",'ENGAGEMENTS 2026'!K2921)</f>
        <v/>
      </c>
      <c r="Q2920" t="str">
        <f>IF($A2920="","",IF(OR($E2920="INFRUCTUEUX",$E2920="ANNULE"),$A2920&amp;"|"&amp;(COUNTIFS($A$2:$A2920,$A2920,$E$2:$E2920,"INFRUCTUEUX")+COUNTIFS($A$2:$A2920,$A2920,$E$2:$E2920,"ANNULE")),""))</f>
        <v/>
      </c>
    </row>
    <row r="2921" spans="1:17" x14ac:dyDescent="0.25">
      <c r="A2921" t="str">
        <f>IF(ISBLANK('ENGAGEMENTS 2026'!C2922),"",IF('ENGAGEMENTS 2026'!C2922="DTSI","DCT",'ENGAGEMENTS 2026'!C2922))</f>
        <v/>
      </c>
      <c r="B2921" t="str">
        <f>IF(ISBLANK('ENGAGEMENTS 2026'!C2922),"",'ENGAGEMENTS 2026'!D2922)</f>
        <v/>
      </c>
      <c r="C2921" t="str">
        <f>IF(ISBLANK('ENGAGEMENTS 2026'!C2922),"",'ENGAGEMENTS 2026'!E2922)</f>
        <v/>
      </c>
      <c r="D2921" t="str">
        <f>IF(ISBLANK('ENGAGEMENTS 2026'!C2922),"",'ENGAGEMENTS 2026'!G2922)</f>
        <v/>
      </c>
      <c r="E2921" t="str">
        <f>IF(ISBLANK('ENGAGEMENTS 2026'!C2922),"",'ENGAGEMENTS 2026'!I2922)</f>
        <v/>
      </c>
      <c r="F2921" t="str">
        <f>IF(ISBLANK('ENGAGEMENTS 2026'!C2922),"",'ENGAGEMENTS 2026'!J2922)</f>
        <v/>
      </c>
      <c r="G2921" t="str">
        <f>IF(ISBLANK('ENGAGEMENTS 2026'!C2922),"",'ENGAGEMENTS 2026'!M2922)</f>
        <v/>
      </c>
      <c r="H2921" t="str">
        <f>IF(ISBLANK('ENGAGEMENTS 2026'!C2922),"",'ENGAGEMENTS 2026'!AF2922)</f>
        <v/>
      </c>
      <c r="I2921" t="str">
        <f>IF(ISBLANK('ENGAGEMENTS 2026'!C2922),"",'ENGAGEMENTS 2026'!H2922)</f>
        <v/>
      </c>
      <c r="J2921" s="72" t="str">
        <f>IF(ISBLANK('ENGAGEMENTS 2026'!C2922),"",IF(AND(OR($E2921="INFRUCTUEUX",$E2921="ANNULE"),$C2921="AOO-M"),'ENGAGEMENTS 2026'!P2922,IF($H2921="EN COURS DE PREENGAGEMENT",'ENGAGEMENTS 2026'!O2922,IF($H2921="PREENGAGE",IF($E2921="ATTRIBUE",'ENGAGEMENTS 2026'!AE2922,'ENGAGEMENTS 2026'!O2922),'ENGAGEMENTS 2026'!AE2922))))</f>
        <v/>
      </c>
      <c r="K2921" s="97" t="str">
        <f>IF(ISBLANK('ENGAGEMENTS 2026'!W2922),"",'ENGAGEMENTS 2026'!W2922)</f>
        <v/>
      </c>
      <c r="L2921" s="73" t="str">
        <f t="shared" ca="1" si="90"/>
        <v/>
      </c>
      <c r="M2921" t="str">
        <f t="shared" si="91"/>
        <v/>
      </c>
      <c r="N2921" t="str">
        <f>IF(ISBLANK('ENGAGEMENTS 2026'!C2922),"",'ENGAGEMENTS 2026'!L2922)</f>
        <v/>
      </c>
      <c r="O2921" t="str">
        <f>IF(ISBLANK('ENGAGEMENTS 2026'!C2922),"",'ENGAGEMENTS 2026'!M2922)</f>
        <v/>
      </c>
      <c r="P2921" t="str">
        <f>IF(ISBLANK('ENGAGEMENTS 2026'!C2922),"",'ENGAGEMENTS 2026'!K2922)</f>
        <v/>
      </c>
      <c r="Q2921" t="str">
        <f>IF($A2921="","",IF(OR($E2921="INFRUCTUEUX",$E2921="ANNULE"),$A2921&amp;"|"&amp;(COUNTIFS($A$2:$A2921,$A2921,$E$2:$E2921,"INFRUCTUEUX")+COUNTIFS($A$2:$A2921,$A2921,$E$2:$E2921,"ANNULE")),""))</f>
        <v/>
      </c>
    </row>
    <row r="2922" spans="1:17" x14ac:dyDescent="0.25">
      <c r="A2922" t="str">
        <f>IF(ISBLANK('ENGAGEMENTS 2026'!C2923),"",IF('ENGAGEMENTS 2026'!C2923="DTSI","DCT",'ENGAGEMENTS 2026'!C2923))</f>
        <v/>
      </c>
      <c r="B2922" t="str">
        <f>IF(ISBLANK('ENGAGEMENTS 2026'!C2923),"",'ENGAGEMENTS 2026'!D2923)</f>
        <v/>
      </c>
      <c r="C2922" t="str">
        <f>IF(ISBLANK('ENGAGEMENTS 2026'!C2923),"",'ENGAGEMENTS 2026'!E2923)</f>
        <v/>
      </c>
      <c r="D2922" t="str">
        <f>IF(ISBLANK('ENGAGEMENTS 2026'!C2923),"",'ENGAGEMENTS 2026'!G2923)</f>
        <v/>
      </c>
      <c r="E2922" t="str">
        <f>IF(ISBLANK('ENGAGEMENTS 2026'!C2923),"",'ENGAGEMENTS 2026'!I2923)</f>
        <v/>
      </c>
      <c r="F2922" t="str">
        <f>IF(ISBLANK('ENGAGEMENTS 2026'!C2923),"",'ENGAGEMENTS 2026'!J2923)</f>
        <v/>
      </c>
      <c r="G2922" t="str">
        <f>IF(ISBLANK('ENGAGEMENTS 2026'!C2923),"",'ENGAGEMENTS 2026'!M2923)</f>
        <v/>
      </c>
      <c r="H2922" t="str">
        <f>IF(ISBLANK('ENGAGEMENTS 2026'!C2923),"",'ENGAGEMENTS 2026'!AF2923)</f>
        <v/>
      </c>
      <c r="I2922" t="str">
        <f>IF(ISBLANK('ENGAGEMENTS 2026'!C2923),"",'ENGAGEMENTS 2026'!H2923)</f>
        <v/>
      </c>
      <c r="J2922" s="72" t="str">
        <f>IF(ISBLANK('ENGAGEMENTS 2026'!C2923),"",IF(AND(OR($E2922="INFRUCTUEUX",$E2922="ANNULE"),$C2922="AOO-M"),'ENGAGEMENTS 2026'!P2923,IF($H2922="EN COURS DE PREENGAGEMENT",'ENGAGEMENTS 2026'!O2923,IF($H2922="PREENGAGE",IF($E2922="ATTRIBUE",'ENGAGEMENTS 2026'!AE2923,'ENGAGEMENTS 2026'!O2923),'ENGAGEMENTS 2026'!AE2923))))</f>
        <v/>
      </c>
      <c r="K2922" s="97" t="str">
        <f>IF(ISBLANK('ENGAGEMENTS 2026'!W2923),"",'ENGAGEMENTS 2026'!W2923)</f>
        <v/>
      </c>
      <c r="L2922" s="73" t="str">
        <f t="shared" ca="1" si="90"/>
        <v/>
      </c>
      <c r="M2922" t="str">
        <f t="shared" si="91"/>
        <v/>
      </c>
      <c r="N2922" t="str">
        <f>IF(ISBLANK('ENGAGEMENTS 2026'!C2923),"",'ENGAGEMENTS 2026'!L2923)</f>
        <v/>
      </c>
      <c r="O2922" t="str">
        <f>IF(ISBLANK('ENGAGEMENTS 2026'!C2923),"",'ENGAGEMENTS 2026'!M2923)</f>
        <v/>
      </c>
      <c r="P2922" t="str">
        <f>IF(ISBLANK('ENGAGEMENTS 2026'!C2923),"",'ENGAGEMENTS 2026'!K2923)</f>
        <v/>
      </c>
      <c r="Q2922" t="str">
        <f>IF($A2922="","",IF(OR($E2922="INFRUCTUEUX",$E2922="ANNULE"),$A2922&amp;"|"&amp;(COUNTIFS($A$2:$A2922,$A2922,$E$2:$E2922,"INFRUCTUEUX")+COUNTIFS($A$2:$A2922,$A2922,$E$2:$E2922,"ANNULE")),""))</f>
        <v/>
      </c>
    </row>
    <row r="2923" spans="1:17" x14ac:dyDescent="0.25">
      <c r="A2923" t="str">
        <f>IF(ISBLANK('ENGAGEMENTS 2026'!C2924),"",IF('ENGAGEMENTS 2026'!C2924="DTSI","DCT",'ENGAGEMENTS 2026'!C2924))</f>
        <v/>
      </c>
      <c r="B2923" t="str">
        <f>IF(ISBLANK('ENGAGEMENTS 2026'!C2924),"",'ENGAGEMENTS 2026'!D2924)</f>
        <v/>
      </c>
      <c r="C2923" t="str">
        <f>IF(ISBLANK('ENGAGEMENTS 2026'!C2924),"",'ENGAGEMENTS 2026'!E2924)</f>
        <v/>
      </c>
      <c r="D2923" t="str">
        <f>IF(ISBLANK('ENGAGEMENTS 2026'!C2924),"",'ENGAGEMENTS 2026'!G2924)</f>
        <v/>
      </c>
      <c r="E2923" t="str">
        <f>IF(ISBLANK('ENGAGEMENTS 2026'!C2924),"",'ENGAGEMENTS 2026'!I2924)</f>
        <v/>
      </c>
      <c r="F2923" t="str">
        <f>IF(ISBLANK('ENGAGEMENTS 2026'!C2924),"",'ENGAGEMENTS 2026'!J2924)</f>
        <v/>
      </c>
      <c r="G2923" t="str">
        <f>IF(ISBLANK('ENGAGEMENTS 2026'!C2924),"",'ENGAGEMENTS 2026'!M2924)</f>
        <v/>
      </c>
      <c r="H2923" t="str">
        <f>IF(ISBLANK('ENGAGEMENTS 2026'!C2924),"",'ENGAGEMENTS 2026'!AF2924)</f>
        <v/>
      </c>
      <c r="I2923" t="str">
        <f>IF(ISBLANK('ENGAGEMENTS 2026'!C2924),"",'ENGAGEMENTS 2026'!H2924)</f>
        <v/>
      </c>
      <c r="J2923" s="72" t="str">
        <f>IF(ISBLANK('ENGAGEMENTS 2026'!C2924),"",IF(AND(OR($E2923="INFRUCTUEUX",$E2923="ANNULE"),$C2923="AOO-M"),'ENGAGEMENTS 2026'!P2924,IF($H2923="EN COURS DE PREENGAGEMENT",'ENGAGEMENTS 2026'!O2924,IF($H2923="PREENGAGE",IF($E2923="ATTRIBUE",'ENGAGEMENTS 2026'!AE2924,'ENGAGEMENTS 2026'!O2924),'ENGAGEMENTS 2026'!AE2924))))</f>
        <v/>
      </c>
      <c r="K2923" s="97" t="str">
        <f>IF(ISBLANK('ENGAGEMENTS 2026'!W2924),"",'ENGAGEMENTS 2026'!W2924)</f>
        <v/>
      </c>
      <c r="L2923" s="73" t="str">
        <f t="shared" ca="1" si="90"/>
        <v/>
      </c>
      <c r="M2923" t="str">
        <f t="shared" si="91"/>
        <v/>
      </c>
      <c r="N2923" t="str">
        <f>IF(ISBLANK('ENGAGEMENTS 2026'!C2924),"",'ENGAGEMENTS 2026'!L2924)</f>
        <v/>
      </c>
      <c r="O2923" t="str">
        <f>IF(ISBLANK('ENGAGEMENTS 2026'!C2924),"",'ENGAGEMENTS 2026'!M2924)</f>
        <v/>
      </c>
      <c r="P2923" t="str">
        <f>IF(ISBLANK('ENGAGEMENTS 2026'!C2924),"",'ENGAGEMENTS 2026'!K2924)</f>
        <v/>
      </c>
      <c r="Q2923" t="str">
        <f>IF($A2923="","",IF(OR($E2923="INFRUCTUEUX",$E2923="ANNULE"),$A2923&amp;"|"&amp;(COUNTIFS($A$2:$A2923,$A2923,$E$2:$E2923,"INFRUCTUEUX")+COUNTIFS($A$2:$A2923,$A2923,$E$2:$E2923,"ANNULE")),""))</f>
        <v/>
      </c>
    </row>
    <row r="2924" spans="1:17" x14ac:dyDescent="0.25">
      <c r="A2924" t="str">
        <f>IF(ISBLANK('ENGAGEMENTS 2026'!C2925),"",IF('ENGAGEMENTS 2026'!C2925="DTSI","DCT",'ENGAGEMENTS 2026'!C2925))</f>
        <v/>
      </c>
      <c r="B2924" t="str">
        <f>IF(ISBLANK('ENGAGEMENTS 2026'!C2925),"",'ENGAGEMENTS 2026'!D2925)</f>
        <v/>
      </c>
      <c r="C2924" t="str">
        <f>IF(ISBLANK('ENGAGEMENTS 2026'!C2925),"",'ENGAGEMENTS 2026'!E2925)</f>
        <v/>
      </c>
      <c r="D2924" t="str">
        <f>IF(ISBLANK('ENGAGEMENTS 2026'!C2925),"",'ENGAGEMENTS 2026'!G2925)</f>
        <v/>
      </c>
      <c r="E2924" t="str">
        <f>IF(ISBLANK('ENGAGEMENTS 2026'!C2925),"",'ENGAGEMENTS 2026'!I2925)</f>
        <v/>
      </c>
      <c r="F2924" t="str">
        <f>IF(ISBLANK('ENGAGEMENTS 2026'!C2925),"",'ENGAGEMENTS 2026'!J2925)</f>
        <v/>
      </c>
      <c r="G2924" t="str">
        <f>IF(ISBLANK('ENGAGEMENTS 2026'!C2925),"",'ENGAGEMENTS 2026'!M2925)</f>
        <v/>
      </c>
      <c r="H2924" t="str">
        <f>IF(ISBLANK('ENGAGEMENTS 2026'!C2925),"",'ENGAGEMENTS 2026'!AF2925)</f>
        <v/>
      </c>
      <c r="I2924" t="str">
        <f>IF(ISBLANK('ENGAGEMENTS 2026'!C2925),"",'ENGAGEMENTS 2026'!H2925)</f>
        <v/>
      </c>
      <c r="J2924" s="72" t="str">
        <f>IF(ISBLANK('ENGAGEMENTS 2026'!C2925),"",IF(AND(OR($E2924="INFRUCTUEUX",$E2924="ANNULE"),$C2924="AOO-M"),'ENGAGEMENTS 2026'!P2925,IF($H2924="EN COURS DE PREENGAGEMENT",'ENGAGEMENTS 2026'!O2925,IF($H2924="PREENGAGE",IF($E2924="ATTRIBUE",'ENGAGEMENTS 2026'!AE2925,'ENGAGEMENTS 2026'!O2925),'ENGAGEMENTS 2026'!AE2925))))</f>
        <v/>
      </c>
      <c r="K2924" s="97" t="str">
        <f>IF(ISBLANK('ENGAGEMENTS 2026'!W2925),"",'ENGAGEMENTS 2026'!W2925)</f>
        <v/>
      </c>
      <c r="L2924" s="73" t="str">
        <f t="shared" ca="1" si="90"/>
        <v/>
      </c>
      <c r="M2924" t="str">
        <f t="shared" si="91"/>
        <v/>
      </c>
      <c r="N2924" t="str">
        <f>IF(ISBLANK('ENGAGEMENTS 2026'!C2925),"",'ENGAGEMENTS 2026'!L2925)</f>
        <v/>
      </c>
      <c r="O2924" t="str">
        <f>IF(ISBLANK('ENGAGEMENTS 2026'!C2925),"",'ENGAGEMENTS 2026'!M2925)</f>
        <v/>
      </c>
      <c r="P2924" t="str">
        <f>IF(ISBLANK('ENGAGEMENTS 2026'!C2925),"",'ENGAGEMENTS 2026'!K2925)</f>
        <v/>
      </c>
      <c r="Q2924" t="str">
        <f>IF($A2924="","",IF(OR($E2924="INFRUCTUEUX",$E2924="ANNULE"),$A2924&amp;"|"&amp;(COUNTIFS($A$2:$A2924,$A2924,$E$2:$E2924,"INFRUCTUEUX")+COUNTIFS($A$2:$A2924,$A2924,$E$2:$E2924,"ANNULE")),""))</f>
        <v/>
      </c>
    </row>
    <row r="2925" spans="1:17" x14ac:dyDescent="0.25">
      <c r="A2925" t="str">
        <f>IF(ISBLANK('ENGAGEMENTS 2026'!C2926),"",IF('ENGAGEMENTS 2026'!C2926="DTSI","DCT",'ENGAGEMENTS 2026'!C2926))</f>
        <v/>
      </c>
      <c r="B2925" t="str">
        <f>IF(ISBLANK('ENGAGEMENTS 2026'!C2926),"",'ENGAGEMENTS 2026'!D2926)</f>
        <v/>
      </c>
      <c r="C2925" t="str">
        <f>IF(ISBLANK('ENGAGEMENTS 2026'!C2926),"",'ENGAGEMENTS 2026'!E2926)</f>
        <v/>
      </c>
      <c r="D2925" t="str">
        <f>IF(ISBLANK('ENGAGEMENTS 2026'!C2926),"",'ENGAGEMENTS 2026'!G2926)</f>
        <v/>
      </c>
      <c r="E2925" t="str">
        <f>IF(ISBLANK('ENGAGEMENTS 2026'!C2926),"",'ENGAGEMENTS 2026'!I2926)</f>
        <v/>
      </c>
      <c r="F2925" t="str">
        <f>IF(ISBLANK('ENGAGEMENTS 2026'!C2926),"",'ENGAGEMENTS 2026'!J2926)</f>
        <v/>
      </c>
      <c r="G2925" t="str">
        <f>IF(ISBLANK('ENGAGEMENTS 2026'!C2926),"",'ENGAGEMENTS 2026'!M2926)</f>
        <v/>
      </c>
      <c r="H2925" t="str">
        <f>IF(ISBLANK('ENGAGEMENTS 2026'!C2926),"",'ENGAGEMENTS 2026'!AF2926)</f>
        <v/>
      </c>
      <c r="I2925" t="str">
        <f>IF(ISBLANK('ENGAGEMENTS 2026'!C2926),"",'ENGAGEMENTS 2026'!H2926)</f>
        <v/>
      </c>
      <c r="J2925" s="72" t="str">
        <f>IF(ISBLANK('ENGAGEMENTS 2026'!C2926),"",IF(AND(OR($E2925="INFRUCTUEUX",$E2925="ANNULE"),$C2925="AOO-M"),'ENGAGEMENTS 2026'!P2926,IF($H2925="EN COURS DE PREENGAGEMENT",'ENGAGEMENTS 2026'!O2926,IF($H2925="PREENGAGE",IF($E2925="ATTRIBUE",'ENGAGEMENTS 2026'!AE2926,'ENGAGEMENTS 2026'!O2926),'ENGAGEMENTS 2026'!AE2926))))</f>
        <v/>
      </c>
      <c r="K2925" s="97" t="str">
        <f>IF(ISBLANK('ENGAGEMENTS 2026'!W2926),"",'ENGAGEMENTS 2026'!W2926)</f>
        <v/>
      </c>
      <c r="L2925" s="73" t="str">
        <f t="shared" ca="1" si="90"/>
        <v/>
      </c>
      <c r="M2925" t="str">
        <f t="shared" si="91"/>
        <v/>
      </c>
      <c r="N2925" t="str">
        <f>IF(ISBLANK('ENGAGEMENTS 2026'!C2926),"",'ENGAGEMENTS 2026'!L2926)</f>
        <v/>
      </c>
      <c r="O2925" t="str">
        <f>IF(ISBLANK('ENGAGEMENTS 2026'!C2926),"",'ENGAGEMENTS 2026'!M2926)</f>
        <v/>
      </c>
      <c r="P2925" t="str">
        <f>IF(ISBLANK('ENGAGEMENTS 2026'!C2926),"",'ENGAGEMENTS 2026'!K2926)</f>
        <v/>
      </c>
      <c r="Q2925" t="str">
        <f>IF($A2925="","",IF(OR($E2925="INFRUCTUEUX",$E2925="ANNULE"),$A2925&amp;"|"&amp;(COUNTIFS($A$2:$A2925,$A2925,$E$2:$E2925,"INFRUCTUEUX")+COUNTIFS($A$2:$A2925,$A2925,$E$2:$E2925,"ANNULE")),""))</f>
        <v/>
      </c>
    </row>
    <row r="2926" spans="1:17" x14ac:dyDescent="0.25">
      <c r="A2926" t="str">
        <f>IF(ISBLANK('ENGAGEMENTS 2026'!C2927),"",IF('ENGAGEMENTS 2026'!C2927="DTSI","DCT",'ENGAGEMENTS 2026'!C2927))</f>
        <v/>
      </c>
      <c r="B2926" t="str">
        <f>IF(ISBLANK('ENGAGEMENTS 2026'!C2927),"",'ENGAGEMENTS 2026'!D2927)</f>
        <v/>
      </c>
      <c r="C2926" t="str">
        <f>IF(ISBLANK('ENGAGEMENTS 2026'!C2927),"",'ENGAGEMENTS 2026'!E2927)</f>
        <v/>
      </c>
      <c r="D2926" t="str">
        <f>IF(ISBLANK('ENGAGEMENTS 2026'!C2927),"",'ENGAGEMENTS 2026'!G2927)</f>
        <v/>
      </c>
      <c r="E2926" t="str">
        <f>IF(ISBLANK('ENGAGEMENTS 2026'!C2927),"",'ENGAGEMENTS 2026'!I2927)</f>
        <v/>
      </c>
      <c r="F2926" t="str">
        <f>IF(ISBLANK('ENGAGEMENTS 2026'!C2927),"",'ENGAGEMENTS 2026'!J2927)</f>
        <v/>
      </c>
      <c r="G2926" t="str">
        <f>IF(ISBLANK('ENGAGEMENTS 2026'!C2927),"",'ENGAGEMENTS 2026'!M2927)</f>
        <v/>
      </c>
      <c r="H2926" t="str">
        <f>IF(ISBLANK('ENGAGEMENTS 2026'!C2927),"",'ENGAGEMENTS 2026'!AF2927)</f>
        <v/>
      </c>
      <c r="I2926" t="str">
        <f>IF(ISBLANK('ENGAGEMENTS 2026'!C2927),"",'ENGAGEMENTS 2026'!H2927)</f>
        <v/>
      </c>
      <c r="J2926" s="72" t="str">
        <f>IF(ISBLANK('ENGAGEMENTS 2026'!C2927),"",IF(AND(OR($E2926="INFRUCTUEUX",$E2926="ANNULE"),$C2926="AOO-M"),'ENGAGEMENTS 2026'!P2927,IF($H2926="EN COURS DE PREENGAGEMENT",'ENGAGEMENTS 2026'!O2927,IF($H2926="PREENGAGE",IF($E2926="ATTRIBUE",'ENGAGEMENTS 2026'!AE2927,'ENGAGEMENTS 2026'!O2927),'ENGAGEMENTS 2026'!AE2927))))</f>
        <v/>
      </c>
      <c r="K2926" s="97" t="str">
        <f>IF(ISBLANK('ENGAGEMENTS 2026'!W2927),"",'ENGAGEMENTS 2026'!W2927)</f>
        <v/>
      </c>
      <c r="L2926" s="73" t="str">
        <f t="shared" ca="1" si="90"/>
        <v/>
      </c>
      <c r="M2926" t="str">
        <f t="shared" si="91"/>
        <v/>
      </c>
      <c r="N2926" t="str">
        <f>IF(ISBLANK('ENGAGEMENTS 2026'!C2927),"",'ENGAGEMENTS 2026'!L2927)</f>
        <v/>
      </c>
      <c r="O2926" t="str">
        <f>IF(ISBLANK('ENGAGEMENTS 2026'!C2927),"",'ENGAGEMENTS 2026'!M2927)</f>
        <v/>
      </c>
      <c r="P2926" t="str">
        <f>IF(ISBLANK('ENGAGEMENTS 2026'!C2927),"",'ENGAGEMENTS 2026'!K2927)</f>
        <v/>
      </c>
      <c r="Q2926" t="str">
        <f>IF($A2926="","",IF(OR($E2926="INFRUCTUEUX",$E2926="ANNULE"),$A2926&amp;"|"&amp;(COUNTIFS($A$2:$A2926,$A2926,$E$2:$E2926,"INFRUCTUEUX")+COUNTIFS($A$2:$A2926,$A2926,$E$2:$E2926,"ANNULE")),""))</f>
        <v/>
      </c>
    </row>
    <row r="2927" spans="1:17" x14ac:dyDescent="0.25">
      <c r="A2927" t="str">
        <f>IF(ISBLANK('ENGAGEMENTS 2026'!C2928),"",IF('ENGAGEMENTS 2026'!C2928="DTSI","DCT",'ENGAGEMENTS 2026'!C2928))</f>
        <v/>
      </c>
      <c r="B2927" t="str">
        <f>IF(ISBLANK('ENGAGEMENTS 2026'!C2928),"",'ENGAGEMENTS 2026'!D2928)</f>
        <v/>
      </c>
      <c r="C2927" t="str">
        <f>IF(ISBLANK('ENGAGEMENTS 2026'!C2928),"",'ENGAGEMENTS 2026'!E2928)</f>
        <v/>
      </c>
      <c r="D2927" t="str">
        <f>IF(ISBLANK('ENGAGEMENTS 2026'!C2928),"",'ENGAGEMENTS 2026'!G2928)</f>
        <v/>
      </c>
      <c r="E2927" t="str">
        <f>IF(ISBLANK('ENGAGEMENTS 2026'!C2928),"",'ENGAGEMENTS 2026'!I2928)</f>
        <v/>
      </c>
      <c r="F2927" t="str">
        <f>IF(ISBLANK('ENGAGEMENTS 2026'!C2928),"",'ENGAGEMENTS 2026'!J2928)</f>
        <v/>
      </c>
      <c r="G2927" t="str">
        <f>IF(ISBLANK('ENGAGEMENTS 2026'!C2928),"",'ENGAGEMENTS 2026'!M2928)</f>
        <v/>
      </c>
      <c r="H2927" t="str">
        <f>IF(ISBLANK('ENGAGEMENTS 2026'!C2928),"",'ENGAGEMENTS 2026'!AF2928)</f>
        <v/>
      </c>
      <c r="I2927" t="str">
        <f>IF(ISBLANK('ENGAGEMENTS 2026'!C2928),"",'ENGAGEMENTS 2026'!H2928)</f>
        <v/>
      </c>
      <c r="J2927" s="72" t="str">
        <f>IF(ISBLANK('ENGAGEMENTS 2026'!C2928),"",IF(AND(OR($E2927="INFRUCTUEUX",$E2927="ANNULE"),$C2927="AOO-M"),'ENGAGEMENTS 2026'!P2928,IF($H2927="EN COURS DE PREENGAGEMENT",'ENGAGEMENTS 2026'!O2928,IF($H2927="PREENGAGE",IF($E2927="ATTRIBUE",'ENGAGEMENTS 2026'!AE2928,'ENGAGEMENTS 2026'!O2928),'ENGAGEMENTS 2026'!AE2928))))</f>
        <v/>
      </c>
      <c r="K2927" s="97" t="str">
        <f>IF(ISBLANK('ENGAGEMENTS 2026'!W2928),"",'ENGAGEMENTS 2026'!W2928)</f>
        <v/>
      </c>
      <c r="L2927" s="73" t="str">
        <f t="shared" ca="1" si="90"/>
        <v/>
      </c>
      <c r="M2927" t="str">
        <f t="shared" si="91"/>
        <v/>
      </c>
      <c r="N2927" t="str">
        <f>IF(ISBLANK('ENGAGEMENTS 2026'!C2928),"",'ENGAGEMENTS 2026'!L2928)</f>
        <v/>
      </c>
      <c r="O2927" t="str">
        <f>IF(ISBLANK('ENGAGEMENTS 2026'!C2928),"",'ENGAGEMENTS 2026'!M2928)</f>
        <v/>
      </c>
      <c r="P2927" t="str">
        <f>IF(ISBLANK('ENGAGEMENTS 2026'!C2928),"",'ENGAGEMENTS 2026'!K2928)</f>
        <v/>
      </c>
      <c r="Q2927" t="str">
        <f>IF($A2927="","",IF(OR($E2927="INFRUCTUEUX",$E2927="ANNULE"),$A2927&amp;"|"&amp;(COUNTIFS($A$2:$A2927,$A2927,$E$2:$E2927,"INFRUCTUEUX")+COUNTIFS($A$2:$A2927,$A2927,$E$2:$E2927,"ANNULE")),""))</f>
        <v/>
      </c>
    </row>
    <row r="2928" spans="1:17" x14ac:dyDescent="0.25">
      <c r="A2928" t="str">
        <f>IF(ISBLANK('ENGAGEMENTS 2026'!C2929),"",IF('ENGAGEMENTS 2026'!C2929="DTSI","DCT",'ENGAGEMENTS 2026'!C2929))</f>
        <v/>
      </c>
      <c r="B2928" t="str">
        <f>IF(ISBLANK('ENGAGEMENTS 2026'!C2929),"",'ENGAGEMENTS 2026'!D2929)</f>
        <v/>
      </c>
      <c r="C2928" t="str">
        <f>IF(ISBLANK('ENGAGEMENTS 2026'!C2929),"",'ENGAGEMENTS 2026'!E2929)</f>
        <v/>
      </c>
      <c r="D2928" t="str">
        <f>IF(ISBLANK('ENGAGEMENTS 2026'!C2929),"",'ENGAGEMENTS 2026'!G2929)</f>
        <v/>
      </c>
      <c r="E2928" t="str">
        <f>IF(ISBLANK('ENGAGEMENTS 2026'!C2929),"",'ENGAGEMENTS 2026'!I2929)</f>
        <v/>
      </c>
      <c r="F2928" t="str">
        <f>IF(ISBLANK('ENGAGEMENTS 2026'!C2929),"",'ENGAGEMENTS 2026'!J2929)</f>
        <v/>
      </c>
      <c r="G2928" t="str">
        <f>IF(ISBLANK('ENGAGEMENTS 2026'!C2929),"",'ENGAGEMENTS 2026'!M2929)</f>
        <v/>
      </c>
      <c r="H2928" t="str">
        <f>IF(ISBLANK('ENGAGEMENTS 2026'!C2929),"",'ENGAGEMENTS 2026'!AF2929)</f>
        <v/>
      </c>
      <c r="I2928" t="str">
        <f>IF(ISBLANK('ENGAGEMENTS 2026'!C2929),"",'ENGAGEMENTS 2026'!H2929)</f>
        <v/>
      </c>
      <c r="J2928" s="72" t="str">
        <f>IF(ISBLANK('ENGAGEMENTS 2026'!C2929),"",IF(AND(OR($E2928="INFRUCTUEUX",$E2928="ANNULE"),$C2928="AOO-M"),'ENGAGEMENTS 2026'!P2929,IF($H2928="EN COURS DE PREENGAGEMENT",'ENGAGEMENTS 2026'!O2929,IF($H2928="PREENGAGE",IF($E2928="ATTRIBUE",'ENGAGEMENTS 2026'!AE2929,'ENGAGEMENTS 2026'!O2929),'ENGAGEMENTS 2026'!AE2929))))</f>
        <v/>
      </c>
      <c r="K2928" s="97" t="str">
        <f>IF(ISBLANK('ENGAGEMENTS 2026'!W2929),"",'ENGAGEMENTS 2026'!W2929)</f>
        <v/>
      </c>
      <c r="L2928" s="73" t="str">
        <f t="shared" ca="1" si="90"/>
        <v/>
      </c>
      <c r="M2928" t="str">
        <f t="shared" si="91"/>
        <v/>
      </c>
      <c r="N2928" t="str">
        <f>IF(ISBLANK('ENGAGEMENTS 2026'!C2929),"",'ENGAGEMENTS 2026'!L2929)</f>
        <v/>
      </c>
      <c r="O2928" t="str">
        <f>IF(ISBLANK('ENGAGEMENTS 2026'!C2929),"",'ENGAGEMENTS 2026'!M2929)</f>
        <v/>
      </c>
      <c r="P2928" t="str">
        <f>IF(ISBLANK('ENGAGEMENTS 2026'!C2929),"",'ENGAGEMENTS 2026'!K2929)</f>
        <v/>
      </c>
      <c r="Q2928" t="str">
        <f>IF($A2928="","",IF(OR($E2928="INFRUCTUEUX",$E2928="ANNULE"),$A2928&amp;"|"&amp;(COUNTIFS($A$2:$A2928,$A2928,$E$2:$E2928,"INFRUCTUEUX")+COUNTIFS($A$2:$A2928,$A2928,$E$2:$E2928,"ANNULE")),""))</f>
        <v/>
      </c>
    </row>
    <row r="2929" spans="1:17" x14ac:dyDescent="0.25">
      <c r="A2929" t="str">
        <f>IF(ISBLANK('ENGAGEMENTS 2026'!C2930),"",IF('ENGAGEMENTS 2026'!C2930="DTSI","DCT",'ENGAGEMENTS 2026'!C2930))</f>
        <v/>
      </c>
      <c r="B2929" t="str">
        <f>IF(ISBLANK('ENGAGEMENTS 2026'!C2930),"",'ENGAGEMENTS 2026'!D2930)</f>
        <v/>
      </c>
      <c r="C2929" t="str">
        <f>IF(ISBLANK('ENGAGEMENTS 2026'!C2930),"",'ENGAGEMENTS 2026'!E2930)</f>
        <v/>
      </c>
      <c r="D2929" t="str">
        <f>IF(ISBLANK('ENGAGEMENTS 2026'!C2930),"",'ENGAGEMENTS 2026'!G2930)</f>
        <v/>
      </c>
      <c r="E2929" t="str">
        <f>IF(ISBLANK('ENGAGEMENTS 2026'!C2930),"",'ENGAGEMENTS 2026'!I2930)</f>
        <v/>
      </c>
      <c r="F2929" t="str">
        <f>IF(ISBLANK('ENGAGEMENTS 2026'!C2930),"",'ENGAGEMENTS 2026'!J2930)</f>
        <v/>
      </c>
      <c r="G2929" t="str">
        <f>IF(ISBLANK('ENGAGEMENTS 2026'!C2930),"",'ENGAGEMENTS 2026'!M2930)</f>
        <v/>
      </c>
      <c r="H2929" t="str">
        <f>IF(ISBLANK('ENGAGEMENTS 2026'!C2930),"",'ENGAGEMENTS 2026'!AF2930)</f>
        <v/>
      </c>
      <c r="I2929" t="str">
        <f>IF(ISBLANK('ENGAGEMENTS 2026'!C2930),"",'ENGAGEMENTS 2026'!H2930)</f>
        <v/>
      </c>
      <c r="J2929" s="72" t="str">
        <f>IF(ISBLANK('ENGAGEMENTS 2026'!C2930),"",IF(AND(OR($E2929="INFRUCTUEUX",$E2929="ANNULE"),$C2929="AOO-M"),'ENGAGEMENTS 2026'!P2930,IF($H2929="EN COURS DE PREENGAGEMENT",'ENGAGEMENTS 2026'!O2930,IF($H2929="PREENGAGE",IF($E2929="ATTRIBUE",'ENGAGEMENTS 2026'!AE2930,'ENGAGEMENTS 2026'!O2930),'ENGAGEMENTS 2026'!AE2930))))</f>
        <v/>
      </c>
      <c r="K2929" s="97" t="str">
        <f>IF(ISBLANK('ENGAGEMENTS 2026'!W2930),"",'ENGAGEMENTS 2026'!W2930)</f>
        <v/>
      </c>
      <c r="L2929" s="73" t="str">
        <f t="shared" ca="1" si="90"/>
        <v/>
      </c>
      <c r="M2929" t="str">
        <f t="shared" si="91"/>
        <v/>
      </c>
      <c r="N2929" t="str">
        <f>IF(ISBLANK('ENGAGEMENTS 2026'!C2930),"",'ENGAGEMENTS 2026'!L2930)</f>
        <v/>
      </c>
      <c r="O2929" t="str">
        <f>IF(ISBLANK('ENGAGEMENTS 2026'!C2930),"",'ENGAGEMENTS 2026'!M2930)</f>
        <v/>
      </c>
      <c r="P2929" t="str">
        <f>IF(ISBLANK('ENGAGEMENTS 2026'!C2930),"",'ENGAGEMENTS 2026'!K2930)</f>
        <v/>
      </c>
      <c r="Q2929" t="str">
        <f>IF($A2929="","",IF(OR($E2929="INFRUCTUEUX",$E2929="ANNULE"),$A2929&amp;"|"&amp;(COUNTIFS($A$2:$A2929,$A2929,$E$2:$E2929,"INFRUCTUEUX")+COUNTIFS($A$2:$A2929,$A2929,$E$2:$E2929,"ANNULE")),""))</f>
        <v/>
      </c>
    </row>
    <row r="2930" spans="1:17" x14ac:dyDescent="0.25">
      <c r="A2930" t="str">
        <f>IF(ISBLANK('ENGAGEMENTS 2026'!C2931),"",IF('ENGAGEMENTS 2026'!C2931="DTSI","DCT",'ENGAGEMENTS 2026'!C2931))</f>
        <v/>
      </c>
      <c r="B2930" t="str">
        <f>IF(ISBLANK('ENGAGEMENTS 2026'!C2931),"",'ENGAGEMENTS 2026'!D2931)</f>
        <v/>
      </c>
      <c r="C2930" t="str">
        <f>IF(ISBLANK('ENGAGEMENTS 2026'!C2931),"",'ENGAGEMENTS 2026'!E2931)</f>
        <v/>
      </c>
      <c r="D2930" t="str">
        <f>IF(ISBLANK('ENGAGEMENTS 2026'!C2931),"",'ENGAGEMENTS 2026'!G2931)</f>
        <v/>
      </c>
      <c r="E2930" t="str">
        <f>IF(ISBLANK('ENGAGEMENTS 2026'!C2931),"",'ENGAGEMENTS 2026'!I2931)</f>
        <v/>
      </c>
      <c r="F2930" t="str">
        <f>IF(ISBLANK('ENGAGEMENTS 2026'!C2931),"",'ENGAGEMENTS 2026'!J2931)</f>
        <v/>
      </c>
      <c r="G2930" t="str">
        <f>IF(ISBLANK('ENGAGEMENTS 2026'!C2931),"",'ENGAGEMENTS 2026'!M2931)</f>
        <v/>
      </c>
      <c r="H2930" t="str">
        <f>IF(ISBLANK('ENGAGEMENTS 2026'!C2931),"",'ENGAGEMENTS 2026'!AF2931)</f>
        <v/>
      </c>
      <c r="I2930" t="str">
        <f>IF(ISBLANK('ENGAGEMENTS 2026'!C2931),"",'ENGAGEMENTS 2026'!H2931)</f>
        <v/>
      </c>
      <c r="J2930" s="72" t="str">
        <f>IF(ISBLANK('ENGAGEMENTS 2026'!C2931),"",IF(AND(OR($E2930="INFRUCTUEUX",$E2930="ANNULE"),$C2930="AOO-M"),'ENGAGEMENTS 2026'!P2931,IF($H2930="EN COURS DE PREENGAGEMENT",'ENGAGEMENTS 2026'!O2931,IF($H2930="PREENGAGE",IF($E2930="ATTRIBUE",'ENGAGEMENTS 2026'!AE2931,'ENGAGEMENTS 2026'!O2931),'ENGAGEMENTS 2026'!AE2931))))</f>
        <v/>
      </c>
      <c r="K2930" s="97" t="str">
        <f>IF(ISBLANK('ENGAGEMENTS 2026'!W2931),"",'ENGAGEMENTS 2026'!W2931)</f>
        <v/>
      </c>
      <c r="L2930" s="73" t="str">
        <f t="shared" ca="1" si="90"/>
        <v/>
      </c>
      <c r="M2930" t="str">
        <f t="shared" si="91"/>
        <v/>
      </c>
      <c r="N2930" t="str">
        <f>IF(ISBLANK('ENGAGEMENTS 2026'!C2931),"",'ENGAGEMENTS 2026'!L2931)</f>
        <v/>
      </c>
      <c r="O2930" t="str">
        <f>IF(ISBLANK('ENGAGEMENTS 2026'!C2931),"",'ENGAGEMENTS 2026'!M2931)</f>
        <v/>
      </c>
      <c r="P2930" t="str">
        <f>IF(ISBLANK('ENGAGEMENTS 2026'!C2931),"",'ENGAGEMENTS 2026'!K2931)</f>
        <v/>
      </c>
      <c r="Q2930" t="str">
        <f>IF($A2930="","",IF(OR($E2930="INFRUCTUEUX",$E2930="ANNULE"),$A2930&amp;"|"&amp;(COUNTIFS($A$2:$A2930,$A2930,$E$2:$E2930,"INFRUCTUEUX")+COUNTIFS($A$2:$A2930,$A2930,$E$2:$E2930,"ANNULE")),""))</f>
        <v/>
      </c>
    </row>
    <row r="2931" spans="1:17" x14ac:dyDescent="0.25">
      <c r="A2931" t="str">
        <f>IF(ISBLANK('ENGAGEMENTS 2026'!C2932),"",IF('ENGAGEMENTS 2026'!C2932="DTSI","DCT",'ENGAGEMENTS 2026'!C2932))</f>
        <v/>
      </c>
      <c r="B2931" t="str">
        <f>IF(ISBLANK('ENGAGEMENTS 2026'!C2932),"",'ENGAGEMENTS 2026'!D2932)</f>
        <v/>
      </c>
      <c r="C2931" t="str">
        <f>IF(ISBLANK('ENGAGEMENTS 2026'!C2932),"",'ENGAGEMENTS 2026'!E2932)</f>
        <v/>
      </c>
      <c r="D2931" t="str">
        <f>IF(ISBLANK('ENGAGEMENTS 2026'!C2932),"",'ENGAGEMENTS 2026'!G2932)</f>
        <v/>
      </c>
      <c r="E2931" t="str">
        <f>IF(ISBLANK('ENGAGEMENTS 2026'!C2932),"",'ENGAGEMENTS 2026'!I2932)</f>
        <v/>
      </c>
      <c r="F2931" t="str">
        <f>IF(ISBLANK('ENGAGEMENTS 2026'!C2932),"",'ENGAGEMENTS 2026'!J2932)</f>
        <v/>
      </c>
      <c r="G2931" t="str">
        <f>IF(ISBLANK('ENGAGEMENTS 2026'!C2932),"",'ENGAGEMENTS 2026'!M2932)</f>
        <v/>
      </c>
      <c r="H2931" t="str">
        <f>IF(ISBLANK('ENGAGEMENTS 2026'!C2932),"",'ENGAGEMENTS 2026'!AF2932)</f>
        <v/>
      </c>
      <c r="I2931" t="str">
        <f>IF(ISBLANK('ENGAGEMENTS 2026'!C2932),"",'ENGAGEMENTS 2026'!H2932)</f>
        <v/>
      </c>
      <c r="J2931" s="72" t="str">
        <f>IF(ISBLANK('ENGAGEMENTS 2026'!C2932),"",IF(AND(OR($E2931="INFRUCTUEUX",$E2931="ANNULE"),$C2931="AOO-M"),'ENGAGEMENTS 2026'!P2932,IF($H2931="EN COURS DE PREENGAGEMENT",'ENGAGEMENTS 2026'!O2932,IF($H2931="PREENGAGE",IF($E2931="ATTRIBUE",'ENGAGEMENTS 2026'!AE2932,'ENGAGEMENTS 2026'!O2932),'ENGAGEMENTS 2026'!AE2932))))</f>
        <v/>
      </c>
      <c r="K2931" s="97" t="str">
        <f>IF(ISBLANK('ENGAGEMENTS 2026'!W2932),"",'ENGAGEMENTS 2026'!W2932)</f>
        <v/>
      </c>
      <c r="L2931" s="73" t="str">
        <f t="shared" ca="1" si="90"/>
        <v/>
      </c>
      <c r="M2931" t="str">
        <f t="shared" si="91"/>
        <v/>
      </c>
      <c r="N2931" t="str">
        <f>IF(ISBLANK('ENGAGEMENTS 2026'!C2932),"",'ENGAGEMENTS 2026'!L2932)</f>
        <v/>
      </c>
      <c r="O2931" t="str">
        <f>IF(ISBLANK('ENGAGEMENTS 2026'!C2932),"",'ENGAGEMENTS 2026'!M2932)</f>
        <v/>
      </c>
      <c r="P2931" t="str">
        <f>IF(ISBLANK('ENGAGEMENTS 2026'!C2932),"",'ENGAGEMENTS 2026'!K2932)</f>
        <v/>
      </c>
      <c r="Q2931" t="str">
        <f>IF($A2931="","",IF(OR($E2931="INFRUCTUEUX",$E2931="ANNULE"),$A2931&amp;"|"&amp;(COUNTIFS($A$2:$A2931,$A2931,$E$2:$E2931,"INFRUCTUEUX")+COUNTIFS($A$2:$A2931,$A2931,$E$2:$E2931,"ANNULE")),""))</f>
        <v/>
      </c>
    </row>
    <row r="2932" spans="1:17" x14ac:dyDescent="0.25">
      <c r="A2932" t="str">
        <f>IF(ISBLANK('ENGAGEMENTS 2026'!C2933),"",IF('ENGAGEMENTS 2026'!C2933="DTSI","DCT",'ENGAGEMENTS 2026'!C2933))</f>
        <v/>
      </c>
      <c r="B2932" t="str">
        <f>IF(ISBLANK('ENGAGEMENTS 2026'!C2933),"",'ENGAGEMENTS 2026'!D2933)</f>
        <v/>
      </c>
      <c r="C2932" t="str">
        <f>IF(ISBLANK('ENGAGEMENTS 2026'!C2933),"",'ENGAGEMENTS 2026'!E2933)</f>
        <v/>
      </c>
      <c r="D2932" t="str">
        <f>IF(ISBLANK('ENGAGEMENTS 2026'!C2933),"",'ENGAGEMENTS 2026'!G2933)</f>
        <v/>
      </c>
      <c r="E2932" t="str">
        <f>IF(ISBLANK('ENGAGEMENTS 2026'!C2933),"",'ENGAGEMENTS 2026'!I2933)</f>
        <v/>
      </c>
      <c r="F2932" t="str">
        <f>IF(ISBLANK('ENGAGEMENTS 2026'!C2933),"",'ENGAGEMENTS 2026'!J2933)</f>
        <v/>
      </c>
      <c r="G2932" t="str">
        <f>IF(ISBLANK('ENGAGEMENTS 2026'!C2933),"",'ENGAGEMENTS 2026'!M2933)</f>
        <v/>
      </c>
      <c r="H2932" t="str">
        <f>IF(ISBLANK('ENGAGEMENTS 2026'!C2933),"",'ENGAGEMENTS 2026'!AF2933)</f>
        <v/>
      </c>
      <c r="I2932" t="str">
        <f>IF(ISBLANK('ENGAGEMENTS 2026'!C2933),"",'ENGAGEMENTS 2026'!H2933)</f>
        <v/>
      </c>
      <c r="J2932" s="72" t="str">
        <f>IF(ISBLANK('ENGAGEMENTS 2026'!C2933),"",IF(AND(OR($E2932="INFRUCTUEUX",$E2932="ANNULE"),$C2932="AOO-M"),'ENGAGEMENTS 2026'!P2933,IF($H2932="EN COURS DE PREENGAGEMENT",'ENGAGEMENTS 2026'!O2933,IF($H2932="PREENGAGE",IF($E2932="ATTRIBUE",'ENGAGEMENTS 2026'!AE2933,'ENGAGEMENTS 2026'!O2933),'ENGAGEMENTS 2026'!AE2933))))</f>
        <v/>
      </c>
      <c r="K2932" s="97" t="str">
        <f>IF(ISBLANK('ENGAGEMENTS 2026'!W2933),"",'ENGAGEMENTS 2026'!W2933)</f>
        <v/>
      </c>
      <c r="L2932" s="73" t="str">
        <f t="shared" ca="1" si="90"/>
        <v/>
      </c>
      <c r="M2932" t="str">
        <f t="shared" si="91"/>
        <v/>
      </c>
      <c r="N2932" t="str">
        <f>IF(ISBLANK('ENGAGEMENTS 2026'!C2933),"",'ENGAGEMENTS 2026'!L2933)</f>
        <v/>
      </c>
      <c r="O2932" t="str">
        <f>IF(ISBLANK('ENGAGEMENTS 2026'!C2933),"",'ENGAGEMENTS 2026'!M2933)</f>
        <v/>
      </c>
      <c r="P2932" t="str">
        <f>IF(ISBLANK('ENGAGEMENTS 2026'!C2933),"",'ENGAGEMENTS 2026'!K2933)</f>
        <v/>
      </c>
      <c r="Q2932" t="str">
        <f>IF($A2932="","",IF(OR($E2932="INFRUCTUEUX",$E2932="ANNULE"),$A2932&amp;"|"&amp;(COUNTIFS($A$2:$A2932,$A2932,$E$2:$E2932,"INFRUCTUEUX")+COUNTIFS($A$2:$A2932,$A2932,$E$2:$E2932,"ANNULE")),""))</f>
        <v/>
      </c>
    </row>
    <row r="2933" spans="1:17" x14ac:dyDescent="0.25">
      <c r="A2933" t="str">
        <f>IF(ISBLANK('ENGAGEMENTS 2026'!C2934),"",IF('ENGAGEMENTS 2026'!C2934="DTSI","DCT",'ENGAGEMENTS 2026'!C2934))</f>
        <v/>
      </c>
      <c r="B2933" t="str">
        <f>IF(ISBLANK('ENGAGEMENTS 2026'!C2934),"",'ENGAGEMENTS 2026'!D2934)</f>
        <v/>
      </c>
      <c r="C2933" t="str">
        <f>IF(ISBLANK('ENGAGEMENTS 2026'!C2934),"",'ENGAGEMENTS 2026'!E2934)</f>
        <v/>
      </c>
      <c r="D2933" t="str">
        <f>IF(ISBLANK('ENGAGEMENTS 2026'!C2934),"",'ENGAGEMENTS 2026'!G2934)</f>
        <v/>
      </c>
      <c r="E2933" t="str">
        <f>IF(ISBLANK('ENGAGEMENTS 2026'!C2934),"",'ENGAGEMENTS 2026'!I2934)</f>
        <v/>
      </c>
      <c r="F2933" t="str">
        <f>IF(ISBLANK('ENGAGEMENTS 2026'!C2934),"",'ENGAGEMENTS 2026'!J2934)</f>
        <v/>
      </c>
      <c r="G2933" t="str">
        <f>IF(ISBLANK('ENGAGEMENTS 2026'!C2934),"",'ENGAGEMENTS 2026'!M2934)</f>
        <v/>
      </c>
      <c r="H2933" t="str">
        <f>IF(ISBLANK('ENGAGEMENTS 2026'!C2934),"",'ENGAGEMENTS 2026'!AF2934)</f>
        <v/>
      </c>
      <c r="I2933" t="str">
        <f>IF(ISBLANK('ENGAGEMENTS 2026'!C2934),"",'ENGAGEMENTS 2026'!H2934)</f>
        <v/>
      </c>
      <c r="J2933" s="72" t="str">
        <f>IF(ISBLANK('ENGAGEMENTS 2026'!C2934),"",IF(AND(OR($E2933="INFRUCTUEUX",$E2933="ANNULE"),$C2933="AOO-M"),'ENGAGEMENTS 2026'!P2934,IF($H2933="EN COURS DE PREENGAGEMENT",'ENGAGEMENTS 2026'!O2934,IF($H2933="PREENGAGE",IF($E2933="ATTRIBUE",'ENGAGEMENTS 2026'!AE2934,'ENGAGEMENTS 2026'!O2934),'ENGAGEMENTS 2026'!AE2934))))</f>
        <v/>
      </c>
      <c r="K2933" s="97" t="str">
        <f>IF(ISBLANK('ENGAGEMENTS 2026'!W2934),"",'ENGAGEMENTS 2026'!W2934)</f>
        <v/>
      </c>
      <c r="L2933" s="73" t="str">
        <f t="shared" ca="1" si="90"/>
        <v/>
      </c>
      <c r="M2933" t="str">
        <f t="shared" si="91"/>
        <v/>
      </c>
      <c r="N2933" t="str">
        <f>IF(ISBLANK('ENGAGEMENTS 2026'!C2934),"",'ENGAGEMENTS 2026'!L2934)</f>
        <v/>
      </c>
      <c r="O2933" t="str">
        <f>IF(ISBLANK('ENGAGEMENTS 2026'!C2934),"",'ENGAGEMENTS 2026'!M2934)</f>
        <v/>
      </c>
      <c r="P2933" t="str">
        <f>IF(ISBLANK('ENGAGEMENTS 2026'!C2934),"",'ENGAGEMENTS 2026'!K2934)</f>
        <v/>
      </c>
      <c r="Q2933" t="str">
        <f>IF($A2933="","",IF(OR($E2933="INFRUCTUEUX",$E2933="ANNULE"),$A2933&amp;"|"&amp;(COUNTIFS($A$2:$A2933,$A2933,$E$2:$E2933,"INFRUCTUEUX")+COUNTIFS($A$2:$A2933,$A2933,$E$2:$E2933,"ANNULE")),""))</f>
        <v/>
      </c>
    </row>
    <row r="2934" spans="1:17" x14ac:dyDescent="0.25">
      <c r="A2934" t="str">
        <f>IF(ISBLANK('ENGAGEMENTS 2026'!C2935),"",IF('ENGAGEMENTS 2026'!C2935="DTSI","DCT",'ENGAGEMENTS 2026'!C2935))</f>
        <v/>
      </c>
      <c r="B2934" t="str">
        <f>IF(ISBLANK('ENGAGEMENTS 2026'!C2935),"",'ENGAGEMENTS 2026'!D2935)</f>
        <v/>
      </c>
      <c r="C2934" t="str">
        <f>IF(ISBLANK('ENGAGEMENTS 2026'!C2935),"",'ENGAGEMENTS 2026'!E2935)</f>
        <v/>
      </c>
      <c r="D2934" t="str">
        <f>IF(ISBLANK('ENGAGEMENTS 2026'!C2935),"",'ENGAGEMENTS 2026'!G2935)</f>
        <v/>
      </c>
      <c r="E2934" t="str">
        <f>IF(ISBLANK('ENGAGEMENTS 2026'!C2935),"",'ENGAGEMENTS 2026'!I2935)</f>
        <v/>
      </c>
      <c r="F2934" t="str">
        <f>IF(ISBLANK('ENGAGEMENTS 2026'!C2935),"",'ENGAGEMENTS 2026'!J2935)</f>
        <v/>
      </c>
      <c r="G2934" t="str">
        <f>IF(ISBLANK('ENGAGEMENTS 2026'!C2935),"",'ENGAGEMENTS 2026'!M2935)</f>
        <v/>
      </c>
      <c r="H2934" t="str">
        <f>IF(ISBLANK('ENGAGEMENTS 2026'!C2935),"",'ENGAGEMENTS 2026'!AF2935)</f>
        <v/>
      </c>
      <c r="I2934" t="str">
        <f>IF(ISBLANK('ENGAGEMENTS 2026'!C2935),"",'ENGAGEMENTS 2026'!H2935)</f>
        <v/>
      </c>
      <c r="J2934" s="72" t="str">
        <f>IF(ISBLANK('ENGAGEMENTS 2026'!C2935),"",IF(AND(OR($E2934="INFRUCTUEUX",$E2934="ANNULE"),$C2934="AOO-M"),'ENGAGEMENTS 2026'!P2935,IF($H2934="EN COURS DE PREENGAGEMENT",'ENGAGEMENTS 2026'!O2935,IF($H2934="PREENGAGE",IF($E2934="ATTRIBUE",'ENGAGEMENTS 2026'!AE2935,'ENGAGEMENTS 2026'!O2935),'ENGAGEMENTS 2026'!AE2935))))</f>
        <v/>
      </c>
      <c r="K2934" s="97" t="str">
        <f>IF(ISBLANK('ENGAGEMENTS 2026'!W2935),"",'ENGAGEMENTS 2026'!W2935)</f>
        <v/>
      </c>
      <c r="L2934" s="73" t="str">
        <f t="shared" ca="1" si="90"/>
        <v/>
      </c>
      <c r="M2934" t="str">
        <f t="shared" si="91"/>
        <v/>
      </c>
      <c r="N2934" t="str">
        <f>IF(ISBLANK('ENGAGEMENTS 2026'!C2935),"",'ENGAGEMENTS 2026'!L2935)</f>
        <v/>
      </c>
      <c r="O2934" t="str">
        <f>IF(ISBLANK('ENGAGEMENTS 2026'!C2935),"",'ENGAGEMENTS 2026'!M2935)</f>
        <v/>
      </c>
      <c r="P2934" t="str">
        <f>IF(ISBLANK('ENGAGEMENTS 2026'!C2935),"",'ENGAGEMENTS 2026'!K2935)</f>
        <v/>
      </c>
      <c r="Q2934" t="str">
        <f>IF($A2934="","",IF(OR($E2934="INFRUCTUEUX",$E2934="ANNULE"),$A2934&amp;"|"&amp;(COUNTIFS($A$2:$A2934,$A2934,$E$2:$E2934,"INFRUCTUEUX")+COUNTIFS($A$2:$A2934,$A2934,$E$2:$E2934,"ANNULE")),""))</f>
        <v/>
      </c>
    </row>
    <row r="2935" spans="1:17" x14ac:dyDescent="0.25">
      <c r="A2935" t="str">
        <f>IF(ISBLANK('ENGAGEMENTS 2026'!C2936),"",IF('ENGAGEMENTS 2026'!C2936="DTSI","DCT",'ENGAGEMENTS 2026'!C2936))</f>
        <v/>
      </c>
      <c r="B2935" t="str">
        <f>IF(ISBLANK('ENGAGEMENTS 2026'!C2936),"",'ENGAGEMENTS 2026'!D2936)</f>
        <v/>
      </c>
      <c r="C2935" t="str">
        <f>IF(ISBLANK('ENGAGEMENTS 2026'!C2936),"",'ENGAGEMENTS 2026'!E2936)</f>
        <v/>
      </c>
      <c r="D2935" t="str">
        <f>IF(ISBLANK('ENGAGEMENTS 2026'!C2936),"",'ENGAGEMENTS 2026'!G2936)</f>
        <v/>
      </c>
      <c r="E2935" t="str">
        <f>IF(ISBLANK('ENGAGEMENTS 2026'!C2936),"",'ENGAGEMENTS 2026'!I2936)</f>
        <v/>
      </c>
      <c r="F2935" t="str">
        <f>IF(ISBLANK('ENGAGEMENTS 2026'!C2936),"",'ENGAGEMENTS 2026'!J2936)</f>
        <v/>
      </c>
      <c r="G2935" t="str">
        <f>IF(ISBLANK('ENGAGEMENTS 2026'!C2936),"",'ENGAGEMENTS 2026'!M2936)</f>
        <v/>
      </c>
      <c r="H2935" t="str">
        <f>IF(ISBLANK('ENGAGEMENTS 2026'!C2936),"",'ENGAGEMENTS 2026'!AF2936)</f>
        <v/>
      </c>
      <c r="I2935" t="str">
        <f>IF(ISBLANK('ENGAGEMENTS 2026'!C2936),"",'ENGAGEMENTS 2026'!H2936)</f>
        <v/>
      </c>
      <c r="J2935" s="72" t="str">
        <f>IF(ISBLANK('ENGAGEMENTS 2026'!C2936),"",IF(AND(OR($E2935="INFRUCTUEUX",$E2935="ANNULE"),$C2935="AOO-M"),'ENGAGEMENTS 2026'!P2936,IF($H2935="EN COURS DE PREENGAGEMENT",'ENGAGEMENTS 2026'!O2936,IF($H2935="PREENGAGE",IF($E2935="ATTRIBUE",'ENGAGEMENTS 2026'!AE2936,'ENGAGEMENTS 2026'!O2936),'ENGAGEMENTS 2026'!AE2936))))</f>
        <v/>
      </c>
      <c r="K2935" s="97" t="str">
        <f>IF(ISBLANK('ENGAGEMENTS 2026'!W2936),"",'ENGAGEMENTS 2026'!W2936)</f>
        <v/>
      </c>
      <c r="L2935" s="73" t="str">
        <f t="shared" ca="1" si="90"/>
        <v/>
      </c>
      <c r="M2935" t="str">
        <f t="shared" si="91"/>
        <v/>
      </c>
      <c r="N2935" t="str">
        <f>IF(ISBLANK('ENGAGEMENTS 2026'!C2936),"",'ENGAGEMENTS 2026'!L2936)</f>
        <v/>
      </c>
      <c r="O2935" t="str">
        <f>IF(ISBLANK('ENGAGEMENTS 2026'!C2936),"",'ENGAGEMENTS 2026'!M2936)</f>
        <v/>
      </c>
      <c r="P2935" t="str">
        <f>IF(ISBLANK('ENGAGEMENTS 2026'!C2936),"",'ENGAGEMENTS 2026'!K2936)</f>
        <v/>
      </c>
      <c r="Q2935" t="str">
        <f>IF($A2935="","",IF(OR($E2935="INFRUCTUEUX",$E2935="ANNULE"),$A2935&amp;"|"&amp;(COUNTIFS($A$2:$A2935,$A2935,$E$2:$E2935,"INFRUCTUEUX")+COUNTIFS($A$2:$A2935,$A2935,$E$2:$E2935,"ANNULE")),""))</f>
        <v/>
      </c>
    </row>
    <row r="2936" spans="1:17" x14ac:dyDescent="0.25">
      <c r="A2936" t="str">
        <f>IF(ISBLANK('ENGAGEMENTS 2026'!C2937),"",IF('ENGAGEMENTS 2026'!C2937="DTSI","DCT",'ENGAGEMENTS 2026'!C2937))</f>
        <v/>
      </c>
      <c r="B2936" t="str">
        <f>IF(ISBLANK('ENGAGEMENTS 2026'!C2937),"",'ENGAGEMENTS 2026'!D2937)</f>
        <v/>
      </c>
      <c r="C2936" t="str">
        <f>IF(ISBLANK('ENGAGEMENTS 2026'!C2937),"",'ENGAGEMENTS 2026'!E2937)</f>
        <v/>
      </c>
      <c r="D2936" t="str">
        <f>IF(ISBLANK('ENGAGEMENTS 2026'!C2937),"",'ENGAGEMENTS 2026'!G2937)</f>
        <v/>
      </c>
      <c r="E2936" t="str">
        <f>IF(ISBLANK('ENGAGEMENTS 2026'!C2937),"",'ENGAGEMENTS 2026'!I2937)</f>
        <v/>
      </c>
      <c r="F2936" t="str">
        <f>IF(ISBLANK('ENGAGEMENTS 2026'!C2937),"",'ENGAGEMENTS 2026'!J2937)</f>
        <v/>
      </c>
      <c r="G2936" t="str">
        <f>IF(ISBLANK('ENGAGEMENTS 2026'!C2937),"",'ENGAGEMENTS 2026'!M2937)</f>
        <v/>
      </c>
      <c r="H2936" t="str">
        <f>IF(ISBLANK('ENGAGEMENTS 2026'!C2937),"",'ENGAGEMENTS 2026'!AF2937)</f>
        <v/>
      </c>
      <c r="I2936" t="str">
        <f>IF(ISBLANK('ENGAGEMENTS 2026'!C2937),"",'ENGAGEMENTS 2026'!H2937)</f>
        <v/>
      </c>
      <c r="J2936" s="72" t="str">
        <f>IF(ISBLANK('ENGAGEMENTS 2026'!C2937),"",IF(AND(OR($E2936="INFRUCTUEUX",$E2936="ANNULE"),$C2936="AOO-M"),'ENGAGEMENTS 2026'!P2937,IF($H2936="EN COURS DE PREENGAGEMENT",'ENGAGEMENTS 2026'!O2937,IF($H2936="PREENGAGE",IF($E2936="ATTRIBUE",'ENGAGEMENTS 2026'!AE2937,'ENGAGEMENTS 2026'!O2937),'ENGAGEMENTS 2026'!AE2937))))</f>
        <v/>
      </c>
      <c r="K2936" s="97" t="str">
        <f>IF(ISBLANK('ENGAGEMENTS 2026'!W2937),"",'ENGAGEMENTS 2026'!W2937)</f>
        <v/>
      </c>
      <c r="L2936" s="73" t="str">
        <f t="shared" ca="1" si="90"/>
        <v/>
      </c>
      <c r="M2936" t="str">
        <f t="shared" si="91"/>
        <v/>
      </c>
      <c r="N2936" t="str">
        <f>IF(ISBLANK('ENGAGEMENTS 2026'!C2937),"",'ENGAGEMENTS 2026'!L2937)</f>
        <v/>
      </c>
      <c r="O2936" t="str">
        <f>IF(ISBLANK('ENGAGEMENTS 2026'!C2937),"",'ENGAGEMENTS 2026'!M2937)</f>
        <v/>
      </c>
      <c r="P2936" t="str">
        <f>IF(ISBLANK('ENGAGEMENTS 2026'!C2937),"",'ENGAGEMENTS 2026'!K2937)</f>
        <v/>
      </c>
      <c r="Q2936" t="str">
        <f>IF($A2936="","",IF(OR($E2936="INFRUCTUEUX",$E2936="ANNULE"),$A2936&amp;"|"&amp;(COUNTIFS($A$2:$A2936,$A2936,$E$2:$E2936,"INFRUCTUEUX")+COUNTIFS($A$2:$A2936,$A2936,$E$2:$E2936,"ANNULE")),""))</f>
        <v/>
      </c>
    </row>
    <row r="2937" spans="1:17" x14ac:dyDescent="0.25">
      <c r="A2937" t="str">
        <f>IF(ISBLANK('ENGAGEMENTS 2026'!C2938),"",IF('ENGAGEMENTS 2026'!C2938="DTSI","DCT",'ENGAGEMENTS 2026'!C2938))</f>
        <v/>
      </c>
      <c r="B2937" t="str">
        <f>IF(ISBLANK('ENGAGEMENTS 2026'!C2938),"",'ENGAGEMENTS 2026'!D2938)</f>
        <v/>
      </c>
      <c r="C2937" t="str">
        <f>IF(ISBLANK('ENGAGEMENTS 2026'!C2938),"",'ENGAGEMENTS 2026'!E2938)</f>
        <v/>
      </c>
      <c r="D2937" t="str">
        <f>IF(ISBLANK('ENGAGEMENTS 2026'!C2938),"",'ENGAGEMENTS 2026'!G2938)</f>
        <v/>
      </c>
      <c r="E2937" t="str">
        <f>IF(ISBLANK('ENGAGEMENTS 2026'!C2938),"",'ENGAGEMENTS 2026'!I2938)</f>
        <v/>
      </c>
      <c r="F2937" t="str">
        <f>IF(ISBLANK('ENGAGEMENTS 2026'!C2938),"",'ENGAGEMENTS 2026'!J2938)</f>
        <v/>
      </c>
      <c r="G2937" t="str">
        <f>IF(ISBLANK('ENGAGEMENTS 2026'!C2938),"",'ENGAGEMENTS 2026'!M2938)</f>
        <v/>
      </c>
      <c r="H2937" t="str">
        <f>IF(ISBLANK('ENGAGEMENTS 2026'!C2938),"",'ENGAGEMENTS 2026'!AF2938)</f>
        <v/>
      </c>
      <c r="I2937" t="str">
        <f>IF(ISBLANK('ENGAGEMENTS 2026'!C2938),"",'ENGAGEMENTS 2026'!H2938)</f>
        <v/>
      </c>
      <c r="J2937" s="72" t="str">
        <f>IF(ISBLANK('ENGAGEMENTS 2026'!C2938),"",IF(AND(OR($E2937="INFRUCTUEUX",$E2937="ANNULE"),$C2937="AOO-M"),'ENGAGEMENTS 2026'!P2938,IF($H2937="EN COURS DE PREENGAGEMENT",'ENGAGEMENTS 2026'!O2938,IF($H2937="PREENGAGE",IF($E2937="ATTRIBUE",'ENGAGEMENTS 2026'!AE2938,'ENGAGEMENTS 2026'!O2938),'ENGAGEMENTS 2026'!AE2938))))</f>
        <v/>
      </c>
      <c r="K2937" s="97" t="str">
        <f>IF(ISBLANK('ENGAGEMENTS 2026'!W2938),"",'ENGAGEMENTS 2026'!W2938)</f>
        <v/>
      </c>
      <c r="L2937" s="73" t="str">
        <f t="shared" ca="1" si="90"/>
        <v/>
      </c>
      <c r="M2937" t="str">
        <f t="shared" si="91"/>
        <v/>
      </c>
      <c r="N2937" t="str">
        <f>IF(ISBLANK('ENGAGEMENTS 2026'!C2938),"",'ENGAGEMENTS 2026'!L2938)</f>
        <v/>
      </c>
      <c r="O2937" t="str">
        <f>IF(ISBLANK('ENGAGEMENTS 2026'!C2938),"",'ENGAGEMENTS 2026'!M2938)</f>
        <v/>
      </c>
      <c r="P2937" t="str">
        <f>IF(ISBLANK('ENGAGEMENTS 2026'!C2938),"",'ENGAGEMENTS 2026'!K2938)</f>
        <v/>
      </c>
      <c r="Q2937" t="str">
        <f>IF($A2937="","",IF(OR($E2937="INFRUCTUEUX",$E2937="ANNULE"),$A2937&amp;"|"&amp;(COUNTIFS($A$2:$A2937,$A2937,$E$2:$E2937,"INFRUCTUEUX")+COUNTIFS($A$2:$A2937,$A2937,$E$2:$E2937,"ANNULE")),""))</f>
        <v/>
      </c>
    </row>
    <row r="2938" spans="1:17" x14ac:dyDescent="0.25">
      <c r="A2938" t="str">
        <f>IF(ISBLANK('ENGAGEMENTS 2026'!C2939),"",IF('ENGAGEMENTS 2026'!C2939="DTSI","DCT",'ENGAGEMENTS 2026'!C2939))</f>
        <v/>
      </c>
      <c r="B2938" t="str">
        <f>IF(ISBLANK('ENGAGEMENTS 2026'!C2939),"",'ENGAGEMENTS 2026'!D2939)</f>
        <v/>
      </c>
      <c r="C2938" t="str">
        <f>IF(ISBLANK('ENGAGEMENTS 2026'!C2939),"",'ENGAGEMENTS 2026'!E2939)</f>
        <v/>
      </c>
      <c r="D2938" t="str">
        <f>IF(ISBLANK('ENGAGEMENTS 2026'!C2939),"",'ENGAGEMENTS 2026'!G2939)</f>
        <v/>
      </c>
      <c r="E2938" t="str">
        <f>IF(ISBLANK('ENGAGEMENTS 2026'!C2939),"",'ENGAGEMENTS 2026'!I2939)</f>
        <v/>
      </c>
      <c r="F2938" t="str">
        <f>IF(ISBLANK('ENGAGEMENTS 2026'!C2939),"",'ENGAGEMENTS 2026'!J2939)</f>
        <v/>
      </c>
      <c r="G2938" t="str">
        <f>IF(ISBLANK('ENGAGEMENTS 2026'!C2939),"",'ENGAGEMENTS 2026'!M2939)</f>
        <v/>
      </c>
      <c r="H2938" t="str">
        <f>IF(ISBLANK('ENGAGEMENTS 2026'!C2939),"",'ENGAGEMENTS 2026'!AF2939)</f>
        <v/>
      </c>
      <c r="I2938" t="str">
        <f>IF(ISBLANK('ENGAGEMENTS 2026'!C2939),"",'ENGAGEMENTS 2026'!H2939)</f>
        <v/>
      </c>
      <c r="J2938" s="72" t="str">
        <f>IF(ISBLANK('ENGAGEMENTS 2026'!C2939),"",IF(AND(OR($E2938="INFRUCTUEUX",$E2938="ANNULE"),$C2938="AOO-M"),'ENGAGEMENTS 2026'!P2939,IF($H2938="EN COURS DE PREENGAGEMENT",'ENGAGEMENTS 2026'!O2939,IF($H2938="PREENGAGE",IF($E2938="ATTRIBUE",'ENGAGEMENTS 2026'!AE2939,'ENGAGEMENTS 2026'!O2939),'ENGAGEMENTS 2026'!AE2939))))</f>
        <v/>
      </c>
      <c r="K2938" s="97" t="str">
        <f>IF(ISBLANK('ENGAGEMENTS 2026'!W2939),"",'ENGAGEMENTS 2026'!W2939)</f>
        <v/>
      </c>
      <c r="L2938" s="73" t="str">
        <f t="shared" ca="1" si="90"/>
        <v/>
      </c>
      <c r="M2938" t="str">
        <f t="shared" si="91"/>
        <v/>
      </c>
      <c r="N2938" t="str">
        <f>IF(ISBLANK('ENGAGEMENTS 2026'!C2939),"",'ENGAGEMENTS 2026'!L2939)</f>
        <v/>
      </c>
      <c r="O2938" t="str">
        <f>IF(ISBLANK('ENGAGEMENTS 2026'!C2939),"",'ENGAGEMENTS 2026'!M2939)</f>
        <v/>
      </c>
      <c r="P2938" t="str">
        <f>IF(ISBLANK('ENGAGEMENTS 2026'!C2939),"",'ENGAGEMENTS 2026'!K2939)</f>
        <v/>
      </c>
      <c r="Q2938" t="str">
        <f>IF($A2938="","",IF(OR($E2938="INFRUCTUEUX",$E2938="ANNULE"),$A2938&amp;"|"&amp;(COUNTIFS($A$2:$A2938,$A2938,$E$2:$E2938,"INFRUCTUEUX")+COUNTIFS($A$2:$A2938,$A2938,$E$2:$E2938,"ANNULE")),""))</f>
        <v/>
      </c>
    </row>
    <row r="2939" spans="1:17" x14ac:dyDescent="0.25">
      <c r="A2939" t="str">
        <f>IF(ISBLANK('ENGAGEMENTS 2026'!C2940),"",IF('ENGAGEMENTS 2026'!C2940="DTSI","DCT",'ENGAGEMENTS 2026'!C2940))</f>
        <v/>
      </c>
      <c r="B2939" t="str">
        <f>IF(ISBLANK('ENGAGEMENTS 2026'!C2940),"",'ENGAGEMENTS 2026'!D2940)</f>
        <v/>
      </c>
      <c r="C2939" t="str">
        <f>IF(ISBLANK('ENGAGEMENTS 2026'!C2940),"",'ENGAGEMENTS 2026'!E2940)</f>
        <v/>
      </c>
      <c r="D2939" t="str">
        <f>IF(ISBLANK('ENGAGEMENTS 2026'!C2940),"",'ENGAGEMENTS 2026'!G2940)</f>
        <v/>
      </c>
      <c r="E2939" t="str">
        <f>IF(ISBLANK('ENGAGEMENTS 2026'!C2940),"",'ENGAGEMENTS 2026'!I2940)</f>
        <v/>
      </c>
      <c r="F2939" t="str">
        <f>IF(ISBLANK('ENGAGEMENTS 2026'!C2940),"",'ENGAGEMENTS 2026'!J2940)</f>
        <v/>
      </c>
      <c r="G2939" t="str">
        <f>IF(ISBLANK('ENGAGEMENTS 2026'!C2940),"",'ENGAGEMENTS 2026'!M2940)</f>
        <v/>
      </c>
      <c r="H2939" t="str">
        <f>IF(ISBLANK('ENGAGEMENTS 2026'!C2940),"",'ENGAGEMENTS 2026'!AF2940)</f>
        <v/>
      </c>
      <c r="I2939" t="str">
        <f>IF(ISBLANK('ENGAGEMENTS 2026'!C2940),"",'ENGAGEMENTS 2026'!H2940)</f>
        <v/>
      </c>
      <c r="J2939" s="72" t="str">
        <f>IF(ISBLANK('ENGAGEMENTS 2026'!C2940),"",IF(AND(OR($E2939="INFRUCTUEUX",$E2939="ANNULE"),$C2939="AOO-M"),'ENGAGEMENTS 2026'!P2940,IF($H2939="EN COURS DE PREENGAGEMENT",'ENGAGEMENTS 2026'!O2940,IF($H2939="PREENGAGE",IF($E2939="ATTRIBUE",'ENGAGEMENTS 2026'!AE2940,'ENGAGEMENTS 2026'!O2940),'ENGAGEMENTS 2026'!AE2940))))</f>
        <v/>
      </c>
      <c r="K2939" s="97" t="str">
        <f>IF(ISBLANK('ENGAGEMENTS 2026'!W2940),"",'ENGAGEMENTS 2026'!W2940)</f>
        <v/>
      </c>
      <c r="L2939" s="73" t="str">
        <f t="shared" ca="1" si="90"/>
        <v/>
      </c>
      <c r="M2939" t="str">
        <f t="shared" si="91"/>
        <v/>
      </c>
      <c r="N2939" t="str">
        <f>IF(ISBLANK('ENGAGEMENTS 2026'!C2940),"",'ENGAGEMENTS 2026'!L2940)</f>
        <v/>
      </c>
      <c r="O2939" t="str">
        <f>IF(ISBLANK('ENGAGEMENTS 2026'!C2940),"",'ENGAGEMENTS 2026'!M2940)</f>
        <v/>
      </c>
      <c r="P2939" t="str">
        <f>IF(ISBLANK('ENGAGEMENTS 2026'!C2940),"",'ENGAGEMENTS 2026'!K2940)</f>
        <v/>
      </c>
      <c r="Q2939" t="str">
        <f>IF($A2939="","",IF(OR($E2939="INFRUCTUEUX",$E2939="ANNULE"),$A2939&amp;"|"&amp;(COUNTIFS($A$2:$A2939,$A2939,$E$2:$E2939,"INFRUCTUEUX")+COUNTIFS($A$2:$A2939,$A2939,$E$2:$E2939,"ANNULE")),""))</f>
        <v/>
      </c>
    </row>
    <row r="2940" spans="1:17" x14ac:dyDescent="0.25">
      <c r="A2940" t="str">
        <f>IF(ISBLANK('ENGAGEMENTS 2026'!C2941),"",IF('ENGAGEMENTS 2026'!C2941="DTSI","DCT",'ENGAGEMENTS 2026'!C2941))</f>
        <v/>
      </c>
      <c r="B2940" t="str">
        <f>IF(ISBLANK('ENGAGEMENTS 2026'!C2941),"",'ENGAGEMENTS 2026'!D2941)</f>
        <v/>
      </c>
      <c r="C2940" t="str">
        <f>IF(ISBLANK('ENGAGEMENTS 2026'!C2941),"",'ENGAGEMENTS 2026'!E2941)</f>
        <v/>
      </c>
      <c r="D2940" t="str">
        <f>IF(ISBLANK('ENGAGEMENTS 2026'!C2941),"",'ENGAGEMENTS 2026'!G2941)</f>
        <v/>
      </c>
      <c r="E2940" t="str">
        <f>IF(ISBLANK('ENGAGEMENTS 2026'!C2941),"",'ENGAGEMENTS 2026'!I2941)</f>
        <v/>
      </c>
      <c r="F2940" t="str">
        <f>IF(ISBLANK('ENGAGEMENTS 2026'!C2941),"",'ENGAGEMENTS 2026'!J2941)</f>
        <v/>
      </c>
      <c r="G2940" t="str">
        <f>IF(ISBLANK('ENGAGEMENTS 2026'!C2941),"",'ENGAGEMENTS 2026'!M2941)</f>
        <v/>
      </c>
      <c r="H2940" t="str">
        <f>IF(ISBLANK('ENGAGEMENTS 2026'!C2941),"",'ENGAGEMENTS 2026'!AF2941)</f>
        <v/>
      </c>
      <c r="I2940" t="str">
        <f>IF(ISBLANK('ENGAGEMENTS 2026'!C2941),"",'ENGAGEMENTS 2026'!H2941)</f>
        <v/>
      </c>
      <c r="J2940" s="72" t="str">
        <f>IF(ISBLANK('ENGAGEMENTS 2026'!C2941),"",IF(AND(OR($E2940="INFRUCTUEUX",$E2940="ANNULE"),$C2940="AOO-M"),'ENGAGEMENTS 2026'!P2941,IF($H2940="EN COURS DE PREENGAGEMENT",'ENGAGEMENTS 2026'!O2941,IF($H2940="PREENGAGE",IF($E2940="ATTRIBUE",'ENGAGEMENTS 2026'!AE2941,'ENGAGEMENTS 2026'!O2941),'ENGAGEMENTS 2026'!AE2941))))</f>
        <v/>
      </c>
      <c r="K2940" s="97" t="str">
        <f>IF(ISBLANK('ENGAGEMENTS 2026'!W2941),"",'ENGAGEMENTS 2026'!W2941)</f>
        <v/>
      </c>
      <c r="L2940" s="73" t="str">
        <f t="shared" ca="1" si="90"/>
        <v/>
      </c>
      <c r="M2940" t="str">
        <f t="shared" si="91"/>
        <v/>
      </c>
      <c r="N2940" t="str">
        <f>IF(ISBLANK('ENGAGEMENTS 2026'!C2941),"",'ENGAGEMENTS 2026'!L2941)</f>
        <v/>
      </c>
      <c r="O2940" t="str">
        <f>IF(ISBLANK('ENGAGEMENTS 2026'!C2941),"",'ENGAGEMENTS 2026'!M2941)</f>
        <v/>
      </c>
      <c r="P2940" t="str">
        <f>IF(ISBLANK('ENGAGEMENTS 2026'!C2941),"",'ENGAGEMENTS 2026'!K2941)</f>
        <v/>
      </c>
      <c r="Q2940" t="str">
        <f>IF($A2940="","",IF(OR($E2940="INFRUCTUEUX",$E2940="ANNULE"),$A2940&amp;"|"&amp;(COUNTIFS($A$2:$A2940,$A2940,$E$2:$E2940,"INFRUCTUEUX")+COUNTIFS($A$2:$A2940,$A2940,$E$2:$E2940,"ANNULE")),""))</f>
        <v/>
      </c>
    </row>
    <row r="2941" spans="1:17" x14ac:dyDescent="0.25">
      <c r="A2941" t="str">
        <f>IF(ISBLANK('ENGAGEMENTS 2026'!C2942),"",IF('ENGAGEMENTS 2026'!C2942="DTSI","DCT",'ENGAGEMENTS 2026'!C2942))</f>
        <v/>
      </c>
      <c r="B2941" t="str">
        <f>IF(ISBLANK('ENGAGEMENTS 2026'!C2942),"",'ENGAGEMENTS 2026'!D2942)</f>
        <v/>
      </c>
      <c r="C2941" t="str">
        <f>IF(ISBLANK('ENGAGEMENTS 2026'!C2942),"",'ENGAGEMENTS 2026'!E2942)</f>
        <v/>
      </c>
      <c r="D2941" t="str">
        <f>IF(ISBLANK('ENGAGEMENTS 2026'!C2942),"",'ENGAGEMENTS 2026'!G2942)</f>
        <v/>
      </c>
      <c r="E2941" t="str">
        <f>IF(ISBLANK('ENGAGEMENTS 2026'!C2942),"",'ENGAGEMENTS 2026'!I2942)</f>
        <v/>
      </c>
      <c r="F2941" t="str">
        <f>IF(ISBLANK('ENGAGEMENTS 2026'!C2942),"",'ENGAGEMENTS 2026'!J2942)</f>
        <v/>
      </c>
      <c r="G2941" t="str">
        <f>IF(ISBLANK('ENGAGEMENTS 2026'!C2942),"",'ENGAGEMENTS 2026'!M2942)</f>
        <v/>
      </c>
      <c r="H2941" t="str">
        <f>IF(ISBLANK('ENGAGEMENTS 2026'!C2942),"",'ENGAGEMENTS 2026'!AF2942)</f>
        <v/>
      </c>
      <c r="I2941" t="str">
        <f>IF(ISBLANK('ENGAGEMENTS 2026'!C2942),"",'ENGAGEMENTS 2026'!H2942)</f>
        <v/>
      </c>
      <c r="J2941" s="72" t="str">
        <f>IF(ISBLANK('ENGAGEMENTS 2026'!C2942),"",IF(AND(OR($E2941="INFRUCTUEUX",$E2941="ANNULE"),$C2941="AOO-M"),'ENGAGEMENTS 2026'!P2942,IF($H2941="EN COURS DE PREENGAGEMENT",'ENGAGEMENTS 2026'!O2942,IF($H2941="PREENGAGE",IF($E2941="ATTRIBUE",'ENGAGEMENTS 2026'!AE2942,'ENGAGEMENTS 2026'!O2942),'ENGAGEMENTS 2026'!AE2942))))</f>
        <v/>
      </c>
      <c r="K2941" s="97" t="str">
        <f>IF(ISBLANK('ENGAGEMENTS 2026'!W2942),"",'ENGAGEMENTS 2026'!W2942)</f>
        <v/>
      </c>
      <c r="L2941" s="73" t="str">
        <f t="shared" ca="1" si="90"/>
        <v/>
      </c>
      <c r="M2941" t="str">
        <f t="shared" si="91"/>
        <v/>
      </c>
      <c r="N2941" t="str">
        <f>IF(ISBLANK('ENGAGEMENTS 2026'!C2942),"",'ENGAGEMENTS 2026'!L2942)</f>
        <v/>
      </c>
      <c r="O2941" t="str">
        <f>IF(ISBLANK('ENGAGEMENTS 2026'!C2942),"",'ENGAGEMENTS 2026'!M2942)</f>
        <v/>
      </c>
      <c r="P2941" t="str">
        <f>IF(ISBLANK('ENGAGEMENTS 2026'!C2942),"",'ENGAGEMENTS 2026'!K2942)</f>
        <v/>
      </c>
      <c r="Q2941" t="str">
        <f>IF($A2941="","",IF(OR($E2941="INFRUCTUEUX",$E2941="ANNULE"),$A2941&amp;"|"&amp;(COUNTIFS($A$2:$A2941,$A2941,$E$2:$E2941,"INFRUCTUEUX")+COUNTIFS($A$2:$A2941,$A2941,$E$2:$E2941,"ANNULE")),""))</f>
        <v/>
      </c>
    </row>
    <row r="2942" spans="1:17" x14ac:dyDescent="0.25">
      <c r="A2942" t="str">
        <f>IF(ISBLANK('ENGAGEMENTS 2026'!C2943),"",IF('ENGAGEMENTS 2026'!C2943="DTSI","DCT",'ENGAGEMENTS 2026'!C2943))</f>
        <v/>
      </c>
      <c r="B2942" t="str">
        <f>IF(ISBLANK('ENGAGEMENTS 2026'!C2943),"",'ENGAGEMENTS 2026'!D2943)</f>
        <v/>
      </c>
      <c r="C2942" t="str">
        <f>IF(ISBLANK('ENGAGEMENTS 2026'!C2943),"",'ENGAGEMENTS 2026'!E2943)</f>
        <v/>
      </c>
      <c r="D2942" t="str">
        <f>IF(ISBLANK('ENGAGEMENTS 2026'!C2943),"",'ENGAGEMENTS 2026'!G2943)</f>
        <v/>
      </c>
      <c r="E2942" t="str">
        <f>IF(ISBLANK('ENGAGEMENTS 2026'!C2943),"",'ENGAGEMENTS 2026'!I2943)</f>
        <v/>
      </c>
      <c r="F2942" t="str">
        <f>IF(ISBLANK('ENGAGEMENTS 2026'!C2943),"",'ENGAGEMENTS 2026'!J2943)</f>
        <v/>
      </c>
      <c r="G2942" t="str">
        <f>IF(ISBLANK('ENGAGEMENTS 2026'!C2943),"",'ENGAGEMENTS 2026'!M2943)</f>
        <v/>
      </c>
      <c r="H2942" t="str">
        <f>IF(ISBLANK('ENGAGEMENTS 2026'!C2943),"",'ENGAGEMENTS 2026'!AF2943)</f>
        <v/>
      </c>
      <c r="I2942" t="str">
        <f>IF(ISBLANK('ENGAGEMENTS 2026'!C2943),"",'ENGAGEMENTS 2026'!H2943)</f>
        <v/>
      </c>
      <c r="J2942" s="72" t="str">
        <f>IF(ISBLANK('ENGAGEMENTS 2026'!C2943),"",IF(AND(OR($E2942="INFRUCTUEUX",$E2942="ANNULE"),$C2942="AOO-M"),'ENGAGEMENTS 2026'!P2943,IF($H2942="EN COURS DE PREENGAGEMENT",'ENGAGEMENTS 2026'!O2943,IF($H2942="PREENGAGE",IF($E2942="ATTRIBUE",'ENGAGEMENTS 2026'!AE2943,'ENGAGEMENTS 2026'!O2943),'ENGAGEMENTS 2026'!AE2943))))</f>
        <v/>
      </c>
      <c r="K2942" s="97" t="str">
        <f>IF(ISBLANK('ENGAGEMENTS 2026'!W2943),"",'ENGAGEMENTS 2026'!W2943)</f>
        <v/>
      </c>
      <c r="L2942" s="73" t="str">
        <f t="shared" ca="1" si="90"/>
        <v/>
      </c>
      <c r="M2942" t="str">
        <f t="shared" si="91"/>
        <v/>
      </c>
      <c r="N2942" t="str">
        <f>IF(ISBLANK('ENGAGEMENTS 2026'!C2943),"",'ENGAGEMENTS 2026'!L2943)</f>
        <v/>
      </c>
      <c r="O2942" t="str">
        <f>IF(ISBLANK('ENGAGEMENTS 2026'!C2943),"",'ENGAGEMENTS 2026'!M2943)</f>
        <v/>
      </c>
      <c r="P2942" t="str">
        <f>IF(ISBLANK('ENGAGEMENTS 2026'!C2943),"",'ENGAGEMENTS 2026'!K2943)</f>
        <v/>
      </c>
      <c r="Q2942" t="str">
        <f>IF($A2942="","",IF(OR($E2942="INFRUCTUEUX",$E2942="ANNULE"),$A2942&amp;"|"&amp;(COUNTIFS($A$2:$A2942,$A2942,$E$2:$E2942,"INFRUCTUEUX")+COUNTIFS($A$2:$A2942,$A2942,$E$2:$E2942,"ANNULE")),""))</f>
        <v/>
      </c>
    </row>
    <row r="2943" spans="1:17" x14ac:dyDescent="0.25">
      <c r="A2943" t="str">
        <f>IF(ISBLANK('ENGAGEMENTS 2026'!C2944),"",IF('ENGAGEMENTS 2026'!C2944="DTSI","DCT",'ENGAGEMENTS 2026'!C2944))</f>
        <v/>
      </c>
      <c r="B2943" t="str">
        <f>IF(ISBLANK('ENGAGEMENTS 2026'!C2944),"",'ENGAGEMENTS 2026'!D2944)</f>
        <v/>
      </c>
      <c r="C2943" t="str">
        <f>IF(ISBLANK('ENGAGEMENTS 2026'!C2944),"",'ENGAGEMENTS 2026'!E2944)</f>
        <v/>
      </c>
      <c r="D2943" t="str">
        <f>IF(ISBLANK('ENGAGEMENTS 2026'!C2944),"",'ENGAGEMENTS 2026'!G2944)</f>
        <v/>
      </c>
      <c r="E2943" t="str">
        <f>IF(ISBLANK('ENGAGEMENTS 2026'!C2944),"",'ENGAGEMENTS 2026'!I2944)</f>
        <v/>
      </c>
      <c r="F2943" t="str">
        <f>IF(ISBLANK('ENGAGEMENTS 2026'!C2944),"",'ENGAGEMENTS 2026'!J2944)</f>
        <v/>
      </c>
      <c r="G2943" t="str">
        <f>IF(ISBLANK('ENGAGEMENTS 2026'!C2944),"",'ENGAGEMENTS 2026'!M2944)</f>
        <v/>
      </c>
      <c r="H2943" t="str">
        <f>IF(ISBLANK('ENGAGEMENTS 2026'!C2944),"",'ENGAGEMENTS 2026'!AF2944)</f>
        <v/>
      </c>
      <c r="I2943" t="str">
        <f>IF(ISBLANK('ENGAGEMENTS 2026'!C2944),"",'ENGAGEMENTS 2026'!H2944)</f>
        <v/>
      </c>
      <c r="J2943" s="72" t="str">
        <f>IF(ISBLANK('ENGAGEMENTS 2026'!C2944),"",IF(AND(OR($E2943="INFRUCTUEUX",$E2943="ANNULE"),$C2943="AOO-M"),'ENGAGEMENTS 2026'!P2944,IF($H2943="EN COURS DE PREENGAGEMENT",'ENGAGEMENTS 2026'!O2944,IF($H2943="PREENGAGE",IF($E2943="ATTRIBUE",'ENGAGEMENTS 2026'!AE2944,'ENGAGEMENTS 2026'!O2944),'ENGAGEMENTS 2026'!AE2944))))</f>
        <v/>
      </c>
      <c r="K2943" s="97" t="str">
        <f>IF(ISBLANK('ENGAGEMENTS 2026'!W2944),"",'ENGAGEMENTS 2026'!W2944)</f>
        <v/>
      </c>
      <c r="L2943" s="73" t="str">
        <f t="shared" ca="1" si="90"/>
        <v/>
      </c>
      <c r="M2943" t="str">
        <f t="shared" si="91"/>
        <v/>
      </c>
      <c r="N2943" t="str">
        <f>IF(ISBLANK('ENGAGEMENTS 2026'!C2944),"",'ENGAGEMENTS 2026'!L2944)</f>
        <v/>
      </c>
      <c r="O2943" t="str">
        <f>IF(ISBLANK('ENGAGEMENTS 2026'!C2944),"",'ENGAGEMENTS 2026'!M2944)</f>
        <v/>
      </c>
      <c r="P2943" t="str">
        <f>IF(ISBLANK('ENGAGEMENTS 2026'!C2944),"",'ENGAGEMENTS 2026'!K2944)</f>
        <v/>
      </c>
      <c r="Q2943" t="str">
        <f>IF($A2943="","",IF(OR($E2943="INFRUCTUEUX",$E2943="ANNULE"),$A2943&amp;"|"&amp;(COUNTIFS($A$2:$A2943,$A2943,$E$2:$E2943,"INFRUCTUEUX")+COUNTIFS($A$2:$A2943,$A2943,$E$2:$E2943,"ANNULE")),""))</f>
        <v/>
      </c>
    </row>
    <row r="2944" spans="1:17" x14ac:dyDescent="0.25">
      <c r="A2944" t="str">
        <f>IF(ISBLANK('ENGAGEMENTS 2026'!C2945),"",IF('ENGAGEMENTS 2026'!C2945="DTSI","DCT",'ENGAGEMENTS 2026'!C2945))</f>
        <v/>
      </c>
      <c r="B2944" t="str">
        <f>IF(ISBLANK('ENGAGEMENTS 2026'!C2945),"",'ENGAGEMENTS 2026'!D2945)</f>
        <v/>
      </c>
      <c r="C2944" t="str">
        <f>IF(ISBLANK('ENGAGEMENTS 2026'!C2945),"",'ENGAGEMENTS 2026'!E2945)</f>
        <v/>
      </c>
      <c r="D2944" t="str">
        <f>IF(ISBLANK('ENGAGEMENTS 2026'!C2945),"",'ENGAGEMENTS 2026'!G2945)</f>
        <v/>
      </c>
      <c r="E2944" t="str">
        <f>IF(ISBLANK('ENGAGEMENTS 2026'!C2945),"",'ENGAGEMENTS 2026'!I2945)</f>
        <v/>
      </c>
      <c r="F2944" t="str">
        <f>IF(ISBLANK('ENGAGEMENTS 2026'!C2945),"",'ENGAGEMENTS 2026'!J2945)</f>
        <v/>
      </c>
      <c r="G2944" t="str">
        <f>IF(ISBLANK('ENGAGEMENTS 2026'!C2945),"",'ENGAGEMENTS 2026'!M2945)</f>
        <v/>
      </c>
      <c r="H2944" t="str">
        <f>IF(ISBLANK('ENGAGEMENTS 2026'!C2945),"",'ENGAGEMENTS 2026'!AF2945)</f>
        <v/>
      </c>
      <c r="I2944" t="str">
        <f>IF(ISBLANK('ENGAGEMENTS 2026'!C2945),"",'ENGAGEMENTS 2026'!H2945)</f>
        <v/>
      </c>
      <c r="J2944" s="72" t="str">
        <f>IF(ISBLANK('ENGAGEMENTS 2026'!C2945),"",IF(AND(OR($E2944="INFRUCTUEUX",$E2944="ANNULE"),$C2944="AOO-M"),'ENGAGEMENTS 2026'!P2945,IF($H2944="EN COURS DE PREENGAGEMENT",'ENGAGEMENTS 2026'!O2945,IF($H2944="PREENGAGE",IF($E2944="ATTRIBUE",'ENGAGEMENTS 2026'!AE2945,'ENGAGEMENTS 2026'!O2945),'ENGAGEMENTS 2026'!AE2945))))</f>
        <v/>
      </c>
      <c r="K2944" s="97" t="str">
        <f>IF(ISBLANK('ENGAGEMENTS 2026'!W2945),"",'ENGAGEMENTS 2026'!W2945)</f>
        <v/>
      </c>
      <c r="L2944" s="73" t="str">
        <f t="shared" ca="1" si="90"/>
        <v/>
      </c>
      <c r="M2944" t="str">
        <f t="shared" si="91"/>
        <v/>
      </c>
      <c r="N2944" t="str">
        <f>IF(ISBLANK('ENGAGEMENTS 2026'!C2945),"",'ENGAGEMENTS 2026'!L2945)</f>
        <v/>
      </c>
      <c r="O2944" t="str">
        <f>IF(ISBLANK('ENGAGEMENTS 2026'!C2945),"",'ENGAGEMENTS 2026'!M2945)</f>
        <v/>
      </c>
      <c r="P2944" t="str">
        <f>IF(ISBLANK('ENGAGEMENTS 2026'!C2945),"",'ENGAGEMENTS 2026'!K2945)</f>
        <v/>
      </c>
      <c r="Q2944" t="str">
        <f>IF($A2944="","",IF(OR($E2944="INFRUCTUEUX",$E2944="ANNULE"),$A2944&amp;"|"&amp;(COUNTIFS($A$2:$A2944,$A2944,$E$2:$E2944,"INFRUCTUEUX")+COUNTIFS($A$2:$A2944,$A2944,$E$2:$E2944,"ANNULE")),""))</f>
        <v/>
      </c>
    </row>
    <row r="2945" spans="1:17" x14ac:dyDescent="0.25">
      <c r="A2945" t="str">
        <f>IF(ISBLANK('ENGAGEMENTS 2026'!C2946),"",IF('ENGAGEMENTS 2026'!C2946="DTSI","DCT",'ENGAGEMENTS 2026'!C2946))</f>
        <v/>
      </c>
      <c r="B2945" t="str">
        <f>IF(ISBLANK('ENGAGEMENTS 2026'!C2946),"",'ENGAGEMENTS 2026'!D2946)</f>
        <v/>
      </c>
      <c r="C2945" t="str">
        <f>IF(ISBLANK('ENGAGEMENTS 2026'!C2946),"",'ENGAGEMENTS 2026'!E2946)</f>
        <v/>
      </c>
      <c r="D2945" t="str">
        <f>IF(ISBLANK('ENGAGEMENTS 2026'!C2946),"",'ENGAGEMENTS 2026'!G2946)</f>
        <v/>
      </c>
      <c r="E2945" t="str">
        <f>IF(ISBLANK('ENGAGEMENTS 2026'!C2946),"",'ENGAGEMENTS 2026'!I2946)</f>
        <v/>
      </c>
      <c r="F2945" t="str">
        <f>IF(ISBLANK('ENGAGEMENTS 2026'!C2946),"",'ENGAGEMENTS 2026'!J2946)</f>
        <v/>
      </c>
      <c r="G2945" t="str">
        <f>IF(ISBLANK('ENGAGEMENTS 2026'!C2946),"",'ENGAGEMENTS 2026'!M2946)</f>
        <v/>
      </c>
      <c r="H2945" t="str">
        <f>IF(ISBLANK('ENGAGEMENTS 2026'!C2946),"",'ENGAGEMENTS 2026'!AF2946)</f>
        <v/>
      </c>
      <c r="I2945" t="str">
        <f>IF(ISBLANK('ENGAGEMENTS 2026'!C2946),"",'ENGAGEMENTS 2026'!H2946)</f>
        <v/>
      </c>
      <c r="J2945" s="72" t="str">
        <f>IF(ISBLANK('ENGAGEMENTS 2026'!C2946),"",IF(AND(OR($E2945="INFRUCTUEUX",$E2945="ANNULE"),$C2945="AOO-M"),'ENGAGEMENTS 2026'!P2946,IF($H2945="EN COURS DE PREENGAGEMENT",'ENGAGEMENTS 2026'!O2946,IF($H2945="PREENGAGE",IF($E2945="ATTRIBUE",'ENGAGEMENTS 2026'!AE2946,'ENGAGEMENTS 2026'!O2946),'ENGAGEMENTS 2026'!AE2946))))</f>
        <v/>
      </c>
      <c r="K2945" s="97" t="str">
        <f>IF(ISBLANK('ENGAGEMENTS 2026'!W2946),"",'ENGAGEMENTS 2026'!W2946)</f>
        <v/>
      </c>
      <c r="L2945" s="73" t="str">
        <f t="shared" ca="1" si="90"/>
        <v/>
      </c>
      <c r="M2945" t="str">
        <f t="shared" si="91"/>
        <v/>
      </c>
      <c r="N2945" t="str">
        <f>IF(ISBLANK('ENGAGEMENTS 2026'!C2946),"",'ENGAGEMENTS 2026'!L2946)</f>
        <v/>
      </c>
      <c r="O2945" t="str">
        <f>IF(ISBLANK('ENGAGEMENTS 2026'!C2946),"",'ENGAGEMENTS 2026'!M2946)</f>
        <v/>
      </c>
      <c r="P2945" t="str">
        <f>IF(ISBLANK('ENGAGEMENTS 2026'!C2946),"",'ENGAGEMENTS 2026'!K2946)</f>
        <v/>
      </c>
      <c r="Q2945" t="str">
        <f>IF($A2945="","",IF(OR($E2945="INFRUCTUEUX",$E2945="ANNULE"),$A2945&amp;"|"&amp;(COUNTIFS($A$2:$A2945,$A2945,$E$2:$E2945,"INFRUCTUEUX")+COUNTIFS($A$2:$A2945,$A2945,$E$2:$E2945,"ANNULE")),""))</f>
        <v/>
      </c>
    </row>
    <row r="2946" spans="1:17" x14ac:dyDescent="0.25">
      <c r="A2946" t="str">
        <f>IF(ISBLANK('ENGAGEMENTS 2026'!C2947),"",IF('ENGAGEMENTS 2026'!C2947="DTSI","DCT",'ENGAGEMENTS 2026'!C2947))</f>
        <v/>
      </c>
      <c r="B2946" t="str">
        <f>IF(ISBLANK('ENGAGEMENTS 2026'!C2947),"",'ENGAGEMENTS 2026'!D2947)</f>
        <v/>
      </c>
      <c r="C2946" t="str">
        <f>IF(ISBLANK('ENGAGEMENTS 2026'!C2947),"",'ENGAGEMENTS 2026'!E2947)</f>
        <v/>
      </c>
      <c r="D2946" t="str">
        <f>IF(ISBLANK('ENGAGEMENTS 2026'!C2947),"",'ENGAGEMENTS 2026'!G2947)</f>
        <v/>
      </c>
      <c r="E2946" t="str">
        <f>IF(ISBLANK('ENGAGEMENTS 2026'!C2947),"",'ENGAGEMENTS 2026'!I2947)</f>
        <v/>
      </c>
      <c r="F2946" t="str">
        <f>IF(ISBLANK('ENGAGEMENTS 2026'!C2947),"",'ENGAGEMENTS 2026'!J2947)</f>
        <v/>
      </c>
      <c r="G2946" t="str">
        <f>IF(ISBLANK('ENGAGEMENTS 2026'!C2947),"",'ENGAGEMENTS 2026'!M2947)</f>
        <v/>
      </c>
      <c r="H2946" t="str">
        <f>IF(ISBLANK('ENGAGEMENTS 2026'!C2947),"",'ENGAGEMENTS 2026'!AF2947)</f>
        <v/>
      </c>
      <c r="I2946" t="str">
        <f>IF(ISBLANK('ENGAGEMENTS 2026'!C2947),"",'ENGAGEMENTS 2026'!H2947)</f>
        <v/>
      </c>
      <c r="J2946" s="72" t="str">
        <f>IF(ISBLANK('ENGAGEMENTS 2026'!C2947),"",IF(AND(OR($E2946="INFRUCTUEUX",$E2946="ANNULE"),$C2946="AOO-M"),'ENGAGEMENTS 2026'!P2947,IF($H2946="EN COURS DE PREENGAGEMENT",'ENGAGEMENTS 2026'!O2947,IF($H2946="PREENGAGE",IF($E2946="ATTRIBUE",'ENGAGEMENTS 2026'!AE2947,'ENGAGEMENTS 2026'!O2947),'ENGAGEMENTS 2026'!AE2947))))</f>
        <v/>
      </c>
      <c r="K2946" s="97" t="str">
        <f>IF(ISBLANK('ENGAGEMENTS 2026'!W2947),"",'ENGAGEMENTS 2026'!W2947)</f>
        <v/>
      </c>
      <c r="L2946" s="73" t="str">
        <f t="shared" ref="L2946:L3000" ca="1" si="92">IF($K2946="","",TODAY()-$K2946)</f>
        <v/>
      </c>
      <c r="M2946" t="str">
        <f t="shared" ref="M2946:M3000" si="93">IF($A2946="","",IF($H2946="ENGAGE","Engagé",IF(AND($H2946="NON ENGAGE",OR($I2946="INFRUCTUEUX",$I2946="ANNULE")),"Clôturé sans suite","En cours")))</f>
        <v/>
      </c>
      <c r="N2946" t="str">
        <f>IF(ISBLANK('ENGAGEMENTS 2026'!C2947),"",'ENGAGEMENTS 2026'!L2947)</f>
        <v/>
      </c>
      <c r="O2946" t="str">
        <f>IF(ISBLANK('ENGAGEMENTS 2026'!C2947),"",'ENGAGEMENTS 2026'!M2947)</f>
        <v/>
      </c>
      <c r="P2946" t="str">
        <f>IF(ISBLANK('ENGAGEMENTS 2026'!C2947),"",'ENGAGEMENTS 2026'!K2947)</f>
        <v/>
      </c>
      <c r="Q2946" t="str">
        <f>IF($A2946="","",IF(OR($E2946="INFRUCTUEUX",$E2946="ANNULE"),$A2946&amp;"|"&amp;(COUNTIFS($A$2:$A2946,$A2946,$E$2:$E2946,"INFRUCTUEUX")+COUNTIFS($A$2:$A2946,$A2946,$E$2:$E2946,"ANNULE")),""))</f>
        <v/>
      </c>
    </row>
    <row r="2947" spans="1:17" x14ac:dyDescent="0.25">
      <c r="A2947" t="str">
        <f>IF(ISBLANK('ENGAGEMENTS 2026'!C2948),"",IF('ENGAGEMENTS 2026'!C2948="DTSI","DCT",'ENGAGEMENTS 2026'!C2948))</f>
        <v/>
      </c>
      <c r="B2947" t="str">
        <f>IF(ISBLANK('ENGAGEMENTS 2026'!C2948),"",'ENGAGEMENTS 2026'!D2948)</f>
        <v/>
      </c>
      <c r="C2947" t="str">
        <f>IF(ISBLANK('ENGAGEMENTS 2026'!C2948),"",'ENGAGEMENTS 2026'!E2948)</f>
        <v/>
      </c>
      <c r="D2947" t="str">
        <f>IF(ISBLANK('ENGAGEMENTS 2026'!C2948),"",'ENGAGEMENTS 2026'!G2948)</f>
        <v/>
      </c>
      <c r="E2947" t="str">
        <f>IF(ISBLANK('ENGAGEMENTS 2026'!C2948),"",'ENGAGEMENTS 2026'!I2948)</f>
        <v/>
      </c>
      <c r="F2947" t="str">
        <f>IF(ISBLANK('ENGAGEMENTS 2026'!C2948),"",'ENGAGEMENTS 2026'!J2948)</f>
        <v/>
      </c>
      <c r="G2947" t="str">
        <f>IF(ISBLANK('ENGAGEMENTS 2026'!C2948),"",'ENGAGEMENTS 2026'!M2948)</f>
        <v/>
      </c>
      <c r="H2947" t="str">
        <f>IF(ISBLANK('ENGAGEMENTS 2026'!C2948),"",'ENGAGEMENTS 2026'!AF2948)</f>
        <v/>
      </c>
      <c r="I2947" t="str">
        <f>IF(ISBLANK('ENGAGEMENTS 2026'!C2948),"",'ENGAGEMENTS 2026'!H2948)</f>
        <v/>
      </c>
      <c r="J2947" s="72" t="str">
        <f>IF(ISBLANK('ENGAGEMENTS 2026'!C2948),"",IF(AND(OR($E2947="INFRUCTUEUX",$E2947="ANNULE"),$C2947="AOO-M"),'ENGAGEMENTS 2026'!P2948,IF($H2947="EN COURS DE PREENGAGEMENT",'ENGAGEMENTS 2026'!O2948,IF($H2947="PREENGAGE",IF($E2947="ATTRIBUE",'ENGAGEMENTS 2026'!AE2948,'ENGAGEMENTS 2026'!O2948),'ENGAGEMENTS 2026'!AE2948))))</f>
        <v/>
      </c>
      <c r="K2947" s="97" t="str">
        <f>IF(ISBLANK('ENGAGEMENTS 2026'!W2948),"",'ENGAGEMENTS 2026'!W2948)</f>
        <v/>
      </c>
      <c r="L2947" s="73" t="str">
        <f t="shared" ca="1" si="92"/>
        <v/>
      </c>
      <c r="M2947" t="str">
        <f t="shared" si="93"/>
        <v/>
      </c>
      <c r="N2947" t="str">
        <f>IF(ISBLANK('ENGAGEMENTS 2026'!C2948),"",'ENGAGEMENTS 2026'!L2948)</f>
        <v/>
      </c>
      <c r="O2947" t="str">
        <f>IF(ISBLANK('ENGAGEMENTS 2026'!C2948),"",'ENGAGEMENTS 2026'!M2948)</f>
        <v/>
      </c>
      <c r="P2947" t="str">
        <f>IF(ISBLANK('ENGAGEMENTS 2026'!C2948),"",'ENGAGEMENTS 2026'!K2948)</f>
        <v/>
      </c>
      <c r="Q2947" t="str">
        <f>IF($A2947="","",IF(OR($E2947="INFRUCTUEUX",$E2947="ANNULE"),$A2947&amp;"|"&amp;(COUNTIFS($A$2:$A2947,$A2947,$E$2:$E2947,"INFRUCTUEUX")+COUNTIFS($A$2:$A2947,$A2947,$E$2:$E2947,"ANNULE")),""))</f>
        <v/>
      </c>
    </row>
    <row r="2948" spans="1:17" x14ac:dyDescent="0.25">
      <c r="A2948" t="str">
        <f>IF(ISBLANK('ENGAGEMENTS 2026'!C2949),"",IF('ENGAGEMENTS 2026'!C2949="DTSI","DCT",'ENGAGEMENTS 2026'!C2949))</f>
        <v/>
      </c>
      <c r="B2948" t="str">
        <f>IF(ISBLANK('ENGAGEMENTS 2026'!C2949),"",'ENGAGEMENTS 2026'!D2949)</f>
        <v/>
      </c>
      <c r="C2948" t="str">
        <f>IF(ISBLANK('ENGAGEMENTS 2026'!C2949),"",'ENGAGEMENTS 2026'!E2949)</f>
        <v/>
      </c>
      <c r="D2948" t="str">
        <f>IF(ISBLANK('ENGAGEMENTS 2026'!C2949),"",'ENGAGEMENTS 2026'!G2949)</f>
        <v/>
      </c>
      <c r="E2948" t="str">
        <f>IF(ISBLANK('ENGAGEMENTS 2026'!C2949),"",'ENGAGEMENTS 2026'!I2949)</f>
        <v/>
      </c>
      <c r="F2948" t="str">
        <f>IF(ISBLANK('ENGAGEMENTS 2026'!C2949),"",'ENGAGEMENTS 2026'!J2949)</f>
        <v/>
      </c>
      <c r="G2948" t="str">
        <f>IF(ISBLANK('ENGAGEMENTS 2026'!C2949),"",'ENGAGEMENTS 2026'!M2949)</f>
        <v/>
      </c>
      <c r="H2948" t="str">
        <f>IF(ISBLANK('ENGAGEMENTS 2026'!C2949),"",'ENGAGEMENTS 2026'!AF2949)</f>
        <v/>
      </c>
      <c r="I2948" t="str">
        <f>IF(ISBLANK('ENGAGEMENTS 2026'!C2949),"",'ENGAGEMENTS 2026'!H2949)</f>
        <v/>
      </c>
      <c r="J2948" s="72" t="str">
        <f>IF(ISBLANK('ENGAGEMENTS 2026'!C2949),"",IF(AND(OR($E2948="INFRUCTUEUX",$E2948="ANNULE"),$C2948="AOO-M"),'ENGAGEMENTS 2026'!P2949,IF($H2948="EN COURS DE PREENGAGEMENT",'ENGAGEMENTS 2026'!O2949,IF($H2948="PREENGAGE",IF($E2948="ATTRIBUE",'ENGAGEMENTS 2026'!AE2949,'ENGAGEMENTS 2026'!O2949),'ENGAGEMENTS 2026'!AE2949))))</f>
        <v/>
      </c>
      <c r="K2948" s="97" t="str">
        <f>IF(ISBLANK('ENGAGEMENTS 2026'!W2949),"",'ENGAGEMENTS 2026'!W2949)</f>
        <v/>
      </c>
      <c r="L2948" s="73" t="str">
        <f t="shared" ca="1" si="92"/>
        <v/>
      </c>
      <c r="M2948" t="str">
        <f t="shared" si="93"/>
        <v/>
      </c>
      <c r="N2948" t="str">
        <f>IF(ISBLANK('ENGAGEMENTS 2026'!C2949),"",'ENGAGEMENTS 2026'!L2949)</f>
        <v/>
      </c>
      <c r="O2948" t="str">
        <f>IF(ISBLANK('ENGAGEMENTS 2026'!C2949),"",'ENGAGEMENTS 2026'!M2949)</f>
        <v/>
      </c>
      <c r="P2948" t="str">
        <f>IF(ISBLANK('ENGAGEMENTS 2026'!C2949),"",'ENGAGEMENTS 2026'!K2949)</f>
        <v/>
      </c>
      <c r="Q2948" t="str">
        <f>IF($A2948="","",IF(OR($E2948="INFRUCTUEUX",$E2948="ANNULE"),$A2948&amp;"|"&amp;(COUNTIFS($A$2:$A2948,$A2948,$E$2:$E2948,"INFRUCTUEUX")+COUNTIFS($A$2:$A2948,$A2948,$E$2:$E2948,"ANNULE")),""))</f>
        <v/>
      </c>
    </row>
    <row r="2949" spans="1:17" x14ac:dyDescent="0.25">
      <c r="A2949" t="str">
        <f>IF(ISBLANK('ENGAGEMENTS 2026'!C2950),"",IF('ENGAGEMENTS 2026'!C2950="DTSI","DCT",'ENGAGEMENTS 2026'!C2950))</f>
        <v/>
      </c>
      <c r="B2949" t="str">
        <f>IF(ISBLANK('ENGAGEMENTS 2026'!C2950),"",'ENGAGEMENTS 2026'!D2950)</f>
        <v/>
      </c>
      <c r="C2949" t="str">
        <f>IF(ISBLANK('ENGAGEMENTS 2026'!C2950),"",'ENGAGEMENTS 2026'!E2950)</f>
        <v/>
      </c>
      <c r="D2949" t="str">
        <f>IF(ISBLANK('ENGAGEMENTS 2026'!C2950),"",'ENGAGEMENTS 2026'!G2950)</f>
        <v/>
      </c>
      <c r="E2949" t="str">
        <f>IF(ISBLANK('ENGAGEMENTS 2026'!C2950),"",'ENGAGEMENTS 2026'!I2950)</f>
        <v/>
      </c>
      <c r="F2949" t="str">
        <f>IF(ISBLANK('ENGAGEMENTS 2026'!C2950),"",'ENGAGEMENTS 2026'!J2950)</f>
        <v/>
      </c>
      <c r="G2949" t="str">
        <f>IF(ISBLANK('ENGAGEMENTS 2026'!C2950),"",'ENGAGEMENTS 2026'!M2950)</f>
        <v/>
      </c>
      <c r="H2949" t="str">
        <f>IF(ISBLANK('ENGAGEMENTS 2026'!C2950),"",'ENGAGEMENTS 2026'!AF2950)</f>
        <v/>
      </c>
      <c r="I2949" t="str">
        <f>IF(ISBLANK('ENGAGEMENTS 2026'!C2950),"",'ENGAGEMENTS 2026'!H2950)</f>
        <v/>
      </c>
      <c r="J2949" s="72" t="str">
        <f>IF(ISBLANK('ENGAGEMENTS 2026'!C2950),"",IF(AND(OR($E2949="INFRUCTUEUX",$E2949="ANNULE"),$C2949="AOO-M"),'ENGAGEMENTS 2026'!P2950,IF($H2949="EN COURS DE PREENGAGEMENT",'ENGAGEMENTS 2026'!O2950,IF($H2949="PREENGAGE",IF($E2949="ATTRIBUE",'ENGAGEMENTS 2026'!AE2950,'ENGAGEMENTS 2026'!O2950),'ENGAGEMENTS 2026'!AE2950))))</f>
        <v/>
      </c>
      <c r="K2949" s="97" t="str">
        <f>IF(ISBLANK('ENGAGEMENTS 2026'!W2950),"",'ENGAGEMENTS 2026'!W2950)</f>
        <v/>
      </c>
      <c r="L2949" s="73" t="str">
        <f t="shared" ca="1" si="92"/>
        <v/>
      </c>
      <c r="M2949" t="str">
        <f t="shared" si="93"/>
        <v/>
      </c>
      <c r="N2949" t="str">
        <f>IF(ISBLANK('ENGAGEMENTS 2026'!C2950),"",'ENGAGEMENTS 2026'!L2950)</f>
        <v/>
      </c>
      <c r="O2949" t="str">
        <f>IF(ISBLANK('ENGAGEMENTS 2026'!C2950),"",'ENGAGEMENTS 2026'!M2950)</f>
        <v/>
      </c>
      <c r="P2949" t="str">
        <f>IF(ISBLANK('ENGAGEMENTS 2026'!C2950),"",'ENGAGEMENTS 2026'!K2950)</f>
        <v/>
      </c>
      <c r="Q2949" t="str">
        <f>IF($A2949="","",IF(OR($E2949="INFRUCTUEUX",$E2949="ANNULE"),$A2949&amp;"|"&amp;(COUNTIFS($A$2:$A2949,$A2949,$E$2:$E2949,"INFRUCTUEUX")+COUNTIFS($A$2:$A2949,$A2949,$E$2:$E2949,"ANNULE")),""))</f>
        <v/>
      </c>
    </row>
    <row r="2950" spans="1:17" x14ac:dyDescent="0.25">
      <c r="A2950" t="str">
        <f>IF(ISBLANK('ENGAGEMENTS 2026'!C2951),"",IF('ENGAGEMENTS 2026'!C2951="DTSI","DCT",'ENGAGEMENTS 2026'!C2951))</f>
        <v/>
      </c>
      <c r="B2950" t="str">
        <f>IF(ISBLANK('ENGAGEMENTS 2026'!C2951),"",'ENGAGEMENTS 2026'!D2951)</f>
        <v/>
      </c>
      <c r="C2950" t="str">
        <f>IF(ISBLANK('ENGAGEMENTS 2026'!C2951),"",'ENGAGEMENTS 2026'!E2951)</f>
        <v/>
      </c>
      <c r="D2950" t="str">
        <f>IF(ISBLANK('ENGAGEMENTS 2026'!C2951),"",'ENGAGEMENTS 2026'!G2951)</f>
        <v/>
      </c>
      <c r="E2950" t="str">
        <f>IF(ISBLANK('ENGAGEMENTS 2026'!C2951),"",'ENGAGEMENTS 2026'!I2951)</f>
        <v/>
      </c>
      <c r="F2950" t="str">
        <f>IF(ISBLANK('ENGAGEMENTS 2026'!C2951),"",'ENGAGEMENTS 2026'!J2951)</f>
        <v/>
      </c>
      <c r="G2950" t="str">
        <f>IF(ISBLANK('ENGAGEMENTS 2026'!C2951),"",'ENGAGEMENTS 2026'!M2951)</f>
        <v/>
      </c>
      <c r="H2950" t="str">
        <f>IF(ISBLANK('ENGAGEMENTS 2026'!C2951),"",'ENGAGEMENTS 2026'!AF2951)</f>
        <v/>
      </c>
      <c r="I2950" t="str">
        <f>IF(ISBLANK('ENGAGEMENTS 2026'!C2951),"",'ENGAGEMENTS 2026'!H2951)</f>
        <v/>
      </c>
      <c r="J2950" s="72" t="str">
        <f>IF(ISBLANK('ENGAGEMENTS 2026'!C2951),"",IF(AND(OR($E2950="INFRUCTUEUX",$E2950="ANNULE"),$C2950="AOO-M"),'ENGAGEMENTS 2026'!P2951,IF($H2950="EN COURS DE PREENGAGEMENT",'ENGAGEMENTS 2026'!O2951,IF($H2950="PREENGAGE",IF($E2950="ATTRIBUE",'ENGAGEMENTS 2026'!AE2951,'ENGAGEMENTS 2026'!O2951),'ENGAGEMENTS 2026'!AE2951))))</f>
        <v/>
      </c>
      <c r="K2950" s="97" t="str">
        <f>IF(ISBLANK('ENGAGEMENTS 2026'!W2951),"",'ENGAGEMENTS 2026'!W2951)</f>
        <v/>
      </c>
      <c r="L2950" s="73" t="str">
        <f t="shared" ca="1" si="92"/>
        <v/>
      </c>
      <c r="M2950" t="str">
        <f t="shared" si="93"/>
        <v/>
      </c>
      <c r="N2950" t="str">
        <f>IF(ISBLANK('ENGAGEMENTS 2026'!C2951),"",'ENGAGEMENTS 2026'!L2951)</f>
        <v/>
      </c>
      <c r="O2950" t="str">
        <f>IF(ISBLANK('ENGAGEMENTS 2026'!C2951),"",'ENGAGEMENTS 2026'!M2951)</f>
        <v/>
      </c>
      <c r="P2950" t="str">
        <f>IF(ISBLANK('ENGAGEMENTS 2026'!C2951),"",'ENGAGEMENTS 2026'!K2951)</f>
        <v/>
      </c>
      <c r="Q2950" t="str">
        <f>IF($A2950="","",IF(OR($E2950="INFRUCTUEUX",$E2950="ANNULE"),$A2950&amp;"|"&amp;(COUNTIFS($A$2:$A2950,$A2950,$E$2:$E2950,"INFRUCTUEUX")+COUNTIFS($A$2:$A2950,$A2950,$E$2:$E2950,"ANNULE")),""))</f>
        <v/>
      </c>
    </row>
    <row r="2951" spans="1:17" x14ac:dyDescent="0.25">
      <c r="A2951" t="str">
        <f>IF(ISBLANK('ENGAGEMENTS 2026'!C2952),"",IF('ENGAGEMENTS 2026'!C2952="DTSI","DCT",'ENGAGEMENTS 2026'!C2952))</f>
        <v/>
      </c>
      <c r="B2951" t="str">
        <f>IF(ISBLANK('ENGAGEMENTS 2026'!C2952),"",'ENGAGEMENTS 2026'!D2952)</f>
        <v/>
      </c>
      <c r="C2951" t="str">
        <f>IF(ISBLANK('ENGAGEMENTS 2026'!C2952),"",'ENGAGEMENTS 2026'!E2952)</f>
        <v/>
      </c>
      <c r="D2951" t="str">
        <f>IF(ISBLANK('ENGAGEMENTS 2026'!C2952),"",'ENGAGEMENTS 2026'!G2952)</f>
        <v/>
      </c>
      <c r="E2951" t="str">
        <f>IF(ISBLANK('ENGAGEMENTS 2026'!C2952),"",'ENGAGEMENTS 2026'!I2952)</f>
        <v/>
      </c>
      <c r="F2951" t="str">
        <f>IF(ISBLANK('ENGAGEMENTS 2026'!C2952),"",'ENGAGEMENTS 2026'!J2952)</f>
        <v/>
      </c>
      <c r="G2951" t="str">
        <f>IF(ISBLANK('ENGAGEMENTS 2026'!C2952),"",'ENGAGEMENTS 2026'!M2952)</f>
        <v/>
      </c>
      <c r="H2951" t="str">
        <f>IF(ISBLANK('ENGAGEMENTS 2026'!C2952),"",'ENGAGEMENTS 2026'!AF2952)</f>
        <v/>
      </c>
      <c r="I2951" t="str">
        <f>IF(ISBLANK('ENGAGEMENTS 2026'!C2952),"",'ENGAGEMENTS 2026'!H2952)</f>
        <v/>
      </c>
      <c r="J2951" s="72" t="str">
        <f>IF(ISBLANK('ENGAGEMENTS 2026'!C2952),"",IF(AND(OR($E2951="INFRUCTUEUX",$E2951="ANNULE"),$C2951="AOO-M"),'ENGAGEMENTS 2026'!P2952,IF($H2951="EN COURS DE PREENGAGEMENT",'ENGAGEMENTS 2026'!O2952,IF($H2951="PREENGAGE",IF($E2951="ATTRIBUE",'ENGAGEMENTS 2026'!AE2952,'ENGAGEMENTS 2026'!O2952),'ENGAGEMENTS 2026'!AE2952))))</f>
        <v/>
      </c>
      <c r="K2951" s="97" t="str">
        <f>IF(ISBLANK('ENGAGEMENTS 2026'!W2952),"",'ENGAGEMENTS 2026'!W2952)</f>
        <v/>
      </c>
      <c r="L2951" s="73" t="str">
        <f t="shared" ca="1" si="92"/>
        <v/>
      </c>
      <c r="M2951" t="str">
        <f t="shared" si="93"/>
        <v/>
      </c>
      <c r="N2951" t="str">
        <f>IF(ISBLANK('ENGAGEMENTS 2026'!C2952),"",'ENGAGEMENTS 2026'!L2952)</f>
        <v/>
      </c>
      <c r="O2951" t="str">
        <f>IF(ISBLANK('ENGAGEMENTS 2026'!C2952),"",'ENGAGEMENTS 2026'!M2952)</f>
        <v/>
      </c>
      <c r="P2951" t="str">
        <f>IF(ISBLANK('ENGAGEMENTS 2026'!C2952),"",'ENGAGEMENTS 2026'!K2952)</f>
        <v/>
      </c>
      <c r="Q2951" t="str">
        <f>IF($A2951="","",IF(OR($E2951="INFRUCTUEUX",$E2951="ANNULE"),$A2951&amp;"|"&amp;(COUNTIFS($A$2:$A2951,$A2951,$E$2:$E2951,"INFRUCTUEUX")+COUNTIFS($A$2:$A2951,$A2951,$E$2:$E2951,"ANNULE")),""))</f>
        <v/>
      </c>
    </row>
    <row r="2952" spans="1:17" x14ac:dyDescent="0.25">
      <c r="A2952" t="str">
        <f>IF(ISBLANK('ENGAGEMENTS 2026'!C2953),"",IF('ENGAGEMENTS 2026'!C2953="DTSI","DCT",'ENGAGEMENTS 2026'!C2953))</f>
        <v/>
      </c>
      <c r="B2952" t="str">
        <f>IF(ISBLANK('ENGAGEMENTS 2026'!C2953),"",'ENGAGEMENTS 2026'!D2953)</f>
        <v/>
      </c>
      <c r="C2952" t="str">
        <f>IF(ISBLANK('ENGAGEMENTS 2026'!C2953),"",'ENGAGEMENTS 2026'!E2953)</f>
        <v/>
      </c>
      <c r="D2952" t="str">
        <f>IF(ISBLANK('ENGAGEMENTS 2026'!C2953),"",'ENGAGEMENTS 2026'!G2953)</f>
        <v/>
      </c>
      <c r="E2952" t="str">
        <f>IF(ISBLANK('ENGAGEMENTS 2026'!C2953),"",'ENGAGEMENTS 2026'!I2953)</f>
        <v/>
      </c>
      <c r="F2952" t="str">
        <f>IF(ISBLANK('ENGAGEMENTS 2026'!C2953),"",'ENGAGEMENTS 2026'!J2953)</f>
        <v/>
      </c>
      <c r="G2952" t="str">
        <f>IF(ISBLANK('ENGAGEMENTS 2026'!C2953),"",'ENGAGEMENTS 2026'!M2953)</f>
        <v/>
      </c>
      <c r="H2952" t="str">
        <f>IF(ISBLANK('ENGAGEMENTS 2026'!C2953),"",'ENGAGEMENTS 2026'!AF2953)</f>
        <v/>
      </c>
      <c r="I2952" t="str">
        <f>IF(ISBLANK('ENGAGEMENTS 2026'!C2953),"",'ENGAGEMENTS 2026'!H2953)</f>
        <v/>
      </c>
      <c r="J2952" s="72" t="str">
        <f>IF(ISBLANK('ENGAGEMENTS 2026'!C2953),"",IF(AND(OR($E2952="INFRUCTUEUX",$E2952="ANNULE"),$C2952="AOO-M"),'ENGAGEMENTS 2026'!P2953,IF($H2952="EN COURS DE PREENGAGEMENT",'ENGAGEMENTS 2026'!O2953,IF($H2952="PREENGAGE",IF($E2952="ATTRIBUE",'ENGAGEMENTS 2026'!AE2953,'ENGAGEMENTS 2026'!O2953),'ENGAGEMENTS 2026'!AE2953))))</f>
        <v/>
      </c>
      <c r="K2952" s="97" t="str">
        <f>IF(ISBLANK('ENGAGEMENTS 2026'!W2953),"",'ENGAGEMENTS 2026'!W2953)</f>
        <v/>
      </c>
      <c r="L2952" s="73" t="str">
        <f t="shared" ca="1" si="92"/>
        <v/>
      </c>
      <c r="M2952" t="str">
        <f t="shared" si="93"/>
        <v/>
      </c>
      <c r="N2952" t="str">
        <f>IF(ISBLANK('ENGAGEMENTS 2026'!C2953),"",'ENGAGEMENTS 2026'!L2953)</f>
        <v/>
      </c>
      <c r="O2952" t="str">
        <f>IF(ISBLANK('ENGAGEMENTS 2026'!C2953),"",'ENGAGEMENTS 2026'!M2953)</f>
        <v/>
      </c>
      <c r="P2952" t="str">
        <f>IF(ISBLANK('ENGAGEMENTS 2026'!C2953),"",'ENGAGEMENTS 2026'!K2953)</f>
        <v/>
      </c>
      <c r="Q2952" t="str">
        <f>IF($A2952="","",IF(OR($E2952="INFRUCTUEUX",$E2952="ANNULE"),$A2952&amp;"|"&amp;(COUNTIFS($A$2:$A2952,$A2952,$E$2:$E2952,"INFRUCTUEUX")+COUNTIFS($A$2:$A2952,$A2952,$E$2:$E2952,"ANNULE")),""))</f>
        <v/>
      </c>
    </row>
    <row r="2953" spans="1:17" x14ac:dyDescent="0.25">
      <c r="A2953" t="str">
        <f>IF(ISBLANK('ENGAGEMENTS 2026'!C2954),"",IF('ENGAGEMENTS 2026'!C2954="DTSI","DCT",'ENGAGEMENTS 2026'!C2954))</f>
        <v/>
      </c>
      <c r="B2953" t="str">
        <f>IF(ISBLANK('ENGAGEMENTS 2026'!C2954),"",'ENGAGEMENTS 2026'!D2954)</f>
        <v/>
      </c>
      <c r="C2953" t="str">
        <f>IF(ISBLANK('ENGAGEMENTS 2026'!C2954),"",'ENGAGEMENTS 2026'!E2954)</f>
        <v/>
      </c>
      <c r="D2953" t="str">
        <f>IF(ISBLANK('ENGAGEMENTS 2026'!C2954),"",'ENGAGEMENTS 2026'!G2954)</f>
        <v/>
      </c>
      <c r="E2953" t="str">
        <f>IF(ISBLANK('ENGAGEMENTS 2026'!C2954),"",'ENGAGEMENTS 2026'!I2954)</f>
        <v/>
      </c>
      <c r="F2953" t="str">
        <f>IF(ISBLANK('ENGAGEMENTS 2026'!C2954),"",'ENGAGEMENTS 2026'!J2954)</f>
        <v/>
      </c>
      <c r="G2953" t="str">
        <f>IF(ISBLANK('ENGAGEMENTS 2026'!C2954),"",'ENGAGEMENTS 2026'!M2954)</f>
        <v/>
      </c>
      <c r="H2953" t="str">
        <f>IF(ISBLANK('ENGAGEMENTS 2026'!C2954),"",'ENGAGEMENTS 2026'!AF2954)</f>
        <v/>
      </c>
      <c r="I2953" t="str">
        <f>IF(ISBLANK('ENGAGEMENTS 2026'!C2954),"",'ENGAGEMENTS 2026'!H2954)</f>
        <v/>
      </c>
      <c r="J2953" s="72" t="str">
        <f>IF(ISBLANK('ENGAGEMENTS 2026'!C2954),"",IF(AND(OR($E2953="INFRUCTUEUX",$E2953="ANNULE"),$C2953="AOO-M"),'ENGAGEMENTS 2026'!P2954,IF($H2953="EN COURS DE PREENGAGEMENT",'ENGAGEMENTS 2026'!O2954,IF($H2953="PREENGAGE",IF($E2953="ATTRIBUE",'ENGAGEMENTS 2026'!AE2954,'ENGAGEMENTS 2026'!O2954),'ENGAGEMENTS 2026'!AE2954))))</f>
        <v/>
      </c>
      <c r="K2953" s="97" t="str">
        <f>IF(ISBLANK('ENGAGEMENTS 2026'!W2954),"",'ENGAGEMENTS 2026'!W2954)</f>
        <v/>
      </c>
      <c r="L2953" s="73" t="str">
        <f t="shared" ca="1" si="92"/>
        <v/>
      </c>
      <c r="M2953" t="str">
        <f t="shared" si="93"/>
        <v/>
      </c>
      <c r="N2953" t="str">
        <f>IF(ISBLANK('ENGAGEMENTS 2026'!C2954),"",'ENGAGEMENTS 2026'!L2954)</f>
        <v/>
      </c>
      <c r="O2953" t="str">
        <f>IF(ISBLANK('ENGAGEMENTS 2026'!C2954),"",'ENGAGEMENTS 2026'!M2954)</f>
        <v/>
      </c>
      <c r="P2953" t="str">
        <f>IF(ISBLANK('ENGAGEMENTS 2026'!C2954),"",'ENGAGEMENTS 2026'!K2954)</f>
        <v/>
      </c>
      <c r="Q2953" t="str">
        <f>IF($A2953="","",IF(OR($E2953="INFRUCTUEUX",$E2953="ANNULE"),$A2953&amp;"|"&amp;(COUNTIFS($A$2:$A2953,$A2953,$E$2:$E2953,"INFRUCTUEUX")+COUNTIFS($A$2:$A2953,$A2953,$E$2:$E2953,"ANNULE")),""))</f>
        <v/>
      </c>
    </row>
    <row r="2954" spans="1:17" x14ac:dyDescent="0.25">
      <c r="A2954" t="str">
        <f>IF(ISBLANK('ENGAGEMENTS 2026'!C2955),"",IF('ENGAGEMENTS 2026'!C2955="DTSI","DCT",'ENGAGEMENTS 2026'!C2955))</f>
        <v/>
      </c>
      <c r="B2954" t="str">
        <f>IF(ISBLANK('ENGAGEMENTS 2026'!C2955),"",'ENGAGEMENTS 2026'!D2955)</f>
        <v/>
      </c>
      <c r="C2954" t="str">
        <f>IF(ISBLANK('ENGAGEMENTS 2026'!C2955),"",'ENGAGEMENTS 2026'!E2955)</f>
        <v/>
      </c>
      <c r="D2954" t="str">
        <f>IF(ISBLANK('ENGAGEMENTS 2026'!C2955),"",'ENGAGEMENTS 2026'!G2955)</f>
        <v/>
      </c>
      <c r="E2954" t="str">
        <f>IF(ISBLANK('ENGAGEMENTS 2026'!C2955),"",'ENGAGEMENTS 2026'!I2955)</f>
        <v/>
      </c>
      <c r="F2954" t="str">
        <f>IF(ISBLANK('ENGAGEMENTS 2026'!C2955),"",'ENGAGEMENTS 2026'!J2955)</f>
        <v/>
      </c>
      <c r="G2954" t="str">
        <f>IF(ISBLANK('ENGAGEMENTS 2026'!C2955),"",'ENGAGEMENTS 2026'!M2955)</f>
        <v/>
      </c>
      <c r="H2954" t="str">
        <f>IF(ISBLANK('ENGAGEMENTS 2026'!C2955),"",'ENGAGEMENTS 2026'!AF2955)</f>
        <v/>
      </c>
      <c r="I2954" t="str">
        <f>IF(ISBLANK('ENGAGEMENTS 2026'!C2955),"",'ENGAGEMENTS 2026'!H2955)</f>
        <v/>
      </c>
      <c r="J2954" s="72" t="str">
        <f>IF(ISBLANK('ENGAGEMENTS 2026'!C2955),"",IF(AND(OR($E2954="INFRUCTUEUX",$E2954="ANNULE"),$C2954="AOO-M"),'ENGAGEMENTS 2026'!P2955,IF($H2954="EN COURS DE PREENGAGEMENT",'ENGAGEMENTS 2026'!O2955,IF($H2954="PREENGAGE",IF($E2954="ATTRIBUE",'ENGAGEMENTS 2026'!AE2955,'ENGAGEMENTS 2026'!O2955),'ENGAGEMENTS 2026'!AE2955))))</f>
        <v/>
      </c>
      <c r="K2954" s="97" t="str">
        <f>IF(ISBLANK('ENGAGEMENTS 2026'!W2955),"",'ENGAGEMENTS 2026'!W2955)</f>
        <v/>
      </c>
      <c r="L2954" s="73" t="str">
        <f t="shared" ca="1" si="92"/>
        <v/>
      </c>
      <c r="M2954" t="str">
        <f t="shared" si="93"/>
        <v/>
      </c>
      <c r="N2954" t="str">
        <f>IF(ISBLANK('ENGAGEMENTS 2026'!C2955),"",'ENGAGEMENTS 2026'!L2955)</f>
        <v/>
      </c>
      <c r="O2954" t="str">
        <f>IF(ISBLANK('ENGAGEMENTS 2026'!C2955),"",'ENGAGEMENTS 2026'!M2955)</f>
        <v/>
      </c>
      <c r="P2954" t="str">
        <f>IF(ISBLANK('ENGAGEMENTS 2026'!C2955),"",'ENGAGEMENTS 2026'!K2955)</f>
        <v/>
      </c>
      <c r="Q2954" t="str">
        <f>IF($A2954="","",IF(OR($E2954="INFRUCTUEUX",$E2954="ANNULE"),$A2954&amp;"|"&amp;(COUNTIFS($A$2:$A2954,$A2954,$E$2:$E2954,"INFRUCTUEUX")+COUNTIFS($A$2:$A2954,$A2954,$E$2:$E2954,"ANNULE")),""))</f>
        <v/>
      </c>
    </row>
    <row r="2955" spans="1:17" x14ac:dyDescent="0.25">
      <c r="A2955" t="str">
        <f>IF(ISBLANK('ENGAGEMENTS 2026'!C2956),"",IF('ENGAGEMENTS 2026'!C2956="DTSI","DCT",'ENGAGEMENTS 2026'!C2956))</f>
        <v/>
      </c>
      <c r="B2955" t="str">
        <f>IF(ISBLANK('ENGAGEMENTS 2026'!C2956),"",'ENGAGEMENTS 2026'!D2956)</f>
        <v/>
      </c>
      <c r="C2955" t="str">
        <f>IF(ISBLANK('ENGAGEMENTS 2026'!C2956),"",'ENGAGEMENTS 2026'!E2956)</f>
        <v/>
      </c>
      <c r="D2955" t="str">
        <f>IF(ISBLANK('ENGAGEMENTS 2026'!C2956),"",'ENGAGEMENTS 2026'!G2956)</f>
        <v/>
      </c>
      <c r="E2955" t="str">
        <f>IF(ISBLANK('ENGAGEMENTS 2026'!C2956),"",'ENGAGEMENTS 2026'!I2956)</f>
        <v/>
      </c>
      <c r="F2955" t="str">
        <f>IF(ISBLANK('ENGAGEMENTS 2026'!C2956),"",'ENGAGEMENTS 2026'!J2956)</f>
        <v/>
      </c>
      <c r="G2955" t="str">
        <f>IF(ISBLANK('ENGAGEMENTS 2026'!C2956),"",'ENGAGEMENTS 2026'!M2956)</f>
        <v/>
      </c>
      <c r="H2955" t="str">
        <f>IF(ISBLANK('ENGAGEMENTS 2026'!C2956),"",'ENGAGEMENTS 2026'!AF2956)</f>
        <v/>
      </c>
      <c r="I2955" t="str">
        <f>IF(ISBLANK('ENGAGEMENTS 2026'!C2956),"",'ENGAGEMENTS 2026'!H2956)</f>
        <v/>
      </c>
      <c r="J2955" s="72" t="str">
        <f>IF(ISBLANK('ENGAGEMENTS 2026'!C2956),"",IF(AND(OR($E2955="INFRUCTUEUX",$E2955="ANNULE"),$C2955="AOO-M"),'ENGAGEMENTS 2026'!P2956,IF($H2955="EN COURS DE PREENGAGEMENT",'ENGAGEMENTS 2026'!O2956,IF($H2955="PREENGAGE",IF($E2955="ATTRIBUE",'ENGAGEMENTS 2026'!AE2956,'ENGAGEMENTS 2026'!O2956),'ENGAGEMENTS 2026'!AE2956))))</f>
        <v/>
      </c>
      <c r="K2955" s="97" t="str">
        <f>IF(ISBLANK('ENGAGEMENTS 2026'!W2956),"",'ENGAGEMENTS 2026'!W2956)</f>
        <v/>
      </c>
      <c r="L2955" s="73" t="str">
        <f t="shared" ca="1" si="92"/>
        <v/>
      </c>
      <c r="M2955" t="str">
        <f t="shared" si="93"/>
        <v/>
      </c>
      <c r="N2955" t="str">
        <f>IF(ISBLANK('ENGAGEMENTS 2026'!C2956),"",'ENGAGEMENTS 2026'!L2956)</f>
        <v/>
      </c>
      <c r="O2955" t="str">
        <f>IF(ISBLANK('ENGAGEMENTS 2026'!C2956),"",'ENGAGEMENTS 2026'!M2956)</f>
        <v/>
      </c>
      <c r="P2955" t="str">
        <f>IF(ISBLANK('ENGAGEMENTS 2026'!C2956),"",'ENGAGEMENTS 2026'!K2956)</f>
        <v/>
      </c>
      <c r="Q2955" t="str">
        <f>IF($A2955="","",IF(OR($E2955="INFRUCTUEUX",$E2955="ANNULE"),$A2955&amp;"|"&amp;(COUNTIFS($A$2:$A2955,$A2955,$E$2:$E2955,"INFRUCTUEUX")+COUNTIFS($A$2:$A2955,$A2955,$E$2:$E2955,"ANNULE")),""))</f>
        <v/>
      </c>
    </row>
    <row r="2956" spans="1:17" x14ac:dyDescent="0.25">
      <c r="A2956" t="str">
        <f>IF(ISBLANK('ENGAGEMENTS 2026'!C2957),"",IF('ENGAGEMENTS 2026'!C2957="DTSI","DCT",'ENGAGEMENTS 2026'!C2957))</f>
        <v/>
      </c>
      <c r="B2956" t="str">
        <f>IF(ISBLANK('ENGAGEMENTS 2026'!C2957),"",'ENGAGEMENTS 2026'!D2957)</f>
        <v/>
      </c>
      <c r="C2956" t="str">
        <f>IF(ISBLANK('ENGAGEMENTS 2026'!C2957),"",'ENGAGEMENTS 2026'!E2957)</f>
        <v/>
      </c>
      <c r="D2956" t="str">
        <f>IF(ISBLANK('ENGAGEMENTS 2026'!C2957),"",'ENGAGEMENTS 2026'!G2957)</f>
        <v/>
      </c>
      <c r="E2956" t="str">
        <f>IF(ISBLANK('ENGAGEMENTS 2026'!C2957),"",'ENGAGEMENTS 2026'!I2957)</f>
        <v/>
      </c>
      <c r="F2956" t="str">
        <f>IF(ISBLANK('ENGAGEMENTS 2026'!C2957),"",'ENGAGEMENTS 2026'!J2957)</f>
        <v/>
      </c>
      <c r="G2956" t="str">
        <f>IF(ISBLANK('ENGAGEMENTS 2026'!C2957),"",'ENGAGEMENTS 2026'!M2957)</f>
        <v/>
      </c>
      <c r="H2956" t="str">
        <f>IF(ISBLANK('ENGAGEMENTS 2026'!C2957),"",'ENGAGEMENTS 2026'!AF2957)</f>
        <v/>
      </c>
      <c r="I2956" t="str">
        <f>IF(ISBLANK('ENGAGEMENTS 2026'!C2957),"",'ENGAGEMENTS 2026'!H2957)</f>
        <v/>
      </c>
      <c r="J2956" s="72" t="str">
        <f>IF(ISBLANK('ENGAGEMENTS 2026'!C2957),"",IF(AND(OR($E2956="INFRUCTUEUX",$E2956="ANNULE"),$C2956="AOO-M"),'ENGAGEMENTS 2026'!P2957,IF($H2956="EN COURS DE PREENGAGEMENT",'ENGAGEMENTS 2026'!O2957,IF($H2956="PREENGAGE",IF($E2956="ATTRIBUE",'ENGAGEMENTS 2026'!AE2957,'ENGAGEMENTS 2026'!O2957),'ENGAGEMENTS 2026'!AE2957))))</f>
        <v/>
      </c>
      <c r="K2956" s="97" t="str">
        <f>IF(ISBLANK('ENGAGEMENTS 2026'!W2957),"",'ENGAGEMENTS 2026'!W2957)</f>
        <v/>
      </c>
      <c r="L2956" s="73" t="str">
        <f t="shared" ca="1" si="92"/>
        <v/>
      </c>
      <c r="M2956" t="str">
        <f t="shared" si="93"/>
        <v/>
      </c>
      <c r="N2956" t="str">
        <f>IF(ISBLANK('ENGAGEMENTS 2026'!C2957),"",'ENGAGEMENTS 2026'!L2957)</f>
        <v/>
      </c>
      <c r="O2956" t="str">
        <f>IF(ISBLANK('ENGAGEMENTS 2026'!C2957),"",'ENGAGEMENTS 2026'!M2957)</f>
        <v/>
      </c>
      <c r="P2956" t="str">
        <f>IF(ISBLANK('ENGAGEMENTS 2026'!C2957),"",'ENGAGEMENTS 2026'!K2957)</f>
        <v/>
      </c>
      <c r="Q2956" t="str">
        <f>IF($A2956="","",IF(OR($E2956="INFRUCTUEUX",$E2956="ANNULE"),$A2956&amp;"|"&amp;(COUNTIFS($A$2:$A2956,$A2956,$E$2:$E2956,"INFRUCTUEUX")+COUNTIFS($A$2:$A2956,$A2956,$E$2:$E2956,"ANNULE")),""))</f>
        <v/>
      </c>
    </row>
    <row r="2957" spans="1:17" x14ac:dyDescent="0.25">
      <c r="A2957" t="str">
        <f>IF(ISBLANK('ENGAGEMENTS 2026'!C2958),"",IF('ENGAGEMENTS 2026'!C2958="DTSI","DCT",'ENGAGEMENTS 2026'!C2958))</f>
        <v/>
      </c>
      <c r="B2957" t="str">
        <f>IF(ISBLANK('ENGAGEMENTS 2026'!C2958),"",'ENGAGEMENTS 2026'!D2958)</f>
        <v/>
      </c>
      <c r="C2957" t="str">
        <f>IF(ISBLANK('ENGAGEMENTS 2026'!C2958),"",'ENGAGEMENTS 2026'!E2958)</f>
        <v/>
      </c>
      <c r="D2957" t="str">
        <f>IF(ISBLANK('ENGAGEMENTS 2026'!C2958),"",'ENGAGEMENTS 2026'!G2958)</f>
        <v/>
      </c>
      <c r="E2957" t="str">
        <f>IF(ISBLANK('ENGAGEMENTS 2026'!C2958),"",'ENGAGEMENTS 2026'!I2958)</f>
        <v/>
      </c>
      <c r="F2957" t="str">
        <f>IF(ISBLANK('ENGAGEMENTS 2026'!C2958),"",'ENGAGEMENTS 2026'!J2958)</f>
        <v/>
      </c>
      <c r="G2957" t="str">
        <f>IF(ISBLANK('ENGAGEMENTS 2026'!C2958),"",'ENGAGEMENTS 2026'!M2958)</f>
        <v/>
      </c>
      <c r="H2957" t="str">
        <f>IF(ISBLANK('ENGAGEMENTS 2026'!C2958),"",'ENGAGEMENTS 2026'!AF2958)</f>
        <v/>
      </c>
      <c r="I2957" t="str">
        <f>IF(ISBLANK('ENGAGEMENTS 2026'!C2958),"",'ENGAGEMENTS 2026'!H2958)</f>
        <v/>
      </c>
      <c r="J2957" s="72" t="str">
        <f>IF(ISBLANK('ENGAGEMENTS 2026'!C2958),"",IF(AND(OR($E2957="INFRUCTUEUX",$E2957="ANNULE"),$C2957="AOO-M"),'ENGAGEMENTS 2026'!P2958,IF($H2957="EN COURS DE PREENGAGEMENT",'ENGAGEMENTS 2026'!O2958,IF($H2957="PREENGAGE",IF($E2957="ATTRIBUE",'ENGAGEMENTS 2026'!AE2958,'ENGAGEMENTS 2026'!O2958),'ENGAGEMENTS 2026'!AE2958))))</f>
        <v/>
      </c>
      <c r="K2957" s="97" t="str">
        <f>IF(ISBLANK('ENGAGEMENTS 2026'!W2958),"",'ENGAGEMENTS 2026'!W2958)</f>
        <v/>
      </c>
      <c r="L2957" s="73" t="str">
        <f t="shared" ca="1" si="92"/>
        <v/>
      </c>
      <c r="M2957" t="str">
        <f t="shared" si="93"/>
        <v/>
      </c>
      <c r="N2957" t="str">
        <f>IF(ISBLANK('ENGAGEMENTS 2026'!C2958),"",'ENGAGEMENTS 2026'!L2958)</f>
        <v/>
      </c>
      <c r="O2957" t="str">
        <f>IF(ISBLANK('ENGAGEMENTS 2026'!C2958),"",'ENGAGEMENTS 2026'!M2958)</f>
        <v/>
      </c>
      <c r="P2957" t="str">
        <f>IF(ISBLANK('ENGAGEMENTS 2026'!C2958),"",'ENGAGEMENTS 2026'!K2958)</f>
        <v/>
      </c>
      <c r="Q2957" t="str">
        <f>IF($A2957="","",IF(OR($E2957="INFRUCTUEUX",$E2957="ANNULE"),$A2957&amp;"|"&amp;(COUNTIFS($A$2:$A2957,$A2957,$E$2:$E2957,"INFRUCTUEUX")+COUNTIFS($A$2:$A2957,$A2957,$E$2:$E2957,"ANNULE")),""))</f>
        <v/>
      </c>
    </row>
    <row r="2958" spans="1:17" x14ac:dyDescent="0.25">
      <c r="A2958" t="str">
        <f>IF(ISBLANK('ENGAGEMENTS 2026'!C2959),"",IF('ENGAGEMENTS 2026'!C2959="DTSI","DCT",'ENGAGEMENTS 2026'!C2959))</f>
        <v/>
      </c>
      <c r="B2958" t="str">
        <f>IF(ISBLANK('ENGAGEMENTS 2026'!C2959),"",'ENGAGEMENTS 2026'!D2959)</f>
        <v/>
      </c>
      <c r="C2958" t="str">
        <f>IF(ISBLANK('ENGAGEMENTS 2026'!C2959),"",'ENGAGEMENTS 2026'!E2959)</f>
        <v/>
      </c>
      <c r="D2958" t="str">
        <f>IF(ISBLANK('ENGAGEMENTS 2026'!C2959),"",'ENGAGEMENTS 2026'!G2959)</f>
        <v/>
      </c>
      <c r="E2958" t="str">
        <f>IF(ISBLANK('ENGAGEMENTS 2026'!C2959),"",'ENGAGEMENTS 2026'!I2959)</f>
        <v/>
      </c>
      <c r="F2958" t="str">
        <f>IF(ISBLANK('ENGAGEMENTS 2026'!C2959),"",'ENGAGEMENTS 2026'!J2959)</f>
        <v/>
      </c>
      <c r="G2958" t="str">
        <f>IF(ISBLANK('ENGAGEMENTS 2026'!C2959),"",'ENGAGEMENTS 2026'!M2959)</f>
        <v/>
      </c>
      <c r="H2958" t="str">
        <f>IF(ISBLANK('ENGAGEMENTS 2026'!C2959),"",'ENGAGEMENTS 2026'!AF2959)</f>
        <v/>
      </c>
      <c r="I2958" t="str">
        <f>IF(ISBLANK('ENGAGEMENTS 2026'!C2959),"",'ENGAGEMENTS 2026'!H2959)</f>
        <v/>
      </c>
      <c r="J2958" s="72" t="str">
        <f>IF(ISBLANK('ENGAGEMENTS 2026'!C2959),"",IF(AND(OR($E2958="INFRUCTUEUX",$E2958="ANNULE"),$C2958="AOO-M"),'ENGAGEMENTS 2026'!P2959,IF($H2958="EN COURS DE PREENGAGEMENT",'ENGAGEMENTS 2026'!O2959,IF($H2958="PREENGAGE",IF($E2958="ATTRIBUE",'ENGAGEMENTS 2026'!AE2959,'ENGAGEMENTS 2026'!O2959),'ENGAGEMENTS 2026'!AE2959))))</f>
        <v/>
      </c>
      <c r="K2958" s="97" t="str">
        <f>IF(ISBLANK('ENGAGEMENTS 2026'!W2959),"",'ENGAGEMENTS 2026'!W2959)</f>
        <v/>
      </c>
      <c r="L2958" s="73" t="str">
        <f t="shared" ca="1" si="92"/>
        <v/>
      </c>
      <c r="M2958" t="str">
        <f t="shared" si="93"/>
        <v/>
      </c>
      <c r="N2958" t="str">
        <f>IF(ISBLANK('ENGAGEMENTS 2026'!C2959),"",'ENGAGEMENTS 2026'!L2959)</f>
        <v/>
      </c>
      <c r="O2958" t="str">
        <f>IF(ISBLANK('ENGAGEMENTS 2026'!C2959),"",'ENGAGEMENTS 2026'!M2959)</f>
        <v/>
      </c>
      <c r="P2958" t="str">
        <f>IF(ISBLANK('ENGAGEMENTS 2026'!C2959),"",'ENGAGEMENTS 2026'!K2959)</f>
        <v/>
      </c>
      <c r="Q2958" t="str">
        <f>IF($A2958="","",IF(OR($E2958="INFRUCTUEUX",$E2958="ANNULE"),$A2958&amp;"|"&amp;(COUNTIFS($A$2:$A2958,$A2958,$E$2:$E2958,"INFRUCTUEUX")+COUNTIFS($A$2:$A2958,$A2958,$E$2:$E2958,"ANNULE")),""))</f>
        <v/>
      </c>
    </row>
    <row r="2959" spans="1:17" x14ac:dyDescent="0.25">
      <c r="A2959" t="str">
        <f>IF(ISBLANK('ENGAGEMENTS 2026'!C2960),"",IF('ENGAGEMENTS 2026'!C2960="DTSI","DCT",'ENGAGEMENTS 2026'!C2960))</f>
        <v/>
      </c>
      <c r="B2959" t="str">
        <f>IF(ISBLANK('ENGAGEMENTS 2026'!C2960),"",'ENGAGEMENTS 2026'!D2960)</f>
        <v/>
      </c>
      <c r="C2959" t="str">
        <f>IF(ISBLANK('ENGAGEMENTS 2026'!C2960),"",'ENGAGEMENTS 2026'!E2960)</f>
        <v/>
      </c>
      <c r="D2959" t="str">
        <f>IF(ISBLANK('ENGAGEMENTS 2026'!C2960),"",'ENGAGEMENTS 2026'!G2960)</f>
        <v/>
      </c>
      <c r="E2959" t="str">
        <f>IF(ISBLANK('ENGAGEMENTS 2026'!C2960),"",'ENGAGEMENTS 2026'!I2960)</f>
        <v/>
      </c>
      <c r="F2959" t="str">
        <f>IF(ISBLANK('ENGAGEMENTS 2026'!C2960),"",'ENGAGEMENTS 2026'!J2960)</f>
        <v/>
      </c>
      <c r="G2959" t="str">
        <f>IF(ISBLANK('ENGAGEMENTS 2026'!C2960),"",'ENGAGEMENTS 2026'!M2960)</f>
        <v/>
      </c>
      <c r="H2959" t="str">
        <f>IF(ISBLANK('ENGAGEMENTS 2026'!C2960),"",'ENGAGEMENTS 2026'!AF2960)</f>
        <v/>
      </c>
      <c r="I2959" t="str">
        <f>IF(ISBLANK('ENGAGEMENTS 2026'!C2960),"",'ENGAGEMENTS 2026'!H2960)</f>
        <v/>
      </c>
      <c r="J2959" s="72" t="str">
        <f>IF(ISBLANK('ENGAGEMENTS 2026'!C2960),"",IF(AND(OR($E2959="INFRUCTUEUX",$E2959="ANNULE"),$C2959="AOO-M"),'ENGAGEMENTS 2026'!P2960,IF($H2959="EN COURS DE PREENGAGEMENT",'ENGAGEMENTS 2026'!O2960,IF($H2959="PREENGAGE",IF($E2959="ATTRIBUE",'ENGAGEMENTS 2026'!AE2960,'ENGAGEMENTS 2026'!O2960),'ENGAGEMENTS 2026'!AE2960))))</f>
        <v/>
      </c>
      <c r="K2959" s="97" t="str">
        <f>IF(ISBLANK('ENGAGEMENTS 2026'!W2960),"",'ENGAGEMENTS 2026'!W2960)</f>
        <v/>
      </c>
      <c r="L2959" s="73" t="str">
        <f t="shared" ca="1" si="92"/>
        <v/>
      </c>
      <c r="M2959" t="str">
        <f t="shared" si="93"/>
        <v/>
      </c>
      <c r="N2959" t="str">
        <f>IF(ISBLANK('ENGAGEMENTS 2026'!C2960),"",'ENGAGEMENTS 2026'!L2960)</f>
        <v/>
      </c>
      <c r="O2959" t="str">
        <f>IF(ISBLANK('ENGAGEMENTS 2026'!C2960),"",'ENGAGEMENTS 2026'!M2960)</f>
        <v/>
      </c>
      <c r="P2959" t="str">
        <f>IF(ISBLANK('ENGAGEMENTS 2026'!C2960),"",'ENGAGEMENTS 2026'!K2960)</f>
        <v/>
      </c>
      <c r="Q2959" t="str">
        <f>IF($A2959="","",IF(OR($E2959="INFRUCTUEUX",$E2959="ANNULE"),$A2959&amp;"|"&amp;(COUNTIFS($A$2:$A2959,$A2959,$E$2:$E2959,"INFRUCTUEUX")+COUNTIFS($A$2:$A2959,$A2959,$E$2:$E2959,"ANNULE")),""))</f>
        <v/>
      </c>
    </row>
    <row r="2960" spans="1:17" x14ac:dyDescent="0.25">
      <c r="A2960" t="str">
        <f>IF(ISBLANK('ENGAGEMENTS 2026'!C2961),"",IF('ENGAGEMENTS 2026'!C2961="DTSI","DCT",'ENGAGEMENTS 2026'!C2961))</f>
        <v/>
      </c>
      <c r="B2960" t="str">
        <f>IF(ISBLANK('ENGAGEMENTS 2026'!C2961),"",'ENGAGEMENTS 2026'!D2961)</f>
        <v/>
      </c>
      <c r="C2960" t="str">
        <f>IF(ISBLANK('ENGAGEMENTS 2026'!C2961),"",'ENGAGEMENTS 2026'!E2961)</f>
        <v/>
      </c>
      <c r="D2960" t="str">
        <f>IF(ISBLANK('ENGAGEMENTS 2026'!C2961),"",'ENGAGEMENTS 2026'!G2961)</f>
        <v/>
      </c>
      <c r="E2960" t="str">
        <f>IF(ISBLANK('ENGAGEMENTS 2026'!C2961),"",'ENGAGEMENTS 2026'!I2961)</f>
        <v/>
      </c>
      <c r="F2960" t="str">
        <f>IF(ISBLANK('ENGAGEMENTS 2026'!C2961),"",'ENGAGEMENTS 2026'!J2961)</f>
        <v/>
      </c>
      <c r="G2960" t="str">
        <f>IF(ISBLANK('ENGAGEMENTS 2026'!C2961),"",'ENGAGEMENTS 2026'!M2961)</f>
        <v/>
      </c>
      <c r="H2960" t="str">
        <f>IF(ISBLANK('ENGAGEMENTS 2026'!C2961),"",'ENGAGEMENTS 2026'!AF2961)</f>
        <v/>
      </c>
      <c r="I2960" t="str">
        <f>IF(ISBLANK('ENGAGEMENTS 2026'!C2961),"",'ENGAGEMENTS 2026'!H2961)</f>
        <v/>
      </c>
      <c r="J2960" s="72" t="str">
        <f>IF(ISBLANK('ENGAGEMENTS 2026'!C2961),"",IF(AND(OR($E2960="INFRUCTUEUX",$E2960="ANNULE"),$C2960="AOO-M"),'ENGAGEMENTS 2026'!P2961,IF($H2960="EN COURS DE PREENGAGEMENT",'ENGAGEMENTS 2026'!O2961,IF($H2960="PREENGAGE",IF($E2960="ATTRIBUE",'ENGAGEMENTS 2026'!AE2961,'ENGAGEMENTS 2026'!O2961),'ENGAGEMENTS 2026'!AE2961))))</f>
        <v/>
      </c>
      <c r="K2960" s="97" t="str">
        <f>IF(ISBLANK('ENGAGEMENTS 2026'!W2961),"",'ENGAGEMENTS 2026'!W2961)</f>
        <v/>
      </c>
      <c r="L2960" s="73" t="str">
        <f t="shared" ca="1" si="92"/>
        <v/>
      </c>
      <c r="M2960" t="str">
        <f t="shared" si="93"/>
        <v/>
      </c>
      <c r="N2960" t="str">
        <f>IF(ISBLANK('ENGAGEMENTS 2026'!C2961),"",'ENGAGEMENTS 2026'!L2961)</f>
        <v/>
      </c>
      <c r="O2960" t="str">
        <f>IF(ISBLANK('ENGAGEMENTS 2026'!C2961),"",'ENGAGEMENTS 2026'!M2961)</f>
        <v/>
      </c>
      <c r="P2960" t="str">
        <f>IF(ISBLANK('ENGAGEMENTS 2026'!C2961),"",'ENGAGEMENTS 2026'!K2961)</f>
        <v/>
      </c>
      <c r="Q2960" t="str">
        <f>IF($A2960="","",IF(OR($E2960="INFRUCTUEUX",$E2960="ANNULE"),$A2960&amp;"|"&amp;(COUNTIFS($A$2:$A2960,$A2960,$E$2:$E2960,"INFRUCTUEUX")+COUNTIFS($A$2:$A2960,$A2960,$E$2:$E2960,"ANNULE")),""))</f>
        <v/>
      </c>
    </row>
    <row r="2961" spans="1:17" x14ac:dyDescent="0.25">
      <c r="A2961" t="str">
        <f>IF(ISBLANK('ENGAGEMENTS 2026'!C2962),"",IF('ENGAGEMENTS 2026'!C2962="DTSI","DCT",'ENGAGEMENTS 2026'!C2962))</f>
        <v/>
      </c>
      <c r="B2961" t="str">
        <f>IF(ISBLANK('ENGAGEMENTS 2026'!C2962),"",'ENGAGEMENTS 2026'!D2962)</f>
        <v/>
      </c>
      <c r="C2961" t="str">
        <f>IF(ISBLANK('ENGAGEMENTS 2026'!C2962),"",'ENGAGEMENTS 2026'!E2962)</f>
        <v/>
      </c>
      <c r="D2961" t="str">
        <f>IF(ISBLANK('ENGAGEMENTS 2026'!C2962),"",'ENGAGEMENTS 2026'!G2962)</f>
        <v/>
      </c>
      <c r="E2961" t="str">
        <f>IF(ISBLANK('ENGAGEMENTS 2026'!C2962),"",'ENGAGEMENTS 2026'!I2962)</f>
        <v/>
      </c>
      <c r="F2961" t="str">
        <f>IF(ISBLANK('ENGAGEMENTS 2026'!C2962),"",'ENGAGEMENTS 2026'!J2962)</f>
        <v/>
      </c>
      <c r="G2961" t="str">
        <f>IF(ISBLANK('ENGAGEMENTS 2026'!C2962),"",'ENGAGEMENTS 2026'!M2962)</f>
        <v/>
      </c>
      <c r="H2961" t="str">
        <f>IF(ISBLANK('ENGAGEMENTS 2026'!C2962),"",'ENGAGEMENTS 2026'!AF2962)</f>
        <v/>
      </c>
      <c r="I2961" t="str">
        <f>IF(ISBLANK('ENGAGEMENTS 2026'!C2962),"",'ENGAGEMENTS 2026'!H2962)</f>
        <v/>
      </c>
      <c r="J2961" s="72" t="str">
        <f>IF(ISBLANK('ENGAGEMENTS 2026'!C2962),"",IF(AND(OR($E2961="INFRUCTUEUX",$E2961="ANNULE"),$C2961="AOO-M"),'ENGAGEMENTS 2026'!P2962,IF($H2961="EN COURS DE PREENGAGEMENT",'ENGAGEMENTS 2026'!O2962,IF($H2961="PREENGAGE",IF($E2961="ATTRIBUE",'ENGAGEMENTS 2026'!AE2962,'ENGAGEMENTS 2026'!O2962),'ENGAGEMENTS 2026'!AE2962))))</f>
        <v/>
      </c>
      <c r="K2961" s="97" t="str">
        <f>IF(ISBLANK('ENGAGEMENTS 2026'!W2962),"",'ENGAGEMENTS 2026'!W2962)</f>
        <v/>
      </c>
      <c r="L2961" s="73" t="str">
        <f t="shared" ca="1" si="92"/>
        <v/>
      </c>
      <c r="M2961" t="str">
        <f t="shared" si="93"/>
        <v/>
      </c>
      <c r="N2961" t="str">
        <f>IF(ISBLANK('ENGAGEMENTS 2026'!C2962),"",'ENGAGEMENTS 2026'!L2962)</f>
        <v/>
      </c>
      <c r="O2961" t="str">
        <f>IF(ISBLANK('ENGAGEMENTS 2026'!C2962),"",'ENGAGEMENTS 2026'!M2962)</f>
        <v/>
      </c>
      <c r="P2961" t="str">
        <f>IF(ISBLANK('ENGAGEMENTS 2026'!C2962),"",'ENGAGEMENTS 2026'!K2962)</f>
        <v/>
      </c>
      <c r="Q2961" t="str">
        <f>IF($A2961="","",IF(OR($E2961="INFRUCTUEUX",$E2961="ANNULE"),$A2961&amp;"|"&amp;(COUNTIFS($A$2:$A2961,$A2961,$E$2:$E2961,"INFRUCTUEUX")+COUNTIFS($A$2:$A2961,$A2961,$E$2:$E2961,"ANNULE")),""))</f>
        <v/>
      </c>
    </row>
    <row r="2962" spans="1:17" x14ac:dyDescent="0.25">
      <c r="A2962" t="str">
        <f>IF(ISBLANK('ENGAGEMENTS 2026'!C2963),"",IF('ENGAGEMENTS 2026'!C2963="DTSI","DCT",'ENGAGEMENTS 2026'!C2963))</f>
        <v/>
      </c>
      <c r="B2962" t="str">
        <f>IF(ISBLANK('ENGAGEMENTS 2026'!C2963),"",'ENGAGEMENTS 2026'!D2963)</f>
        <v/>
      </c>
      <c r="C2962" t="str">
        <f>IF(ISBLANK('ENGAGEMENTS 2026'!C2963),"",'ENGAGEMENTS 2026'!E2963)</f>
        <v/>
      </c>
      <c r="D2962" t="str">
        <f>IF(ISBLANK('ENGAGEMENTS 2026'!C2963),"",'ENGAGEMENTS 2026'!G2963)</f>
        <v/>
      </c>
      <c r="E2962" t="str">
        <f>IF(ISBLANK('ENGAGEMENTS 2026'!C2963),"",'ENGAGEMENTS 2026'!I2963)</f>
        <v/>
      </c>
      <c r="F2962" t="str">
        <f>IF(ISBLANK('ENGAGEMENTS 2026'!C2963),"",'ENGAGEMENTS 2026'!J2963)</f>
        <v/>
      </c>
      <c r="G2962" t="str">
        <f>IF(ISBLANK('ENGAGEMENTS 2026'!C2963),"",'ENGAGEMENTS 2026'!M2963)</f>
        <v/>
      </c>
      <c r="H2962" t="str">
        <f>IF(ISBLANK('ENGAGEMENTS 2026'!C2963),"",'ENGAGEMENTS 2026'!AF2963)</f>
        <v/>
      </c>
      <c r="I2962" t="str">
        <f>IF(ISBLANK('ENGAGEMENTS 2026'!C2963),"",'ENGAGEMENTS 2026'!H2963)</f>
        <v/>
      </c>
      <c r="J2962" s="72" t="str">
        <f>IF(ISBLANK('ENGAGEMENTS 2026'!C2963),"",IF(AND(OR($E2962="INFRUCTUEUX",$E2962="ANNULE"),$C2962="AOO-M"),'ENGAGEMENTS 2026'!P2963,IF($H2962="EN COURS DE PREENGAGEMENT",'ENGAGEMENTS 2026'!O2963,IF($H2962="PREENGAGE",IF($E2962="ATTRIBUE",'ENGAGEMENTS 2026'!AE2963,'ENGAGEMENTS 2026'!O2963),'ENGAGEMENTS 2026'!AE2963))))</f>
        <v/>
      </c>
      <c r="K2962" s="97" t="str">
        <f>IF(ISBLANK('ENGAGEMENTS 2026'!W2963),"",'ENGAGEMENTS 2026'!W2963)</f>
        <v/>
      </c>
      <c r="L2962" s="73" t="str">
        <f t="shared" ca="1" si="92"/>
        <v/>
      </c>
      <c r="M2962" t="str">
        <f t="shared" si="93"/>
        <v/>
      </c>
      <c r="N2962" t="str">
        <f>IF(ISBLANK('ENGAGEMENTS 2026'!C2963),"",'ENGAGEMENTS 2026'!L2963)</f>
        <v/>
      </c>
      <c r="O2962" t="str">
        <f>IF(ISBLANK('ENGAGEMENTS 2026'!C2963),"",'ENGAGEMENTS 2026'!M2963)</f>
        <v/>
      </c>
      <c r="P2962" t="str">
        <f>IF(ISBLANK('ENGAGEMENTS 2026'!C2963),"",'ENGAGEMENTS 2026'!K2963)</f>
        <v/>
      </c>
      <c r="Q2962" t="str">
        <f>IF($A2962="","",IF(OR($E2962="INFRUCTUEUX",$E2962="ANNULE"),$A2962&amp;"|"&amp;(COUNTIFS($A$2:$A2962,$A2962,$E$2:$E2962,"INFRUCTUEUX")+COUNTIFS($A$2:$A2962,$A2962,$E$2:$E2962,"ANNULE")),""))</f>
        <v/>
      </c>
    </row>
    <row r="2963" spans="1:17" x14ac:dyDescent="0.25">
      <c r="A2963" t="str">
        <f>IF(ISBLANK('ENGAGEMENTS 2026'!C2964),"",IF('ENGAGEMENTS 2026'!C2964="DTSI","DCT",'ENGAGEMENTS 2026'!C2964))</f>
        <v/>
      </c>
      <c r="B2963" t="str">
        <f>IF(ISBLANK('ENGAGEMENTS 2026'!C2964),"",'ENGAGEMENTS 2026'!D2964)</f>
        <v/>
      </c>
      <c r="C2963" t="str">
        <f>IF(ISBLANK('ENGAGEMENTS 2026'!C2964),"",'ENGAGEMENTS 2026'!E2964)</f>
        <v/>
      </c>
      <c r="D2963" t="str">
        <f>IF(ISBLANK('ENGAGEMENTS 2026'!C2964),"",'ENGAGEMENTS 2026'!G2964)</f>
        <v/>
      </c>
      <c r="E2963" t="str">
        <f>IF(ISBLANK('ENGAGEMENTS 2026'!C2964),"",'ENGAGEMENTS 2026'!I2964)</f>
        <v/>
      </c>
      <c r="F2963" t="str">
        <f>IF(ISBLANK('ENGAGEMENTS 2026'!C2964),"",'ENGAGEMENTS 2026'!J2964)</f>
        <v/>
      </c>
      <c r="G2963" t="str">
        <f>IF(ISBLANK('ENGAGEMENTS 2026'!C2964),"",'ENGAGEMENTS 2026'!M2964)</f>
        <v/>
      </c>
      <c r="H2963" t="str">
        <f>IF(ISBLANK('ENGAGEMENTS 2026'!C2964),"",'ENGAGEMENTS 2026'!AF2964)</f>
        <v/>
      </c>
      <c r="I2963" t="str">
        <f>IF(ISBLANK('ENGAGEMENTS 2026'!C2964),"",'ENGAGEMENTS 2026'!H2964)</f>
        <v/>
      </c>
      <c r="J2963" s="72" t="str">
        <f>IF(ISBLANK('ENGAGEMENTS 2026'!C2964),"",IF(AND(OR($E2963="INFRUCTUEUX",$E2963="ANNULE"),$C2963="AOO-M"),'ENGAGEMENTS 2026'!P2964,IF($H2963="EN COURS DE PREENGAGEMENT",'ENGAGEMENTS 2026'!O2964,IF($H2963="PREENGAGE",IF($E2963="ATTRIBUE",'ENGAGEMENTS 2026'!AE2964,'ENGAGEMENTS 2026'!O2964),'ENGAGEMENTS 2026'!AE2964))))</f>
        <v/>
      </c>
      <c r="K2963" s="97" t="str">
        <f>IF(ISBLANK('ENGAGEMENTS 2026'!W2964),"",'ENGAGEMENTS 2026'!W2964)</f>
        <v/>
      </c>
      <c r="L2963" s="73" t="str">
        <f t="shared" ca="1" si="92"/>
        <v/>
      </c>
      <c r="M2963" t="str">
        <f t="shared" si="93"/>
        <v/>
      </c>
      <c r="N2963" t="str">
        <f>IF(ISBLANK('ENGAGEMENTS 2026'!C2964),"",'ENGAGEMENTS 2026'!L2964)</f>
        <v/>
      </c>
      <c r="O2963" t="str">
        <f>IF(ISBLANK('ENGAGEMENTS 2026'!C2964),"",'ENGAGEMENTS 2026'!M2964)</f>
        <v/>
      </c>
      <c r="P2963" t="str">
        <f>IF(ISBLANK('ENGAGEMENTS 2026'!C2964),"",'ENGAGEMENTS 2026'!K2964)</f>
        <v/>
      </c>
      <c r="Q2963" t="str">
        <f>IF($A2963="","",IF(OR($E2963="INFRUCTUEUX",$E2963="ANNULE"),$A2963&amp;"|"&amp;(COUNTIFS($A$2:$A2963,$A2963,$E$2:$E2963,"INFRUCTUEUX")+COUNTIFS($A$2:$A2963,$A2963,$E$2:$E2963,"ANNULE")),""))</f>
        <v/>
      </c>
    </row>
    <row r="2964" spans="1:17" x14ac:dyDescent="0.25">
      <c r="A2964" t="str">
        <f>IF(ISBLANK('ENGAGEMENTS 2026'!C2965),"",IF('ENGAGEMENTS 2026'!C2965="DTSI","DCT",'ENGAGEMENTS 2026'!C2965))</f>
        <v/>
      </c>
      <c r="B2964" t="str">
        <f>IF(ISBLANK('ENGAGEMENTS 2026'!C2965),"",'ENGAGEMENTS 2026'!D2965)</f>
        <v/>
      </c>
      <c r="C2964" t="str">
        <f>IF(ISBLANK('ENGAGEMENTS 2026'!C2965),"",'ENGAGEMENTS 2026'!E2965)</f>
        <v/>
      </c>
      <c r="D2964" t="str">
        <f>IF(ISBLANK('ENGAGEMENTS 2026'!C2965),"",'ENGAGEMENTS 2026'!G2965)</f>
        <v/>
      </c>
      <c r="E2964" t="str">
        <f>IF(ISBLANK('ENGAGEMENTS 2026'!C2965),"",'ENGAGEMENTS 2026'!I2965)</f>
        <v/>
      </c>
      <c r="F2964" t="str">
        <f>IF(ISBLANK('ENGAGEMENTS 2026'!C2965),"",'ENGAGEMENTS 2026'!J2965)</f>
        <v/>
      </c>
      <c r="G2964" t="str">
        <f>IF(ISBLANK('ENGAGEMENTS 2026'!C2965),"",'ENGAGEMENTS 2026'!M2965)</f>
        <v/>
      </c>
      <c r="H2964" t="str">
        <f>IF(ISBLANK('ENGAGEMENTS 2026'!C2965),"",'ENGAGEMENTS 2026'!AF2965)</f>
        <v/>
      </c>
      <c r="I2964" t="str">
        <f>IF(ISBLANK('ENGAGEMENTS 2026'!C2965),"",'ENGAGEMENTS 2026'!H2965)</f>
        <v/>
      </c>
      <c r="J2964" s="72" t="str">
        <f>IF(ISBLANK('ENGAGEMENTS 2026'!C2965),"",IF(AND(OR($E2964="INFRUCTUEUX",$E2964="ANNULE"),$C2964="AOO-M"),'ENGAGEMENTS 2026'!P2965,IF($H2964="EN COURS DE PREENGAGEMENT",'ENGAGEMENTS 2026'!O2965,IF($H2964="PREENGAGE",IF($E2964="ATTRIBUE",'ENGAGEMENTS 2026'!AE2965,'ENGAGEMENTS 2026'!O2965),'ENGAGEMENTS 2026'!AE2965))))</f>
        <v/>
      </c>
      <c r="K2964" s="97" t="str">
        <f>IF(ISBLANK('ENGAGEMENTS 2026'!W2965),"",'ENGAGEMENTS 2026'!W2965)</f>
        <v/>
      </c>
      <c r="L2964" s="73" t="str">
        <f t="shared" ca="1" si="92"/>
        <v/>
      </c>
      <c r="M2964" t="str">
        <f t="shared" si="93"/>
        <v/>
      </c>
      <c r="N2964" t="str">
        <f>IF(ISBLANK('ENGAGEMENTS 2026'!C2965),"",'ENGAGEMENTS 2026'!L2965)</f>
        <v/>
      </c>
      <c r="O2964" t="str">
        <f>IF(ISBLANK('ENGAGEMENTS 2026'!C2965),"",'ENGAGEMENTS 2026'!M2965)</f>
        <v/>
      </c>
      <c r="P2964" t="str">
        <f>IF(ISBLANK('ENGAGEMENTS 2026'!C2965),"",'ENGAGEMENTS 2026'!K2965)</f>
        <v/>
      </c>
      <c r="Q2964" t="str">
        <f>IF($A2964="","",IF(OR($E2964="INFRUCTUEUX",$E2964="ANNULE"),$A2964&amp;"|"&amp;(COUNTIFS($A$2:$A2964,$A2964,$E$2:$E2964,"INFRUCTUEUX")+COUNTIFS($A$2:$A2964,$A2964,$E$2:$E2964,"ANNULE")),""))</f>
        <v/>
      </c>
    </row>
    <row r="2965" spans="1:17" x14ac:dyDescent="0.25">
      <c r="A2965" t="str">
        <f>IF(ISBLANK('ENGAGEMENTS 2026'!C2966),"",IF('ENGAGEMENTS 2026'!C2966="DTSI","DCT",'ENGAGEMENTS 2026'!C2966))</f>
        <v/>
      </c>
      <c r="B2965" t="str">
        <f>IF(ISBLANK('ENGAGEMENTS 2026'!C2966),"",'ENGAGEMENTS 2026'!D2966)</f>
        <v/>
      </c>
      <c r="C2965" t="str">
        <f>IF(ISBLANK('ENGAGEMENTS 2026'!C2966),"",'ENGAGEMENTS 2026'!E2966)</f>
        <v/>
      </c>
      <c r="D2965" t="str">
        <f>IF(ISBLANK('ENGAGEMENTS 2026'!C2966),"",'ENGAGEMENTS 2026'!G2966)</f>
        <v/>
      </c>
      <c r="E2965" t="str">
        <f>IF(ISBLANK('ENGAGEMENTS 2026'!C2966),"",'ENGAGEMENTS 2026'!I2966)</f>
        <v/>
      </c>
      <c r="F2965" t="str">
        <f>IF(ISBLANK('ENGAGEMENTS 2026'!C2966),"",'ENGAGEMENTS 2026'!J2966)</f>
        <v/>
      </c>
      <c r="G2965" t="str">
        <f>IF(ISBLANK('ENGAGEMENTS 2026'!C2966),"",'ENGAGEMENTS 2026'!M2966)</f>
        <v/>
      </c>
      <c r="H2965" t="str">
        <f>IF(ISBLANK('ENGAGEMENTS 2026'!C2966),"",'ENGAGEMENTS 2026'!AF2966)</f>
        <v/>
      </c>
      <c r="I2965" t="str">
        <f>IF(ISBLANK('ENGAGEMENTS 2026'!C2966),"",'ENGAGEMENTS 2026'!H2966)</f>
        <v/>
      </c>
      <c r="J2965" s="72" t="str">
        <f>IF(ISBLANK('ENGAGEMENTS 2026'!C2966),"",IF(AND(OR($E2965="INFRUCTUEUX",$E2965="ANNULE"),$C2965="AOO-M"),'ENGAGEMENTS 2026'!P2966,IF($H2965="EN COURS DE PREENGAGEMENT",'ENGAGEMENTS 2026'!O2966,IF($H2965="PREENGAGE",IF($E2965="ATTRIBUE",'ENGAGEMENTS 2026'!AE2966,'ENGAGEMENTS 2026'!O2966),'ENGAGEMENTS 2026'!AE2966))))</f>
        <v/>
      </c>
      <c r="K2965" s="97" t="str">
        <f>IF(ISBLANK('ENGAGEMENTS 2026'!W2966),"",'ENGAGEMENTS 2026'!W2966)</f>
        <v/>
      </c>
      <c r="L2965" s="73" t="str">
        <f t="shared" ca="1" si="92"/>
        <v/>
      </c>
      <c r="M2965" t="str">
        <f t="shared" si="93"/>
        <v/>
      </c>
      <c r="N2965" t="str">
        <f>IF(ISBLANK('ENGAGEMENTS 2026'!C2966),"",'ENGAGEMENTS 2026'!L2966)</f>
        <v/>
      </c>
      <c r="O2965" t="str">
        <f>IF(ISBLANK('ENGAGEMENTS 2026'!C2966),"",'ENGAGEMENTS 2026'!M2966)</f>
        <v/>
      </c>
      <c r="P2965" t="str">
        <f>IF(ISBLANK('ENGAGEMENTS 2026'!C2966),"",'ENGAGEMENTS 2026'!K2966)</f>
        <v/>
      </c>
      <c r="Q2965" t="str">
        <f>IF($A2965="","",IF(OR($E2965="INFRUCTUEUX",$E2965="ANNULE"),$A2965&amp;"|"&amp;(COUNTIFS($A$2:$A2965,$A2965,$E$2:$E2965,"INFRUCTUEUX")+COUNTIFS($A$2:$A2965,$A2965,$E$2:$E2965,"ANNULE")),""))</f>
        <v/>
      </c>
    </row>
    <row r="2966" spans="1:17" x14ac:dyDescent="0.25">
      <c r="A2966" t="str">
        <f>IF(ISBLANK('ENGAGEMENTS 2026'!C2967),"",IF('ENGAGEMENTS 2026'!C2967="DTSI","DCT",'ENGAGEMENTS 2026'!C2967))</f>
        <v/>
      </c>
      <c r="B2966" t="str">
        <f>IF(ISBLANK('ENGAGEMENTS 2026'!C2967),"",'ENGAGEMENTS 2026'!D2967)</f>
        <v/>
      </c>
      <c r="C2966" t="str">
        <f>IF(ISBLANK('ENGAGEMENTS 2026'!C2967),"",'ENGAGEMENTS 2026'!E2967)</f>
        <v/>
      </c>
      <c r="D2966" t="str">
        <f>IF(ISBLANK('ENGAGEMENTS 2026'!C2967),"",'ENGAGEMENTS 2026'!G2967)</f>
        <v/>
      </c>
      <c r="E2966" t="str">
        <f>IF(ISBLANK('ENGAGEMENTS 2026'!C2967),"",'ENGAGEMENTS 2026'!I2967)</f>
        <v/>
      </c>
      <c r="F2966" t="str">
        <f>IF(ISBLANK('ENGAGEMENTS 2026'!C2967),"",'ENGAGEMENTS 2026'!J2967)</f>
        <v/>
      </c>
      <c r="G2966" t="str">
        <f>IF(ISBLANK('ENGAGEMENTS 2026'!C2967),"",'ENGAGEMENTS 2026'!M2967)</f>
        <v/>
      </c>
      <c r="H2966" t="str">
        <f>IF(ISBLANK('ENGAGEMENTS 2026'!C2967),"",'ENGAGEMENTS 2026'!AF2967)</f>
        <v/>
      </c>
      <c r="I2966" t="str">
        <f>IF(ISBLANK('ENGAGEMENTS 2026'!C2967),"",'ENGAGEMENTS 2026'!H2967)</f>
        <v/>
      </c>
      <c r="J2966" s="72" t="str">
        <f>IF(ISBLANK('ENGAGEMENTS 2026'!C2967),"",IF(AND(OR($E2966="INFRUCTUEUX",$E2966="ANNULE"),$C2966="AOO-M"),'ENGAGEMENTS 2026'!P2967,IF($H2966="EN COURS DE PREENGAGEMENT",'ENGAGEMENTS 2026'!O2967,IF($H2966="PREENGAGE",IF($E2966="ATTRIBUE",'ENGAGEMENTS 2026'!AE2967,'ENGAGEMENTS 2026'!O2967),'ENGAGEMENTS 2026'!AE2967))))</f>
        <v/>
      </c>
      <c r="K2966" s="97" t="str">
        <f>IF(ISBLANK('ENGAGEMENTS 2026'!W2967),"",'ENGAGEMENTS 2026'!W2967)</f>
        <v/>
      </c>
      <c r="L2966" s="73" t="str">
        <f t="shared" ca="1" si="92"/>
        <v/>
      </c>
      <c r="M2966" t="str">
        <f t="shared" si="93"/>
        <v/>
      </c>
      <c r="N2966" t="str">
        <f>IF(ISBLANK('ENGAGEMENTS 2026'!C2967),"",'ENGAGEMENTS 2026'!L2967)</f>
        <v/>
      </c>
      <c r="O2966" t="str">
        <f>IF(ISBLANK('ENGAGEMENTS 2026'!C2967),"",'ENGAGEMENTS 2026'!M2967)</f>
        <v/>
      </c>
      <c r="P2966" t="str">
        <f>IF(ISBLANK('ENGAGEMENTS 2026'!C2967),"",'ENGAGEMENTS 2026'!K2967)</f>
        <v/>
      </c>
      <c r="Q2966" t="str">
        <f>IF($A2966="","",IF(OR($E2966="INFRUCTUEUX",$E2966="ANNULE"),$A2966&amp;"|"&amp;(COUNTIFS($A$2:$A2966,$A2966,$E$2:$E2966,"INFRUCTUEUX")+COUNTIFS($A$2:$A2966,$A2966,$E$2:$E2966,"ANNULE")),""))</f>
        <v/>
      </c>
    </row>
    <row r="2967" spans="1:17" x14ac:dyDescent="0.25">
      <c r="A2967" t="str">
        <f>IF(ISBLANK('ENGAGEMENTS 2026'!C2968),"",IF('ENGAGEMENTS 2026'!C2968="DTSI","DCT",'ENGAGEMENTS 2026'!C2968))</f>
        <v/>
      </c>
      <c r="B2967" t="str">
        <f>IF(ISBLANK('ENGAGEMENTS 2026'!C2968),"",'ENGAGEMENTS 2026'!D2968)</f>
        <v/>
      </c>
      <c r="C2967" t="str">
        <f>IF(ISBLANK('ENGAGEMENTS 2026'!C2968),"",'ENGAGEMENTS 2026'!E2968)</f>
        <v/>
      </c>
      <c r="D2967" t="str">
        <f>IF(ISBLANK('ENGAGEMENTS 2026'!C2968),"",'ENGAGEMENTS 2026'!G2968)</f>
        <v/>
      </c>
      <c r="E2967" t="str">
        <f>IF(ISBLANK('ENGAGEMENTS 2026'!C2968),"",'ENGAGEMENTS 2026'!I2968)</f>
        <v/>
      </c>
      <c r="F2967" t="str">
        <f>IF(ISBLANK('ENGAGEMENTS 2026'!C2968),"",'ENGAGEMENTS 2026'!J2968)</f>
        <v/>
      </c>
      <c r="G2967" t="str">
        <f>IF(ISBLANK('ENGAGEMENTS 2026'!C2968),"",'ENGAGEMENTS 2026'!M2968)</f>
        <v/>
      </c>
      <c r="H2967" t="str">
        <f>IF(ISBLANK('ENGAGEMENTS 2026'!C2968),"",'ENGAGEMENTS 2026'!AF2968)</f>
        <v/>
      </c>
      <c r="I2967" t="str">
        <f>IF(ISBLANK('ENGAGEMENTS 2026'!C2968),"",'ENGAGEMENTS 2026'!H2968)</f>
        <v/>
      </c>
      <c r="J2967" s="72" t="str">
        <f>IF(ISBLANK('ENGAGEMENTS 2026'!C2968),"",IF(AND(OR($E2967="INFRUCTUEUX",$E2967="ANNULE"),$C2967="AOO-M"),'ENGAGEMENTS 2026'!P2968,IF($H2967="EN COURS DE PREENGAGEMENT",'ENGAGEMENTS 2026'!O2968,IF($H2967="PREENGAGE",IF($E2967="ATTRIBUE",'ENGAGEMENTS 2026'!AE2968,'ENGAGEMENTS 2026'!O2968),'ENGAGEMENTS 2026'!AE2968))))</f>
        <v/>
      </c>
      <c r="K2967" s="97" t="str">
        <f>IF(ISBLANK('ENGAGEMENTS 2026'!W2968),"",'ENGAGEMENTS 2026'!W2968)</f>
        <v/>
      </c>
      <c r="L2967" s="73" t="str">
        <f t="shared" ca="1" si="92"/>
        <v/>
      </c>
      <c r="M2967" t="str">
        <f t="shared" si="93"/>
        <v/>
      </c>
      <c r="N2967" t="str">
        <f>IF(ISBLANK('ENGAGEMENTS 2026'!C2968),"",'ENGAGEMENTS 2026'!L2968)</f>
        <v/>
      </c>
      <c r="O2967" t="str">
        <f>IF(ISBLANK('ENGAGEMENTS 2026'!C2968),"",'ENGAGEMENTS 2026'!M2968)</f>
        <v/>
      </c>
      <c r="P2967" t="str">
        <f>IF(ISBLANK('ENGAGEMENTS 2026'!C2968),"",'ENGAGEMENTS 2026'!K2968)</f>
        <v/>
      </c>
      <c r="Q2967" t="str">
        <f>IF($A2967="","",IF(OR($E2967="INFRUCTUEUX",$E2967="ANNULE"),$A2967&amp;"|"&amp;(COUNTIFS($A$2:$A2967,$A2967,$E$2:$E2967,"INFRUCTUEUX")+COUNTIFS($A$2:$A2967,$A2967,$E$2:$E2967,"ANNULE")),""))</f>
        <v/>
      </c>
    </row>
    <row r="2968" spans="1:17" x14ac:dyDescent="0.25">
      <c r="A2968" t="str">
        <f>IF(ISBLANK('ENGAGEMENTS 2026'!C2969),"",IF('ENGAGEMENTS 2026'!C2969="DTSI","DCT",'ENGAGEMENTS 2026'!C2969))</f>
        <v/>
      </c>
      <c r="B2968" t="str">
        <f>IF(ISBLANK('ENGAGEMENTS 2026'!C2969),"",'ENGAGEMENTS 2026'!D2969)</f>
        <v/>
      </c>
      <c r="C2968" t="str">
        <f>IF(ISBLANK('ENGAGEMENTS 2026'!C2969),"",'ENGAGEMENTS 2026'!E2969)</f>
        <v/>
      </c>
      <c r="D2968" t="str">
        <f>IF(ISBLANK('ENGAGEMENTS 2026'!C2969),"",'ENGAGEMENTS 2026'!G2969)</f>
        <v/>
      </c>
      <c r="E2968" t="str">
        <f>IF(ISBLANK('ENGAGEMENTS 2026'!C2969),"",'ENGAGEMENTS 2026'!I2969)</f>
        <v/>
      </c>
      <c r="F2968" t="str">
        <f>IF(ISBLANK('ENGAGEMENTS 2026'!C2969),"",'ENGAGEMENTS 2026'!J2969)</f>
        <v/>
      </c>
      <c r="G2968" t="str">
        <f>IF(ISBLANK('ENGAGEMENTS 2026'!C2969),"",'ENGAGEMENTS 2026'!M2969)</f>
        <v/>
      </c>
      <c r="H2968" t="str">
        <f>IF(ISBLANK('ENGAGEMENTS 2026'!C2969),"",'ENGAGEMENTS 2026'!AF2969)</f>
        <v/>
      </c>
      <c r="I2968" t="str">
        <f>IF(ISBLANK('ENGAGEMENTS 2026'!C2969),"",'ENGAGEMENTS 2026'!H2969)</f>
        <v/>
      </c>
      <c r="J2968" s="72" t="str">
        <f>IF(ISBLANK('ENGAGEMENTS 2026'!C2969),"",IF(AND(OR($E2968="INFRUCTUEUX",$E2968="ANNULE"),$C2968="AOO-M"),'ENGAGEMENTS 2026'!P2969,IF($H2968="EN COURS DE PREENGAGEMENT",'ENGAGEMENTS 2026'!O2969,IF($H2968="PREENGAGE",IF($E2968="ATTRIBUE",'ENGAGEMENTS 2026'!AE2969,'ENGAGEMENTS 2026'!O2969),'ENGAGEMENTS 2026'!AE2969))))</f>
        <v/>
      </c>
      <c r="K2968" s="97" t="str">
        <f>IF(ISBLANK('ENGAGEMENTS 2026'!W2969),"",'ENGAGEMENTS 2026'!W2969)</f>
        <v/>
      </c>
      <c r="L2968" s="73" t="str">
        <f t="shared" ca="1" si="92"/>
        <v/>
      </c>
      <c r="M2968" t="str">
        <f t="shared" si="93"/>
        <v/>
      </c>
      <c r="N2968" t="str">
        <f>IF(ISBLANK('ENGAGEMENTS 2026'!C2969),"",'ENGAGEMENTS 2026'!L2969)</f>
        <v/>
      </c>
      <c r="O2968" t="str">
        <f>IF(ISBLANK('ENGAGEMENTS 2026'!C2969),"",'ENGAGEMENTS 2026'!M2969)</f>
        <v/>
      </c>
      <c r="P2968" t="str">
        <f>IF(ISBLANK('ENGAGEMENTS 2026'!C2969),"",'ENGAGEMENTS 2026'!K2969)</f>
        <v/>
      </c>
      <c r="Q2968" t="str">
        <f>IF($A2968="","",IF(OR($E2968="INFRUCTUEUX",$E2968="ANNULE"),$A2968&amp;"|"&amp;(COUNTIFS($A$2:$A2968,$A2968,$E$2:$E2968,"INFRUCTUEUX")+COUNTIFS($A$2:$A2968,$A2968,$E$2:$E2968,"ANNULE")),""))</f>
        <v/>
      </c>
    </row>
    <row r="2969" spans="1:17" x14ac:dyDescent="0.25">
      <c r="A2969" t="str">
        <f>IF(ISBLANK('ENGAGEMENTS 2026'!C2970),"",IF('ENGAGEMENTS 2026'!C2970="DTSI","DCT",'ENGAGEMENTS 2026'!C2970))</f>
        <v/>
      </c>
      <c r="B2969" t="str">
        <f>IF(ISBLANK('ENGAGEMENTS 2026'!C2970),"",'ENGAGEMENTS 2026'!D2970)</f>
        <v/>
      </c>
      <c r="C2969" t="str">
        <f>IF(ISBLANK('ENGAGEMENTS 2026'!C2970),"",'ENGAGEMENTS 2026'!E2970)</f>
        <v/>
      </c>
      <c r="D2969" t="str">
        <f>IF(ISBLANK('ENGAGEMENTS 2026'!C2970),"",'ENGAGEMENTS 2026'!G2970)</f>
        <v/>
      </c>
      <c r="E2969" t="str">
        <f>IF(ISBLANK('ENGAGEMENTS 2026'!C2970),"",'ENGAGEMENTS 2026'!I2970)</f>
        <v/>
      </c>
      <c r="F2969" t="str">
        <f>IF(ISBLANK('ENGAGEMENTS 2026'!C2970),"",'ENGAGEMENTS 2026'!J2970)</f>
        <v/>
      </c>
      <c r="G2969" t="str">
        <f>IF(ISBLANK('ENGAGEMENTS 2026'!C2970),"",'ENGAGEMENTS 2026'!M2970)</f>
        <v/>
      </c>
      <c r="H2969" t="str">
        <f>IF(ISBLANK('ENGAGEMENTS 2026'!C2970),"",'ENGAGEMENTS 2026'!AF2970)</f>
        <v/>
      </c>
      <c r="I2969" t="str">
        <f>IF(ISBLANK('ENGAGEMENTS 2026'!C2970),"",'ENGAGEMENTS 2026'!H2970)</f>
        <v/>
      </c>
      <c r="J2969" s="72" t="str">
        <f>IF(ISBLANK('ENGAGEMENTS 2026'!C2970),"",IF(AND(OR($E2969="INFRUCTUEUX",$E2969="ANNULE"),$C2969="AOO-M"),'ENGAGEMENTS 2026'!P2970,IF($H2969="EN COURS DE PREENGAGEMENT",'ENGAGEMENTS 2026'!O2970,IF($H2969="PREENGAGE",IF($E2969="ATTRIBUE",'ENGAGEMENTS 2026'!AE2970,'ENGAGEMENTS 2026'!O2970),'ENGAGEMENTS 2026'!AE2970))))</f>
        <v/>
      </c>
      <c r="K2969" s="97" t="str">
        <f>IF(ISBLANK('ENGAGEMENTS 2026'!W2970),"",'ENGAGEMENTS 2026'!W2970)</f>
        <v/>
      </c>
      <c r="L2969" s="73" t="str">
        <f t="shared" ca="1" si="92"/>
        <v/>
      </c>
      <c r="M2969" t="str">
        <f t="shared" si="93"/>
        <v/>
      </c>
      <c r="N2969" t="str">
        <f>IF(ISBLANK('ENGAGEMENTS 2026'!C2970),"",'ENGAGEMENTS 2026'!L2970)</f>
        <v/>
      </c>
      <c r="O2969" t="str">
        <f>IF(ISBLANK('ENGAGEMENTS 2026'!C2970),"",'ENGAGEMENTS 2026'!M2970)</f>
        <v/>
      </c>
      <c r="P2969" t="str">
        <f>IF(ISBLANK('ENGAGEMENTS 2026'!C2970),"",'ENGAGEMENTS 2026'!K2970)</f>
        <v/>
      </c>
      <c r="Q2969" t="str">
        <f>IF($A2969="","",IF(OR($E2969="INFRUCTUEUX",$E2969="ANNULE"),$A2969&amp;"|"&amp;(COUNTIFS($A$2:$A2969,$A2969,$E$2:$E2969,"INFRUCTUEUX")+COUNTIFS($A$2:$A2969,$A2969,$E$2:$E2969,"ANNULE")),""))</f>
        <v/>
      </c>
    </row>
    <row r="2970" spans="1:17" x14ac:dyDescent="0.25">
      <c r="A2970" t="str">
        <f>IF(ISBLANK('ENGAGEMENTS 2026'!C2971),"",IF('ENGAGEMENTS 2026'!C2971="DTSI","DCT",'ENGAGEMENTS 2026'!C2971))</f>
        <v/>
      </c>
      <c r="B2970" t="str">
        <f>IF(ISBLANK('ENGAGEMENTS 2026'!C2971),"",'ENGAGEMENTS 2026'!D2971)</f>
        <v/>
      </c>
      <c r="C2970" t="str">
        <f>IF(ISBLANK('ENGAGEMENTS 2026'!C2971),"",'ENGAGEMENTS 2026'!E2971)</f>
        <v/>
      </c>
      <c r="D2970" t="str">
        <f>IF(ISBLANK('ENGAGEMENTS 2026'!C2971),"",'ENGAGEMENTS 2026'!G2971)</f>
        <v/>
      </c>
      <c r="E2970" t="str">
        <f>IF(ISBLANK('ENGAGEMENTS 2026'!C2971),"",'ENGAGEMENTS 2026'!I2971)</f>
        <v/>
      </c>
      <c r="F2970" t="str">
        <f>IF(ISBLANK('ENGAGEMENTS 2026'!C2971),"",'ENGAGEMENTS 2026'!J2971)</f>
        <v/>
      </c>
      <c r="G2970" t="str">
        <f>IF(ISBLANK('ENGAGEMENTS 2026'!C2971),"",'ENGAGEMENTS 2026'!M2971)</f>
        <v/>
      </c>
      <c r="H2970" t="str">
        <f>IF(ISBLANK('ENGAGEMENTS 2026'!C2971),"",'ENGAGEMENTS 2026'!AF2971)</f>
        <v/>
      </c>
      <c r="I2970" t="str">
        <f>IF(ISBLANK('ENGAGEMENTS 2026'!C2971),"",'ENGAGEMENTS 2026'!H2971)</f>
        <v/>
      </c>
      <c r="J2970" s="72" t="str">
        <f>IF(ISBLANK('ENGAGEMENTS 2026'!C2971),"",IF(AND(OR($E2970="INFRUCTUEUX",$E2970="ANNULE"),$C2970="AOO-M"),'ENGAGEMENTS 2026'!P2971,IF($H2970="EN COURS DE PREENGAGEMENT",'ENGAGEMENTS 2026'!O2971,IF($H2970="PREENGAGE",IF($E2970="ATTRIBUE",'ENGAGEMENTS 2026'!AE2971,'ENGAGEMENTS 2026'!O2971),'ENGAGEMENTS 2026'!AE2971))))</f>
        <v/>
      </c>
      <c r="K2970" s="97" t="str">
        <f>IF(ISBLANK('ENGAGEMENTS 2026'!W2971),"",'ENGAGEMENTS 2026'!W2971)</f>
        <v/>
      </c>
      <c r="L2970" s="73" t="str">
        <f t="shared" ca="1" si="92"/>
        <v/>
      </c>
      <c r="M2970" t="str">
        <f t="shared" si="93"/>
        <v/>
      </c>
      <c r="N2970" t="str">
        <f>IF(ISBLANK('ENGAGEMENTS 2026'!C2971),"",'ENGAGEMENTS 2026'!L2971)</f>
        <v/>
      </c>
      <c r="O2970" t="str">
        <f>IF(ISBLANK('ENGAGEMENTS 2026'!C2971),"",'ENGAGEMENTS 2026'!M2971)</f>
        <v/>
      </c>
      <c r="P2970" t="str">
        <f>IF(ISBLANK('ENGAGEMENTS 2026'!C2971),"",'ENGAGEMENTS 2026'!K2971)</f>
        <v/>
      </c>
      <c r="Q2970" t="str">
        <f>IF($A2970="","",IF(OR($E2970="INFRUCTUEUX",$E2970="ANNULE"),$A2970&amp;"|"&amp;(COUNTIFS($A$2:$A2970,$A2970,$E$2:$E2970,"INFRUCTUEUX")+COUNTIFS($A$2:$A2970,$A2970,$E$2:$E2970,"ANNULE")),""))</f>
        <v/>
      </c>
    </row>
    <row r="2971" spans="1:17" x14ac:dyDescent="0.25">
      <c r="A2971" t="str">
        <f>IF(ISBLANK('ENGAGEMENTS 2026'!C2972),"",IF('ENGAGEMENTS 2026'!C2972="DTSI","DCT",'ENGAGEMENTS 2026'!C2972))</f>
        <v/>
      </c>
      <c r="B2971" t="str">
        <f>IF(ISBLANK('ENGAGEMENTS 2026'!C2972),"",'ENGAGEMENTS 2026'!D2972)</f>
        <v/>
      </c>
      <c r="C2971" t="str">
        <f>IF(ISBLANK('ENGAGEMENTS 2026'!C2972),"",'ENGAGEMENTS 2026'!E2972)</f>
        <v/>
      </c>
      <c r="D2971" t="str">
        <f>IF(ISBLANK('ENGAGEMENTS 2026'!C2972),"",'ENGAGEMENTS 2026'!G2972)</f>
        <v/>
      </c>
      <c r="E2971" t="str">
        <f>IF(ISBLANK('ENGAGEMENTS 2026'!C2972),"",'ENGAGEMENTS 2026'!I2972)</f>
        <v/>
      </c>
      <c r="F2971" t="str">
        <f>IF(ISBLANK('ENGAGEMENTS 2026'!C2972),"",'ENGAGEMENTS 2026'!J2972)</f>
        <v/>
      </c>
      <c r="G2971" t="str">
        <f>IF(ISBLANK('ENGAGEMENTS 2026'!C2972),"",'ENGAGEMENTS 2026'!M2972)</f>
        <v/>
      </c>
      <c r="H2971" t="str">
        <f>IF(ISBLANK('ENGAGEMENTS 2026'!C2972),"",'ENGAGEMENTS 2026'!AF2972)</f>
        <v/>
      </c>
      <c r="I2971" t="str">
        <f>IF(ISBLANK('ENGAGEMENTS 2026'!C2972),"",'ENGAGEMENTS 2026'!H2972)</f>
        <v/>
      </c>
      <c r="J2971" s="72" t="str">
        <f>IF(ISBLANK('ENGAGEMENTS 2026'!C2972),"",IF(AND(OR($E2971="INFRUCTUEUX",$E2971="ANNULE"),$C2971="AOO-M"),'ENGAGEMENTS 2026'!P2972,IF($H2971="EN COURS DE PREENGAGEMENT",'ENGAGEMENTS 2026'!O2972,IF($H2971="PREENGAGE",IF($E2971="ATTRIBUE",'ENGAGEMENTS 2026'!AE2972,'ENGAGEMENTS 2026'!O2972),'ENGAGEMENTS 2026'!AE2972))))</f>
        <v/>
      </c>
      <c r="K2971" s="97" t="str">
        <f>IF(ISBLANK('ENGAGEMENTS 2026'!W2972),"",'ENGAGEMENTS 2026'!W2972)</f>
        <v/>
      </c>
      <c r="L2971" s="73" t="str">
        <f t="shared" ca="1" si="92"/>
        <v/>
      </c>
      <c r="M2971" t="str">
        <f t="shared" si="93"/>
        <v/>
      </c>
      <c r="N2971" t="str">
        <f>IF(ISBLANK('ENGAGEMENTS 2026'!C2972),"",'ENGAGEMENTS 2026'!L2972)</f>
        <v/>
      </c>
      <c r="O2971" t="str">
        <f>IF(ISBLANK('ENGAGEMENTS 2026'!C2972),"",'ENGAGEMENTS 2026'!M2972)</f>
        <v/>
      </c>
      <c r="P2971" t="str">
        <f>IF(ISBLANK('ENGAGEMENTS 2026'!C2972),"",'ENGAGEMENTS 2026'!K2972)</f>
        <v/>
      </c>
      <c r="Q2971" t="str">
        <f>IF($A2971="","",IF(OR($E2971="INFRUCTUEUX",$E2971="ANNULE"),$A2971&amp;"|"&amp;(COUNTIFS($A$2:$A2971,$A2971,$E$2:$E2971,"INFRUCTUEUX")+COUNTIFS($A$2:$A2971,$A2971,$E$2:$E2971,"ANNULE")),""))</f>
        <v/>
      </c>
    </row>
    <row r="2972" spans="1:17" x14ac:dyDescent="0.25">
      <c r="A2972" t="str">
        <f>IF(ISBLANK('ENGAGEMENTS 2026'!C2973),"",IF('ENGAGEMENTS 2026'!C2973="DTSI","DCT",'ENGAGEMENTS 2026'!C2973))</f>
        <v/>
      </c>
      <c r="B2972" t="str">
        <f>IF(ISBLANK('ENGAGEMENTS 2026'!C2973),"",'ENGAGEMENTS 2026'!D2973)</f>
        <v/>
      </c>
      <c r="C2972" t="str">
        <f>IF(ISBLANK('ENGAGEMENTS 2026'!C2973),"",'ENGAGEMENTS 2026'!E2973)</f>
        <v/>
      </c>
      <c r="D2972" t="str">
        <f>IF(ISBLANK('ENGAGEMENTS 2026'!C2973),"",'ENGAGEMENTS 2026'!G2973)</f>
        <v/>
      </c>
      <c r="E2972" t="str">
        <f>IF(ISBLANK('ENGAGEMENTS 2026'!C2973),"",'ENGAGEMENTS 2026'!I2973)</f>
        <v/>
      </c>
      <c r="F2972" t="str">
        <f>IF(ISBLANK('ENGAGEMENTS 2026'!C2973),"",'ENGAGEMENTS 2026'!J2973)</f>
        <v/>
      </c>
      <c r="G2972" t="str">
        <f>IF(ISBLANK('ENGAGEMENTS 2026'!C2973),"",'ENGAGEMENTS 2026'!M2973)</f>
        <v/>
      </c>
      <c r="H2972" t="str">
        <f>IF(ISBLANK('ENGAGEMENTS 2026'!C2973),"",'ENGAGEMENTS 2026'!AF2973)</f>
        <v/>
      </c>
      <c r="I2972" t="str">
        <f>IF(ISBLANK('ENGAGEMENTS 2026'!C2973),"",'ENGAGEMENTS 2026'!H2973)</f>
        <v/>
      </c>
      <c r="J2972" s="72" t="str">
        <f>IF(ISBLANK('ENGAGEMENTS 2026'!C2973),"",IF(AND(OR($E2972="INFRUCTUEUX",$E2972="ANNULE"),$C2972="AOO-M"),'ENGAGEMENTS 2026'!P2973,IF($H2972="EN COURS DE PREENGAGEMENT",'ENGAGEMENTS 2026'!O2973,IF($H2972="PREENGAGE",IF($E2972="ATTRIBUE",'ENGAGEMENTS 2026'!AE2973,'ENGAGEMENTS 2026'!O2973),'ENGAGEMENTS 2026'!AE2973))))</f>
        <v/>
      </c>
      <c r="K2972" s="97" t="str">
        <f>IF(ISBLANK('ENGAGEMENTS 2026'!W2973),"",'ENGAGEMENTS 2026'!W2973)</f>
        <v/>
      </c>
      <c r="L2972" s="73" t="str">
        <f t="shared" ca="1" si="92"/>
        <v/>
      </c>
      <c r="M2972" t="str">
        <f t="shared" si="93"/>
        <v/>
      </c>
      <c r="N2972" t="str">
        <f>IF(ISBLANK('ENGAGEMENTS 2026'!C2973),"",'ENGAGEMENTS 2026'!L2973)</f>
        <v/>
      </c>
      <c r="O2972" t="str">
        <f>IF(ISBLANK('ENGAGEMENTS 2026'!C2973),"",'ENGAGEMENTS 2026'!M2973)</f>
        <v/>
      </c>
      <c r="P2972" t="str">
        <f>IF(ISBLANK('ENGAGEMENTS 2026'!C2973),"",'ENGAGEMENTS 2026'!K2973)</f>
        <v/>
      </c>
      <c r="Q2972" t="str">
        <f>IF($A2972="","",IF(OR($E2972="INFRUCTUEUX",$E2972="ANNULE"),$A2972&amp;"|"&amp;(COUNTIFS($A$2:$A2972,$A2972,$E$2:$E2972,"INFRUCTUEUX")+COUNTIFS($A$2:$A2972,$A2972,$E$2:$E2972,"ANNULE")),""))</f>
        <v/>
      </c>
    </row>
    <row r="2973" spans="1:17" x14ac:dyDescent="0.25">
      <c r="A2973" t="str">
        <f>IF(ISBLANK('ENGAGEMENTS 2026'!C2974),"",IF('ENGAGEMENTS 2026'!C2974="DTSI","DCT",'ENGAGEMENTS 2026'!C2974))</f>
        <v/>
      </c>
      <c r="B2973" t="str">
        <f>IF(ISBLANK('ENGAGEMENTS 2026'!C2974),"",'ENGAGEMENTS 2026'!D2974)</f>
        <v/>
      </c>
      <c r="C2973" t="str">
        <f>IF(ISBLANK('ENGAGEMENTS 2026'!C2974),"",'ENGAGEMENTS 2026'!E2974)</f>
        <v/>
      </c>
      <c r="D2973" t="str">
        <f>IF(ISBLANK('ENGAGEMENTS 2026'!C2974),"",'ENGAGEMENTS 2026'!G2974)</f>
        <v/>
      </c>
      <c r="E2973" t="str">
        <f>IF(ISBLANK('ENGAGEMENTS 2026'!C2974),"",'ENGAGEMENTS 2026'!I2974)</f>
        <v/>
      </c>
      <c r="F2973" t="str">
        <f>IF(ISBLANK('ENGAGEMENTS 2026'!C2974),"",'ENGAGEMENTS 2026'!J2974)</f>
        <v/>
      </c>
      <c r="G2973" t="str">
        <f>IF(ISBLANK('ENGAGEMENTS 2026'!C2974),"",'ENGAGEMENTS 2026'!M2974)</f>
        <v/>
      </c>
      <c r="H2973" t="str">
        <f>IF(ISBLANK('ENGAGEMENTS 2026'!C2974),"",'ENGAGEMENTS 2026'!AF2974)</f>
        <v/>
      </c>
      <c r="I2973" t="str">
        <f>IF(ISBLANK('ENGAGEMENTS 2026'!C2974),"",'ENGAGEMENTS 2026'!H2974)</f>
        <v/>
      </c>
      <c r="J2973" s="72" t="str">
        <f>IF(ISBLANK('ENGAGEMENTS 2026'!C2974),"",IF(AND(OR($E2973="INFRUCTUEUX",$E2973="ANNULE"),$C2973="AOO-M"),'ENGAGEMENTS 2026'!P2974,IF($H2973="EN COURS DE PREENGAGEMENT",'ENGAGEMENTS 2026'!O2974,IF($H2973="PREENGAGE",IF($E2973="ATTRIBUE",'ENGAGEMENTS 2026'!AE2974,'ENGAGEMENTS 2026'!O2974),'ENGAGEMENTS 2026'!AE2974))))</f>
        <v/>
      </c>
      <c r="K2973" s="97" t="str">
        <f>IF(ISBLANK('ENGAGEMENTS 2026'!W2974),"",'ENGAGEMENTS 2026'!W2974)</f>
        <v/>
      </c>
      <c r="L2973" s="73" t="str">
        <f t="shared" ca="1" si="92"/>
        <v/>
      </c>
      <c r="M2973" t="str">
        <f t="shared" si="93"/>
        <v/>
      </c>
      <c r="N2973" t="str">
        <f>IF(ISBLANK('ENGAGEMENTS 2026'!C2974),"",'ENGAGEMENTS 2026'!L2974)</f>
        <v/>
      </c>
      <c r="O2973" t="str">
        <f>IF(ISBLANK('ENGAGEMENTS 2026'!C2974),"",'ENGAGEMENTS 2026'!M2974)</f>
        <v/>
      </c>
      <c r="P2973" t="str">
        <f>IF(ISBLANK('ENGAGEMENTS 2026'!C2974),"",'ENGAGEMENTS 2026'!K2974)</f>
        <v/>
      </c>
      <c r="Q2973" t="str">
        <f>IF($A2973="","",IF(OR($E2973="INFRUCTUEUX",$E2973="ANNULE"),$A2973&amp;"|"&amp;(COUNTIFS($A$2:$A2973,$A2973,$E$2:$E2973,"INFRUCTUEUX")+COUNTIFS($A$2:$A2973,$A2973,$E$2:$E2973,"ANNULE")),""))</f>
        <v/>
      </c>
    </row>
    <row r="2974" spans="1:17" x14ac:dyDescent="0.25">
      <c r="A2974" t="str">
        <f>IF(ISBLANK('ENGAGEMENTS 2026'!C2975),"",IF('ENGAGEMENTS 2026'!C2975="DTSI","DCT",'ENGAGEMENTS 2026'!C2975))</f>
        <v/>
      </c>
      <c r="B2974" t="str">
        <f>IF(ISBLANK('ENGAGEMENTS 2026'!C2975),"",'ENGAGEMENTS 2026'!D2975)</f>
        <v/>
      </c>
      <c r="C2974" t="str">
        <f>IF(ISBLANK('ENGAGEMENTS 2026'!C2975),"",'ENGAGEMENTS 2026'!E2975)</f>
        <v/>
      </c>
      <c r="D2974" t="str">
        <f>IF(ISBLANK('ENGAGEMENTS 2026'!C2975),"",'ENGAGEMENTS 2026'!G2975)</f>
        <v/>
      </c>
      <c r="E2974" t="str">
        <f>IF(ISBLANK('ENGAGEMENTS 2026'!C2975),"",'ENGAGEMENTS 2026'!I2975)</f>
        <v/>
      </c>
      <c r="F2974" t="str">
        <f>IF(ISBLANK('ENGAGEMENTS 2026'!C2975),"",'ENGAGEMENTS 2026'!J2975)</f>
        <v/>
      </c>
      <c r="G2974" t="str">
        <f>IF(ISBLANK('ENGAGEMENTS 2026'!C2975),"",'ENGAGEMENTS 2026'!M2975)</f>
        <v/>
      </c>
      <c r="H2974" t="str">
        <f>IF(ISBLANK('ENGAGEMENTS 2026'!C2975),"",'ENGAGEMENTS 2026'!AF2975)</f>
        <v/>
      </c>
      <c r="I2974" t="str">
        <f>IF(ISBLANK('ENGAGEMENTS 2026'!C2975),"",'ENGAGEMENTS 2026'!H2975)</f>
        <v/>
      </c>
      <c r="J2974" s="72" t="str">
        <f>IF(ISBLANK('ENGAGEMENTS 2026'!C2975),"",IF(AND(OR($E2974="INFRUCTUEUX",$E2974="ANNULE"),$C2974="AOO-M"),'ENGAGEMENTS 2026'!P2975,IF($H2974="EN COURS DE PREENGAGEMENT",'ENGAGEMENTS 2026'!O2975,IF($H2974="PREENGAGE",IF($E2974="ATTRIBUE",'ENGAGEMENTS 2026'!AE2975,'ENGAGEMENTS 2026'!O2975),'ENGAGEMENTS 2026'!AE2975))))</f>
        <v/>
      </c>
      <c r="K2974" s="97" t="str">
        <f>IF(ISBLANK('ENGAGEMENTS 2026'!W2975),"",'ENGAGEMENTS 2026'!W2975)</f>
        <v/>
      </c>
      <c r="L2974" s="73" t="str">
        <f t="shared" ca="1" si="92"/>
        <v/>
      </c>
      <c r="M2974" t="str">
        <f t="shared" si="93"/>
        <v/>
      </c>
      <c r="N2974" t="str">
        <f>IF(ISBLANK('ENGAGEMENTS 2026'!C2975),"",'ENGAGEMENTS 2026'!L2975)</f>
        <v/>
      </c>
      <c r="O2974" t="str">
        <f>IF(ISBLANK('ENGAGEMENTS 2026'!C2975),"",'ENGAGEMENTS 2026'!M2975)</f>
        <v/>
      </c>
      <c r="P2974" t="str">
        <f>IF(ISBLANK('ENGAGEMENTS 2026'!C2975),"",'ENGAGEMENTS 2026'!K2975)</f>
        <v/>
      </c>
      <c r="Q2974" t="str">
        <f>IF($A2974="","",IF(OR($E2974="INFRUCTUEUX",$E2974="ANNULE"),$A2974&amp;"|"&amp;(COUNTIFS($A$2:$A2974,$A2974,$E$2:$E2974,"INFRUCTUEUX")+COUNTIFS($A$2:$A2974,$A2974,$E$2:$E2974,"ANNULE")),""))</f>
        <v/>
      </c>
    </row>
    <row r="2975" spans="1:17" x14ac:dyDescent="0.25">
      <c r="A2975" t="str">
        <f>IF(ISBLANK('ENGAGEMENTS 2026'!C2976),"",IF('ENGAGEMENTS 2026'!C2976="DTSI","DCT",'ENGAGEMENTS 2026'!C2976))</f>
        <v/>
      </c>
      <c r="B2975" t="str">
        <f>IF(ISBLANK('ENGAGEMENTS 2026'!C2976),"",'ENGAGEMENTS 2026'!D2976)</f>
        <v/>
      </c>
      <c r="C2975" t="str">
        <f>IF(ISBLANK('ENGAGEMENTS 2026'!C2976),"",'ENGAGEMENTS 2026'!E2976)</f>
        <v/>
      </c>
      <c r="D2975" t="str">
        <f>IF(ISBLANK('ENGAGEMENTS 2026'!C2976),"",'ENGAGEMENTS 2026'!G2976)</f>
        <v/>
      </c>
      <c r="E2975" t="str">
        <f>IF(ISBLANK('ENGAGEMENTS 2026'!C2976),"",'ENGAGEMENTS 2026'!I2976)</f>
        <v/>
      </c>
      <c r="F2975" t="str">
        <f>IF(ISBLANK('ENGAGEMENTS 2026'!C2976),"",'ENGAGEMENTS 2026'!J2976)</f>
        <v/>
      </c>
      <c r="G2975" t="str">
        <f>IF(ISBLANK('ENGAGEMENTS 2026'!C2976),"",'ENGAGEMENTS 2026'!M2976)</f>
        <v/>
      </c>
      <c r="H2975" t="str">
        <f>IF(ISBLANK('ENGAGEMENTS 2026'!C2976),"",'ENGAGEMENTS 2026'!AF2976)</f>
        <v/>
      </c>
      <c r="I2975" t="str">
        <f>IF(ISBLANK('ENGAGEMENTS 2026'!C2976),"",'ENGAGEMENTS 2026'!H2976)</f>
        <v/>
      </c>
      <c r="J2975" s="72" t="str">
        <f>IF(ISBLANK('ENGAGEMENTS 2026'!C2976),"",IF(AND(OR($E2975="INFRUCTUEUX",$E2975="ANNULE"),$C2975="AOO-M"),'ENGAGEMENTS 2026'!P2976,IF($H2975="EN COURS DE PREENGAGEMENT",'ENGAGEMENTS 2026'!O2976,IF($H2975="PREENGAGE",IF($E2975="ATTRIBUE",'ENGAGEMENTS 2026'!AE2976,'ENGAGEMENTS 2026'!O2976),'ENGAGEMENTS 2026'!AE2976))))</f>
        <v/>
      </c>
      <c r="K2975" s="97" t="str">
        <f>IF(ISBLANK('ENGAGEMENTS 2026'!W2976),"",'ENGAGEMENTS 2026'!W2976)</f>
        <v/>
      </c>
      <c r="L2975" s="73" t="str">
        <f t="shared" ca="1" si="92"/>
        <v/>
      </c>
      <c r="M2975" t="str">
        <f t="shared" si="93"/>
        <v/>
      </c>
      <c r="N2975" t="str">
        <f>IF(ISBLANK('ENGAGEMENTS 2026'!C2976),"",'ENGAGEMENTS 2026'!L2976)</f>
        <v/>
      </c>
      <c r="O2975" t="str">
        <f>IF(ISBLANK('ENGAGEMENTS 2026'!C2976),"",'ENGAGEMENTS 2026'!M2976)</f>
        <v/>
      </c>
      <c r="P2975" t="str">
        <f>IF(ISBLANK('ENGAGEMENTS 2026'!C2976),"",'ENGAGEMENTS 2026'!K2976)</f>
        <v/>
      </c>
      <c r="Q2975" t="str">
        <f>IF($A2975="","",IF(OR($E2975="INFRUCTUEUX",$E2975="ANNULE"),$A2975&amp;"|"&amp;(COUNTIFS($A$2:$A2975,$A2975,$E$2:$E2975,"INFRUCTUEUX")+COUNTIFS($A$2:$A2975,$A2975,$E$2:$E2975,"ANNULE")),""))</f>
        <v/>
      </c>
    </row>
    <row r="2976" spans="1:17" x14ac:dyDescent="0.25">
      <c r="A2976" t="str">
        <f>IF(ISBLANK('ENGAGEMENTS 2026'!C2977),"",IF('ENGAGEMENTS 2026'!C2977="DTSI","DCT",'ENGAGEMENTS 2026'!C2977))</f>
        <v/>
      </c>
      <c r="B2976" t="str">
        <f>IF(ISBLANK('ENGAGEMENTS 2026'!C2977),"",'ENGAGEMENTS 2026'!D2977)</f>
        <v/>
      </c>
      <c r="C2976" t="str">
        <f>IF(ISBLANK('ENGAGEMENTS 2026'!C2977),"",'ENGAGEMENTS 2026'!E2977)</f>
        <v/>
      </c>
      <c r="D2976" t="str">
        <f>IF(ISBLANK('ENGAGEMENTS 2026'!C2977),"",'ENGAGEMENTS 2026'!G2977)</f>
        <v/>
      </c>
      <c r="E2976" t="str">
        <f>IF(ISBLANK('ENGAGEMENTS 2026'!C2977),"",'ENGAGEMENTS 2026'!I2977)</f>
        <v/>
      </c>
      <c r="F2976" t="str">
        <f>IF(ISBLANK('ENGAGEMENTS 2026'!C2977),"",'ENGAGEMENTS 2026'!J2977)</f>
        <v/>
      </c>
      <c r="G2976" t="str">
        <f>IF(ISBLANK('ENGAGEMENTS 2026'!C2977),"",'ENGAGEMENTS 2026'!M2977)</f>
        <v/>
      </c>
      <c r="H2976" t="str">
        <f>IF(ISBLANK('ENGAGEMENTS 2026'!C2977),"",'ENGAGEMENTS 2026'!AF2977)</f>
        <v/>
      </c>
      <c r="I2976" t="str">
        <f>IF(ISBLANK('ENGAGEMENTS 2026'!C2977),"",'ENGAGEMENTS 2026'!H2977)</f>
        <v/>
      </c>
      <c r="J2976" s="72" t="str">
        <f>IF(ISBLANK('ENGAGEMENTS 2026'!C2977),"",IF(AND(OR($E2976="INFRUCTUEUX",$E2976="ANNULE"),$C2976="AOO-M"),'ENGAGEMENTS 2026'!P2977,IF($H2976="EN COURS DE PREENGAGEMENT",'ENGAGEMENTS 2026'!O2977,IF($H2976="PREENGAGE",IF($E2976="ATTRIBUE",'ENGAGEMENTS 2026'!AE2977,'ENGAGEMENTS 2026'!O2977),'ENGAGEMENTS 2026'!AE2977))))</f>
        <v/>
      </c>
      <c r="K2976" s="97" t="str">
        <f>IF(ISBLANK('ENGAGEMENTS 2026'!W2977),"",'ENGAGEMENTS 2026'!W2977)</f>
        <v/>
      </c>
      <c r="L2976" s="73" t="str">
        <f t="shared" ca="1" si="92"/>
        <v/>
      </c>
      <c r="M2976" t="str">
        <f t="shared" si="93"/>
        <v/>
      </c>
      <c r="N2976" t="str">
        <f>IF(ISBLANK('ENGAGEMENTS 2026'!C2977),"",'ENGAGEMENTS 2026'!L2977)</f>
        <v/>
      </c>
      <c r="O2976" t="str">
        <f>IF(ISBLANK('ENGAGEMENTS 2026'!C2977),"",'ENGAGEMENTS 2026'!M2977)</f>
        <v/>
      </c>
      <c r="P2976" t="str">
        <f>IF(ISBLANK('ENGAGEMENTS 2026'!C2977),"",'ENGAGEMENTS 2026'!K2977)</f>
        <v/>
      </c>
      <c r="Q2976" t="str">
        <f>IF($A2976="","",IF(OR($E2976="INFRUCTUEUX",$E2976="ANNULE"),$A2976&amp;"|"&amp;(COUNTIFS($A$2:$A2976,$A2976,$E$2:$E2976,"INFRUCTUEUX")+COUNTIFS($A$2:$A2976,$A2976,$E$2:$E2976,"ANNULE")),""))</f>
        <v/>
      </c>
    </row>
    <row r="2977" spans="1:17" x14ac:dyDescent="0.25">
      <c r="A2977" t="str">
        <f>IF(ISBLANK('ENGAGEMENTS 2026'!C2978),"",IF('ENGAGEMENTS 2026'!C2978="DTSI","DCT",'ENGAGEMENTS 2026'!C2978))</f>
        <v/>
      </c>
      <c r="B2977" t="str">
        <f>IF(ISBLANK('ENGAGEMENTS 2026'!C2978),"",'ENGAGEMENTS 2026'!D2978)</f>
        <v/>
      </c>
      <c r="C2977" t="str">
        <f>IF(ISBLANK('ENGAGEMENTS 2026'!C2978),"",'ENGAGEMENTS 2026'!E2978)</f>
        <v/>
      </c>
      <c r="D2977" t="str">
        <f>IF(ISBLANK('ENGAGEMENTS 2026'!C2978),"",'ENGAGEMENTS 2026'!G2978)</f>
        <v/>
      </c>
      <c r="E2977" t="str">
        <f>IF(ISBLANK('ENGAGEMENTS 2026'!C2978),"",'ENGAGEMENTS 2026'!I2978)</f>
        <v/>
      </c>
      <c r="F2977" t="str">
        <f>IF(ISBLANK('ENGAGEMENTS 2026'!C2978),"",'ENGAGEMENTS 2026'!J2978)</f>
        <v/>
      </c>
      <c r="G2977" t="str">
        <f>IF(ISBLANK('ENGAGEMENTS 2026'!C2978),"",'ENGAGEMENTS 2026'!M2978)</f>
        <v/>
      </c>
      <c r="H2977" t="str">
        <f>IF(ISBLANK('ENGAGEMENTS 2026'!C2978),"",'ENGAGEMENTS 2026'!AF2978)</f>
        <v/>
      </c>
      <c r="I2977" t="str">
        <f>IF(ISBLANK('ENGAGEMENTS 2026'!C2978),"",'ENGAGEMENTS 2026'!H2978)</f>
        <v/>
      </c>
      <c r="J2977" s="72" t="str">
        <f>IF(ISBLANK('ENGAGEMENTS 2026'!C2978),"",IF(AND(OR($E2977="INFRUCTUEUX",$E2977="ANNULE"),$C2977="AOO-M"),'ENGAGEMENTS 2026'!P2978,IF($H2977="EN COURS DE PREENGAGEMENT",'ENGAGEMENTS 2026'!O2978,IF($H2977="PREENGAGE",IF($E2977="ATTRIBUE",'ENGAGEMENTS 2026'!AE2978,'ENGAGEMENTS 2026'!O2978),'ENGAGEMENTS 2026'!AE2978))))</f>
        <v/>
      </c>
      <c r="K2977" s="97" t="str">
        <f>IF(ISBLANK('ENGAGEMENTS 2026'!W2978),"",'ENGAGEMENTS 2026'!W2978)</f>
        <v/>
      </c>
      <c r="L2977" s="73" t="str">
        <f t="shared" ca="1" si="92"/>
        <v/>
      </c>
      <c r="M2977" t="str">
        <f t="shared" si="93"/>
        <v/>
      </c>
      <c r="N2977" t="str">
        <f>IF(ISBLANK('ENGAGEMENTS 2026'!C2978),"",'ENGAGEMENTS 2026'!L2978)</f>
        <v/>
      </c>
      <c r="O2977" t="str">
        <f>IF(ISBLANK('ENGAGEMENTS 2026'!C2978),"",'ENGAGEMENTS 2026'!M2978)</f>
        <v/>
      </c>
      <c r="P2977" t="str">
        <f>IF(ISBLANK('ENGAGEMENTS 2026'!C2978),"",'ENGAGEMENTS 2026'!K2978)</f>
        <v/>
      </c>
      <c r="Q2977" t="str">
        <f>IF($A2977="","",IF(OR($E2977="INFRUCTUEUX",$E2977="ANNULE"),$A2977&amp;"|"&amp;(COUNTIFS($A$2:$A2977,$A2977,$E$2:$E2977,"INFRUCTUEUX")+COUNTIFS($A$2:$A2977,$A2977,$E$2:$E2977,"ANNULE")),""))</f>
        <v/>
      </c>
    </row>
    <row r="2978" spans="1:17" x14ac:dyDescent="0.25">
      <c r="A2978" t="str">
        <f>IF(ISBLANK('ENGAGEMENTS 2026'!C2979),"",IF('ENGAGEMENTS 2026'!C2979="DTSI","DCT",'ENGAGEMENTS 2026'!C2979))</f>
        <v/>
      </c>
      <c r="B2978" t="str">
        <f>IF(ISBLANK('ENGAGEMENTS 2026'!C2979),"",'ENGAGEMENTS 2026'!D2979)</f>
        <v/>
      </c>
      <c r="C2978" t="str">
        <f>IF(ISBLANK('ENGAGEMENTS 2026'!C2979),"",'ENGAGEMENTS 2026'!E2979)</f>
        <v/>
      </c>
      <c r="D2978" t="str">
        <f>IF(ISBLANK('ENGAGEMENTS 2026'!C2979),"",'ENGAGEMENTS 2026'!G2979)</f>
        <v/>
      </c>
      <c r="E2978" t="str">
        <f>IF(ISBLANK('ENGAGEMENTS 2026'!C2979),"",'ENGAGEMENTS 2026'!I2979)</f>
        <v/>
      </c>
      <c r="F2978" t="str">
        <f>IF(ISBLANK('ENGAGEMENTS 2026'!C2979),"",'ENGAGEMENTS 2026'!J2979)</f>
        <v/>
      </c>
      <c r="G2978" t="str">
        <f>IF(ISBLANK('ENGAGEMENTS 2026'!C2979),"",'ENGAGEMENTS 2026'!M2979)</f>
        <v/>
      </c>
      <c r="H2978" t="str">
        <f>IF(ISBLANK('ENGAGEMENTS 2026'!C2979),"",'ENGAGEMENTS 2026'!AF2979)</f>
        <v/>
      </c>
      <c r="I2978" t="str">
        <f>IF(ISBLANK('ENGAGEMENTS 2026'!C2979),"",'ENGAGEMENTS 2026'!H2979)</f>
        <v/>
      </c>
      <c r="J2978" s="72" t="str">
        <f>IF(ISBLANK('ENGAGEMENTS 2026'!C2979),"",IF(AND(OR($E2978="INFRUCTUEUX",$E2978="ANNULE"),$C2978="AOO-M"),'ENGAGEMENTS 2026'!P2979,IF($H2978="EN COURS DE PREENGAGEMENT",'ENGAGEMENTS 2026'!O2979,IF($H2978="PREENGAGE",IF($E2978="ATTRIBUE",'ENGAGEMENTS 2026'!AE2979,'ENGAGEMENTS 2026'!O2979),'ENGAGEMENTS 2026'!AE2979))))</f>
        <v/>
      </c>
      <c r="K2978" s="97" t="str">
        <f>IF(ISBLANK('ENGAGEMENTS 2026'!W2979),"",'ENGAGEMENTS 2026'!W2979)</f>
        <v/>
      </c>
      <c r="L2978" s="73" t="str">
        <f t="shared" ca="1" si="92"/>
        <v/>
      </c>
      <c r="M2978" t="str">
        <f t="shared" si="93"/>
        <v/>
      </c>
      <c r="N2978" t="str">
        <f>IF(ISBLANK('ENGAGEMENTS 2026'!C2979),"",'ENGAGEMENTS 2026'!L2979)</f>
        <v/>
      </c>
      <c r="O2978" t="str">
        <f>IF(ISBLANK('ENGAGEMENTS 2026'!C2979),"",'ENGAGEMENTS 2026'!M2979)</f>
        <v/>
      </c>
      <c r="P2978" t="str">
        <f>IF(ISBLANK('ENGAGEMENTS 2026'!C2979),"",'ENGAGEMENTS 2026'!K2979)</f>
        <v/>
      </c>
      <c r="Q2978" t="str">
        <f>IF($A2978="","",IF(OR($E2978="INFRUCTUEUX",$E2978="ANNULE"),$A2978&amp;"|"&amp;(COUNTIFS($A$2:$A2978,$A2978,$E$2:$E2978,"INFRUCTUEUX")+COUNTIFS($A$2:$A2978,$A2978,$E$2:$E2978,"ANNULE")),""))</f>
        <v/>
      </c>
    </row>
    <row r="2979" spans="1:17" x14ac:dyDescent="0.25">
      <c r="A2979" t="str">
        <f>IF(ISBLANK('ENGAGEMENTS 2026'!C2980),"",IF('ENGAGEMENTS 2026'!C2980="DTSI","DCT",'ENGAGEMENTS 2026'!C2980))</f>
        <v/>
      </c>
      <c r="B2979" t="str">
        <f>IF(ISBLANK('ENGAGEMENTS 2026'!C2980),"",'ENGAGEMENTS 2026'!D2980)</f>
        <v/>
      </c>
      <c r="C2979" t="str">
        <f>IF(ISBLANK('ENGAGEMENTS 2026'!C2980),"",'ENGAGEMENTS 2026'!E2980)</f>
        <v/>
      </c>
      <c r="D2979" t="str">
        <f>IF(ISBLANK('ENGAGEMENTS 2026'!C2980),"",'ENGAGEMENTS 2026'!G2980)</f>
        <v/>
      </c>
      <c r="E2979" t="str">
        <f>IF(ISBLANK('ENGAGEMENTS 2026'!C2980),"",'ENGAGEMENTS 2026'!I2980)</f>
        <v/>
      </c>
      <c r="F2979" t="str">
        <f>IF(ISBLANK('ENGAGEMENTS 2026'!C2980),"",'ENGAGEMENTS 2026'!J2980)</f>
        <v/>
      </c>
      <c r="G2979" t="str">
        <f>IF(ISBLANK('ENGAGEMENTS 2026'!C2980),"",'ENGAGEMENTS 2026'!M2980)</f>
        <v/>
      </c>
      <c r="H2979" t="str">
        <f>IF(ISBLANK('ENGAGEMENTS 2026'!C2980),"",'ENGAGEMENTS 2026'!AF2980)</f>
        <v/>
      </c>
      <c r="I2979" t="str">
        <f>IF(ISBLANK('ENGAGEMENTS 2026'!C2980),"",'ENGAGEMENTS 2026'!H2980)</f>
        <v/>
      </c>
      <c r="J2979" s="72" t="str">
        <f>IF(ISBLANK('ENGAGEMENTS 2026'!C2980),"",IF(AND(OR($E2979="INFRUCTUEUX",$E2979="ANNULE"),$C2979="AOO-M"),'ENGAGEMENTS 2026'!P2980,IF($H2979="EN COURS DE PREENGAGEMENT",'ENGAGEMENTS 2026'!O2980,IF($H2979="PREENGAGE",IF($E2979="ATTRIBUE",'ENGAGEMENTS 2026'!AE2980,'ENGAGEMENTS 2026'!O2980),'ENGAGEMENTS 2026'!AE2980))))</f>
        <v/>
      </c>
      <c r="K2979" s="97" t="str">
        <f>IF(ISBLANK('ENGAGEMENTS 2026'!W2980),"",'ENGAGEMENTS 2026'!W2980)</f>
        <v/>
      </c>
      <c r="L2979" s="73" t="str">
        <f t="shared" ca="1" si="92"/>
        <v/>
      </c>
      <c r="M2979" t="str">
        <f t="shared" si="93"/>
        <v/>
      </c>
      <c r="N2979" t="str">
        <f>IF(ISBLANK('ENGAGEMENTS 2026'!C2980),"",'ENGAGEMENTS 2026'!L2980)</f>
        <v/>
      </c>
      <c r="O2979" t="str">
        <f>IF(ISBLANK('ENGAGEMENTS 2026'!C2980),"",'ENGAGEMENTS 2026'!M2980)</f>
        <v/>
      </c>
      <c r="P2979" t="str">
        <f>IF(ISBLANK('ENGAGEMENTS 2026'!C2980),"",'ENGAGEMENTS 2026'!K2980)</f>
        <v/>
      </c>
      <c r="Q2979" t="str">
        <f>IF($A2979="","",IF(OR($E2979="INFRUCTUEUX",$E2979="ANNULE"),$A2979&amp;"|"&amp;(COUNTIFS($A$2:$A2979,$A2979,$E$2:$E2979,"INFRUCTUEUX")+COUNTIFS($A$2:$A2979,$A2979,$E$2:$E2979,"ANNULE")),""))</f>
        <v/>
      </c>
    </row>
    <row r="2980" spans="1:17" x14ac:dyDescent="0.25">
      <c r="A2980" t="str">
        <f>IF(ISBLANK('ENGAGEMENTS 2026'!C2981),"",IF('ENGAGEMENTS 2026'!C2981="DTSI","DCT",'ENGAGEMENTS 2026'!C2981))</f>
        <v/>
      </c>
      <c r="B2980" t="str">
        <f>IF(ISBLANK('ENGAGEMENTS 2026'!C2981),"",'ENGAGEMENTS 2026'!D2981)</f>
        <v/>
      </c>
      <c r="C2980" t="str">
        <f>IF(ISBLANK('ENGAGEMENTS 2026'!C2981),"",'ENGAGEMENTS 2026'!E2981)</f>
        <v/>
      </c>
      <c r="D2980" t="str">
        <f>IF(ISBLANK('ENGAGEMENTS 2026'!C2981),"",'ENGAGEMENTS 2026'!G2981)</f>
        <v/>
      </c>
      <c r="E2980" t="str">
        <f>IF(ISBLANK('ENGAGEMENTS 2026'!C2981),"",'ENGAGEMENTS 2026'!I2981)</f>
        <v/>
      </c>
      <c r="F2980" t="str">
        <f>IF(ISBLANK('ENGAGEMENTS 2026'!C2981),"",'ENGAGEMENTS 2026'!J2981)</f>
        <v/>
      </c>
      <c r="G2980" t="str">
        <f>IF(ISBLANK('ENGAGEMENTS 2026'!C2981),"",'ENGAGEMENTS 2026'!M2981)</f>
        <v/>
      </c>
      <c r="H2980" t="str">
        <f>IF(ISBLANK('ENGAGEMENTS 2026'!C2981),"",'ENGAGEMENTS 2026'!AF2981)</f>
        <v/>
      </c>
      <c r="I2980" t="str">
        <f>IF(ISBLANK('ENGAGEMENTS 2026'!C2981),"",'ENGAGEMENTS 2026'!H2981)</f>
        <v/>
      </c>
      <c r="J2980" s="72" t="str">
        <f>IF(ISBLANK('ENGAGEMENTS 2026'!C2981),"",IF(AND(OR($E2980="INFRUCTUEUX",$E2980="ANNULE"),$C2980="AOO-M"),'ENGAGEMENTS 2026'!P2981,IF($H2980="EN COURS DE PREENGAGEMENT",'ENGAGEMENTS 2026'!O2981,IF($H2980="PREENGAGE",IF($E2980="ATTRIBUE",'ENGAGEMENTS 2026'!AE2981,'ENGAGEMENTS 2026'!O2981),'ENGAGEMENTS 2026'!AE2981))))</f>
        <v/>
      </c>
      <c r="K2980" s="97" t="str">
        <f>IF(ISBLANK('ENGAGEMENTS 2026'!W2981),"",'ENGAGEMENTS 2026'!W2981)</f>
        <v/>
      </c>
      <c r="L2980" s="73" t="str">
        <f t="shared" ca="1" si="92"/>
        <v/>
      </c>
      <c r="M2980" t="str">
        <f t="shared" si="93"/>
        <v/>
      </c>
      <c r="N2980" t="str">
        <f>IF(ISBLANK('ENGAGEMENTS 2026'!C2981),"",'ENGAGEMENTS 2026'!L2981)</f>
        <v/>
      </c>
      <c r="O2980" t="str">
        <f>IF(ISBLANK('ENGAGEMENTS 2026'!C2981),"",'ENGAGEMENTS 2026'!M2981)</f>
        <v/>
      </c>
      <c r="P2980" t="str">
        <f>IF(ISBLANK('ENGAGEMENTS 2026'!C2981),"",'ENGAGEMENTS 2026'!K2981)</f>
        <v/>
      </c>
      <c r="Q2980" t="str">
        <f>IF($A2980="","",IF(OR($E2980="INFRUCTUEUX",$E2980="ANNULE"),$A2980&amp;"|"&amp;(COUNTIFS($A$2:$A2980,$A2980,$E$2:$E2980,"INFRUCTUEUX")+COUNTIFS($A$2:$A2980,$A2980,$E$2:$E2980,"ANNULE")),""))</f>
        <v/>
      </c>
    </row>
    <row r="2981" spans="1:17" x14ac:dyDescent="0.25">
      <c r="A2981" t="str">
        <f>IF(ISBLANK('ENGAGEMENTS 2026'!C2982),"",IF('ENGAGEMENTS 2026'!C2982="DTSI","DCT",'ENGAGEMENTS 2026'!C2982))</f>
        <v/>
      </c>
      <c r="B2981" t="str">
        <f>IF(ISBLANK('ENGAGEMENTS 2026'!C2982),"",'ENGAGEMENTS 2026'!D2982)</f>
        <v/>
      </c>
      <c r="C2981" t="str">
        <f>IF(ISBLANK('ENGAGEMENTS 2026'!C2982),"",'ENGAGEMENTS 2026'!E2982)</f>
        <v/>
      </c>
      <c r="D2981" t="str">
        <f>IF(ISBLANK('ENGAGEMENTS 2026'!C2982),"",'ENGAGEMENTS 2026'!G2982)</f>
        <v/>
      </c>
      <c r="E2981" t="str">
        <f>IF(ISBLANK('ENGAGEMENTS 2026'!C2982),"",'ENGAGEMENTS 2026'!I2982)</f>
        <v/>
      </c>
      <c r="F2981" t="str">
        <f>IF(ISBLANK('ENGAGEMENTS 2026'!C2982),"",'ENGAGEMENTS 2026'!J2982)</f>
        <v/>
      </c>
      <c r="G2981" t="str">
        <f>IF(ISBLANK('ENGAGEMENTS 2026'!C2982),"",'ENGAGEMENTS 2026'!M2982)</f>
        <v/>
      </c>
      <c r="H2981" t="str">
        <f>IF(ISBLANK('ENGAGEMENTS 2026'!C2982),"",'ENGAGEMENTS 2026'!AF2982)</f>
        <v/>
      </c>
      <c r="I2981" t="str">
        <f>IF(ISBLANK('ENGAGEMENTS 2026'!C2982),"",'ENGAGEMENTS 2026'!H2982)</f>
        <v/>
      </c>
      <c r="J2981" s="72" t="str">
        <f>IF(ISBLANK('ENGAGEMENTS 2026'!C2982),"",IF(AND(OR($E2981="INFRUCTUEUX",$E2981="ANNULE"),$C2981="AOO-M"),'ENGAGEMENTS 2026'!P2982,IF($H2981="EN COURS DE PREENGAGEMENT",'ENGAGEMENTS 2026'!O2982,IF($H2981="PREENGAGE",IF($E2981="ATTRIBUE",'ENGAGEMENTS 2026'!AE2982,'ENGAGEMENTS 2026'!O2982),'ENGAGEMENTS 2026'!AE2982))))</f>
        <v/>
      </c>
      <c r="K2981" s="97" t="str">
        <f>IF(ISBLANK('ENGAGEMENTS 2026'!W2982),"",'ENGAGEMENTS 2026'!W2982)</f>
        <v/>
      </c>
      <c r="L2981" s="73" t="str">
        <f t="shared" ca="1" si="92"/>
        <v/>
      </c>
      <c r="M2981" t="str">
        <f t="shared" si="93"/>
        <v/>
      </c>
      <c r="N2981" t="str">
        <f>IF(ISBLANK('ENGAGEMENTS 2026'!C2982),"",'ENGAGEMENTS 2026'!L2982)</f>
        <v/>
      </c>
      <c r="O2981" t="str">
        <f>IF(ISBLANK('ENGAGEMENTS 2026'!C2982),"",'ENGAGEMENTS 2026'!M2982)</f>
        <v/>
      </c>
      <c r="P2981" t="str">
        <f>IF(ISBLANK('ENGAGEMENTS 2026'!C2982),"",'ENGAGEMENTS 2026'!K2982)</f>
        <v/>
      </c>
      <c r="Q2981" t="str">
        <f>IF($A2981="","",IF(OR($E2981="INFRUCTUEUX",$E2981="ANNULE"),$A2981&amp;"|"&amp;(COUNTIFS($A$2:$A2981,$A2981,$E$2:$E2981,"INFRUCTUEUX")+COUNTIFS($A$2:$A2981,$A2981,$E$2:$E2981,"ANNULE")),""))</f>
        <v/>
      </c>
    </row>
    <row r="2982" spans="1:17" x14ac:dyDescent="0.25">
      <c r="A2982" t="str">
        <f>IF(ISBLANK('ENGAGEMENTS 2026'!C2983),"",IF('ENGAGEMENTS 2026'!C2983="DTSI","DCT",'ENGAGEMENTS 2026'!C2983))</f>
        <v/>
      </c>
      <c r="B2982" t="str">
        <f>IF(ISBLANK('ENGAGEMENTS 2026'!C2983),"",'ENGAGEMENTS 2026'!D2983)</f>
        <v/>
      </c>
      <c r="C2982" t="str">
        <f>IF(ISBLANK('ENGAGEMENTS 2026'!C2983),"",'ENGAGEMENTS 2026'!E2983)</f>
        <v/>
      </c>
      <c r="D2982" t="str">
        <f>IF(ISBLANK('ENGAGEMENTS 2026'!C2983),"",'ENGAGEMENTS 2026'!G2983)</f>
        <v/>
      </c>
      <c r="E2982" t="str">
        <f>IF(ISBLANK('ENGAGEMENTS 2026'!C2983),"",'ENGAGEMENTS 2026'!I2983)</f>
        <v/>
      </c>
      <c r="F2982" t="str">
        <f>IF(ISBLANK('ENGAGEMENTS 2026'!C2983),"",'ENGAGEMENTS 2026'!J2983)</f>
        <v/>
      </c>
      <c r="G2982" t="str">
        <f>IF(ISBLANK('ENGAGEMENTS 2026'!C2983),"",'ENGAGEMENTS 2026'!M2983)</f>
        <v/>
      </c>
      <c r="H2982" t="str">
        <f>IF(ISBLANK('ENGAGEMENTS 2026'!C2983),"",'ENGAGEMENTS 2026'!AF2983)</f>
        <v/>
      </c>
      <c r="I2982" t="str">
        <f>IF(ISBLANK('ENGAGEMENTS 2026'!C2983),"",'ENGAGEMENTS 2026'!H2983)</f>
        <v/>
      </c>
      <c r="J2982" s="72" t="str">
        <f>IF(ISBLANK('ENGAGEMENTS 2026'!C2983),"",IF(AND(OR($E2982="INFRUCTUEUX",$E2982="ANNULE"),$C2982="AOO-M"),'ENGAGEMENTS 2026'!P2983,IF($H2982="EN COURS DE PREENGAGEMENT",'ENGAGEMENTS 2026'!O2983,IF($H2982="PREENGAGE",IF($E2982="ATTRIBUE",'ENGAGEMENTS 2026'!AE2983,'ENGAGEMENTS 2026'!O2983),'ENGAGEMENTS 2026'!AE2983))))</f>
        <v/>
      </c>
      <c r="K2982" s="97" t="str">
        <f>IF(ISBLANK('ENGAGEMENTS 2026'!W2983),"",'ENGAGEMENTS 2026'!W2983)</f>
        <v/>
      </c>
      <c r="L2982" s="73" t="str">
        <f t="shared" ca="1" si="92"/>
        <v/>
      </c>
      <c r="M2982" t="str">
        <f t="shared" si="93"/>
        <v/>
      </c>
      <c r="N2982" t="str">
        <f>IF(ISBLANK('ENGAGEMENTS 2026'!C2983),"",'ENGAGEMENTS 2026'!L2983)</f>
        <v/>
      </c>
      <c r="O2982" t="str">
        <f>IF(ISBLANK('ENGAGEMENTS 2026'!C2983),"",'ENGAGEMENTS 2026'!M2983)</f>
        <v/>
      </c>
      <c r="P2982" t="str">
        <f>IF(ISBLANK('ENGAGEMENTS 2026'!C2983),"",'ENGAGEMENTS 2026'!K2983)</f>
        <v/>
      </c>
      <c r="Q2982" t="str">
        <f>IF($A2982="","",IF(OR($E2982="INFRUCTUEUX",$E2982="ANNULE"),$A2982&amp;"|"&amp;(COUNTIFS($A$2:$A2982,$A2982,$E$2:$E2982,"INFRUCTUEUX")+COUNTIFS($A$2:$A2982,$A2982,$E$2:$E2982,"ANNULE")),""))</f>
        <v/>
      </c>
    </row>
    <row r="2983" spans="1:17" x14ac:dyDescent="0.25">
      <c r="A2983" t="str">
        <f>IF(ISBLANK('ENGAGEMENTS 2026'!C2984),"",IF('ENGAGEMENTS 2026'!C2984="DTSI","DCT",'ENGAGEMENTS 2026'!C2984))</f>
        <v/>
      </c>
      <c r="B2983" t="str">
        <f>IF(ISBLANK('ENGAGEMENTS 2026'!C2984),"",'ENGAGEMENTS 2026'!D2984)</f>
        <v/>
      </c>
      <c r="C2983" t="str">
        <f>IF(ISBLANK('ENGAGEMENTS 2026'!C2984),"",'ENGAGEMENTS 2026'!E2984)</f>
        <v/>
      </c>
      <c r="D2983" t="str">
        <f>IF(ISBLANK('ENGAGEMENTS 2026'!C2984),"",'ENGAGEMENTS 2026'!G2984)</f>
        <v/>
      </c>
      <c r="E2983" t="str">
        <f>IF(ISBLANK('ENGAGEMENTS 2026'!C2984),"",'ENGAGEMENTS 2026'!I2984)</f>
        <v/>
      </c>
      <c r="F2983" t="str">
        <f>IF(ISBLANK('ENGAGEMENTS 2026'!C2984),"",'ENGAGEMENTS 2026'!J2984)</f>
        <v/>
      </c>
      <c r="G2983" t="str">
        <f>IF(ISBLANK('ENGAGEMENTS 2026'!C2984),"",'ENGAGEMENTS 2026'!M2984)</f>
        <v/>
      </c>
      <c r="H2983" t="str">
        <f>IF(ISBLANK('ENGAGEMENTS 2026'!C2984),"",'ENGAGEMENTS 2026'!AF2984)</f>
        <v/>
      </c>
      <c r="I2983" t="str">
        <f>IF(ISBLANK('ENGAGEMENTS 2026'!C2984),"",'ENGAGEMENTS 2026'!H2984)</f>
        <v/>
      </c>
      <c r="J2983" s="72" t="str">
        <f>IF(ISBLANK('ENGAGEMENTS 2026'!C2984),"",IF(AND(OR($E2983="INFRUCTUEUX",$E2983="ANNULE"),$C2983="AOO-M"),'ENGAGEMENTS 2026'!P2984,IF($H2983="EN COURS DE PREENGAGEMENT",'ENGAGEMENTS 2026'!O2984,IF($H2983="PREENGAGE",IF($E2983="ATTRIBUE",'ENGAGEMENTS 2026'!AE2984,'ENGAGEMENTS 2026'!O2984),'ENGAGEMENTS 2026'!AE2984))))</f>
        <v/>
      </c>
      <c r="K2983" s="97" t="str">
        <f>IF(ISBLANK('ENGAGEMENTS 2026'!W2984),"",'ENGAGEMENTS 2026'!W2984)</f>
        <v/>
      </c>
      <c r="L2983" s="73" t="str">
        <f t="shared" ca="1" si="92"/>
        <v/>
      </c>
      <c r="M2983" t="str">
        <f t="shared" si="93"/>
        <v/>
      </c>
      <c r="N2983" t="str">
        <f>IF(ISBLANK('ENGAGEMENTS 2026'!C2984),"",'ENGAGEMENTS 2026'!L2984)</f>
        <v/>
      </c>
      <c r="O2983" t="str">
        <f>IF(ISBLANK('ENGAGEMENTS 2026'!C2984),"",'ENGAGEMENTS 2026'!M2984)</f>
        <v/>
      </c>
      <c r="P2983" t="str">
        <f>IF(ISBLANK('ENGAGEMENTS 2026'!C2984),"",'ENGAGEMENTS 2026'!K2984)</f>
        <v/>
      </c>
      <c r="Q2983" t="str">
        <f>IF($A2983="","",IF(OR($E2983="INFRUCTUEUX",$E2983="ANNULE"),$A2983&amp;"|"&amp;(COUNTIFS($A$2:$A2983,$A2983,$E$2:$E2983,"INFRUCTUEUX")+COUNTIFS($A$2:$A2983,$A2983,$E$2:$E2983,"ANNULE")),""))</f>
        <v/>
      </c>
    </row>
    <row r="2984" spans="1:17" x14ac:dyDescent="0.25">
      <c r="A2984" t="str">
        <f>IF(ISBLANK('ENGAGEMENTS 2026'!C2985),"",IF('ENGAGEMENTS 2026'!C2985="DTSI","DCT",'ENGAGEMENTS 2026'!C2985))</f>
        <v/>
      </c>
      <c r="B2984" t="str">
        <f>IF(ISBLANK('ENGAGEMENTS 2026'!C2985),"",'ENGAGEMENTS 2026'!D2985)</f>
        <v/>
      </c>
      <c r="C2984" t="str">
        <f>IF(ISBLANK('ENGAGEMENTS 2026'!C2985),"",'ENGAGEMENTS 2026'!E2985)</f>
        <v/>
      </c>
      <c r="D2984" t="str">
        <f>IF(ISBLANK('ENGAGEMENTS 2026'!C2985),"",'ENGAGEMENTS 2026'!G2985)</f>
        <v/>
      </c>
      <c r="E2984" t="str">
        <f>IF(ISBLANK('ENGAGEMENTS 2026'!C2985),"",'ENGAGEMENTS 2026'!I2985)</f>
        <v/>
      </c>
      <c r="F2984" t="str">
        <f>IF(ISBLANK('ENGAGEMENTS 2026'!C2985),"",'ENGAGEMENTS 2026'!J2985)</f>
        <v/>
      </c>
      <c r="G2984" t="str">
        <f>IF(ISBLANK('ENGAGEMENTS 2026'!C2985),"",'ENGAGEMENTS 2026'!M2985)</f>
        <v/>
      </c>
      <c r="H2984" t="str">
        <f>IF(ISBLANK('ENGAGEMENTS 2026'!C2985),"",'ENGAGEMENTS 2026'!AF2985)</f>
        <v/>
      </c>
      <c r="I2984" t="str">
        <f>IF(ISBLANK('ENGAGEMENTS 2026'!C2985),"",'ENGAGEMENTS 2026'!H2985)</f>
        <v/>
      </c>
      <c r="J2984" s="72" t="str">
        <f>IF(ISBLANK('ENGAGEMENTS 2026'!C2985),"",IF(AND(OR($E2984="INFRUCTUEUX",$E2984="ANNULE"),$C2984="AOO-M"),'ENGAGEMENTS 2026'!P2985,IF($H2984="EN COURS DE PREENGAGEMENT",'ENGAGEMENTS 2026'!O2985,IF($H2984="PREENGAGE",IF($E2984="ATTRIBUE",'ENGAGEMENTS 2026'!AE2985,'ENGAGEMENTS 2026'!O2985),'ENGAGEMENTS 2026'!AE2985))))</f>
        <v/>
      </c>
      <c r="K2984" s="97" t="str">
        <f>IF(ISBLANK('ENGAGEMENTS 2026'!W2985),"",'ENGAGEMENTS 2026'!W2985)</f>
        <v/>
      </c>
      <c r="L2984" s="73" t="str">
        <f t="shared" ca="1" si="92"/>
        <v/>
      </c>
      <c r="M2984" t="str">
        <f t="shared" si="93"/>
        <v/>
      </c>
      <c r="N2984" t="str">
        <f>IF(ISBLANK('ENGAGEMENTS 2026'!C2985),"",'ENGAGEMENTS 2026'!L2985)</f>
        <v/>
      </c>
      <c r="O2984" t="str">
        <f>IF(ISBLANK('ENGAGEMENTS 2026'!C2985),"",'ENGAGEMENTS 2026'!M2985)</f>
        <v/>
      </c>
      <c r="P2984" t="str">
        <f>IF(ISBLANK('ENGAGEMENTS 2026'!C2985),"",'ENGAGEMENTS 2026'!K2985)</f>
        <v/>
      </c>
      <c r="Q2984" t="str">
        <f>IF($A2984="","",IF(OR($E2984="INFRUCTUEUX",$E2984="ANNULE"),$A2984&amp;"|"&amp;(COUNTIFS($A$2:$A2984,$A2984,$E$2:$E2984,"INFRUCTUEUX")+COUNTIFS($A$2:$A2984,$A2984,$E$2:$E2984,"ANNULE")),""))</f>
        <v/>
      </c>
    </row>
    <row r="2985" spans="1:17" x14ac:dyDescent="0.25">
      <c r="A2985" t="str">
        <f>IF(ISBLANK('ENGAGEMENTS 2026'!C2986),"",IF('ENGAGEMENTS 2026'!C2986="DTSI","DCT",'ENGAGEMENTS 2026'!C2986))</f>
        <v/>
      </c>
      <c r="B2985" t="str">
        <f>IF(ISBLANK('ENGAGEMENTS 2026'!C2986),"",'ENGAGEMENTS 2026'!D2986)</f>
        <v/>
      </c>
      <c r="C2985" t="str">
        <f>IF(ISBLANK('ENGAGEMENTS 2026'!C2986),"",'ENGAGEMENTS 2026'!E2986)</f>
        <v/>
      </c>
      <c r="D2985" t="str">
        <f>IF(ISBLANK('ENGAGEMENTS 2026'!C2986),"",'ENGAGEMENTS 2026'!G2986)</f>
        <v/>
      </c>
      <c r="E2985" t="str">
        <f>IF(ISBLANK('ENGAGEMENTS 2026'!C2986),"",'ENGAGEMENTS 2026'!I2986)</f>
        <v/>
      </c>
      <c r="F2985" t="str">
        <f>IF(ISBLANK('ENGAGEMENTS 2026'!C2986),"",'ENGAGEMENTS 2026'!J2986)</f>
        <v/>
      </c>
      <c r="G2985" t="str">
        <f>IF(ISBLANK('ENGAGEMENTS 2026'!C2986),"",'ENGAGEMENTS 2026'!M2986)</f>
        <v/>
      </c>
      <c r="H2985" t="str">
        <f>IF(ISBLANK('ENGAGEMENTS 2026'!C2986),"",'ENGAGEMENTS 2026'!AF2986)</f>
        <v/>
      </c>
      <c r="I2985" t="str">
        <f>IF(ISBLANK('ENGAGEMENTS 2026'!C2986),"",'ENGAGEMENTS 2026'!H2986)</f>
        <v/>
      </c>
      <c r="J2985" s="72" t="str">
        <f>IF(ISBLANK('ENGAGEMENTS 2026'!C2986),"",IF(AND(OR($E2985="INFRUCTUEUX",$E2985="ANNULE"),$C2985="AOO-M"),'ENGAGEMENTS 2026'!P2986,IF($H2985="EN COURS DE PREENGAGEMENT",'ENGAGEMENTS 2026'!O2986,IF($H2985="PREENGAGE",IF($E2985="ATTRIBUE",'ENGAGEMENTS 2026'!AE2986,'ENGAGEMENTS 2026'!O2986),'ENGAGEMENTS 2026'!AE2986))))</f>
        <v/>
      </c>
      <c r="K2985" s="97" t="str">
        <f>IF(ISBLANK('ENGAGEMENTS 2026'!W2986),"",'ENGAGEMENTS 2026'!W2986)</f>
        <v/>
      </c>
      <c r="L2985" s="73" t="str">
        <f t="shared" ca="1" si="92"/>
        <v/>
      </c>
      <c r="M2985" t="str">
        <f t="shared" si="93"/>
        <v/>
      </c>
      <c r="N2985" t="str">
        <f>IF(ISBLANK('ENGAGEMENTS 2026'!C2986),"",'ENGAGEMENTS 2026'!L2986)</f>
        <v/>
      </c>
      <c r="O2985" t="str">
        <f>IF(ISBLANK('ENGAGEMENTS 2026'!C2986),"",'ENGAGEMENTS 2026'!M2986)</f>
        <v/>
      </c>
      <c r="P2985" t="str">
        <f>IF(ISBLANK('ENGAGEMENTS 2026'!C2986),"",'ENGAGEMENTS 2026'!K2986)</f>
        <v/>
      </c>
      <c r="Q2985" t="str">
        <f>IF($A2985="","",IF(OR($E2985="INFRUCTUEUX",$E2985="ANNULE"),$A2985&amp;"|"&amp;(COUNTIFS($A$2:$A2985,$A2985,$E$2:$E2985,"INFRUCTUEUX")+COUNTIFS($A$2:$A2985,$A2985,$E$2:$E2985,"ANNULE")),""))</f>
        <v/>
      </c>
    </row>
    <row r="2986" spans="1:17" x14ac:dyDescent="0.25">
      <c r="A2986" t="str">
        <f>IF(ISBLANK('ENGAGEMENTS 2026'!C2987),"",IF('ENGAGEMENTS 2026'!C2987="DTSI","DCT",'ENGAGEMENTS 2026'!C2987))</f>
        <v/>
      </c>
      <c r="B2986" t="str">
        <f>IF(ISBLANK('ENGAGEMENTS 2026'!C2987),"",'ENGAGEMENTS 2026'!D2987)</f>
        <v/>
      </c>
      <c r="C2986" t="str">
        <f>IF(ISBLANK('ENGAGEMENTS 2026'!C2987),"",'ENGAGEMENTS 2026'!E2987)</f>
        <v/>
      </c>
      <c r="D2986" t="str">
        <f>IF(ISBLANK('ENGAGEMENTS 2026'!C2987),"",'ENGAGEMENTS 2026'!G2987)</f>
        <v/>
      </c>
      <c r="E2986" t="str">
        <f>IF(ISBLANK('ENGAGEMENTS 2026'!C2987),"",'ENGAGEMENTS 2026'!I2987)</f>
        <v/>
      </c>
      <c r="F2986" t="str">
        <f>IF(ISBLANK('ENGAGEMENTS 2026'!C2987),"",'ENGAGEMENTS 2026'!J2987)</f>
        <v/>
      </c>
      <c r="G2986" t="str">
        <f>IF(ISBLANK('ENGAGEMENTS 2026'!C2987),"",'ENGAGEMENTS 2026'!M2987)</f>
        <v/>
      </c>
      <c r="H2986" t="str">
        <f>IF(ISBLANK('ENGAGEMENTS 2026'!C2987),"",'ENGAGEMENTS 2026'!AF2987)</f>
        <v/>
      </c>
      <c r="I2986" t="str">
        <f>IF(ISBLANK('ENGAGEMENTS 2026'!C2987),"",'ENGAGEMENTS 2026'!H2987)</f>
        <v/>
      </c>
      <c r="J2986" s="72" t="str">
        <f>IF(ISBLANK('ENGAGEMENTS 2026'!C2987),"",IF(AND(OR($E2986="INFRUCTUEUX",$E2986="ANNULE"),$C2986="AOO-M"),'ENGAGEMENTS 2026'!P2987,IF($H2986="EN COURS DE PREENGAGEMENT",'ENGAGEMENTS 2026'!O2987,IF($H2986="PREENGAGE",IF($E2986="ATTRIBUE",'ENGAGEMENTS 2026'!AE2987,'ENGAGEMENTS 2026'!O2987),'ENGAGEMENTS 2026'!AE2987))))</f>
        <v/>
      </c>
      <c r="K2986" s="97" t="str">
        <f>IF(ISBLANK('ENGAGEMENTS 2026'!W2987),"",'ENGAGEMENTS 2026'!W2987)</f>
        <v/>
      </c>
      <c r="L2986" s="73" t="str">
        <f t="shared" ca="1" si="92"/>
        <v/>
      </c>
      <c r="M2986" t="str">
        <f t="shared" si="93"/>
        <v/>
      </c>
      <c r="N2986" t="str">
        <f>IF(ISBLANK('ENGAGEMENTS 2026'!C2987),"",'ENGAGEMENTS 2026'!L2987)</f>
        <v/>
      </c>
      <c r="O2986" t="str">
        <f>IF(ISBLANK('ENGAGEMENTS 2026'!C2987),"",'ENGAGEMENTS 2026'!M2987)</f>
        <v/>
      </c>
      <c r="P2986" t="str">
        <f>IF(ISBLANK('ENGAGEMENTS 2026'!C2987),"",'ENGAGEMENTS 2026'!K2987)</f>
        <v/>
      </c>
      <c r="Q2986" t="str">
        <f>IF($A2986="","",IF(OR($E2986="INFRUCTUEUX",$E2986="ANNULE"),$A2986&amp;"|"&amp;(COUNTIFS($A$2:$A2986,$A2986,$E$2:$E2986,"INFRUCTUEUX")+COUNTIFS($A$2:$A2986,$A2986,$E$2:$E2986,"ANNULE")),""))</f>
        <v/>
      </c>
    </row>
    <row r="2987" spans="1:17" x14ac:dyDescent="0.25">
      <c r="A2987" t="str">
        <f>IF(ISBLANK('ENGAGEMENTS 2026'!C2988),"",IF('ENGAGEMENTS 2026'!C2988="DTSI","DCT",'ENGAGEMENTS 2026'!C2988))</f>
        <v/>
      </c>
      <c r="B2987" t="str">
        <f>IF(ISBLANK('ENGAGEMENTS 2026'!C2988),"",'ENGAGEMENTS 2026'!D2988)</f>
        <v/>
      </c>
      <c r="C2987" t="str">
        <f>IF(ISBLANK('ENGAGEMENTS 2026'!C2988),"",'ENGAGEMENTS 2026'!E2988)</f>
        <v/>
      </c>
      <c r="D2987" t="str">
        <f>IF(ISBLANK('ENGAGEMENTS 2026'!C2988),"",'ENGAGEMENTS 2026'!G2988)</f>
        <v/>
      </c>
      <c r="E2987" t="str">
        <f>IF(ISBLANK('ENGAGEMENTS 2026'!C2988),"",'ENGAGEMENTS 2026'!I2988)</f>
        <v/>
      </c>
      <c r="F2987" t="str">
        <f>IF(ISBLANK('ENGAGEMENTS 2026'!C2988),"",'ENGAGEMENTS 2026'!J2988)</f>
        <v/>
      </c>
      <c r="G2987" t="str">
        <f>IF(ISBLANK('ENGAGEMENTS 2026'!C2988),"",'ENGAGEMENTS 2026'!M2988)</f>
        <v/>
      </c>
      <c r="H2987" t="str">
        <f>IF(ISBLANK('ENGAGEMENTS 2026'!C2988),"",'ENGAGEMENTS 2026'!AF2988)</f>
        <v/>
      </c>
      <c r="I2987" t="str">
        <f>IF(ISBLANK('ENGAGEMENTS 2026'!C2988),"",'ENGAGEMENTS 2026'!H2988)</f>
        <v/>
      </c>
      <c r="J2987" s="72" t="str">
        <f>IF(ISBLANK('ENGAGEMENTS 2026'!C2988),"",IF(AND(OR($E2987="INFRUCTUEUX",$E2987="ANNULE"),$C2987="AOO-M"),'ENGAGEMENTS 2026'!P2988,IF($H2987="EN COURS DE PREENGAGEMENT",'ENGAGEMENTS 2026'!O2988,IF($H2987="PREENGAGE",IF($E2987="ATTRIBUE",'ENGAGEMENTS 2026'!AE2988,'ENGAGEMENTS 2026'!O2988),'ENGAGEMENTS 2026'!AE2988))))</f>
        <v/>
      </c>
      <c r="K2987" s="97" t="str">
        <f>IF(ISBLANK('ENGAGEMENTS 2026'!W2988),"",'ENGAGEMENTS 2026'!W2988)</f>
        <v/>
      </c>
      <c r="L2987" s="73" t="str">
        <f t="shared" ca="1" si="92"/>
        <v/>
      </c>
      <c r="M2987" t="str">
        <f t="shared" si="93"/>
        <v/>
      </c>
      <c r="N2987" t="str">
        <f>IF(ISBLANK('ENGAGEMENTS 2026'!C2988),"",'ENGAGEMENTS 2026'!L2988)</f>
        <v/>
      </c>
      <c r="O2987" t="str">
        <f>IF(ISBLANK('ENGAGEMENTS 2026'!C2988),"",'ENGAGEMENTS 2026'!M2988)</f>
        <v/>
      </c>
      <c r="P2987" t="str">
        <f>IF(ISBLANK('ENGAGEMENTS 2026'!C2988),"",'ENGAGEMENTS 2026'!K2988)</f>
        <v/>
      </c>
      <c r="Q2987" t="str">
        <f>IF($A2987="","",IF(OR($E2987="INFRUCTUEUX",$E2987="ANNULE"),$A2987&amp;"|"&amp;(COUNTIFS($A$2:$A2987,$A2987,$E$2:$E2987,"INFRUCTUEUX")+COUNTIFS($A$2:$A2987,$A2987,$E$2:$E2987,"ANNULE")),""))</f>
        <v/>
      </c>
    </row>
    <row r="2988" spans="1:17" x14ac:dyDescent="0.25">
      <c r="A2988" t="str">
        <f>IF(ISBLANK('ENGAGEMENTS 2026'!C2989),"",IF('ENGAGEMENTS 2026'!C2989="DTSI","DCT",'ENGAGEMENTS 2026'!C2989))</f>
        <v/>
      </c>
      <c r="B2988" t="str">
        <f>IF(ISBLANK('ENGAGEMENTS 2026'!C2989),"",'ENGAGEMENTS 2026'!D2989)</f>
        <v/>
      </c>
      <c r="C2988" t="str">
        <f>IF(ISBLANK('ENGAGEMENTS 2026'!C2989),"",'ENGAGEMENTS 2026'!E2989)</f>
        <v/>
      </c>
      <c r="D2988" t="str">
        <f>IF(ISBLANK('ENGAGEMENTS 2026'!C2989),"",'ENGAGEMENTS 2026'!G2989)</f>
        <v/>
      </c>
      <c r="E2988" t="str">
        <f>IF(ISBLANK('ENGAGEMENTS 2026'!C2989),"",'ENGAGEMENTS 2026'!I2989)</f>
        <v/>
      </c>
      <c r="F2988" t="str">
        <f>IF(ISBLANK('ENGAGEMENTS 2026'!C2989),"",'ENGAGEMENTS 2026'!J2989)</f>
        <v/>
      </c>
      <c r="G2988" t="str">
        <f>IF(ISBLANK('ENGAGEMENTS 2026'!C2989),"",'ENGAGEMENTS 2026'!M2989)</f>
        <v/>
      </c>
      <c r="H2988" t="str">
        <f>IF(ISBLANK('ENGAGEMENTS 2026'!C2989),"",'ENGAGEMENTS 2026'!AF2989)</f>
        <v/>
      </c>
      <c r="I2988" t="str">
        <f>IF(ISBLANK('ENGAGEMENTS 2026'!C2989),"",'ENGAGEMENTS 2026'!H2989)</f>
        <v/>
      </c>
      <c r="J2988" s="72" t="str">
        <f>IF(ISBLANK('ENGAGEMENTS 2026'!C2989),"",IF(AND(OR($E2988="INFRUCTUEUX",$E2988="ANNULE"),$C2988="AOO-M"),'ENGAGEMENTS 2026'!P2989,IF($H2988="EN COURS DE PREENGAGEMENT",'ENGAGEMENTS 2026'!O2989,IF($H2988="PREENGAGE",IF($E2988="ATTRIBUE",'ENGAGEMENTS 2026'!AE2989,'ENGAGEMENTS 2026'!O2989),'ENGAGEMENTS 2026'!AE2989))))</f>
        <v/>
      </c>
      <c r="K2988" s="97" t="str">
        <f>IF(ISBLANK('ENGAGEMENTS 2026'!W2989),"",'ENGAGEMENTS 2026'!W2989)</f>
        <v/>
      </c>
      <c r="L2988" s="73" t="str">
        <f t="shared" ca="1" si="92"/>
        <v/>
      </c>
      <c r="M2988" t="str">
        <f t="shared" si="93"/>
        <v/>
      </c>
      <c r="N2988" t="str">
        <f>IF(ISBLANK('ENGAGEMENTS 2026'!C2989),"",'ENGAGEMENTS 2026'!L2989)</f>
        <v/>
      </c>
      <c r="O2988" t="str">
        <f>IF(ISBLANK('ENGAGEMENTS 2026'!C2989),"",'ENGAGEMENTS 2026'!M2989)</f>
        <v/>
      </c>
      <c r="P2988" t="str">
        <f>IF(ISBLANK('ENGAGEMENTS 2026'!C2989),"",'ENGAGEMENTS 2026'!K2989)</f>
        <v/>
      </c>
      <c r="Q2988" t="str">
        <f>IF($A2988="","",IF(OR($E2988="INFRUCTUEUX",$E2988="ANNULE"),$A2988&amp;"|"&amp;(COUNTIFS($A$2:$A2988,$A2988,$E$2:$E2988,"INFRUCTUEUX")+COUNTIFS($A$2:$A2988,$A2988,$E$2:$E2988,"ANNULE")),""))</f>
        <v/>
      </c>
    </row>
    <row r="2989" spans="1:17" x14ac:dyDescent="0.25">
      <c r="A2989" t="str">
        <f>IF(ISBLANK('ENGAGEMENTS 2026'!C2990),"",IF('ENGAGEMENTS 2026'!C2990="DTSI","DCT",'ENGAGEMENTS 2026'!C2990))</f>
        <v/>
      </c>
      <c r="B2989" t="str">
        <f>IF(ISBLANK('ENGAGEMENTS 2026'!C2990),"",'ENGAGEMENTS 2026'!D2990)</f>
        <v/>
      </c>
      <c r="C2989" t="str">
        <f>IF(ISBLANK('ENGAGEMENTS 2026'!C2990),"",'ENGAGEMENTS 2026'!E2990)</f>
        <v/>
      </c>
      <c r="D2989" t="str">
        <f>IF(ISBLANK('ENGAGEMENTS 2026'!C2990),"",'ENGAGEMENTS 2026'!G2990)</f>
        <v/>
      </c>
      <c r="E2989" t="str">
        <f>IF(ISBLANK('ENGAGEMENTS 2026'!C2990),"",'ENGAGEMENTS 2026'!I2990)</f>
        <v/>
      </c>
      <c r="F2989" t="str">
        <f>IF(ISBLANK('ENGAGEMENTS 2026'!C2990),"",'ENGAGEMENTS 2026'!J2990)</f>
        <v/>
      </c>
      <c r="G2989" t="str">
        <f>IF(ISBLANK('ENGAGEMENTS 2026'!C2990),"",'ENGAGEMENTS 2026'!M2990)</f>
        <v/>
      </c>
      <c r="H2989" t="str">
        <f>IF(ISBLANK('ENGAGEMENTS 2026'!C2990),"",'ENGAGEMENTS 2026'!AF2990)</f>
        <v/>
      </c>
      <c r="I2989" t="str">
        <f>IF(ISBLANK('ENGAGEMENTS 2026'!C2990),"",'ENGAGEMENTS 2026'!H2990)</f>
        <v/>
      </c>
      <c r="J2989" s="72" t="str">
        <f>IF(ISBLANK('ENGAGEMENTS 2026'!C2990),"",IF(AND(OR($E2989="INFRUCTUEUX",$E2989="ANNULE"),$C2989="AOO-M"),'ENGAGEMENTS 2026'!P2990,IF($H2989="EN COURS DE PREENGAGEMENT",'ENGAGEMENTS 2026'!O2990,IF($H2989="PREENGAGE",IF($E2989="ATTRIBUE",'ENGAGEMENTS 2026'!AE2990,'ENGAGEMENTS 2026'!O2990),'ENGAGEMENTS 2026'!AE2990))))</f>
        <v/>
      </c>
      <c r="K2989" s="97" t="str">
        <f>IF(ISBLANK('ENGAGEMENTS 2026'!W2990),"",'ENGAGEMENTS 2026'!W2990)</f>
        <v/>
      </c>
      <c r="L2989" s="73" t="str">
        <f t="shared" ca="1" si="92"/>
        <v/>
      </c>
      <c r="M2989" t="str">
        <f t="shared" si="93"/>
        <v/>
      </c>
      <c r="N2989" t="str">
        <f>IF(ISBLANK('ENGAGEMENTS 2026'!C2990),"",'ENGAGEMENTS 2026'!L2990)</f>
        <v/>
      </c>
      <c r="O2989" t="str">
        <f>IF(ISBLANK('ENGAGEMENTS 2026'!C2990),"",'ENGAGEMENTS 2026'!M2990)</f>
        <v/>
      </c>
      <c r="P2989" t="str">
        <f>IF(ISBLANK('ENGAGEMENTS 2026'!C2990),"",'ENGAGEMENTS 2026'!K2990)</f>
        <v/>
      </c>
      <c r="Q2989" t="str">
        <f>IF($A2989="","",IF(OR($E2989="INFRUCTUEUX",$E2989="ANNULE"),$A2989&amp;"|"&amp;(COUNTIFS($A$2:$A2989,$A2989,$E$2:$E2989,"INFRUCTUEUX")+COUNTIFS($A$2:$A2989,$A2989,$E$2:$E2989,"ANNULE")),""))</f>
        <v/>
      </c>
    </row>
    <row r="2990" spans="1:17" x14ac:dyDescent="0.25">
      <c r="A2990" t="str">
        <f>IF(ISBLANK('ENGAGEMENTS 2026'!C2991),"",IF('ENGAGEMENTS 2026'!C2991="DTSI","DCT",'ENGAGEMENTS 2026'!C2991))</f>
        <v/>
      </c>
      <c r="B2990" t="str">
        <f>IF(ISBLANK('ENGAGEMENTS 2026'!C2991),"",'ENGAGEMENTS 2026'!D2991)</f>
        <v/>
      </c>
      <c r="C2990" t="str">
        <f>IF(ISBLANK('ENGAGEMENTS 2026'!C2991),"",'ENGAGEMENTS 2026'!E2991)</f>
        <v/>
      </c>
      <c r="D2990" t="str">
        <f>IF(ISBLANK('ENGAGEMENTS 2026'!C2991),"",'ENGAGEMENTS 2026'!G2991)</f>
        <v/>
      </c>
      <c r="E2990" t="str">
        <f>IF(ISBLANK('ENGAGEMENTS 2026'!C2991),"",'ENGAGEMENTS 2026'!I2991)</f>
        <v/>
      </c>
      <c r="F2990" t="str">
        <f>IF(ISBLANK('ENGAGEMENTS 2026'!C2991),"",'ENGAGEMENTS 2026'!J2991)</f>
        <v/>
      </c>
      <c r="G2990" t="str">
        <f>IF(ISBLANK('ENGAGEMENTS 2026'!C2991),"",'ENGAGEMENTS 2026'!M2991)</f>
        <v/>
      </c>
      <c r="H2990" t="str">
        <f>IF(ISBLANK('ENGAGEMENTS 2026'!C2991),"",'ENGAGEMENTS 2026'!AF2991)</f>
        <v/>
      </c>
      <c r="I2990" t="str">
        <f>IF(ISBLANK('ENGAGEMENTS 2026'!C2991),"",'ENGAGEMENTS 2026'!H2991)</f>
        <v/>
      </c>
      <c r="J2990" s="72" t="str">
        <f>IF(ISBLANK('ENGAGEMENTS 2026'!C2991),"",IF(AND(OR($E2990="INFRUCTUEUX",$E2990="ANNULE"),$C2990="AOO-M"),'ENGAGEMENTS 2026'!P2991,IF($H2990="EN COURS DE PREENGAGEMENT",'ENGAGEMENTS 2026'!O2991,IF($H2990="PREENGAGE",IF($E2990="ATTRIBUE",'ENGAGEMENTS 2026'!AE2991,'ENGAGEMENTS 2026'!O2991),'ENGAGEMENTS 2026'!AE2991))))</f>
        <v/>
      </c>
      <c r="K2990" s="97" t="str">
        <f>IF(ISBLANK('ENGAGEMENTS 2026'!W2991),"",'ENGAGEMENTS 2026'!W2991)</f>
        <v/>
      </c>
      <c r="L2990" s="73" t="str">
        <f t="shared" ca="1" si="92"/>
        <v/>
      </c>
      <c r="M2990" t="str">
        <f t="shared" si="93"/>
        <v/>
      </c>
      <c r="N2990" t="str">
        <f>IF(ISBLANK('ENGAGEMENTS 2026'!C2991),"",'ENGAGEMENTS 2026'!L2991)</f>
        <v/>
      </c>
      <c r="O2990" t="str">
        <f>IF(ISBLANK('ENGAGEMENTS 2026'!C2991),"",'ENGAGEMENTS 2026'!M2991)</f>
        <v/>
      </c>
      <c r="P2990" t="str">
        <f>IF(ISBLANK('ENGAGEMENTS 2026'!C2991),"",'ENGAGEMENTS 2026'!K2991)</f>
        <v/>
      </c>
      <c r="Q2990" t="str">
        <f>IF($A2990="","",IF(OR($E2990="INFRUCTUEUX",$E2990="ANNULE"),$A2990&amp;"|"&amp;(COUNTIFS($A$2:$A2990,$A2990,$E$2:$E2990,"INFRUCTUEUX")+COUNTIFS($A$2:$A2990,$A2990,$E$2:$E2990,"ANNULE")),""))</f>
        <v/>
      </c>
    </row>
    <row r="2991" spans="1:17" x14ac:dyDescent="0.25">
      <c r="A2991" t="str">
        <f>IF(ISBLANK('ENGAGEMENTS 2026'!C2992),"",IF('ENGAGEMENTS 2026'!C2992="DTSI","DCT",'ENGAGEMENTS 2026'!C2992))</f>
        <v/>
      </c>
      <c r="B2991" t="str">
        <f>IF(ISBLANK('ENGAGEMENTS 2026'!C2992),"",'ENGAGEMENTS 2026'!D2992)</f>
        <v/>
      </c>
      <c r="C2991" t="str">
        <f>IF(ISBLANK('ENGAGEMENTS 2026'!C2992),"",'ENGAGEMENTS 2026'!E2992)</f>
        <v/>
      </c>
      <c r="D2991" t="str">
        <f>IF(ISBLANK('ENGAGEMENTS 2026'!C2992),"",'ENGAGEMENTS 2026'!G2992)</f>
        <v/>
      </c>
      <c r="E2991" t="str">
        <f>IF(ISBLANK('ENGAGEMENTS 2026'!C2992),"",'ENGAGEMENTS 2026'!I2992)</f>
        <v/>
      </c>
      <c r="F2991" t="str">
        <f>IF(ISBLANK('ENGAGEMENTS 2026'!C2992),"",'ENGAGEMENTS 2026'!J2992)</f>
        <v/>
      </c>
      <c r="G2991" t="str">
        <f>IF(ISBLANK('ENGAGEMENTS 2026'!C2992),"",'ENGAGEMENTS 2026'!M2992)</f>
        <v/>
      </c>
      <c r="H2991" t="str">
        <f>IF(ISBLANK('ENGAGEMENTS 2026'!C2992),"",'ENGAGEMENTS 2026'!AF2992)</f>
        <v/>
      </c>
      <c r="I2991" t="str">
        <f>IF(ISBLANK('ENGAGEMENTS 2026'!C2992),"",'ENGAGEMENTS 2026'!H2992)</f>
        <v/>
      </c>
      <c r="J2991" s="72" t="str">
        <f>IF(ISBLANK('ENGAGEMENTS 2026'!C2992),"",IF(AND(OR($E2991="INFRUCTUEUX",$E2991="ANNULE"),$C2991="AOO-M"),'ENGAGEMENTS 2026'!P2992,IF($H2991="EN COURS DE PREENGAGEMENT",'ENGAGEMENTS 2026'!O2992,IF($H2991="PREENGAGE",IF($E2991="ATTRIBUE",'ENGAGEMENTS 2026'!AE2992,'ENGAGEMENTS 2026'!O2992),'ENGAGEMENTS 2026'!AE2992))))</f>
        <v/>
      </c>
      <c r="K2991" s="97" t="str">
        <f>IF(ISBLANK('ENGAGEMENTS 2026'!W2992),"",'ENGAGEMENTS 2026'!W2992)</f>
        <v/>
      </c>
      <c r="L2991" s="73" t="str">
        <f t="shared" ca="1" si="92"/>
        <v/>
      </c>
      <c r="M2991" t="str">
        <f t="shared" si="93"/>
        <v/>
      </c>
      <c r="N2991" t="str">
        <f>IF(ISBLANK('ENGAGEMENTS 2026'!C2992),"",'ENGAGEMENTS 2026'!L2992)</f>
        <v/>
      </c>
      <c r="O2991" t="str">
        <f>IF(ISBLANK('ENGAGEMENTS 2026'!C2992),"",'ENGAGEMENTS 2026'!M2992)</f>
        <v/>
      </c>
      <c r="P2991" t="str">
        <f>IF(ISBLANK('ENGAGEMENTS 2026'!C2992),"",'ENGAGEMENTS 2026'!K2992)</f>
        <v/>
      </c>
      <c r="Q2991" t="str">
        <f>IF($A2991="","",IF(OR($E2991="INFRUCTUEUX",$E2991="ANNULE"),$A2991&amp;"|"&amp;(COUNTIFS($A$2:$A2991,$A2991,$E$2:$E2991,"INFRUCTUEUX")+COUNTIFS($A$2:$A2991,$A2991,$E$2:$E2991,"ANNULE")),""))</f>
        <v/>
      </c>
    </row>
    <row r="2992" spans="1:17" x14ac:dyDescent="0.25">
      <c r="A2992" t="str">
        <f>IF(ISBLANK('ENGAGEMENTS 2026'!C2993),"",IF('ENGAGEMENTS 2026'!C2993="DTSI","DCT",'ENGAGEMENTS 2026'!C2993))</f>
        <v/>
      </c>
      <c r="B2992" t="str">
        <f>IF(ISBLANK('ENGAGEMENTS 2026'!C2993),"",'ENGAGEMENTS 2026'!D2993)</f>
        <v/>
      </c>
      <c r="C2992" t="str">
        <f>IF(ISBLANK('ENGAGEMENTS 2026'!C2993),"",'ENGAGEMENTS 2026'!E2993)</f>
        <v/>
      </c>
      <c r="D2992" t="str">
        <f>IF(ISBLANK('ENGAGEMENTS 2026'!C2993),"",'ENGAGEMENTS 2026'!G2993)</f>
        <v/>
      </c>
      <c r="E2992" t="str">
        <f>IF(ISBLANK('ENGAGEMENTS 2026'!C2993),"",'ENGAGEMENTS 2026'!I2993)</f>
        <v/>
      </c>
      <c r="F2992" t="str">
        <f>IF(ISBLANK('ENGAGEMENTS 2026'!C2993),"",'ENGAGEMENTS 2026'!J2993)</f>
        <v/>
      </c>
      <c r="G2992" t="str">
        <f>IF(ISBLANK('ENGAGEMENTS 2026'!C2993),"",'ENGAGEMENTS 2026'!M2993)</f>
        <v/>
      </c>
      <c r="H2992" t="str">
        <f>IF(ISBLANK('ENGAGEMENTS 2026'!C2993),"",'ENGAGEMENTS 2026'!AF2993)</f>
        <v/>
      </c>
      <c r="I2992" t="str">
        <f>IF(ISBLANK('ENGAGEMENTS 2026'!C2993),"",'ENGAGEMENTS 2026'!H2993)</f>
        <v/>
      </c>
      <c r="J2992" s="72" t="str">
        <f>IF(ISBLANK('ENGAGEMENTS 2026'!C2993),"",IF(AND(OR($E2992="INFRUCTUEUX",$E2992="ANNULE"),$C2992="AOO-M"),'ENGAGEMENTS 2026'!P2993,IF($H2992="EN COURS DE PREENGAGEMENT",'ENGAGEMENTS 2026'!O2993,IF($H2992="PREENGAGE",IF($E2992="ATTRIBUE",'ENGAGEMENTS 2026'!AE2993,'ENGAGEMENTS 2026'!O2993),'ENGAGEMENTS 2026'!AE2993))))</f>
        <v/>
      </c>
      <c r="K2992" s="97" t="str">
        <f>IF(ISBLANK('ENGAGEMENTS 2026'!W2993),"",'ENGAGEMENTS 2026'!W2993)</f>
        <v/>
      </c>
      <c r="L2992" s="73" t="str">
        <f t="shared" ca="1" si="92"/>
        <v/>
      </c>
      <c r="M2992" t="str">
        <f t="shared" si="93"/>
        <v/>
      </c>
      <c r="N2992" t="str">
        <f>IF(ISBLANK('ENGAGEMENTS 2026'!C2993),"",'ENGAGEMENTS 2026'!L2993)</f>
        <v/>
      </c>
      <c r="O2992" t="str">
        <f>IF(ISBLANK('ENGAGEMENTS 2026'!C2993),"",'ENGAGEMENTS 2026'!M2993)</f>
        <v/>
      </c>
      <c r="P2992" t="str">
        <f>IF(ISBLANK('ENGAGEMENTS 2026'!C2993),"",'ENGAGEMENTS 2026'!K2993)</f>
        <v/>
      </c>
      <c r="Q2992" t="str">
        <f>IF($A2992="","",IF(OR($E2992="INFRUCTUEUX",$E2992="ANNULE"),$A2992&amp;"|"&amp;(COUNTIFS($A$2:$A2992,$A2992,$E$2:$E2992,"INFRUCTUEUX")+COUNTIFS($A$2:$A2992,$A2992,$E$2:$E2992,"ANNULE")),""))</f>
        <v/>
      </c>
    </row>
    <row r="2993" spans="1:17" x14ac:dyDescent="0.25">
      <c r="A2993" t="str">
        <f>IF(ISBLANK('ENGAGEMENTS 2026'!C2994),"",IF('ENGAGEMENTS 2026'!C2994="DTSI","DCT",'ENGAGEMENTS 2026'!C2994))</f>
        <v/>
      </c>
      <c r="B2993" t="str">
        <f>IF(ISBLANK('ENGAGEMENTS 2026'!C2994),"",'ENGAGEMENTS 2026'!D2994)</f>
        <v/>
      </c>
      <c r="C2993" t="str">
        <f>IF(ISBLANK('ENGAGEMENTS 2026'!C2994),"",'ENGAGEMENTS 2026'!E2994)</f>
        <v/>
      </c>
      <c r="D2993" t="str">
        <f>IF(ISBLANK('ENGAGEMENTS 2026'!C2994),"",'ENGAGEMENTS 2026'!G2994)</f>
        <v/>
      </c>
      <c r="E2993" t="str">
        <f>IF(ISBLANK('ENGAGEMENTS 2026'!C2994),"",'ENGAGEMENTS 2026'!I2994)</f>
        <v/>
      </c>
      <c r="F2993" t="str">
        <f>IF(ISBLANK('ENGAGEMENTS 2026'!C2994),"",'ENGAGEMENTS 2026'!J2994)</f>
        <v/>
      </c>
      <c r="G2993" t="str">
        <f>IF(ISBLANK('ENGAGEMENTS 2026'!C2994),"",'ENGAGEMENTS 2026'!M2994)</f>
        <v/>
      </c>
      <c r="H2993" t="str">
        <f>IF(ISBLANK('ENGAGEMENTS 2026'!C2994),"",'ENGAGEMENTS 2026'!AF2994)</f>
        <v/>
      </c>
      <c r="I2993" t="str">
        <f>IF(ISBLANK('ENGAGEMENTS 2026'!C2994),"",'ENGAGEMENTS 2026'!H2994)</f>
        <v/>
      </c>
      <c r="J2993" s="72" t="str">
        <f>IF(ISBLANK('ENGAGEMENTS 2026'!C2994),"",IF(AND(OR($E2993="INFRUCTUEUX",$E2993="ANNULE"),$C2993="AOO-M"),'ENGAGEMENTS 2026'!P2994,IF($H2993="EN COURS DE PREENGAGEMENT",'ENGAGEMENTS 2026'!O2994,IF($H2993="PREENGAGE",IF($E2993="ATTRIBUE",'ENGAGEMENTS 2026'!AE2994,'ENGAGEMENTS 2026'!O2994),'ENGAGEMENTS 2026'!AE2994))))</f>
        <v/>
      </c>
      <c r="K2993" s="97" t="str">
        <f>IF(ISBLANK('ENGAGEMENTS 2026'!W2994),"",'ENGAGEMENTS 2026'!W2994)</f>
        <v/>
      </c>
      <c r="L2993" s="73" t="str">
        <f t="shared" ca="1" si="92"/>
        <v/>
      </c>
      <c r="M2993" t="str">
        <f t="shared" si="93"/>
        <v/>
      </c>
      <c r="N2993" t="str">
        <f>IF(ISBLANK('ENGAGEMENTS 2026'!C2994),"",'ENGAGEMENTS 2026'!L2994)</f>
        <v/>
      </c>
      <c r="O2993" t="str">
        <f>IF(ISBLANK('ENGAGEMENTS 2026'!C2994),"",'ENGAGEMENTS 2026'!M2994)</f>
        <v/>
      </c>
      <c r="P2993" t="str">
        <f>IF(ISBLANK('ENGAGEMENTS 2026'!C2994),"",'ENGAGEMENTS 2026'!K2994)</f>
        <v/>
      </c>
      <c r="Q2993" t="str">
        <f>IF($A2993="","",IF(OR($E2993="INFRUCTUEUX",$E2993="ANNULE"),$A2993&amp;"|"&amp;(COUNTIFS($A$2:$A2993,$A2993,$E$2:$E2993,"INFRUCTUEUX")+COUNTIFS($A$2:$A2993,$A2993,$E$2:$E2993,"ANNULE")),""))</f>
        <v/>
      </c>
    </row>
    <row r="2994" spans="1:17" x14ac:dyDescent="0.25">
      <c r="A2994" t="str">
        <f>IF(ISBLANK('ENGAGEMENTS 2026'!C2995),"",IF('ENGAGEMENTS 2026'!C2995="DTSI","DCT",'ENGAGEMENTS 2026'!C2995))</f>
        <v/>
      </c>
      <c r="B2994" t="str">
        <f>IF(ISBLANK('ENGAGEMENTS 2026'!C2995),"",'ENGAGEMENTS 2026'!D2995)</f>
        <v/>
      </c>
      <c r="C2994" t="str">
        <f>IF(ISBLANK('ENGAGEMENTS 2026'!C2995),"",'ENGAGEMENTS 2026'!E2995)</f>
        <v/>
      </c>
      <c r="D2994" t="str">
        <f>IF(ISBLANK('ENGAGEMENTS 2026'!C2995),"",'ENGAGEMENTS 2026'!G2995)</f>
        <v/>
      </c>
      <c r="E2994" t="str">
        <f>IF(ISBLANK('ENGAGEMENTS 2026'!C2995),"",'ENGAGEMENTS 2026'!I2995)</f>
        <v/>
      </c>
      <c r="F2994" t="str">
        <f>IF(ISBLANK('ENGAGEMENTS 2026'!C2995),"",'ENGAGEMENTS 2026'!J2995)</f>
        <v/>
      </c>
      <c r="G2994" t="str">
        <f>IF(ISBLANK('ENGAGEMENTS 2026'!C2995),"",'ENGAGEMENTS 2026'!M2995)</f>
        <v/>
      </c>
      <c r="H2994" t="str">
        <f>IF(ISBLANK('ENGAGEMENTS 2026'!C2995),"",'ENGAGEMENTS 2026'!AF2995)</f>
        <v/>
      </c>
      <c r="I2994" t="str">
        <f>IF(ISBLANK('ENGAGEMENTS 2026'!C2995),"",'ENGAGEMENTS 2026'!H2995)</f>
        <v/>
      </c>
      <c r="J2994" s="72" t="str">
        <f>IF(ISBLANK('ENGAGEMENTS 2026'!C2995),"",IF(AND(OR($E2994="INFRUCTUEUX",$E2994="ANNULE"),$C2994="AOO-M"),'ENGAGEMENTS 2026'!P2995,IF($H2994="EN COURS DE PREENGAGEMENT",'ENGAGEMENTS 2026'!O2995,IF($H2994="PREENGAGE",IF($E2994="ATTRIBUE",'ENGAGEMENTS 2026'!AE2995,'ENGAGEMENTS 2026'!O2995),'ENGAGEMENTS 2026'!AE2995))))</f>
        <v/>
      </c>
      <c r="K2994" s="97" t="str">
        <f>IF(ISBLANK('ENGAGEMENTS 2026'!W2995),"",'ENGAGEMENTS 2026'!W2995)</f>
        <v/>
      </c>
      <c r="L2994" s="73" t="str">
        <f t="shared" ca="1" si="92"/>
        <v/>
      </c>
      <c r="M2994" t="str">
        <f t="shared" si="93"/>
        <v/>
      </c>
      <c r="N2994" t="str">
        <f>IF(ISBLANK('ENGAGEMENTS 2026'!C2995),"",'ENGAGEMENTS 2026'!L2995)</f>
        <v/>
      </c>
      <c r="O2994" t="str">
        <f>IF(ISBLANK('ENGAGEMENTS 2026'!C2995),"",'ENGAGEMENTS 2026'!M2995)</f>
        <v/>
      </c>
      <c r="P2994" t="str">
        <f>IF(ISBLANK('ENGAGEMENTS 2026'!C2995),"",'ENGAGEMENTS 2026'!K2995)</f>
        <v/>
      </c>
      <c r="Q2994" t="str">
        <f>IF($A2994="","",IF(OR($E2994="INFRUCTUEUX",$E2994="ANNULE"),$A2994&amp;"|"&amp;(COUNTIFS($A$2:$A2994,$A2994,$E$2:$E2994,"INFRUCTUEUX")+COUNTIFS($A$2:$A2994,$A2994,$E$2:$E2994,"ANNULE")),""))</f>
        <v/>
      </c>
    </row>
    <row r="2995" spans="1:17" x14ac:dyDescent="0.25">
      <c r="A2995" t="str">
        <f>IF(ISBLANK('ENGAGEMENTS 2026'!C2996),"",IF('ENGAGEMENTS 2026'!C2996="DTSI","DCT",'ENGAGEMENTS 2026'!C2996))</f>
        <v/>
      </c>
      <c r="B2995" t="str">
        <f>IF(ISBLANK('ENGAGEMENTS 2026'!C2996),"",'ENGAGEMENTS 2026'!D2996)</f>
        <v/>
      </c>
      <c r="C2995" t="str">
        <f>IF(ISBLANK('ENGAGEMENTS 2026'!C2996),"",'ENGAGEMENTS 2026'!E2996)</f>
        <v/>
      </c>
      <c r="D2995" t="str">
        <f>IF(ISBLANK('ENGAGEMENTS 2026'!C2996),"",'ENGAGEMENTS 2026'!G2996)</f>
        <v/>
      </c>
      <c r="E2995" t="str">
        <f>IF(ISBLANK('ENGAGEMENTS 2026'!C2996),"",'ENGAGEMENTS 2026'!I2996)</f>
        <v/>
      </c>
      <c r="F2995" t="str">
        <f>IF(ISBLANK('ENGAGEMENTS 2026'!C2996),"",'ENGAGEMENTS 2026'!J2996)</f>
        <v/>
      </c>
      <c r="G2995" t="str">
        <f>IF(ISBLANK('ENGAGEMENTS 2026'!C2996),"",'ENGAGEMENTS 2026'!M2996)</f>
        <v/>
      </c>
      <c r="H2995" t="str">
        <f>IF(ISBLANK('ENGAGEMENTS 2026'!C2996),"",'ENGAGEMENTS 2026'!AF2996)</f>
        <v/>
      </c>
      <c r="I2995" t="str">
        <f>IF(ISBLANK('ENGAGEMENTS 2026'!C2996),"",'ENGAGEMENTS 2026'!H2996)</f>
        <v/>
      </c>
      <c r="J2995" s="72" t="str">
        <f>IF(ISBLANK('ENGAGEMENTS 2026'!C2996),"",IF(AND(OR($E2995="INFRUCTUEUX",$E2995="ANNULE"),$C2995="AOO-M"),'ENGAGEMENTS 2026'!P2996,IF($H2995="EN COURS DE PREENGAGEMENT",'ENGAGEMENTS 2026'!O2996,IF($H2995="PREENGAGE",IF($E2995="ATTRIBUE",'ENGAGEMENTS 2026'!AE2996,'ENGAGEMENTS 2026'!O2996),'ENGAGEMENTS 2026'!AE2996))))</f>
        <v/>
      </c>
      <c r="K2995" s="97" t="str">
        <f>IF(ISBLANK('ENGAGEMENTS 2026'!W2996),"",'ENGAGEMENTS 2026'!W2996)</f>
        <v/>
      </c>
      <c r="L2995" s="73" t="str">
        <f t="shared" ca="1" si="92"/>
        <v/>
      </c>
      <c r="M2995" t="str">
        <f t="shared" si="93"/>
        <v/>
      </c>
      <c r="N2995" t="str">
        <f>IF(ISBLANK('ENGAGEMENTS 2026'!C2996),"",'ENGAGEMENTS 2026'!L2996)</f>
        <v/>
      </c>
      <c r="O2995" t="str">
        <f>IF(ISBLANK('ENGAGEMENTS 2026'!C2996),"",'ENGAGEMENTS 2026'!M2996)</f>
        <v/>
      </c>
      <c r="P2995" t="str">
        <f>IF(ISBLANK('ENGAGEMENTS 2026'!C2996),"",'ENGAGEMENTS 2026'!K2996)</f>
        <v/>
      </c>
      <c r="Q2995" t="str">
        <f>IF($A2995="","",IF(OR($E2995="INFRUCTUEUX",$E2995="ANNULE"),$A2995&amp;"|"&amp;(COUNTIFS($A$2:$A2995,$A2995,$E$2:$E2995,"INFRUCTUEUX")+COUNTIFS($A$2:$A2995,$A2995,$E$2:$E2995,"ANNULE")),""))</f>
        <v/>
      </c>
    </row>
    <row r="2996" spans="1:17" x14ac:dyDescent="0.25">
      <c r="A2996" t="str">
        <f>IF(ISBLANK('ENGAGEMENTS 2026'!C2997),"",IF('ENGAGEMENTS 2026'!C2997="DTSI","DCT",'ENGAGEMENTS 2026'!C2997))</f>
        <v/>
      </c>
      <c r="B2996" t="str">
        <f>IF(ISBLANK('ENGAGEMENTS 2026'!C2997),"",'ENGAGEMENTS 2026'!D2997)</f>
        <v/>
      </c>
      <c r="C2996" t="str">
        <f>IF(ISBLANK('ENGAGEMENTS 2026'!C2997),"",'ENGAGEMENTS 2026'!E2997)</f>
        <v/>
      </c>
      <c r="D2996" t="str">
        <f>IF(ISBLANK('ENGAGEMENTS 2026'!C2997),"",'ENGAGEMENTS 2026'!G2997)</f>
        <v/>
      </c>
      <c r="E2996" t="str">
        <f>IF(ISBLANK('ENGAGEMENTS 2026'!C2997),"",'ENGAGEMENTS 2026'!I2997)</f>
        <v/>
      </c>
      <c r="F2996" t="str">
        <f>IF(ISBLANK('ENGAGEMENTS 2026'!C2997),"",'ENGAGEMENTS 2026'!J2997)</f>
        <v/>
      </c>
      <c r="G2996" t="str">
        <f>IF(ISBLANK('ENGAGEMENTS 2026'!C2997),"",'ENGAGEMENTS 2026'!M2997)</f>
        <v/>
      </c>
      <c r="H2996" t="str">
        <f>IF(ISBLANK('ENGAGEMENTS 2026'!C2997),"",'ENGAGEMENTS 2026'!AF2997)</f>
        <v/>
      </c>
      <c r="I2996" t="str">
        <f>IF(ISBLANK('ENGAGEMENTS 2026'!C2997),"",'ENGAGEMENTS 2026'!H2997)</f>
        <v/>
      </c>
      <c r="J2996" s="72" t="str">
        <f>IF(ISBLANK('ENGAGEMENTS 2026'!C2997),"",IF(AND(OR($E2996="INFRUCTUEUX",$E2996="ANNULE"),$C2996="AOO-M"),'ENGAGEMENTS 2026'!P2997,IF($H2996="EN COURS DE PREENGAGEMENT",'ENGAGEMENTS 2026'!O2997,IF($H2996="PREENGAGE",IF($E2996="ATTRIBUE",'ENGAGEMENTS 2026'!AE2997,'ENGAGEMENTS 2026'!O2997),'ENGAGEMENTS 2026'!AE2997))))</f>
        <v/>
      </c>
      <c r="K2996" s="97" t="str">
        <f>IF(ISBLANK('ENGAGEMENTS 2026'!W2997),"",'ENGAGEMENTS 2026'!W2997)</f>
        <v/>
      </c>
      <c r="L2996" s="73" t="str">
        <f t="shared" ca="1" si="92"/>
        <v/>
      </c>
      <c r="M2996" t="str">
        <f t="shared" si="93"/>
        <v/>
      </c>
      <c r="N2996" t="str">
        <f>IF(ISBLANK('ENGAGEMENTS 2026'!C2997),"",'ENGAGEMENTS 2026'!L2997)</f>
        <v/>
      </c>
      <c r="O2996" t="str">
        <f>IF(ISBLANK('ENGAGEMENTS 2026'!C2997),"",'ENGAGEMENTS 2026'!M2997)</f>
        <v/>
      </c>
      <c r="P2996" t="str">
        <f>IF(ISBLANK('ENGAGEMENTS 2026'!C2997),"",'ENGAGEMENTS 2026'!K2997)</f>
        <v/>
      </c>
      <c r="Q2996" t="str">
        <f>IF($A2996="","",IF(OR($E2996="INFRUCTUEUX",$E2996="ANNULE"),$A2996&amp;"|"&amp;(COUNTIFS($A$2:$A2996,$A2996,$E$2:$E2996,"INFRUCTUEUX")+COUNTIFS($A$2:$A2996,$A2996,$E$2:$E2996,"ANNULE")),""))</f>
        <v/>
      </c>
    </row>
    <row r="2997" spans="1:17" x14ac:dyDescent="0.25">
      <c r="A2997" t="str">
        <f>IF(ISBLANK('ENGAGEMENTS 2026'!C2998),"",IF('ENGAGEMENTS 2026'!C2998="DTSI","DCT",'ENGAGEMENTS 2026'!C2998))</f>
        <v/>
      </c>
      <c r="B2997" t="str">
        <f>IF(ISBLANK('ENGAGEMENTS 2026'!C2998),"",'ENGAGEMENTS 2026'!D2998)</f>
        <v/>
      </c>
      <c r="C2997" t="str">
        <f>IF(ISBLANK('ENGAGEMENTS 2026'!C2998),"",'ENGAGEMENTS 2026'!E2998)</f>
        <v/>
      </c>
      <c r="D2997" t="str">
        <f>IF(ISBLANK('ENGAGEMENTS 2026'!C2998),"",'ENGAGEMENTS 2026'!G2998)</f>
        <v/>
      </c>
      <c r="E2997" t="str">
        <f>IF(ISBLANK('ENGAGEMENTS 2026'!C2998),"",'ENGAGEMENTS 2026'!I2998)</f>
        <v/>
      </c>
      <c r="F2997" t="str">
        <f>IF(ISBLANK('ENGAGEMENTS 2026'!C2998),"",'ENGAGEMENTS 2026'!J2998)</f>
        <v/>
      </c>
      <c r="G2997" t="str">
        <f>IF(ISBLANK('ENGAGEMENTS 2026'!C2998),"",'ENGAGEMENTS 2026'!M2998)</f>
        <v/>
      </c>
      <c r="H2997" t="str">
        <f>IF(ISBLANK('ENGAGEMENTS 2026'!C2998),"",'ENGAGEMENTS 2026'!AF2998)</f>
        <v/>
      </c>
      <c r="I2997" t="str">
        <f>IF(ISBLANK('ENGAGEMENTS 2026'!C2998),"",'ENGAGEMENTS 2026'!H2998)</f>
        <v/>
      </c>
      <c r="J2997" s="72" t="str">
        <f>IF(ISBLANK('ENGAGEMENTS 2026'!C2998),"",IF(AND(OR($E2997="INFRUCTUEUX",$E2997="ANNULE"),$C2997="AOO-M"),'ENGAGEMENTS 2026'!P2998,IF($H2997="EN COURS DE PREENGAGEMENT",'ENGAGEMENTS 2026'!O2998,IF($H2997="PREENGAGE",IF($E2997="ATTRIBUE",'ENGAGEMENTS 2026'!AE2998,'ENGAGEMENTS 2026'!O2998),'ENGAGEMENTS 2026'!AE2998))))</f>
        <v/>
      </c>
      <c r="K2997" s="97" t="str">
        <f>IF(ISBLANK('ENGAGEMENTS 2026'!W2998),"",'ENGAGEMENTS 2026'!W2998)</f>
        <v/>
      </c>
      <c r="L2997" s="73" t="str">
        <f t="shared" ca="1" si="92"/>
        <v/>
      </c>
      <c r="M2997" t="str">
        <f t="shared" si="93"/>
        <v/>
      </c>
      <c r="N2997" t="str">
        <f>IF(ISBLANK('ENGAGEMENTS 2026'!C2998),"",'ENGAGEMENTS 2026'!L2998)</f>
        <v/>
      </c>
      <c r="O2997" t="str">
        <f>IF(ISBLANK('ENGAGEMENTS 2026'!C2998),"",'ENGAGEMENTS 2026'!M2998)</f>
        <v/>
      </c>
      <c r="P2997" t="str">
        <f>IF(ISBLANK('ENGAGEMENTS 2026'!C2998),"",'ENGAGEMENTS 2026'!K2998)</f>
        <v/>
      </c>
      <c r="Q2997" t="str">
        <f>IF($A2997="","",IF(OR($E2997="INFRUCTUEUX",$E2997="ANNULE"),$A2997&amp;"|"&amp;(COUNTIFS($A$2:$A2997,$A2997,$E$2:$E2997,"INFRUCTUEUX")+COUNTIFS($A$2:$A2997,$A2997,$E$2:$E2997,"ANNULE")),""))</f>
        <v/>
      </c>
    </row>
    <row r="2998" spans="1:17" x14ac:dyDescent="0.25">
      <c r="A2998" t="str">
        <f>IF(ISBLANK('ENGAGEMENTS 2026'!C2999),"",IF('ENGAGEMENTS 2026'!C2999="DTSI","DCT",'ENGAGEMENTS 2026'!C2999))</f>
        <v/>
      </c>
      <c r="B2998" t="str">
        <f>IF(ISBLANK('ENGAGEMENTS 2026'!C2999),"",'ENGAGEMENTS 2026'!D2999)</f>
        <v/>
      </c>
      <c r="C2998" t="str">
        <f>IF(ISBLANK('ENGAGEMENTS 2026'!C2999),"",'ENGAGEMENTS 2026'!E2999)</f>
        <v/>
      </c>
      <c r="D2998" t="str">
        <f>IF(ISBLANK('ENGAGEMENTS 2026'!C2999),"",'ENGAGEMENTS 2026'!G2999)</f>
        <v/>
      </c>
      <c r="E2998" t="str">
        <f>IF(ISBLANK('ENGAGEMENTS 2026'!C2999),"",'ENGAGEMENTS 2026'!I2999)</f>
        <v/>
      </c>
      <c r="F2998" t="str">
        <f>IF(ISBLANK('ENGAGEMENTS 2026'!C2999),"",'ENGAGEMENTS 2026'!J2999)</f>
        <v/>
      </c>
      <c r="G2998" t="str">
        <f>IF(ISBLANK('ENGAGEMENTS 2026'!C2999),"",'ENGAGEMENTS 2026'!M2999)</f>
        <v/>
      </c>
      <c r="H2998" t="str">
        <f>IF(ISBLANK('ENGAGEMENTS 2026'!C2999),"",'ENGAGEMENTS 2026'!AF2999)</f>
        <v/>
      </c>
      <c r="I2998" t="str">
        <f>IF(ISBLANK('ENGAGEMENTS 2026'!C2999),"",'ENGAGEMENTS 2026'!H2999)</f>
        <v/>
      </c>
      <c r="J2998" s="72" t="str">
        <f>IF(ISBLANK('ENGAGEMENTS 2026'!C2999),"",IF(AND(OR($E2998="INFRUCTUEUX",$E2998="ANNULE"),$C2998="AOO-M"),'ENGAGEMENTS 2026'!P2999,IF($H2998="EN COURS DE PREENGAGEMENT",'ENGAGEMENTS 2026'!O2999,IF($H2998="PREENGAGE",IF($E2998="ATTRIBUE",'ENGAGEMENTS 2026'!AE2999,'ENGAGEMENTS 2026'!O2999),'ENGAGEMENTS 2026'!AE2999))))</f>
        <v/>
      </c>
      <c r="K2998" s="97" t="str">
        <f>IF(ISBLANK('ENGAGEMENTS 2026'!W2999),"",'ENGAGEMENTS 2026'!W2999)</f>
        <v/>
      </c>
      <c r="L2998" s="73" t="str">
        <f t="shared" ca="1" si="92"/>
        <v/>
      </c>
      <c r="M2998" t="str">
        <f t="shared" si="93"/>
        <v/>
      </c>
      <c r="N2998" t="str">
        <f>IF(ISBLANK('ENGAGEMENTS 2026'!C2999),"",'ENGAGEMENTS 2026'!L2999)</f>
        <v/>
      </c>
      <c r="O2998" t="str">
        <f>IF(ISBLANK('ENGAGEMENTS 2026'!C2999),"",'ENGAGEMENTS 2026'!M2999)</f>
        <v/>
      </c>
      <c r="P2998" t="str">
        <f>IF(ISBLANK('ENGAGEMENTS 2026'!C2999),"",'ENGAGEMENTS 2026'!K2999)</f>
        <v/>
      </c>
      <c r="Q2998" t="str">
        <f>IF($A2998="","",IF(OR($E2998="INFRUCTUEUX",$E2998="ANNULE"),$A2998&amp;"|"&amp;(COUNTIFS($A$2:$A2998,$A2998,$E$2:$E2998,"INFRUCTUEUX")+COUNTIFS($A$2:$A2998,$A2998,$E$2:$E2998,"ANNULE")),""))</f>
        <v/>
      </c>
    </row>
    <row r="2999" spans="1:17" x14ac:dyDescent="0.25">
      <c r="A2999" t="str">
        <f>IF(ISBLANK('ENGAGEMENTS 2026'!C3000),"",IF('ENGAGEMENTS 2026'!C3000="DTSI","DCT",'ENGAGEMENTS 2026'!C3000))</f>
        <v/>
      </c>
      <c r="B2999" t="str">
        <f>IF(ISBLANK('ENGAGEMENTS 2026'!C3000),"",'ENGAGEMENTS 2026'!D3000)</f>
        <v/>
      </c>
      <c r="C2999" t="str">
        <f>IF(ISBLANK('ENGAGEMENTS 2026'!C3000),"",'ENGAGEMENTS 2026'!E3000)</f>
        <v/>
      </c>
      <c r="D2999" t="str">
        <f>IF(ISBLANK('ENGAGEMENTS 2026'!C3000),"",'ENGAGEMENTS 2026'!G3000)</f>
        <v/>
      </c>
      <c r="E2999" t="str">
        <f>IF(ISBLANK('ENGAGEMENTS 2026'!C3000),"",'ENGAGEMENTS 2026'!I3000)</f>
        <v/>
      </c>
      <c r="F2999" t="str">
        <f>IF(ISBLANK('ENGAGEMENTS 2026'!C3000),"",'ENGAGEMENTS 2026'!J3000)</f>
        <v/>
      </c>
      <c r="G2999" t="str">
        <f>IF(ISBLANK('ENGAGEMENTS 2026'!C3000),"",'ENGAGEMENTS 2026'!M3000)</f>
        <v/>
      </c>
      <c r="H2999" t="str">
        <f>IF(ISBLANK('ENGAGEMENTS 2026'!C3000),"",'ENGAGEMENTS 2026'!AF3000)</f>
        <v/>
      </c>
      <c r="I2999" t="str">
        <f>IF(ISBLANK('ENGAGEMENTS 2026'!C3000),"",'ENGAGEMENTS 2026'!H3000)</f>
        <v/>
      </c>
      <c r="J2999" s="72" t="str">
        <f>IF(ISBLANK('ENGAGEMENTS 2026'!C3000),"",IF(AND(OR($E2999="INFRUCTUEUX",$E2999="ANNULE"),$C2999="AOO-M"),'ENGAGEMENTS 2026'!P3000,IF($H2999="EN COURS DE PREENGAGEMENT",'ENGAGEMENTS 2026'!O3000,IF($H2999="PREENGAGE",IF($E2999="ATTRIBUE",'ENGAGEMENTS 2026'!AE3000,'ENGAGEMENTS 2026'!O3000),'ENGAGEMENTS 2026'!AE3000))))</f>
        <v/>
      </c>
      <c r="K2999" s="97" t="str">
        <f>IF(ISBLANK('ENGAGEMENTS 2026'!W3000),"",'ENGAGEMENTS 2026'!W3000)</f>
        <v/>
      </c>
      <c r="L2999" s="73" t="str">
        <f t="shared" ca="1" si="92"/>
        <v/>
      </c>
      <c r="M2999" t="str">
        <f t="shared" si="93"/>
        <v/>
      </c>
      <c r="N2999" t="str">
        <f>IF(ISBLANK('ENGAGEMENTS 2026'!C3000),"",'ENGAGEMENTS 2026'!L3000)</f>
        <v/>
      </c>
      <c r="O2999" t="str">
        <f>IF(ISBLANK('ENGAGEMENTS 2026'!C3000),"",'ENGAGEMENTS 2026'!M3000)</f>
        <v/>
      </c>
      <c r="P2999" t="str">
        <f>IF(ISBLANK('ENGAGEMENTS 2026'!C3000),"",'ENGAGEMENTS 2026'!K3000)</f>
        <v/>
      </c>
      <c r="Q2999" t="str">
        <f>IF($A2999="","",IF(OR($E2999="INFRUCTUEUX",$E2999="ANNULE"),$A2999&amp;"|"&amp;(COUNTIFS($A$2:$A2999,$A2999,$E$2:$E2999,"INFRUCTUEUX")+COUNTIFS($A$2:$A2999,$A2999,$E$2:$E2999,"ANNULE")),""))</f>
        <v/>
      </c>
    </row>
    <row r="3000" spans="1:17" x14ac:dyDescent="0.25">
      <c r="A3000" t="str">
        <f>IF(ISBLANK('ENGAGEMENTS 2026'!C3001),"",IF('ENGAGEMENTS 2026'!C3001="DTSI","DCT",'ENGAGEMENTS 2026'!C3001))</f>
        <v/>
      </c>
      <c r="B3000" t="str">
        <f>IF(ISBLANK('ENGAGEMENTS 2026'!C3001),"",'ENGAGEMENTS 2026'!D3001)</f>
        <v/>
      </c>
      <c r="C3000" t="str">
        <f>IF(ISBLANK('ENGAGEMENTS 2026'!C3001),"",'ENGAGEMENTS 2026'!E3001)</f>
        <v/>
      </c>
      <c r="D3000" t="str">
        <f>IF(ISBLANK('ENGAGEMENTS 2026'!C3001),"",'ENGAGEMENTS 2026'!G3001)</f>
        <v/>
      </c>
      <c r="E3000" t="str">
        <f>IF(ISBLANK('ENGAGEMENTS 2026'!C3001),"",'ENGAGEMENTS 2026'!I3001)</f>
        <v/>
      </c>
      <c r="F3000" t="str">
        <f>IF(ISBLANK('ENGAGEMENTS 2026'!C3001),"",'ENGAGEMENTS 2026'!J3001)</f>
        <v/>
      </c>
      <c r="G3000" t="str">
        <f>IF(ISBLANK('ENGAGEMENTS 2026'!C3001),"",'ENGAGEMENTS 2026'!M3001)</f>
        <v/>
      </c>
      <c r="H3000" t="str">
        <f>IF(ISBLANK('ENGAGEMENTS 2026'!C3001),"",'ENGAGEMENTS 2026'!AF3001)</f>
        <v/>
      </c>
      <c r="I3000" t="str">
        <f>IF(ISBLANK('ENGAGEMENTS 2026'!C3001),"",'ENGAGEMENTS 2026'!H3001)</f>
        <v/>
      </c>
      <c r="J3000" s="72" t="str">
        <f>IF(ISBLANK('ENGAGEMENTS 2026'!C3001),"",IF(AND(OR($E3000="INFRUCTUEUX",$E3000="ANNULE"),$C3000="AOO-M"),'ENGAGEMENTS 2026'!P3001,IF($H3000="EN COURS DE PREENGAGEMENT",'ENGAGEMENTS 2026'!O3001,IF($H3000="PREENGAGE",IF($E3000="ATTRIBUE",'ENGAGEMENTS 2026'!AE3001,'ENGAGEMENTS 2026'!O3001),'ENGAGEMENTS 2026'!AE3001))))</f>
        <v/>
      </c>
      <c r="K3000" s="97" t="str">
        <f>IF(ISBLANK('ENGAGEMENTS 2026'!W3001),"",'ENGAGEMENTS 2026'!W3001)</f>
        <v/>
      </c>
      <c r="L3000" s="73" t="str">
        <f t="shared" ca="1" si="92"/>
        <v/>
      </c>
      <c r="M3000" t="str">
        <f t="shared" si="93"/>
        <v/>
      </c>
      <c r="N3000" t="str">
        <f>IF(ISBLANK('ENGAGEMENTS 2026'!C3001),"",'ENGAGEMENTS 2026'!L3001)</f>
        <v/>
      </c>
      <c r="O3000" t="str">
        <f>IF(ISBLANK('ENGAGEMENTS 2026'!C3001),"",'ENGAGEMENTS 2026'!M3001)</f>
        <v/>
      </c>
      <c r="P3000" t="str">
        <f>IF(ISBLANK('ENGAGEMENTS 2026'!C3001),"",'ENGAGEMENTS 2026'!K3001)</f>
        <v/>
      </c>
      <c r="Q3000" t="str">
        <f>IF($A3000="","",IF(OR($E3000="INFRUCTUEUX",$E3000="ANNULE"),$A3000&amp;"|"&amp;(COUNTIFS($A$2:$A3000,$A3000,$E$2:$E3000,"INFRUCTUEUX")+COUNTIFS($A$2:$A3000,$A3000,$E$2:$E3000,"ANNULE")),""))</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37</vt:i4>
      </vt:variant>
    </vt:vector>
  </HeadingPairs>
  <TitlesOfParts>
    <vt:vector size="45" baseType="lpstr">
      <vt:lpstr>Tableau de Bord</vt:lpstr>
      <vt:lpstr>Filtre Interactif</vt:lpstr>
      <vt:lpstr>Tableau de Bord Suivi</vt:lpstr>
      <vt:lpstr>Parametres</vt:lpstr>
      <vt:lpstr>ENGAGEMENTS 2026</vt:lpstr>
      <vt:lpstr>lignes</vt:lpstr>
      <vt:lpstr>PPM 2026</vt:lpstr>
      <vt:lpstr>Données Suivi</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fatimazahra LAMAALMA</cp:lastModifiedBy>
  <cp:revision>126</cp:revision>
  <cp:lastPrinted>2026-08-04T11:03:50Z</cp:lastPrinted>
  <dcterms:created xsi:type="dcterms:W3CDTF">2021-05-21T09:44:01Z</dcterms:created>
  <dcterms:modified xsi:type="dcterms:W3CDTF">2026-09-23T12:24:01Z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